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PV Curves" sheetId="2" state="visible" r:id="rId4"/>
    <sheet name="Sheet2" sheetId="3" state="visible" r:id="rId5"/>
  </sheets>
  <definedNames>
    <definedName function="false" hidden="false" name="PVfactors" vbProcedure="false">Curves!$AF$12</definedName>
    <definedName function="false" hidden="false" localSheetId="0" name="Date" vbProcedure="false">Curves!$C$12</definedName>
    <definedName function="false" hidden="false" localSheetId="1" name="date" vbProcedure="false">'PV Curves'!$C$3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F10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A header row of vdates is required 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8</xdr:row>
                <xdr:rowOff>7</xdr:rowOff>
              </xdr:from>
              <xdr:to>
                <xdr:col>34</xdr:col>
                <xdr:colOff>16</xdr:colOff>
                <xdr:row>12</xdr:row>
                <xdr:rowOff>13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
Pvfactors.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16</xdr:colOff>
                <xdr:row>10</xdr:row>
                <xdr:rowOff>5</xdr:rowOff>
              </xdr:from>
              <xdr:to>
                <xdr:col>34</xdr:col>
                <xdr:colOff>16</xdr:colOff>
                <xdr:row>14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<sst xmlns="http://schemas.openxmlformats.org/spreadsheetml/2006/main" count="86" uniqueCount="78">
  <si>
    <t xml:space="preserve">PGE Citygate</t>
  </si>
  <si>
    <t xml:space="preserve">Curve Code</t>
  </si>
  <si>
    <t xml:space="preserve">GDP-PG&amp;E/CITIGA</t>
  </si>
  <si>
    <t xml:space="preserve">NGI-PGE/CG</t>
  </si>
  <si>
    <t xml:space="preserve">NG</t>
  </si>
  <si>
    <t xml:space="preserve">INT</t>
  </si>
  <si>
    <t xml:space="preserve">Curve Type</t>
  </si>
  <si>
    <t xml:space="preserve">SP</t>
  </si>
  <si>
    <t xml:space="preserve">PR</t>
  </si>
  <si>
    <t xml:space="preserve">AA</t>
  </si>
  <si>
    <t xml:space="preserve">Book Code</t>
  </si>
  <si>
    <t xml:space="preserve">D</t>
  </si>
  <si>
    <t xml:space="preserve">BOM</t>
  </si>
  <si>
    <t xml:space="preserve">P</t>
  </si>
  <si>
    <t xml:space="preserve">R</t>
  </si>
  <si>
    <t xml:space="preserve">Start</t>
  </si>
  <si>
    <t xml:space="preserve">End</t>
  </si>
  <si>
    <t xml:space="preserve">NGI instead of GD for Apr 1998</t>
  </si>
  <si>
    <t xml:space="preserve">PV Fixed Float on PV Curves Page</t>
  </si>
  <si>
    <t xml:space="preserve">BOM Date</t>
  </si>
  <si>
    <t xml:space="preserve">Prompt</t>
  </si>
  <si>
    <t xml:space="preserve">Effective Date</t>
  </si>
  <si>
    <t xml:space="preserve">GD</t>
  </si>
  <si>
    <t xml:space="preserve">B May-1998</t>
  </si>
  <si>
    <t xml:space="preserve">B Jun-1998</t>
  </si>
  <si>
    <t xml:space="preserve">B Jul-1998</t>
  </si>
  <si>
    <t xml:space="preserve">B Aug-1998</t>
  </si>
  <si>
    <t xml:space="preserve">B Sep-1998</t>
  </si>
  <si>
    <t xml:space="preserve">B Oct-1998</t>
  </si>
  <si>
    <t xml:space="preserve">B Nov-1998</t>
  </si>
  <si>
    <t xml:space="preserve">B Dec-1998</t>
  </si>
  <si>
    <t xml:space="preserve">B Jan-1999</t>
  </si>
  <si>
    <t xml:space="preserve">B Feb-1999</t>
  </si>
  <si>
    <t xml:space="preserve">B Mar-1999</t>
  </si>
  <si>
    <t xml:space="preserve">NG May-1998</t>
  </si>
  <si>
    <t xml:space="preserve">NG Jun-1998</t>
  </si>
  <si>
    <t xml:space="preserve">NG Jul-1998</t>
  </si>
  <si>
    <t xml:space="preserve">NG Aug-1998</t>
  </si>
  <si>
    <t xml:space="preserve">NG Sep-1998</t>
  </si>
  <si>
    <t xml:space="preserve">NG Oct-1998</t>
  </si>
  <si>
    <t xml:space="preserve">NG Nov-1998</t>
  </si>
  <si>
    <t xml:space="preserve">NG Dec-1998</t>
  </si>
  <si>
    <t xml:space="preserve">NG Jan-1999</t>
  </si>
  <si>
    <t xml:space="preserve">NG Feb-1999</t>
  </si>
  <si>
    <t xml:space="preserve">NG Mar-1999</t>
  </si>
  <si>
    <t xml:space="preserve">DISC May-1998</t>
  </si>
  <si>
    <t xml:space="preserve">DISC Jun-1998</t>
  </si>
  <si>
    <t xml:space="preserve">DISC Jul-1998</t>
  </si>
  <si>
    <t xml:space="preserve">DISC Aug-1998</t>
  </si>
  <si>
    <t xml:space="preserve">DISC Sep-1998</t>
  </si>
  <si>
    <t xml:space="preserve">DISC Oct-1998</t>
  </si>
  <si>
    <t xml:space="preserve">DISC Nov-1998</t>
  </si>
  <si>
    <t xml:space="preserve">DISC Dec-1998</t>
  </si>
  <si>
    <t xml:space="preserve">DISC Jan-1999</t>
  </si>
  <si>
    <t xml:space="preserve">DISC Feb-1999</t>
  </si>
  <si>
    <t xml:space="preserve">DISC Mar-1999</t>
  </si>
  <si>
    <t xml:space="preserve">*</t>
  </si>
  <si>
    <t xml:space="preserve">PV Fixed Float Prices</t>
  </si>
  <si>
    <t xml:space="preserve">Individual Prices</t>
  </si>
  <si>
    <t xml:space="preserve">Contract Month</t>
  </si>
  <si>
    <t xml:space="preserve">Prompt Month</t>
  </si>
  <si>
    <t xml:space="preserve">Date</t>
  </si>
  <si>
    <t xml:space="preserve">Max</t>
  </si>
  <si>
    <t xml:space="preserve">Min</t>
  </si>
  <si>
    <t xml:space="preserve">Diff</t>
  </si>
  <si>
    <t xml:space="preserve">Prmpt+1</t>
  </si>
  <si>
    <t xml:space="preserve">Prmpt+2</t>
  </si>
  <si>
    <t xml:space="preserve">Prmpt+3</t>
  </si>
  <si>
    <t xml:space="preserve">Prmpt+4</t>
  </si>
  <si>
    <t xml:space="preserve">Prmpt+5</t>
  </si>
  <si>
    <t xml:space="preserve">Prmpt+6</t>
  </si>
  <si>
    <t xml:space="preserve">Prmpt+7</t>
  </si>
  <si>
    <t xml:space="preserve">Prmpt+8</t>
  </si>
  <si>
    <t xml:space="preserve">Prmpt+9</t>
  </si>
  <si>
    <t xml:space="preserve">Prmpt+10</t>
  </si>
  <si>
    <t xml:space="preserve">Row</t>
  </si>
  <si>
    <t xml:space="preserve">Month</t>
  </si>
  <si>
    <t xml:space="preserve">Next Month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</si>
</sst>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\-yy"/>
    <numFmt numFmtId="167" formatCode="&quot;$ &quot;#.###"/>
    <numFmt numFmtId="168" formatCode="mmm\-yyyy"/>
    <numFmt numFmtId="169" formatCode="_-\$* #,##0.00_-;&quot;-$&quot;* #,##0.00_-;_-\$* \-??_-;_-@_-"/>
    <numFmt numFmtId="170" formatCode="_-\$* #,##0.000_-;&quot;-$&quot;* #,##0.000_-;_-\$* \-??_-;_-@_-"/>
    <numFmt numFmtId="171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FF0000"/>
      <name val="Arial"/>
      <family val="2"/>
    </font>
    <font>
      <sz val="10"/>
      <color rgb="FF969696"/>
      <name val="Arial"/>
      <family val="2"/>
    </font>
    <font>
      <sz val="10"/>
      <name val="Arial"/>
      <family val="2"/>
    </font>
    <font>
      <b val="true"/>
      <sz val="10"/>
      <color rgb="FF969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69840</xdr:colOff>
          <xdr:row>2</xdr:row>
          <xdr:rowOff>47880</xdr:rowOff>
        </xdr:from>
        <xdr:to>
          <xdr:col>12</xdr:col>
          <xdr:colOff>379440</xdr:colOff>
          <xdr:row>5</xdr:row>
          <xdr:rowOff>142920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6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2.56"/>
    <col collapsed="false" customWidth="true" hidden="false" outlineLevel="0" max="4" min="4" style="0" width="20.28"/>
  </cols>
  <sheetData>
    <row r="1" customFormat="false" ht="15" hidden="false" customHeight="false" outlineLevel="0" collapsed="false">
      <c r="C1" s="1" t="s">
        <v>0</v>
      </c>
    </row>
    <row r="2" customFormat="false" ht="13.5" hidden="false" customHeight="false" outlineLevel="0" collapsed="false"/>
    <row r="3" customFormat="false" ht="13.5" hidden="false" customHeight="false" outlineLevel="0" collapsed="false">
      <c r="C3" s="2" t="s">
        <v>1</v>
      </c>
      <c r="D3" s="3" t="s">
        <v>2</v>
      </c>
      <c r="E3" s="3" t="s">
        <v>3</v>
      </c>
      <c r="F3" s="3" t="s">
        <v>3</v>
      </c>
      <c r="G3" s="3" t="s">
        <v>4</v>
      </c>
      <c r="H3" s="4" t="s">
        <v>5</v>
      </c>
    </row>
    <row r="4" customFormat="false" ht="12.75" hidden="false" customHeight="false" outlineLevel="0" collapsed="false">
      <c r="C4" s="5" t="s">
        <v>6</v>
      </c>
      <c r="D4" s="6" t="s">
        <v>7</v>
      </c>
      <c r="E4" s="6" t="s">
        <v>8</v>
      </c>
      <c r="F4" s="6" t="s">
        <v>8</v>
      </c>
      <c r="G4" s="6" t="s">
        <v>8</v>
      </c>
      <c r="H4" s="7" t="s">
        <v>9</v>
      </c>
    </row>
    <row r="5" customFormat="false" ht="12.75" hidden="false" customHeight="false" outlineLevel="0" collapsed="false">
      <c r="C5" s="5" t="s">
        <v>10</v>
      </c>
      <c r="D5" s="6" t="s">
        <v>11</v>
      </c>
      <c r="E5" s="6" t="s">
        <v>12</v>
      </c>
      <c r="F5" s="6" t="s">
        <v>11</v>
      </c>
      <c r="G5" s="6" t="s">
        <v>13</v>
      </c>
      <c r="H5" s="7" t="s">
        <v>14</v>
      </c>
    </row>
    <row r="6" customFormat="false" ht="12.75" hidden="false" customHeight="false" outlineLevel="0" collapsed="false">
      <c r="C6" s="5" t="s">
        <v>15</v>
      </c>
      <c r="D6" s="8" t="n">
        <v>35886</v>
      </c>
      <c r="E6" s="9"/>
      <c r="F6" s="9"/>
      <c r="G6" s="9"/>
      <c r="H6" s="10"/>
    </row>
    <row r="7" customFormat="false" ht="13.5" hidden="false" customHeight="false" outlineLevel="0" collapsed="false">
      <c r="C7" s="11" t="s">
        <v>16</v>
      </c>
      <c r="D7" s="12" t="n">
        <v>36250</v>
      </c>
      <c r="E7" s="13"/>
      <c r="F7" s="13"/>
      <c r="G7" s="13"/>
      <c r="H7" s="14"/>
    </row>
    <row r="8" customFormat="false" ht="12.75" hidden="false" customHeight="false" outlineLevel="0" collapsed="false">
      <c r="E8" s="15"/>
      <c r="M8" s="16" t="s">
        <v>17</v>
      </c>
    </row>
    <row r="10" customFormat="false" ht="12.75" hidden="false" customHeight="false" outlineLevel="0" collapsed="false">
      <c r="H10" s="17" t="s">
        <v>18</v>
      </c>
      <c r="AF10" s="0" t="str">
        <f aca="false">RIGHT(AF11,LEN(AF11)-4)</f>
        <v> May-1998</v>
      </c>
      <c r="AG10" s="0" t="str">
        <f aca="false">RIGHT(AG11,LEN(AG11)-4)</f>
        <v> Jun-1998</v>
      </c>
      <c r="AH10" s="0" t="str">
        <f aca="false">RIGHT(AH11,LEN(AH11)-4)</f>
        <v> Jul-1998</v>
      </c>
      <c r="AI10" s="0" t="str">
        <f aca="false">RIGHT(AI11,LEN(AI11)-4)</f>
        <v> Aug-1998</v>
      </c>
      <c r="AJ10" s="0" t="str">
        <f aca="false">RIGHT(AJ11,LEN(AJ11)-4)</f>
        <v> Sep-1998</v>
      </c>
      <c r="AK10" s="0" t="str">
        <f aca="false">RIGHT(AK11,LEN(AK11)-4)</f>
        <v> Oct-1998</v>
      </c>
      <c r="AL10" s="0" t="str">
        <f aca="false">RIGHT(AL11,LEN(AL11)-4)</f>
        <v> Nov-1998</v>
      </c>
      <c r="AM10" s="0" t="str">
        <f aca="false">RIGHT(AM11,LEN(AM11)-4)</f>
        <v> Dec-1998</v>
      </c>
      <c r="AN10" s="0" t="str">
        <f aca="false">RIGHT(AN11,LEN(AN11)-4)</f>
        <v> Jan-1999</v>
      </c>
      <c r="AO10" s="0" t="str">
        <f aca="false">RIGHT(AO11,LEN(AO11)-4)</f>
        <v> Feb-1999</v>
      </c>
      <c r="AP10" s="0" t="str">
        <f aca="false">RIGHT(AP11,LEN(AP11)-4)</f>
        <v> Mar-1999</v>
      </c>
    </row>
    <row r="11" customFormat="false" ht="12" hidden="false" customHeight="true" outlineLevel="0" collapsed="false">
      <c r="A11" s="18" t="s">
        <v>19</v>
      </c>
      <c r="B11" s="18" t="s">
        <v>20</v>
      </c>
      <c r="C11" s="19" t="s">
        <v>21</v>
      </c>
      <c r="D11" s="20"/>
      <c r="E11" s="21" t="s">
        <v>22</v>
      </c>
      <c r="F11" s="21" t="s">
        <v>12</v>
      </c>
      <c r="H11" s="20" t="s">
        <v>23</v>
      </c>
      <c r="I11" s="20" t="s">
        <v>24</v>
      </c>
      <c r="J11" s="20" t="s">
        <v>25</v>
      </c>
      <c r="K11" s="20" t="s">
        <v>26</v>
      </c>
      <c r="L11" s="20" t="s">
        <v>27</v>
      </c>
      <c r="M11" s="20" t="s">
        <v>28</v>
      </c>
      <c r="N11" s="20" t="s">
        <v>29</v>
      </c>
      <c r="O11" s="20" t="s">
        <v>30</v>
      </c>
      <c r="P11" s="20" t="s">
        <v>31</v>
      </c>
      <c r="Q11" s="20" t="s">
        <v>32</v>
      </c>
      <c r="R11" s="20" t="s">
        <v>33</v>
      </c>
      <c r="T11" s="20" t="s">
        <v>34</v>
      </c>
      <c r="U11" s="20" t="s">
        <v>35</v>
      </c>
      <c r="V11" s="20" t="s">
        <v>36</v>
      </c>
      <c r="W11" s="20" t="s">
        <v>37</v>
      </c>
      <c r="X11" s="20" t="s">
        <v>38</v>
      </c>
      <c r="Y11" s="20" t="s">
        <v>39</v>
      </c>
      <c r="Z11" s="20" t="s">
        <v>40</v>
      </c>
      <c r="AA11" s="20" t="s">
        <v>41</v>
      </c>
      <c r="AB11" s="20" t="s">
        <v>42</v>
      </c>
      <c r="AC11" s="20" t="s">
        <v>43</v>
      </c>
      <c r="AD11" s="20" t="s">
        <v>44</v>
      </c>
      <c r="AF11" s="20" t="s">
        <v>45</v>
      </c>
      <c r="AG11" s="20" t="s">
        <v>46</v>
      </c>
      <c r="AH11" s="20" t="s">
        <v>47</v>
      </c>
      <c r="AI11" s="20" t="s">
        <v>48</v>
      </c>
      <c r="AJ11" s="20" t="s">
        <v>49</v>
      </c>
      <c r="AK11" s="20" t="s">
        <v>50</v>
      </c>
      <c r="AL11" s="20" t="s">
        <v>51</v>
      </c>
      <c r="AM11" s="20" t="s">
        <v>52</v>
      </c>
      <c r="AN11" s="20" t="s">
        <v>53</v>
      </c>
      <c r="AO11" s="20" t="s">
        <v>54</v>
      </c>
      <c r="AP11" s="20" t="s">
        <v>55</v>
      </c>
    </row>
    <row r="12" customFormat="false" ht="12.75" hidden="false" customHeight="false" outlineLevel="0" collapsed="false">
      <c r="A12" s="22" t="n">
        <f aca="false">IF(C12&lt;&gt;"",VLOOKUP(C12,Sheet2!$B$3:$D$100,3),"")</f>
        <v>35915</v>
      </c>
      <c r="B12" s="15" t="n">
        <f aca="false">IF(C12&lt;&gt;"",IF(C12&gt;=(WORKDAY(EOMONTH(C12,0)+1,-2)),EOMONTH(EOMONTH(C12,0)+1,0)+1,EOMONTH(C12,0)+1),"")</f>
        <v>35916</v>
      </c>
      <c r="C12" s="22" t="n">
        <v>35886</v>
      </c>
      <c r="D12" s="22"/>
      <c r="E12" s="23" t="n">
        <v>2.4</v>
      </c>
      <c r="F12" s="23" t="n">
        <v>2.44</v>
      </c>
      <c r="H12" s="0" t="n">
        <v>0.01</v>
      </c>
      <c r="I12" s="0" t="n">
        <v>0.05</v>
      </c>
      <c r="J12" s="0" t="n">
        <v>0.09</v>
      </c>
      <c r="K12" s="0" t="n">
        <v>0.1</v>
      </c>
      <c r="L12" s="0" t="n">
        <v>0.08</v>
      </c>
      <c r="M12" s="0" t="n">
        <v>0.06</v>
      </c>
      <c r="N12" s="0" t="n">
        <v>0.1</v>
      </c>
      <c r="O12" s="0" t="n">
        <v>0.105</v>
      </c>
      <c r="P12" s="0" t="n">
        <v>0.105</v>
      </c>
      <c r="Q12" s="0" t="n">
        <v>0.105</v>
      </c>
      <c r="R12" s="0" t="n">
        <v>0.105</v>
      </c>
      <c r="T12" s="0" t="n">
        <v>2.501</v>
      </c>
      <c r="U12" s="0" t="n">
        <v>2.533</v>
      </c>
      <c r="V12" s="0" t="n">
        <v>2.545</v>
      </c>
      <c r="W12" s="0" t="n">
        <v>2.551</v>
      </c>
      <c r="X12" s="0" t="n">
        <v>2.548</v>
      </c>
      <c r="Y12" s="0" t="n">
        <v>2.568</v>
      </c>
      <c r="Z12" s="0" t="n">
        <v>2.673</v>
      </c>
      <c r="AA12" s="0" t="n">
        <v>2.783</v>
      </c>
      <c r="AB12" s="0" t="n">
        <v>2.793</v>
      </c>
      <c r="AC12" s="0" t="n">
        <v>2.641</v>
      </c>
      <c r="AD12" s="0" t="n">
        <v>2.491</v>
      </c>
      <c r="AF12" s="0" t="n">
        <v>0.995284044314298</v>
      </c>
      <c r="AG12" s="0" t="n">
        <v>0.99042350614488</v>
      </c>
      <c r="AH12" s="0" t="n">
        <v>0.985741510868195</v>
      </c>
      <c r="AI12" s="0" t="n">
        <v>0.980939320895497</v>
      </c>
      <c r="AJ12" s="0" t="n">
        <v>0.976164837350411</v>
      </c>
      <c r="AK12" s="0" t="n">
        <v>0.97155808921745</v>
      </c>
      <c r="AL12" s="0" t="n">
        <v>0.966805049036294</v>
      </c>
      <c r="AM12" s="0" t="n">
        <v>0.96222314305909</v>
      </c>
      <c r="AN12" s="0" t="n">
        <v>0.957479387184183</v>
      </c>
      <c r="AO12" s="0" t="n">
        <v>0.952719831018068</v>
      </c>
      <c r="AP12" s="0" t="n">
        <v>0.948427147914701</v>
      </c>
    </row>
    <row r="13" customFormat="false" ht="12.75" hidden="false" customHeight="false" outlineLevel="0" collapsed="false">
      <c r="A13" s="22" t="n">
        <f aca="false">IF(C13&lt;&gt;"",VLOOKUP(C13,Sheet2!$B$3:$D$100,3),"")</f>
        <v>35915</v>
      </c>
      <c r="B13" s="15" t="n">
        <f aca="false">IF(C13&lt;&gt;"",IF(C13&gt;=(WORKDAY(EOMONTH(C13,0)+1,-2)),EOMONTH(EOMONTH(C13,0)+1,0)+1,EOMONTH(C13,0)+1),"")</f>
        <v>35916</v>
      </c>
      <c r="C13" s="22" t="n">
        <v>35887</v>
      </c>
      <c r="D13" s="22"/>
      <c r="E13" s="23" t="n">
        <v>2.465</v>
      </c>
      <c r="F13" s="23" t="n">
        <v>2.44</v>
      </c>
      <c r="H13" s="0" t="n">
        <v>-2.77555756156E-017</v>
      </c>
      <c r="I13" s="0" t="n">
        <v>0.04</v>
      </c>
      <c r="J13" s="0" t="n">
        <v>0.08</v>
      </c>
      <c r="K13" s="0" t="n">
        <v>0.09</v>
      </c>
      <c r="L13" s="0" t="n">
        <v>0.07</v>
      </c>
      <c r="M13" s="0" t="n">
        <v>0.05</v>
      </c>
      <c r="N13" s="0" t="n">
        <v>0.09</v>
      </c>
      <c r="O13" s="0" t="n">
        <v>0.105</v>
      </c>
      <c r="P13" s="0" t="n">
        <v>0.105</v>
      </c>
      <c r="Q13" s="0" t="n">
        <v>0.105</v>
      </c>
      <c r="R13" s="0" t="n">
        <v>0.105</v>
      </c>
      <c r="T13" s="0" t="n">
        <v>2.562</v>
      </c>
      <c r="U13" s="0" t="n">
        <v>2.584</v>
      </c>
      <c r="V13" s="0" t="n">
        <v>2.594</v>
      </c>
      <c r="W13" s="0" t="n">
        <v>2.599</v>
      </c>
      <c r="X13" s="0" t="n">
        <v>2.594</v>
      </c>
      <c r="Y13" s="0" t="n">
        <v>2.604</v>
      </c>
      <c r="Z13" s="0" t="n">
        <v>2.709</v>
      </c>
      <c r="AA13" s="0" t="n">
        <v>2.819</v>
      </c>
      <c r="AB13" s="0" t="n">
        <v>2.829</v>
      </c>
      <c r="AC13" s="0" t="n">
        <v>2.669</v>
      </c>
      <c r="AD13" s="0" t="n">
        <v>2.509</v>
      </c>
      <c r="AF13" s="0" t="n">
        <v>0.995459850090926</v>
      </c>
      <c r="AG13" s="0" t="n">
        <v>0.990607468783074</v>
      </c>
      <c r="AH13" s="0" t="n">
        <v>0.985950096115509</v>
      </c>
      <c r="AI13" s="0" t="n">
        <v>0.981170360980858</v>
      </c>
      <c r="AJ13" s="0" t="n">
        <v>0.976420849026136</v>
      </c>
      <c r="AK13" s="0" t="n">
        <v>0.971843537044277</v>
      </c>
      <c r="AL13" s="0" t="n">
        <v>0.967127869238931</v>
      </c>
      <c r="AM13" s="0" t="n">
        <v>0.962586265223408</v>
      </c>
      <c r="AN13" s="0" t="n">
        <v>0.957882798338223</v>
      </c>
      <c r="AO13" s="0" t="n">
        <v>0.953160728018346</v>
      </c>
      <c r="AP13" s="0" t="n">
        <v>0.948903452989427</v>
      </c>
    </row>
    <row r="14" customFormat="false" ht="12.75" hidden="false" customHeight="false" outlineLevel="0" collapsed="false">
      <c r="A14" s="22" t="n">
        <f aca="false">IF(C14&lt;&gt;"",VLOOKUP(C14,Sheet2!$B$3:$D$100,3),"")</f>
        <v>35915</v>
      </c>
      <c r="B14" s="15" t="n">
        <f aca="false">IF(C14&lt;&gt;"",IF(C14&gt;=(WORKDAY(EOMONTH(C14,0)+1,-2)),EOMONTH(EOMONTH(C14,0)+1,0)+1,EOMONTH(C14,0)+1),"")</f>
        <v>35916</v>
      </c>
      <c r="C14" s="22" t="n">
        <v>35888</v>
      </c>
      <c r="D14" s="22"/>
      <c r="E14" s="23" t="n">
        <v>2.46</v>
      </c>
      <c r="F14" s="23" t="n">
        <v>2.5</v>
      </c>
      <c r="H14" s="0" t="n">
        <v>0.03</v>
      </c>
      <c r="I14" s="0" t="n">
        <v>0.06</v>
      </c>
      <c r="J14" s="0" t="n">
        <v>0.08</v>
      </c>
      <c r="K14" s="0" t="n">
        <v>0.09</v>
      </c>
      <c r="L14" s="0" t="n">
        <v>0.07</v>
      </c>
      <c r="M14" s="0" t="n">
        <v>0.05</v>
      </c>
      <c r="N14" s="0" t="n">
        <v>0.09</v>
      </c>
      <c r="O14" s="0" t="n">
        <v>0.105</v>
      </c>
      <c r="P14" s="0" t="n">
        <v>0.105</v>
      </c>
      <c r="Q14" s="0" t="n">
        <v>0.105</v>
      </c>
      <c r="R14" s="0" t="n">
        <v>0.105</v>
      </c>
      <c r="T14" s="0" t="n">
        <v>2.556</v>
      </c>
      <c r="U14" s="0" t="n">
        <v>2.576</v>
      </c>
      <c r="V14" s="0" t="n">
        <v>2.585</v>
      </c>
      <c r="W14" s="0" t="n">
        <v>2.59</v>
      </c>
      <c r="X14" s="0" t="n">
        <v>2.585</v>
      </c>
      <c r="Y14" s="0" t="n">
        <v>2.595</v>
      </c>
      <c r="Z14" s="0" t="n">
        <v>2.695</v>
      </c>
      <c r="AA14" s="0" t="n">
        <v>2.808</v>
      </c>
      <c r="AB14" s="0" t="n">
        <v>2.82</v>
      </c>
      <c r="AC14" s="0" t="n">
        <v>2.662</v>
      </c>
      <c r="AD14" s="0" t="n">
        <v>2.503</v>
      </c>
      <c r="AF14" s="0" t="n">
        <v>0.995668615095141</v>
      </c>
      <c r="AG14" s="0" t="n">
        <v>0.990861565974448</v>
      </c>
      <c r="AH14" s="0" t="n">
        <v>0.986242073310818</v>
      </c>
      <c r="AI14" s="0" t="n">
        <v>0.981503599692816</v>
      </c>
      <c r="AJ14" s="0" t="n">
        <v>0.976792537229454</v>
      </c>
      <c r="AK14" s="0" t="n">
        <v>0.972266137520246</v>
      </c>
      <c r="AL14" s="0" t="n">
        <v>0.967626160035234</v>
      </c>
      <c r="AM14" s="0" t="n">
        <v>0.96316589020457</v>
      </c>
      <c r="AN14" s="0" t="n">
        <v>0.958557000548773</v>
      </c>
      <c r="AO14" s="0" t="n">
        <v>0.953940583273679</v>
      </c>
      <c r="AP14" s="0" t="n">
        <v>0.94978647176128</v>
      </c>
    </row>
    <row r="15" customFormat="false" ht="12.75" hidden="false" customHeight="false" outlineLevel="0" collapsed="false">
      <c r="A15" s="22" t="n">
        <f aca="false">IF(C15&lt;&gt;"",VLOOKUP(C15,Sheet2!$B$3:$D$100,3),"")</f>
        <v>35915</v>
      </c>
      <c r="B15" s="15" t="n">
        <f aca="false">IF(C15&lt;&gt;"",IF(C15&gt;=(WORKDAY(EOMONTH(C15,0)+1,-2)),EOMONTH(EOMONTH(C15,0)+1,0)+1,EOMONTH(C15,0)+1),"")</f>
        <v>35916</v>
      </c>
      <c r="C15" s="22" t="n">
        <v>35889</v>
      </c>
      <c r="D15" s="22"/>
      <c r="E15" s="23"/>
      <c r="F15" s="23"/>
    </row>
    <row r="16" customFormat="false" ht="12.75" hidden="false" customHeight="false" outlineLevel="0" collapsed="false">
      <c r="A16" s="22" t="n">
        <f aca="false">IF(C16&lt;&gt;"",VLOOKUP(C16,Sheet2!$B$3:$D$100,3),"")</f>
        <v>35915</v>
      </c>
      <c r="B16" s="15" t="n">
        <f aca="false">IF(C16&lt;&gt;"",IF(C16&gt;=(WORKDAY(EOMONTH(C16,0)+1,-2)),EOMONTH(EOMONTH(C16,0)+1,0)+1,EOMONTH(C16,0)+1),"")</f>
        <v>35916</v>
      </c>
      <c r="C16" s="22" t="n">
        <v>35890</v>
      </c>
      <c r="D16" s="22"/>
      <c r="E16" s="23"/>
      <c r="F16" s="23"/>
    </row>
    <row r="17" customFormat="false" ht="12.75" hidden="false" customHeight="false" outlineLevel="0" collapsed="false">
      <c r="A17" s="22" t="n">
        <f aca="false">IF(C17&lt;&gt;"",VLOOKUP(C17,Sheet2!$B$3:$D$100,3),"")</f>
        <v>35915</v>
      </c>
      <c r="B17" s="15" t="n">
        <f aca="false">IF(C17&lt;&gt;"",IF(C17&gt;=(WORKDAY(EOMONTH(C17,0)+1,-2)),EOMONTH(EOMONTH(C17,0)+1,0)+1,EOMONTH(C17,0)+1),"")</f>
        <v>35916</v>
      </c>
      <c r="C17" s="22" t="n">
        <v>35891</v>
      </c>
      <c r="D17" s="22"/>
      <c r="E17" s="23" t="n">
        <v>2.51</v>
      </c>
      <c r="F17" s="23" t="n">
        <v>2.53</v>
      </c>
      <c r="H17" s="0" t="n">
        <v>0.04</v>
      </c>
      <c r="I17" s="0" t="n">
        <v>0.07</v>
      </c>
      <c r="J17" s="0" t="n">
        <v>0.09</v>
      </c>
      <c r="K17" s="0" t="n">
        <v>0.1</v>
      </c>
      <c r="L17" s="0" t="n">
        <v>0.08</v>
      </c>
      <c r="M17" s="0" t="n">
        <v>0.06</v>
      </c>
      <c r="N17" s="0" t="n">
        <v>0.1</v>
      </c>
      <c r="O17" s="0" t="n">
        <v>0.105</v>
      </c>
      <c r="P17" s="0" t="n">
        <v>0.105</v>
      </c>
      <c r="Q17" s="0" t="n">
        <v>0.105</v>
      </c>
      <c r="R17" s="0" t="n">
        <v>0.105</v>
      </c>
      <c r="T17" s="0" t="n">
        <v>2.535</v>
      </c>
      <c r="U17" s="0" t="n">
        <v>2.566</v>
      </c>
      <c r="V17" s="0" t="n">
        <v>2.58</v>
      </c>
      <c r="W17" s="0" t="n">
        <v>2.585</v>
      </c>
      <c r="X17" s="0" t="n">
        <v>2.58</v>
      </c>
      <c r="Y17" s="0" t="n">
        <v>2.591</v>
      </c>
      <c r="Z17" s="0" t="n">
        <v>2.686</v>
      </c>
      <c r="AA17" s="0" t="n">
        <v>2.801</v>
      </c>
      <c r="AB17" s="0" t="n">
        <v>2.814</v>
      </c>
      <c r="AC17" s="0" t="n">
        <v>2.658</v>
      </c>
      <c r="AD17" s="0" t="n">
        <v>2.501</v>
      </c>
      <c r="AF17" s="0" t="n">
        <v>0.996132831377067</v>
      </c>
      <c r="AG17" s="0" t="n">
        <v>0.991309415358728</v>
      </c>
      <c r="AH17" s="0" t="n">
        <v>0.986670179087138</v>
      </c>
      <c r="AI17" s="0" t="n">
        <v>0.981914038300909</v>
      </c>
      <c r="AJ17" s="0" t="n">
        <v>0.977183514653366</v>
      </c>
      <c r="AK17" s="0" t="n">
        <v>0.97263570203255</v>
      </c>
      <c r="AL17" s="0" t="n">
        <v>0.967970514583829</v>
      </c>
      <c r="AM17" s="0" t="n">
        <v>0.963483691427451</v>
      </c>
      <c r="AN17" s="0" t="n">
        <v>0.958851474191596</v>
      </c>
      <c r="AO17" s="0" t="n">
        <v>0.954217359925117</v>
      </c>
      <c r="AP17" s="0" t="n">
        <v>0.950047549652389</v>
      </c>
    </row>
    <row r="18" customFormat="false" ht="12.75" hidden="false" customHeight="false" outlineLevel="0" collapsed="false">
      <c r="A18" s="22" t="n">
        <f aca="false">IF(C18&lt;&gt;"",VLOOKUP(C18,Sheet2!$B$3:$D$100,3),"")</f>
        <v>35915</v>
      </c>
      <c r="B18" s="15" t="n">
        <f aca="false">IF(C18&lt;&gt;"",IF(C18&gt;=(WORKDAY(EOMONTH(C18,0)+1,-2)),EOMONTH(EOMONTH(C18,0)+1,0)+1,EOMONTH(C18,0)+1),"")</f>
        <v>35916</v>
      </c>
      <c r="C18" s="22" t="n">
        <v>35892</v>
      </c>
      <c r="D18" s="22"/>
      <c r="E18" s="23" t="n">
        <v>2.515</v>
      </c>
      <c r="F18" s="23" t="n">
        <v>2.6</v>
      </c>
      <c r="H18" s="0" t="n">
        <v>0.01</v>
      </c>
      <c r="I18" s="0" t="n">
        <v>0.05</v>
      </c>
      <c r="J18" s="0" t="n">
        <v>0.09</v>
      </c>
      <c r="K18" s="0" t="n">
        <v>0.1</v>
      </c>
      <c r="L18" s="0" t="n">
        <v>0.08</v>
      </c>
      <c r="M18" s="0" t="n">
        <v>0.04</v>
      </c>
      <c r="N18" s="0" t="n">
        <v>0.08</v>
      </c>
      <c r="O18" s="0" t="n">
        <v>0.11</v>
      </c>
      <c r="P18" s="0" t="n">
        <v>0.11</v>
      </c>
      <c r="Q18" s="0" t="n">
        <v>0.11</v>
      </c>
      <c r="R18" s="0" t="n">
        <v>0.11</v>
      </c>
      <c r="T18" s="0" t="n">
        <v>2.668</v>
      </c>
      <c r="U18" s="0" t="n">
        <v>2.694</v>
      </c>
      <c r="V18" s="0" t="n">
        <v>2.699</v>
      </c>
      <c r="W18" s="0" t="n">
        <v>2.699</v>
      </c>
      <c r="X18" s="0" t="n">
        <v>2.689</v>
      </c>
      <c r="Y18" s="0" t="n">
        <v>2.694</v>
      </c>
      <c r="Z18" s="0" t="n">
        <v>2.782</v>
      </c>
      <c r="AA18" s="0" t="n">
        <v>2.892</v>
      </c>
      <c r="AB18" s="0" t="n">
        <v>2.902</v>
      </c>
      <c r="AC18" s="0" t="n">
        <v>2.737</v>
      </c>
      <c r="AD18" s="0" t="n">
        <v>2.568</v>
      </c>
      <c r="AF18" s="0" t="n">
        <v>0.996299267452685</v>
      </c>
      <c r="AG18" s="0" t="n">
        <v>0.991467503644415</v>
      </c>
      <c r="AH18" s="0" t="n">
        <v>0.986827260073259</v>
      </c>
      <c r="AI18" s="0" t="n">
        <v>0.982070596670263</v>
      </c>
      <c r="AJ18" s="0" t="n">
        <v>0.977339100023951</v>
      </c>
      <c r="AK18" s="0" t="n">
        <v>0.972790353506628</v>
      </c>
      <c r="AL18" s="0" t="n">
        <v>0.968124470400295</v>
      </c>
      <c r="AM18" s="0" t="n">
        <v>0.963636873409318</v>
      </c>
      <c r="AN18" s="0" t="n">
        <v>0.959000602194841</v>
      </c>
      <c r="AO18" s="0" t="n">
        <v>0.954358329100811</v>
      </c>
      <c r="AP18" s="0" t="n">
        <v>0.950179889448204</v>
      </c>
    </row>
    <row r="19" customFormat="false" ht="12.75" hidden="false" customHeight="false" outlineLevel="0" collapsed="false">
      <c r="A19" s="22" t="n">
        <f aca="false">IF(C19&lt;&gt;"",VLOOKUP(C19,Sheet2!$B$3:$D$100,3),"")</f>
        <v>35915</v>
      </c>
      <c r="B19" s="15" t="n">
        <f aca="false">IF(C19&lt;&gt;"",IF(C19&gt;=(WORKDAY(EOMONTH(C19,0)+1,-2)),EOMONTH(EOMONTH(C19,0)+1,0)+1,EOMONTH(C19,0)+1),"")</f>
        <v>35916</v>
      </c>
      <c r="C19" s="22" t="n">
        <v>35893</v>
      </c>
      <c r="D19" s="22"/>
      <c r="E19" s="23" t="n">
        <v>2.525</v>
      </c>
      <c r="F19" s="23" t="n">
        <v>2.7</v>
      </c>
      <c r="H19" s="0" t="n">
        <v>0.015</v>
      </c>
      <c r="I19" s="0" t="n">
        <v>0.06</v>
      </c>
      <c r="J19" s="0" t="n">
        <v>0.1</v>
      </c>
      <c r="K19" s="0" t="n">
        <v>0.11</v>
      </c>
      <c r="L19" s="0" t="n">
        <v>0.09</v>
      </c>
      <c r="M19" s="0" t="n">
        <v>0.05</v>
      </c>
      <c r="N19" s="0" t="n">
        <v>0.09</v>
      </c>
      <c r="O19" s="0" t="n">
        <v>0.11</v>
      </c>
      <c r="P19" s="0" t="n">
        <v>0.11</v>
      </c>
      <c r="Q19" s="0" t="n">
        <v>0.11</v>
      </c>
      <c r="R19" s="0" t="n">
        <v>0.11</v>
      </c>
      <c r="T19" s="0" t="n">
        <v>2.689</v>
      </c>
      <c r="U19" s="0" t="n">
        <v>2.718</v>
      </c>
      <c r="V19" s="0" t="n">
        <v>2.723</v>
      </c>
      <c r="W19" s="0" t="n">
        <v>2.721</v>
      </c>
      <c r="X19" s="0" t="n">
        <v>2.706</v>
      </c>
      <c r="Y19" s="0" t="n">
        <v>2.711</v>
      </c>
      <c r="Z19" s="0" t="n">
        <v>2.806</v>
      </c>
      <c r="AA19" s="0" t="n">
        <v>2.914</v>
      </c>
      <c r="AB19" s="0" t="n">
        <v>2.924</v>
      </c>
      <c r="AC19" s="0" t="n">
        <v>2.754</v>
      </c>
      <c r="AD19" s="0" t="n">
        <v>2.584</v>
      </c>
      <c r="AF19" s="0" t="n">
        <v>0.99644396742844</v>
      </c>
      <c r="AG19" s="0" t="n">
        <v>0.991625140522588</v>
      </c>
      <c r="AH19" s="0" t="n">
        <v>0.986984140573529</v>
      </c>
      <c r="AI19" s="0" t="n">
        <v>0.98222698245166</v>
      </c>
      <c r="AJ19" s="0" t="n">
        <v>0.977494576862145</v>
      </c>
      <c r="AK19" s="0" t="n">
        <v>0.972942182940001</v>
      </c>
      <c r="AL19" s="0" t="n">
        <v>0.968268364168933</v>
      </c>
      <c r="AM19" s="0" t="n">
        <v>0.963771132699482</v>
      </c>
      <c r="AN19" s="0" t="n">
        <v>0.959122143212358</v>
      </c>
      <c r="AO19" s="0" t="n">
        <v>0.954464151211636</v>
      </c>
      <c r="AP19" s="0" t="n">
        <v>0.950269507892671</v>
      </c>
    </row>
    <row r="20" customFormat="false" ht="12.75" hidden="false" customHeight="false" outlineLevel="0" collapsed="false">
      <c r="A20" s="22" t="n">
        <f aca="false">IF(C20&lt;&gt;"",VLOOKUP(C20,Sheet2!$B$3:$D$100,3),"")</f>
        <v>35915</v>
      </c>
      <c r="B20" s="15" t="n">
        <f aca="false">IF(C20&lt;&gt;"",IF(C20&gt;=(WORKDAY(EOMONTH(C20,0)+1,-2)),EOMONTH(EOMONTH(C20,0)+1,0)+1,EOMONTH(C20,0)+1),"")</f>
        <v>35916</v>
      </c>
      <c r="C20" s="22" t="n">
        <v>35894</v>
      </c>
      <c r="D20" s="22"/>
      <c r="E20" s="23" t="n">
        <v>2.77</v>
      </c>
      <c r="F20" s="23" t="n">
        <v>2.74</v>
      </c>
      <c r="H20" s="0" t="n">
        <v>0.03</v>
      </c>
      <c r="I20" s="0" t="n">
        <v>0.07</v>
      </c>
      <c r="J20" s="0" t="n">
        <v>0.12</v>
      </c>
      <c r="K20" s="0" t="n">
        <v>0.12</v>
      </c>
      <c r="L20" s="0" t="n">
        <v>0.11</v>
      </c>
      <c r="M20" s="0" t="n">
        <v>0.07</v>
      </c>
      <c r="N20" s="0" t="n">
        <v>0.11</v>
      </c>
      <c r="O20" s="0" t="n">
        <v>0.12</v>
      </c>
      <c r="P20" s="0" t="n">
        <v>0.12</v>
      </c>
      <c r="Q20" s="0" t="n">
        <v>0.12</v>
      </c>
      <c r="R20" s="0" t="n">
        <v>0.12</v>
      </c>
      <c r="T20" s="0" t="n">
        <v>2.657</v>
      </c>
      <c r="U20" s="0" t="n">
        <v>2.688</v>
      </c>
      <c r="V20" s="0" t="n">
        <v>2.693</v>
      </c>
      <c r="W20" s="0" t="n">
        <v>2.693</v>
      </c>
      <c r="X20" s="0" t="n">
        <v>2.679</v>
      </c>
      <c r="Y20" s="0" t="n">
        <v>2.68</v>
      </c>
      <c r="Z20" s="0" t="n">
        <v>2.78</v>
      </c>
      <c r="AA20" s="0" t="n">
        <v>2.89</v>
      </c>
      <c r="AB20" s="0" t="n">
        <v>2.9</v>
      </c>
      <c r="AC20" s="0" t="n">
        <v>2.735</v>
      </c>
      <c r="AD20" s="0" t="n">
        <v>2.57</v>
      </c>
      <c r="AF20" s="0" t="n">
        <v>0.996592728718677</v>
      </c>
      <c r="AG20" s="0" t="n">
        <v>0.991745108909847</v>
      </c>
      <c r="AH20" s="0" t="n">
        <v>0.987095588411081</v>
      </c>
      <c r="AI20" s="0" t="n">
        <v>0.982327948985231</v>
      </c>
      <c r="AJ20" s="0" t="n">
        <v>0.977588344895973</v>
      </c>
      <c r="AK20" s="0" t="n">
        <v>0.973026196619076</v>
      </c>
      <c r="AL20" s="0" t="n">
        <v>0.968336088997964</v>
      </c>
      <c r="AM20" s="0" t="n">
        <v>0.963822133179028</v>
      </c>
      <c r="AN20" s="0" t="n">
        <v>0.959156283620631</v>
      </c>
      <c r="AO20" s="0" t="n">
        <v>0.954482186030661</v>
      </c>
      <c r="AP20" s="0" t="n">
        <v>0.95027263930796</v>
      </c>
    </row>
    <row r="21" customFormat="false" ht="12.75" hidden="false" customHeight="false" outlineLevel="0" collapsed="false">
      <c r="A21" s="22" t="n">
        <f aca="false">IF(C21&lt;&gt;"",VLOOKUP(C21,Sheet2!$B$3:$D$100,3),"")</f>
        <v>35915</v>
      </c>
      <c r="B21" s="15" t="n">
        <f aca="false">IF(C21&lt;&gt;"",IF(C21&gt;=(WORKDAY(EOMONTH(C21,0)+1,-2)),EOMONTH(EOMONTH(C21,0)+1,0)+1,EOMONTH(C21,0)+1),"")</f>
        <v>35916</v>
      </c>
      <c r="C21" s="22" t="n">
        <v>35895</v>
      </c>
      <c r="D21" s="22"/>
      <c r="E21" s="23"/>
      <c r="F21" s="23"/>
    </row>
    <row r="22" customFormat="false" ht="12.75" hidden="false" customHeight="false" outlineLevel="0" collapsed="false">
      <c r="A22" s="22" t="n">
        <f aca="false">IF(C22&lt;&gt;"",VLOOKUP(C22,Sheet2!$B$3:$D$100,3),"")</f>
        <v>35915</v>
      </c>
      <c r="B22" s="15" t="n">
        <f aca="false">IF(C22&lt;&gt;"",IF(C22&gt;=(WORKDAY(EOMONTH(C22,0)+1,-2)),EOMONTH(EOMONTH(C22,0)+1,0)+1,EOMONTH(C22,0)+1),"")</f>
        <v>35916</v>
      </c>
      <c r="C22" s="22" t="n">
        <v>35896</v>
      </c>
      <c r="D22" s="22"/>
      <c r="E22" s="23"/>
      <c r="F22" s="23"/>
    </row>
    <row r="23" customFormat="false" ht="12.75" hidden="false" customHeight="false" outlineLevel="0" collapsed="false">
      <c r="A23" s="22" t="n">
        <f aca="false">IF(C23&lt;&gt;"",VLOOKUP(C23,Sheet2!$B$3:$D$100,3),"")</f>
        <v>35915</v>
      </c>
      <c r="B23" s="15" t="n">
        <f aca="false">IF(C23&lt;&gt;"",IF(C23&gt;=(WORKDAY(EOMONTH(C23,0)+1,-2)),EOMONTH(EOMONTH(C23,0)+1,0)+1,EOMONTH(C23,0)+1),"")</f>
        <v>35916</v>
      </c>
      <c r="C23" s="22" t="n">
        <v>35897</v>
      </c>
      <c r="D23" s="22"/>
      <c r="E23" s="23"/>
      <c r="F23" s="23"/>
    </row>
    <row r="24" customFormat="false" ht="12.75" hidden="false" customHeight="false" outlineLevel="0" collapsed="false">
      <c r="A24" s="22" t="n">
        <f aca="false">IF(C24&lt;&gt;"",VLOOKUP(C24,Sheet2!$B$3:$D$100,3),"")</f>
        <v>35915</v>
      </c>
      <c r="B24" s="15" t="n">
        <f aca="false">IF(C24&lt;&gt;"",IF(C24&gt;=(WORKDAY(EOMONTH(C24,0)+1,-2)),EOMONTH(EOMONTH(C24,0)+1,0)+1,EOMONTH(C24,0)+1),"")</f>
        <v>35916</v>
      </c>
      <c r="C24" s="22" t="n">
        <v>35898</v>
      </c>
      <c r="D24" s="22"/>
      <c r="E24" s="23" t="n">
        <v>2.775</v>
      </c>
      <c r="F24" s="23" t="n">
        <v>2.6</v>
      </c>
      <c r="H24" s="0" t="n">
        <v>0.04</v>
      </c>
      <c r="I24" s="0" t="n">
        <v>0.08</v>
      </c>
      <c r="J24" s="0" t="n">
        <v>0.13</v>
      </c>
      <c r="K24" s="0" t="n">
        <v>0.13</v>
      </c>
      <c r="L24" s="0" t="n">
        <v>0.12</v>
      </c>
      <c r="M24" s="0" t="n">
        <v>0.08</v>
      </c>
      <c r="N24" s="0" t="n">
        <v>0.12</v>
      </c>
      <c r="O24" s="0" t="n">
        <v>0.12</v>
      </c>
      <c r="P24" s="0" t="n">
        <v>0.12</v>
      </c>
      <c r="Q24" s="0" t="n">
        <v>0.12</v>
      </c>
      <c r="R24" s="0" t="n">
        <v>0.12</v>
      </c>
      <c r="T24" s="0" t="n">
        <v>2.479</v>
      </c>
      <c r="U24" s="0" t="n">
        <v>2.514</v>
      </c>
      <c r="V24" s="0" t="n">
        <v>2.543</v>
      </c>
      <c r="W24" s="0" t="n">
        <v>2.543</v>
      </c>
      <c r="X24" s="0" t="n">
        <v>2.535</v>
      </c>
      <c r="Y24" s="0" t="n">
        <v>2.545</v>
      </c>
      <c r="Z24" s="0" t="n">
        <v>2.65</v>
      </c>
      <c r="AA24" s="0" t="n">
        <v>2.77</v>
      </c>
      <c r="AB24" s="0" t="n">
        <v>2.78</v>
      </c>
      <c r="AC24" s="0" t="n">
        <v>2.63</v>
      </c>
      <c r="AD24" s="0" t="n">
        <v>2.485</v>
      </c>
      <c r="AF24" s="0" t="n">
        <v>0.997200791017744</v>
      </c>
      <c r="AG24" s="0" t="n">
        <v>0.992331578494562</v>
      </c>
      <c r="AH24" s="0" t="n">
        <v>0.98762916287555</v>
      </c>
      <c r="AI24" s="0" t="n">
        <v>0.982812807877663</v>
      </c>
      <c r="AJ24" s="0" t="n">
        <v>0.978017758897933</v>
      </c>
      <c r="AK24" s="0" t="n">
        <v>0.973391607867261</v>
      </c>
      <c r="AL24" s="0" t="n">
        <v>0.968622432137164</v>
      </c>
      <c r="AM24" s="0" t="n">
        <v>0.964023010327508</v>
      </c>
      <c r="AN24" s="0" t="n">
        <v>0.959265158575869</v>
      </c>
      <c r="AO24" s="0" t="n">
        <v>0.954496684268032</v>
      </c>
      <c r="AP24" s="0" t="n">
        <v>0.95019603909375</v>
      </c>
    </row>
    <row r="25" customFormat="false" ht="12.75" hidden="false" customHeight="false" outlineLevel="0" collapsed="false">
      <c r="A25" s="22" t="n">
        <f aca="false">IF(C25&lt;&gt;"",VLOOKUP(C25,Sheet2!$B$3:$D$100,3),"")</f>
        <v>35915</v>
      </c>
      <c r="B25" s="15" t="n">
        <f aca="false">IF(C25&lt;&gt;"",IF(C25&gt;=(WORKDAY(EOMONTH(C25,0)+1,-2)),EOMONTH(EOMONTH(C25,0)+1,0)+1,EOMONTH(C25,0)+1),"")</f>
        <v>35916</v>
      </c>
      <c r="C25" s="22" t="n">
        <v>35899</v>
      </c>
      <c r="D25" s="22"/>
      <c r="E25" s="23" t="n">
        <v>2.66</v>
      </c>
      <c r="F25" s="23" t="n">
        <v>2.68</v>
      </c>
      <c r="H25" s="0" t="n">
        <v>0.04</v>
      </c>
      <c r="I25" s="0" t="n">
        <v>0.08</v>
      </c>
      <c r="J25" s="0" t="n">
        <v>0.13</v>
      </c>
      <c r="K25" s="0" t="n">
        <v>0.13</v>
      </c>
      <c r="L25" s="0" t="n">
        <v>0.12</v>
      </c>
      <c r="M25" s="0" t="n">
        <v>0.08</v>
      </c>
      <c r="N25" s="0" t="n">
        <v>0.12</v>
      </c>
      <c r="O25" s="0" t="n">
        <v>0.12</v>
      </c>
      <c r="P25" s="0" t="n">
        <v>0.12</v>
      </c>
      <c r="Q25" s="0" t="n">
        <v>0.12</v>
      </c>
      <c r="R25" s="0" t="n">
        <v>0.12</v>
      </c>
      <c r="T25" s="0" t="n">
        <v>2.501</v>
      </c>
      <c r="U25" s="0" t="n">
        <v>2.533</v>
      </c>
      <c r="V25" s="0" t="n">
        <v>2.557</v>
      </c>
      <c r="W25" s="0" t="n">
        <v>2.561</v>
      </c>
      <c r="X25" s="0" t="n">
        <v>2.55</v>
      </c>
      <c r="Y25" s="0" t="n">
        <v>2.56</v>
      </c>
      <c r="Z25" s="0" t="n">
        <v>2.665</v>
      </c>
      <c r="AA25" s="0" t="n">
        <v>2.78</v>
      </c>
      <c r="AB25" s="0" t="n">
        <v>2.79</v>
      </c>
      <c r="AC25" s="0" t="n">
        <v>2.635</v>
      </c>
      <c r="AD25" s="0" t="n">
        <v>2.485</v>
      </c>
      <c r="AF25" s="0" t="n">
        <v>0.997360944736119</v>
      </c>
      <c r="AG25" s="0" t="n">
        <v>0.992494905906374</v>
      </c>
      <c r="AH25" s="0" t="n">
        <v>0.987800736508547</v>
      </c>
      <c r="AI25" s="0" t="n">
        <v>0.982991433074045</v>
      </c>
      <c r="AJ25" s="0" t="n">
        <v>0.978204238745507</v>
      </c>
      <c r="AK25" s="0" t="n">
        <v>0.973585604960384</v>
      </c>
      <c r="AL25" s="0" t="n">
        <v>0.968823598868875</v>
      </c>
      <c r="AM25" s="0" t="n">
        <v>0.964231238155089</v>
      </c>
      <c r="AN25" s="0" t="n">
        <v>0.959480581593795</v>
      </c>
      <c r="AO25" s="0" t="n">
        <v>0.954719111087947</v>
      </c>
      <c r="AP25" s="0" t="n">
        <v>0.95042477984752</v>
      </c>
    </row>
    <row r="26" customFormat="false" ht="12.75" hidden="false" customHeight="false" outlineLevel="0" collapsed="false">
      <c r="A26" s="22" t="n">
        <f aca="false">IF(C26&lt;&gt;"",VLOOKUP(C26,Sheet2!$B$3:$D$100,3),"")</f>
        <v>35915</v>
      </c>
      <c r="B26" s="15" t="n">
        <f aca="false">IF(C26&lt;&gt;"",IF(C26&gt;=(WORKDAY(EOMONTH(C26,0)+1,-2)),EOMONTH(EOMONTH(C26,0)+1,0)+1,EOMONTH(C26,0)+1),"")</f>
        <v>35916</v>
      </c>
      <c r="C26" s="22" t="n">
        <v>35900</v>
      </c>
      <c r="D26" s="22"/>
      <c r="E26" s="23" t="n">
        <v>2.67</v>
      </c>
      <c r="F26" s="23" t="n">
        <v>2.72</v>
      </c>
      <c r="H26" s="0" t="n">
        <v>0.04</v>
      </c>
      <c r="I26" s="0" t="n">
        <v>0.07</v>
      </c>
      <c r="J26" s="0" t="n">
        <v>0.13</v>
      </c>
      <c r="K26" s="0" t="n">
        <v>0.13</v>
      </c>
      <c r="L26" s="0" t="n">
        <v>0.12</v>
      </c>
      <c r="M26" s="0" t="n">
        <v>0.06</v>
      </c>
      <c r="N26" s="0" t="n">
        <v>0.1</v>
      </c>
      <c r="O26" s="0" t="n">
        <v>0.12</v>
      </c>
      <c r="P26" s="0" t="n">
        <v>0.12</v>
      </c>
      <c r="Q26" s="0" t="n">
        <v>0.12</v>
      </c>
      <c r="R26" s="0" t="n">
        <v>0.12</v>
      </c>
      <c r="T26" s="0" t="n">
        <v>2.521</v>
      </c>
      <c r="U26" s="0" t="n">
        <v>2.558</v>
      </c>
      <c r="V26" s="0" t="n">
        <v>2.582</v>
      </c>
      <c r="W26" s="0" t="n">
        <v>2.587</v>
      </c>
      <c r="X26" s="0" t="n">
        <v>2.572</v>
      </c>
      <c r="Y26" s="0" t="n">
        <v>2.58</v>
      </c>
      <c r="Z26" s="0" t="n">
        <v>2.685</v>
      </c>
      <c r="AA26" s="0" t="n">
        <v>2.8</v>
      </c>
      <c r="AB26" s="0" t="n">
        <v>2.81</v>
      </c>
      <c r="AC26" s="0" t="n">
        <v>2.65</v>
      </c>
      <c r="AD26" s="0" t="n">
        <v>2.492</v>
      </c>
      <c r="AF26" s="0" t="n">
        <v>0.997516531390605</v>
      </c>
      <c r="AG26" s="0" t="n">
        <v>0.992657341132254</v>
      </c>
      <c r="AH26" s="0" t="n">
        <v>0.987982594847958</v>
      </c>
      <c r="AI26" s="0" t="n">
        <v>0.983190922221537</v>
      </c>
      <c r="AJ26" s="0" t="n">
        <v>0.978425705610417</v>
      </c>
      <c r="AK26" s="0" t="n">
        <v>0.973828068576243</v>
      </c>
      <c r="AL26" s="0" t="n">
        <v>0.969084879081609</v>
      </c>
      <c r="AM26" s="0" t="n">
        <v>0.96451161064151</v>
      </c>
      <c r="AN26" s="0" t="n">
        <v>0.959780291746527</v>
      </c>
      <c r="AO26" s="0" t="n">
        <v>0.955037388878906</v>
      </c>
      <c r="AP26" s="0" t="n">
        <v>0.95076007177229</v>
      </c>
    </row>
    <row r="27" customFormat="false" ht="12.75" hidden="false" customHeight="false" outlineLevel="0" collapsed="false">
      <c r="A27" s="22" t="n">
        <f aca="false">IF(C27&lt;&gt;"",VLOOKUP(C27,Sheet2!$B$3:$D$100,3),"")</f>
        <v>35915</v>
      </c>
      <c r="B27" s="15" t="n">
        <f aca="false">IF(C27&lt;&gt;"",IF(C27&gt;=(WORKDAY(EOMONTH(C27,0)+1,-2)),EOMONTH(EOMONTH(C27,0)+1,0)+1,EOMONTH(C27,0)+1),"")</f>
        <v>35916</v>
      </c>
      <c r="C27" s="22" t="n">
        <v>35901</v>
      </c>
      <c r="D27" s="22"/>
      <c r="E27" s="23" t="n">
        <v>2.775</v>
      </c>
      <c r="F27" s="23" t="n">
        <v>2.7</v>
      </c>
      <c r="H27" s="0" t="n">
        <v>0.08</v>
      </c>
      <c r="I27" s="0" t="n">
        <v>0.07</v>
      </c>
      <c r="J27" s="0" t="n">
        <v>0.14</v>
      </c>
      <c r="K27" s="0" t="n">
        <v>0.14</v>
      </c>
      <c r="L27" s="0" t="n">
        <v>0.13</v>
      </c>
      <c r="M27" s="0" t="n">
        <v>0.07</v>
      </c>
      <c r="N27" s="0" t="n">
        <v>0.11</v>
      </c>
      <c r="O27" s="0" t="n">
        <v>0.12</v>
      </c>
      <c r="P27" s="0" t="n">
        <v>0.12</v>
      </c>
      <c r="Q27" s="0" t="n">
        <v>0.12</v>
      </c>
      <c r="R27" s="0" t="n">
        <v>0.12</v>
      </c>
      <c r="T27" s="0" t="n">
        <v>2.479</v>
      </c>
      <c r="U27" s="0" t="n">
        <v>2.519</v>
      </c>
      <c r="V27" s="0" t="n">
        <v>2.545</v>
      </c>
      <c r="W27" s="0" t="n">
        <v>2.552</v>
      </c>
      <c r="X27" s="0" t="n">
        <v>2.54</v>
      </c>
      <c r="Y27" s="0" t="n">
        <v>2.55</v>
      </c>
      <c r="Z27" s="0" t="n">
        <v>2.655</v>
      </c>
      <c r="AA27" s="0" t="n">
        <v>2.77</v>
      </c>
      <c r="AB27" s="0" t="n">
        <v>2.782</v>
      </c>
      <c r="AC27" s="0" t="n">
        <v>2.62</v>
      </c>
      <c r="AD27" s="0" t="n">
        <v>2.46</v>
      </c>
      <c r="AF27" s="0" t="n">
        <v>0.997703262862599</v>
      </c>
      <c r="AG27" s="0" t="n">
        <v>0.992826851717005</v>
      </c>
      <c r="AH27" s="0" t="n">
        <v>0.988139674540056</v>
      </c>
      <c r="AI27" s="0" t="n">
        <v>0.983337736753831</v>
      </c>
      <c r="AJ27" s="0" t="n">
        <v>0.978556447814903</v>
      </c>
      <c r="AK27" s="0" t="n">
        <v>0.973946245431897</v>
      </c>
      <c r="AL27" s="0" t="n">
        <v>0.969198114842022</v>
      </c>
      <c r="AM27" s="0" t="n">
        <v>0.964620671516801</v>
      </c>
      <c r="AN27" s="0" t="n">
        <v>0.959891515832515</v>
      </c>
      <c r="AO27" s="0" t="n">
        <v>0.955158813983941</v>
      </c>
      <c r="AP27" s="0" t="n">
        <v>0.950893391698362</v>
      </c>
    </row>
    <row r="28" customFormat="false" ht="12.75" hidden="false" customHeight="false" outlineLevel="0" collapsed="false">
      <c r="A28" s="22" t="n">
        <f aca="false">IF(C28&lt;&gt;"",VLOOKUP(C28,Sheet2!$B$3:$D$100,3),"")</f>
        <v>35915</v>
      </c>
      <c r="B28" s="15" t="n">
        <f aca="false">IF(C28&lt;&gt;"",IF(C28&gt;=(WORKDAY(EOMONTH(C28,0)+1,-2)),EOMONTH(EOMONTH(C28,0)+1,0)+1,EOMONTH(C28,0)+1),"")</f>
        <v>35916</v>
      </c>
      <c r="C28" s="22" t="n">
        <v>35902</v>
      </c>
      <c r="D28" s="22"/>
      <c r="E28" s="23" t="n">
        <v>2.79</v>
      </c>
      <c r="F28" s="23" t="n">
        <v>2.73</v>
      </c>
      <c r="H28" s="0" t="n">
        <v>0.08</v>
      </c>
      <c r="I28" s="0" t="n">
        <v>0.07</v>
      </c>
      <c r="J28" s="0" t="n">
        <v>0.14</v>
      </c>
      <c r="K28" s="0" t="n">
        <v>0.14</v>
      </c>
      <c r="L28" s="0" t="n">
        <v>0.13</v>
      </c>
      <c r="M28" s="0" t="n">
        <v>0.07</v>
      </c>
      <c r="N28" s="0" t="n">
        <v>0.11</v>
      </c>
      <c r="O28" s="0" t="n">
        <v>0.12</v>
      </c>
      <c r="P28" s="0" t="n">
        <v>0.12</v>
      </c>
      <c r="Q28" s="0" t="n">
        <v>0.12</v>
      </c>
      <c r="R28" s="0" t="n">
        <v>0.12</v>
      </c>
      <c r="T28" s="0" t="n">
        <v>2.475</v>
      </c>
      <c r="U28" s="0" t="n">
        <v>2.518</v>
      </c>
      <c r="V28" s="0" t="n">
        <v>2.543</v>
      </c>
      <c r="W28" s="0" t="n">
        <v>2.553</v>
      </c>
      <c r="X28" s="0" t="n">
        <v>2.541</v>
      </c>
      <c r="Y28" s="0" t="n">
        <v>2.553</v>
      </c>
      <c r="Z28" s="0" t="n">
        <v>2.655</v>
      </c>
      <c r="AA28" s="0" t="n">
        <v>2.77</v>
      </c>
      <c r="AB28" s="0" t="n">
        <v>2.782</v>
      </c>
      <c r="AC28" s="0" t="n">
        <v>2.62</v>
      </c>
      <c r="AD28" s="0" t="n">
        <v>2.46</v>
      </c>
      <c r="AF28" s="0" t="n">
        <v>0.997866521574934</v>
      </c>
      <c r="AG28" s="0" t="n">
        <v>0.992988989621748</v>
      </c>
      <c r="AH28" s="0" t="n">
        <v>0.98830927191317</v>
      </c>
      <c r="AI28" s="0" t="n">
        <v>0.983514310969286</v>
      </c>
      <c r="AJ28" s="0" t="n">
        <v>0.978740980542146</v>
      </c>
      <c r="AK28" s="0" t="n">
        <v>0.974138392572173</v>
      </c>
      <c r="AL28" s="0" t="n">
        <v>0.969397427992188</v>
      </c>
      <c r="AM28" s="0" t="n">
        <v>0.964827086451007</v>
      </c>
      <c r="AN28" s="0" t="n">
        <v>0.960101886810485</v>
      </c>
      <c r="AO28" s="0" t="n">
        <v>0.955368765667726</v>
      </c>
      <c r="AP28" s="0" t="n">
        <v>0.951101747204429</v>
      </c>
    </row>
    <row r="29" customFormat="false" ht="12.75" hidden="false" customHeight="false" outlineLevel="0" collapsed="false">
      <c r="A29" s="22" t="n">
        <f aca="false">IF(C29&lt;&gt;"",VLOOKUP(C29,Sheet2!$B$3:$D$100,3),"")</f>
        <v>35915</v>
      </c>
      <c r="B29" s="15" t="n">
        <f aca="false">IF(C29&lt;&gt;"",IF(C29&gt;=(WORKDAY(EOMONTH(C29,0)+1,-2)),EOMONTH(EOMONTH(C29,0)+1,0)+1,EOMONTH(C29,0)+1),"")</f>
        <v>35916</v>
      </c>
      <c r="C29" s="22" t="n">
        <v>35903</v>
      </c>
      <c r="D29" s="22"/>
      <c r="E29" s="23"/>
      <c r="F29" s="23"/>
    </row>
    <row r="30" customFormat="false" ht="12.75" hidden="false" customHeight="false" outlineLevel="0" collapsed="false">
      <c r="A30" s="22" t="n">
        <f aca="false">IF(C30&lt;&gt;"",VLOOKUP(C30,Sheet2!$B$3:$D$100,3),"")</f>
        <v>35915</v>
      </c>
      <c r="B30" s="15" t="n">
        <f aca="false">IF(C30&lt;&gt;"",IF(C30&gt;=(WORKDAY(EOMONTH(C30,0)+1,-2)),EOMONTH(EOMONTH(C30,0)+1,0)+1,EOMONTH(C30,0)+1),"")</f>
        <v>35916</v>
      </c>
      <c r="C30" s="22" t="n">
        <v>35904</v>
      </c>
      <c r="D30" s="22"/>
      <c r="E30" s="23"/>
      <c r="F30" s="23"/>
    </row>
    <row r="31" customFormat="false" ht="12.75" hidden="false" customHeight="false" outlineLevel="0" collapsed="false">
      <c r="A31" s="22" t="n">
        <f aca="false">IF(C31&lt;&gt;"",VLOOKUP(C31,Sheet2!$B$3:$D$100,3),"")</f>
        <v>35915</v>
      </c>
      <c r="B31" s="15" t="n">
        <f aca="false">IF(C31&lt;&gt;"",IF(C31&gt;=(WORKDAY(EOMONTH(C31,0)+1,-2)),EOMONTH(EOMONTH(C31,0)+1,0)+1,EOMONTH(C31,0)+1),"")</f>
        <v>35916</v>
      </c>
      <c r="C31" s="22" t="n">
        <v>35905</v>
      </c>
      <c r="E31" s="23" t="n">
        <v>2.755</v>
      </c>
      <c r="F31" s="23" t="n">
        <v>2.67</v>
      </c>
      <c r="H31" s="0" t="n">
        <v>0.08</v>
      </c>
      <c r="I31" s="0" t="n">
        <v>0.07</v>
      </c>
      <c r="J31" s="0" t="n">
        <v>0.14</v>
      </c>
      <c r="K31" s="0" t="n">
        <v>0.14</v>
      </c>
      <c r="L31" s="0" t="n">
        <v>0.13</v>
      </c>
      <c r="M31" s="0" t="n">
        <v>0.07</v>
      </c>
      <c r="N31" s="0" t="n">
        <v>0.11</v>
      </c>
      <c r="O31" s="0" t="n">
        <v>0.12</v>
      </c>
      <c r="P31" s="0" t="n">
        <v>0.12</v>
      </c>
      <c r="Q31" s="0" t="n">
        <v>0.12</v>
      </c>
      <c r="R31" s="0" t="n">
        <v>0.12</v>
      </c>
      <c r="T31" s="0" t="n">
        <v>2.469</v>
      </c>
      <c r="U31" s="0" t="n">
        <v>2.515</v>
      </c>
      <c r="V31" s="0" t="n">
        <v>2.543</v>
      </c>
      <c r="W31" s="0" t="n">
        <v>2.553</v>
      </c>
      <c r="X31" s="0" t="n">
        <v>2.541</v>
      </c>
      <c r="Y31" s="0" t="n">
        <v>2.553</v>
      </c>
      <c r="Z31" s="0" t="n">
        <v>2.655</v>
      </c>
      <c r="AA31" s="0" t="n">
        <v>2.77</v>
      </c>
      <c r="AB31" s="0" t="n">
        <v>2.782</v>
      </c>
      <c r="AC31" s="0" t="n">
        <v>2.62</v>
      </c>
      <c r="AD31" s="0" t="n">
        <v>2.46</v>
      </c>
      <c r="AF31" s="0" t="n">
        <v>0.998308679927629</v>
      </c>
      <c r="AG31" s="0" t="n">
        <v>0.993437825432559</v>
      </c>
      <c r="AH31" s="0" t="n">
        <v>0.988747527886613</v>
      </c>
      <c r="AI31" s="0" t="n">
        <v>0.983941407208864</v>
      </c>
      <c r="AJ31" s="0" t="n">
        <v>0.979158418101043</v>
      </c>
      <c r="AK31" s="0" t="n">
        <v>0.974543849113431</v>
      </c>
      <c r="AL31" s="0" t="n">
        <v>0.969785324149892</v>
      </c>
      <c r="AM31" s="0" t="n">
        <v>0.965196392262634</v>
      </c>
      <c r="AN31" s="0" t="n">
        <v>0.960452547306274</v>
      </c>
      <c r="AO31" s="0" t="n">
        <v>0.955701867201845</v>
      </c>
      <c r="AP31" s="0" t="n">
        <v>0.951418352556269</v>
      </c>
    </row>
    <row r="32" customFormat="false" ht="12.75" hidden="false" customHeight="false" outlineLevel="0" collapsed="false">
      <c r="A32" s="22" t="n">
        <f aca="false">IF(C32&lt;&gt;"",VLOOKUP(C32,Sheet2!$B$3:$D$100,3),"")</f>
        <v>35915</v>
      </c>
      <c r="B32" s="15" t="n">
        <f aca="false">IF(C32&lt;&gt;"",IF(C32&gt;=(WORKDAY(EOMONTH(C32,0)+1,-2)),EOMONTH(EOMONTH(C32,0)+1,0)+1,EOMONTH(C32,0)+1),"")</f>
        <v>35916</v>
      </c>
      <c r="C32" s="22" t="n">
        <v>35906</v>
      </c>
      <c r="E32" s="23" t="n">
        <v>2.75</v>
      </c>
      <c r="F32" s="23" t="n">
        <v>2.75</v>
      </c>
      <c r="H32" s="0" t="n">
        <v>0.04</v>
      </c>
      <c r="I32" s="0" t="n">
        <v>0.06</v>
      </c>
      <c r="J32" s="0" t="n">
        <v>0.14</v>
      </c>
      <c r="K32" s="0" t="n">
        <v>0.14</v>
      </c>
      <c r="L32" s="0" t="n">
        <v>0.13</v>
      </c>
      <c r="M32" s="0" t="n">
        <v>0.07</v>
      </c>
      <c r="N32" s="0" t="n">
        <v>0.11</v>
      </c>
      <c r="O32" s="0" t="n">
        <v>0.12</v>
      </c>
      <c r="P32" s="0" t="n">
        <v>0.12</v>
      </c>
      <c r="Q32" s="0" t="n">
        <v>0.12</v>
      </c>
      <c r="R32" s="0" t="n">
        <v>0.12</v>
      </c>
      <c r="T32" s="0" t="n">
        <v>2.561</v>
      </c>
      <c r="U32" s="0" t="n">
        <v>2.613</v>
      </c>
      <c r="V32" s="0" t="n">
        <v>2.638</v>
      </c>
      <c r="W32" s="0" t="n">
        <v>2.643</v>
      </c>
      <c r="X32" s="0" t="n">
        <v>2.623</v>
      </c>
      <c r="Y32" s="0" t="n">
        <v>2.628</v>
      </c>
      <c r="Z32" s="0" t="n">
        <v>2.725</v>
      </c>
      <c r="AA32" s="0" t="n">
        <v>2.839</v>
      </c>
      <c r="AB32" s="0" t="n">
        <v>2.849</v>
      </c>
      <c r="AC32" s="0" t="n">
        <v>2.679</v>
      </c>
      <c r="AD32" s="0" t="n">
        <v>2.509</v>
      </c>
      <c r="AF32" s="0" t="n">
        <v>0.99848374353687</v>
      </c>
      <c r="AG32" s="0" t="n">
        <v>0.993601903589961</v>
      </c>
      <c r="AH32" s="0" t="n">
        <v>0.988905156117192</v>
      </c>
      <c r="AI32" s="0" t="n">
        <v>0.98409221194816</v>
      </c>
      <c r="AJ32" s="0" t="n">
        <v>0.979298213936255</v>
      </c>
      <c r="AK32" s="0" t="n">
        <v>0.974667695608115</v>
      </c>
      <c r="AL32" s="0" t="n">
        <v>0.969886432031218</v>
      </c>
      <c r="AM32" s="0" t="n">
        <v>0.965270655147342</v>
      </c>
      <c r="AN32" s="0" t="n">
        <v>0.960497062330994</v>
      </c>
      <c r="AO32" s="0" t="n">
        <v>0.955715410581461</v>
      </c>
      <c r="AP32" s="0" t="n">
        <v>0.951400836212812</v>
      </c>
    </row>
    <row r="33" customFormat="false" ht="12.75" hidden="false" customHeight="false" outlineLevel="0" collapsed="false">
      <c r="A33" s="22" t="n">
        <f aca="false">IF(C33&lt;&gt;"",VLOOKUP(C33,Sheet2!$B$3:$D$100,3),"")</f>
        <v>35915</v>
      </c>
      <c r="B33" s="15" t="n">
        <f aca="false">IF(C33&lt;&gt;"",IF(C33&gt;=(WORKDAY(EOMONTH(C33,0)+1,-2)),EOMONTH(EOMONTH(C33,0)+1,0)+1,EOMONTH(C33,0)+1),"")</f>
        <v>35916</v>
      </c>
      <c r="C33" s="22" t="n">
        <v>35907</v>
      </c>
      <c r="E33" s="23" t="n">
        <v>2.755</v>
      </c>
      <c r="F33" s="23" t="n">
        <v>2.75</v>
      </c>
      <c r="H33" s="0" t="n">
        <v>0.075</v>
      </c>
      <c r="I33" s="0" t="n">
        <v>0.07</v>
      </c>
      <c r="J33" s="0" t="n">
        <v>0.15</v>
      </c>
      <c r="K33" s="0" t="n">
        <v>0.15</v>
      </c>
      <c r="L33" s="0" t="n">
        <v>0.13</v>
      </c>
      <c r="M33" s="0" t="n">
        <v>0.07</v>
      </c>
      <c r="N33" s="0" t="n">
        <v>0.11</v>
      </c>
      <c r="O33" s="0" t="n">
        <v>0.13</v>
      </c>
      <c r="P33" s="0" t="n">
        <v>0.13</v>
      </c>
      <c r="Q33" s="0" t="n">
        <v>0.13</v>
      </c>
      <c r="R33" s="0" t="n">
        <v>0.13</v>
      </c>
      <c r="T33" s="0" t="n">
        <v>2.398</v>
      </c>
      <c r="U33" s="0" t="n">
        <v>2.443</v>
      </c>
      <c r="V33" s="0" t="n">
        <v>2.488</v>
      </c>
      <c r="W33" s="0" t="n">
        <v>2.503</v>
      </c>
      <c r="X33" s="0" t="n">
        <v>2.49</v>
      </c>
      <c r="Y33" s="0" t="n">
        <v>2.505</v>
      </c>
      <c r="Z33" s="0" t="n">
        <v>2.615</v>
      </c>
      <c r="AA33" s="0" t="n">
        <v>2.734</v>
      </c>
      <c r="AB33" s="0" t="n">
        <v>2.749</v>
      </c>
      <c r="AC33" s="0" t="n">
        <v>2.595</v>
      </c>
      <c r="AD33" s="0" t="n">
        <v>2.435</v>
      </c>
      <c r="AF33" s="0" t="n">
        <v>0.998636560627573</v>
      </c>
      <c r="AG33" s="0" t="n">
        <v>0.993757340608739</v>
      </c>
      <c r="AH33" s="0" t="n">
        <v>0.98905972015132</v>
      </c>
      <c r="AI33" s="0" t="n">
        <v>0.984245951722571</v>
      </c>
      <c r="AJ33" s="0" t="n">
        <v>0.979451271849596</v>
      </c>
      <c r="AK33" s="0" t="n">
        <v>0.974820113648815</v>
      </c>
      <c r="AL33" s="0" t="n">
        <v>0.970038109408635</v>
      </c>
      <c r="AM33" s="0" t="n">
        <v>0.965421621369943</v>
      </c>
      <c r="AN33" s="0" t="n">
        <v>0.960647306061879</v>
      </c>
      <c r="AO33" s="0" t="n">
        <v>0.955864924202712</v>
      </c>
      <c r="AP33" s="0" t="n">
        <v>0.951549673347508</v>
      </c>
    </row>
    <row r="34" customFormat="false" ht="12.75" hidden="false" customHeight="false" outlineLevel="0" collapsed="false">
      <c r="A34" s="22" t="n">
        <f aca="false">IF(C34&lt;&gt;"",VLOOKUP(C34,Sheet2!$B$3:$D$100,3),"")</f>
        <v>35915</v>
      </c>
      <c r="B34" s="15" t="n">
        <f aca="false">IF(C34&lt;&gt;"",IF(C34&gt;=(WORKDAY(EOMONTH(C34,0)+1,-2)),EOMONTH(EOMONTH(C34,0)+1,0)+1,EOMONTH(C34,0)+1),"")</f>
        <v>35916</v>
      </c>
      <c r="C34" s="22" t="n">
        <v>35908</v>
      </c>
      <c r="D34" s="24" t="s">
        <v>56</v>
      </c>
      <c r="E34" s="23" t="n">
        <v>2.69</v>
      </c>
      <c r="F34" s="23" t="n">
        <v>2.68</v>
      </c>
      <c r="H34" s="0" t="n">
        <v>0.095</v>
      </c>
      <c r="I34" s="0" t="n">
        <v>0.09</v>
      </c>
      <c r="J34" s="0" t="n">
        <v>0.16</v>
      </c>
      <c r="K34" s="0" t="n">
        <v>0.16</v>
      </c>
      <c r="L34" s="0" t="n">
        <v>0.14</v>
      </c>
      <c r="M34" s="0" t="n">
        <v>0.08</v>
      </c>
      <c r="N34" s="0" t="n">
        <v>0.12</v>
      </c>
      <c r="O34" s="0" t="n">
        <v>0.14</v>
      </c>
      <c r="P34" s="0" t="n">
        <v>0.14</v>
      </c>
      <c r="Q34" s="0" t="n">
        <v>0.14</v>
      </c>
      <c r="R34" s="0" t="n">
        <v>0.14</v>
      </c>
      <c r="T34" s="0" t="n">
        <v>2.328</v>
      </c>
      <c r="U34" s="0" t="n">
        <v>2.368</v>
      </c>
      <c r="V34" s="0" t="n">
        <v>2.408</v>
      </c>
      <c r="W34" s="0" t="n">
        <v>2.428</v>
      </c>
      <c r="X34" s="0" t="n">
        <v>2.423</v>
      </c>
      <c r="Y34" s="0" t="n">
        <v>2.448</v>
      </c>
      <c r="Z34" s="0" t="n">
        <v>2.578</v>
      </c>
      <c r="AA34" s="0" t="n">
        <v>2.703</v>
      </c>
      <c r="AB34" s="0" t="n">
        <v>2.718</v>
      </c>
      <c r="AC34" s="0" t="n">
        <v>2.568</v>
      </c>
      <c r="AD34" s="0" t="n">
        <v>2.408</v>
      </c>
      <c r="AF34" s="0" t="n">
        <v>0.998792613198765</v>
      </c>
      <c r="AG34" s="0" t="n">
        <v>0.993925845363462</v>
      </c>
      <c r="AH34" s="0" t="n">
        <v>0.989221624172437</v>
      </c>
      <c r="AI34" s="0" t="n">
        <v>0.984401455414281</v>
      </c>
      <c r="AJ34" s="0" t="n">
        <v>0.979595145466552</v>
      </c>
      <c r="AK34" s="0" t="n">
        <v>0.974952863615994</v>
      </c>
      <c r="AL34" s="0" t="n">
        <v>0.970162584947583</v>
      </c>
      <c r="AM34" s="0" t="n">
        <v>0.965536987091867</v>
      </c>
      <c r="AN34" s="0" t="n">
        <v>0.960753573166146</v>
      </c>
      <c r="AO34" s="0" t="n">
        <v>0.955962789054739</v>
      </c>
      <c r="AP34" s="0" t="n">
        <v>0.951639528153899</v>
      </c>
    </row>
    <row r="35" customFormat="false" ht="12.75" hidden="false" customHeight="false" outlineLevel="0" collapsed="false">
      <c r="A35" s="22" t="n">
        <f aca="false">IF(C35&lt;&gt;"",VLOOKUP(C35,Sheet2!$B$3:$D$100,3),"")</f>
        <v>35915</v>
      </c>
      <c r="B35" s="15" t="n">
        <f aca="false">IF(C35&lt;&gt;"",IF(C35&gt;=(WORKDAY(EOMONTH(C35,0)+1,-2)),EOMONTH(EOMONTH(C35,0)+1,0)+1,EOMONTH(C35,0)+1),"")</f>
        <v>35916</v>
      </c>
      <c r="C35" s="22" t="n">
        <v>35909</v>
      </c>
      <c r="D35" s="24" t="s">
        <v>56</v>
      </c>
      <c r="E35" s="23" t="n">
        <v>2.57</v>
      </c>
      <c r="F35" s="23" t="n">
        <v>2.55</v>
      </c>
      <c r="H35" s="0" t="n">
        <v>0.07</v>
      </c>
      <c r="I35" s="0" t="n">
        <v>0.09</v>
      </c>
      <c r="J35" s="0" t="n">
        <v>0.15</v>
      </c>
      <c r="K35" s="0" t="n">
        <v>0.15</v>
      </c>
      <c r="L35" s="0" t="n">
        <v>0.14</v>
      </c>
      <c r="M35" s="0" t="n">
        <v>0.08</v>
      </c>
      <c r="N35" s="0" t="n">
        <v>0.12</v>
      </c>
      <c r="O35" s="0" t="n">
        <v>0.14</v>
      </c>
      <c r="P35" s="0" t="n">
        <v>0.14</v>
      </c>
      <c r="Q35" s="0" t="n">
        <v>0.14</v>
      </c>
      <c r="R35" s="0" t="n">
        <v>0.14</v>
      </c>
      <c r="T35" s="0" t="n">
        <v>2.342</v>
      </c>
      <c r="U35" s="0" t="n">
        <v>2.373</v>
      </c>
      <c r="V35" s="0" t="n">
        <v>2.41</v>
      </c>
      <c r="W35" s="0" t="n">
        <v>2.432</v>
      </c>
      <c r="X35" s="0" t="n">
        <v>2.427</v>
      </c>
      <c r="Y35" s="0" t="n">
        <v>2.455</v>
      </c>
      <c r="Z35" s="0" t="n">
        <v>2.587</v>
      </c>
      <c r="AA35" s="0" t="n">
        <v>2.715</v>
      </c>
      <c r="AB35" s="0" t="n">
        <v>2.731</v>
      </c>
      <c r="AC35" s="0" t="n">
        <v>2.581</v>
      </c>
      <c r="AD35" s="0" t="n">
        <v>2.42</v>
      </c>
      <c r="AF35" s="0" t="n">
        <v>0.998944794019205</v>
      </c>
      <c r="AG35" s="0" t="n">
        <v>0.994082762231189</v>
      </c>
      <c r="AH35" s="0" t="n">
        <v>0.989378506884542</v>
      </c>
      <c r="AI35" s="0" t="n">
        <v>0.9845577788382</v>
      </c>
      <c r="AJ35" s="0" t="n">
        <v>0.979750514339028</v>
      </c>
      <c r="AK35" s="0" t="n">
        <v>0.975107317316988</v>
      </c>
      <c r="AL35" s="0" t="n">
        <v>0.970316323516798</v>
      </c>
      <c r="AM35" s="0" t="n">
        <v>0.965689934626522</v>
      </c>
      <c r="AN35" s="0" t="n">
        <v>0.960905734324419</v>
      </c>
      <c r="AO35" s="0" t="n">
        <v>0.95611421180866</v>
      </c>
      <c r="AP35" s="0" t="n">
        <v>0.951790226905889</v>
      </c>
    </row>
    <row r="36" customFormat="false" ht="12.75" hidden="false" customHeight="false" outlineLevel="0" collapsed="false">
      <c r="A36" s="22" t="n">
        <f aca="false">IF(C36&lt;&gt;"",VLOOKUP(C36,Sheet2!$B$3:$D$100,3),"")</f>
        <v>35915</v>
      </c>
      <c r="B36" s="15" t="n">
        <f aca="false">IF(C36&lt;&gt;"",IF(C36&gt;=(WORKDAY(EOMONTH(C36,0)+1,-2)),EOMONTH(EOMONTH(C36,0)+1,0)+1,EOMONTH(C36,0)+1),"")</f>
        <v>35916</v>
      </c>
      <c r="C36" s="22" t="n">
        <v>35910</v>
      </c>
      <c r="E36" s="23"/>
      <c r="F36" s="23"/>
    </row>
    <row r="37" customFormat="false" ht="12.75" hidden="false" customHeight="false" outlineLevel="0" collapsed="false">
      <c r="A37" s="22" t="n">
        <f aca="false">IF(C37&lt;&gt;"",VLOOKUP(C37,Sheet2!$B$3:$D$100,3),"")</f>
        <v>35915</v>
      </c>
      <c r="B37" s="15" t="n">
        <f aca="false">IF(C37&lt;&gt;"",IF(C37&gt;=(WORKDAY(EOMONTH(C37,0)+1,-2)),EOMONTH(EOMONTH(C37,0)+1,0)+1,EOMONTH(C37,0)+1),"")</f>
        <v>35916</v>
      </c>
      <c r="C37" s="22" t="n">
        <v>35911</v>
      </c>
      <c r="E37" s="23"/>
      <c r="F37" s="23"/>
    </row>
    <row r="38" customFormat="false" ht="12.75" hidden="false" customHeight="false" outlineLevel="0" collapsed="false">
      <c r="A38" s="22" t="n">
        <f aca="false">IF(C38&lt;&gt;"",VLOOKUP(C38,Sheet2!$B$3:$D$100,3),"")</f>
        <v>35915</v>
      </c>
      <c r="B38" s="15" t="n">
        <f aca="false">IF(C38&lt;&gt;"",IF(C38&gt;=(WORKDAY(EOMONTH(C38,0)+1,-2)),EOMONTH(EOMONTH(C38,0)+1,0)+1,EOMONTH(C38,0)+1),"")</f>
        <v>35916</v>
      </c>
      <c r="C38" s="22" t="n">
        <v>35912</v>
      </c>
      <c r="E38" s="23" t="n">
        <v>2.545</v>
      </c>
      <c r="F38" s="23" t="n">
        <v>2.5</v>
      </c>
      <c r="H38" s="0" t="n">
        <v>0.07</v>
      </c>
      <c r="I38" s="0" t="n">
        <v>0.09</v>
      </c>
      <c r="J38" s="0" t="n">
        <v>0.15</v>
      </c>
      <c r="K38" s="0" t="n">
        <v>0.15</v>
      </c>
      <c r="L38" s="0" t="n">
        <v>0.14</v>
      </c>
      <c r="M38" s="0" t="n">
        <v>0.08</v>
      </c>
      <c r="N38" s="0" t="n">
        <v>0.12</v>
      </c>
      <c r="O38" s="0" t="n">
        <v>0.14</v>
      </c>
      <c r="P38" s="0" t="n">
        <v>0.14</v>
      </c>
      <c r="Q38" s="0" t="n">
        <v>0.14</v>
      </c>
      <c r="R38" s="0" t="n">
        <v>0.14</v>
      </c>
      <c r="T38" s="0" t="n">
        <v>2.266</v>
      </c>
      <c r="U38" s="0" t="n">
        <v>2.285</v>
      </c>
      <c r="V38" s="0" t="n">
        <v>2.322</v>
      </c>
      <c r="W38" s="0" t="n">
        <v>2.355</v>
      </c>
      <c r="X38" s="0" t="n">
        <v>2.355</v>
      </c>
      <c r="Y38" s="0" t="n">
        <v>2.392</v>
      </c>
      <c r="Z38" s="0" t="n">
        <v>2.532</v>
      </c>
      <c r="AA38" s="0" t="n">
        <v>2.667</v>
      </c>
      <c r="AB38" s="0" t="n">
        <v>2.684</v>
      </c>
      <c r="AC38" s="0" t="n">
        <v>2.544</v>
      </c>
      <c r="AD38" s="0" t="n">
        <v>2.399</v>
      </c>
      <c r="AF38" s="0" t="n">
        <v>0.999393330925413</v>
      </c>
      <c r="AG38" s="0" t="n">
        <v>0.994531996991724</v>
      </c>
      <c r="AH38" s="0" t="n">
        <v>0.989774495392571</v>
      </c>
      <c r="AI38" s="0" t="n">
        <v>0.984899849415054</v>
      </c>
      <c r="AJ38" s="0" t="n">
        <v>0.980026877488952</v>
      </c>
      <c r="AK38" s="0" t="n">
        <v>0.975312611512783</v>
      </c>
      <c r="AL38" s="0" t="n">
        <v>0.970442784258638</v>
      </c>
      <c r="AM38" s="0" t="n">
        <v>0.965732027013478</v>
      </c>
      <c r="AN38" s="0" t="n">
        <v>0.960859924921187</v>
      </c>
      <c r="AO38" s="0" t="n">
        <v>0.95598187036823</v>
      </c>
      <c r="AP38" s="0" t="n">
        <v>0.95157564881418</v>
      </c>
    </row>
    <row r="39" customFormat="false" ht="12.75" hidden="false" customHeight="false" outlineLevel="0" collapsed="false">
      <c r="A39" s="22" t="n">
        <f aca="false">IF(C39&lt;&gt;"",VLOOKUP(C39,Sheet2!$B$3:$D$100,3),"")</f>
        <v>35915</v>
      </c>
      <c r="B39" s="15" t="n">
        <f aca="false">IF(C39&lt;&gt;"",IF(C39&gt;=(WORKDAY(EOMONTH(C39,0)+1,-2)),EOMONTH(EOMONTH(C39,0)+1,0)+1,EOMONTH(C39,0)+1),"")</f>
        <v>35916</v>
      </c>
      <c r="C39" s="22" t="n">
        <v>35913</v>
      </c>
      <c r="E39" s="23" t="n">
        <v>2.545</v>
      </c>
      <c r="F39" s="23" t="n">
        <v>2.5</v>
      </c>
      <c r="H39" s="0" t="n">
        <v>0.19</v>
      </c>
      <c r="I39" s="0" t="n">
        <v>0.09</v>
      </c>
      <c r="J39" s="0" t="n">
        <v>0.15</v>
      </c>
      <c r="K39" s="0" t="n">
        <v>0.15</v>
      </c>
      <c r="L39" s="0" t="n">
        <v>0.14</v>
      </c>
      <c r="M39" s="0" t="n">
        <v>0.08</v>
      </c>
      <c r="N39" s="0" t="n">
        <v>0.12</v>
      </c>
      <c r="O39" s="0" t="n">
        <v>0.14</v>
      </c>
      <c r="P39" s="0" t="n">
        <v>0.14</v>
      </c>
      <c r="Q39" s="0" t="n">
        <v>0.14</v>
      </c>
      <c r="R39" s="0" t="n">
        <v>0.14</v>
      </c>
      <c r="T39" s="0" t="n">
        <v>2.262</v>
      </c>
      <c r="U39" s="0" t="n">
        <v>2.311</v>
      </c>
      <c r="V39" s="0" t="n">
        <v>2.343</v>
      </c>
      <c r="W39" s="0" t="n">
        <v>2.373</v>
      </c>
      <c r="X39" s="0" t="n">
        <v>2.373</v>
      </c>
      <c r="Y39" s="0" t="n">
        <v>2.41</v>
      </c>
      <c r="Z39" s="0" t="n">
        <v>2.55</v>
      </c>
      <c r="AA39" s="0" t="n">
        <v>2.684</v>
      </c>
      <c r="AB39" s="0" t="n">
        <v>2.699</v>
      </c>
      <c r="AC39" s="0" t="n">
        <v>2.559</v>
      </c>
      <c r="AD39" s="0" t="n">
        <v>2.414</v>
      </c>
      <c r="AF39" s="0" t="n">
        <v>0.999545449806551</v>
      </c>
      <c r="AG39" s="0" t="n">
        <v>0.994687624250755</v>
      </c>
      <c r="AH39" s="0" t="n">
        <v>0.989929154243895</v>
      </c>
      <c r="AI39" s="0" t="n">
        <v>0.985053611772213</v>
      </c>
      <c r="AJ39" s="0" t="n">
        <v>0.980180004943618</v>
      </c>
      <c r="AK39" s="0" t="n">
        <v>0.975465122855062</v>
      </c>
      <c r="AL39" s="0" t="n">
        <v>0.970594499187343</v>
      </c>
      <c r="AM39" s="0" t="n">
        <v>0.965883020775879</v>
      </c>
      <c r="AN39" s="0" t="n">
        <v>0.961010170033639</v>
      </c>
      <c r="AO39" s="0" t="n">
        <v>0.956131338308387</v>
      </c>
      <c r="AP39" s="0" t="n">
        <v>0.951724425687042</v>
      </c>
    </row>
    <row r="40" customFormat="false" ht="12.75" hidden="false" customHeight="false" outlineLevel="0" collapsed="false">
      <c r="A40" s="22" t="n">
        <f aca="false">IF(C40&lt;&gt;"",VLOOKUP(C40,Sheet2!$B$3:$D$100,3),"")</f>
        <v>35915</v>
      </c>
      <c r="B40" s="15" t="n">
        <f aca="false">IF(C40&lt;&gt;"",IF(C40&gt;=(WORKDAY(EOMONTH(C40,0)+1,-2)),EOMONTH(EOMONTH(C40,0)+1,0)+1,EOMONTH(C40,0)+1),"")</f>
        <v>35947</v>
      </c>
      <c r="C40" s="22" t="n">
        <v>35914</v>
      </c>
      <c r="E40" s="23" t="n">
        <v>2.545</v>
      </c>
      <c r="F40" s="23" t="n">
        <v>2.5</v>
      </c>
      <c r="I40" s="0" t="n">
        <v>0.09</v>
      </c>
      <c r="J40" s="0" t="n">
        <v>0.15</v>
      </c>
      <c r="K40" s="0" t="n">
        <v>0.15</v>
      </c>
      <c r="L40" s="0" t="n">
        <v>0.14</v>
      </c>
      <c r="M40" s="0" t="n">
        <v>0.08</v>
      </c>
      <c r="N40" s="0" t="n">
        <v>0.12</v>
      </c>
      <c r="O40" s="0" t="n">
        <v>0.145</v>
      </c>
      <c r="P40" s="0" t="n">
        <v>0.145</v>
      </c>
      <c r="Q40" s="0" t="n">
        <v>0.145</v>
      </c>
      <c r="R40" s="0" t="n">
        <v>0.145</v>
      </c>
      <c r="U40" s="0" t="n">
        <v>2.298</v>
      </c>
      <c r="V40" s="0" t="n">
        <v>2.333</v>
      </c>
      <c r="W40" s="0" t="n">
        <v>2.36</v>
      </c>
      <c r="X40" s="0" t="n">
        <v>2.36</v>
      </c>
      <c r="Y40" s="0" t="n">
        <v>2.397</v>
      </c>
      <c r="Z40" s="0" t="n">
        <v>2.536</v>
      </c>
      <c r="AA40" s="0" t="n">
        <v>2.666</v>
      </c>
      <c r="AB40" s="0" t="n">
        <v>2.681</v>
      </c>
      <c r="AC40" s="0" t="n">
        <v>2.541</v>
      </c>
      <c r="AD40" s="0" t="n">
        <v>2.401</v>
      </c>
      <c r="AG40" s="0" t="n">
        <v>0.994851706826112</v>
      </c>
      <c r="AH40" s="0" t="n">
        <v>0.990097477175432</v>
      </c>
      <c r="AI40" s="0" t="n">
        <v>0.985222657209461</v>
      </c>
      <c r="AJ40" s="0" t="n">
        <v>0.980346766525687</v>
      </c>
      <c r="AK40" s="0" t="n">
        <v>0.975629661910467</v>
      </c>
      <c r="AL40" s="0" t="n">
        <v>0.970758521602406</v>
      </c>
      <c r="AM40" s="0" t="n">
        <v>0.966045945512048</v>
      </c>
      <c r="AN40" s="0" t="n">
        <v>0.961172074243474</v>
      </c>
      <c r="AO40" s="0" t="n">
        <v>0.956292534290024</v>
      </c>
      <c r="AP40" s="0" t="n">
        <v>0.951884739978084</v>
      </c>
    </row>
    <row r="41" customFormat="false" ht="12.75" hidden="false" customHeight="false" outlineLevel="0" collapsed="false">
      <c r="A41" s="22" t="n">
        <f aca="false">IF(C41&lt;&gt;"",VLOOKUP(C41,Sheet2!$B$3:$D$100,3),"")</f>
        <v>35915</v>
      </c>
      <c r="B41" s="15" t="n">
        <f aca="false">IF(C41&lt;&gt;"",IF(C41&gt;=(WORKDAY(EOMONTH(C41,0)+1,-2)),EOMONTH(EOMONTH(C41,0)+1,0)+1,EOMONTH(C41,0)+1),"")</f>
        <v>35947</v>
      </c>
      <c r="C41" s="22" t="n">
        <v>35915</v>
      </c>
      <c r="E41" s="23" t="n">
        <v>2.605</v>
      </c>
      <c r="F41" s="23" t="n">
        <v>2.5</v>
      </c>
      <c r="G41" s="25"/>
      <c r="I41" s="0" t="n">
        <v>0.125</v>
      </c>
      <c r="J41" s="0" t="n">
        <v>0.15</v>
      </c>
      <c r="K41" s="0" t="n">
        <v>0.15</v>
      </c>
      <c r="L41" s="0" t="n">
        <v>0.14</v>
      </c>
      <c r="M41" s="0" t="n">
        <v>0.08</v>
      </c>
      <c r="N41" s="0" t="n">
        <v>0.12</v>
      </c>
      <c r="O41" s="0" t="n">
        <v>0.145</v>
      </c>
      <c r="P41" s="0" t="n">
        <v>0.145</v>
      </c>
      <c r="Q41" s="0" t="n">
        <v>0.145</v>
      </c>
      <c r="R41" s="0" t="n">
        <v>0.145</v>
      </c>
      <c r="U41" s="0" t="n">
        <v>2.221</v>
      </c>
      <c r="V41" s="0" t="n">
        <v>2.267</v>
      </c>
      <c r="W41" s="0" t="n">
        <v>2.305</v>
      </c>
      <c r="X41" s="0" t="n">
        <v>2.317</v>
      </c>
      <c r="Y41" s="0" t="n">
        <v>2.357</v>
      </c>
      <c r="Z41" s="0" t="n">
        <v>2.497</v>
      </c>
      <c r="AA41" s="0" t="n">
        <v>2.625</v>
      </c>
      <c r="AB41" s="0" t="n">
        <v>2.64</v>
      </c>
      <c r="AC41" s="0" t="n">
        <v>2.515</v>
      </c>
      <c r="AD41" s="0" t="n">
        <v>2.395</v>
      </c>
      <c r="AG41" s="0" t="n">
        <v>0.995014997716836</v>
      </c>
      <c r="AH41" s="0" t="n">
        <v>0.990314403033588</v>
      </c>
      <c r="AI41" s="0" t="n">
        <v>0.985495968950319</v>
      </c>
      <c r="AJ41" s="0" t="n">
        <v>0.980693767129144</v>
      </c>
      <c r="AK41" s="0" t="n">
        <v>0.976058131367283</v>
      </c>
      <c r="AL41" s="0" t="n">
        <v>0.971277622958246</v>
      </c>
      <c r="AM41" s="0" t="n">
        <v>0.966663840096412</v>
      </c>
      <c r="AN41" s="0" t="n">
        <v>0.961892093760842</v>
      </c>
      <c r="AO41" s="0" t="n">
        <v>0.957111435066959</v>
      </c>
      <c r="AP41" s="0" t="n">
        <v>0.952798024537181</v>
      </c>
    </row>
    <row r="42" customFormat="false" ht="12.75" hidden="false" customHeight="false" outlineLevel="0" collapsed="false">
      <c r="A42" s="22" t="n">
        <f aca="false">IF(C42&lt;&gt;"",VLOOKUP(C42,Sheet2!$B$3:$D$100,3),"")</f>
        <v>35944</v>
      </c>
      <c r="B42" s="15" t="n">
        <f aca="false">IF(C42&lt;&gt;"",IF(C42&gt;=(WORKDAY(EOMONTH(C42,0)+1,-2)),EOMONTH(EOMONTH(C42,0)+1,0)+1,EOMONTH(C42,0)+1),"")</f>
        <v>35947</v>
      </c>
      <c r="C42" s="22" t="n">
        <v>35916</v>
      </c>
      <c r="E42" s="23" t="n">
        <v>2.45</v>
      </c>
      <c r="F42" s="23" t="n">
        <v>2.24</v>
      </c>
      <c r="G42" s="25"/>
      <c r="I42" s="0" t="n">
        <v>0.08</v>
      </c>
      <c r="J42" s="0" t="n">
        <v>0.14</v>
      </c>
      <c r="K42" s="0" t="n">
        <v>0.15</v>
      </c>
      <c r="L42" s="0" t="n">
        <v>0.14</v>
      </c>
      <c r="M42" s="0" t="n">
        <v>0.08</v>
      </c>
      <c r="N42" s="0" t="n">
        <v>0.12</v>
      </c>
      <c r="O42" s="0" t="n">
        <v>0.15</v>
      </c>
      <c r="P42" s="0" t="n">
        <v>0.15</v>
      </c>
      <c r="Q42" s="0" t="n">
        <v>0.15</v>
      </c>
      <c r="R42" s="0" t="n">
        <v>0.15</v>
      </c>
      <c r="U42" s="0" t="n">
        <v>2.202</v>
      </c>
      <c r="V42" s="0" t="n">
        <v>2.256</v>
      </c>
      <c r="W42" s="0" t="n">
        <v>2.3</v>
      </c>
      <c r="X42" s="0" t="n">
        <v>2.32</v>
      </c>
      <c r="Y42" s="0" t="n">
        <v>2.36</v>
      </c>
      <c r="Z42" s="0" t="n">
        <v>2.5</v>
      </c>
      <c r="AA42" s="0" t="n">
        <v>2.625</v>
      </c>
      <c r="AB42" s="0" t="n">
        <v>2.64</v>
      </c>
      <c r="AC42" s="0" t="n">
        <v>2.509</v>
      </c>
      <c r="AD42" s="0" t="n">
        <v>2.387</v>
      </c>
      <c r="AG42" s="0" t="n">
        <v>0.995197009979513</v>
      </c>
      <c r="AH42" s="0" t="n">
        <v>0.990484270109121</v>
      </c>
      <c r="AI42" s="0" t="n">
        <v>0.985660711070792</v>
      </c>
      <c r="AJ42" s="0" t="n">
        <v>0.980845587043391</v>
      </c>
      <c r="AK42" s="0" t="n">
        <v>0.97619748310328</v>
      </c>
      <c r="AL42" s="0" t="n">
        <v>0.971408868905588</v>
      </c>
      <c r="AM42" s="0" t="n">
        <v>0.966785807331422</v>
      </c>
      <c r="AN42" s="0" t="n">
        <v>0.962001601499773</v>
      </c>
      <c r="AO42" s="0" t="n">
        <v>0.957205173010216</v>
      </c>
      <c r="AP42" s="0" t="n">
        <v>0.952875694081033</v>
      </c>
    </row>
    <row r="43" customFormat="false" ht="12.75" hidden="false" customHeight="false" outlineLevel="0" collapsed="false">
      <c r="A43" s="22" t="n">
        <f aca="false">IF(C43&lt;&gt;"",VLOOKUP(C43,Sheet2!$B$3:$D$100,3),"")</f>
        <v>35944</v>
      </c>
      <c r="B43" s="15" t="n">
        <f aca="false">IF(C43&lt;&gt;"",IF(C43&gt;=(WORKDAY(EOMONTH(C43,0)+1,-2)),EOMONTH(EOMONTH(C43,0)+1,0)+1,EOMONTH(C43,0)+1),"")</f>
        <v>35947</v>
      </c>
      <c r="C43" s="22" t="n">
        <v>35917</v>
      </c>
      <c r="E43" s="23"/>
      <c r="F43" s="23"/>
      <c r="G43" s="25"/>
    </row>
    <row r="44" customFormat="false" ht="12.75" hidden="false" customHeight="false" outlineLevel="0" collapsed="false">
      <c r="A44" s="22" t="n">
        <f aca="false">IF(C44&lt;&gt;"",VLOOKUP(C44,Sheet2!$B$3:$D$100,3),"")</f>
        <v>35944</v>
      </c>
      <c r="B44" s="15" t="n">
        <f aca="false">IF(C44&lt;&gt;"",IF(C44&gt;=(WORKDAY(EOMONTH(C44,0)+1,-2)),EOMONTH(EOMONTH(C44,0)+1,0)+1,EOMONTH(C44,0)+1),"")</f>
        <v>35947</v>
      </c>
      <c r="C44" s="22" t="n">
        <v>35918</v>
      </c>
      <c r="E44" s="23"/>
      <c r="F44" s="23"/>
      <c r="G44" s="25"/>
    </row>
    <row r="45" customFormat="false" ht="12.75" hidden="false" customHeight="false" outlineLevel="0" collapsed="false">
      <c r="A45" s="22" t="n">
        <f aca="false">IF(C45&lt;&gt;"",VLOOKUP(C45,Sheet2!$B$3:$D$100,3),"")</f>
        <v>35944</v>
      </c>
      <c r="B45" s="15" t="n">
        <f aca="false">IF(C45&lt;&gt;"",IF(C45&gt;=(WORKDAY(EOMONTH(C45,0)+1,-2)),EOMONTH(EOMONTH(C45,0)+1,0)+1,EOMONTH(C45,0)+1),"")</f>
        <v>35947</v>
      </c>
      <c r="C45" s="22" t="n">
        <v>35919</v>
      </c>
      <c r="E45" s="23" t="n">
        <v>2.15</v>
      </c>
      <c r="F45" s="23" t="n">
        <v>2.17</v>
      </c>
      <c r="G45" s="25"/>
      <c r="I45" s="0" t="n">
        <v>0.1</v>
      </c>
      <c r="J45" s="0" t="n">
        <v>0.14</v>
      </c>
      <c r="K45" s="0" t="n">
        <v>0.15</v>
      </c>
      <c r="L45" s="0" t="n">
        <v>0.14</v>
      </c>
      <c r="M45" s="0" t="n">
        <v>0.08</v>
      </c>
      <c r="N45" s="0" t="n">
        <v>0.12</v>
      </c>
      <c r="O45" s="0" t="n">
        <v>0.15</v>
      </c>
      <c r="P45" s="0" t="n">
        <v>0.15</v>
      </c>
      <c r="Q45" s="0" t="n">
        <v>0.15</v>
      </c>
      <c r="R45" s="0" t="n">
        <v>0.15</v>
      </c>
      <c r="U45" s="0" t="n">
        <v>2.257</v>
      </c>
      <c r="V45" s="0" t="n">
        <v>2.306</v>
      </c>
      <c r="W45" s="0" t="n">
        <v>2.35</v>
      </c>
      <c r="X45" s="0" t="n">
        <v>2.37</v>
      </c>
      <c r="Y45" s="0" t="n">
        <v>2.405</v>
      </c>
      <c r="Z45" s="0" t="n">
        <v>2.542</v>
      </c>
      <c r="AA45" s="0" t="n">
        <v>2.665</v>
      </c>
      <c r="AB45" s="0" t="n">
        <v>2.677</v>
      </c>
      <c r="AC45" s="0" t="n">
        <v>2.542</v>
      </c>
      <c r="AD45" s="0" t="n">
        <v>2.417</v>
      </c>
      <c r="AG45" s="0" t="n">
        <v>0.995649954617335</v>
      </c>
      <c r="AH45" s="0" t="n">
        <v>0.990933514850767</v>
      </c>
      <c r="AI45" s="0" t="n">
        <v>0.986105658498168</v>
      </c>
      <c r="AJ45" s="0" t="n">
        <v>0.981290417929877</v>
      </c>
      <c r="AK45" s="0" t="n">
        <v>0.976639578216571</v>
      </c>
      <c r="AL45" s="0" t="n">
        <v>0.971841199409478</v>
      </c>
      <c r="AM45" s="0" t="n">
        <v>0.967207389045815</v>
      </c>
      <c r="AN45" s="0" t="n">
        <v>0.962415696124102</v>
      </c>
      <c r="AO45" s="0" t="n">
        <v>0.957616783694061</v>
      </c>
      <c r="AP45" s="0" t="n">
        <v>0.95328583729149</v>
      </c>
    </row>
    <row r="46" customFormat="false" ht="12.75" hidden="false" customHeight="false" outlineLevel="0" collapsed="false">
      <c r="A46" s="22" t="n">
        <f aca="false">IF(C46&lt;&gt;"",VLOOKUP(C46,Sheet2!$B$3:$D$100,3),"")</f>
        <v>35944</v>
      </c>
      <c r="B46" s="15" t="n">
        <f aca="false">IF(C46&lt;&gt;"",IF(C46&gt;=(WORKDAY(EOMONTH(C46,0)+1,-2)),EOMONTH(EOMONTH(C46,0)+1,0)+1,EOMONTH(C46,0)+1),"")</f>
        <v>35947</v>
      </c>
      <c r="C46" s="22" t="n">
        <v>35920</v>
      </c>
      <c r="E46" s="23" t="n">
        <v>2.085</v>
      </c>
      <c r="F46" s="23" t="n">
        <v>2.17</v>
      </c>
      <c r="G46" s="25"/>
      <c r="I46" s="0" t="n">
        <v>0.075</v>
      </c>
      <c r="J46" s="0" t="n">
        <v>0.14</v>
      </c>
      <c r="K46" s="0" t="n">
        <v>0.15</v>
      </c>
      <c r="L46" s="0" t="n">
        <v>0.14</v>
      </c>
      <c r="M46" s="0" t="n">
        <v>0.08</v>
      </c>
      <c r="N46" s="0" t="n">
        <v>0.12</v>
      </c>
      <c r="O46" s="0" t="n">
        <v>0.15</v>
      </c>
      <c r="P46" s="0" t="n">
        <v>0.15</v>
      </c>
      <c r="Q46" s="0" t="n">
        <v>0.15</v>
      </c>
      <c r="R46" s="0" t="n">
        <v>0.15</v>
      </c>
      <c r="U46" s="0" t="n">
        <v>2.215</v>
      </c>
      <c r="V46" s="0" t="n">
        <v>2.271</v>
      </c>
      <c r="W46" s="0" t="n">
        <v>2.321</v>
      </c>
      <c r="X46" s="0" t="n">
        <v>2.344</v>
      </c>
      <c r="Y46" s="0" t="n">
        <v>2.379</v>
      </c>
      <c r="Z46" s="0" t="n">
        <v>2.518</v>
      </c>
      <c r="AA46" s="0" t="n">
        <v>2.643</v>
      </c>
      <c r="AB46" s="0" t="n">
        <v>2.655</v>
      </c>
      <c r="AC46" s="0" t="n">
        <v>2.522</v>
      </c>
      <c r="AD46" s="0" t="n">
        <v>2.4</v>
      </c>
      <c r="AG46" s="0" t="n">
        <v>0.995822792460055</v>
      </c>
      <c r="AH46" s="0" t="n">
        <v>0.991094884093164</v>
      </c>
      <c r="AI46" s="0" t="n">
        <v>0.986260979719538</v>
      </c>
      <c r="AJ46" s="0" t="n">
        <v>0.981433751106754</v>
      </c>
      <c r="AK46" s="0" t="n">
        <v>0.976771301445068</v>
      </c>
      <c r="AL46" s="0" t="n">
        <v>0.971964586875383</v>
      </c>
      <c r="AM46" s="0" t="n">
        <v>0.967321703136131</v>
      </c>
      <c r="AN46" s="0" t="n">
        <v>0.962517690348992</v>
      </c>
      <c r="AO46" s="0" t="n">
        <v>0.957702919930437</v>
      </c>
      <c r="AP46" s="0" t="n">
        <v>0.953355985080819</v>
      </c>
    </row>
    <row r="47" customFormat="false" ht="12.75" hidden="false" customHeight="false" outlineLevel="0" collapsed="false">
      <c r="A47" s="22" t="n">
        <f aca="false">IF(C47&lt;&gt;"",VLOOKUP(C47,Sheet2!$B$3:$D$100,3),"")</f>
        <v>35944</v>
      </c>
      <c r="B47" s="15" t="n">
        <f aca="false">IF(C47&lt;&gt;"",IF(C47&gt;=(WORKDAY(EOMONTH(C47,0)+1,-2)),EOMONTH(EOMONTH(C47,0)+1,0)+1,EOMONTH(C47,0)+1),"")</f>
        <v>35947</v>
      </c>
      <c r="C47" s="22" t="n">
        <v>35921</v>
      </c>
      <c r="E47" s="23" t="n">
        <v>2.245</v>
      </c>
      <c r="F47" s="23" t="n">
        <v>2.2</v>
      </c>
      <c r="G47" s="25"/>
      <c r="I47" s="0" t="n">
        <v>0.14</v>
      </c>
      <c r="J47" s="0" t="n">
        <v>0.15</v>
      </c>
      <c r="K47" s="0" t="n">
        <v>0.15</v>
      </c>
      <c r="L47" s="0" t="n">
        <v>0.14</v>
      </c>
      <c r="M47" s="0" t="n">
        <v>0.08</v>
      </c>
      <c r="N47" s="0" t="n">
        <v>0.12</v>
      </c>
      <c r="O47" s="0" t="n">
        <v>0.15</v>
      </c>
      <c r="P47" s="0" t="n">
        <v>0.15</v>
      </c>
      <c r="Q47" s="0" t="n">
        <v>0.15</v>
      </c>
      <c r="R47" s="0" t="n">
        <v>0.15</v>
      </c>
      <c r="U47" s="0" t="n">
        <v>2.135</v>
      </c>
      <c r="V47" s="0" t="n">
        <v>2.193</v>
      </c>
      <c r="W47" s="0" t="n">
        <v>2.245</v>
      </c>
      <c r="X47" s="0" t="n">
        <v>2.28</v>
      </c>
      <c r="Y47" s="0" t="n">
        <v>2.32</v>
      </c>
      <c r="Z47" s="0" t="n">
        <v>2.46</v>
      </c>
      <c r="AA47" s="0" t="n">
        <v>2.589</v>
      </c>
      <c r="AB47" s="0" t="n">
        <v>2.609</v>
      </c>
      <c r="AC47" s="0" t="n">
        <v>2.494</v>
      </c>
      <c r="AD47" s="0" t="n">
        <v>2.384</v>
      </c>
      <c r="AG47" s="0" t="n">
        <v>0.995976987611403</v>
      </c>
      <c r="AH47" s="0" t="n">
        <v>0.991253258652205</v>
      </c>
      <c r="AI47" s="0" t="n">
        <v>0.986431249238395</v>
      </c>
      <c r="AJ47" s="0" t="n">
        <v>0.981623475143769</v>
      </c>
      <c r="AK47" s="0" t="n">
        <v>0.976985107079643</v>
      </c>
      <c r="AL47" s="0" t="n">
        <v>0.972207417399496</v>
      </c>
      <c r="AM47" s="0" t="n">
        <v>0.967598050495443</v>
      </c>
      <c r="AN47" s="0" t="n">
        <v>0.962833785190533</v>
      </c>
      <c r="AO47" s="0" t="n">
        <v>0.958063728591</v>
      </c>
      <c r="AP47" s="0" t="n">
        <v>0.953761659447135</v>
      </c>
    </row>
    <row r="48" customFormat="false" ht="12.75" hidden="false" customHeight="false" outlineLevel="0" collapsed="false">
      <c r="A48" s="22" t="n">
        <f aca="false">IF(C48&lt;&gt;"",VLOOKUP(C48,Sheet2!$B$3:$D$100,3),"")</f>
        <v>35944</v>
      </c>
      <c r="B48" s="15" t="n">
        <f aca="false">IF(C48&lt;&gt;"",IF(C48&gt;=(WORKDAY(EOMONTH(C48,0)+1,-2)),EOMONTH(EOMONTH(C48,0)+1,0)+1,EOMONTH(C48,0)+1),"")</f>
        <v>35947</v>
      </c>
      <c r="C48" s="22" t="n">
        <v>35922</v>
      </c>
      <c r="E48" s="23" t="n">
        <v>2.21</v>
      </c>
      <c r="F48" s="23" t="n">
        <v>2.22</v>
      </c>
      <c r="G48" s="25"/>
      <c r="I48" s="0" t="n">
        <v>0.145</v>
      </c>
      <c r="J48" s="0" t="n">
        <v>0.15</v>
      </c>
      <c r="K48" s="0" t="n">
        <v>0.15</v>
      </c>
      <c r="L48" s="0" t="n">
        <v>0.14</v>
      </c>
      <c r="M48" s="0" t="n">
        <v>0.09</v>
      </c>
      <c r="N48" s="0" t="n">
        <v>0.13</v>
      </c>
      <c r="O48" s="0" t="n">
        <v>0.15</v>
      </c>
      <c r="P48" s="0" t="n">
        <v>0.15</v>
      </c>
      <c r="Q48" s="0" t="n">
        <v>0.15</v>
      </c>
      <c r="R48" s="0" t="n">
        <v>0.15</v>
      </c>
      <c r="U48" s="0" t="n">
        <v>2.159</v>
      </c>
      <c r="V48" s="0" t="n">
        <v>2.218</v>
      </c>
      <c r="W48" s="0" t="n">
        <v>2.267</v>
      </c>
      <c r="X48" s="0" t="n">
        <v>2.305</v>
      </c>
      <c r="Y48" s="0" t="n">
        <v>2.345</v>
      </c>
      <c r="Z48" s="0" t="n">
        <v>2.486</v>
      </c>
      <c r="AA48" s="0" t="n">
        <v>2.617</v>
      </c>
      <c r="AB48" s="0" t="n">
        <v>2.638</v>
      </c>
      <c r="AC48" s="0" t="n">
        <v>2.519</v>
      </c>
      <c r="AD48" s="0" t="n">
        <v>2.404</v>
      </c>
      <c r="AG48" s="0" t="n">
        <v>0.996181316184066</v>
      </c>
      <c r="AH48" s="0" t="n">
        <v>0.991448717785567</v>
      </c>
      <c r="AI48" s="0" t="n">
        <v>0.986631838928771</v>
      </c>
      <c r="AJ48" s="0" t="n">
        <v>0.981817324451335</v>
      </c>
      <c r="AK48" s="0" t="n">
        <v>0.977174842370389</v>
      </c>
      <c r="AL48" s="0" t="n">
        <v>0.972404427235366</v>
      </c>
      <c r="AM48" s="0" t="n">
        <v>0.967802193588823</v>
      </c>
      <c r="AN48" s="0" t="n">
        <v>0.963045188083132</v>
      </c>
      <c r="AO48" s="0" t="n">
        <v>0.958282191676864</v>
      </c>
      <c r="AP48" s="0" t="n">
        <v>0.953986465401127</v>
      </c>
    </row>
    <row r="49" customFormat="false" ht="12.75" hidden="false" customHeight="false" outlineLevel="0" collapsed="false">
      <c r="A49" s="22" t="n">
        <f aca="false">IF(C49&lt;&gt;"",VLOOKUP(C49,Sheet2!$B$3:$D$100,3),"")</f>
        <v>35944</v>
      </c>
      <c r="B49" s="15" t="n">
        <f aca="false">IF(C49&lt;&gt;"",IF(C49&gt;=(WORKDAY(EOMONTH(C49,0)+1,-2)),EOMONTH(EOMONTH(C49,0)+1,0)+1,EOMONTH(C49,0)+1),"")</f>
        <v>35947</v>
      </c>
      <c r="C49" s="22" t="n">
        <v>35923</v>
      </c>
      <c r="E49" s="23" t="n">
        <v>2.25</v>
      </c>
      <c r="F49" s="23" t="n">
        <v>2.22</v>
      </c>
      <c r="G49" s="25"/>
      <c r="I49" s="0" t="n">
        <v>0.13</v>
      </c>
      <c r="J49" s="0" t="n">
        <v>0.155</v>
      </c>
      <c r="K49" s="0" t="n">
        <v>0.155</v>
      </c>
      <c r="L49" s="0" t="n">
        <v>0.145</v>
      </c>
      <c r="M49" s="0" t="n">
        <v>0.09</v>
      </c>
      <c r="N49" s="0" t="n">
        <v>0.13</v>
      </c>
      <c r="O49" s="0" t="n">
        <v>0.15</v>
      </c>
      <c r="P49" s="0" t="n">
        <v>0.15</v>
      </c>
      <c r="Q49" s="0" t="n">
        <v>0.15</v>
      </c>
      <c r="R49" s="0" t="n">
        <v>0.15</v>
      </c>
      <c r="U49" s="0" t="n">
        <v>2.167</v>
      </c>
      <c r="V49" s="0" t="n">
        <v>2.227</v>
      </c>
      <c r="W49" s="0" t="n">
        <v>2.277</v>
      </c>
      <c r="X49" s="0" t="n">
        <v>2.317</v>
      </c>
      <c r="Y49" s="0" t="n">
        <v>2.357</v>
      </c>
      <c r="Z49" s="0" t="n">
        <v>2.497</v>
      </c>
      <c r="AA49" s="0" t="n">
        <v>2.627</v>
      </c>
      <c r="AB49" s="0" t="n">
        <v>2.647</v>
      </c>
      <c r="AC49" s="0" t="n">
        <v>2.525</v>
      </c>
      <c r="AD49" s="0" t="n">
        <v>2.41</v>
      </c>
      <c r="AG49" s="0" t="n">
        <v>0.996321052465315</v>
      </c>
      <c r="AH49" s="0" t="n">
        <v>0.991590874988406</v>
      </c>
      <c r="AI49" s="0" t="n">
        <v>0.986762343176547</v>
      </c>
      <c r="AJ49" s="0" t="n">
        <v>0.981933331552751</v>
      </c>
      <c r="AK49" s="0" t="n">
        <v>0.977272894245345</v>
      </c>
      <c r="AL49" s="0" t="n">
        <v>0.972479135239452</v>
      </c>
      <c r="AM49" s="0" t="n">
        <v>0.967850780934494</v>
      </c>
      <c r="AN49" s="0" t="n">
        <v>0.963066098996464</v>
      </c>
      <c r="AO49" s="0" t="n">
        <v>0.958275597297671</v>
      </c>
      <c r="AP49" s="0" t="n">
        <v>0.953953151302153</v>
      </c>
    </row>
    <row r="50" customFormat="false" ht="12.75" hidden="false" customHeight="false" outlineLevel="0" collapsed="false">
      <c r="A50" s="22" t="n">
        <f aca="false">IF(C50&lt;&gt;"",VLOOKUP(C50,Sheet2!$B$3:$D$100,3),"")</f>
        <v>35944</v>
      </c>
      <c r="B50" s="15" t="n">
        <f aca="false">IF(C50&lt;&gt;"",IF(C50&gt;=(WORKDAY(EOMONTH(C50,0)+1,-2)),EOMONTH(EOMONTH(C50,0)+1,0)+1,EOMONTH(C50,0)+1),"")</f>
        <v>35947</v>
      </c>
      <c r="C50" s="22" t="n">
        <v>35924</v>
      </c>
      <c r="E50" s="23"/>
      <c r="F50" s="23"/>
      <c r="G50" s="25"/>
    </row>
    <row r="51" customFormat="false" ht="12.75" hidden="false" customHeight="false" outlineLevel="0" collapsed="false">
      <c r="A51" s="22" t="n">
        <f aca="false">IF(C51&lt;&gt;"",VLOOKUP(C51,Sheet2!$B$3:$D$100,3),"")</f>
        <v>35944</v>
      </c>
      <c r="B51" s="15" t="n">
        <f aca="false">IF(C51&lt;&gt;"",IF(C51&gt;=(WORKDAY(EOMONTH(C51,0)+1,-2)),EOMONTH(EOMONTH(C51,0)+1,0)+1,EOMONTH(C51,0)+1),"")</f>
        <v>35947</v>
      </c>
      <c r="C51" s="22" t="n">
        <v>35925</v>
      </c>
      <c r="E51" s="23"/>
      <c r="F51" s="23"/>
      <c r="G51" s="25"/>
    </row>
    <row r="52" customFormat="false" ht="12.75" hidden="false" customHeight="false" outlineLevel="0" collapsed="false">
      <c r="A52" s="22" t="n">
        <f aca="false">IF(C52&lt;&gt;"",VLOOKUP(C52,Sheet2!$B$3:$D$100,3),"")</f>
        <v>35944</v>
      </c>
      <c r="B52" s="15" t="n">
        <f aca="false">IF(C52&lt;&gt;"",IF(C52&gt;=(WORKDAY(EOMONTH(C52,0)+1,-2)),EOMONTH(EOMONTH(C52,0)+1,0)+1,EOMONTH(C52,0)+1),"")</f>
        <v>35947</v>
      </c>
      <c r="C52" s="22" t="n">
        <v>35926</v>
      </c>
      <c r="E52" s="23" t="n">
        <v>2.16</v>
      </c>
      <c r="F52" s="23" t="n">
        <v>2.3</v>
      </c>
      <c r="G52" s="25"/>
      <c r="I52" s="0" t="n">
        <v>0.13</v>
      </c>
      <c r="J52" s="0" t="n">
        <v>0.155</v>
      </c>
      <c r="K52" s="0" t="n">
        <v>0.155</v>
      </c>
      <c r="L52" s="0" t="n">
        <v>0.145</v>
      </c>
      <c r="M52" s="0" t="n">
        <v>0.09</v>
      </c>
      <c r="N52" s="0" t="n">
        <v>0.13</v>
      </c>
      <c r="O52" s="0" t="n">
        <v>0.15</v>
      </c>
      <c r="P52" s="0" t="n">
        <v>0.15</v>
      </c>
      <c r="Q52" s="0" t="n">
        <v>0.15</v>
      </c>
      <c r="R52" s="0" t="n">
        <v>0.15</v>
      </c>
      <c r="U52" s="0" t="n">
        <v>2.215</v>
      </c>
      <c r="V52" s="0" t="n">
        <v>2.27</v>
      </c>
      <c r="W52" s="0" t="n">
        <v>2.32</v>
      </c>
      <c r="X52" s="0" t="n">
        <v>2.35</v>
      </c>
      <c r="Y52" s="0" t="n">
        <v>2.39</v>
      </c>
      <c r="Z52" s="0" t="n">
        <v>2.525</v>
      </c>
      <c r="AA52" s="0" t="n">
        <v>2.655</v>
      </c>
      <c r="AB52" s="0" t="n">
        <v>2.675</v>
      </c>
      <c r="AC52" s="0" t="n">
        <v>2.545</v>
      </c>
      <c r="AD52" s="0" t="n">
        <v>2.425</v>
      </c>
      <c r="AG52" s="0" t="n">
        <v>0.996763857349338</v>
      </c>
      <c r="AH52" s="0" t="n">
        <v>0.992046785295809</v>
      </c>
      <c r="AI52" s="0" t="n">
        <v>0.987199747188733</v>
      </c>
      <c r="AJ52" s="0" t="n">
        <v>0.98234353885695</v>
      </c>
      <c r="AK52" s="0" t="n">
        <v>0.97765272308984</v>
      </c>
      <c r="AL52" s="0" t="n">
        <v>0.972826403681794</v>
      </c>
      <c r="AM52" s="0" t="n">
        <v>0.968162235134392</v>
      </c>
      <c r="AN52" s="0" t="n">
        <v>0.963336890362666</v>
      </c>
      <c r="AO52" s="0" t="n">
        <v>0.95850223087182</v>
      </c>
      <c r="AP52" s="0" t="n">
        <v>0.954136427329628</v>
      </c>
    </row>
    <row r="53" customFormat="false" ht="12.75" hidden="false" customHeight="false" outlineLevel="0" collapsed="false">
      <c r="A53" s="22" t="n">
        <f aca="false">IF(C53&lt;&gt;"",VLOOKUP(C53,Sheet2!$B$3:$D$100,3),"")</f>
        <v>35944</v>
      </c>
      <c r="B53" s="15" t="n">
        <f aca="false">IF(C53&lt;&gt;"",IF(C53&gt;=(WORKDAY(EOMONTH(C53,0)+1,-2)),EOMONTH(EOMONTH(C53,0)+1,0)+1,EOMONTH(C53,0)+1),"")</f>
        <v>35947</v>
      </c>
      <c r="C53" s="22" t="n">
        <v>35927</v>
      </c>
      <c r="E53" s="23" t="n">
        <v>2.25</v>
      </c>
      <c r="F53" s="23" t="n">
        <v>2.45</v>
      </c>
      <c r="G53" s="25"/>
      <c r="I53" s="0" t="n">
        <v>0.13</v>
      </c>
      <c r="J53" s="0" t="n">
        <v>0.155</v>
      </c>
      <c r="K53" s="0" t="n">
        <v>0.155</v>
      </c>
      <c r="L53" s="0" t="n">
        <v>0.145</v>
      </c>
      <c r="M53" s="0" t="n">
        <v>0.09</v>
      </c>
      <c r="N53" s="0" t="n">
        <v>0.13</v>
      </c>
      <c r="O53" s="0" t="n">
        <v>0.15</v>
      </c>
      <c r="P53" s="0" t="n">
        <v>0.15</v>
      </c>
      <c r="Q53" s="0" t="n">
        <v>0.15</v>
      </c>
      <c r="R53" s="0" t="n">
        <v>0.15</v>
      </c>
      <c r="U53" s="0" t="n">
        <v>2.256</v>
      </c>
      <c r="V53" s="0" t="n">
        <v>2.309</v>
      </c>
      <c r="W53" s="0" t="n">
        <v>2.357</v>
      </c>
      <c r="X53" s="0" t="n">
        <v>2.385</v>
      </c>
      <c r="Y53" s="0" t="n">
        <v>2.422</v>
      </c>
      <c r="Z53" s="0" t="n">
        <v>2.555</v>
      </c>
      <c r="AA53" s="0" t="n">
        <v>2.685</v>
      </c>
      <c r="AB53" s="0" t="n">
        <v>2.707</v>
      </c>
      <c r="AC53" s="0" t="n">
        <v>2.572</v>
      </c>
      <c r="AD53" s="0" t="n">
        <v>2.447</v>
      </c>
      <c r="AG53" s="0" t="n">
        <v>0.996899092553005</v>
      </c>
      <c r="AH53" s="0" t="n">
        <v>0.992202603717495</v>
      </c>
      <c r="AI53" s="0" t="n">
        <v>0.98736101313734</v>
      </c>
      <c r="AJ53" s="0" t="n">
        <v>0.982514285010424</v>
      </c>
      <c r="AK53" s="0" t="n">
        <v>0.977835286155574</v>
      </c>
      <c r="AL53" s="0" t="n">
        <v>0.973023155802032</v>
      </c>
      <c r="AM53" s="0" t="n">
        <v>0.968375539298222</v>
      </c>
      <c r="AN53" s="0" t="n">
        <v>0.96356984312151</v>
      </c>
      <c r="AO53" s="0" t="n">
        <v>0.958757255757469</v>
      </c>
      <c r="AP53" s="0" t="n">
        <v>0.95441365710788</v>
      </c>
    </row>
    <row r="54" customFormat="false" ht="12.75" hidden="false" customHeight="false" outlineLevel="0" collapsed="false">
      <c r="A54" s="22" t="n">
        <f aca="false">IF(C54&lt;&gt;"",VLOOKUP(C54,Sheet2!$B$3:$D$100,3),"")</f>
        <v>35944</v>
      </c>
      <c r="B54" s="15" t="n">
        <f aca="false">IF(C54&lt;&gt;"",IF(C54&gt;=(WORKDAY(EOMONTH(C54,0)+1,-2)),EOMONTH(EOMONTH(C54,0)+1,0)+1,EOMONTH(C54,0)+1),"")</f>
        <v>35947</v>
      </c>
      <c r="C54" s="22" t="n">
        <v>35928</v>
      </c>
      <c r="E54" s="23" t="n">
        <v>2.415</v>
      </c>
      <c r="F54" s="23" t="n">
        <v>2.45</v>
      </c>
      <c r="G54" s="25"/>
      <c r="I54" s="0" t="n">
        <v>0.15</v>
      </c>
      <c r="J54" s="0" t="n">
        <v>0.16</v>
      </c>
      <c r="K54" s="0" t="n">
        <v>0.16</v>
      </c>
      <c r="L54" s="0" t="n">
        <v>0.15</v>
      </c>
      <c r="M54" s="0" t="n">
        <v>0.1</v>
      </c>
      <c r="N54" s="0" t="n">
        <v>0.14</v>
      </c>
      <c r="O54" s="0" t="n">
        <v>0.15</v>
      </c>
      <c r="P54" s="0" t="n">
        <v>0.15</v>
      </c>
      <c r="Q54" s="0" t="n">
        <v>0.15</v>
      </c>
      <c r="R54" s="0" t="n">
        <v>0.15</v>
      </c>
      <c r="U54" s="0" t="n">
        <v>2.204</v>
      </c>
      <c r="V54" s="0" t="n">
        <v>2.251</v>
      </c>
      <c r="W54" s="0" t="n">
        <v>2.308</v>
      </c>
      <c r="X54" s="0" t="n">
        <v>2.345</v>
      </c>
      <c r="Y54" s="0" t="n">
        <v>2.385</v>
      </c>
      <c r="Z54" s="0" t="n">
        <v>2.518</v>
      </c>
      <c r="AA54" s="0" t="n">
        <v>2.65</v>
      </c>
      <c r="AB54" s="0" t="n">
        <v>2.675</v>
      </c>
      <c r="AC54" s="0" t="n">
        <v>2.545</v>
      </c>
      <c r="AD54" s="0" t="n">
        <v>2.425</v>
      </c>
      <c r="AG54" s="0" t="n">
        <v>0.997051978916955</v>
      </c>
      <c r="AH54" s="0" t="n">
        <v>0.992361605805142</v>
      </c>
      <c r="AI54" s="0" t="n">
        <v>0.987531970357283</v>
      </c>
      <c r="AJ54" s="0" t="n">
        <v>0.982704755323814</v>
      </c>
      <c r="AK54" s="0" t="n">
        <v>0.978047295674606</v>
      </c>
      <c r="AL54" s="0" t="n">
        <v>0.973257118745043</v>
      </c>
      <c r="AM54" s="0" t="n">
        <v>0.968634002774567</v>
      </c>
      <c r="AN54" s="0" t="n">
        <v>0.963856009029526</v>
      </c>
      <c r="AO54" s="0" t="n">
        <v>0.959073198928581</v>
      </c>
      <c r="AP54" s="0" t="n">
        <v>0.954758884702743</v>
      </c>
    </row>
    <row r="55" customFormat="false" ht="12.75" hidden="false" customHeight="false" outlineLevel="0" collapsed="false">
      <c r="A55" s="22" t="n">
        <f aca="false">IF(C55&lt;&gt;"",VLOOKUP(C55,Sheet2!$B$3:$D$100,3),"")</f>
        <v>35944</v>
      </c>
      <c r="B55" s="15" t="n">
        <f aca="false">IF(C55&lt;&gt;"",IF(C55&gt;=(WORKDAY(EOMONTH(C55,0)+1,-2)),EOMONTH(EOMONTH(C55,0)+1,0)+1,EOMONTH(C55,0)+1),"")</f>
        <v>35947</v>
      </c>
      <c r="C55" s="22" t="n">
        <v>35929</v>
      </c>
      <c r="E55" s="23" t="n">
        <v>2.505</v>
      </c>
      <c r="F55" s="23" t="n">
        <v>2.38</v>
      </c>
      <c r="G55" s="25"/>
      <c r="I55" s="0" t="n">
        <v>0.185</v>
      </c>
      <c r="J55" s="0" t="n">
        <v>0.24</v>
      </c>
      <c r="K55" s="0" t="n">
        <v>0.24</v>
      </c>
      <c r="L55" s="0" t="n">
        <v>0.23</v>
      </c>
      <c r="M55" s="0" t="n">
        <v>0.19</v>
      </c>
      <c r="N55" s="0" t="n">
        <v>0.14</v>
      </c>
      <c r="O55" s="0" t="n">
        <v>0.16</v>
      </c>
      <c r="P55" s="0" t="n">
        <v>0.16</v>
      </c>
      <c r="Q55" s="0" t="n">
        <v>0.16</v>
      </c>
      <c r="R55" s="0" t="n">
        <v>0.16</v>
      </c>
      <c r="U55" s="0" t="n">
        <v>2.2</v>
      </c>
      <c r="V55" s="0" t="n">
        <v>2.243</v>
      </c>
      <c r="W55" s="0" t="n">
        <v>2.293</v>
      </c>
      <c r="X55" s="0" t="n">
        <v>2.328</v>
      </c>
      <c r="Y55" s="0" t="n">
        <v>2.373</v>
      </c>
      <c r="Z55" s="0" t="n">
        <v>2.51</v>
      </c>
      <c r="AA55" s="0" t="n">
        <v>2.65</v>
      </c>
      <c r="AB55" s="0" t="n">
        <v>2.68</v>
      </c>
      <c r="AC55" s="0" t="n">
        <v>2.55</v>
      </c>
      <c r="AD55" s="0" t="n">
        <v>2.43</v>
      </c>
      <c r="AG55" s="0" t="n">
        <v>0.997210798334634</v>
      </c>
      <c r="AH55" s="0" t="n">
        <v>0.992525476735268</v>
      </c>
      <c r="AI55" s="0" t="n">
        <v>0.987684976785364</v>
      </c>
      <c r="AJ55" s="0" t="n">
        <v>0.982834569501313</v>
      </c>
      <c r="AK55" s="0" t="n">
        <v>0.978151703846809</v>
      </c>
      <c r="AL55" s="0" t="n">
        <v>0.973338338958441</v>
      </c>
      <c r="AM55" s="0" t="n">
        <v>0.968688902451912</v>
      </c>
      <c r="AN55" s="0" t="n">
        <v>0.96388465454627</v>
      </c>
      <c r="AO55" s="0" t="n">
        <v>0.959078042912346</v>
      </c>
      <c r="AP55" s="0" t="n">
        <v>0.954740922080241</v>
      </c>
    </row>
    <row r="56" customFormat="false" ht="12.75" hidden="false" customHeight="false" outlineLevel="0" collapsed="false">
      <c r="A56" s="22" t="n">
        <f aca="false">IF(C56&lt;&gt;"",VLOOKUP(C56,Sheet2!$B$3:$D$100,3),"")</f>
        <v>35944</v>
      </c>
      <c r="B56" s="15" t="n">
        <f aca="false">IF(C56&lt;&gt;"",IF(C56&gt;=(WORKDAY(EOMONTH(C56,0)+1,-2)),EOMONTH(EOMONTH(C56,0)+1,0)+1,EOMONTH(C56,0)+1),"")</f>
        <v>35947</v>
      </c>
      <c r="C56" s="22" t="n">
        <v>35930</v>
      </c>
      <c r="E56" s="23" t="n">
        <v>2.44</v>
      </c>
      <c r="F56" s="23" t="n">
        <v>2.38</v>
      </c>
      <c r="G56" s="25"/>
      <c r="I56" s="0" t="n">
        <v>0.185</v>
      </c>
      <c r="J56" s="0" t="n">
        <v>0.24</v>
      </c>
      <c r="K56" s="0" t="n">
        <v>0.24</v>
      </c>
      <c r="L56" s="0" t="n">
        <v>0.23</v>
      </c>
      <c r="M56" s="0" t="n">
        <v>0.19</v>
      </c>
      <c r="N56" s="0" t="n">
        <v>0.14</v>
      </c>
      <c r="O56" s="0" t="n">
        <v>0.16</v>
      </c>
      <c r="P56" s="0" t="n">
        <v>0.16</v>
      </c>
      <c r="Q56" s="0" t="n">
        <v>0.16</v>
      </c>
      <c r="R56" s="0" t="n">
        <v>0.16</v>
      </c>
      <c r="U56" s="0" t="n">
        <v>2.178</v>
      </c>
      <c r="V56" s="0" t="n">
        <v>2.223</v>
      </c>
      <c r="W56" s="0" t="n">
        <v>2.276</v>
      </c>
      <c r="X56" s="0" t="n">
        <v>2.314</v>
      </c>
      <c r="Y56" s="0" t="n">
        <v>2.36</v>
      </c>
      <c r="Z56" s="0" t="n">
        <v>2.5</v>
      </c>
      <c r="AA56" s="0" t="n">
        <v>2.64</v>
      </c>
      <c r="AB56" s="0" t="n">
        <v>2.67</v>
      </c>
      <c r="AC56" s="0" t="n">
        <v>2.545</v>
      </c>
      <c r="AD56" s="0" t="n">
        <v>2.425</v>
      </c>
      <c r="AG56" s="0" t="n">
        <v>0.997362521735656</v>
      </c>
      <c r="AH56" s="0" t="n">
        <v>0.992660714570871</v>
      </c>
      <c r="AI56" s="0" t="n">
        <v>0.987816023765051</v>
      </c>
      <c r="AJ56" s="0" t="n">
        <v>0.98296857008153</v>
      </c>
      <c r="AK56" s="0" t="n">
        <v>0.978288719287493</v>
      </c>
      <c r="AL56" s="0" t="n">
        <v>0.973474131810122</v>
      </c>
      <c r="AM56" s="0" t="n">
        <v>0.968824576725402</v>
      </c>
      <c r="AN56" s="0" t="n">
        <v>0.964020042894138</v>
      </c>
      <c r="AO56" s="0" t="n">
        <v>0.959212575345435</v>
      </c>
      <c r="AP56" s="0" t="n">
        <v>0.954875056380286</v>
      </c>
    </row>
    <row r="57" customFormat="false" ht="12.75" hidden="false" customHeight="false" outlineLevel="0" collapsed="false">
      <c r="A57" s="22" t="n">
        <f aca="false">IF(C57&lt;&gt;"",VLOOKUP(C57,Sheet2!$B$3:$D$100,3),"")</f>
        <v>35944</v>
      </c>
      <c r="B57" s="15" t="n">
        <f aca="false">IF(C57&lt;&gt;"",IF(C57&gt;=(WORKDAY(EOMONTH(C57,0)+1,-2)),EOMONTH(EOMONTH(C57,0)+1,0)+1,EOMONTH(C57,0)+1),"")</f>
        <v>35947</v>
      </c>
      <c r="C57" s="22" t="n">
        <v>35931</v>
      </c>
      <c r="E57" s="23"/>
      <c r="F57" s="23"/>
      <c r="G57" s="25"/>
    </row>
    <row r="58" customFormat="false" ht="12.75" hidden="false" customHeight="false" outlineLevel="0" collapsed="false">
      <c r="A58" s="22" t="n">
        <f aca="false">IF(C58&lt;&gt;"",VLOOKUP(C58,Sheet2!$B$3:$D$100,3),"")</f>
        <v>35944</v>
      </c>
      <c r="B58" s="15" t="n">
        <f aca="false">IF(C58&lt;&gt;"",IF(C58&gt;=(WORKDAY(EOMONTH(C58,0)+1,-2)),EOMONTH(EOMONTH(C58,0)+1,0)+1,EOMONTH(C58,0)+1),"")</f>
        <v>35947</v>
      </c>
      <c r="C58" s="22" t="n">
        <v>35932</v>
      </c>
      <c r="E58" s="23"/>
      <c r="F58" s="23"/>
      <c r="G58" s="25"/>
    </row>
    <row r="59" customFormat="false" ht="12.75" hidden="false" customHeight="false" outlineLevel="0" collapsed="false">
      <c r="A59" s="22" t="n">
        <f aca="false">IF(C59&lt;&gt;"",VLOOKUP(C59,Sheet2!$B$3:$D$100,3),"")</f>
        <v>35944</v>
      </c>
      <c r="B59" s="15" t="n">
        <f aca="false">IF(C59&lt;&gt;"",IF(C59&gt;=(WORKDAY(EOMONTH(C59,0)+1,-2)),EOMONTH(EOMONTH(C59,0)+1,0)+1,EOMONTH(C59,0)+1),"")</f>
        <v>35947</v>
      </c>
      <c r="C59" s="22" t="n">
        <v>35933</v>
      </c>
      <c r="E59" s="23" t="n">
        <v>2.42</v>
      </c>
      <c r="F59" s="23" t="n">
        <v>2.4</v>
      </c>
      <c r="G59" s="25"/>
      <c r="I59" s="0" t="n">
        <v>0.195</v>
      </c>
      <c r="J59" s="0" t="n">
        <v>0.24</v>
      </c>
      <c r="K59" s="0" t="n">
        <v>0.24</v>
      </c>
      <c r="L59" s="0" t="n">
        <v>0.23</v>
      </c>
      <c r="M59" s="0" t="n">
        <v>0.19</v>
      </c>
      <c r="N59" s="0" t="n">
        <v>0.14</v>
      </c>
      <c r="O59" s="0" t="n">
        <v>0.16</v>
      </c>
      <c r="P59" s="0" t="n">
        <v>0.16</v>
      </c>
      <c r="Q59" s="0" t="n">
        <v>0.16</v>
      </c>
      <c r="R59" s="0" t="n">
        <v>0.16</v>
      </c>
      <c r="U59" s="0" t="n">
        <v>2.134</v>
      </c>
      <c r="V59" s="0" t="n">
        <v>2.174</v>
      </c>
      <c r="W59" s="0" t="n">
        <v>2.231</v>
      </c>
      <c r="X59" s="0" t="n">
        <v>2.274</v>
      </c>
      <c r="Y59" s="0" t="n">
        <v>2.327</v>
      </c>
      <c r="Z59" s="0" t="n">
        <v>2.474</v>
      </c>
      <c r="AA59" s="0" t="n">
        <v>2.617</v>
      </c>
      <c r="AB59" s="0" t="n">
        <v>2.647</v>
      </c>
      <c r="AC59" s="0" t="n">
        <v>2.53</v>
      </c>
      <c r="AD59" s="0" t="n">
        <v>2.415</v>
      </c>
      <c r="AG59" s="0" t="n">
        <v>0.99782772860447</v>
      </c>
      <c r="AH59" s="0" t="n">
        <v>0.993128234755667</v>
      </c>
      <c r="AI59" s="0" t="n">
        <v>0.988282021426894</v>
      </c>
      <c r="AJ59" s="0" t="n">
        <v>0.983432218517402</v>
      </c>
      <c r="AK59" s="0" t="n">
        <v>0.978754961629723</v>
      </c>
      <c r="AL59" s="0" t="n">
        <v>0.973952303255195</v>
      </c>
      <c r="AM59" s="0" t="n">
        <v>0.969318722935538</v>
      </c>
      <c r="AN59" s="0" t="n">
        <v>0.964532995191414</v>
      </c>
      <c r="AO59" s="0" t="n">
        <v>0.95974587534122</v>
      </c>
      <c r="AP59" s="0" t="n">
        <v>0.955429548115462</v>
      </c>
    </row>
    <row r="60" customFormat="false" ht="12.75" hidden="false" customHeight="false" outlineLevel="0" collapsed="false">
      <c r="A60" s="22" t="n">
        <f aca="false">IF(C60&lt;&gt;"",VLOOKUP(C60,Sheet2!$B$3:$D$100,3),"")</f>
        <v>35944</v>
      </c>
      <c r="B60" s="15" t="n">
        <f aca="false">IF(C60&lt;&gt;"",IF(C60&gt;=(WORKDAY(EOMONTH(C60,0)+1,-2)),EOMONTH(EOMONTH(C60,0)+1,0)+1,EOMONTH(C60,0)+1),"")</f>
        <v>35947</v>
      </c>
      <c r="C60" s="22" t="n">
        <v>35934</v>
      </c>
      <c r="E60" s="23" t="n">
        <v>2.485</v>
      </c>
      <c r="F60" s="23" t="n">
        <v>2.4</v>
      </c>
      <c r="G60" s="25"/>
      <c r="I60" s="0" t="n">
        <v>0.195</v>
      </c>
      <c r="J60" s="0" t="n">
        <v>0.24</v>
      </c>
      <c r="K60" s="0" t="n">
        <v>0.24</v>
      </c>
      <c r="L60" s="0" t="n">
        <v>0.23</v>
      </c>
      <c r="M60" s="0" t="n">
        <v>0.19</v>
      </c>
      <c r="N60" s="0" t="n">
        <v>0.14</v>
      </c>
      <c r="O60" s="0" t="n">
        <v>0.16</v>
      </c>
      <c r="P60" s="0" t="n">
        <v>0.16</v>
      </c>
      <c r="Q60" s="0" t="n">
        <v>0.16</v>
      </c>
      <c r="R60" s="0" t="n">
        <v>0.16</v>
      </c>
      <c r="U60" s="0" t="n">
        <v>2.149</v>
      </c>
      <c r="V60" s="0" t="n">
        <v>2.185</v>
      </c>
      <c r="W60" s="0" t="n">
        <v>2.235</v>
      </c>
      <c r="X60" s="0" t="n">
        <v>2.279</v>
      </c>
      <c r="Y60" s="0" t="n">
        <v>2.33</v>
      </c>
      <c r="Z60" s="0" t="n">
        <v>2.477</v>
      </c>
      <c r="AA60" s="0" t="n">
        <v>2.62</v>
      </c>
      <c r="AB60" s="0" t="n">
        <v>2.649</v>
      </c>
      <c r="AC60" s="0" t="n">
        <v>2.529</v>
      </c>
      <c r="AD60" s="0" t="n">
        <v>2.414</v>
      </c>
      <c r="AG60" s="0" t="n">
        <v>0.998003558697744</v>
      </c>
      <c r="AH60" s="0" t="n">
        <v>0.993292174806877</v>
      </c>
      <c r="AI60" s="0" t="n">
        <v>0.988464669901869</v>
      </c>
      <c r="AJ60" s="0" t="n">
        <v>0.983644320099136</v>
      </c>
      <c r="AK60" s="0" t="n">
        <v>0.978988117848218</v>
      </c>
      <c r="AL60" s="0" t="n">
        <v>0.97418703611999</v>
      </c>
      <c r="AM60" s="0" t="n">
        <v>0.969549516694273</v>
      </c>
      <c r="AN60" s="0" t="n">
        <v>0.96476064694782</v>
      </c>
      <c r="AO60" s="0" t="n">
        <v>0.959973375632804</v>
      </c>
      <c r="AP60" s="0" t="n">
        <v>0.955654964867913</v>
      </c>
    </row>
    <row r="61" customFormat="false" ht="12.75" hidden="false" customHeight="false" outlineLevel="0" collapsed="false">
      <c r="A61" s="22" t="n">
        <f aca="false">IF(C61&lt;&gt;"",VLOOKUP(C61,Sheet2!$B$3:$D$100,3),"")</f>
        <v>35944</v>
      </c>
      <c r="B61" s="15" t="n">
        <f aca="false">IF(C61&lt;&gt;"",IF(C61&gt;=(WORKDAY(EOMONTH(C61,0)+1,-2)),EOMONTH(EOMONTH(C61,0)+1,0)+1,EOMONTH(C61,0)+1),"")</f>
        <v>35947</v>
      </c>
      <c r="C61" s="22" t="n">
        <v>35935</v>
      </c>
      <c r="E61" s="23" t="n">
        <v>2.465</v>
      </c>
      <c r="F61" s="23" t="n">
        <v>2.38</v>
      </c>
      <c r="G61" s="25"/>
      <c r="I61" s="0" t="n">
        <v>0.165</v>
      </c>
      <c r="J61" s="0" t="n">
        <v>0.24</v>
      </c>
      <c r="K61" s="0" t="n">
        <v>0.24</v>
      </c>
      <c r="L61" s="0" t="n">
        <v>0.23</v>
      </c>
      <c r="M61" s="0" t="n">
        <v>0.19</v>
      </c>
      <c r="N61" s="0" t="n">
        <v>0.14</v>
      </c>
      <c r="O61" s="0" t="n">
        <v>0.16</v>
      </c>
      <c r="P61" s="0" t="n">
        <v>0.16</v>
      </c>
      <c r="Q61" s="0" t="n">
        <v>0.16</v>
      </c>
      <c r="R61" s="0" t="n">
        <v>0.16</v>
      </c>
      <c r="U61" s="0" t="n">
        <v>2.169</v>
      </c>
      <c r="V61" s="0" t="n">
        <v>2.203</v>
      </c>
      <c r="W61" s="0" t="n">
        <v>2.252</v>
      </c>
      <c r="X61" s="0" t="n">
        <v>2.295</v>
      </c>
      <c r="Y61" s="0" t="n">
        <v>2.343</v>
      </c>
      <c r="Z61" s="0" t="n">
        <v>2.49</v>
      </c>
      <c r="AA61" s="0" t="n">
        <v>2.632</v>
      </c>
      <c r="AB61" s="0" t="n">
        <v>2.661</v>
      </c>
      <c r="AC61" s="0" t="n">
        <v>2.536</v>
      </c>
      <c r="AD61" s="0" t="n">
        <v>2.42</v>
      </c>
      <c r="AG61" s="0" t="n">
        <v>0.998165628796405</v>
      </c>
      <c r="AH61" s="0" t="n">
        <v>0.993457302073022</v>
      </c>
      <c r="AI61" s="0" t="n">
        <v>0.98863124464608</v>
      </c>
      <c r="AJ61" s="0" t="n">
        <v>0.983808013952952</v>
      </c>
      <c r="AK61" s="0" t="n">
        <v>0.979156452707686</v>
      </c>
      <c r="AL61" s="0" t="n">
        <v>0.974376100655039</v>
      </c>
      <c r="AM61" s="0" t="n">
        <v>0.96976485866679</v>
      </c>
      <c r="AN61" s="0" t="n">
        <v>0.964998666385491</v>
      </c>
      <c r="AO61" s="0" t="n">
        <v>0.960226093031988</v>
      </c>
      <c r="AP61" s="0" t="n">
        <v>0.955921633093999</v>
      </c>
    </row>
    <row r="62" customFormat="false" ht="12.75" hidden="false" customHeight="false" outlineLevel="0" collapsed="false">
      <c r="A62" s="22" t="n">
        <f aca="false">IF(C62&lt;&gt;"",VLOOKUP(C62,Sheet2!$B$3:$D$100,3),"")</f>
        <v>35944</v>
      </c>
      <c r="B62" s="15" t="n">
        <f aca="false">IF(C62&lt;&gt;"",IF(C62&gt;=(WORKDAY(EOMONTH(C62,0)+1,-2)),EOMONTH(EOMONTH(C62,0)+1,0)+1,EOMONTH(C62,0)+1),"")</f>
        <v>35947</v>
      </c>
      <c r="C62" s="22" t="n">
        <v>35936</v>
      </c>
      <c r="E62" s="23" t="n">
        <v>2.405</v>
      </c>
      <c r="F62" s="23" t="n">
        <v>2.1</v>
      </c>
      <c r="G62" s="25"/>
      <c r="I62" s="0" t="n">
        <v>0.145</v>
      </c>
      <c r="J62" s="0" t="n">
        <v>0.225</v>
      </c>
      <c r="K62" s="0" t="n">
        <v>0.24</v>
      </c>
      <c r="L62" s="0" t="n">
        <v>0.22</v>
      </c>
      <c r="M62" s="0" t="n">
        <v>0.19</v>
      </c>
      <c r="N62" s="0" t="n">
        <v>0.14</v>
      </c>
      <c r="O62" s="0" t="n">
        <v>0.16</v>
      </c>
      <c r="P62" s="0" t="n">
        <v>0.16</v>
      </c>
      <c r="Q62" s="0" t="n">
        <v>0.16</v>
      </c>
      <c r="R62" s="0" t="n">
        <v>0.16</v>
      </c>
      <c r="U62" s="0" t="n">
        <v>2.067</v>
      </c>
      <c r="V62" s="0" t="n">
        <v>2.105</v>
      </c>
      <c r="W62" s="0" t="n">
        <v>2.16</v>
      </c>
      <c r="X62" s="0" t="n">
        <v>2.21</v>
      </c>
      <c r="Y62" s="0" t="n">
        <v>2.268</v>
      </c>
      <c r="Z62" s="0" t="n">
        <v>2.426</v>
      </c>
      <c r="AA62" s="0" t="n">
        <v>2.584</v>
      </c>
      <c r="AB62" s="0" t="n">
        <v>2.623</v>
      </c>
      <c r="AC62" s="0" t="n">
        <v>2.505</v>
      </c>
      <c r="AD62" s="0" t="n">
        <v>2.395</v>
      </c>
      <c r="AG62" s="0" t="n">
        <v>0.998326847352455</v>
      </c>
      <c r="AH62" s="0" t="n">
        <v>0.993630505505231</v>
      </c>
      <c r="AI62" s="0" t="n">
        <v>0.988803375778927</v>
      </c>
      <c r="AJ62" s="0" t="n">
        <v>0.983967038025748</v>
      </c>
      <c r="AK62" s="0" t="n">
        <v>0.979293971594279</v>
      </c>
      <c r="AL62" s="0" t="n">
        <v>0.974484418716964</v>
      </c>
      <c r="AM62" s="0" t="n">
        <v>0.969836287169084</v>
      </c>
      <c r="AN62" s="0" t="n">
        <v>0.965030564520241</v>
      </c>
      <c r="AO62" s="0" t="n">
        <v>0.960219414979911</v>
      </c>
      <c r="AP62" s="0" t="n">
        <v>0.955875843625375</v>
      </c>
    </row>
    <row r="63" customFormat="false" ht="12.75" hidden="false" customHeight="false" outlineLevel="0" collapsed="false">
      <c r="A63" s="22" t="n">
        <f aca="false">IF(C63&lt;&gt;"",VLOOKUP(C63,Sheet2!$B$3:$D$100,3),"")</f>
        <v>35944</v>
      </c>
      <c r="B63" s="15" t="n">
        <f aca="false">IF(C63&lt;&gt;"",IF(C63&gt;=(WORKDAY(EOMONTH(C63,0)+1,-2)),EOMONTH(EOMONTH(C63,0)+1,0)+1,EOMONTH(C63,0)+1),"")</f>
        <v>35947</v>
      </c>
      <c r="C63" s="22" t="n">
        <v>35937</v>
      </c>
      <c r="E63" s="23" t="n">
        <v>2.15</v>
      </c>
      <c r="F63" s="23" t="n">
        <v>2.1</v>
      </c>
      <c r="G63" s="25"/>
      <c r="I63" s="0" t="n">
        <v>0.115</v>
      </c>
      <c r="J63" s="0" t="n">
        <v>0.22</v>
      </c>
      <c r="K63" s="0" t="n">
        <v>0.23</v>
      </c>
      <c r="L63" s="0" t="n">
        <v>0.22</v>
      </c>
      <c r="M63" s="0" t="n">
        <v>0.18</v>
      </c>
      <c r="N63" s="0" t="n">
        <v>0.13</v>
      </c>
      <c r="O63" s="0" t="n">
        <v>0.16</v>
      </c>
      <c r="P63" s="0" t="n">
        <v>0.16</v>
      </c>
      <c r="Q63" s="0" t="n">
        <v>0.16</v>
      </c>
      <c r="R63" s="0" t="n">
        <v>0.16</v>
      </c>
      <c r="U63" s="0" t="n">
        <v>2.094</v>
      </c>
      <c r="V63" s="0" t="n">
        <v>2.124</v>
      </c>
      <c r="W63" s="0" t="n">
        <v>2.174</v>
      </c>
      <c r="X63" s="0" t="n">
        <v>2.22</v>
      </c>
      <c r="Y63" s="0" t="n">
        <v>2.275</v>
      </c>
      <c r="Z63" s="0" t="n">
        <v>2.435</v>
      </c>
      <c r="AA63" s="0" t="n">
        <v>2.6</v>
      </c>
      <c r="AB63" s="0" t="n">
        <v>2.635</v>
      </c>
      <c r="AC63" s="0" t="n">
        <v>2.52</v>
      </c>
      <c r="AD63" s="0" t="n">
        <v>2.41</v>
      </c>
      <c r="AG63" s="0" t="n">
        <v>0.99848060280171</v>
      </c>
      <c r="AH63" s="0" t="n">
        <v>0.993786674604397</v>
      </c>
      <c r="AI63" s="0" t="n">
        <v>0.988959730620601</v>
      </c>
      <c r="AJ63" s="0" t="n">
        <v>0.984123057813484</v>
      </c>
      <c r="AK63" s="0" t="n">
        <v>0.979449372773509</v>
      </c>
      <c r="AL63" s="0" t="n">
        <v>0.974639178047322</v>
      </c>
      <c r="AM63" s="0" t="n">
        <v>0.969990257642153</v>
      </c>
      <c r="AN63" s="0" t="n">
        <v>0.96518343508636</v>
      </c>
      <c r="AO63" s="0" t="n">
        <v>0.960370846770569</v>
      </c>
      <c r="AP63" s="0" t="n">
        <v>0.956025762847814</v>
      </c>
    </row>
    <row r="64" customFormat="false" ht="12.75" hidden="false" customHeight="false" outlineLevel="0" collapsed="false">
      <c r="A64" s="22" t="n">
        <f aca="false">IF(C64&lt;&gt;"",VLOOKUP(C64,Sheet2!$B$3:$D$100,3),"")</f>
        <v>35944</v>
      </c>
      <c r="B64" s="15" t="n">
        <f aca="false">IF(C64&lt;&gt;"",IF(C64&gt;=(WORKDAY(EOMONTH(C64,0)+1,-2)),EOMONTH(EOMONTH(C64,0)+1,0)+1,EOMONTH(C64,0)+1),"")</f>
        <v>35947</v>
      </c>
      <c r="C64" s="22" t="n">
        <v>35938</v>
      </c>
      <c r="E64" s="23"/>
      <c r="F64" s="23"/>
      <c r="G64" s="25"/>
    </row>
    <row r="65" customFormat="false" ht="12.75" hidden="false" customHeight="false" outlineLevel="0" collapsed="false">
      <c r="A65" s="22" t="n">
        <f aca="false">IF(C65&lt;&gt;"",VLOOKUP(C65,Sheet2!$B$3:$D$100,3),"")</f>
        <v>35944</v>
      </c>
      <c r="B65" s="15" t="n">
        <f aca="false">IF(C65&lt;&gt;"",IF(C65&gt;=(WORKDAY(EOMONTH(C65,0)+1,-2)),EOMONTH(EOMONTH(C65,0)+1,0)+1,EOMONTH(C65,0)+1),"")</f>
        <v>35947</v>
      </c>
      <c r="C65" s="22" t="n">
        <v>35939</v>
      </c>
      <c r="E65" s="23"/>
      <c r="F65" s="23"/>
      <c r="G65" s="25"/>
    </row>
    <row r="66" customFormat="false" ht="12.75" hidden="false" customHeight="false" outlineLevel="0" collapsed="false">
      <c r="A66" s="22" t="n">
        <f aca="false">IF(C66&lt;&gt;"",VLOOKUP(C66,Sheet2!$B$3:$D$100,3),"")</f>
        <v>35944</v>
      </c>
      <c r="B66" s="15" t="n">
        <f aca="false">IF(C66&lt;&gt;"",IF(C66&gt;=(WORKDAY(EOMONTH(C66,0)+1,-2)),EOMONTH(EOMONTH(C66,0)+1,0)+1,EOMONTH(C66,0)+1),"")</f>
        <v>35947</v>
      </c>
      <c r="C66" s="22" t="n">
        <v>35940</v>
      </c>
      <c r="E66" s="23"/>
      <c r="F66" s="23"/>
    </row>
    <row r="67" customFormat="false" ht="12.75" hidden="false" customHeight="false" outlineLevel="0" collapsed="false">
      <c r="A67" s="22" t="n">
        <f aca="false">IF(C67&lt;&gt;"",VLOOKUP(C67,Sheet2!$B$3:$D$100,3),"")</f>
        <v>35944</v>
      </c>
      <c r="B67" s="15" t="n">
        <f aca="false">IF(C67&lt;&gt;"",IF(C67&gt;=(WORKDAY(EOMONTH(C67,0)+1,-2)),EOMONTH(EOMONTH(C67,0)+1,0)+1,EOMONTH(C67,0)+1),"")</f>
        <v>35947</v>
      </c>
      <c r="C67" s="22" t="n">
        <v>35941</v>
      </c>
      <c r="E67" s="23" t="n">
        <v>2.15</v>
      </c>
      <c r="F67" s="23" t="n">
        <v>2.14</v>
      </c>
      <c r="I67" s="0" t="n">
        <v>0.11</v>
      </c>
      <c r="J67" s="0" t="n">
        <v>0.21</v>
      </c>
      <c r="K67" s="0" t="n">
        <v>0.22</v>
      </c>
      <c r="L67" s="0" t="n">
        <v>0.21</v>
      </c>
      <c r="M67" s="0" t="n">
        <v>0.18</v>
      </c>
      <c r="N67" s="0" t="n">
        <v>0.13</v>
      </c>
      <c r="O67" s="0" t="n">
        <v>0.16</v>
      </c>
      <c r="P67" s="0" t="n">
        <v>0.16</v>
      </c>
      <c r="Q67" s="0" t="n">
        <v>0.16</v>
      </c>
      <c r="R67" s="0" t="n">
        <v>0.16</v>
      </c>
      <c r="U67" s="0" t="n">
        <v>2.095</v>
      </c>
      <c r="V67" s="0" t="n">
        <v>2.118</v>
      </c>
      <c r="W67" s="0" t="n">
        <v>2.168</v>
      </c>
      <c r="X67" s="0" t="n">
        <v>2.213</v>
      </c>
      <c r="Y67" s="0" t="n">
        <v>2.27</v>
      </c>
      <c r="Z67" s="0" t="n">
        <v>2.43</v>
      </c>
      <c r="AA67" s="0" t="n">
        <v>2.592</v>
      </c>
      <c r="AB67" s="0" t="n">
        <v>2.629</v>
      </c>
      <c r="AC67" s="0" t="n">
        <v>2.514</v>
      </c>
      <c r="AD67" s="0" t="n">
        <v>2.404</v>
      </c>
      <c r="AG67" s="0" t="n">
        <v>0.99908819115391</v>
      </c>
      <c r="AH67" s="0" t="n">
        <v>0.994392107126237</v>
      </c>
      <c r="AI67" s="0" t="n">
        <v>0.989563737819267</v>
      </c>
      <c r="AJ67" s="0" t="n">
        <v>0.984736202030827</v>
      </c>
      <c r="AK67" s="0" t="n">
        <v>0.98007473273944</v>
      </c>
      <c r="AL67" s="0" t="n">
        <v>0.975275887491624</v>
      </c>
      <c r="AM67" s="0" t="n">
        <v>0.970641944728647</v>
      </c>
      <c r="AN67" s="0" t="n">
        <v>0.965853015721072</v>
      </c>
      <c r="AO67" s="0" t="n">
        <v>0.961060119112076</v>
      </c>
      <c r="AP67" s="0" t="n">
        <v>0.956735452747252</v>
      </c>
    </row>
    <row r="68" customFormat="false" ht="12.75" hidden="false" customHeight="false" outlineLevel="0" collapsed="false">
      <c r="A68" s="22" t="n">
        <f aca="false">IF(C68&lt;&gt;"",VLOOKUP(C68,Sheet2!$B$3:$D$100,3),"")</f>
        <v>35944</v>
      </c>
      <c r="B68" s="15" t="n">
        <f aca="false">IF(C68&lt;&gt;"",IF(C68&gt;=(WORKDAY(EOMONTH(C68,0)+1,-2)),EOMONTH(EOMONTH(C68,0)+1,0)+1,EOMONTH(C68,0)+1),"")</f>
        <v>35947</v>
      </c>
      <c r="C68" s="22" t="n">
        <v>35942</v>
      </c>
      <c r="E68" s="23" t="n">
        <v>2.18</v>
      </c>
      <c r="F68" s="23" t="n">
        <v>2.1</v>
      </c>
      <c r="I68" s="0" t="n">
        <v>0.143</v>
      </c>
      <c r="J68" s="0" t="n">
        <v>0.21</v>
      </c>
      <c r="K68" s="0" t="n">
        <v>0.22</v>
      </c>
      <c r="L68" s="0" t="n">
        <v>0.21</v>
      </c>
      <c r="M68" s="0" t="n">
        <v>0.18</v>
      </c>
      <c r="N68" s="0" t="n">
        <v>0.13</v>
      </c>
      <c r="O68" s="0" t="n">
        <v>0.16</v>
      </c>
      <c r="P68" s="0" t="n">
        <v>0.16</v>
      </c>
      <c r="Q68" s="0" t="n">
        <v>0.16</v>
      </c>
      <c r="R68" s="0" t="n">
        <v>0.16</v>
      </c>
      <c r="U68" s="0" t="n">
        <v>2.017</v>
      </c>
      <c r="V68" s="0" t="n">
        <v>2.046</v>
      </c>
      <c r="W68" s="0" t="n">
        <v>2.1</v>
      </c>
      <c r="X68" s="0" t="n">
        <v>2.146</v>
      </c>
      <c r="Y68" s="0" t="n">
        <v>2.215</v>
      </c>
      <c r="Z68" s="0" t="n">
        <v>2.385</v>
      </c>
      <c r="AA68" s="0" t="n">
        <v>2.552</v>
      </c>
      <c r="AB68" s="0" t="n">
        <v>2.595</v>
      </c>
      <c r="AC68" s="0" t="n">
        <v>2.49</v>
      </c>
      <c r="AD68" s="0" t="n">
        <v>2.385</v>
      </c>
      <c r="AG68" s="0" t="n">
        <v>0.999241655436521</v>
      </c>
      <c r="AH68" s="0" t="n">
        <v>0.99457310901252</v>
      </c>
      <c r="AI68" s="0" t="n">
        <v>0.989768141616252</v>
      </c>
      <c r="AJ68" s="0" t="n">
        <v>0.984964989514334</v>
      </c>
      <c r="AK68" s="0" t="n">
        <v>0.980334545018137</v>
      </c>
      <c r="AL68" s="0" t="n">
        <v>0.975580317143513</v>
      </c>
      <c r="AM68" s="0" t="n">
        <v>0.970996566351308</v>
      </c>
      <c r="AN68" s="0" t="n">
        <v>0.966261056510231</v>
      </c>
      <c r="AO68" s="0" t="n">
        <v>0.961521234446853</v>
      </c>
      <c r="AP68" s="0" t="n">
        <v>0.957248027884177</v>
      </c>
    </row>
    <row r="69" customFormat="false" ht="12.75" hidden="false" customHeight="false" outlineLevel="0" collapsed="false">
      <c r="A69" s="22" t="n">
        <f aca="false">IF(C69&lt;&gt;"",VLOOKUP(C69,Sheet2!$B$3:$D$100,3),"")</f>
        <v>35944</v>
      </c>
      <c r="B69" s="15" t="n">
        <f aca="false">IF(C69&lt;&gt;"",IF(C69&gt;=(WORKDAY(EOMONTH(C69,0)+1,-2)),EOMONTH(EOMONTH(C69,0)+1,0)+1,EOMONTH(C69,0)+1),"")</f>
        <v>35977</v>
      </c>
      <c r="C69" s="22" t="n">
        <v>35943</v>
      </c>
      <c r="E69" s="23" t="n">
        <v>2.14</v>
      </c>
      <c r="F69" s="23" t="n">
        <v>2.1</v>
      </c>
      <c r="J69" s="0" t="n">
        <v>0.19</v>
      </c>
      <c r="K69" s="0" t="n">
        <v>0.22</v>
      </c>
      <c r="L69" s="0" t="n">
        <v>0.2</v>
      </c>
      <c r="M69" s="0" t="n">
        <v>0.18</v>
      </c>
      <c r="N69" s="0" t="n">
        <v>0.13</v>
      </c>
      <c r="O69" s="0" t="n">
        <v>0.14</v>
      </c>
      <c r="P69" s="0" t="n">
        <v>0.14</v>
      </c>
      <c r="Q69" s="0" t="n">
        <v>0.14</v>
      </c>
      <c r="R69" s="0" t="n">
        <v>0.14</v>
      </c>
      <c r="V69" s="0" t="n">
        <v>2.071</v>
      </c>
      <c r="W69" s="0" t="n">
        <v>2.124</v>
      </c>
      <c r="X69" s="0" t="n">
        <v>2.168</v>
      </c>
      <c r="Y69" s="0" t="n">
        <v>2.233</v>
      </c>
      <c r="Z69" s="0" t="n">
        <v>2.4</v>
      </c>
      <c r="AA69" s="0" t="n">
        <v>2.567</v>
      </c>
      <c r="AB69" s="0" t="n">
        <v>2.61</v>
      </c>
      <c r="AC69" s="0" t="n">
        <v>2.5</v>
      </c>
      <c r="AD69" s="0" t="n">
        <v>2.395</v>
      </c>
      <c r="AH69" s="0" t="n">
        <v>0.994737166537031</v>
      </c>
      <c r="AI69" s="0" t="n">
        <v>0.989929765808502</v>
      </c>
      <c r="AJ69" s="0" t="n">
        <v>0.985114205140102</v>
      </c>
      <c r="AK69" s="0" t="n">
        <v>0.980465602571717</v>
      </c>
      <c r="AL69" s="0" t="n">
        <v>0.97568902534743</v>
      </c>
      <c r="AM69" s="0" t="n">
        <v>0.971077734216639</v>
      </c>
      <c r="AN69" s="0" t="n">
        <v>0.966318112480153</v>
      </c>
      <c r="AO69" s="0" t="n">
        <v>0.961561998244143</v>
      </c>
      <c r="AP69" s="0" t="n">
        <v>0.957273597978017</v>
      </c>
    </row>
    <row r="70" customFormat="false" ht="12.75" hidden="false" customHeight="false" outlineLevel="0" collapsed="false">
      <c r="A70" s="22" t="n">
        <f aca="false">IF(C70&lt;&gt;"",VLOOKUP(C70,Sheet2!$B$3:$D$100,3),"")</f>
        <v>35944</v>
      </c>
      <c r="B70" s="15" t="n">
        <f aca="false">IF(C70&lt;&gt;"",IF(C70&gt;=(WORKDAY(EOMONTH(C70,0)+1,-2)),EOMONTH(EOMONTH(C70,0)+1,0)+1,EOMONTH(C70,0)+1),"")</f>
        <v>35977</v>
      </c>
      <c r="C70" s="22" t="n">
        <v>35944</v>
      </c>
      <c r="E70" s="23" t="n">
        <v>2.135</v>
      </c>
      <c r="F70" s="23" t="n">
        <v>2.1</v>
      </c>
      <c r="J70" s="0" t="n">
        <v>0.17</v>
      </c>
      <c r="K70" s="0" t="n">
        <v>0.2</v>
      </c>
      <c r="L70" s="0" t="n">
        <v>0.19</v>
      </c>
      <c r="M70" s="0" t="n">
        <v>0.18</v>
      </c>
      <c r="N70" s="0" t="n">
        <v>0.13</v>
      </c>
      <c r="O70" s="0" t="n">
        <v>0.13</v>
      </c>
      <c r="P70" s="0" t="n">
        <v>0.14</v>
      </c>
      <c r="Q70" s="0" t="n">
        <v>0.14</v>
      </c>
      <c r="R70" s="0" t="n">
        <v>0.14</v>
      </c>
      <c r="V70" s="0" t="n">
        <v>2.17</v>
      </c>
      <c r="W70" s="0" t="n">
        <v>2.205</v>
      </c>
      <c r="X70" s="0" t="n">
        <v>2.235</v>
      </c>
      <c r="Y70" s="0" t="n">
        <v>2.287</v>
      </c>
      <c r="Z70" s="0" t="n">
        <v>2.449</v>
      </c>
      <c r="AA70" s="0" t="n">
        <v>2.614</v>
      </c>
      <c r="AB70" s="0" t="n">
        <v>2.654</v>
      </c>
      <c r="AC70" s="0" t="n">
        <v>2.534</v>
      </c>
      <c r="AD70" s="0" t="n">
        <v>2.42</v>
      </c>
      <c r="AH70" s="0" t="n">
        <v>0.994884813716258</v>
      </c>
      <c r="AI70" s="0" t="n">
        <v>0.990073166316151</v>
      </c>
      <c r="AJ70" s="0" t="n">
        <v>0.985258348562557</v>
      </c>
      <c r="AK70" s="0" t="n">
        <v>0.980615824948038</v>
      </c>
      <c r="AL70" s="0" t="n">
        <v>0.975852301744861</v>
      </c>
      <c r="AM70" s="0" t="n">
        <v>0.971258945097422</v>
      </c>
      <c r="AN70" s="0" t="n">
        <v>0.966515309956992</v>
      </c>
      <c r="AO70" s="0" t="n">
        <v>0.961769925034146</v>
      </c>
      <c r="AP70" s="0" t="n">
        <v>0.957492191397587</v>
      </c>
    </row>
    <row r="71" customFormat="false" ht="12.75" hidden="false" customHeight="false" outlineLevel="0" collapsed="false">
      <c r="A71" s="22" t="n">
        <f aca="false">IF(C71&lt;&gt;"",VLOOKUP(C71,Sheet2!$B$3:$D$100,3),"")</f>
        <v>35944</v>
      </c>
      <c r="B71" s="15" t="n">
        <f aca="false">IF(C71&lt;&gt;"",IF(C71&gt;=(WORKDAY(EOMONTH(C71,0)+1,-2)),EOMONTH(EOMONTH(C71,0)+1,0)+1,EOMONTH(C71,0)+1),"")</f>
        <v>35977</v>
      </c>
      <c r="C71" s="22" t="n">
        <v>35945</v>
      </c>
      <c r="E71" s="23"/>
      <c r="F71" s="23"/>
    </row>
    <row r="72" customFormat="false" ht="12.75" hidden="false" customHeight="false" outlineLevel="0" collapsed="false">
      <c r="A72" s="22" t="n">
        <f aca="false">IF(C72&lt;&gt;"",VLOOKUP(C72,Sheet2!$B$3:$D$100,3),"")</f>
        <v>35944</v>
      </c>
      <c r="B72" s="15" t="n">
        <f aca="false">IF(C72&lt;&gt;"",IF(C72&gt;=(WORKDAY(EOMONTH(C72,0)+1,-2)),EOMONTH(EOMONTH(C72,0)+1,0)+1,EOMONTH(C72,0)+1),"")</f>
        <v>35977</v>
      </c>
      <c r="C72" s="22" t="n">
        <v>35946</v>
      </c>
      <c r="E72" s="23"/>
      <c r="F72" s="23"/>
    </row>
    <row r="73" customFormat="false" ht="12.75" hidden="false" customHeight="false" outlineLevel="0" collapsed="false">
      <c r="A73" s="22" t="n">
        <f aca="false">IF(C73&lt;&gt;"",VLOOKUP(C73,Sheet2!$B$3:$D$100,3),"")</f>
        <v>35976</v>
      </c>
      <c r="B73" s="15" t="n">
        <f aca="false">IF(C73&lt;&gt;"",IF(C73&gt;=(WORKDAY(EOMONTH(C73,0)+1,-2)),EOMONTH(EOMONTH(C73,0)+1,0)+1,EOMONTH(C73,0)+1),"")</f>
        <v>35977</v>
      </c>
      <c r="C73" s="22" t="n">
        <v>35947</v>
      </c>
      <c r="E73" s="23" t="n">
        <v>2.1</v>
      </c>
      <c r="F73" s="23" t="n">
        <v>2.15</v>
      </c>
      <c r="J73" s="0" t="n">
        <v>0.17</v>
      </c>
      <c r="K73" s="0" t="n">
        <v>0.2</v>
      </c>
      <c r="L73" s="0" t="n">
        <v>0.19</v>
      </c>
      <c r="M73" s="0" t="n">
        <v>0.18</v>
      </c>
      <c r="N73" s="0" t="n">
        <v>0.13</v>
      </c>
      <c r="O73" s="0" t="n">
        <v>0.13</v>
      </c>
      <c r="P73" s="0" t="n">
        <v>0.14</v>
      </c>
      <c r="Q73" s="0" t="n">
        <v>0.14</v>
      </c>
      <c r="R73" s="0" t="n">
        <v>0.14</v>
      </c>
      <c r="V73" s="0" t="n">
        <v>2.191</v>
      </c>
      <c r="W73" s="0" t="n">
        <v>2.23</v>
      </c>
      <c r="X73" s="0" t="n">
        <v>2.257</v>
      </c>
      <c r="Y73" s="0" t="n">
        <v>2.305</v>
      </c>
      <c r="Z73" s="0" t="n">
        <v>2.467</v>
      </c>
      <c r="AA73" s="0" t="n">
        <v>2.637</v>
      </c>
      <c r="AB73" s="0" t="n">
        <v>2.675</v>
      </c>
      <c r="AC73" s="0" t="n">
        <v>2.55</v>
      </c>
      <c r="AD73" s="0" t="n">
        <v>2.435</v>
      </c>
      <c r="AH73" s="0" t="n">
        <v>0.995306184203883</v>
      </c>
      <c r="AI73" s="0" t="n">
        <v>0.990482804592135</v>
      </c>
      <c r="AJ73" s="0" t="n">
        <v>0.985686399528106</v>
      </c>
      <c r="AK73" s="0" t="n">
        <v>0.981067291342019</v>
      </c>
      <c r="AL73" s="0" t="n">
        <v>0.976315003132179</v>
      </c>
      <c r="AM73" s="0" t="n">
        <v>0.971738355799702</v>
      </c>
      <c r="AN73" s="0" t="n">
        <v>0.967012622544133</v>
      </c>
      <c r="AO73" s="0" t="n">
        <v>0.962283859134318</v>
      </c>
      <c r="AP73" s="0" t="n">
        <v>0.958023651876253</v>
      </c>
    </row>
    <row r="74" customFormat="false" ht="12.75" hidden="false" customHeight="false" outlineLevel="0" collapsed="false">
      <c r="A74" s="22" t="n">
        <f aca="false">IF(C74&lt;&gt;"",VLOOKUP(C74,Sheet2!$B$3:$D$100,3),"")</f>
        <v>35976</v>
      </c>
      <c r="B74" s="15" t="n">
        <f aca="false">IF(C74&lt;&gt;"",IF(C74&gt;=(WORKDAY(EOMONTH(C74,0)+1,-2)),EOMONTH(EOMONTH(C74,0)+1,0)+1,EOMONTH(C74,0)+1),"")</f>
        <v>35977</v>
      </c>
      <c r="C74" s="22" t="n">
        <v>35948</v>
      </c>
      <c r="E74" s="23" t="n">
        <v>2.1</v>
      </c>
      <c r="F74" s="23" t="n">
        <v>2.12</v>
      </c>
      <c r="J74" s="0" t="n">
        <v>0.17</v>
      </c>
      <c r="K74" s="0" t="n">
        <v>0.2</v>
      </c>
      <c r="L74" s="0" t="n">
        <v>0.19</v>
      </c>
      <c r="M74" s="0" t="n">
        <v>0.18</v>
      </c>
      <c r="N74" s="0" t="n">
        <v>0.13</v>
      </c>
      <c r="O74" s="0" t="n">
        <v>0.13</v>
      </c>
      <c r="P74" s="0" t="n">
        <v>0.14</v>
      </c>
      <c r="Q74" s="0" t="n">
        <v>0.14</v>
      </c>
      <c r="R74" s="0" t="n">
        <v>0.14</v>
      </c>
      <c r="V74" s="0" t="n">
        <v>2.156</v>
      </c>
      <c r="W74" s="0" t="n">
        <v>2.201</v>
      </c>
      <c r="X74" s="0" t="n">
        <v>2.233</v>
      </c>
      <c r="Y74" s="0" t="n">
        <v>2.283</v>
      </c>
      <c r="Z74" s="0" t="n">
        <v>2.455</v>
      </c>
      <c r="AA74" s="0" t="n">
        <v>2.63</v>
      </c>
      <c r="AB74" s="0" t="n">
        <v>2.67</v>
      </c>
      <c r="AC74" s="0" t="n">
        <v>2.545</v>
      </c>
      <c r="AD74" s="0" t="n">
        <v>2.43</v>
      </c>
      <c r="AH74" s="0" t="n">
        <v>0.995473609595967</v>
      </c>
      <c r="AI74" s="0" t="n">
        <v>0.990646263739428</v>
      </c>
      <c r="AJ74" s="0" t="n">
        <v>0.985836734124588</v>
      </c>
      <c r="AK74" s="0" t="n">
        <v>0.981201191739388</v>
      </c>
      <c r="AL74" s="0" t="n">
        <v>0.976433643709948</v>
      </c>
      <c r="AM74" s="0" t="n">
        <v>0.971838675086562</v>
      </c>
      <c r="AN74" s="0" t="n">
        <v>0.967091552081964</v>
      </c>
      <c r="AO74" s="0" t="n">
        <v>0.962339304262422</v>
      </c>
      <c r="AP74" s="0" t="n">
        <v>0.958055311116816</v>
      </c>
    </row>
    <row r="75" customFormat="false" ht="12.75" hidden="false" customHeight="false" outlineLevel="0" collapsed="false">
      <c r="A75" s="22" t="n">
        <f aca="false">IF(C75&lt;&gt;"",VLOOKUP(C75,Sheet2!$B$3:$D$100,3),"")</f>
        <v>35976</v>
      </c>
      <c r="B75" s="15" t="n">
        <f aca="false">IF(C75&lt;&gt;"",IF(C75&gt;=(WORKDAY(EOMONTH(C75,0)+1,-2)),EOMONTH(EOMONTH(C75,0)+1,0)+1,EOMONTH(C75,0)+1),"")</f>
        <v>35977</v>
      </c>
      <c r="C75" s="22" t="n">
        <v>35949</v>
      </c>
      <c r="E75" s="23" t="n">
        <v>2.13</v>
      </c>
      <c r="F75" s="23" t="n">
        <v>2.09</v>
      </c>
      <c r="J75" s="0" t="n">
        <v>0.15</v>
      </c>
      <c r="K75" s="0" t="n">
        <v>0.2</v>
      </c>
      <c r="L75" s="0" t="n">
        <v>0.18</v>
      </c>
      <c r="M75" s="0" t="n">
        <v>0.15</v>
      </c>
      <c r="N75" s="0" t="n">
        <v>0.1</v>
      </c>
      <c r="O75" s="0" t="n">
        <v>0.13</v>
      </c>
      <c r="P75" s="0" t="n">
        <v>0.14</v>
      </c>
      <c r="Q75" s="0" t="n">
        <v>0.14</v>
      </c>
      <c r="R75" s="0" t="n">
        <v>0.14</v>
      </c>
      <c r="V75" s="0" t="n">
        <v>2.106</v>
      </c>
      <c r="W75" s="0" t="n">
        <v>2.154</v>
      </c>
      <c r="X75" s="0" t="n">
        <v>2.198</v>
      </c>
      <c r="Y75" s="0" t="n">
        <v>2.25</v>
      </c>
      <c r="Z75" s="0" t="n">
        <v>2.43</v>
      </c>
      <c r="AA75" s="0" t="n">
        <v>2.61</v>
      </c>
      <c r="AB75" s="0" t="n">
        <v>2.65</v>
      </c>
      <c r="AC75" s="0" t="n">
        <v>2.53</v>
      </c>
      <c r="AD75" s="0" t="n">
        <v>2.415</v>
      </c>
      <c r="AH75" s="0" t="n">
        <v>0.995629420265035</v>
      </c>
      <c r="AI75" s="0" t="n">
        <v>0.990801218845221</v>
      </c>
      <c r="AJ75" s="0" t="n">
        <v>0.985990982098792</v>
      </c>
      <c r="AK75" s="0" t="n">
        <v>0.981354736790151</v>
      </c>
      <c r="AL75" s="0" t="n">
        <v>0.976586428657728</v>
      </c>
      <c r="AM75" s="0" t="n">
        <v>0.971990736359682</v>
      </c>
      <c r="AN75" s="0" t="n">
        <v>0.967242890427817</v>
      </c>
      <c r="AO75" s="0" t="n">
        <v>0.962489912254611</v>
      </c>
      <c r="AP75" s="0" t="n">
        <v>0.958205234462211</v>
      </c>
    </row>
    <row r="76" customFormat="false" ht="12.75" hidden="false" customHeight="false" outlineLevel="0" collapsed="false">
      <c r="A76" s="22" t="n">
        <f aca="false">IF(C76&lt;&gt;"",VLOOKUP(C76,Sheet2!$B$3:$D$100,3),"")</f>
        <v>35976</v>
      </c>
      <c r="B76" s="15" t="n">
        <f aca="false">IF(C76&lt;&gt;"",IF(C76&gt;=(WORKDAY(EOMONTH(C76,0)+1,-2)),EOMONTH(EOMONTH(C76,0)+1,0)+1,EOMONTH(C76,0)+1),"")</f>
        <v>35977</v>
      </c>
      <c r="C76" s="22" t="n">
        <v>35950</v>
      </c>
      <c r="E76" s="23" t="n">
        <v>2.115</v>
      </c>
      <c r="F76" s="23" t="n">
        <v>2.05</v>
      </c>
      <c r="J76" s="0" t="n">
        <v>0.11</v>
      </c>
      <c r="K76" s="0" t="n">
        <v>0.17</v>
      </c>
      <c r="L76" s="0" t="n">
        <v>0.16</v>
      </c>
      <c r="M76" s="0" t="n">
        <v>0.13</v>
      </c>
      <c r="N76" s="0" t="n">
        <v>0.08</v>
      </c>
      <c r="O76" s="0" t="n">
        <v>0.13</v>
      </c>
      <c r="P76" s="0" t="n">
        <v>0.13</v>
      </c>
      <c r="Q76" s="0" t="n">
        <v>0.13</v>
      </c>
      <c r="R76" s="0" t="n">
        <v>0.13</v>
      </c>
      <c r="V76" s="0" t="n">
        <v>2.02</v>
      </c>
      <c r="W76" s="0" t="n">
        <v>2.068</v>
      </c>
      <c r="X76" s="0" t="n">
        <v>2.118</v>
      </c>
      <c r="Y76" s="0" t="n">
        <v>2.173</v>
      </c>
      <c r="Z76" s="0" t="n">
        <v>2.368</v>
      </c>
      <c r="AA76" s="0" t="n">
        <v>2.565</v>
      </c>
      <c r="AB76" s="0" t="n">
        <v>2.612</v>
      </c>
      <c r="AC76" s="0" t="n">
        <v>2.501</v>
      </c>
      <c r="AD76" s="0" t="n">
        <v>2.393</v>
      </c>
      <c r="AH76" s="0" t="n">
        <v>0.995797431143444</v>
      </c>
      <c r="AI76" s="0" t="n">
        <v>0.990965716768673</v>
      </c>
      <c r="AJ76" s="0" t="n">
        <v>0.986148677201908</v>
      </c>
      <c r="AK76" s="0" t="n">
        <v>0.981500935125354</v>
      </c>
      <c r="AL76" s="0" t="n">
        <v>0.97671778029609</v>
      </c>
      <c r="AM76" s="0" t="n">
        <v>0.972103081090118</v>
      </c>
      <c r="AN76" s="0" t="n">
        <v>0.967334884805824</v>
      </c>
      <c r="AO76" s="0" t="n">
        <v>0.962562219768115</v>
      </c>
      <c r="AP76" s="0" t="n">
        <v>0.958257582143526</v>
      </c>
    </row>
    <row r="77" customFormat="false" ht="12.75" hidden="false" customHeight="false" outlineLevel="0" collapsed="false">
      <c r="A77" s="22" t="n">
        <f aca="false">IF(C77&lt;&gt;"",VLOOKUP(C77,Sheet2!$B$3:$D$100,3),"")</f>
        <v>35976</v>
      </c>
      <c r="B77" s="15" t="n">
        <f aca="false">IF(C77&lt;&gt;"",IF(C77&gt;=(WORKDAY(EOMONTH(C77,0)+1,-2)),EOMONTH(EOMONTH(C77,0)+1,0)+1,EOMONTH(C77,0)+1),"")</f>
        <v>35977</v>
      </c>
      <c r="C77" s="22" t="n">
        <v>35951</v>
      </c>
      <c r="E77" s="23" t="n">
        <v>2.015</v>
      </c>
      <c r="F77" s="23" t="n">
        <v>2</v>
      </c>
      <c r="J77" s="0" t="n">
        <v>0.08</v>
      </c>
      <c r="K77" s="0" t="n">
        <v>0.15</v>
      </c>
      <c r="L77" s="0" t="n">
        <v>0.14</v>
      </c>
      <c r="M77" s="0" t="n">
        <v>0.11</v>
      </c>
      <c r="N77" s="0" t="n">
        <v>0.06</v>
      </c>
      <c r="O77" s="0" t="n">
        <v>0.13</v>
      </c>
      <c r="P77" s="0" t="n">
        <v>0.13</v>
      </c>
      <c r="Q77" s="0" t="n">
        <v>0.13</v>
      </c>
      <c r="R77" s="0" t="n">
        <v>0.13</v>
      </c>
      <c r="V77" s="0" t="n">
        <v>2.027</v>
      </c>
      <c r="W77" s="0" t="n">
        <v>2.071</v>
      </c>
      <c r="X77" s="0" t="n">
        <v>2.117</v>
      </c>
      <c r="Y77" s="0" t="n">
        <v>2.173</v>
      </c>
      <c r="Z77" s="0" t="n">
        <v>2.371</v>
      </c>
      <c r="AA77" s="0" t="n">
        <v>2.566</v>
      </c>
      <c r="AB77" s="0" t="n">
        <v>2.612</v>
      </c>
      <c r="AC77" s="0" t="n">
        <v>2.502</v>
      </c>
      <c r="AD77" s="0" t="n">
        <v>2.393</v>
      </c>
      <c r="AH77" s="0" t="n">
        <v>0.995960936363703</v>
      </c>
      <c r="AI77" s="0" t="n">
        <v>0.99113042412689</v>
      </c>
      <c r="AJ77" s="0" t="n">
        <v>0.986317953521336</v>
      </c>
      <c r="AK77" s="0" t="n">
        <v>0.981668088690493</v>
      </c>
      <c r="AL77" s="0" t="n">
        <v>0.976870899215538</v>
      </c>
      <c r="AM77" s="0" t="n">
        <v>0.972236124327957</v>
      </c>
      <c r="AN77" s="0" t="n">
        <v>0.967446734673019</v>
      </c>
      <c r="AO77" s="0" t="n">
        <v>0.962654576213874</v>
      </c>
      <c r="AP77" s="0" t="n">
        <v>0.958329574081683</v>
      </c>
    </row>
    <row r="78" customFormat="false" ht="12.75" hidden="false" customHeight="false" outlineLevel="0" collapsed="false">
      <c r="A78" s="22" t="n">
        <f aca="false">IF(C78&lt;&gt;"",VLOOKUP(C78,Sheet2!$B$3:$D$100,3),"")</f>
        <v>35976</v>
      </c>
      <c r="B78" s="15" t="n">
        <f aca="false">IF(C78&lt;&gt;"",IF(C78&gt;=(WORKDAY(EOMONTH(C78,0)+1,-2)),EOMONTH(EOMONTH(C78,0)+1,0)+1,EOMONTH(C78,0)+1),"")</f>
        <v>35977</v>
      </c>
      <c r="C78" s="22" t="n">
        <v>35952</v>
      </c>
      <c r="E78" s="23"/>
      <c r="F78" s="23"/>
    </row>
    <row r="79" customFormat="false" ht="12.75" hidden="false" customHeight="false" outlineLevel="0" collapsed="false">
      <c r="A79" s="22" t="n">
        <f aca="false">IF(C79&lt;&gt;"",VLOOKUP(C79,Sheet2!$B$3:$D$100,3),"")</f>
        <v>35976</v>
      </c>
      <c r="B79" s="15" t="n">
        <f aca="false">IF(C79&lt;&gt;"",IF(C79&gt;=(WORKDAY(EOMONTH(C79,0)+1,-2)),EOMONTH(EOMONTH(C79,0)+1,0)+1,EOMONTH(C79,0)+1),"")</f>
        <v>35977</v>
      </c>
      <c r="C79" s="22" t="n">
        <v>35953</v>
      </c>
      <c r="E79" s="23"/>
      <c r="F79" s="23"/>
    </row>
    <row r="80" customFormat="false" ht="12.75" hidden="false" customHeight="false" outlineLevel="0" collapsed="false">
      <c r="A80" s="22" t="n">
        <f aca="false">IF(C80&lt;&gt;"",VLOOKUP(C80,Sheet2!$B$3:$D$100,3),"")</f>
        <v>35976</v>
      </c>
      <c r="B80" s="15" t="n">
        <f aca="false">IF(C80&lt;&gt;"",IF(C80&gt;=(WORKDAY(EOMONTH(C80,0)+1,-2)),EOMONTH(EOMONTH(C80,0)+1,0)+1,EOMONTH(C80,0)+1),"")</f>
        <v>35977</v>
      </c>
      <c r="C80" s="22" t="n">
        <v>35954</v>
      </c>
      <c r="E80" s="23" t="n">
        <v>1.845</v>
      </c>
      <c r="F80" s="23" t="n">
        <v>1.93</v>
      </c>
      <c r="J80" s="0" t="n">
        <v>0.06</v>
      </c>
      <c r="K80" s="0" t="n">
        <v>0.13</v>
      </c>
      <c r="L80" s="0" t="n">
        <v>0.12</v>
      </c>
      <c r="M80" s="0" t="n">
        <v>0.09</v>
      </c>
      <c r="N80" s="0" t="n">
        <v>0.04</v>
      </c>
      <c r="O80" s="0" t="n">
        <v>0.12</v>
      </c>
      <c r="P80" s="0" t="n">
        <v>0.12</v>
      </c>
      <c r="Q80" s="0" t="n">
        <v>0.12</v>
      </c>
      <c r="R80" s="0" t="n">
        <v>0.12</v>
      </c>
      <c r="V80" s="0" t="n">
        <v>1.976</v>
      </c>
      <c r="W80" s="0" t="n">
        <v>2.02</v>
      </c>
      <c r="X80" s="0" t="n">
        <v>2.072</v>
      </c>
      <c r="Y80" s="0" t="n">
        <v>2.129</v>
      </c>
      <c r="Z80" s="0" t="n">
        <v>2.333</v>
      </c>
      <c r="AA80" s="0" t="n">
        <v>2.533</v>
      </c>
      <c r="AB80" s="0" t="n">
        <v>2.583</v>
      </c>
      <c r="AC80" s="0" t="n">
        <v>2.483</v>
      </c>
      <c r="AD80" s="0" t="n">
        <v>2.383</v>
      </c>
      <c r="AH80" s="0" t="n">
        <v>0.996417534257752</v>
      </c>
      <c r="AI80" s="0" t="n">
        <v>0.991582875942229</v>
      </c>
      <c r="AJ80" s="0" t="n">
        <v>0.986768941347702</v>
      </c>
      <c r="AK80" s="0" t="n">
        <v>0.982118711090819</v>
      </c>
      <c r="AL80" s="0" t="n">
        <v>0.977318945221053</v>
      </c>
      <c r="AM80" s="0" t="n">
        <v>0.972682446658415</v>
      </c>
      <c r="AN80" s="0" t="n">
        <v>0.96789119629889</v>
      </c>
      <c r="AO80" s="0" t="n">
        <v>0.963096736389017</v>
      </c>
      <c r="AP80" s="0" t="n">
        <v>0.958769854150838</v>
      </c>
    </row>
    <row r="81" customFormat="false" ht="12.75" hidden="false" customHeight="false" outlineLevel="0" collapsed="false">
      <c r="A81" s="22" t="n">
        <f aca="false">IF(C81&lt;&gt;"",VLOOKUP(C81,Sheet2!$B$3:$D$100,3),"")</f>
        <v>35976</v>
      </c>
      <c r="B81" s="15" t="n">
        <f aca="false">IF(C81&lt;&gt;"",IF(C81&gt;=(WORKDAY(EOMONTH(C81,0)+1,-2)),EOMONTH(EOMONTH(C81,0)+1,0)+1,EOMONTH(C81,0)+1),"")</f>
        <v>35977</v>
      </c>
      <c r="C81" s="22" t="n">
        <v>35955</v>
      </c>
      <c r="E81" s="23" t="n">
        <v>1.92</v>
      </c>
      <c r="F81" s="23" t="n">
        <v>1.93</v>
      </c>
      <c r="J81" s="0" t="n">
        <v>0.075</v>
      </c>
      <c r="K81" s="0" t="n">
        <v>0.14</v>
      </c>
      <c r="L81" s="0" t="n">
        <v>0.13</v>
      </c>
      <c r="M81" s="0" t="n">
        <v>0.11</v>
      </c>
      <c r="N81" s="0" t="n">
        <v>0.15</v>
      </c>
      <c r="O81" s="0" t="n">
        <v>0.15</v>
      </c>
      <c r="P81" s="0" t="n">
        <v>0.15</v>
      </c>
      <c r="Q81" s="0" t="n">
        <v>0.15</v>
      </c>
      <c r="R81" s="0" t="n">
        <v>0.15</v>
      </c>
      <c r="V81" s="0" t="n">
        <v>1.938</v>
      </c>
      <c r="W81" s="0" t="n">
        <v>1.973</v>
      </c>
      <c r="X81" s="0" t="n">
        <v>2.026</v>
      </c>
      <c r="Y81" s="0" t="n">
        <v>2.09</v>
      </c>
      <c r="Z81" s="0" t="n">
        <v>2.305</v>
      </c>
      <c r="AA81" s="0" t="n">
        <v>2.517</v>
      </c>
      <c r="AB81" s="0" t="n">
        <v>2.572</v>
      </c>
      <c r="AC81" s="0" t="n">
        <v>2.477</v>
      </c>
      <c r="AD81" s="0" t="n">
        <v>2.377</v>
      </c>
      <c r="AH81" s="0" t="n">
        <v>0.996581147288588</v>
      </c>
      <c r="AI81" s="0" t="n">
        <v>0.991737348009072</v>
      </c>
      <c r="AJ81" s="0" t="n">
        <v>0.986911016236219</v>
      </c>
      <c r="AK81" s="0" t="n">
        <v>0.982250186670546</v>
      </c>
      <c r="AL81" s="0" t="n">
        <v>0.977448793947711</v>
      </c>
      <c r="AM81" s="0" t="n">
        <v>0.97281271708199</v>
      </c>
      <c r="AN81" s="0" t="n">
        <v>0.968021633685521</v>
      </c>
      <c r="AO81" s="0" t="n">
        <v>0.963226220708398</v>
      </c>
      <c r="AP81" s="0" t="n">
        <v>0.958899083892709</v>
      </c>
    </row>
    <row r="82" customFormat="false" ht="12.75" hidden="false" customHeight="false" outlineLevel="0" collapsed="false">
      <c r="A82" s="22" t="n">
        <f aca="false">IF(C82&lt;&gt;"",VLOOKUP(C82,Sheet2!$B$3:$D$100,3),"")</f>
        <v>35976</v>
      </c>
      <c r="B82" s="15" t="n">
        <f aca="false">IF(C82&lt;&gt;"",IF(C82&gt;=(WORKDAY(EOMONTH(C82,0)+1,-2)),EOMONTH(EOMONTH(C82,0)+1,0)+1,EOMONTH(C82,0)+1),"")</f>
        <v>35977</v>
      </c>
      <c r="C82" s="22" t="n">
        <v>35956</v>
      </c>
      <c r="E82" s="23" t="n">
        <v>1.945</v>
      </c>
      <c r="F82" s="23" t="n">
        <v>1.95</v>
      </c>
      <c r="J82" s="0" t="n">
        <v>0.11</v>
      </c>
      <c r="K82" s="0" t="n">
        <v>0.16</v>
      </c>
      <c r="L82" s="0" t="n">
        <v>0.14</v>
      </c>
      <c r="M82" s="0" t="n">
        <v>0.13</v>
      </c>
      <c r="N82" s="0" t="n">
        <v>0.16</v>
      </c>
      <c r="O82" s="0" t="n">
        <v>0.16</v>
      </c>
      <c r="P82" s="0" t="n">
        <v>0.16</v>
      </c>
      <c r="Q82" s="0" t="n">
        <v>0.16</v>
      </c>
      <c r="R82" s="0" t="n">
        <v>0.16</v>
      </c>
      <c r="V82" s="0" t="n">
        <v>1.93</v>
      </c>
      <c r="W82" s="0" t="n">
        <v>1.964</v>
      </c>
      <c r="X82" s="0" t="n">
        <v>2.016</v>
      </c>
      <c r="Y82" s="0" t="n">
        <v>2.085</v>
      </c>
      <c r="Z82" s="0" t="n">
        <v>2.305</v>
      </c>
      <c r="AA82" s="0" t="n">
        <v>2.52</v>
      </c>
      <c r="AB82" s="0" t="n">
        <v>2.575</v>
      </c>
      <c r="AC82" s="0" t="n">
        <v>2.483</v>
      </c>
      <c r="AD82" s="0" t="n">
        <v>2.385</v>
      </c>
      <c r="AH82" s="0" t="n">
        <v>0.996738395274317</v>
      </c>
      <c r="AI82" s="0" t="n">
        <v>0.991897493207581</v>
      </c>
      <c r="AJ82" s="0" t="n">
        <v>0.987081789425868</v>
      </c>
      <c r="AK82" s="0" t="n">
        <v>0.982434191599293</v>
      </c>
      <c r="AL82" s="0" t="n">
        <v>0.977647053705862</v>
      </c>
      <c r="AM82" s="0" t="n">
        <v>0.973027426095554</v>
      </c>
      <c r="AN82" s="0" t="n">
        <v>0.968259061390155</v>
      </c>
      <c r="AO82" s="0" t="n">
        <v>0.963493166807709</v>
      </c>
      <c r="AP82" s="0" t="n">
        <v>0.959196396025867</v>
      </c>
    </row>
    <row r="83" customFormat="false" ht="12.75" hidden="false" customHeight="false" outlineLevel="0" collapsed="false">
      <c r="A83" s="22" t="n">
        <f aca="false">IF(C83&lt;&gt;"",VLOOKUP(C83,Sheet2!$B$3:$D$100,3),"")</f>
        <v>35976</v>
      </c>
      <c r="B83" s="15" t="n">
        <f aca="false">IF(C83&lt;&gt;"",IF(C83&gt;=(WORKDAY(EOMONTH(C83,0)+1,-2)),EOMONTH(EOMONTH(C83,0)+1,0)+1,EOMONTH(C83,0)+1),"")</f>
        <v>35977</v>
      </c>
      <c r="C83" s="22" t="n">
        <v>35957</v>
      </c>
      <c r="E83" s="23" t="n">
        <v>1.945</v>
      </c>
      <c r="F83" s="23" t="n">
        <v>1.97</v>
      </c>
      <c r="J83" s="0" t="n">
        <v>0.1</v>
      </c>
      <c r="K83" s="0" t="n">
        <v>0.16</v>
      </c>
      <c r="L83" s="0" t="n">
        <v>0.14</v>
      </c>
      <c r="M83" s="0" t="n">
        <v>0.13</v>
      </c>
      <c r="N83" s="0" t="n">
        <v>0.16</v>
      </c>
      <c r="O83" s="0" t="n">
        <v>0.16</v>
      </c>
      <c r="P83" s="0" t="n">
        <v>0.16</v>
      </c>
      <c r="Q83" s="0" t="n">
        <v>0.16</v>
      </c>
      <c r="R83" s="0" t="n">
        <v>0.16</v>
      </c>
      <c r="V83" s="0" t="n">
        <v>1.97</v>
      </c>
      <c r="W83" s="0" t="n">
        <v>2.002</v>
      </c>
      <c r="X83" s="0" t="n">
        <v>2.049</v>
      </c>
      <c r="Y83" s="0" t="n">
        <v>2.117</v>
      </c>
      <c r="Z83" s="0" t="n">
        <v>2.335</v>
      </c>
      <c r="AA83" s="0" t="n">
        <v>2.55</v>
      </c>
      <c r="AB83" s="0" t="n">
        <v>2.605</v>
      </c>
      <c r="AC83" s="0" t="n">
        <v>2.51</v>
      </c>
      <c r="AD83" s="0" t="n">
        <v>2.408</v>
      </c>
      <c r="AH83" s="0" t="n">
        <v>0.996922370025774</v>
      </c>
      <c r="AI83" s="0" t="n">
        <v>0.992072164442341</v>
      </c>
      <c r="AJ83" s="0" t="n">
        <v>0.987266964789592</v>
      </c>
      <c r="AK83" s="0" t="n">
        <v>0.982645245548577</v>
      </c>
      <c r="AL83" s="0" t="n">
        <v>0.977914734350087</v>
      </c>
      <c r="AM83" s="0" t="n">
        <v>0.973366555685372</v>
      </c>
      <c r="AN83" s="0" t="n">
        <v>0.968672238507667</v>
      </c>
      <c r="AO83" s="0" t="n">
        <v>0.963974459695162</v>
      </c>
      <c r="AP83" s="0" t="n">
        <v>0.959745503513208</v>
      </c>
    </row>
    <row r="84" customFormat="false" ht="12.75" hidden="false" customHeight="false" outlineLevel="0" collapsed="false">
      <c r="A84" s="22" t="n">
        <f aca="false">IF(C84&lt;&gt;"",VLOOKUP(C84,Sheet2!$B$3:$D$100,3),"")</f>
        <v>35976</v>
      </c>
      <c r="B84" s="15" t="n">
        <f aca="false">IF(C84&lt;&gt;"",IF(C84&gt;=(WORKDAY(EOMONTH(C84,0)+1,-2)),EOMONTH(EOMONTH(C84,0)+1,0)+1,EOMONTH(C84,0)+1),"")</f>
        <v>35977</v>
      </c>
      <c r="C84" s="22" t="n">
        <v>35958</v>
      </c>
      <c r="E84" s="23" t="n">
        <v>1.92</v>
      </c>
      <c r="F84" s="23" t="n">
        <v>1.95</v>
      </c>
      <c r="J84" s="0" t="n">
        <v>0.09</v>
      </c>
      <c r="K84" s="0" t="n">
        <v>0.16</v>
      </c>
      <c r="L84" s="0" t="n">
        <v>0.14</v>
      </c>
      <c r="M84" s="0" t="n">
        <v>0.13</v>
      </c>
      <c r="N84" s="0" t="n">
        <v>0.16</v>
      </c>
      <c r="O84" s="0" t="n">
        <v>0.16</v>
      </c>
      <c r="P84" s="0" t="n">
        <v>0.16</v>
      </c>
      <c r="Q84" s="0" t="n">
        <v>0.16</v>
      </c>
      <c r="R84" s="0" t="n">
        <v>0.16</v>
      </c>
      <c r="V84" s="0" t="n">
        <v>2.035</v>
      </c>
      <c r="W84" s="0" t="n">
        <v>2.074</v>
      </c>
      <c r="X84" s="0" t="n">
        <v>2.11</v>
      </c>
      <c r="Y84" s="0" t="n">
        <v>2.172</v>
      </c>
      <c r="Z84" s="0" t="n">
        <v>2.383</v>
      </c>
      <c r="AA84" s="0" t="n">
        <v>2.591</v>
      </c>
      <c r="AB84" s="0" t="n">
        <v>2.646</v>
      </c>
      <c r="AC84" s="0" t="n">
        <v>2.546</v>
      </c>
      <c r="AD84" s="0" t="n">
        <v>2.441</v>
      </c>
      <c r="AH84" s="0" t="n">
        <v>0.997110866726598</v>
      </c>
      <c r="AI84" s="0" t="n">
        <v>0.992240824347655</v>
      </c>
      <c r="AJ84" s="0" t="n">
        <v>0.987435014584277</v>
      </c>
      <c r="AK84" s="0" t="n">
        <v>0.982810918999038</v>
      </c>
      <c r="AL84" s="0" t="n">
        <v>0.978080185943199</v>
      </c>
      <c r="AM84" s="0" t="n">
        <v>0.973530700039075</v>
      </c>
      <c r="AN84" s="0" t="n">
        <v>0.968835201609938</v>
      </c>
      <c r="AO84" s="0" t="n">
        <v>0.96413682868627</v>
      </c>
      <c r="AP84" s="0" t="n">
        <v>0.959906951058849</v>
      </c>
    </row>
    <row r="85" customFormat="false" ht="12.75" hidden="false" customHeight="false" outlineLevel="0" collapsed="false">
      <c r="A85" s="22" t="n">
        <f aca="false">IF(C85&lt;&gt;"",VLOOKUP(C85,Sheet2!$B$3:$D$100,3),"")</f>
        <v>35976</v>
      </c>
      <c r="B85" s="15" t="n">
        <f aca="false">IF(C85&lt;&gt;"",IF(C85&gt;=(WORKDAY(EOMONTH(C85,0)+1,-2)),EOMONTH(EOMONTH(C85,0)+1,0)+1,EOMONTH(C85,0)+1),"")</f>
        <v>35977</v>
      </c>
      <c r="C85" s="22" t="n">
        <v>35959</v>
      </c>
      <c r="E85" s="23"/>
      <c r="F85" s="23"/>
    </row>
    <row r="86" customFormat="false" ht="12.75" hidden="false" customHeight="false" outlineLevel="0" collapsed="false">
      <c r="A86" s="22" t="n">
        <f aca="false">IF(C86&lt;&gt;"",VLOOKUP(C86,Sheet2!$B$3:$D$100,3),"")</f>
        <v>35976</v>
      </c>
      <c r="B86" s="15" t="n">
        <f aca="false">IF(C86&lt;&gt;"",IF(C86&gt;=(WORKDAY(EOMONTH(C86,0)+1,-2)),EOMONTH(EOMONTH(C86,0)+1,0)+1,EOMONTH(C86,0)+1),"")</f>
        <v>35977</v>
      </c>
      <c r="C86" s="22" t="n">
        <v>35960</v>
      </c>
      <c r="E86" s="23"/>
      <c r="F86" s="23"/>
    </row>
    <row r="87" customFormat="false" ht="12.75" hidden="false" customHeight="false" outlineLevel="0" collapsed="false">
      <c r="A87" s="22" t="n">
        <f aca="false">IF(C87&lt;&gt;"",VLOOKUP(C87,Sheet2!$B$3:$D$100,3),"")</f>
        <v>35976</v>
      </c>
      <c r="B87" s="15" t="n">
        <f aca="false">IF(C87&lt;&gt;"",IF(C87&gt;=(WORKDAY(EOMONTH(C87,0)+1,-2)),EOMONTH(EOMONTH(C87,0)+1,0)+1,EOMONTH(C87,0)+1),"")</f>
        <v>35977</v>
      </c>
      <c r="C87" s="22" t="n">
        <v>35961</v>
      </c>
      <c r="E87" s="23" t="n">
        <v>1.83</v>
      </c>
      <c r="F87" s="23" t="n">
        <v>2.05</v>
      </c>
      <c r="J87" s="0" t="n">
        <v>0.08</v>
      </c>
      <c r="K87" s="0" t="n">
        <v>0.16</v>
      </c>
      <c r="L87" s="0" t="n">
        <v>0.14</v>
      </c>
      <c r="M87" s="0" t="n">
        <v>0.1</v>
      </c>
      <c r="N87" s="0" t="n">
        <v>0.15</v>
      </c>
      <c r="O87" s="0" t="n">
        <v>0.15</v>
      </c>
      <c r="P87" s="0" t="n">
        <v>0.15</v>
      </c>
      <c r="Q87" s="0" t="n">
        <v>0.15</v>
      </c>
      <c r="R87" s="0" t="n">
        <v>0.15</v>
      </c>
      <c r="V87" s="0" t="n">
        <v>2.1</v>
      </c>
      <c r="W87" s="0" t="n">
        <v>2.141</v>
      </c>
      <c r="X87" s="0" t="n">
        <v>2.176</v>
      </c>
      <c r="Y87" s="0" t="n">
        <v>2.232</v>
      </c>
      <c r="Z87" s="0" t="n">
        <v>2.436</v>
      </c>
      <c r="AA87" s="0" t="n">
        <v>2.64</v>
      </c>
      <c r="AB87" s="0" t="n">
        <v>2.69</v>
      </c>
      <c r="AC87" s="0" t="n">
        <v>2.585</v>
      </c>
      <c r="AD87" s="0" t="n">
        <v>2.48</v>
      </c>
      <c r="AH87" s="0" t="n">
        <v>0.997463591304676</v>
      </c>
      <c r="AI87" s="0" t="n">
        <v>0.992652366562863</v>
      </c>
      <c r="AJ87" s="0" t="n">
        <v>0.987845004154259</v>
      </c>
      <c r="AK87" s="0" t="n">
        <v>0.983228472236136</v>
      </c>
      <c r="AL87" s="0" t="n">
        <v>0.978500247860684</v>
      </c>
      <c r="AM87" s="0" t="n">
        <v>0.973960427622536</v>
      </c>
      <c r="AN87" s="0" t="n">
        <v>0.969283351618198</v>
      </c>
      <c r="AO87" s="0" t="n">
        <v>0.964612087075289</v>
      </c>
      <c r="AP87" s="0" t="n">
        <v>0.960413293984036</v>
      </c>
    </row>
    <row r="88" customFormat="false" ht="12.75" hidden="false" customHeight="false" outlineLevel="0" collapsed="false">
      <c r="A88" s="22" t="n">
        <f aca="false">IF(C88&lt;&gt;"",VLOOKUP(C88,Sheet2!$B$3:$D$100,3),"")</f>
        <v>35976</v>
      </c>
      <c r="B88" s="15" t="n">
        <f aca="false">IF(C88&lt;&gt;"",IF(C88&gt;=(WORKDAY(EOMONTH(C88,0)+1,-2)),EOMONTH(EOMONTH(C88,0)+1,0)+1,EOMONTH(C88,0)+1),"")</f>
        <v>35977</v>
      </c>
      <c r="C88" s="22" t="n">
        <v>35962</v>
      </c>
      <c r="E88" s="23" t="n">
        <v>1.975</v>
      </c>
      <c r="F88" s="23" t="n">
        <v>2.05</v>
      </c>
      <c r="J88" s="0" t="n">
        <v>0.115</v>
      </c>
      <c r="K88" s="0" t="n">
        <v>0.17</v>
      </c>
      <c r="L88" s="0" t="n">
        <v>0.15</v>
      </c>
      <c r="M88" s="0" t="n">
        <v>0.11</v>
      </c>
      <c r="N88" s="0" t="n">
        <v>0.15</v>
      </c>
      <c r="O88" s="0" t="n">
        <v>0.15</v>
      </c>
      <c r="P88" s="0" t="n">
        <v>0.15</v>
      </c>
      <c r="Q88" s="0" t="n">
        <v>0.15</v>
      </c>
      <c r="R88" s="0" t="n">
        <v>0.15</v>
      </c>
      <c r="V88" s="0" t="n">
        <v>1.989</v>
      </c>
      <c r="W88" s="0" t="n">
        <v>2.021</v>
      </c>
      <c r="X88" s="0" t="n">
        <v>2.057</v>
      </c>
      <c r="Y88" s="0" t="n">
        <v>2.122</v>
      </c>
      <c r="Z88" s="0" t="n">
        <v>2.342</v>
      </c>
      <c r="AA88" s="0" t="n">
        <v>2.56</v>
      </c>
      <c r="AB88" s="0" t="n">
        <v>2.618</v>
      </c>
      <c r="AC88" s="0" t="n">
        <v>2.523</v>
      </c>
      <c r="AD88" s="0" t="n">
        <v>2.428</v>
      </c>
      <c r="AH88" s="0" t="n">
        <v>0.997618574214641</v>
      </c>
      <c r="AI88" s="0" t="n">
        <v>0.992802621347178</v>
      </c>
      <c r="AJ88" s="0" t="n">
        <v>0.987981391350757</v>
      </c>
      <c r="AK88" s="0" t="n">
        <v>0.983341450595513</v>
      </c>
      <c r="AL88" s="0" t="n">
        <v>0.978576420778317</v>
      </c>
      <c r="AM88" s="0" t="n">
        <v>0.973991016187841</v>
      </c>
      <c r="AN88" s="0" t="n">
        <v>0.969237576968952</v>
      </c>
      <c r="AO88" s="0" t="n">
        <v>0.964453399451337</v>
      </c>
      <c r="AP88" s="0" t="n">
        <v>0.960134525929128</v>
      </c>
    </row>
    <row r="89" customFormat="false" ht="12.75" hidden="false" customHeight="false" outlineLevel="0" collapsed="false">
      <c r="A89" s="22" t="n">
        <f aca="false">IF(C89&lt;&gt;"",VLOOKUP(C89,Sheet2!$B$3:$D$100,3),"")</f>
        <v>35976</v>
      </c>
      <c r="B89" s="15" t="n">
        <f aca="false">IF(C89&lt;&gt;"",IF(C89&gt;=(WORKDAY(EOMONTH(C89,0)+1,-2)),EOMONTH(EOMONTH(C89,0)+1,0)+1,EOMONTH(C89,0)+1),"")</f>
        <v>35977</v>
      </c>
      <c r="C89" s="22" t="n">
        <v>35963</v>
      </c>
      <c r="E89" s="23" t="n">
        <v>2.06</v>
      </c>
      <c r="F89" s="23" t="n">
        <v>2.17</v>
      </c>
      <c r="J89" s="0" t="n">
        <v>0.095</v>
      </c>
      <c r="K89" s="0" t="n">
        <v>0.16</v>
      </c>
      <c r="L89" s="0" t="n">
        <v>0.14</v>
      </c>
      <c r="M89" s="0" t="n">
        <v>0.117</v>
      </c>
      <c r="N89" s="0" t="n">
        <v>0.15</v>
      </c>
      <c r="O89" s="0" t="n">
        <v>0.15</v>
      </c>
      <c r="P89" s="0" t="n">
        <v>0.15</v>
      </c>
      <c r="Q89" s="0" t="n">
        <v>0.15</v>
      </c>
      <c r="R89" s="0" t="n">
        <v>0.15</v>
      </c>
      <c r="V89" s="0" t="n">
        <v>2.174</v>
      </c>
      <c r="W89" s="0" t="n">
        <v>2.197</v>
      </c>
      <c r="X89" s="0" t="n">
        <v>2.207</v>
      </c>
      <c r="Y89" s="0" t="n">
        <v>2.27</v>
      </c>
      <c r="Z89" s="0" t="n">
        <v>2.47</v>
      </c>
      <c r="AA89" s="0" t="n">
        <v>2.672</v>
      </c>
      <c r="AB89" s="0" t="n">
        <v>2.722</v>
      </c>
      <c r="AC89" s="0" t="n">
        <v>2.614</v>
      </c>
      <c r="AD89" s="0" t="n">
        <v>2.503</v>
      </c>
      <c r="AH89" s="0" t="n">
        <v>0.997820981333496</v>
      </c>
      <c r="AI89" s="0" t="n">
        <v>0.99298422908901</v>
      </c>
      <c r="AJ89" s="0" t="n">
        <v>0.988138450874722</v>
      </c>
      <c r="AK89" s="0" t="n">
        <v>0.983465789557895</v>
      </c>
      <c r="AL89" s="0" t="n">
        <v>0.978678127209642</v>
      </c>
      <c r="AM89" s="0" t="n">
        <v>0.974065359208522</v>
      </c>
      <c r="AN89" s="0" t="n">
        <v>0.969300095027218</v>
      </c>
      <c r="AO89" s="0" t="n">
        <v>0.964528819969804</v>
      </c>
      <c r="AP89" s="0" t="n">
        <v>0.960227703866632</v>
      </c>
    </row>
    <row r="90" customFormat="false" ht="12.75" hidden="false" customHeight="false" outlineLevel="0" collapsed="false">
      <c r="A90" s="22" t="n">
        <f aca="false">IF(C90&lt;&gt;"",VLOOKUP(C90,Sheet2!$B$3:$D$100,3),"")</f>
        <v>35976</v>
      </c>
      <c r="B90" s="15" t="n">
        <f aca="false">IF(C90&lt;&gt;"",IF(C90&gt;=(WORKDAY(EOMONTH(C90,0)+1,-2)),EOMONTH(EOMONTH(C90,0)+1,0)+1,EOMONTH(C90,0)+1),"")</f>
        <v>35977</v>
      </c>
      <c r="C90" s="22" t="n">
        <v>35964</v>
      </c>
      <c r="E90" s="23" t="n">
        <v>2.075</v>
      </c>
      <c r="F90" s="23" t="n">
        <v>2.14</v>
      </c>
      <c r="J90" s="0" t="n">
        <v>0.12</v>
      </c>
      <c r="K90" s="0" t="n">
        <v>0.17</v>
      </c>
      <c r="L90" s="0" t="n">
        <v>0.16</v>
      </c>
      <c r="M90" s="0" t="n">
        <v>0.13</v>
      </c>
      <c r="N90" s="0" t="n">
        <v>0.15</v>
      </c>
      <c r="O90" s="0" t="n">
        <v>0.15</v>
      </c>
      <c r="P90" s="0" t="n">
        <v>0.15</v>
      </c>
      <c r="Q90" s="0" t="n">
        <v>0.15</v>
      </c>
      <c r="R90" s="0" t="n">
        <v>0.15</v>
      </c>
      <c r="V90" s="0" t="n">
        <v>2.144</v>
      </c>
      <c r="W90" s="0" t="n">
        <v>2.164</v>
      </c>
      <c r="X90" s="0" t="n">
        <v>2.187</v>
      </c>
      <c r="Y90" s="0" t="n">
        <v>2.232</v>
      </c>
      <c r="Z90" s="0" t="n">
        <v>2.432</v>
      </c>
      <c r="AA90" s="0" t="n">
        <v>2.64</v>
      </c>
      <c r="AB90" s="0" t="n">
        <v>2.69</v>
      </c>
      <c r="AC90" s="0" t="n">
        <v>2.58</v>
      </c>
      <c r="AD90" s="0" t="n">
        <v>2.47</v>
      </c>
      <c r="AH90" s="0" t="n">
        <v>0.998014910447188</v>
      </c>
      <c r="AI90" s="0" t="n">
        <v>0.993148170102007</v>
      </c>
      <c r="AJ90" s="0" t="n">
        <v>0.988318125032067</v>
      </c>
      <c r="AK90" s="0" t="n">
        <v>0.983662669949158</v>
      </c>
      <c r="AL90" s="0" t="n">
        <v>0.97888990995136</v>
      </c>
      <c r="AM90" s="0" t="n">
        <v>0.974292905998313</v>
      </c>
      <c r="AN90" s="0" t="n">
        <v>0.969543619432994</v>
      </c>
      <c r="AO90" s="0" t="n">
        <v>0.964787320974657</v>
      </c>
      <c r="AP90" s="0" t="n">
        <v>0.960499998238886</v>
      </c>
    </row>
    <row r="91" customFormat="false" ht="12.75" hidden="false" customHeight="false" outlineLevel="0" collapsed="false">
      <c r="A91" s="22" t="n">
        <f aca="false">IF(C91&lt;&gt;"",VLOOKUP(C91,Sheet2!$B$3:$D$100,3),"")</f>
        <v>35976</v>
      </c>
      <c r="B91" s="15" t="n">
        <f aca="false">IF(C91&lt;&gt;"",IF(C91&gt;=(WORKDAY(EOMONTH(C91,0)+1,-2)),EOMONTH(EOMONTH(C91,0)+1,0)+1,EOMONTH(C91,0)+1),"")</f>
        <v>35977</v>
      </c>
      <c r="C91" s="22" t="n">
        <v>35965</v>
      </c>
      <c r="E91" s="23" t="n">
        <v>2.15</v>
      </c>
      <c r="F91" s="23" t="n">
        <v>2.16</v>
      </c>
      <c r="J91" s="0" t="n">
        <v>0.16</v>
      </c>
      <c r="K91" s="0" t="n">
        <v>0.18</v>
      </c>
      <c r="L91" s="0" t="n">
        <v>0.17</v>
      </c>
      <c r="M91" s="0" t="n">
        <v>0.15</v>
      </c>
      <c r="N91" s="0" t="n">
        <v>0.15</v>
      </c>
      <c r="O91" s="0" t="n">
        <v>0.15</v>
      </c>
      <c r="P91" s="0" t="n">
        <v>0.15</v>
      </c>
      <c r="Q91" s="0" t="n">
        <v>0.15</v>
      </c>
      <c r="R91" s="0" t="n">
        <v>0.15</v>
      </c>
      <c r="V91" s="0" t="n">
        <v>2.284</v>
      </c>
      <c r="W91" s="0" t="n">
        <v>2.315</v>
      </c>
      <c r="X91" s="0" t="n">
        <v>2.325</v>
      </c>
      <c r="Y91" s="0" t="n">
        <v>2.35</v>
      </c>
      <c r="Z91" s="0" t="n">
        <v>2.527</v>
      </c>
      <c r="AA91" s="0" t="n">
        <v>2.71</v>
      </c>
      <c r="AB91" s="0" t="n">
        <v>2.75</v>
      </c>
      <c r="AC91" s="0" t="n">
        <v>2.625</v>
      </c>
      <c r="AD91" s="0" t="n">
        <v>2.51</v>
      </c>
      <c r="AH91" s="0" t="n">
        <v>0.998169840949334</v>
      </c>
      <c r="AI91" s="0" t="n">
        <v>0.993300712941848</v>
      </c>
      <c r="AJ91" s="0" t="n">
        <v>0.988469844293009</v>
      </c>
      <c r="AK91" s="0" t="n">
        <v>0.983813850293616</v>
      </c>
      <c r="AL91" s="0" t="n">
        <v>0.979040187802922</v>
      </c>
      <c r="AM91" s="0" t="n">
        <v>0.97444264629216</v>
      </c>
      <c r="AN91" s="0" t="n">
        <v>0.969698963579399</v>
      </c>
      <c r="AO91" s="0" t="n">
        <v>0.964956619958289</v>
      </c>
      <c r="AP91" s="0" t="n">
        <v>0.960685052919118</v>
      </c>
    </row>
    <row r="92" customFormat="false" ht="12.75" hidden="false" customHeight="false" outlineLevel="0" collapsed="false">
      <c r="A92" s="22" t="n">
        <f aca="false">IF(C92&lt;&gt;"",VLOOKUP(C92,Sheet2!$B$3:$D$100,3),"")</f>
        <v>35976</v>
      </c>
      <c r="B92" s="15" t="n">
        <f aca="false">IF(C92&lt;&gt;"",IF(C92&gt;=(WORKDAY(EOMONTH(C92,0)+1,-2)),EOMONTH(EOMONTH(C92,0)+1,0)+1,EOMONTH(C92,0)+1),"")</f>
        <v>35977</v>
      </c>
      <c r="C92" s="22" t="n">
        <v>35966</v>
      </c>
      <c r="E92" s="23"/>
      <c r="F92" s="23"/>
    </row>
    <row r="93" customFormat="false" ht="12.75" hidden="false" customHeight="false" outlineLevel="0" collapsed="false">
      <c r="A93" s="22" t="n">
        <f aca="false">IF(C93&lt;&gt;"",VLOOKUP(C93,Sheet2!$B$3:$D$100,3),"")</f>
        <v>35976</v>
      </c>
      <c r="B93" s="15" t="n">
        <f aca="false">IF(C93&lt;&gt;"",IF(C93&gt;=(WORKDAY(EOMONTH(C93,0)+1,-2)),EOMONTH(EOMONTH(C93,0)+1,0)+1,EOMONTH(C93,0)+1),"")</f>
        <v>35977</v>
      </c>
      <c r="C93" s="22" t="n">
        <v>35967</v>
      </c>
      <c r="E93" s="23"/>
      <c r="F93" s="23"/>
    </row>
    <row r="94" customFormat="false" ht="12.75" hidden="false" customHeight="false" outlineLevel="0" collapsed="false">
      <c r="A94" s="22" t="n">
        <f aca="false">IF(C94&lt;&gt;"",VLOOKUP(C94,Sheet2!$B$3:$D$100,3),"")</f>
        <v>35976</v>
      </c>
      <c r="B94" s="15" t="n">
        <f aca="false">IF(C94&lt;&gt;"",IF(C94&gt;=(WORKDAY(EOMONTH(C94,0)+1,-2)),EOMONTH(EOMONTH(C94,0)+1,0)+1,EOMONTH(C94,0)+1),"")</f>
        <v>35977</v>
      </c>
      <c r="C94" s="22" t="n">
        <v>35968</v>
      </c>
      <c r="E94" s="23" t="n">
        <v>2.19</v>
      </c>
      <c r="F94" s="23" t="n">
        <v>2.3</v>
      </c>
      <c r="J94" s="0" t="n">
        <v>0.13</v>
      </c>
      <c r="K94" s="0" t="n">
        <v>0.16</v>
      </c>
      <c r="L94" s="0" t="n">
        <v>0.15</v>
      </c>
      <c r="M94" s="0" t="n">
        <v>0.13</v>
      </c>
      <c r="N94" s="0" t="n">
        <v>0.15</v>
      </c>
      <c r="O94" s="0" t="n">
        <v>0.15</v>
      </c>
      <c r="P94" s="0" t="n">
        <v>0.15</v>
      </c>
      <c r="Q94" s="0" t="n">
        <v>0.15</v>
      </c>
      <c r="R94" s="0" t="n">
        <v>0.15</v>
      </c>
      <c r="V94" s="0" t="n">
        <v>2.362</v>
      </c>
      <c r="W94" s="0" t="n">
        <v>2.393</v>
      </c>
      <c r="X94" s="0" t="n">
        <v>2.404</v>
      </c>
      <c r="Y94" s="0" t="n">
        <v>2.428</v>
      </c>
      <c r="Z94" s="0" t="n">
        <v>2.595</v>
      </c>
      <c r="AA94" s="0" t="n">
        <v>2.767</v>
      </c>
      <c r="AB94" s="0" t="n">
        <v>2.802</v>
      </c>
      <c r="AC94" s="0" t="n">
        <v>2.665</v>
      </c>
      <c r="AD94" s="0" t="n">
        <v>2.538</v>
      </c>
      <c r="AH94" s="0" t="n">
        <v>0.998637927720134</v>
      </c>
      <c r="AI94" s="0" t="n">
        <v>0.993766294680066</v>
      </c>
      <c r="AJ94" s="0" t="n">
        <v>0.98893325550294</v>
      </c>
      <c r="AK94" s="0" t="n">
        <v>0.984274704849837</v>
      </c>
      <c r="AL94" s="0" t="n">
        <v>0.97949867179605</v>
      </c>
      <c r="AM94" s="0" t="n">
        <v>0.974899111031882</v>
      </c>
      <c r="AN94" s="0" t="n">
        <v>0.970153381215775</v>
      </c>
      <c r="AO94" s="0" t="n">
        <v>0.965408823572477</v>
      </c>
      <c r="AP94" s="0" t="n">
        <v>0.96113524589705</v>
      </c>
    </row>
    <row r="95" customFormat="false" ht="12.75" hidden="false" customHeight="false" outlineLevel="0" collapsed="false">
      <c r="A95" s="22" t="n">
        <f aca="false">IF(C95&lt;&gt;"",VLOOKUP(C95,Sheet2!$B$3:$D$100,3),"")</f>
        <v>35976</v>
      </c>
      <c r="B95" s="15" t="n">
        <f aca="false">IF(C95&lt;&gt;"",IF(C95&gt;=(WORKDAY(EOMONTH(C95,0)+1,-2)),EOMONTH(EOMONTH(C95,0)+1,0)+1,EOMONTH(C95,0)+1),"")</f>
        <v>35977</v>
      </c>
      <c r="C95" s="22" t="n">
        <v>35969</v>
      </c>
      <c r="E95" s="23" t="n">
        <v>2.395</v>
      </c>
      <c r="F95" s="23" t="n">
        <v>2.3</v>
      </c>
      <c r="J95" s="0" t="n">
        <v>0.04</v>
      </c>
      <c r="K95" s="0" t="n">
        <v>0.13</v>
      </c>
      <c r="L95" s="0" t="n">
        <v>0.1</v>
      </c>
      <c r="M95" s="0" t="n">
        <v>0.12</v>
      </c>
      <c r="N95" s="0" t="n">
        <v>0.15</v>
      </c>
      <c r="O95" s="0" t="n">
        <v>0.15</v>
      </c>
      <c r="P95" s="0" t="n">
        <v>0.15</v>
      </c>
      <c r="Q95" s="0" t="n">
        <v>0.15</v>
      </c>
      <c r="R95" s="0" t="n">
        <v>0.15</v>
      </c>
      <c r="V95" s="0" t="n">
        <v>2.391</v>
      </c>
      <c r="W95" s="0" t="n">
        <v>2.438</v>
      </c>
      <c r="X95" s="0" t="n">
        <v>2.445</v>
      </c>
      <c r="Y95" s="0" t="n">
        <v>2.47</v>
      </c>
      <c r="Z95" s="0" t="n">
        <v>2.635</v>
      </c>
      <c r="AA95" s="0" t="n">
        <v>2.805</v>
      </c>
      <c r="AB95" s="0" t="n">
        <v>2.835</v>
      </c>
      <c r="AC95" s="0" t="n">
        <v>2.691</v>
      </c>
      <c r="AD95" s="0" t="n">
        <v>2.555</v>
      </c>
      <c r="AH95" s="0" t="n">
        <v>0.998795205650786</v>
      </c>
      <c r="AI95" s="0" t="n">
        <v>0.993926440876525</v>
      </c>
      <c r="AJ95" s="0" t="n">
        <v>0.989093211296954</v>
      </c>
      <c r="AK95" s="0" t="n">
        <v>0.984433346640207</v>
      </c>
      <c r="AL95" s="0" t="n">
        <v>0.979656782106555</v>
      </c>
      <c r="AM95" s="0" t="n">
        <v>0.975056241698589</v>
      </c>
      <c r="AN95" s="0" t="n">
        <v>0.970309576565891</v>
      </c>
      <c r="AO95" s="0" t="n">
        <v>0.965564338688972</v>
      </c>
      <c r="AP95" s="0" t="n">
        <v>0.961289983444733</v>
      </c>
    </row>
    <row r="96" customFormat="false" ht="12.75" hidden="false" customHeight="false" outlineLevel="0" collapsed="false">
      <c r="A96" s="22" t="n">
        <f aca="false">IF(C96&lt;&gt;"",VLOOKUP(C96,Sheet2!$B$3:$D$100,3),"")</f>
        <v>35976</v>
      </c>
      <c r="B96" s="15" t="n">
        <f aca="false">IF(C96&lt;&gt;"",IF(C96&gt;=(WORKDAY(EOMONTH(C96,0)+1,-2)),EOMONTH(EOMONTH(C96,0)+1,0)+1,EOMONTH(C96,0)+1),"")</f>
        <v>35977</v>
      </c>
      <c r="C96" s="22" t="n">
        <v>35970</v>
      </c>
      <c r="E96" s="23" t="n">
        <v>2.37</v>
      </c>
      <c r="F96" s="23" t="n">
        <v>2.3</v>
      </c>
      <c r="J96" s="0" t="n">
        <v>0.01</v>
      </c>
      <c r="K96" s="0" t="n">
        <v>0.13</v>
      </c>
      <c r="L96" s="0" t="n">
        <v>0.1</v>
      </c>
      <c r="M96" s="0" t="n">
        <v>0.11</v>
      </c>
      <c r="N96" s="0" t="n">
        <v>0.16</v>
      </c>
      <c r="O96" s="0" t="n">
        <v>0.16</v>
      </c>
      <c r="P96" s="0" t="n">
        <v>0.16</v>
      </c>
      <c r="Q96" s="0" t="n">
        <v>0.16</v>
      </c>
      <c r="R96" s="0" t="n">
        <v>0.16</v>
      </c>
      <c r="V96" s="0" t="n">
        <v>2.336</v>
      </c>
      <c r="W96" s="0" t="n">
        <v>2.367</v>
      </c>
      <c r="X96" s="0" t="n">
        <v>2.38</v>
      </c>
      <c r="Y96" s="0" t="n">
        <v>2.405</v>
      </c>
      <c r="Z96" s="0" t="n">
        <v>2.575</v>
      </c>
      <c r="AA96" s="0" t="n">
        <v>2.754</v>
      </c>
      <c r="AB96" s="0" t="n">
        <v>2.789</v>
      </c>
      <c r="AC96" s="0" t="n">
        <v>2.655</v>
      </c>
      <c r="AD96" s="0" t="n">
        <v>2.52</v>
      </c>
      <c r="AH96" s="0" t="n">
        <v>0.998968372612405</v>
      </c>
      <c r="AI96" s="0" t="n">
        <v>0.994089494485273</v>
      </c>
      <c r="AJ96" s="0" t="n">
        <v>0.989256329214701</v>
      </c>
      <c r="AK96" s="0" t="n">
        <v>0.984594706868865</v>
      </c>
      <c r="AL96" s="0" t="n">
        <v>0.97981776292233</v>
      </c>
      <c r="AM96" s="0" t="n">
        <v>0.975216064907618</v>
      </c>
      <c r="AN96" s="0" t="n">
        <v>0.970468315390742</v>
      </c>
      <c r="AO96" s="0" t="n">
        <v>0.965722430338642</v>
      </c>
      <c r="AP96" s="0" t="n">
        <v>0.961447237627308</v>
      </c>
    </row>
    <row r="97" customFormat="false" ht="12.75" hidden="false" customHeight="false" outlineLevel="0" collapsed="false">
      <c r="A97" s="22" t="n">
        <f aca="false">IF(C97&lt;&gt;"",VLOOKUP(C97,Sheet2!$B$3:$D$100,3),"")</f>
        <v>35976</v>
      </c>
      <c r="B97" s="15" t="n">
        <f aca="false">IF(C97&lt;&gt;"",IF(C97&gt;=(WORKDAY(EOMONTH(C97,0)+1,-2)),EOMONTH(EOMONTH(C97,0)+1,0)+1,EOMONTH(C97,0)+1),"")</f>
        <v>35977</v>
      </c>
      <c r="C97" s="22" t="n">
        <v>35971</v>
      </c>
      <c r="E97" s="23" t="n">
        <v>2.395</v>
      </c>
      <c r="F97" s="23" t="n">
        <v>2.29</v>
      </c>
      <c r="J97" s="0" t="n">
        <v>-0.075</v>
      </c>
      <c r="K97" s="0" t="n">
        <v>0.1</v>
      </c>
      <c r="L97" s="0" t="n">
        <v>0.08</v>
      </c>
      <c r="M97" s="0" t="n">
        <v>0.05</v>
      </c>
      <c r="N97" s="0" t="n">
        <v>0.16</v>
      </c>
      <c r="O97" s="0" t="n">
        <v>0.16</v>
      </c>
      <c r="P97" s="0" t="n">
        <v>0.16</v>
      </c>
      <c r="Q97" s="0" t="n">
        <v>0.16</v>
      </c>
      <c r="R97" s="0" t="n">
        <v>0.16</v>
      </c>
      <c r="V97" s="0" t="n">
        <v>2.364</v>
      </c>
      <c r="W97" s="0" t="n">
        <v>2.394</v>
      </c>
      <c r="X97" s="0" t="n">
        <v>2.405</v>
      </c>
      <c r="Y97" s="0" t="n">
        <v>2.43</v>
      </c>
      <c r="Z97" s="0" t="n">
        <v>2.595</v>
      </c>
      <c r="AA97" s="0" t="n">
        <v>2.765</v>
      </c>
      <c r="AB97" s="0" t="n">
        <v>2.8</v>
      </c>
      <c r="AC97" s="0" t="n">
        <v>2.66</v>
      </c>
      <c r="AD97" s="0" t="n">
        <v>2.52</v>
      </c>
      <c r="AH97" s="0" t="n">
        <v>0.999121741322959</v>
      </c>
      <c r="AI97" s="0" t="n">
        <v>0.994267235084484</v>
      </c>
      <c r="AJ97" s="0" t="n">
        <v>0.989436393906018</v>
      </c>
      <c r="AK97" s="0" t="n">
        <v>0.98477183566719</v>
      </c>
      <c r="AL97" s="0" t="n">
        <v>0.979995384259954</v>
      </c>
      <c r="AM97" s="0" t="n">
        <v>0.975391506463179</v>
      </c>
      <c r="AN97" s="0" t="n">
        <v>0.970635696426811</v>
      </c>
      <c r="AO97" s="0" t="n">
        <v>0.965874662318834</v>
      </c>
      <c r="AP97" s="0" t="n">
        <v>0.961581844950475</v>
      </c>
    </row>
    <row r="98" customFormat="false" ht="12.75" hidden="false" customHeight="false" outlineLevel="0" collapsed="false">
      <c r="A98" s="22" t="n">
        <f aca="false">IF(C98&lt;&gt;"",VLOOKUP(C98,Sheet2!$B$3:$D$100,3),"")</f>
        <v>35976</v>
      </c>
      <c r="B98" s="15" t="n">
        <f aca="false">IF(C98&lt;&gt;"",IF(C98&gt;=(WORKDAY(EOMONTH(C98,0)+1,-2)),EOMONTH(EOMONTH(C98,0)+1,0)+1,EOMONTH(C98,0)+1),"")</f>
        <v>35977</v>
      </c>
      <c r="C98" s="22" t="n">
        <v>35972</v>
      </c>
      <c r="E98" s="23" t="n">
        <v>2.295</v>
      </c>
      <c r="F98" s="23" t="n">
        <v>2.3</v>
      </c>
      <c r="J98" s="0" t="n">
        <v>-0.068</v>
      </c>
      <c r="K98" s="0" t="n">
        <v>0.1</v>
      </c>
      <c r="L98" s="0" t="n">
        <v>0.08</v>
      </c>
      <c r="M98" s="0" t="n">
        <v>0.05</v>
      </c>
      <c r="N98" s="0" t="n">
        <v>0.16</v>
      </c>
      <c r="O98" s="0" t="n">
        <v>0.16</v>
      </c>
      <c r="P98" s="0" t="n">
        <v>0.16</v>
      </c>
      <c r="Q98" s="0" t="n">
        <v>0.16</v>
      </c>
      <c r="R98" s="0" t="n">
        <v>0.16</v>
      </c>
      <c r="V98" s="0" t="n">
        <v>2.358</v>
      </c>
      <c r="W98" s="0" t="n">
        <v>2.423</v>
      </c>
      <c r="X98" s="0" t="n">
        <v>2.433</v>
      </c>
      <c r="Y98" s="0" t="n">
        <v>2.458</v>
      </c>
      <c r="Z98" s="0" t="n">
        <v>2.618</v>
      </c>
      <c r="AA98" s="0" t="n">
        <v>2.783</v>
      </c>
      <c r="AB98" s="0" t="n">
        <v>2.815</v>
      </c>
      <c r="AC98" s="0" t="n">
        <v>2.67</v>
      </c>
      <c r="AD98" s="0" t="n">
        <v>2.525</v>
      </c>
      <c r="AH98" s="0" t="n">
        <v>0.999222521262804</v>
      </c>
      <c r="AI98" s="0" t="n">
        <v>0.994382686759313</v>
      </c>
      <c r="AJ98" s="0" t="n">
        <v>0.989546309911064</v>
      </c>
      <c r="AK98" s="0" t="n">
        <v>0.984884955591631</v>
      </c>
      <c r="AL98" s="0" t="n">
        <v>0.980105485700373</v>
      </c>
      <c r="AM98" s="0" t="n">
        <v>0.975503548898544</v>
      </c>
      <c r="AN98" s="0" t="n">
        <v>0.970749246351323</v>
      </c>
      <c r="AO98" s="0" t="n">
        <v>0.965986990694786</v>
      </c>
      <c r="AP98" s="0" t="n">
        <v>0.961694382423914</v>
      </c>
    </row>
    <row r="99" customFormat="false" ht="12.75" hidden="false" customHeight="false" outlineLevel="0" collapsed="false">
      <c r="A99" s="22" t="n">
        <f aca="false">IF(C99&lt;&gt;"",VLOOKUP(C99,Sheet2!$B$3:$D$100,3),"")</f>
        <v>35976</v>
      </c>
      <c r="B99" s="15" t="n">
        <f aca="false">IF(C99&lt;&gt;"",IF(C99&gt;=(WORKDAY(EOMONTH(C99,0)+1,-2)),EOMONTH(EOMONTH(C99,0)+1,0)+1,EOMONTH(C99,0)+1),"")</f>
        <v>35977</v>
      </c>
      <c r="C99" s="22" t="n">
        <v>35973</v>
      </c>
      <c r="E99" s="23"/>
      <c r="F99" s="23"/>
    </row>
    <row r="100" customFormat="false" ht="12.75" hidden="false" customHeight="false" outlineLevel="0" collapsed="false">
      <c r="A100" s="22" t="n">
        <f aca="false">IF(C100&lt;&gt;"",VLOOKUP(C100,Sheet2!$B$3:$D$100,3),"")</f>
        <v>35976</v>
      </c>
      <c r="B100" s="15" t="n">
        <f aca="false">IF(C100&lt;&gt;"",IF(C100&gt;=(WORKDAY(EOMONTH(C100,0)+1,-2)),EOMONTH(EOMONTH(C100,0)+1,0)+1,EOMONTH(C100,0)+1),"")</f>
        <v>35977</v>
      </c>
      <c r="C100" s="22" t="n">
        <v>35974</v>
      </c>
      <c r="E100" s="23"/>
      <c r="F100" s="23"/>
    </row>
    <row r="101" customFormat="false" ht="12.75" hidden="false" customHeight="false" outlineLevel="0" collapsed="false">
      <c r="A101" s="22" t="n">
        <f aca="false">IF(C101&lt;&gt;"",VLOOKUP(C101,Sheet2!$B$3:$D$100,3),"")</f>
        <v>35976</v>
      </c>
      <c r="B101" s="15" t="n">
        <f aca="false">IF(C101&lt;&gt;"",IF(C101&gt;=(WORKDAY(EOMONTH(C101,0)+1,-2)),EOMONTH(EOMONTH(C101,0)+1,0)+1,EOMONTH(C101,0)+1),"")</f>
        <v>36008</v>
      </c>
      <c r="C101" s="22" t="n">
        <v>35975</v>
      </c>
      <c r="E101" s="23" t="n">
        <v>2.16</v>
      </c>
      <c r="F101" s="23" t="n">
        <v>2.2</v>
      </c>
      <c r="K101" s="0" t="n">
        <v>0.04</v>
      </c>
      <c r="L101" s="0" t="n">
        <v>0.06</v>
      </c>
      <c r="M101" s="0" t="n">
        <v>0.03</v>
      </c>
      <c r="N101" s="0" t="n">
        <v>0.15</v>
      </c>
      <c r="O101" s="0" t="n">
        <v>0.15</v>
      </c>
      <c r="P101" s="0" t="n">
        <v>0.15</v>
      </c>
      <c r="Q101" s="0" t="n">
        <v>0.15</v>
      </c>
      <c r="R101" s="0" t="n">
        <v>0.15</v>
      </c>
      <c r="W101" s="0" t="n">
        <v>2.389</v>
      </c>
      <c r="X101" s="0" t="n">
        <v>2.409</v>
      </c>
      <c r="Y101" s="0" t="n">
        <v>2.429</v>
      </c>
      <c r="Z101" s="0" t="n">
        <v>2.589</v>
      </c>
      <c r="AA101" s="0" t="n">
        <v>2.754</v>
      </c>
      <c r="AB101" s="0" t="n">
        <v>2.786</v>
      </c>
      <c r="AC101" s="0" t="n">
        <v>2.642</v>
      </c>
      <c r="AD101" s="0" t="n">
        <v>2.501</v>
      </c>
      <c r="AI101" s="0" t="n">
        <v>0.994840094005666</v>
      </c>
      <c r="AJ101" s="0" t="n">
        <v>0.989999521133841</v>
      </c>
      <c r="AK101" s="0" t="n">
        <v>0.98533637605013</v>
      </c>
      <c r="AL101" s="0" t="n">
        <v>0.980553901689207</v>
      </c>
      <c r="AM101" s="0" t="n">
        <v>0.975950669391338</v>
      </c>
      <c r="AN101" s="0" t="n">
        <v>0.971198012252738</v>
      </c>
      <c r="AO101" s="0" t="n">
        <v>0.966440761211517</v>
      </c>
      <c r="AP101" s="0" t="n">
        <v>0.962154577403348</v>
      </c>
    </row>
    <row r="102" customFormat="false" ht="12.75" hidden="false" customHeight="false" outlineLevel="0" collapsed="false">
      <c r="A102" s="22" t="n">
        <f aca="false">IF(C102&lt;&gt;"",VLOOKUP(C102,Sheet2!$B$3:$D$100,3),"")</f>
        <v>35976</v>
      </c>
      <c r="B102" s="15" t="n">
        <f aca="false">IF(C102&lt;&gt;"",IF(C102&gt;=(WORKDAY(EOMONTH(C102,0)+1,-2)),EOMONTH(EOMONTH(C102,0)+1,0)+1,EOMONTH(C102,0)+1),"")</f>
        <v>36008</v>
      </c>
      <c r="C102" s="22" t="n">
        <v>35976</v>
      </c>
      <c r="E102" s="23" t="n">
        <v>2.28</v>
      </c>
      <c r="F102" s="23" t="n">
        <v>2.2</v>
      </c>
      <c r="K102" s="0" t="n">
        <v>0.05</v>
      </c>
      <c r="L102" s="0" t="n">
        <v>0.04</v>
      </c>
      <c r="M102" s="0" t="n">
        <v>0.03</v>
      </c>
      <c r="N102" s="0" t="n">
        <v>0.15</v>
      </c>
      <c r="O102" s="0" t="n">
        <v>0.15</v>
      </c>
      <c r="P102" s="0" t="n">
        <v>0.15</v>
      </c>
      <c r="Q102" s="0" t="n">
        <v>0.15</v>
      </c>
      <c r="R102" s="0" t="n">
        <v>0.15</v>
      </c>
      <c r="W102" s="0" t="n">
        <v>2.469</v>
      </c>
      <c r="X102" s="0" t="n">
        <v>2.492</v>
      </c>
      <c r="Y102" s="0" t="n">
        <v>2.505</v>
      </c>
      <c r="Z102" s="0" t="n">
        <v>2.645</v>
      </c>
      <c r="AA102" s="0" t="n">
        <v>2.79</v>
      </c>
      <c r="AB102" s="0" t="n">
        <v>2.815</v>
      </c>
      <c r="AC102" s="0" t="n">
        <v>2.665</v>
      </c>
      <c r="AD102" s="0" t="n">
        <v>2.515</v>
      </c>
      <c r="AI102" s="0" t="n">
        <v>0.994988000231503</v>
      </c>
      <c r="AJ102" s="0" t="n">
        <v>0.990137789012415</v>
      </c>
      <c r="AK102" s="0" t="n">
        <v>0.985465749390034</v>
      </c>
      <c r="AL102" s="0" t="n">
        <v>0.980674287577846</v>
      </c>
      <c r="AM102" s="0" t="n">
        <v>0.976062506095356</v>
      </c>
      <c r="AN102" s="0" t="n">
        <v>0.971310241185051</v>
      </c>
      <c r="AO102" s="0" t="n">
        <v>0.966566299774638</v>
      </c>
      <c r="AP102" s="0" t="n">
        <v>0.962297035833726</v>
      </c>
    </row>
    <row r="103" customFormat="false" ht="12.75" hidden="false" customHeight="false" outlineLevel="0" collapsed="false">
      <c r="A103" s="22" t="n">
        <f aca="false">IF(C103&lt;&gt;"",VLOOKUP(C103,Sheet2!$B$3:$D$100,3),"")</f>
        <v>36007</v>
      </c>
      <c r="B103" s="15" t="n">
        <f aca="false">IF(C103&lt;&gt;"",IF(C103&gt;=(WORKDAY(EOMONTH(C103,0)+1,-2)),EOMONTH(EOMONTH(C103,0)+1,0)+1,EOMONTH(C103,0)+1),"")</f>
        <v>36008</v>
      </c>
      <c r="C103" s="22" t="n">
        <v>35977</v>
      </c>
      <c r="E103" s="23" t="n">
        <v>2.27</v>
      </c>
      <c r="F103" s="23" t="n">
        <v>2.3</v>
      </c>
      <c r="K103" s="0" t="n">
        <v>0.08</v>
      </c>
      <c r="L103" s="0" t="n">
        <v>0.06</v>
      </c>
      <c r="M103" s="0" t="n">
        <v>0.06</v>
      </c>
      <c r="N103" s="0" t="n">
        <v>0.15</v>
      </c>
      <c r="O103" s="0" t="n">
        <v>0.15</v>
      </c>
      <c r="P103" s="0" t="n">
        <v>0.15</v>
      </c>
      <c r="Q103" s="0" t="n">
        <v>0.15</v>
      </c>
      <c r="R103" s="0" t="n">
        <v>0.15</v>
      </c>
      <c r="W103" s="0" t="n">
        <v>2.45</v>
      </c>
      <c r="X103" s="0" t="n">
        <v>2.471</v>
      </c>
      <c r="Y103" s="0" t="n">
        <v>2.487</v>
      </c>
      <c r="Z103" s="0" t="n">
        <v>2.627</v>
      </c>
      <c r="AA103" s="0" t="n">
        <v>2.775</v>
      </c>
      <c r="AB103" s="0" t="n">
        <v>2.803</v>
      </c>
      <c r="AC103" s="0" t="n">
        <v>2.656</v>
      </c>
      <c r="AD103" s="0" t="n">
        <v>2.506</v>
      </c>
      <c r="AI103" s="0" t="n">
        <v>0.995113044689166</v>
      </c>
      <c r="AJ103" s="0" t="n">
        <v>0.990285451443212</v>
      </c>
      <c r="AK103" s="0" t="n">
        <v>0.985622514598949</v>
      </c>
      <c r="AL103" s="0" t="n">
        <v>0.980837080293926</v>
      </c>
      <c r="AM103" s="0" t="n">
        <v>0.976234082308146</v>
      </c>
      <c r="AN103" s="0" t="n">
        <v>0.971490535962982</v>
      </c>
      <c r="AO103" s="0" t="n">
        <v>0.966753528240292</v>
      </c>
      <c r="AP103" s="0" t="n">
        <v>0.962491236672355</v>
      </c>
    </row>
    <row r="104" customFormat="false" ht="12.75" hidden="false" customHeight="false" outlineLevel="0" collapsed="false">
      <c r="A104" s="22" t="n">
        <f aca="false">IF(C104&lt;&gt;"",VLOOKUP(C104,Sheet2!$B$3:$D$100,3),"")</f>
        <v>36007</v>
      </c>
      <c r="B104" s="15" t="n">
        <f aca="false">IF(C104&lt;&gt;"",IF(C104&gt;=(WORKDAY(EOMONTH(C104,0)+1,-2)),EOMONTH(EOMONTH(C104,0)+1,0)+1,EOMONTH(C104,0)+1),"")</f>
        <v>36008</v>
      </c>
      <c r="C104" s="22" t="n">
        <v>35978</v>
      </c>
      <c r="E104" s="23" t="n">
        <v>2.34</v>
      </c>
      <c r="F104" s="23" t="n">
        <v>2.2</v>
      </c>
      <c r="K104" s="0" t="n">
        <v>0.0775</v>
      </c>
      <c r="L104" s="0" t="n">
        <v>0.06</v>
      </c>
      <c r="M104" s="0" t="n">
        <v>0.06</v>
      </c>
      <c r="N104" s="0" t="n">
        <v>0.155</v>
      </c>
      <c r="O104" s="0" t="n">
        <v>0.155</v>
      </c>
      <c r="P104" s="0" t="n">
        <v>0.155</v>
      </c>
      <c r="Q104" s="0" t="n">
        <v>0.155</v>
      </c>
      <c r="R104" s="0" t="n">
        <v>0.155</v>
      </c>
      <c r="W104" s="0" t="n">
        <v>2.439</v>
      </c>
      <c r="X104" s="0" t="n">
        <v>2.467</v>
      </c>
      <c r="Y104" s="0" t="n">
        <v>2.482</v>
      </c>
      <c r="Z104" s="0" t="n">
        <v>2.623</v>
      </c>
      <c r="AA104" s="0" t="n">
        <v>2.771</v>
      </c>
      <c r="AB104" s="0" t="n">
        <v>2.798</v>
      </c>
      <c r="AC104" s="0" t="n">
        <v>2.648</v>
      </c>
      <c r="AD104" s="0" t="n">
        <v>2.498</v>
      </c>
      <c r="AI104" s="0" t="n">
        <v>0.995328728760466</v>
      </c>
      <c r="AJ104" s="0" t="n">
        <v>0.990483599521696</v>
      </c>
      <c r="AK104" s="0" t="n">
        <v>0.985825722096627</v>
      </c>
      <c r="AL104" s="0" t="n">
        <v>0.981049180679308</v>
      </c>
      <c r="AM104" s="0" t="n">
        <v>0.976451665167778</v>
      </c>
      <c r="AN104" s="0" t="n">
        <v>0.971714030645112</v>
      </c>
      <c r="AO104" s="0" t="n">
        <v>0.966984566991861</v>
      </c>
      <c r="AP104" s="0" t="n">
        <v>0.962728186944395</v>
      </c>
    </row>
    <row r="105" customFormat="false" ht="12.75" hidden="false" customHeight="false" outlineLevel="0" collapsed="false">
      <c r="A105" s="22" t="n">
        <f aca="false">IF(C105&lt;&gt;"",VLOOKUP(C105,Sheet2!$B$3:$D$100,3),"")</f>
        <v>36007</v>
      </c>
      <c r="B105" s="15" t="n">
        <f aca="false">IF(C105&lt;&gt;"",IF(C105&gt;=(WORKDAY(EOMONTH(C105,0)+1,-2)),EOMONTH(EOMONTH(C105,0)+1,0)+1,EOMONTH(C105,0)+1),"")</f>
        <v>36008</v>
      </c>
      <c r="C105" s="22" t="n">
        <v>35979</v>
      </c>
      <c r="E105" s="23"/>
      <c r="F105" s="23"/>
    </row>
    <row r="106" customFormat="false" ht="12.75" hidden="false" customHeight="false" outlineLevel="0" collapsed="false">
      <c r="A106" s="22" t="n">
        <f aca="false">IF(C106&lt;&gt;"",VLOOKUP(C106,Sheet2!$B$3:$D$100,3),"")</f>
        <v>36007</v>
      </c>
      <c r="B106" s="15" t="n">
        <f aca="false">IF(C106&lt;&gt;"",IF(C106&gt;=(WORKDAY(EOMONTH(C106,0)+1,-2)),EOMONTH(EOMONTH(C106,0)+1,0)+1,EOMONTH(C106,0)+1),"")</f>
        <v>36008</v>
      </c>
      <c r="C106" s="22" t="n">
        <v>35980</v>
      </c>
      <c r="E106" s="23"/>
      <c r="F106" s="23"/>
    </row>
    <row r="107" customFormat="false" ht="12.75" hidden="false" customHeight="false" outlineLevel="0" collapsed="false">
      <c r="A107" s="22" t="n">
        <f aca="false">IF(C107&lt;&gt;"",VLOOKUP(C107,Sheet2!$B$3:$D$100,3),"")</f>
        <v>36007</v>
      </c>
      <c r="B107" s="15" t="n">
        <f aca="false">IF(C107&lt;&gt;"",IF(C107&gt;=(WORKDAY(EOMONTH(C107,0)+1,-2)),EOMONTH(EOMONTH(C107,0)+1,0)+1,EOMONTH(C107,0)+1),"")</f>
        <v>36008</v>
      </c>
      <c r="C107" s="22" t="n">
        <v>35981</v>
      </c>
      <c r="E107" s="23"/>
      <c r="F107" s="23"/>
    </row>
    <row r="108" customFormat="false" ht="12.75" hidden="false" customHeight="false" outlineLevel="0" collapsed="false">
      <c r="A108" s="22" t="n">
        <f aca="false">IF(C108&lt;&gt;"",VLOOKUP(C108,Sheet2!$B$3:$D$100,3),"")</f>
        <v>36007</v>
      </c>
      <c r="B108" s="15" t="n">
        <f aca="false">IF(C108&lt;&gt;"",IF(C108&gt;=(WORKDAY(EOMONTH(C108,0)+1,-2)),EOMONTH(EOMONTH(C108,0)+1,0)+1,EOMONTH(C108,0)+1),"")</f>
        <v>36008</v>
      </c>
      <c r="C108" s="22" t="n">
        <v>35982</v>
      </c>
      <c r="E108" s="23" t="n">
        <v>2.135</v>
      </c>
      <c r="F108" s="23" t="n">
        <v>2.28</v>
      </c>
      <c r="K108" s="0" t="n">
        <v>0.085</v>
      </c>
      <c r="L108" s="0" t="n">
        <v>0.07</v>
      </c>
      <c r="M108" s="0" t="n">
        <v>0.07</v>
      </c>
      <c r="N108" s="0" t="n">
        <v>0.155</v>
      </c>
      <c r="O108" s="0" t="n">
        <v>0.155</v>
      </c>
      <c r="P108" s="0" t="n">
        <v>0.155</v>
      </c>
      <c r="Q108" s="0" t="n">
        <v>0.155</v>
      </c>
      <c r="R108" s="0" t="n">
        <v>0.155</v>
      </c>
      <c r="W108" s="0" t="n">
        <v>2.365</v>
      </c>
      <c r="X108" s="0" t="n">
        <v>2.392</v>
      </c>
      <c r="Y108" s="0" t="n">
        <v>2.413</v>
      </c>
      <c r="Z108" s="0" t="n">
        <v>2.568</v>
      </c>
      <c r="AA108" s="0" t="n">
        <v>2.726</v>
      </c>
      <c r="AB108" s="0" t="n">
        <v>2.756</v>
      </c>
      <c r="AC108" s="0" t="n">
        <v>2.616</v>
      </c>
      <c r="AD108" s="0" t="n">
        <v>2.471</v>
      </c>
      <c r="AI108" s="0" t="n">
        <v>0.995956843434772</v>
      </c>
      <c r="AJ108" s="0" t="n">
        <v>0.991108308695988</v>
      </c>
      <c r="AK108" s="0" t="n">
        <v>0.986455388190486</v>
      </c>
      <c r="AL108" s="0" t="n">
        <v>0.981683181080161</v>
      </c>
      <c r="AM108" s="0" t="n">
        <v>0.977091665877727</v>
      </c>
      <c r="AN108" s="0" t="n">
        <v>0.972363087129906</v>
      </c>
      <c r="AO108" s="0" t="n">
        <v>0.967645835229671</v>
      </c>
      <c r="AP108" s="0" t="n">
        <v>0.963402449855019</v>
      </c>
    </row>
    <row r="109" customFormat="false" ht="12.75" hidden="false" customHeight="false" outlineLevel="0" collapsed="false">
      <c r="A109" s="22" t="n">
        <f aca="false">IF(C109&lt;&gt;"",VLOOKUP(C109,Sheet2!$B$3:$D$100,3),"")</f>
        <v>36007</v>
      </c>
      <c r="B109" s="15" t="n">
        <f aca="false">IF(C109&lt;&gt;"",IF(C109&gt;=(WORKDAY(EOMONTH(C109,0)+1,-2)),EOMONTH(EOMONTH(C109,0)+1,0)+1,EOMONTH(C109,0)+1),"")</f>
        <v>36008</v>
      </c>
      <c r="C109" s="22" t="n">
        <v>35983</v>
      </c>
      <c r="E109" s="23" t="n">
        <v>2.255</v>
      </c>
      <c r="F109" s="23" t="n">
        <v>2.35</v>
      </c>
      <c r="K109" s="0" t="n">
        <v>0.07</v>
      </c>
      <c r="L109" s="0" t="n">
        <v>0.06</v>
      </c>
      <c r="M109" s="0" t="n">
        <v>0.06</v>
      </c>
      <c r="N109" s="0" t="n">
        <v>0.155</v>
      </c>
      <c r="O109" s="0" t="n">
        <v>0.155</v>
      </c>
      <c r="P109" s="0" t="n">
        <v>0.155</v>
      </c>
      <c r="Q109" s="0" t="n">
        <v>0.155</v>
      </c>
      <c r="R109" s="0" t="n">
        <v>0.155</v>
      </c>
      <c r="W109" s="0" t="n">
        <v>2.365</v>
      </c>
      <c r="X109" s="0" t="n">
        <v>2.396</v>
      </c>
      <c r="Y109" s="0" t="n">
        <v>2.423</v>
      </c>
      <c r="Z109" s="0" t="n">
        <v>2.576</v>
      </c>
      <c r="AA109" s="0" t="n">
        <v>2.734</v>
      </c>
      <c r="AB109" s="0" t="n">
        <v>2.764</v>
      </c>
      <c r="AC109" s="0" t="n">
        <v>2.622</v>
      </c>
      <c r="AD109" s="0" t="n">
        <v>2.475</v>
      </c>
      <c r="AI109" s="0" t="n">
        <v>0.996134860012182</v>
      </c>
      <c r="AJ109" s="0" t="n">
        <v>0.991264757720732</v>
      </c>
      <c r="AK109" s="0" t="n">
        <v>0.986602329940746</v>
      </c>
      <c r="AL109" s="0" t="n">
        <v>0.981822197998846</v>
      </c>
      <c r="AM109" s="0" t="n">
        <v>0.977220888377432</v>
      </c>
      <c r="AN109" s="0" t="n">
        <v>0.972479473965483</v>
      </c>
      <c r="AO109" s="0" t="n">
        <v>0.967746398407821</v>
      </c>
      <c r="AP109" s="0" t="n">
        <v>0.963486543913919</v>
      </c>
    </row>
    <row r="110" customFormat="false" ht="12.75" hidden="false" customHeight="false" outlineLevel="0" collapsed="false">
      <c r="A110" s="22" t="n">
        <f aca="false">IF(C110&lt;&gt;"",VLOOKUP(C110,Sheet2!$B$3:$D$100,3),"")</f>
        <v>36007</v>
      </c>
      <c r="B110" s="15" t="n">
        <f aca="false">IF(C110&lt;&gt;"",IF(C110&gt;=(WORKDAY(EOMONTH(C110,0)+1,-2)),EOMONTH(EOMONTH(C110,0)+1,0)+1,EOMONTH(C110,0)+1),"")</f>
        <v>36008</v>
      </c>
      <c r="C110" s="22" t="n">
        <v>35984</v>
      </c>
      <c r="E110" s="23" t="n">
        <v>2.295</v>
      </c>
      <c r="F110" s="23" t="n">
        <v>2.5</v>
      </c>
      <c r="K110" s="0" t="n">
        <v>0.07</v>
      </c>
      <c r="L110" s="0" t="n">
        <v>0.06</v>
      </c>
      <c r="M110" s="0" t="n">
        <v>0.06</v>
      </c>
      <c r="N110" s="0" t="n">
        <v>0.155</v>
      </c>
      <c r="O110" s="0" t="n">
        <v>0.155</v>
      </c>
      <c r="P110" s="0" t="n">
        <v>0.155</v>
      </c>
      <c r="Q110" s="0" t="n">
        <v>0.155</v>
      </c>
      <c r="R110" s="0" t="n">
        <v>0.155</v>
      </c>
      <c r="W110" s="0" t="n">
        <v>2.366</v>
      </c>
      <c r="X110" s="0" t="n">
        <v>2.399</v>
      </c>
      <c r="Y110" s="0" t="n">
        <v>2.427</v>
      </c>
      <c r="Z110" s="0" t="n">
        <v>2.58</v>
      </c>
      <c r="AA110" s="0" t="n">
        <v>2.74</v>
      </c>
      <c r="AB110" s="0" t="n">
        <v>2.77</v>
      </c>
      <c r="AC110" s="0" t="n">
        <v>2.63</v>
      </c>
      <c r="AD110" s="0" t="n">
        <v>2.48</v>
      </c>
      <c r="AI110" s="0" t="n">
        <v>0.996290854329696</v>
      </c>
      <c r="AJ110" s="0" t="n">
        <v>0.991422324343348</v>
      </c>
      <c r="AK110" s="0" t="n">
        <v>0.986763302209505</v>
      </c>
      <c r="AL110" s="0" t="n">
        <v>0.98198615702391</v>
      </c>
      <c r="AM110" s="0" t="n">
        <v>0.977388493458659</v>
      </c>
      <c r="AN110" s="0" t="n">
        <v>0.972650760738389</v>
      </c>
      <c r="AO110" s="0" t="n">
        <v>0.967920874997993</v>
      </c>
      <c r="AP110" s="0" t="n">
        <v>0.96366403830649</v>
      </c>
    </row>
    <row r="111" customFormat="false" ht="12.75" hidden="false" customHeight="false" outlineLevel="0" collapsed="false">
      <c r="A111" s="22" t="n">
        <f aca="false">IF(C111&lt;&gt;"",VLOOKUP(C111,Sheet2!$B$3:$D$100,3),"")</f>
        <v>36007</v>
      </c>
      <c r="B111" s="15" t="n">
        <f aca="false">IF(C111&lt;&gt;"",IF(C111&gt;=(WORKDAY(EOMONTH(C111,0)+1,-2)),EOMONTH(EOMONTH(C111,0)+1,0)+1,EOMONTH(C111,0)+1),"")</f>
        <v>36008</v>
      </c>
      <c r="C111" s="22" t="n">
        <v>35985</v>
      </c>
      <c r="E111" s="23" t="n">
        <v>2.48</v>
      </c>
      <c r="F111" s="23" t="n">
        <v>2.47</v>
      </c>
      <c r="K111" s="0" t="n">
        <v>0.07</v>
      </c>
      <c r="L111" s="0" t="n">
        <v>0.06</v>
      </c>
      <c r="M111" s="0" t="n">
        <v>0.06</v>
      </c>
      <c r="N111" s="0" t="n">
        <v>0.155</v>
      </c>
      <c r="O111" s="0" t="n">
        <v>0.155</v>
      </c>
      <c r="P111" s="0" t="n">
        <v>0.155</v>
      </c>
      <c r="Q111" s="0" t="n">
        <v>0.155</v>
      </c>
      <c r="R111" s="0" t="n">
        <v>0.155</v>
      </c>
      <c r="W111" s="0" t="n">
        <v>2.349</v>
      </c>
      <c r="X111" s="0" t="n">
        <v>2.378</v>
      </c>
      <c r="Y111" s="0" t="n">
        <v>2.41</v>
      </c>
      <c r="Z111" s="0" t="n">
        <v>2.568</v>
      </c>
      <c r="AA111" s="0" t="n">
        <v>2.73</v>
      </c>
      <c r="AB111" s="0" t="n">
        <v>2.76</v>
      </c>
      <c r="AC111" s="0" t="n">
        <v>2.62</v>
      </c>
      <c r="AD111" s="0" t="n">
        <v>2.47</v>
      </c>
      <c r="AI111" s="0" t="n">
        <v>0.996461480668307</v>
      </c>
      <c r="AJ111" s="0" t="n">
        <v>0.991590580953774</v>
      </c>
      <c r="AK111" s="0" t="n">
        <v>0.986930403615684</v>
      </c>
      <c r="AL111" s="0" t="n">
        <v>0.982153379777327</v>
      </c>
      <c r="AM111" s="0" t="n">
        <v>0.977554007324396</v>
      </c>
      <c r="AN111" s="0" t="n">
        <v>0.972820690438068</v>
      </c>
      <c r="AO111" s="0" t="n">
        <v>0.968104884807487</v>
      </c>
      <c r="AP111" s="0" t="n">
        <v>0.963863654923267</v>
      </c>
    </row>
    <row r="112" customFormat="false" ht="12.75" hidden="false" customHeight="false" outlineLevel="0" collapsed="false">
      <c r="A112" s="22" t="n">
        <f aca="false">IF(C112&lt;&gt;"",VLOOKUP(C112,Sheet2!$B$3:$D$100,3),"")</f>
        <v>36007</v>
      </c>
      <c r="B112" s="15" t="n">
        <f aca="false">IF(C112&lt;&gt;"",IF(C112&gt;=(WORKDAY(EOMONTH(C112,0)+1,-2)),EOMONTH(EOMONTH(C112,0)+1,0)+1,EOMONTH(C112,0)+1),"")</f>
        <v>36008</v>
      </c>
      <c r="C112" s="22" t="n">
        <v>35986</v>
      </c>
      <c r="E112" s="23" t="n">
        <v>2.47</v>
      </c>
      <c r="F112" s="23" t="n">
        <v>2.43</v>
      </c>
      <c r="K112" s="0" t="n">
        <v>0.085</v>
      </c>
      <c r="L112" s="0" t="n">
        <v>0.075</v>
      </c>
      <c r="M112" s="0" t="n">
        <v>0.075</v>
      </c>
      <c r="N112" s="0" t="n">
        <v>0.155</v>
      </c>
      <c r="O112" s="0" t="n">
        <v>0.155</v>
      </c>
      <c r="P112" s="0" t="n">
        <v>0.155</v>
      </c>
      <c r="Q112" s="0" t="n">
        <v>0.155</v>
      </c>
      <c r="R112" s="0" t="n">
        <v>0.155</v>
      </c>
      <c r="W112" s="0" t="n">
        <v>2.309</v>
      </c>
      <c r="X112" s="0" t="n">
        <v>2.336</v>
      </c>
      <c r="Y112" s="0" t="n">
        <v>2.369</v>
      </c>
      <c r="Z112" s="0" t="n">
        <v>2.531</v>
      </c>
      <c r="AA112" s="0" t="n">
        <v>2.699</v>
      </c>
      <c r="AB112" s="0" t="n">
        <v>2.737</v>
      </c>
      <c r="AC112" s="0" t="n">
        <v>2.597</v>
      </c>
      <c r="AD112" s="0" t="n">
        <v>2.452</v>
      </c>
      <c r="AI112" s="0" t="n">
        <v>0.996618654652784</v>
      </c>
      <c r="AJ112" s="0" t="n">
        <v>0.991746114621877</v>
      </c>
      <c r="AK112" s="0" t="n">
        <v>0.987085159926821</v>
      </c>
      <c r="AL112" s="0" t="n">
        <v>0.982307395122202</v>
      </c>
      <c r="AM112" s="0" t="n">
        <v>0.977707293363259</v>
      </c>
      <c r="AN112" s="0" t="n">
        <v>0.972974733719236</v>
      </c>
      <c r="AO112" s="0" t="n">
        <v>0.968261853873283</v>
      </c>
      <c r="AP112" s="0" t="n">
        <v>0.96402409960477</v>
      </c>
    </row>
    <row r="113" customFormat="false" ht="12.75" hidden="false" customHeight="false" outlineLevel="0" collapsed="false">
      <c r="A113" s="22" t="n">
        <f aca="false">IF(C113&lt;&gt;"",VLOOKUP(C113,Sheet2!$B$3:$D$100,3),"")</f>
        <v>36007</v>
      </c>
      <c r="B113" s="15" t="n">
        <f aca="false">IF(C113&lt;&gt;"",IF(C113&gt;=(WORKDAY(EOMONTH(C113,0)+1,-2)),EOMONTH(EOMONTH(C113,0)+1,0)+1,EOMONTH(C113,0)+1),"")</f>
        <v>36008</v>
      </c>
      <c r="C113" s="22" t="n">
        <v>35987</v>
      </c>
      <c r="E113" s="23"/>
      <c r="F113" s="23"/>
    </row>
    <row r="114" customFormat="false" ht="12.75" hidden="false" customHeight="false" outlineLevel="0" collapsed="false">
      <c r="A114" s="22" t="n">
        <f aca="false">IF(C114&lt;&gt;"",VLOOKUP(C114,Sheet2!$B$3:$D$100,3),"")</f>
        <v>36007</v>
      </c>
      <c r="B114" s="15" t="n">
        <f aca="false">IF(C114&lt;&gt;"",IF(C114&gt;=(WORKDAY(EOMONTH(C114,0)+1,-2)),EOMONTH(EOMONTH(C114,0)+1,0)+1,EOMONTH(C114,0)+1),"")</f>
        <v>36008</v>
      </c>
      <c r="C114" s="22" t="n">
        <v>35988</v>
      </c>
      <c r="E114" s="23"/>
      <c r="F114" s="23"/>
    </row>
    <row r="115" customFormat="false" ht="12.75" hidden="false" customHeight="false" outlineLevel="0" collapsed="false">
      <c r="A115" s="22" t="n">
        <f aca="false">IF(C115&lt;&gt;"",VLOOKUP(C115,Sheet2!$B$3:$D$100,3),"")</f>
        <v>36007</v>
      </c>
      <c r="B115" s="15" t="n">
        <f aca="false">IF(C115&lt;&gt;"",IF(C115&gt;=(WORKDAY(EOMONTH(C115,0)+1,-2)),EOMONTH(EOMONTH(C115,0)+1,0)+1,EOMONTH(C115,0)+1),"")</f>
        <v>36008</v>
      </c>
      <c r="C115" s="22" t="n">
        <v>35989</v>
      </c>
      <c r="E115" s="23" t="n">
        <v>2.36</v>
      </c>
      <c r="F115" s="23" t="n">
        <v>2.52</v>
      </c>
      <c r="K115" s="0" t="n">
        <v>0.135</v>
      </c>
      <c r="L115" s="0" t="n">
        <v>0.115</v>
      </c>
      <c r="M115" s="0" t="n">
        <v>0.115</v>
      </c>
      <c r="N115" s="0" t="n">
        <v>0.17</v>
      </c>
      <c r="O115" s="0" t="n">
        <v>0.17</v>
      </c>
      <c r="P115" s="0" t="n">
        <v>0.17</v>
      </c>
      <c r="Q115" s="0" t="n">
        <v>0.17</v>
      </c>
      <c r="R115" s="0" t="n">
        <v>0.17</v>
      </c>
      <c r="W115" s="0" t="n">
        <v>2.249</v>
      </c>
      <c r="X115" s="0" t="n">
        <v>2.28</v>
      </c>
      <c r="Y115" s="0" t="n">
        <v>2.32</v>
      </c>
      <c r="Z115" s="0" t="n">
        <v>2.486</v>
      </c>
      <c r="AA115" s="0" t="n">
        <v>2.66</v>
      </c>
      <c r="AB115" s="0" t="n">
        <v>2.704</v>
      </c>
      <c r="AC115" s="0" t="n">
        <v>2.572</v>
      </c>
      <c r="AD115" s="0" t="n">
        <v>2.43</v>
      </c>
      <c r="AI115" s="0" t="n">
        <v>0.997080611757141</v>
      </c>
      <c r="AJ115" s="0" t="n">
        <v>0.992195899495945</v>
      </c>
      <c r="AK115" s="0" t="n">
        <v>0.987528558200378</v>
      </c>
      <c r="AL115" s="0" t="n">
        <v>0.982743666076601</v>
      </c>
      <c r="AM115" s="0" t="n">
        <v>0.978138309276865</v>
      </c>
      <c r="AN115" s="0" t="n">
        <v>0.973392805767632</v>
      </c>
      <c r="AO115" s="0" t="n">
        <v>0.968655306982799</v>
      </c>
      <c r="AP115" s="0" t="n">
        <v>0.964391428206395</v>
      </c>
    </row>
    <row r="116" customFormat="false" ht="12.75" hidden="false" customHeight="false" outlineLevel="0" collapsed="false">
      <c r="A116" s="22" t="n">
        <f aca="false">IF(C116&lt;&gt;"",VLOOKUP(C116,Sheet2!$B$3:$D$100,3),"")</f>
        <v>36007</v>
      </c>
      <c r="B116" s="15" t="n">
        <f aca="false">IF(C116&lt;&gt;"",IF(C116&gt;=(WORKDAY(EOMONTH(C116,0)+1,-2)),EOMONTH(EOMONTH(C116,0)+1,0)+1,EOMONTH(C116,0)+1),"")</f>
        <v>36008</v>
      </c>
      <c r="C116" s="22" t="n">
        <v>35990</v>
      </c>
      <c r="E116" s="23" t="n">
        <v>2.53</v>
      </c>
      <c r="F116" s="23" t="n">
        <v>2.55</v>
      </c>
      <c r="K116" s="0" t="n">
        <v>0.17</v>
      </c>
      <c r="L116" s="0" t="n">
        <v>0.14</v>
      </c>
      <c r="M116" s="0" t="n">
        <v>0.14</v>
      </c>
      <c r="N116" s="0" t="n">
        <v>0.17</v>
      </c>
      <c r="O116" s="0" t="n">
        <v>0.17</v>
      </c>
      <c r="P116" s="0" t="n">
        <v>0.17</v>
      </c>
      <c r="Q116" s="0" t="n">
        <v>0.17</v>
      </c>
      <c r="R116" s="0" t="n">
        <v>0.17</v>
      </c>
      <c r="W116" s="0" t="n">
        <v>2.266</v>
      </c>
      <c r="X116" s="0" t="n">
        <v>2.291</v>
      </c>
      <c r="Y116" s="0" t="n">
        <v>2.32</v>
      </c>
      <c r="Z116" s="0" t="n">
        <v>2.487</v>
      </c>
      <c r="AA116" s="0" t="n">
        <v>2.667</v>
      </c>
      <c r="AB116" s="0" t="n">
        <v>2.711</v>
      </c>
      <c r="AC116" s="0" t="n">
        <v>2.581</v>
      </c>
      <c r="AD116" s="0" t="n">
        <v>2.441</v>
      </c>
      <c r="AI116" s="0" t="n">
        <v>0.997236375299985</v>
      </c>
      <c r="AJ116" s="0" t="n">
        <v>0.992351635378938</v>
      </c>
      <c r="AK116" s="0" t="n">
        <v>0.987675426942453</v>
      </c>
      <c r="AL116" s="0" t="n">
        <v>0.982882581526099</v>
      </c>
      <c r="AM116" s="0" t="n">
        <v>0.978267439941609</v>
      </c>
      <c r="AN116" s="0" t="n">
        <v>0.97351209216228</v>
      </c>
      <c r="AO116" s="0" t="n">
        <v>0.968766058996456</v>
      </c>
      <c r="AP116" s="0" t="n">
        <v>0.964494007997197</v>
      </c>
    </row>
    <row r="117" customFormat="false" ht="12.75" hidden="false" customHeight="false" outlineLevel="0" collapsed="false">
      <c r="A117" s="22" t="n">
        <f aca="false">IF(C117&lt;&gt;"",VLOOKUP(C117,Sheet2!$B$3:$D$100,3),"")</f>
        <v>36007</v>
      </c>
      <c r="B117" s="15" t="n">
        <f aca="false">IF(C117&lt;&gt;"",IF(C117&gt;=(WORKDAY(EOMONTH(C117,0)+1,-2)),EOMONTH(EOMONTH(C117,0)+1,0)+1,EOMONTH(C117,0)+1),"")</f>
        <v>36008</v>
      </c>
      <c r="C117" s="22" t="n">
        <v>35991</v>
      </c>
      <c r="E117" s="23" t="n">
        <v>2.625</v>
      </c>
      <c r="F117" s="23" t="n">
        <v>2.47</v>
      </c>
      <c r="K117" s="0" t="n">
        <v>0.16</v>
      </c>
      <c r="L117" s="0" t="n">
        <v>0.13</v>
      </c>
      <c r="M117" s="0" t="n">
        <v>0.13</v>
      </c>
      <c r="N117" s="0" t="n">
        <v>0.18</v>
      </c>
      <c r="O117" s="0" t="n">
        <v>0.18</v>
      </c>
      <c r="P117" s="0" t="n">
        <v>0.18</v>
      </c>
      <c r="Q117" s="0" t="n">
        <v>0.18</v>
      </c>
      <c r="R117" s="0" t="n">
        <v>0.18</v>
      </c>
      <c r="W117" s="0" t="n">
        <v>2.231</v>
      </c>
      <c r="X117" s="0" t="n">
        <v>2.253</v>
      </c>
      <c r="Y117" s="0" t="n">
        <v>2.281</v>
      </c>
      <c r="Z117" s="0" t="n">
        <v>2.463</v>
      </c>
      <c r="AA117" s="0" t="n">
        <v>2.65</v>
      </c>
      <c r="AB117" s="0" t="n">
        <v>2.7</v>
      </c>
      <c r="AC117" s="0" t="n">
        <v>2.573</v>
      </c>
      <c r="AD117" s="0" t="n">
        <v>2.435</v>
      </c>
      <c r="AI117" s="0" t="n">
        <v>0.997391144947489</v>
      </c>
      <c r="AJ117" s="0" t="n">
        <v>0.992506860541142</v>
      </c>
      <c r="AK117" s="0" t="n">
        <v>0.987829778212899</v>
      </c>
      <c r="AL117" s="0" t="n">
        <v>0.983036120298896</v>
      </c>
      <c r="AM117" s="0" t="n">
        <v>0.978420320956556</v>
      </c>
      <c r="AN117" s="0" t="n">
        <v>0.973664304367322</v>
      </c>
      <c r="AO117" s="0" t="n">
        <v>0.968917527217957</v>
      </c>
      <c r="AP117" s="0" t="n">
        <v>0.964644810326638</v>
      </c>
    </row>
    <row r="118" customFormat="false" ht="12.75" hidden="false" customHeight="false" outlineLevel="0" collapsed="false">
      <c r="A118" s="22" t="n">
        <f aca="false">IF(C118&lt;&gt;"",VLOOKUP(C118,Sheet2!$B$3:$D$100,3),"")</f>
        <v>36007</v>
      </c>
      <c r="B118" s="15" t="n">
        <f aca="false">IF(C118&lt;&gt;"",IF(C118&gt;=(WORKDAY(EOMONTH(C118,0)+1,-2)),EOMONTH(EOMONTH(C118,0)+1,0)+1,EOMONTH(C118,0)+1),"")</f>
        <v>36008</v>
      </c>
      <c r="C118" s="22" t="n">
        <v>35992</v>
      </c>
      <c r="E118" s="23" t="n">
        <v>2.62</v>
      </c>
      <c r="F118" s="23" t="n">
        <v>2.52</v>
      </c>
      <c r="K118" s="0" t="n">
        <v>0.205</v>
      </c>
      <c r="L118" s="0" t="n">
        <v>0.17</v>
      </c>
      <c r="M118" s="0" t="n">
        <v>0.17</v>
      </c>
      <c r="N118" s="0" t="n">
        <v>0.18</v>
      </c>
      <c r="O118" s="0" t="n">
        <v>0.18</v>
      </c>
      <c r="P118" s="0" t="n">
        <v>0.18</v>
      </c>
      <c r="Q118" s="0" t="n">
        <v>0.18</v>
      </c>
      <c r="R118" s="0" t="n">
        <v>0.18</v>
      </c>
      <c r="W118" s="0" t="n">
        <v>2.132</v>
      </c>
      <c r="X118" s="0" t="n">
        <v>2.146</v>
      </c>
      <c r="Y118" s="0" t="n">
        <v>2.169</v>
      </c>
      <c r="Z118" s="0" t="n">
        <v>2.375</v>
      </c>
      <c r="AA118" s="0" t="n">
        <v>2.582</v>
      </c>
      <c r="AB118" s="0" t="n">
        <v>2.642</v>
      </c>
      <c r="AC118" s="0" t="n">
        <v>2.537</v>
      </c>
      <c r="AD118" s="0" t="n">
        <v>2.411</v>
      </c>
      <c r="AI118" s="0" t="n">
        <v>0.997554648161849</v>
      </c>
      <c r="AJ118" s="0" t="n">
        <v>0.992675982602544</v>
      </c>
      <c r="AK118" s="0" t="n">
        <v>0.987998450466854</v>
      </c>
      <c r="AL118" s="0" t="n">
        <v>0.983204759611225</v>
      </c>
      <c r="AM118" s="0" t="n">
        <v>0.978586401418979</v>
      </c>
      <c r="AN118" s="0" t="n">
        <v>0.97382812654261</v>
      </c>
      <c r="AO118" s="0" t="n">
        <v>0.969080800148245</v>
      </c>
      <c r="AP118" s="0" t="n">
        <v>0.964807097425971</v>
      </c>
    </row>
    <row r="119" customFormat="false" ht="12.75" hidden="false" customHeight="false" outlineLevel="0" collapsed="false">
      <c r="A119" s="22" t="n">
        <f aca="false">IF(C119&lt;&gt;"",VLOOKUP(C119,Sheet2!$B$3:$D$100,3),"")</f>
        <v>36007</v>
      </c>
      <c r="B119" s="15" t="n">
        <f aca="false">IF(C119&lt;&gt;"",IF(C119&gt;=(WORKDAY(EOMONTH(C119,0)+1,-2)),EOMONTH(EOMONTH(C119,0)+1,0)+1,EOMONTH(C119,0)+1),"")</f>
        <v>36008</v>
      </c>
      <c r="C119" s="22" t="n">
        <v>35993</v>
      </c>
      <c r="E119" s="23" t="n">
        <v>2.645</v>
      </c>
      <c r="F119" s="23" t="n">
        <v>2.55</v>
      </c>
      <c r="K119" s="0" t="n">
        <v>0.205</v>
      </c>
      <c r="L119" s="0" t="n">
        <v>0.17</v>
      </c>
      <c r="M119" s="0" t="n">
        <v>0.17</v>
      </c>
      <c r="N119" s="0" t="n">
        <v>0.195</v>
      </c>
      <c r="O119" s="0" t="n">
        <v>0.195</v>
      </c>
      <c r="P119" s="0" t="n">
        <v>0.195</v>
      </c>
      <c r="Q119" s="0" t="n">
        <v>0.195</v>
      </c>
      <c r="R119" s="0" t="n">
        <v>0.195</v>
      </c>
      <c r="W119" s="0" t="n">
        <v>2.165</v>
      </c>
      <c r="X119" s="0" t="n">
        <v>2.174</v>
      </c>
      <c r="Y119" s="0" t="n">
        <v>2.195</v>
      </c>
      <c r="Z119" s="0" t="n">
        <v>2.4</v>
      </c>
      <c r="AA119" s="0" t="n">
        <v>2.605</v>
      </c>
      <c r="AB119" s="0" t="n">
        <v>2.665</v>
      </c>
      <c r="AC119" s="0" t="n">
        <v>2.558</v>
      </c>
      <c r="AD119" s="0" t="n">
        <v>2.435</v>
      </c>
      <c r="AI119" s="0" t="n">
        <v>0.997709725222985</v>
      </c>
      <c r="AJ119" s="0" t="n">
        <v>0.992832127386458</v>
      </c>
      <c r="AK119" s="0" t="n">
        <v>0.988154036916961</v>
      </c>
      <c r="AL119" s="0" t="n">
        <v>0.983359654263813</v>
      </c>
      <c r="AM119" s="0" t="n">
        <v>0.978740505692658</v>
      </c>
      <c r="AN119" s="0" t="n">
        <v>0.973981438104423</v>
      </c>
      <c r="AO119" s="0" t="n">
        <v>0.969233387690957</v>
      </c>
      <c r="AP119" s="0" t="n">
        <v>0.964958987149741</v>
      </c>
    </row>
    <row r="120" customFormat="false" ht="12.75" hidden="false" customHeight="false" outlineLevel="0" collapsed="false">
      <c r="A120" s="22" t="n">
        <f aca="false">IF(C120&lt;&gt;"",VLOOKUP(C120,Sheet2!$B$3:$D$100,3),"")</f>
        <v>36007</v>
      </c>
      <c r="B120" s="15" t="n">
        <f aca="false">IF(C120&lt;&gt;"",IF(C120&gt;=(WORKDAY(EOMONTH(C120,0)+1,-2)),EOMONTH(EOMONTH(C120,0)+1,0)+1,EOMONTH(C120,0)+1),"")</f>
        <v>36008</v>
      </c>
      <c r="C120" s="22" t="n">
        <v>35994</v>
      </c>
      <c r="E120" s="23"/>
      <c r="F120" s="23"/>
    </row>
    <row r="121" customFormat="false" ht="12.75" hidden="false" customHeight="false" outlineLevel="0" collapsed="false">
      <c r="A121" s="22" t="n">
        <f aca="false">IF(C121&lt;&gt;"",VLOOKUP(C121,Sheet2!$B$3:$D$100,3),"")</f>
        <v>36007</v>
      </c>
      <c r="B121" s="15" t="n">
        <f aca="false">IF(C121&lt;&gt;"",IF(C121&gt;=(WORKDAY(EOMONTH(C121,0)+1,-2)),EOMONTH(EOMONTH(C121,0)+1,0)+1,EOMONTH(C121,0)+1),"")</f>
        <v>36008</v>
      </c>
      <c r="C121" s="22" t="n">
        <v>35995</v>
      </c>
      <c r="E121" s="23"/>
      <c r="F121" s="23"/>
    </row>
    <row r="122" customFormat="false" ht="12.75" hidden="false" customHeight="false" outlineLevel="0" collapsed="false">
      <c r="A122" s="22" t="n">
        <f aca="false">IF(C122&lt;&gt;"",VLOOKUP(C122,Sheet2!$B$3:$D$100,3),"")</f>
        <v>36007</v>
      </c>
      <c r="B122" s="15" t="n">
        <f aca="false">IF(C122&lt;&gt;"",IF(C122&gt;=(WORKDAY(EOMONTH(C122,0)+1,-2)),EOMONTH(EOMONTH(C122,0)+1,0)+1,EOMONTH(C122,0)+1),"")</f>
        <v>36008</v>
      </c>
      <c r="C122" s="22" t="n">
        <v>35996</v>
      </c>
      <c r="E122" s="23" t="n">
        <v>2.615</v>
      </c>
      <c r="F122" s="23" t="n">
        <v>2.55</v>
      </c>
      <c r="K122" s="0" t="n">
        <v>0.405</v>
      </c>
      <c r="L122" s="0" t="n">
        <v>0.23</v>
      </c>
      <c r="M122" s="0" t="n">
        <v>0.23</v>
      </c>
      <c r="N122" s="0" t="n">
        <v>0.195</v>
      </c>
      <c r="O122" s="0" t="n">
        <v>0.195</v>
      </c>
      <c r="P122" s="0" t="n">
        <v>0.195</v>
      </c>
      <c r="Q122" s="0" t="n">
        <v>0.195</v>
      </c>
      <c r="R122" s="0" t="n">
        <v>0.195</v>
      </c>
      <c r="W122" s="0" t="n">
        <v>2.095</v>
      </c>
      <c r="X122" s="0" t="n">
        <v>2.1</v>
      </c>
      <c r="Y122" s="0" t="n">
        <v>2.123</v>
      </c>
      <c r="Z122" s="0" t="n">
        <v>2.348</v>
      </c>
      <c r="AA122" s="0" t="n">
        <v>2.57</v>
      </c>
      <c r="AB122" s="0" t="n">
        <v>2.633</v>
      </c>
      <c r="AC122" s="0" t="n">
        <v>2.53</v>
      </c>
      <c r="AD122" s="0" t="n">
        <v>2.42</v>
      </c>
      <c r="AI122" s="0" t="n">
        <v>0.998168877530844</v>
      </c>
      <c r="AJ122" s="0" t="n">
        <v>0.993286081272516</v>
      </c>
      <c r="AK122" s="0" t="n">
        <v>0.988605517367359</v>
      </c>
      <c r="AL122" s="0" t="n">
        <v>0.983807689478512</v>
      </c>
      <c r="AM122" s="0" t="n">
        <v>0.979187685171835</v>
      </c>
      <c r="AN122" s="0" t="n">
        <v>0.974430569935983</v>
      </c>
      <c r="AO122" s="0" t="n">
        <v>0.969687390243171</v>
      </c>
      <c r="AP122" s="0" t="n">
        <v>0.965419639973577</v>
      </c>
    </row>
    <row r="123" customFormat="false" ht="12.75" hidden="false" customHeight="false" outlineLevel="0" collapsed="false">
      <c r="A123" s="22" t="n">
        <f aca="false">IF(C123&lt;&gt;"",VLOOKUP(C123,Sheet2!$B$3:$D$100,3),"")</f>
        <v>36007</v>
      </c>
      <c r="B123" s="15" t="n">
        <f aca="false">IF(C123&lt;&gt;"",IF(C123&gt;=(WORKDAY(EOMONTH(C123,0)+1,-2)),EOMONTH(EOMONTH(C123,0)+1,0)+1,EOMONTH(C123,0)+1),"")</f>
        <v>36008</v>
      </c>
      <c r="C123" s="22" t="n">
        <v>35997</v>
      </c>
      <c r="E123" s="23" t="n">
        <v>2.73</v>
      </c>
      <c r="F123" s="23" t="n">
        <v>2.4</v>
      </c>
      <c r="K123" s="0" t="n">
        <v>0.44</v>
      </c>
      <c r="L123" s="0" t="n">
        <v>0.22</v>
      </c>
      <c r="M123" s="0" t="n">
        <v>0.22</v>
      </c>
      <c r="N123" s="0" t="n">
        <v>0.195</v>
      </c>
      <c r="O123" s="0" t="n">
        <v>0.195</v>
      </c>
      <c r="P123" s="0" t="n">
        <v>0.195</v>
      </c>
      <c r="Q123" s="0" t="n">
        <v>0.195</v>
      </c>
      <c r="R123" s="0" t="n">
        <v>0.195</v>
      </c>
      <c r="W123" s="0" t="n">
        <v>1.951</v>
      </c>
      <c r="X123" s="0" t="n">
        <v>1.945</v>
      </c>
      <c r="Y123" s="0" t="n">
        <v>2</v>
      </c>
      <c r="Z123" s="0" t="n">
        <v>2.255</v>
      </c>
      <c r="AA123" s="0" t="n">
        <v>2.505</v>
      </c>
      <c r="AB123" s="0" t="n">
        <v>2.575</v>
      </c>
      <c r="AC123" s="0" t="n">
        <v>2.475</v>
      </c>
      <c r="AD123" s="0" t="n">
        <v>2.377</v>
      </c>
      <c r="AI123" s="0" t="n">
        <v>0.998322626218734</v>
      </c>
      <c r="AJ123" s="0" t="n">
        <v>0.993441473963128</v>
      </c>
      <c r="AK123" s="0" t="n">
        <v>0.988759899602298</v>
      </c>
      <c r="AL123" s="0" t="n">
        <v>0.983961104051372</v>
      </c>
      <c r="AM123" s="0" t="n">
        <v>0.979340254805837</v>
      </c>
      <c r="AN123" s="0" t="n">
        <v>0.97458219264014</v>
      </c>
      <c r="AO123" s="0" t="n">
        <v>0.969837890104916</v>
      </c>
      <c r="AP123" s="0" t="n">
        <v>0.965569078580186</v>
      </c>
    </row>
    <row r="124" customFormat="false" ht="12.75" hidden="false" customHeight="false" outlineLevel="0" collapsed="false">
      <c r="A124" s="22" t="n">
        <f aca="false">IF(C124&lt;&gt;"",VLOOKUP(C124,Sheet2!$B$3:$D$100,3),"")</f>
        <v>36007</v>
      </c>
      <c r="B124" s="15" t="n">
        <f aca="false">IF(C124&lt;&gt;"",IF(C124&gt;=(WORKDAY(EOMONTH(C124,0)+1,-2)),EOMONTH(EOMONTH(C124,0)+1,0)+1,EOMONTH(C124,0)+1),"")</f>
        <v>36008</v>
      </c>
      <c r="C124" s="22" t="n">
        <v>35998</v>
      </c>
      <c r="E124" s="23" t="n">
        <v>2.635</v>
      </c>
      <c r="F124" s="23" t="n">
        <v>2.35</v>
      </c>
      <c r="K124" s="0" t="n">
        <v>0.4</v>
      </c>
      <c r="L124" s="0" t="n">
        <v>0.21</v>
      </c>
      <c r="M124" s="0" t="n">
        <v>0.21</v>
      </c>
      <c r="N124" s="0" t="n">
        <v>0.195</v>
      </c>
      <c r="O124" s="0" t="n">
        <v>0.195</v>
      </c>
      <c r="P124" s="0" t="n">
        <v>0.195</v>
      </c>
      <c r="Q124" s="0" t="n">
        <v>0.195</v>
      </c>
      <c r="R124" s="0" t="n">
        <v>0.195</v>
      </c>
      <c r="W124" s="0" t="n">
        <v>1.934</v>
      </c>
      <c r="X124" s="0" t="n">
        <v>1.927</v>
      </c>
      <c r="Y124" s="0" t="n">
        <v>1.989</v>
      </c>
      <c r="Z124" s="0" t="n">
        <v>2.254</v>
      </c>
      <c r="AA124" s="0" t="n">
        <v>2.514</v>
      </c>
      <c r="AB124" s="0" t="n">
        <v>2.584</v>
      </c>
      <c r="AC124" s="0" t="n">
        <v>2.484</v>
      </c>
      <c r="AD124" s="0" t="n">
        <v>2.389</v>
      </c>
      <c r="AI124" s="0" t="n">
        <v>0.998476243394132</v>
      </c>
      <c r="AJ124" s="0" t="n">
        <v>0.993596952192663</v>
      </c>
      <c r="AK124" s="0" t="n">
        <v>0.988914520176942</v>
      </c>
      <c r="AL124" s="0" t="n">
        <v>0.984114908879611</v>
      </c>
      <c r="AM124" s="0" t="n">
        <v>0.979493402352096</v>
      </c>
      <c r="AN124" s="0" t="n">
        <v>0.974731731623374</v>
      </c>
      <c r="AO124" s="0" t="n">
        <v>0.969979399849616</v>
      </c>
      <c r="AP124" s="0" t="n">
        <v>0.965701565051338</v>
      </c>
    </row>
    <row r="125" customFormat="false" ht="12.75" hidden="false" customHeight="false" outlineLevel="0" collapsed="false">
      <c r="A125" s="22" t="n">
        <f aca="false">IF(C125&lt;&gt;"",VLOOKUP(C125,Sheet2!$B$3:$D$100,3),"")</f>
        <v>36007</v>
      </c>
      <c r="B125" s="15" t="n">
        <f aca="false">IF(C125&lt;&gt;"",IF(C125&gt;=(WORKDAY(EOMONTH(C125,0)+1,-2)),EOMONTH(EOMONTH(C125,0)+1,0)+1,EOMONTH(C125,0)+1),"")</f>
        <v>36008</v>
      </c>
      <c r="C125" s="22" t="n">
        <v>35999</v>
      </c>
      <c r="E125" s="23" t="n">
        <v>2.405</v>
      </c>
      <c r="F125" s="23" t="n">
        <v>2.35</v>
      </c>
      <c r="K125" s="0" t="n">
        <v>0.4</v>
      </c>
      <c r="L125" s="0" t="n">
        <v>0.21</v>
      </c>
      <c r="M125" s="0" t="n">
        <v>0.21</v>
      </c>
      <c r="N125" s="0" t="n">
        <v>0.195</v>
      </c>
      <c r="O125" s="0" t="n">
        <v>0.195</v>
      </c>
      <c r="P125" s="0" t="n">
        <v>0.195</v>
      </c>
      <c r="Q125" s="0" t="n">
        <v>0.195</v>
      </c>
      <c r="R125" s="0" t="n">
        <v>0.195</v>
      </c>
      <c r="W125" s="0" t="n">
        <v>1.948</v>
      </c>
      <c r="X125" s="0" t="n">
        <v>1.941</v>
      </c>
      <c r="Y125" s="0" t="n">
        <v>1.996</v>
      </c>
      <c r="Z125" s="0" t="n">
        <v>2.255</v>
      </c>
      <c r="AA125" s="0" t="n">
        <v>2.526</v>
      </c>
      <c r="AB125" s="0" t="n">
        <v>2.595</v>
      </c>
      <c r="AC125" s="0" t="n">
        <v>2.496</v>
      </c>
      <c r="AD125" s="0" t="n">
        <v>2.396</v>
      </c>
      <c r="AI125" s="0" t="n">
        <v>0.998633785232098</v>
      </c>
      <c r="AJ125" s="0" t="n">
        <v>0.993766332093093</v>
      </c>
      <c r="AK125" s="0" t="n">
        <v>0.989084936560207</v>
      </c>
      <c r="AL125" s="0" t="n">
        <v>0.984286021826771</v>
      </c>
      <c r="AM125" s="0" t="n">
        <v>0.979662195220598</v>
      </c>
      <c r="AN125" s="0" t="n">
        <v>0.974898321058331</v>
      </c>
      <c r="AO125" s="0" t="n">
        <v>0.97014550560838</v>
      </c>
      <c r="AP125" s="0" t="n">
        <v>0.965866588084596</v>
      </c>
    </row>
    <row r="126" customFormat="false" ht="12.75" hidden="false" customHeight="false" outlineLevel="0" collapsed="false">
      <c r="A126" s="22" t="n">
        <f aca="false">IF(C126&lt;&gt;"",VLOOKUP(C126,Sheet2!$B$3:$D$100,3),"")</f>
        <v>36007</v>
      </c>
      <c r="B126" s="15" t="n">
        <f aca="false">IF(C126&lt;&gt;"",IF(C126&gt;=(WORKDAY(EOMONTH(C126,0)+1,-2)),EOMONTH(EOMONTH(C126,0)+1,0)+1,EOMONTH(C126,0)+1),"")</f>
        <v>36008</v>
      </c>
      <c r="C126" s="22" t="n">
        <v>36000</v>
      </c>
      <c r="E126" s="23" t="n">
        <v>2.38</v>
      </c>
      <c r="F126" s="23" t="n">
        <v>2.38</v>
      </c>
      <c r="K126" s="0" t="n">
        <v>0.4</v>
      </c>
      <c r="L126" s="0" t="n">
        <v>0.21</v>
      </c>
      <c r="M126" s="0" t="n">
        <v>0.21</v>
      </c>
      <c r="N126" s="0" t="n">
        <v>0.195</v>
      </c>
      <c r="O126" s="0" t="n">
        <v>0.195</v>
      </c>
      <c r="P126" s="0" t="n">
        <v>0.195</v>
      </c>
      <c r="Q126" s="0" t="n">
        <v>0.195</v>
      </c>
      <c r="R126" s="0" t="n">
        <v>0.195</v>
      </c>
      <c r="W126" s="0" t="n">
        <v>2.031</v>
      </c>
      <c r="X126" s="0" t="n">
        <v>2.028</v>
      </c>
      <c r="Y126" s="0" t="n">
        <v>2.065</v>
      </c>
      <c r="Z126" s="0" t="n">
        <v>2.31</v>
      </c>
      <c r="AA126" s="0" t="n">
        <v>2.58</v>
      </c>
      <c r="AB126" s="0" t="n">
        <v>2.65</v>
      </c>
      <c r="AC126" s="0" t="n">
        <v>2.542</v>
      </c>
      <c r="AD126" s="0" t="n">
        <v>2.43</v>
      </c>
      <c r="AI126" s="0" t="n">
        <v>0.998786809544265</v>
      </c>
      <c r="AJ126" s="0" t="n">
        <v>0.993923515137231</v>
      </c>
      <c r="AK126" s="0" t="n">
        <v>0.989248813155892</v>
      </c>
      <c r="AL126" s="0" t="n">
        <v>0.984456446131257</v>
      </c>
      <c r="AM126" s="0" t="n">
        <v>0.979840878136059</v>
      </c>
      <c r="AN126" s="0" t="n">
        <v>0.975082436370494</v>
      </c>
      <c r="AO126" s="0" t="n">
        <v>0.970329472129545</v>
      </c>
      <c r="AP126" s="0" t="n">
        <v>0.966048945101764</v>
      </c>
    </row>
    <row r="127" customFormat="false" ht="12.75" hidden="false" customHeight="false" outlineLevel="0" collapsed="false">
      <c r="A127" s="22" t="n">
        <f aca="false">IF(C127&lt;&gt;"",VLOOKUP(C127,Sheet2!$B$3:$D$100,3),"")</f>
        <v>36007</v>
      </c>
      <c r="B127" s="15" t="n">
        <f aca="false">IF(C127&lt;&gt;"",IF(C127&gt;=(WORKDAY(EOMONTH(C127,0)+1,-2)),EOMONTH(EOMONTH(C127,0)+1,0)+1,EOMONTH(C127,0)+1),"")</f>
        <v>36008</v>
      </c>
      <c r="C127" s="22" t="n">
        <v>36001</v>
      </c>
      <c r="E127" s="23"/>
      <c r="F127" s="23"/>
    </row>
    <row r="128" customFormat="false" ht="12.75" hidden="false" customHeight="false" outlineLevel="0" collapsed="false">
      <c r="A128" s="22" t="n">
        <f aca="false">IF(C128&lt;&gt;"",VLOOKUP(C128,Sheet2!$B$3:$D$100,3),"")</f>
        <v>36007</v>
      </c>
      <c r="B128" s="15" t="n">
        <f aca="false">IF(C128&lt;&gt;"",IF(C128&gt;=(WORKDAY(EOMONTH(C128,0)+1,-2)),EOMONTH(EOMONTH(C128,0)+1,0)+1,EOMONTH(C128,0)+1),"")</f>
        <v>36008</v>
      </c>
      <c r="C128" s="22" t="n">
        <v>36002</v>
      </c>
      <c r="E128" s="23"/>
      <c r="F128" s="23"/>
    </row>
    <row r="129" customFormat="false" ht="12.75" hidden="false" customHeight="false" outlineLevel="0" collapsed="false">
      <c r="A129" s="22" t="n">
        <f aca="false">IF(C129&lt;&gt;"",VLOOKUP(C129,Sheet2!$B$3:$D$100,3),"")</f>
        <v>36007</v>
      </c>
      <c r="B129" s="15" t="n">
        <f aca="false">IF(C129&lt;&gt;"",IF(C129&gt;=(WORKDAY(EOMONTH(C129,0)+1,-2)),EOMONTH(EOMONTH(C129,0)+1,0)+1,EOMONTH(C129,0)+1),"")</f>
        <v>36008</v>
      </c>
      <c r="C129" s="22" t="n">
        <v>36003</v>
      </c>
      <c r="E129" s="23" t="n">
        <v>2.355</v>
      </c>
      <c r="F129" s="23" t="n">
        <v>2.45</v>
      </c>
      <c r="K129" s="0" t="n">
        <v>0.46</v>
      </c>
      <c r="L129" s="0" t="n">
        <v>0.31</v>
      </c>
      <c r="M129" s="0" t="n">
        <v>0.21</v>
      </c>
      <c r="N129" s="0" t="n">
        <v>0.195</v>
      </c>
      <c r="O129" s="0" t="n">
        <v>0.195</v>
      </c>
      <c r="P129" s="0" t="n">
        <v>0.195</v>
      </c>
      <c r="Q129" s="0" t="n">
        <v>0.195</v>
      </c>
      <c r="R129" s="0" t="n">
        <v>0.195</v>
      </c>
      <c r="W129" s="0" t="n">
        <v>1.965</v>
      </c>
      <c r="X129" s="0" t="n">
        <v>1.959</v>
      </c>
      <c r="Y129" s="0" t="n">
        <v>2.008</v>
      </c>
      <c r="Z129" s="0" t="n">
        <v>2.271</v>
      </c>
      <c r="AA129" s="0" t="n">
        <v>2.548</v>
      </c>
      <c r="AB129" s="0" t="n">
        <v>2.625</v>
      </c>
      <c r="AC129" s="0" t="n">
        <v>2.525</v>
      </c>
      <c r="AD129" s="0" t="n">
        <v>2.42</v>
      </c>
      <c r="AI129" s="0" t="n">
        <v>0.999242139617603</v>
      </c>
      <c r="AJ129" s="0" t="n">
        <v>0.994382366869477</v>
      </c>
      <c r="AK129" s="0" t="n">
        <v>0.989704379088983</v>
      </c>
      <c r="AL129" s="0" t="n">
        <v>0.984908758870057</v>
      </c>
      <c r="AM129" s="0" t="n">
        <v>0.980292111545864</v>
      </c>
      <c r="AN129" s="0" t="n">
        <v>0.975532529225106</v>
      </c>
      <c r="AO129" s="0" t="n">
        <v>0.970777216656106</v>
      </c>
      <c r="AP129" s="0" t="n">
        <v>0.966494878990379</v>
      </c>
    </row>
    <row r="130" customFormat="false" ht="12.75" hidden="false" customHeight="false" outlineLevel="0" collapsed="false">
      <c r="A130" s="22" t="n">
        <f aca="false">IF(C130&lt;&gt;"",VLOOKUP(C130,Sheet2!$B$3:$D$100,3),"")</f>
        <v>36007</v>
      </c>
      <c r="B130" s="15" t="n">
        <f aca="false">IF(C130&lt;&gt;"",IF(C130&gt;=(WORKDAY(EOMONTH(C130,0)+1,-2)),EOMONTH(EOMONTH(C130,0)+1,0)+1,EOMONTH(C130,0)+1),"")</f>
        <v>36008</v>
      </c>
      <c r="C130" s="22" t="n">
        <v>36004</v>
      </c>
      <c r="E130" s="23" t="n">
        <v>2.54</v>
      </c>
      <c r="F130" s="23" t="n">
        <v>2.5</v>
      </c>
      <c r="K130" s="0" t="n">
        <v>0.47</v>
      </c>
      <c r="L130" s="0" t="n">
        <v>0.325</v>
      </c>
      <c r="M130" s="0" t="n">
        <v>0.225</v>
      </c>
      <c r="N130" s="0" t="n">
        <v>0.195</v>
      </c>
      <c r="O130" s="0" t="n">
        <v>0.195</v>
      </c>
      <c r="P130" s="0" t="n">
        <v>0.195</v>
      </c>
      <c r="Q130" s="0" t="n">
        <v>0.195</v>
      </c>
      <c r="R130" s="0" t="n">
        <v>0.195</v>
      </c>
      <c r="W130" s="0" t="n">
        <v>1.952</v>
      </c>
      <c r="X130" s="0" t="n">
        <v>1.935</v>
      </c>
      <c r="Y130" s="0" t="n">
        <v>1.985</v>
      </c>
      <c r="Z130" s="0" t="n">
        <v>2.245</v>
      </c>
      <c r="AA130" s="0" t="n">
        <v>2.525</v>
      </c>
      <c r="AB130" s="0" t="n">
        <v>2.608</v>
      </c>
      <c r="AC130" s="0" t="n">
        <v>2.51</v>
      </c>
      <c r="AD130" s="0" t="n">
        <v>2.41</v>
      </c>
      <c r="AI130" s="0" t="n">
        <v>0.999394296259382</v>
      </c>
      <c r="AJ130" s="0" t="n">
        <v>0.994534812576484</v>
      </c>
      <c r="AK130" s="0" t="n">
        <v>0.989855625766046</v>
      </c>
      <c r="AL130" s="0" t="n">
        <v>0.98505880714825</v>
      </c>
      <c r="AM130" s="0" t="n">
        <v>0.980441894126853</v>
      </c>
      <c r="AN130" s="0" t="n">
        <v>0.975682030321181</v>
      </c>
      <c r="AO130" s="0" t="n">
        <v>0.970925920591763</v>
      </c>
      <c r="AP130" s="0" t="n">
        <v>0.966642999865019</v>
      </c>
    </row>
    <row r="131" customFormat="false" ht="12.75" hidden="false" customHeight="false" outlineLevel="0" collapsed="false">
      <c r="A131" s="22" t="n">
        <f aca="false">IF(C131&lt;&gt;"",VLOOKUP(C131,Sheet2!$B$3:$D$100,3),"")</f>
        <v>36007</v>
      </c>
      <c r="B131" s="15" t="n">
        <f aca="false">IF(C131&lt;&gt;"",IF(C131&gt;=(WORKDAY(EOMONTH(C131,0)+1,-2)),EOMONTH(EOMONTH(C131,0)+1,0)+1,EOMONTH(C131,0)+1),"")</f>
        <v>36008</v>
      </c>
      <c r="C131" s="22" t="n">
        <v>36005</v>
      </c>
      <c r="E131" s="23" t="n">
        <v>2.515</v>
      </c>
      <c r="F131" s="23" t="n">
        <v>2.54</v>
      </c>
      <c r="K131" s="0" t="n">
        <v>0.478</v>
      </c>
      <c r="L131" s="0" t="n">
        <v>0.325</v>
      </c>
      <c r="M131" s="0" t="n">
        <v>0.225</v>
      </c>
      <c r="N131" s="0" t="n">
        <v>0.195</v>
      </c>
      <c r="O131" s="0" t="n">
        <v>0.195</v>
      </c>
      <c r="P131" s="0" t="n">
        <v>0.195</v>
      </c>
      <c r="Q131" s="0" t="n">
        <v>0.195</v>
      </c>
      <c r="R131" s="0" t="n">
        <v>0.195</v>
      </c>
      <c r="W131" s="0" t="n">
        <v>1.942</v>
      </c>
      <c r="X131" s="0" t="n">
        <v>1.933</v>
      </c>
      <c r="Y131" s="0" t="n">
        <v>1.982</v>
      </c>
      <c r="Z131" s="0" t="n">
        <v>2.235</v>
      </c>
      <c r="AA131" s="0" t="n">
        <v>2.513</v>
      </c>
      <c r="AB131" s="0" t="n">
        <v>2.603</v>
      </c>
      <c r="AC131" s="0" t="n">
        <v>2.508</v>
      </c>
      <c r="AD131" s="0" t="n">
        <v>2.408</v>
      </c>
      <c r="AI131" s="0" t="n">
        <v>0.999546236255787</v>
      </c>
      <c r="AJ131" s="0" t="n">
        <v>0.994692758497856</v>
      </c>
      <c r="AK131" s="0" t="n">
        <v>0.990005915156417</v>
      </c>
      <c r="AL131" s="0" t="n">
        <v>0.985201421645318</v>
      </c>
      <c r="AM131" s="0" t="n">
        <v>0.980574374205895</v>
      </c>
      <c r="AN131" s="0" t="n">
        <v>0.97580717434666</v>
      </c>
      <c r="AO131" s="0" t="n">
        <v>0.971049776264574</v>
      </c>
      <c r="AP131" s="0" t="n">
        <v>0.966767032161365</v>
      </c>
    </row>
    <row r="132" customFormat="false" ht="12.75" hidden="false" customHeight="false" outlineLevel="0" collapsed="false">
      <c r="A132" s="22" t="n">
        <f aca="false">IF(C132&lt;&gt;"",VLOOKUP(C132,Sheet2!$B$3:$D$100,3),"")</f>
        <v>36007</v>
      </c>
      <c r="B132" s="15" t="n">
        <f aca="false">IF(C132&lt;&gt;"",IF(C132&gt;=(WORKDAY(EOMONTH(C132,0)+1,-2)),EOMONTH(EOMONTH(C132,0)+1,0)+1,EOMONTH(C132,0)+1),"")</f>
        <v>36039</v>
      </c>
      <c r="C132" s="22" t="n">
        <v>36006</v>
      </c>
      <c r="E132" s="23" t="n">
        <v>2.495</v>
      </c>
      <c r="F132" s="23" t="n">
        <v>2.54</v>
      </c>
      <c r="L132" s="0" t="n">
        <v>0.37</v>
      </c>
      <c r="M132" s="0" t="n">
        <v>0.24</v>
      </c>
      <c r="N132" s="0" t="n">
        <v>0.195</v>
      </c>
      <c r="O132" s="0" t="n">
        <v>0.195</v>
      </c>
      <c r="P132" s="0" t="n">
        <v>0.195</v>
      </c>
      <c r="Q132" s="0" t="n">
        <v>0.195</v>
      </c>
      <c r="R132" s="0" t="n">
        <v>0.195</v>
      </c>
      <c r="X132" s="0" t="n">
        <v>1.906</v>
      </c>
      <c r="Y132" s="0" t="n">
        <v>1.959</v>
      </c>
      <c r="Z132" s="0" t="n">
        <v>2.217</v>
      </c>
      <c r="AA132" s="0" t="n">
        <v>2.497</v>
      </c>
      <c r="AB132" s="0" t="n">
        <v>2.59</v>
      </c>
      <c r="AC132" s="0" t="n">
        <v>2.495</v>
      </c>
      <c r="AD132" s="0" t="n">
        <v>2.396</v>
      </c>
      <c r="AJ132" s="0" t="n">
        <v>0.994872860523117</v>
      </c>
      <c r="AK132" s="0" t="n">
        <v>0.990181773456047</v>
      </c>
      <c r="AL132" s="0" t="n">
        <v>0.98537885064668</v>
      </c>
      <c r="AM132" s="0" t="n">
        <v>0.980748557108319</v>
      </c>
      <c r="AN132" s="0" t="n">
        <v>0.975972437141863</v>
      </c>
      <c r="AO132" s="0" t="n">
        <v>0.971200150825425</v>
      </c>
      <c r="AP132" s="0" t="n">
        <v>0.966899348997462</v>
      </c>
    </row>
    <row r="133" customFormat="false" ht="12.75" hidden="false" customHeight="false" outlineLevel="0" collapsed="false">
      <c r="A133" s="22" t="n">
        <f aca="false">IF(C133&lt;&gt;"",VLOOKUP(C133,Sheet2!$B$3:$D$100,3),"")</f>
        <v>36007</v>
      </c>
      <c r="B133" s="15" t="n">
        <f aca="false">IF(C133&lt;&gt;"",IF(C133&gt;=(WORKDAY(EOMONTH(C133,0)+1,-2)),EOMONTH(EOMONTH(C133,0)+1,0)+1,EOMONTH(C133,0)+1),"")</f>
        <v>36039</v>
      </c>
      <c r="C133" s="22" t="n">
        <v>36007</v>
      </c>
      <c r="E133" s="23" t="n">
        <v>2.49</v>
      </c>
      <c r="F133" s="23" t="n">
        <v>2.54</v>
      </c>
      <c r="L133" s="0" t="n">
        <v>0.39</v>
      </c>
      <c r="M133" s="0" t="n">
        <v>0.26</v>
      </c>
      <c r="N133" s="0" t="n">
        <v>0.195</v>
      </c>
      <c r="O133" s="0" t="n">
        <v>0.195</v>
      </c>
      <c r="P133" s="0" t="n">
        <v>0.195</v>
      </c>
      <c r="Q133" s="0" t="n">
        <v>0.195</v>
      </c>
      <c r="R133" s="0" t="n">
        <v>0.195</v>
      </c>
      <c r="X133" s="0" t="n">
        <v>1.844</v>
      </c>
      <c r="Y133" s="0" t="n">
        <v>1.908</v>
      </c>
      <c r="Z133" s="0" t="n">
        <v>2.182</v>
      </c>
      <c r="AA133" s="0" t="n">
        <v>2.467</v>
      </c>
      <c r="AB133" s="0" t="n">
        <v>2.56</v>
      </c>
      <c r="AC133" s="0" t="n">
        <v>2.472</v>
      </c>
      <c r="AD133" s="0" t="n">
        <v>2.375</v>
      </c>
      <c r="AJ133" s="0" t="n">
        <v>0.995030342474535</v>
      </c>
      <c r="AK133" s="0" t="n">
        <v>0.990334457031883</v>
      </c>
      <c r="AL133" s="0" t="n">
        <v>0.985530520292434</v>
      </c>
      <c r="AM133" s="0" t="n">
        <v>0.980899786114303</v>
      </c>
      <c r="AN133" s="0" t="n">
        <v>0.976126099955418</v>
      </c>
      <c r="AO133" s="0" t="n">
        <v>0.971360296570974</v>
      </c>
      <c r="AP133" s="0" t="n">
        <v>0.967067279423279</v>
      </c>
    </row>
    <row r="134" customFormat="false" ht="12.75" hidden="false" customHeight="false" outlineLevel="0" collapsed="false">
      <c r="A134" s="22" t="n">
        <f aca="false">IF(C134&lt;&gt;"",VLOOKUP(C134,Sheet2!$B$3:$D$100,3),"")</f>
        <v>36038</v>
      </c>
      <c r="B134" s="15" t="n">
        <f aca="false">IF(C134&lt;&gt;"",IF(C134&gt;=(WORKDAY(EOMONTH(C134,0)+1,-2)),EOMONTH(EOMONTH(C134,0)+1,0)+1,EOMONTH(C134,0)+1),"")</f>
        <v>36039</v>
      </c>
      <c r="C134" s="22" t="n">
        <v>36008</v>
      </c>
      <c r="E134" s="23"/>
      <c r="F134" s="23"/>
    </row>
    <row r="135" customFormat="false" ht="12.75" hidden="false" customHeight="false" outlineLevel="0" collapsed="false">
      <c r="A135" s="22" t="n">
        <f aca="false">IF(C135&lt;&gt;"",VLOOKUP(C135,Sheet2!$B$3:$D$100,3),"")</f>
        <v>36038</v>
      </c>
      <c r="B135" s="15" t="n">
        <f aca="false">IF(C135&lt;&gt;"",IF(C135&gt;=(WORKDAY(EOMONTH(C135,0)+1,-2)),EOMONTH(EOMONTH(C135,0)+1,0)+1,EOMONTH(C135,0)+1),"")</f>
        <v>36039</v>
      </c>
      <c r="C135" s="22" t="n">
        <v>36009</v>
      </c>
      <c r="E135" s="23"/>
      <c r="F135" s="23"/>
    </row>
    <row r="136" customFormat="false" ht="12.75" hidden="false" customHeight="false" outlineLevel="0" collapsed="false">
      <c r="A136" s="22" t="n">
        <f aca="false">IF(C136&lt;&gt;"",VLOOKUP(C136,Sheet2!$B$3:$D$100,3),"")</f>
        <v>36038</v>
      </c>
      <c r="B136" s="15" t="n">
        <f aca="false">IF(C136&lt;&gt;"",IF(C136&gt;=(WORKDAY(EOMONTH(C136,0)+1,-2)),EOMONTH(EOMONTH(C136,0)+1,0)+1,EOMONTH(C136,0)+1),"")</f>
        <v>36039</v>
      </c>
      <c r="C136" s="22" t="n">
        <v>36010</v>
      </c>
      <c r="E136" s="23" t="n">
        <v>2.5</v>
      </c>
      <c r="F136" s="23" t="n">
        <v>2.45</v>
      </c>
      <c r="L136" s="0" t="n">
        <v>0.44</v>
      </c>
      <c r="M136" s="0" t="n">
        <v>0.27</v>
      </c>
      <c r="N136" s="0" t="n">
        <v>0.195</v>
      </c>
      <c r="O136" s="0" t="n">
        <v>0.195</v>
      </c>
      <c r="P136" s="0" t="n">
        <v>0.195</v>
      </c>
      <c r="Q136" s="0" t="n">
        <v>0.195</v>
      </c>
      <c r="R136" s="0" t="n">
        <v>0.195</v>
      </c>
      <c r="X136" s="0" t="n">
        <v>1.869</v>
      </c>
      <c r="Y136" s="0" t="n">
        <v>1.926</v>
      </c>
      <c r="Z136" s="0" t="n">
        <v>2.197</v>
      </c>
      <c r="AA136" s="0" t="n">
        <v>2.477</v>
      </c>
      <c r="AB136" s="0" t="n">
        <v>2.572</v>
      </c>
      <c r="AC136" s="0" t="n">
        <v>2.482</v>
      </c>
      <c r="AD136" s="0" t="n">
        <v>2.387</v>
      </c>
      <c r="AJ136" s="0" t="n">
        <v>0.995504175274819</v>
      </c>
      <c r="AK136" s="0" t="n">
        <v>0.990797498602341</v>
      </c>
      <c r="AL136" s="0" t="n">
        <v>0.985997318711828</v>
      </c>
      <c r="AM136" s="0" t="n">
        <v>0.981374809574706</v>
      </c>
      <c r="AN136" s="0" t="n">
        <v>0.976612312239909</v>
      </c>
      <c r="AO136" s="0" t="n">
        <v>0.971859269225817</v>
      </c>
      <c r="AP136" s="0" t="n">
        <v>0.967580343052081</v>
      </c>
    </row>
    <row r="137" customFormat="false" ht="12.75" hidden="false" customHeight="false" outlineLevel="0" collapsed="false">
      <c r="A137" s="22" t="n">
        <f aca="false">IF(C137&lt;&gt;"",VLOOKUP(C137,Sheet2!$B$3:$D$100,3),"")</f>
        <v>36038</v>
      </c>
      <c r="B137" s="15" t="n">
        <f aca="false">IF(C137&lt;&gt;"",IF(C137&gt;=(WORKDAY(EOMONTH(C137,0)+1,-2)),EOMONTH(EOMONTH(C137,0)+1,0)+1,EOMONTH(C137,0)+1),"")</f>
        <v>36039</v>
      </c>
      <c r="C137" s="22" t="n">
        <v>36011</v>
      </c>
      <c r="E137" s="23" t="n">
        <v>2.54</v>
      </c>
      <c r="F137" s="23" t="n">
        <v>2.47</v>
      </c>
      <c r="L137" s="0" t="n">
        <v>0.44</v>
      </c>
      <c r="M137" s="0" t="n">
        <v>0.27</v>
      </c>
      <c r="N137" s="0" t="n">
        <v>0.23</v>
      </c>
      <c r="O137" s="0" t="n">
        <v>0.23</v>
      </c>
      <c r="P137" s="0" t="n">
        <v>0.23</v>
      </c>
      <c r="Q137" s="0" t="n">
        <v>0.23</v>
      </c>
      <c r="R137" s="0" t="n">
        <v>0.23</v>
      </c>
      <c r="X137" s="0" t="n">
        <v>1.895</v>
      </c>
      <c r="Y137" s="0" t="n">
        <v>1.947</v>
      </c>
      <c r="Z137" s="0" t="n">
        <v>2.224</v>
      </c>
      <c r="AA137" s="0" t="n">
        <v>2.504</v>
      </c>
      <c r="AB137" s="0" t="n">
        <v>2.599</v>
      </c>
      <c r="AC137" s="0" t="n">
        <v>2.504</v>
      </c>
      <c r="AD137" s="0" t="n">
        <v>2.404</v>
      </c>
      <c r="AJ137" s="0" t="n">
        <v>0.995659748072644</v>
      </c>
      <c r="AK137" s="0" t="n">
        <v>0.99095239951987</v>
      </c>
      <c r="AL137" s="0" t="n">
        <v>0.986151406301536</v>
      </c>
      <c r="AM137" s="0" t="n">
        <v>0.981528208890592</v>
      </c>
      <c r="AN137" s="0" t="n">
        <v>0.976770757801039</v>
      </c>
      <c r="AO137" s="0" t="n">
        <v>0.972031464083023</v>
      </c>
      <c r="AP137" s="0" t="n">
        <v>0.967768737795004</v>
      </c>
    </row>
    <row r="138" customFormat="false" ht="12.75" hidden="false" customHeight="false" outlineLevel="0" collapsed="false">
      <c r="A138" s="22" t="n">
        <f aca="false">IF(C138&lt;&gt;"",VLOOKUP(C138,Sheet2!$B$3:$D$100,3),"")</f>
        <v>36038</v>
      </c>
      <c r="B138" s="15" t="n">
        <f aca="false">IF(C138&lt;&gt;"",IF(C138&gt;=(WORKDAY(EOMONTH(C138,0)+1,-2)),EOMONTH(EOMONTH(C138,0)+1,0)+1,EOMONTH(C138,0)+1),"")</f>
        <v>36039</v>
      </c>
      <c r="C138" s="22" t="n">
        <v>36012</v>
      </c>
      <c r="E138" s="23" t="n">
        <v>2.555</v>
      </c>
      <c r="F138" s="23" t="n">
        <v>2.47</v>
      </c>
      <c r="L138" s="0" t="n">
        <v>0.44</v>
      </c>
      <c r="M138" s="0" t="n">
        <v>0.27</v>
      </c>
      <c r="N138" s="0" t="n">
        <v>0.23</v>
      </c>
      <c r="O138" s="0" t="n">
        <v>0.23</v>
      </c>
      <c r="P138" s="0" t="n">
        <v>0.23</v>
      </c>
      <c r="Q138" s="0" t="n">
        <v>0.23</v>
      </c>
      <c r="R138" s="0" t="n">
        <v>0.23</v>
      </c>
      <c r="X138" s="0" t="n">
        <v>1.873</v>
      </c>
      <c r="Y138" s="0" t="n">
        <v>1.929</v>
      </c>
      <c r="Z138" s="0" t="n">
        <v>2.208</v>
      </c>
      <c r="AA138" s="0" t="n">
        <v>2.487</v>
      </c>
      <c r="AB138" s="0" t="n">
        <v>2.587</v>
      </c>
      <c r="AC138" s="0" t="n">
        <v>2.487</v>
      </c>
      <c r="AD138" s="0" t="n">
        <v>2.387</v>
      </c>
      <c r="AJ138" s="0" t="n">
        <v>0.995808962522605</v>
      </c>
      <c r="AK138" s="0" t="n">
        <v>0.991118328553165</v>
      </c>
      <c r="AL138" s="0" t="n">
        <v>0.986324235397454</v>
      </c>
      <c r="AM138" s="0" t="n">
        <v>0.981708959025043</v>
      </c>
      <c r="AN138" s="0" t="n">
        <v>0.976959587769081</v>
      </c>
      <c r="AO138" s="0" t="n">
        <v>0.972227526301897</v>
      </c>
      <c r="AP138" s="0" t="n">
        <v>0.967971476501471</v>
      </c>
    </row>
    <row r="139" customFormat="false" ht="12.75" hidden="false" customHeight="false" outlineLevel="0" collapsed="false">
      <c r="A139" s="22" t="n">
        <f aca="false">IF(C139&lt;&gt;"",VLOOKUP(C139,Sheet2!$B$3:$D$100,3),"")</f>
        <v>36038</v>
      </c>
      <c r="B139" s="15" t="n">
        <f aca="false">IF(C139&lt;&gt;"",IF(C139&gt;=(WORKDAY(EOMONTH(C139,0)+1,-2)),EOMONTH(EOMONTH(C139,0)+1,0)+1,EOMONTH(C139,0)+1),"")</f>
        <v>36039</v>
      </c>
      <c r="C139" s="22" t="n">
        <v>36013</v>
      </c>
      <c r="E139" s="23" t="n">
        <v>2.61</v>
      </c>
      <c r="F139" s="23" t="n">
        <v>2.44</v>
      </c>
      <c r="L139" s="0" t="n">
        <v>0.44</v>
      </c>
      <c r="M139" s="0" t="n">
        <v>0.27</v>
      </c>
      <c r="N139" s="0" t="n">
        <v>0.24</v>
      </c>
      <c r="O139" s="0" t="n">
        <v>0.24</v>
      </c>
      <c r="P139" s="0" t="n">
        <v>0.24</v>
      </c>
      <c r="Q139" s="0" t="n">
        <v>0.24</v>
      </c>
      <c r="R139" s="0" t="n">
        <v>0.24</v>
      </c>
      <c r="X139" s="0" t="n">
        <v>1.831</v>
      </c>
      <c r="Y139" s="0" t="n">
        <v>1.879</v>
      </c>
      <c r="Z139" s="0" t="n">
        <v>2.17</v>
      </c>
      <c r="AA139" s="0" t="n">
        <v>2.451</v>
      </c>
      <c r="AB139" s="0" t="n">
        <v>2.559</v>
      </c>
      <c r="AC139" s="0" t="n">
        <v>2.47</v>
      </c>
      <c r="AD139" s="0" t="n">
        <v>2.375</v>
      </c>
      <c r="AJ139" s="0" t="n">
        <v>0.995974302926546</v>
      </c>
      <c r="AK139" s="0" t="n">
        <v>0.991284060327186</v>
      </c>
      <c r="AL139" s="0" t="n">
        <v>0.986490652998875</v>
      </c>
      <c r="AM139" s="0" t="n">
        <v>0.981873117400195</v>
      </c>
      <c r="AN139" s="0" t="n">
        <v>0.977118649032615</v>
      </c>
      <c r="AO139" s="0" t="n">
        <v>0.972378816886265</v>
      </c>
      <c r="AP139" s="0" t="n">
        <v>0.968113342116734</v>
      </c>
    </row>
    <row r="140" customFormat="false" ht="12.75" hidden="false" customHeight="false" outlineLevel="0" collapsed="false">
      <c r="A140" s="22" t="n">
        <f aca="false">IF(C140&lt;&gt;"",VLOOKUP(C140,Sheet2!$B$3:$D$100,3),"")</f>
        <v>36038</v>
      </c>
      <c r="B140" s="15" t="n">
        <f aca="false">IF(C140&lt;&gt;"",IF(C140&gt;=(WORKDAY(EOMONTH(C140,0)+1,-2)),EOMONTH(EOMONTH(C140,0)+1,0)+1,EOMONTH(C140,0)+1),"")</f>
        <v>36039</v>
      </c>
      <c r="C140" s="22" t="n">
        <v>36014</v>
      </c>
      <c r="E140" s="23" t="n">
        <v>2.55</v>
      </c>
      <c r="F140" s="23" t="n">
        <v>2.43</v>
      </c>
      <c r="L140" s="0" t="n">
        <v>0.44</v>
      </c>
      <c r="M140" s="0" t="n">
        <v>0.27</v>
      </c>
      <c r="N140" s="0" t="n">
        <v>0.24</v>
      </c>
      <c r="O140" s="0" t="n">
        <v>0.24</v>
      </c>
      <c r="P140" s="0" t="n">
        <v>0.24</v>
      </c>
      <c r="Q140" s="0" t="n">
        <v>0.24</v>
      </c>
      <c r="R140" s="0" t="n">
        <v>0.24</v>
      </c>
      <c r="X140" s="0" t="n">
        <v>1.833</v>
      </c>
      <c r="Y140" s="0" t="n">
        <v>1.881</v>
      </c>
      <c r="Z140" s="0" t="n">
        <v>2.166</v>
      </c>
      <c r="AA140" s="0" t="n">
        <v>2.446</v>
      </c>
      <c r="AB140" s="0" t="n">
        <v>2.557</v>
      </c>
      <c r="AC140" s="0" t="n">
        <v>2.466</v>
      </c>
      <c r="AD140" s="0" t="n">
        <v>2.37</v>
      </c>
      <c r="AJ140" s="0" t="n">
        <v>0.996147866045892</v>
      </c>
      <c r="AK140" s="0" t="n">
        <v>0.991447940916079</v>
      </c>
      <c r="AL140" s="0" t="n">
        <v>0.986658141816476</v>
      </c>
      <c r="AM140" s="0" t="n">
        <v>0.982043644705289</v>
      </c>
      <c r="AN140" s="0" t="n">
        <v>0.977302271343517</v>
      </c>
      <c r="AO140" s="0" t="n">
        <v>0.972591090919972</v>
      </c>
      <c r="AP140" s="0" t="n">
        <v>0.968358109063622</v>
      </c>
    </row>
    <row r="141" customFormat="false" ht="12.75" hidden="false" customHeight="false" outlineLevel="0" collapsed="false">
      <c r="A141" s="22" t="n">
        <f aca="false">IF(C141&lt;&gt;"",VLOOKUP(C141,Sheet2!$B$3:$D$100,3),"")</f>
        <v>36038</v>
      </c>
      <c r="B141" s="15" t="n">
        <f aca="false">IF(C141&lt;&gt;"",IF(C141&gt;=(WORKDAY(EOMONTH(C141,0)+1,-2)),EOMONTH(EOMONTH(C141,0)+1,0)+1,EOMONTH(C141,0)+1),"")</f>
        <v>36039</v>
      </c>
      <c r="C141" s="22" t="n">
        <v>36015</v>
      </c>
      <c r="E141" s="23"/>
      <c r="F141" s="23"/>
    </row>
    <row r="142" customFormat="false" ht="12.75" hidden="false" customHeight="false" outlineLevel="0" collapsed="false">
      <c r="A142" s="22" t="n">
        <f aca="false">IF(C142&lt;&gt;"",VLOOKUP(C142,Sheet2!$B$3:$D$100,3),"")</f>
        <v>36038</v>
      </c>
      <c r="B142" s="15" t="n">
        <f aca="false">IF(C142&lt;&gt;"",IF(C142&gt;=(WORKDAY(EOMONTH(C142,0)+1,-2)),EOMONTH(EOMONTH(C142,0)+1,0)+1,EOMONTH(C142,0)+1),"")</f>
        <v>36039</v>
      </c>
      <c r="C142" s="22" t="n">
        <v>36016</v>
      </c>
      <c r="E142" s="23"/>
      <c r="F142" s="23"/>
    </row>
    <row r="143" customFormat="false" ht="12.75" hidden="false" customHeight="false" outlineLevel="0" collapsed="false">
      <c r="A143" s="22" t="n">
        <f aca="false">IF(C143&lt;&gt;"",VLOOKUP(C143,Sheet2!$B$3:$D$100,3),"")</f>
        <v>36038</v>
      </c>
      <c r="B143" s="15" t="n">
        <f aca="false">IF(C143&lt;&gt;"",IF(C143&gt;=(WORKDAY(EOMONTH(C143,0)+1,-2)),EOMONTH(EOMONTH(C143,0)+1,0)+1,EOMONTH(C143,0)+1),"")</f>
        <v>36039</v>
      </c>
      <c r="C143" s="22" t="n">
        <v>36017</v>
      </c>
      <c r="E143" s="23" t="n">
        <v>2.46</v>
      </c>
      <c r="F143" s="23" t="n">
        <v>2.43</v>
      </c>
      <c r="L143" s="0" t="n">
        <v>0.47</v>
      </c>
      <c r="M143" s="0" t="n">
        <v>0.27</v>
      </c>
      <c r="N143" s="0" t="n">
        <v>0.24</v>
      </c>
      <c r="O143" s="0" t="n">
        <v>0.24</v>
      </c>
      <c r="P143" s="0" t="n">
        <v>0.24</v>
      </c>
      <c r="Q143" s="0" t="n">
        <v>0.24</v>
      </c>
      <c r="R143" s="0" t="n">
        <v>0.24</v>
      </c>
      <c r="X143" s="0" t="n">
        <v>1.895</v>
      </c>
      <c r="Y143" s="0" t="n">
        <v>1.938</v>
      </c>
      <c r="Z143" s="0" t="n">
        <v>2.208</v>
      </c>
      <c r="AA143" s="0" t="n">
        <v>2.478</v>
      </c>
      <c r="AB143" s="0" t="n">
        <v>2.588</v>
      </c>
      <c r="AC143" s="0" t="n">
        <v>2.488</v>
      </c>
      <c r="AD143" s="0" t="n">
        <v>2.382</v>
      </c>
      <c r="AJ143" s="0" t="n">
        <v>0.996613157294819</v>
      </c>
      <c r="AK143" s="0" t="n">
        <v>0.991905064142961</v>
      </c>
      <c r="AL143" s="0" t="n">
        <v>0.987108820652293</v>
      </c>
      <c r="AM143" s="0" t="n">
        <v>0.982488225597415</v>
      </c>
      <c r="AN143" s="0" t="n">
        <v>0.977741977918898</v>
      </c>
      <c r="AO143" s="0" t="n">
        <v>0.973028132301185</v>
      </c>
      <c r="AP143" s="0" t="n">
        <v>0.968793829763902</v>
      </c>
    </row>
    <row r="144" customFormat="false" ht="12.75" hidden="false" customHeight="false" outlineLevel="0" collapsed="false">
      <c r="A144" s="22" t="n">
        <f aca="false">IF(C144&lt;&gt;"",VLOOKUP(C144,Sheet2!$B$3:$D$100,3),"")</f>
        <v>36038</v>
      </c>
      <c r="B144" s="15" t="n">
        <f aca="false">IF(C144&lt;&gt;"",IF(C144&gt;=(WORKDAY(EOMONTH(C144,0)+1,-2)),EOMONTH(EOMONTH(C144,0)+1,0)+1,EOMONTH(C144,0)+1),"")</f>
        <v>36039</v>
      </c>
      <c r="C144" s="22" t="n">
        <v>36018</v>
      </c>
      <c r="E144" s="23" t="n">
        <v>2.515</v>
      </c>
      <c r="F144" s="23" t="n">
        <v>2.48</v>
      </c>
      <c r="L144" s="0" t="n">
        <v>0.475</v>
      </c>
      <c r="M144" s="0" t="n">
        <v>0.27</v>
      </c>
      <c r="N144" s="0" t="n">
        <v>0.24</v>
      </c>
      <c r="O144" s="0" t="n">
        <v>0.24</v>
      </c>
      <c r="P144" s="0" t="n">
        <v>0.24</v>
      </c>
      <c r="Q144" s="0" t="n">
        <v>0.24</v>
      </c>
      <c r="R144" s="0" t="n">
        <v>0.24</v>
      </c>
      <c r="X144" s="0" t="n">
        <v>1.812</v>
      </c>
      <c r="Y144" s="0" t="n">
        <v>1.856</v>
      </c>
      <c r="Z144" s="0" t="n">
        <v>2.136</v>
      </c>
      <c r="AA144" s="0" t="n">
        <v>2.421</v>
      </c>
      <c r="AB144" s="0" t="n">
        <v>2.539</v>
      </c>
      <c r="AC144" s="0" t="n">
        <v>2.454</v>
      </c>
      <c r="AD144" s="0" t="n">
        <v>2.354</v>
      </c>
      <c r="AJ144" s="0" t="n">
        <v>0.996752765082731</v>
      </c>
      <c r="AK144" s="0" t="n">
        <v>0.992060448258176</v>
      </c>
      <c r="AL144" s="0" t="n">
        <v>0.987275785323299</v>
      </c>
      <c r="AM144" s="0" t="n">
        <v>0.982674965929228</v>
      </c>
      <c r="AN144" s="0" t="n">
        <v>0.977948859225177</v>
      </c>
      <c r="AO144" s="0" t="n">
        <v>0.97324988048369</v>
      </c>
      <c r="AP144" s="0" t="n">
        <v>0.969030184863429</v>
      </c>
    </row>
    <row r="145" customFormat="false" ht="12.75" hidden="false" customHeight="false" outlineLevel="0" collapsed="false">
      <c r="A145" s="22" t="n">
        <f aca="false">IF(C145&lt;&gt;"",VLOOKUP(C145,Sheet2!$B$3:$D$100,3),"")</f>
        <v>36038</v>
      </c>
      <c r="B145" s="15" t="n">
        <f aca="false">IF(C145&lt;&gt;"",IF(C145&gt;=(WORKDAY(EOMONTH(C145,0)+1,-2)),EOMONTH(EOMONTH(C145,0)+1,0)+1,EOMONTH(C145,0)+1),"")</f>
        <v>36039</v>
      </c>
      <c r="C145" s="22" t="n">
        <v>36019</v>
      </c>
      <c r="E145" s="23" t="n">
        <v>2.51</v>
      </c>
      <c r="F145" s="23" t="n">
        <v>2.48</v>
      </c>
      <c r="L145" s="0" t="n">
        <v>0.475</v>
      </c>
      <c r="M145" s="0" t="n">
        <v>0.27</v>
      </c>
      <c r="N145" s="0" t="n">
        <v>0.24</v>
      </c>
      <c r="O145" s="0" t="n">
        <v>0.24</v>
      </c>
      <c r="P145" s="0" t="n">
        <v>0.24</v>
      </c>
      <c r="Q145" s="0" t="n">
        <v>0.24</v>
      </c>
      <c r="R145" s="0" t="n">
        <v>0.24</v>
      </c>
      <c r="X145" s="0" t="n">
        <v>1.819</v>
      </c>
      <c r="Y145" s="0" t="n">
        <v>1.864</v>
      </c>
      <c r="Z145" s="0" t="n">
        <v>2.134</v>
      </c>
      <c r="AA145" s="0" t="n">
        <v>2.414</v>
      </c>
      <c r="AB145" s="0" t="n">
        <v>2.532</v>
      </c>
      <c r="AC145" s="0" t="n">
        <v>2.453</v>
      </c>
      <c r="AD145" s="0" t="n">
        <v>2.353</v>
      </c>
      <c r="AJ145" s="0" t="n">
        <v>0.99692613581742</v>
      </c>
      <c r="AK145" s="0" t="n">
        <v>0.992230169329003</v>
      </c>
      <c r="AL145" s="0" t="n">
        <v>0.987447096581249</v>
      </c>
      <c r="AM145" s="0" t="n">
        <v>0.982843081431796</v>
      </c>
      <c r="AN145" s="0" t="n">
        <v>0.978113738913016</v>
      </c>
      <c r="AO145" s="0" t="n">
        <v>0.97341431793111</v>
      </c>
      <c r="AP145" s="0" t="n">
        <v>0.969193536337425</v>
      </c>
    </row>
    <row r="146" customFormat="false" ht="12.75" hidden="false" customHeight="false" outlineLevel="0" collapsed="false">
      <c r="A146" s="22" t="n">
        <f aca="false">IF(C146&lt;&gt;"",VLOOKUP(C146,Sheet2!$B$3:$D$100,3),"")</f>
        <v>36038</v>
      </c>
      <c r="B146" s="15" t="n">
        <f aca="false">IF(C146&lt;&gt;"",IF(C146&gt;=(WORKDAY(EOMONTH(C146,0)+1,-2)),EOMONTH(EOMONTH(C146,0)+1,0)+1,EOMONTH(C146,0)+1),"")</f>
        <v>36039</v>
      </c>
      <c r="C146" s="22" t="n">
        <v>36020</v>
      </c>
      <c r="E146" s="23" t="n">
        <v>2.48</v>
      </c>
      <c r="F146" s="23" t="n">
        <v>2.45</v>
      </c>
      <c r="L146" s="0" t="n">
        <v>0.475</v>
      </c>
      <c r="M146" s="0" t="n">
        <v>0.27</v>
      </c>
      <c r="N146" s="0" t="n">
        <v>0.24</v>
      </c>
      <c r="O146" s="0" t="n">
        <v>0.24</v>
      </c>
      <c r="P146" s="0" t="n">
        <v>0.24</v>
      </c>
      <c r="Q146" s="0" t="n">
        <v>0.24</v>
      </c>
      <c r="R146" s="0" t="n">
        <v>0.24</v>
      </c>
      <c r="X146" s="0" t="n">
        <v>1.817</v>
      </c>
      <c r="Y146" s="0" t="n">
        <v>1.866</v>
      </c>
      <c r="Z146" s="0" t="n">
        <v>2.132</v>
      </c>
      <c r="AA146" s="0" t="n">
        <v>2.405</v>
      </c>
      <c r="AB146" s="0" t="n">
        <v>2.525</v>
      </c>
      <c r="AC146" s="0" t="n">
        <v>2.45</v>
      </c>
      <c r="AD146" s="0" t="n">
        <v>2.35</v>
      </c>
      <c r="AJ146" s="0" t="n">
        <v>0.997090009395357</v>
      </c>
      <c r="AK146" s="0" t="n">
        <v>0.992397854155449</v>
      </c>
      <c r="AL146" s="0" t="n">
        <v>0.987610169757592</v>
      </c>
      <c r="AM146" s="0" t="n">
        <v>0.982993016140315</v>
      </c>
      <c r="AN146" s="0" t="n">
        <v>0.978244587819275</v>
      </c>
      <c r="AO146" s="0" t="n">
        <v>0.973522451030698</v>
      </c>
      <c r="AP146" s="0" t="n">
        <v>0.969276007514975</v>
      </c>
    </row>
    <row r="147" customFormat="false" ht="12.75" hidden="false" customHeight="false" outlineLevel="0" collapsed="false">
      <c r="A147" s="22" t="n">
        <f aca="false">IF(C147&lt;&gt;"",VLOOKUP(C147,Sheet2!$B$3:$D$100,3),"")</f>
        <v>36038</v>
      </c>
      <c r="B147" s="15" t="n">
        <f aca="false">IF(C147&lt;&gt;"",IF(C147&gt;=(WORKDAY(EOMONTH(C147,0)+1,-2)),EOMONTH(EOMONTH(C147,0)+1,0)+1,EOMONTH(C147,0)+1),"")</f>
        <v>36039</v>
      </c>
      <c r="C147" s="22" t="n">
        <v>36021</v>
      </c>
      <c r="E147" s="23" t="n">
        <v>2.44</v>
      </c>
      <c r="F147" s="23" t="n">
        <v>2.45</v>
      </c>
      <c r="L147" s="0" t="n">
        <v>0.475</v>
      </c>
      <c r="M147" s="0" t="n">
        <v>0.27</v>
      </c>
      <c r="N147" s="0" t="n">
        <v>0.24</v>
      </c>
      <c r="O147" s="0" t="n">
        <v>0.24</v>
      </c>
      <c r="P147" s="0" t="n">
        <v>0.24</v>
      </c>
      <c r="Q147" s="0" t="n">
        <v>0.24</v>
      </c>
      <c r="R147" s="0" t="n">
        <v>0.24</v>
      </c>
      <c r="X147" s="0" t="n">
        <v>1.877</v>
      </c>
      <c r="Y147" s="0" t="n">
        <v>1.917</v>
      </c>
      <c r="Z147" s="0" t="n">
        <v>2.167</v>
      </c>
      <c r="AA147" s="0" t="n">
        <v>2.432</v>
      </c>
      <c r="AB147" s="0" t="n">
        <v>2.55</v>
      </c>
      <c r="AC147" s="0" t="n">
        <v>2.473</v>
      </c>
      <c r="AD147" s="0" t="n">
        <v>2.368</v>
      </c>
      <c r="AJ147" s="0" t="n">
        <v>0.997244513853369</v>
      </c>
      <c r="AK147" s="0" t="n">
        <v>0.992552566016543</v>
      </c>
      <c r="AL147" s="0" t="n">
        <v>0.987764285504628</v>
      </c>
      <c r="AM147" s="0" t="n">
        <v>0.983146523734575</v>
      </c>
      <c r="AN147" s="0" t="n">
        <v>0.978407228006206</v>
      </c>
      <c r="AO147" s="0" t="n">
        <v>0.97370960130611</v>
      </c>
      <c r="AP147" s="0" t="n">
        <v>0.969492248289995</v>
      </c>
    </row>
    <row r="148" customFormat="false" ht="12.75" hidden="false" customHeight="false" outlineLevel="0" collapsed="false">
      <c r="A148" s="22" t="n">
        <f aca="false">IF(C148&lt;&gt;"",VLOOKUP(C148,Sheet2!$B$3:$D$100,3),"")</f>
        <v>36038</v>
      </c>
      <c r="B148" s="15" t="n">
        <f aca="false">IF(C148&lt;&gt;"",IF(C148&gt;=(WORKDAY(EOMONTH(C148,0)+1,-2)),EOMONTH(EOMONTH(C148,0)+1,0)+1,EOMONTH(C148,0)+1),"")</f>
        <v>36039</v>
      </c>
      <c r="C148" s="22" t="n">
        <v>36022</v>
      </c>
      <c r="E148" s="23"/>
      <c r="F148" s="23"/>
    </row>
    <row r="149" customFormat="false" ht="12.75" hidden="false" customHeight="false" outlineLevel="0" collapsed="false">
      <c r="A149" s="22" t="n">
        <f aca="false">IF(C149&lt;&gt;"",VLOOKUP(C149,Sheet2!$B$3:$D$100,3),"")</f>
        <v>36038</v>
      </c>
      <c r="B149" s="15" t="n">
        <f aca="false">IF(C149&lt;&gt;"",IF(C149&gt;=(WORKDAY(EOMONTH(C149,0)+1,-2)),EOMONTH(EOMONTH(C149,0)+1,0)+1,EOMONTH(C149,0)+1),"")</f>
        <v>36039</v>
      </c>
      <c r="C149" s="22" t="n">
        <v>36023</v>
      </c>
      <c r="E149" s="23"/>
      <c r="F149" s="23"/>
    </row>
    <row r="150" customFormat="false" ht="12.75" hidden="false" customHeight="false" outlineLevel="0" collapsed="false">
      <c r="A150" s="22" t="n">
        <f aca="false">IF(C150&lt;&gt;"",VLOOKUP(C150,Sheet2!$B$3:$D$100,3),"")</f>
        <v>36038</v>
      </c>
      <c r="B150" s="15" t="n">
        <f aca="false">IF(C150&lt;&gt;"",IF(C150&gt;=(WORKDAY(EOMONTH(C150,0)+1,-2)),EOMONTH(EOMONTH(C150,0)+1,0)+1,EOMONTH(C150,0)+1),"")</f>
        <v>36039</v>
      </c>
      <c r="C150" s="22" t="n">
        <v>36024</v>
      </c>
      <c r="E150" s="23" t="n">
        <v>2.425</v>
      </c>
      <c r="F150" s="23" t="n">
        <v>2.42</v>
      </c>
      <c r="L150" s="0" t="n">
        <v>0.45</v>
      </c>
      <c r="M150" s="0" t="n">
        <v>0.27</v>
      </c>
      <c r="N150" s="0" t="n">
        <v>0.24</v>
      </c>
      <c r="O150" s="0" t="n">
        <v>0.24</v>
      </c>
      <c r="P150" s="0" t="n">
        <v>0.24</v>
      </c>
      <c r="Q150" s="0" t="n">
        <v>0.24</v>
      </c>
      <c r="R150" s="0" t="n">
        <v>0.24</v>
      </c>
      <c r="X150" s="0" t="n">
        <v>2.041</v>
      </c>
      <c r="Y150" s="0" t="n">
        <v>2.063</v>
      </c>
      <c r="Z150" s="0" t="n">
        <v>2.285</v>
      </c>
      <c r="AA150" s="0" t="n">
        <v>2.525</v>
      </c>
      <c r="AB150" s="0" t="n">
        <v>2.625</v>
      </c>
      <c r="AC150" s="0" t="n">
        <v>2.54</v>
      </c>
      <c r="AD150" s="0" t="n">
        <v>2.425</v>
      </c>
      <c r="AJ150" s="0" t="n">
        <v>0.997702487440411</v>
      </c>
      <c r="AK150" s="0" t="n">
        <v>0.993005527241563</v>
      </c>
      <c r="AL150" s="0" t="n">
        <v>0.988213069850534</v>
      </c>
      <c r="AM150" s="0" t="n">
        <v>0.983595280598982</v>
      </c>
      <c r="AN150" s="0" t="n">
        <v>0.97885584003181</v>
      </c>
      <c r="AO150" s="0" t="n">
        <v>0.97415572443551</v>
      </c>
      <c r="AP150" s="0" t="n">
        <v>0.96993679617406</v>
      </c>
    </row>
    <row r="151" customFormat="false" ht="12.75" hidden="false" customHeight="false" outlineLevel="0" collapsed="false">
      <c r="A151" s="22" t="n">
        <f aca="false">IF(C151&lt;&gt;"",VLOOKUP(C151,Sheet2!$B$3:$D$100,3),"")</f>
        <v>36038</v>
      </c>
      <c r="B151" s="15" t="n">
        <f aca="false">IF(C151&lt;&gt;"",IF(C151&gt;=(WORKDAY(EOMONTH(C151,0)+1,-2)),EOMONTH(EOMONTH(C151,0)+1,0)+1,EOMONTH(C151,0)+1),"")</f>
        <v>36039</v>
      </c>
      <c r="C151" s="22" t="n">
        <v>36025</v>
      </c>
      <c r="E151" s="23" t="n">
        <v>2.445</v>
      </c>
      <c r="F151" s="23" t="n">
        <v>2.41</v>
      </c>
      <c r="L151" s="0" t="n">
        <v>0.45</v>
      </c>
      <c r="M151" s="0" t="n">
        <v>0.27</v>
      </c>
      <c r="N151" s="0" t="n">
        <v>0.24</v>
      </c>
      <c r="O151" s="0" t="n">
        <v>0.24</v>
      </c>
      <c r="P151" s="0" t="n">
        <v>0.24</v>
      </c>
      <c r="Q151" s="0" t="n">
        <v>0.24</v>
      </c>
      <c r="R151" s="0" t="n">
        <v>0.24</v>
      </c>
      <c r="X151" s="0" t="n">
        <v>1.983</v>
      </c>
      <c r="Y151" s="0" t="n">
        <v>2.007</v>
      </c>
      <c r="Z151" s="0" t="n">
        <v>2.242</v>
      </c>
      <c r="AA151" s="0" t="n">
        <v>2.485</v>
      </c>
      <c r="AB151" s="0" t="n">
        <v>2.585</v>
      </c>
      <c r="AC151" s="0" t="n">
        <v>2.508</v>
      </c>
      <c r="AD151" s="0" t="n">
        <v>2.395</v>
      </c>
      <c r="AJ151" s="0" t="n">
        <v>0.997856824218058</v>
      </c>
      <c r="AK151" s="0" t="n">
        <v>0.993160312652005</v>
      </c>
      <c r="AL151" s="0" t="n">
        <v>0.988367100947655</v>
      </c>
      <c r="AM151" s="0" t="n">
        <v>0.983748616105281</v>
      </c>
      <c r="AN151" s="0" t="n">
        <v>0.979004261135952</v>
      </c>
      <c r="AO151" s="0" t="n">
        <v>0.974292596820046</v>
      </c>
      <c r="AP151" s="0" t="n">
        <v>0.970060238035712</v>
      </c>
    </row>
    <row r="152" customFormat="false" ht="12.75" hidden="false" customHeight="false" outlineLevel="0" collapsed="false">
      <c r="A152" s="22" t="n">
        <f aca="false">IF(C152&lt;&gt;"",VLOOKUP(C152,Sheet2!$B$3:$D$100,3),"")</f>
        <v>36038</v>
      </c>
      <c r="B152" s="15" t="n">
        <f aca="false">IF(C152&lt;&gt;"",IF(C152&gt;=(WORKDAY(EOMONTH(C152,0)+1,-2)),EOMONTH(EOMONTH(C152,0)+1,0)+1,EOMONTH(C152,0)+1),"")</f>
        <v>36039</v>
      </c>
      <c r="C152" s="22" t="n">
        <v>36026</v>
      </c>
      <c r="E152" s="23" t="n">
        <v>2.42</v>
      </c>
      <c r="F152" s="23" t="n">
        <v>2.35</v>
      </c>
      <c r="L152" s="0" t="n">
        <v>0.41</v>
      </c>
      <c r="M152" s="0" t="n">
        <v>0.27</v>
      </c>
      <c r="N152" s="0" t="n">
        <v>0.24</v>
      </c>
      <c r="O152" s="0" t="n">
        <v>0.24</v>
      </c>
      <c r="P152" s="0" t="n">
        <v>0.24</v>
      </c>
      <c r="Q152" s="0" t="n">
        <v>0.24</v>
      </c>
      <c r="R152" s="0" t="n">
        <v>0.24</v>
      </c>
      <c r="X152" s="0" t="n">
        <v>1.917</v>
      </c>
      <c r="Y152" s="0" t="n">
        <v>1.941</v>
      </c>
      <c r="Z152" s="0" t="n">
        <v>2.172</v>
      </c>
      <c r="AA152" s="0" t="n">
        <v>2.417</v>
      </c>
      <c r="AB152" s="0" t="n">
        <v>2.527</v>
      </c>
      <c r="AC152" s="0" t="n">
        <v>2.457</v>
      </c>
      <c r="AD152" s="0" t="n">
        <v>2.357</v>
      </c>
      <c r="AJ152" s="0" t="n">
        <v>0.99801429857426</v>
      </c>
      <c r="AK152" s="0" t="n">
        <v>0.993306904881857</v>
      </c>
      <c r="AL152" s="0" t="n">
        <v>0.988505361442294</v>
      </c>
      <c r="AM152" s="0" t="n">
        <v>0.98387755494346</v>
      </c>
      <c r="AN152" s="0" t="n">
        <v>0.979126364838445</v>
      </c>
      <c r="AO152" s="0" t="n">
        <v>0.974413122559468</v>
      </c>
      <c r="AP152" s="0" t="n">
        <v>0.970181295676752</v>
      </c>
    </row>
    <row r="153" customFormat="false" ht="12.75" hidden="false" customHeight="false" outlineLevel="0" collapsed="false">
      <c r="A153" s="22" t="n">
        <f aca="false">IF(C153&lt;&gt;"",VLOOKUP(C153,Sheet2!$B$3:$D$100,3),"")</f>
        <v>36038</v>
      </c>
      <c r="B153" s="15" t="n">
        <f aca="false">IF(C153&lt;&gt;"",IF(C153&gt;=(WORKDAY(EOMONTH(C153,0)+1,-2)),EOMONTH(EOMONTH(C153,0)+1,0)+1,EOMONTH(C153,0)+1),"")</f>
        <v>36039</v>
      </c>
      <c r="C153" s="22" t="n">
        <v>36027</v>
      </c>
      <c r="E153" s="23" t="n">
        <v>2.41</v>
      </c>
      <c r="F153" s="23" t="n">
        <v>2.3</v>
      </c>
      <c r="L153" s="0" t="n">
        <v>0.41</v>
      </c>
      <c r="M153" s="0" t="n">
        <v>0.25</v>
      </c>
      <c r="N153" s="0" t="n">
        <v>0.24</v>
      </c>
      <c r="O153" s="0" t="n">
        <v>0.24</v>
      </c>
      <c r="P153" s="0" t="n">
        <v>0.24</v>
      </c>
      <c r="Q153" s="0" t="n">
        <v>0.24</v>
      </c>
      <c r="R153" s="0" t="n">
        <v>0.24</v>
      </c>
      <c r="X153" s="0" t="n">
        <v>1.953</v>
      </c>
      <c r="Y153" s="0" t="n">
        <v>1.978</v>
      </c>
      <c r="Z153" s="0" t="n">
        <v>2.193</v>
      </c>
      <c r="AA153" s="0" t="n">
        <v>2.433</v>
      </c>
      <c r="AB153" s="0" t="n">
        <v>2.543</v>
      </c>
      <c r="AC153" s="0" t="n">
        <v>2.473</v>
      </c>
      <c r="AD153" s="0" t="n">
        <v>2.368</v>
      </c>
      <c r="AJ153" s="0" t="n">
        <v>0.998170226610302</v>
      </c>
      <c r="AK153" s="0" t="n">
        <v>0.993480536286597</v>
      </c>
      <c r="AL153" s="0" t="n">
        <v>0.988682751869899</v>
      </c>
      <c r="AM153" s="0" t="n">
        <v>0.984051270848069</v>
      </c>
      <c r="AN153" s="0" t="n">
        <v>0.979295895770955</v>
      </c>
      <c r="AO153" s="0" t="n">
        <v>0.9745823571351</v>
      </c>
      <c r="AP153" s="0" t="n">
        <v>0.970349241364975</v>
      </c>
    </row>
    <row r="154" customFormat="false" ht="12.75" hidden="false" customHeight="false" outlineLevel="0" collapsed="false">
      <c r="A154" s="22" t="n">
        <f aca="false">IF(C154&lt;&gt;"",VLOOKUP(C154,Sheet2!$B$3:$D$100,3),"")</f>
        <v>36038</v>
      </c>
      <c r="B154" s="15" t="n">
        <f aca="false">IF(C154&lt;&gt;"",IF(C154&gt;=(WORKDAY(EOMONTH(C154,0)+1,-2)),EOMONTH(EOMONTH(C154,0)+1,0)+1,EOMONTH(C154,0)+1),"")</f>
        <v>36039</v>
      </c>
      <c r="C154" s="22" t="n">
        <v>36028</v>
      </c>
      <c r="E154" s="23" t="n">
        <v>2.31</v>
      </c>
      <c r="F154" s="23" t="n">
        <v>2.25</v>
      </c>
      <c r="L154" s="0" t="n">
        <v>0.385</v>
      </c>
      <c r="M154" s="0" t="n">
        <v>0.25</v>
      </c>
      <c r="N154" s="0" t="n">
        <v>0.24</v>
      </c>
      <c r="O154" s="0" t="n">
        <v>0.24</v>
      </c>
      <c r="P154" s="0" t="n">
        <v>0.24</v>
      </c>
      <c r="Q154" s="0" t="n">
        <v>0.24</v>
      </c>
      <c r="R154" s="0" t="n">
        <v>0.24</v>
      </c>
      <c r="X154" s="0" t="n">
        <v>1.947</v>
      </c>
      <c r="Y154" s="0" t="n">
        <v>1.981</v>
      </c>
      <c r="Z154" s="0" t="n">
        <v>2.183</v>
      </c>
      <c r="AA154" s="0" t="n">
        <v>2.421</v>
      </c>
      <c r="AB154" s="0" t="n">
        <v>2.537</v>
      </c>
      <c r="AC154" s="0" t="n">
        <v>2.47</v>
      </c>
      <c r="AD154" s="0" t="n">
        <v>2.368</v>
      </c>
      <c r="AJ154" s="0" t="n">
        <v>0.998323003539601</v>
      </c>
      <c r="AK154" s="0" t="n">
        <v>0.993626667918148</v>
      </c>
      <c r="AL154" s="0" t="n">
        <v>0.988832160182147</v>
      </c>
      <c r="AM154" s="0" t="n">
        <v>0.984212198148557</v>
      </c>
      <c r="AN154" s="0" t="n">
        <v>0.979482533608097</v>
      </c>
      <c r="AO154" s="0" t="n">
        <v>0.974811835042106</v>
      </c>
      <c r="AP154" s="0" t="n">
        <v>0.970628710243972</v>
      </c>
    </row>
    <row r="155" customFormat="false" ht="12.75" hidden="false" customHeight="false" outlineLevel="0" collapsed="false">
      <c r="A155" s="22" t="n">
        <f aca="false">IF(C155&lt;&gt;"",VLOOKUP(C155,Sheet2!$B$3:$D$100,3),"")</f>
        <v>36038</v>
      </c>
      <c r="B155" s="15" t="n">
        <f aca="false">IF(C155&lt;&gt;"",IF(C155&gt;=(WORKDAY(EOMONTH(C155,0)+1,-2)),EOMONTH(EOMONTH(C155,0)+1,0)+1,EOMONTH(C155,0)+1),"")</f>
        <v>36039</v>
      </c>
      <c r="C155" s="22" t="n">
        <v>36029</v>
      </c>
      <c r="E155" s="23"/>
      <c r="F155" s="23"/>
    </row>
    <row r="156" customFormat="false" ht="12.75" hidden="false" customHeight="false" outlineLevel="0" collapsed="false">
      <c r="A156" s="22" t="n">
        <f aca="false">IF(C156&lt;&gt;"",VLOOKUP(C156,Sheet2!$B$3:$D$100,3),"")</f>
        <v>36038</v>
      </c>
      <c r="B156" s="15" t="n">
        <f aca="false">IF(C156&lt;&gt;"",IF(C156&gt;=(WORKDAY(EOMONTH(C156,0)+1,-2)),EOMONTH(EOMONTH(C156,0)+1,0)+1,EOMONTH(C156,0)+1),"")</f>
        <v>36039</v>
      </c>
      <c r="C156" s="22" t="n">
        <v>36030</v>
      </c>
      <c r="E156" s="23"/>
      <c r="F156" s="23"/>
    </row>
    <row r="157" customFormat="false" ht="12.75" hidden="false" customHeight="false" outlineLevel="0" collapsed="false">
      <c r="A157" s="22" t="n">
        <f aca="false">IF(C157&lt;&gt;"",VLOOKUP(C157,Sheet2!$B$3:$D$100,3),"")</f>
        <v>36038</v>
      </c>
      <c r="B157" s="15" t="n">
        <f aca="false">IF(C157&lt;&gt;"",IF(C157&gt;=(WORKDAY(EOMONTH(C157,0)+1,-2)),EOMONTH(EOMONTH(C157,0)+1,0)+1,EOMONTH(C157,0)+1),"")</f>
        <v>36039</v>
      </c>
      <c r="C157" s="22" t="n">
        <v>36031</v>
      </c>
      <c r="E157" s="23" t="n">
        <v>2.225</v>
      </c>
      <c r="F157" s="23" t="n">
        <v>2.25</v>
      </c>
      <c r="L157" s="0" t="n">
        <v>0.39</v>
      </c>
      <c r="M157" s="0" t="n">
        <v>0.25</v>
      </c>
      <c r="N157" s="0" t="n">
        <v>0.24</v>
      </c>
      <c r="O157" s="0" t="n">
        <v>0.24</v>
      </c>
      <c r="P157" s="0" t="n">
        <v>0.24</v>
      </c>
      <c r="Q157" s="0" t="n">
        <v>0.24</v>
      </c>
      <c r="R157" s="0" t="n">
        <v>0.24</v>
      </c>
      <c r="X157" s="0" t="n">
        <v>1.926</v>
      </c>
      <c r="Y157" s="0" t="n">
        <v>1.95</v>
      </c>
      <c r="Z157" s="0" t="n">
        <v>2.155</v>
      </c>
      <c r="AA157" s="0" t="n">
        <v>2.395</v>
      </c>
      <c r="AB157" s="0" t="n">
        <v>2.517</v>
      </c>
      <c r="AC157" s="0" t="n">
        <v>2.455</v>
      </c>
      <c r="AD157" s="0" t="n">
        <v>2.355</v>
      </c>
      <c r="AJ157" s="0" t="n">
        <v>0.998770665496485</v>
      </c>
      <c r="AK157" s="0" t="n">
        <v>0.994077264184451</v>
      </c>
      <c r="AL157" s="0" t="n">
        <v>0.989270802362236</v>
      </c>
      <c r="AM157" s="0" t="n">
        <v>0.984640880143587</v>
      </c>
      <c r="AN157" s="0" t="n">
        <v>0.979903797346274</v>
      </c>
      <c r="AO157" s="0" t="n">
        <v>0.97522969963306</v>
      </c>
      <c r="AP157" s="0" t="n">
        <v>0.97104626340535</v>
      </c>
    </row>
    <row r="158" customFormat="false" ht="12.75" hidden="false" customHeight="false" outlineLevel="0" collapsed="false">
      <c r="A158" s="22" t="n">
        <f aca="false">IF(C158&lt;&gt;"",VLOOKUP(C158,Sheet2!$B$3:$D$100,3),"")</f>
        <v>36038</v>
      </c>
      <c r="B158" s="15" t="n">
        <f aca="false">IF(C158&lt;&gt;"",IF(C158&gt;=(WORKDAY(EOMONTH(C158,0)+1,-2)),EOMONTH(EOMONTH(C158,0)+1,0)+1,EOMONTH(C158,0)+1),"")</f>
        <v>36039</v>
      </c>
      <c r="C158" s="22" t="n">
        <v>36032</v>
      </c>
      <c r="E158" s="23" t="n">
        <v>2.31</v>
      </c>
      <c r="F158" s="23" t="n">
        <v>2.35</v>
      </c>
      <c r="L158" s="0" t="n">
        <v>0.405</v>
      </c>
      <c r="M158" s="0" t="n">
        <v>0.25</v>
      </c>
      <c r="N158" s="0" t="n">
        <v>0.24</v>
      </c>
      <c r="O158" s="0" t="n">
        <v>0.24</v>
      </c>
      <c r="P158" s="0" t="n">
        <v>0.24</v>
      </c>
      <c r="Q158" s="0" t="n">
        <v>0.24</v>
      </c>
      <c r="R158" s="0" t="n">
        <v>0.24</v>
      </c>
      <c r="X158" s="0" t="n">
        <v>1.828</v>
      </c>
      <c r="Y158" s="0" t="n">
        <v>1.857</v>
      </c>
      <c r="Z158" s="0" t="n">
        <v>2.092</v>
      </c>
      <c r="AA158" s="0" t="n">
        <v>2.345</v>
      </c>
      <c r="AB158" s="0" t="n">
        <v>2.47</v>
      </c>
      <c r="AC158" s="0" t="n">
        <v>2.42</v>
      </c>
      <c r="AD158" s="0" t="n">
        <v>2.33</v>
      </c>
      <c r="AJ158" s="0" t="n">
        <v>0.998925421965362</v>
      </c>
      <c r="AK158" s="0" t="n">
        <v>0.994237574534403</v>
      </c>
      <c r="AL158" s="0" t="n">
        <v>0.989431692610469</v>
      </c>
      <c r="AM158" s="0" t="n">
        <v>0.984799954469163</v>
      </c>
      <c r="AN158" s="0" t="n">
        <v>0.980062331605771</v>
      </c>
      <c r="AO158" s="0" t="n">
        <v>0.975391513460883</v>
      </c>
      <c r="AP158" s="0" t="n">
        <v>0.971212035046497</v>
      </c>
    </row>
    <row r="159" customFormat="false" ht="12.75" hidden="false" customHeight="false" outlineLevel="0" collapsed="false">
      <c r="A159" s="22" t="n">
        <f aca="false">IF(C159&lt;&gt;"",VLOOKUP(C159,Sheet2!$B$3:$D$100,3),"")</f>
        <v>36038</v>
      </c>
      <c r="B159" s="15" t="n">
        <f aca="false">IF(C159&lt;&gt;"",IF(C159&gt;=(WORKDAY(EOMONTH(C159,0)+1,-2)),EOMONTH(EOMONTH(C159,0)+1,0)+1,EOMONTH(C159,0)+1),"")</f>
        <v>36039</v>
      </c>
      <c r="C159" s="22" t="n">
        <v>36033</v>
      </c>
      <c r="E159" s="23" t="n">
        <v>2.315</v>
      </c>
      <c r="F159" s="23" t="n">
        <v>2.25</v>
      </c>
      <c r="L159" s="0" t="n">
        <v>0.405</v>
      </c>
      <c r="M159" s="0" t="n">
        <v>0.24</v>
      </c>
      <c r="N159" s="0" t="n">
        <v>0.24</v>
      </c>
      <c r="O159" s="0" t="n">
        <v>0.24</v>
      </c>
      <c r="P159" s="0" t="n">
        <v>0.24</v>
      </c>
      <c r="Q159" s="0" t="n">
        <v>0.24</v>
      </c>
      <c r="R159" s="0" t="n">
        <v>0.24</v>
      </c>
      <c r="X159" s="0" t="n">
        <v>1.762</v>
      </c>
      <c r="Y159" s="0" t="n">
        <v>1.79</v>
      </c>
      <c r="Z159" s="0" t="n">
        <v>2.042</v>
      </c>
      <c r="AA159" s="0" t="n">
        <v>2.305</v>
      </c>
      <c r="AB159" s="0" t="n">
        <v>2.432</v>
      </c>
      <c r="AC159" s="0" t="n">
        <v>2.38</v>
      </c>
      <c r="AD159" s="0" t="n">
        <v>2.305</v>
      </c>
      <c r="AJ159" s="0" t="n">
        <v>0.999079744005935</v>
      </c>
      <c r="AK159" s="0" t="n">
        <v>0.994397076974601</v>
      </c>
      <c r="AL159" s="0" t="n">
        <v>0.989597255411638</v>
      </c>
      <c r="AM159" s="0" t="n">
        <v>0.984974112905759</v>
      </c>
      <c r="AN159" s="0" t="n">
        <v>0.980249423174275</v>
      </c>
      <c r="AO159" s="0" t="n">
        <v>0.97559655683231</v>
      </c>
      <c r="AP159" s="0" t="n">
        <v>0.971436823348304</v>
      </c>
    </row>
    <row r="160" customFormat="false" ht="12.75" hidden="false" customHeight="false" outlineLevel="0" collapsed="false">
      <c r="A160" s="22" t="n">
        <f aca="false">IF(C160&lt;&gt;"",VLOOKUP(C160,Sheet2!$B$3:$D$100,3),"")</f>
        <v>36038</v>
      </c>
      <c r="B160" s="15" t="n">
        <f aca="false">IF(C160&lt;&gt;"",IF(C160&gt;=(WORKDAY(EOMONTH(C160,0)+1,-2)),EOMONTH(EOMONTH(C160,0)+1,0)+1,EOMONTH(C160,0)+1),"")</f>
        <v>36039</v>
      </c>
      <c r="C160" s="22" t="n">
        <v>36034</v>
      </c>
      <c r="E160" s="23" t="n">
        <v>2.265</v>
      </c>
      <c r="F160" s="23" t="n">
        <v>2.25</v>
      </c>
      <c r="L160" s="0" t="n">
        <v>0.458</v>
      </c>
      <c r="M160" s="0" t="n">
        <v>0.24</v>
      </c>
      <c r="N160" s="0" t="n">
        <v>0.24</v>
      </c>
      <c r="O160" s="0" t="n">
        <v>0.24</v>
      </c>
      <c r="P160" s="0" t="n">
        <v>0.24</v>
      </c>
      <c r="Q160" s="0" t="n">
        <v>0.24</v>
      </c>
      <c r="R160" s="0" t="n">
        <v>0.24</v>
      </c>
      <c r="X160" s="0" t="n">
        <v>1.672</v>
      </c>
      <c r="Y160" s="0" t="n">
        <v>1.716</v>
      </c>
      <c r="Z160" s="0" t="n">
        <v>1.973</v>
      </c>
      <c r="AA160" s="0" t="n">
        <v>2.253</v>
      </c>
      <c r="AB160" s="0" t="n">
        <v>2.385</v>
      </c>
      <c r="AC160" s="0" t="n">
        <v>2.342</v>
      </c>
      <c r="AD160" s="0" t="n">
        <v>2.27</v>
      </c>
      <c r="AJ160" s="0" t="n">
        <v>0.999236600970225</v>
      </c>
      <c r="AK160" s="0" t="n">
        <v>0.994562158823753</v>
      </c>
      <c r="AL160" s="0" t="n">
        <v>0.989787616077658</v>
      </c>
      <c r="AM160" s="0" t="n">
        <v>0.985204168959953</v>
      </c>
      <c r="AN160" s="0" t="n">
        <v>0.980531292680919</v>
      </c>
      <c r="AO160" s="0" t="n">
        <v>0.975938234172927</v>
      </c>
      <c r="AP160" s="0" t="n">
        <v>0.971842200385576</v>
      </c>
    </row>
    <row r="161" customFormat="false" ht="12.75" hidden="false" customHeight="false" outlineLevel="0" collapsed="false">
      <c r="A161" s="22" t="n">
        <f aca="false">IF(C161&lt;&gt;"",VLOOKUP(C161,Sheet2!$B$3:$D$100,3),"")</f>
        <v>36038</v>
      </c>
      <c r="B161" s="15" t="n">
        <f aca="false">IF(C161&lt;&gt;"",IF(C161&gt;=(WORKDAY(EOMONTH(C161,0)+1,-2)),EOMONTH(EOMONTH(C161,0)+1,0)+1,EOMONTH(C161,0)+1),"")</f>
        <v>36069</v>
      </c>
      <c r="C161" s="22" t="n">
        <v>36035</v>
      </c>
      <c r="E161" s="23" t="n">
        <v>2.255</v>
      </c>
      <c r="F161" s="23" t="n">
        <v>2.23</v>
      </c>
      <c r="M161" s="0" t="n">
        <v>0.24</v>
      </c>
      <c r="N161" s="0" t="n">
        <v>0.25</v>
      </c>
      <c r="O161" s="0" t="n">
        <v>0.25</v>
      </c>
      <c r="P161" s="0" t="n">
        <v>0.25</v>
      </c>
      <c r="Q161" s="0" t="n">
        <v>0.25</v>
      </c>
      <c r="R161" s="0" t="n">
        <v>0.25</v>
      </c>
      <c r="Y161" s="0" t="n">
        <v>1.664</v>
      </c>
      <c r="Z161" s="0" t="n">
        <v>1.921</v>
      </c>
      <c r="AA161" s="0" t="n">
        <v>2.205</v>
      </c>
      <c r="AB161" s="0" t="n">
        <v>2.335</v>
      </c>
      <c r="AC161" s="0" t="n">
        <v>2.295</v>
      </c>
      <c r="AD161" s="0" t="n">
        <v>2.23</v>
      </c>
      <c r="AK161" s="0" t="n">
        <v>0.994716362838495</v>
      </c>
      <c r="AL161" s="0" t="n">
        <v>0.989963169562887</v>
      </c>
      <c r="AM161" s="0" t="n">
        <v>0.985420993337964</v>
      </c>
      <c r="AN161" s="0" t="n">
        <v>0.980796768811494</v>
      </c>
      <c r="AO161" s="0" t="n">
        <v>0.976248914489557</v>
      </c>
      <c r="AP161" s="0" t="n">
        <v>0.972199868000027</v>
      </c>
    </row>
    <row r="162" customFormat="false" ht="12.75" hidden="false" customHeight="false" outlineLevel="0" collapsed="false">
      <c r="A162" s="22" t="n">
        <f aca="false">IF(C162&lt;&gt;"",VLOOKUP(C162,Sheet2!$B$3:$D$100,3),"")</f>
        <v>36038</v>
      </c>
      <c r="B162" s="15" t="n">
        <f aca="false">IF(C162&lt;&gt;"",IF(C162&gt;=(WORKDAY(EOMONTH(C162,0)+1,-2)),EOMONTH(EOMONTH(C162,0)+1,0)+1,EOMONTH(C162,0)+1),"")</f>
        <v>36069</v>
      </c>
      <c r="C162" s="22" t="n">
        <v>36036</v>
      </c>
      <c r="E162" s="23"/>
      <c r="F162" s="23"/>
    </row>
    <row r="163" customFormat="false" ht="12.75" hidden="false" customHeight="false" outlineLevel="0" collapsed="false">
      <c r="A163" s="22" t="n">
        <f aca="false">IF(C163&lt;&gt;"",VLOOKUP(C163,Sheet2!$B$3:$D$100,3),"")</f>
        <v>36038</v>
      </c>
      <c r="B163" s="15" t="n">
        <f aca="false">IF(C163&lt;&gt;"",IF(C163&gt;=(WORKDAY(EOMONTH(C163,0)+1,-2)),EOMONTH(EOMONTH(C163,0)+1,0)+1,EOMONTH(C163,0)+1),"")</f>
        <v>36069</v>
      </c>
      <c r="C163" s="22" t="n">
        <v>36037</v>
      </c>
      <c r="E163" s="23"/>
      <c r="F163" s="23"/>
    </row>
    <row r="164" customFormat="false" ht="12.75" hidden="false" customHeight="false" outlineLevel="0" collapsed="false">
      <c r="A164" s="22" t="n">
        <f aca="false">IF(C164&lt;&gt;"",VLOOKUP(C164,Sheet2!$B$3:$D$100,3),"")</f>
        <v>36038</v>
      </c>
      <c r="B164" s="15" t="n">
        <f aca="false">IF(C164&lt;&gt;"",IF(C164&gt;=(WORKDAY(EOMONTH(C164,0)+1,-2)),EOMONTH(EOMONTH(C164,0)+1,0)+1,EOMONTH(C164,0)+1),"")</f>
        <v>36069</v>
      </c>
      <c r="C164" s="22" t="n">
        <v>36038</v>
      </c>
      <c r="E164" s="23" t="n">
        <v>2.195</v>
      </c>
      <c r="F164" s="23" t="n">
        <v>2.23</v>
      </c>
      <c r="M164" s="0" t="n">
        <v>0.24</v>
      </c>
      <c r="N164" s="0" t="n">
        <v>0.25</v>
      </c>
      <c r="O164" s="0" t="n">
        <v>0.25</v>
      </c>
      <c r="P164" s="0" t="n">
        <v>0.25</v>
      </c>
      <c r="Q164" s="0" t="n">
        <v>0.25</v>
      </c>
      <c r="R164" s="0" t="n">
        <v>0.25</v>
      </c>
      <c r="Y164" s="0" t="n">
        <v>1.752</v>
      </c>
      <c r="Z164" s="0" t="n">
        <v>1.979</v>
      </c>
      <c r="AA164" s="0" t="n">
        <v>2.25</v>
      </c>
      <c r="AB164" s="0" t="n">
        <v>2.383</v>
      </c>
      <c r="AC164" s="0" t="n">
        <v>2.342</v>
      </c>
      <c r="AD164" s="0" t="n">
        <v>2.275</v>
      </c>
      <c r="AK164" s="0" t="n">
        <v>0.995171556747184</v>
      </c>
      <c r="AL164" s="0" t="n">
        <v>0.990423269721989</v>
      </c>
      <c r="AM164" s="0" t="n">
        <v>0.985901361965589</v>
      </c>
      <c r="AN164" s="0" t="n">
        <v>0.981301933634398</v>
      </c>
      <c r="AO164" s="0" t="n">
        <v>0.976774532016839</v>
      </c>
      <c r="AP164" s="0" t="n">
        <v>0.97274794091791</v>
      </c>
    </row>
    <row r="165" customFormat="false" ht="12.75" hidden="false" customHeight="false" outlineLevel="0" collapsed="false">
      <c r="A165" s="22" t="n">
        <f aca="false">IF(C165&lt;&gt;"",VLOOKUP(C165,Sheet2!$B$3:$D$100,3),"")</f>
        <v>36068</v>
      </c>
      <c r="B165" s="15" t="n">
        <f aca="false">IF(C165&lt;&gt;"",IF(C165&gt;=(WORKDAY(EOMONTH(C165,0)+1,-2)),EOMONTH(EOMONTH(C165,0)+1,0)+1,EOMONTH(C165,0)+1),"")</f>
        <v>36069</v>
      </c>
      <c r="C165" s="22" t="n">
        <v>36039</v>
      </c>
      <c r="E165" s="23" t="n">
        <v>2.22</v>
      </c>
      <c r="F165" s="23" t="n">
        <v>2.28</v>
      </c>
      <c r="M165" s="0" t="n">
        <v>0.255</v>
      </c>
      <c r="N165" s="0" t="n">
        <v>0.25</v>
      </c>
      <c r="O165" s="0" t="n">
        <v>0.25</v>
      </c>
      <c r="P165" s="0" t="n">
        <v>0.25</v>
      </c>
      <c r="Q165" s="0" t="n">
        <v>0.25</v>
      </c>
      <c r="R165" s="0" t="n">
        <v>0.25</v>
      </c>
      <c r="Y165" s="0" t="n">
        <v>1.786</v>
      </c>
      <c r="Z165" s="0" t="n">
        <v>1.994</v>
      </c>
      <c r="AA165" s="0" t="n">
        <v>2.256</v>
      </c>
      <c r="AB165" s="0" t="n">
        <v>2.382</v>
      </c>
      <c r="AC165" s="0" t="n">
        <v>2.342</v>
      </c>
      <c r="AD165" s="0" t="n">
        <v>2.275</v>
      </c>
      <c r="AK165" s="0" t="n">
        <v>0.995333603089316</v>
      </c>
      <c r="AL165" s="0" t="n">
        <v>0.990600690615835</v>
      </c>
      <c r="AM165" s="0" t="n">
        <v>0.986096583876471</v>
      </c>
      <c r="AN165" s="0" t="n">
        <v>0.981511726564736</v>
      </c>
      <c r="AO165" s="0" t="n">
        <v>0.976989006049024</v>
      </c>
      <c r="AP165" s="0" t="n">
        <v>0.972963667645213</v>
      </c>
    </row>
    <row r="166" customFormat="false" ht="12.75" hidden="false" customHeight="false" outlineLevel="0" collapsed="false">
      <c r="A166" s="22" t="n">
        <f aca="false">IF(C166&lt;&gt;"",VLOOKUP(C166,Sheet2!$B$3:$D$100,3),"")</f>
        <v>36068</v>
      </c>
      <c r="B166" s="15" t="n">
        <f aca="false">IF(C166&lt;&gt;"",IF(C166&gt;=(WORKDAY(EOMONTH(C166,0)+1,-2)),EOMONTH(EOMONTH(C166,0)+1,0)+1,EOMONTH(C166,0)+1),"")</f>
        <v>36069</v>
      </c>
      <c r="C166" s="22" t="n">
        <v>36040</v>
      </c>
      <c r="E166" s="23" t="n">
        <v>2.45</v>
      </c>
      <c r="F166" s="23" t="n">
        <v>2.24</v>
      </c>
      <c r="M166" s="0" t="n">
        <v>0.28</v>
      </c>
      <c r="N166" s="0" t="n">
        <v>0.27</v>
      </c>
      <c r="O166" s="0" t="n">
        <v>0.27</v>
      </c>
      <c r="P166" s="0" t="n">
        <v>0.27</v>
      </c>
      <c r="Q166" s="0" t="n">
        <v>0.27</v>
      </c>
      <c r="R166" s="0" t="n">
        <v>0.27</v>
      </c>
      <c r="Y166" s="0" t="n">
        <v>1.652</v>
      </c>
      <c r="Z166" s="0" t="n">
        <v>1.88</v>
      </c>
      <c r="AA166" s="0" t="n">
        <v>2.157</v>
      </c>
      <c r="AB166" s="0" t="n">
        <v>2.29</v>
      </c>
      <c r="AC166" s="0" t="n">
        <v>2.257</v>
      </c>
      <c r="AD166" s="0" t="n">
        <v>2.202</v>
      </c>
      <c r="AK166" s="0" t="n">
        <v>0.9954859079039</v>
      </c>
      <c r="AL166" s="0" t="n">
        <v>0.990739259419315</v>
      </c>
      <c r="AM166" s="0" t="n">
        <v>0.98621503010916</v>
      </c>
      <c r="AN166" s="0" t="n">
        <v>0.981605025551719</v>
      </c>
      <c r="AO166" s="0" t="n">
        <v>0.97705489829971</v>
      </c>
      <c r="AP166" s="0" t="n">
        <v>0.973000937210857</v>
      </c>
    </row>
    <row r="167" customFormat="false" ht="12.75" hidden="false" customHeight="false" outlineLevel="0" collapsed="false">
      <c r="A167" s="22" t="n">
        <f aca="false">IF(C167&lt;&gt;"",VLOOKUP(C167,Sheet2!$B$3:$D$100,3),"")</f>
        <v>36068</v>
      </c>
      <c r="B167" s="15" t="n">
        <f aca="false">IF(C167&lt;&gt;"",IF(C167&gt;=(WORKDAY(EOMONTH(C167,0)+1,-2)),EOMONTH(EOMONTH(C167,0)+1,0)+1,EOMONTH(C167,0)+1),"")</f>
        <v>36069</v>
      </c>
      <c r="C167" s="22" t="n">
        <v>36041</v>
      </c>
      <c r="E167" s="23" t="n">
        <v>2.39</v>
      </c>
      <c r="F167" s="23" t="n">
        <v>2.26</v>
      </c>
      <c r="M167" s="0" t="n">
        <v>0.285</v>
      </c>
      <c r="N167" s="0" t="n">
        <v>0.27</v>
      </c>
      <c r="O167" s="0" t="n">
        <v>0.27</v>
      </c>
      <c r="P167" s="0" t="n">
        <v>0.27</v>
      </c>
      <c r="Q167" s="0" t="n">
        <v>0.27</v>
      </c>
      <c r="R167" s="0" t="n">
        <v>0.27</v>
      </c>
      <c r="Y167" s="0" t="n">
        <v>1.712</v>
      </c>
      <c r="Z167" s="0" t="n">
        <v>1.936</v>
      </c>
      <c r="AA167" s="0" t="n">
        <v>2.214</v>
      </c>
      <c r="AB167" s="0" t="n">
        <v>2.334</v>
      </c>
      <c r="AC167" s="0" t="n">
        <v>2.292</v>
      </c>
      <c r="AD167" s="0" t="n">
        <v>2.227</v>
      </c>
      <c r="AK167" s="0" t="n">
        <v>0.995650616619478</v>
      </c>
      <c r="AL167" s="0" t="n">
        <v>0.990902304052357</v>
      </c>
      <c r="AM167" s="0" t="n">
        <v>0.986379473914704</v>
      </c>
      <c r="AN167" s="0" t="n">
        <v>0.981777942320526</v>
      </c>
      <c r="AO167" s="0" t="n">
        <v>0.977248903540238</v>
      </c>
      <c r="AP167" s="0" t="n">
        <v>0.973219761240157</v>
      </c>
    </row>
    <row r="168" customFormat="false" ht="12.75" hidden="false" customHeight="false" outlineLevel="0" collapsed="false">
      <c r="A168" s="22" t="n">
        <f aca="false">IF(C168&lt;&gt;"",VLOOKUP(C168,Sheet2!$B$3:$D$100,3),"")</f>
        <v>36068</v>
      </c>
      <c r="B168" s="15" t="n">
        <f aca="false">IF(C168&lt;&gt;"",IF(C168&gt;=(WORKDAY(EOMONTH(C168,0)+1,-2)),EOMONTH(EOMONTH(C168,0)+1,0)+1,EOMONTH(C168,0)+1),"")</f>
        <v>36069</v>
      </c>
      <c r="C168" s="22" t="n">
        <v>36042</v>
      </c>
      <c r="E168" s="23" t="n">
        <v>2.3</v>
      </c>
      <c r="F168" s="23" t="n">
        <v>2.35</v>
      </c>
      <c r="M168" s="0" t="n">
        <v>0.285</v>
      </c>
      <c r="N168" s="0" t="n">
        <v>0.26</v>
      </c>
      <c r="O168" s="0" t="n">
        <v>0.26</v>
      </c>
      <c r="P168" s="0" t="n">
        <v>0.26</v>
      </c>
      <c r="Q168" s="0" t="n">
        <v>0.26</v>
      </c>
      <c r="R168" s="0" t="n">
        <v>0.26</v>
      </c>
      <c r="Y168" s="0" t="n">
        <v>1.783</v>
      </c>
      <c r="Z168" s="0" t="n">
        <v>2.012</v>
      </c>
      <c r="AA168" s="0" t="n">
        <v>2.287</v>
      </c>
      <c r="AB168" s="0" t="n">
        <v>2.397</v>
      </c>
      <c r="AC168" s="0" t="n">
        <v>2.345</v>
      </c>
      <c r="AD168" s="0" t="n">
        <v>2.262</v>
      </c>
      <c r="AK168" s="0" t="n">
        <v>0.995814245326563</v>
      </c>
      <c r="AL168" s="0" t="n">
        <v>0.991074815955204</v>
      </c>
      <c r="AM168" s="0" t="n">
        <v>0.98657374565755</v>
      </c>
      <c r="AN168" s="0" t="n">
        <v>0.981991879120533</v>
      </c>
      <c r="AO168" s="0" t="n">
        <v>0.977471278117586</v>
      </c>
      <c r="AP168" s="0" t="n">
        <v>0.973447497135584</v>
      </c>
    </row>
    <row r="169" customFormat="false" ht="12.75" hidden="false" customHeight="false" outlineLevel="0" collapsed="false">
      <c r="A169" s="22" t="n">
        <f aca="false">IF(C169&lt;&gt;"",VLOOKUP(C169,Sheet2!$B$3:$D$100,3),"")</f>
        <v>36068</v>
      </c>
      <c r="B169" s="15" t="n">
        <f aca="false">IF(C169&lt;&gt;"",IF(C169&gt;=(WORKDAY(EOMONTH(C169,0)+1,-2)),EOMONTH(EOMONTH(C169,0)+1,0)+1,EOMONTH(C169,0)+1),"")</f>
        <v>36069</v>
      </c>
      <c r="C169" s="22" t="n">
        <v>36043</v>
      </c>
      <c r="E169" s="23"/>
      <c r="F169" s="23"/>
    </row>
    <row r="170" customFormat="false" ht="12.75" hidden="false" customHeight="false" outlineLevel="0" collapsed="false">
      <c r="A170" s="22" t="n">
        <f aca="false">IF(C170&lt;&gt;"",VLOOKUP(C170,Sheet2!$B$3:$D$100,3),"")</f>
        <v>36068</v>
      </c>
      <c r="B170" s="15" t="n">
        <f aca="false">IF(C170&lt;&gt;"",IF(C170&gt;=(WORKDAY(EOMONTH(C170,0)+1,-2)),EOMONTH(EOMONTH(C170,0)+1,0)+1,EOMONTH(C170,0)+1),"")</f>
        <v>36069</v>
      </c>
      <c r="C170" s="22" t="n">
        <v>36044</v>
      </c>
      <c r="E170" s="23"/>
      <c r="F170" s="23"/>
    </row>
    <row r="171" customFormat="false" ht="12.75" hidden="false" customHeight="false" outlineLevel="0" collapsed="false">
      <c r="A171" s="22" t="n">
        <f aca="false">IF(C171&lt;&gt;"",VLOOKUP(C171,Sheet2!$B$3:$D$100,3),"")</f>
        <v>36068</v>
      </c>
      <c r="B171" s="15" t="n">
        <f aca="false">IF(C171&lt;&gt;"",IF(C171&gt;=(WORKDAY(EOMONTH(C171,0)+1,-2)),EOMONTH(EOMONTH(C171,0)+1,0)+1,EOMONTH(C171,0)+1),"")</f>
        <v>36069</v>
      </c>
      <c r="C171" s="22" t="n">
        <v>36045</v>
      </c>
      <c r="E171" s="23"/>
      <c r="F171" s="23"/>
    </row>
    <row r="172" customFormat="false" ht="12.75" hidden="false" customHeight="false" outlineLevel="0" collapsed="false">
      <c r="A172" s="22" t="n">
        <f aca="false">IF(C172&lt;&gt;"",VLOOKUP(C172,Sheet2!$B$3:$D$100,3),"")</f>
        <v>36068</v>
      </c>
      <c r="B172" s="15" t="n">
        <f aca="false">IF(C172&lt;&gt;"",IF(C172&gt;=(WORKDAY(EOMONTH(C172,0)+1,-2)),EOMONTH(EOMONTH(C172,0)+1,0)+1,EOMONTH(C172,0)+1),"")</f>
        <v>36069</v>
      </c>
      <c r="C172" s="22" t="n">
        <v>36046</v>
      </c>
      <c r="E172" s="23" t="n">
        <v>2.285</v>
      </c>
      <c r="F172" s="23" t="n">
        <v>2.33</v>
      </c>
      <c r="M172" s="0" t="n">
        <v>0.255</v>
      </c>
      <c r="N172" s="0" t="n">
        <v>0.25</v>
      </c>
      <c r="O172" s="0" t="n">
        <v>0.25</v>
      </c>
      <c r="P172" s="0" t="n">
        <v>0.25</v>
      </c>
      <c r="Q172" s="0" t="n">
        <v>0.25</v>
      </c>
      <c r="R172" s="0" t="n">
        <v>0.25</v>
      </c>
      <c r="Y172" s="0" t="n">
        <v>1.874</v>
      </c>
      <c r="Z172" s="0" t="n">
        <v>2.112</v>
      </c>
      <c r="AA172" s="0" t="n">
        <v>2.358</v>
      </c>
      <c r="AB172" s="0" t="n">
        <v>2.455</v>
      </c>
      <c r="AC172" s="0" t="n">
        <v>2.393</v>
      </c>
      <c r="AD172" s="0" t="n">
        <v>2.293</v>
      </c>
      <c r="AK172" s="0" t="n">
        <v>0.996414116238795</v>
      </c>
      <c r="AL172" s="0" t="n">
        <v>0.991661157524188</v>
      </c>
      <c r="AM172" s="0" t="n">
        <v>0.987137368772432</v>
      </c>
      <c r="AN172" s="0" t="n">
        <v>0.982538636934075</v>
      </c>
      <c r="AO172" s="0" t="n">
        <v>0.97801279872379</v>
      </c>
      <c r="AP172" s="0" t="n">
        <v>0.973989687380523</v>
      </c>
    </row>
    <row r="173" customFormat="false" ht="12.75" hidden="false" customHeight="false" outlineLevel="0" collapsed="false">
      <c r="A173" s="22" t="n">
        <f aca="false">IF(C173&lt;&gt;"",VLOOKUP(C173,Sheet2!$B$3:$D$100,3),"")</f>
        <v>36068</v>
      </c>
      <c r="B173" s="15" t="n">
        <f aca="false">IF(C173&lt;&gt;"",IF(C173&gt;=(WORKDAY(EOMONTH(C173,0)+1,-2)),EOMONTH(EOMONTH(C173,0)+1,0)+1,EOMONTH(C173,0)+1),"")</f>
        <v>36069</v>
      </c>
      <c r="C173" s="22" t="n">
        <v>36047</v>
      </c>
      <c r="E173" s="23" t="n">
        <v>2.335</v>
      </c>
      <c r="F173" s="23" t="n">
        <v>2.28</v>
      </c>
      <c r="M173" s="0" t="n">
        <v>0.28</v>
      </c>
      <c r="N173" s="0" t="n">
        <v>0.26</v>
      </c>
      <c r="O173" s="0" t="n">
        <v>0.26</v>
      </c>
      <c r="P173" s="0" t="n">
        <v>0.26</v>
      </c>
      <c r="Q173" s="0" t="n">
        <v>0.26</v>
      </c>
      <c r="R173" s="0" t="n">
        <v>0.26</v>
      </c>
      <c r="Y173" s="0" t="n">
        <v>1.833</v>
      </c>
      <c r="Z173" s="0" t="n">
        <v>2.082</v>
      </c>
      <c r="AA173" s="0" t="n">
        <v>2.332</v>
      </c>
      <c r="AB173" s="0" t="n">
        <v>2.431</v>
      </c>
      <c r="AC173" s="0" t="n">
        <v>2.371</v>
      </c>
      <c r="AD173" s="0" t="n">
        <v>2.271</v>
      </c>
      <c r="AK173" s="0" t="n">
        <v>0.996560441175343</v>
      </c>
      <c r="AL173" s="0" t="n">
        <v>0.991834009582682</v>
      </c>
      <c r="AM173" s="0" t="n">
        <v>0.987366982310503</v>
      </c>
      <c r="AN173" s="0" t="n">
        <v>0.982839711690136</v>
      </c>
      <c r="AO173" s="0" t="n">
        <v>0.978381820304663</v>
      </c>
      <c r="AP173" s="0" t="n">
        <v>0.974430355585248</v>
      </c>
    </row>
    <row r="174" customFormat="false" ht="12.75" hidden="false" customHeight="false" outlineLevel="0" collapsed="false">
      <c r="A174" s="22" t="n">
        <f aca="false">IF(C174&lt;&gt;"",VLOOKUP(C174,Sheet2!$B$3:$D$100,3),"")</f>
        <v>36068</v>
      </c>
      <c r="B174" s="15" t="n">
        <f aca="false">IF(C174&lt;&gt;"",IF(C174&gt;=(WORKDAY(EOMONTH(C174,0)+1,-2)),EOMONTH(EOMONTH(C174,0)+1,0)+1,EOMONTH(C174,0)+1),"")</f>
        <v>36069</v>
      </c>
      <c r="C174" s="22" t="n">
        <v>36048</v>
      </c>
      <c r="E174" s="23" t="n">
        <v>2.245</v>
      </c>
      <c r="F174" s="23" t="n">
        <v>2.3</v>
      </c>
      <c r="M174" s="0" t="n">
        <v>0.24</v>
      </c>
      <c r="N174" s="0" t="n">
        <v>0.25</v>
      </c>
      <c r="O174" s="0" t="n">
        <v>0.25</v>
      </c>
      <c r="P174" s="0" t="n">
        <v>0.25</v>
      </c>
      <c r="Q174" s="0" t="n">
        <v>0.25</v>
      </c>
      <c r="R174" s="0" t="n">
        <v>0.25</v>
      </c>
      <c r="Y174" s="0" t="n">
        <v>1.958</v>
      </c>
      <c r="Z174" s="0" t="n">
        <v>2.207</v>
      </c>
      <c r="AA174" s="0" t="n">
        <v>2.43</v>
      </c>
      <c r="AB174" s="0" t="n">
        <v>2.505</v>
      </c>
      <c r="AC174" s="0" t="n">
        <v>2.42</v>
      </c>
      <c r="AD174" s="0" t="n">
        <v>2.3</v>
      </c>
      <c r="AK174" s="0" t="n">
        <v>0.996733725638432</v>
      </c>
      <c r="AL174" s="0" t="n">
        <v>0.992001490399414</v>
      </c>
      <c r="AM174" s="0" t="n">
        <v>0.987561892250592</v>
      </c>
      <c r="AN174" s="0" t="n">
        <v>0.983099317472459</v>
      </c>
      <c r="AO174" s="0" t="n">
        <v>0.978756906788078</v>
      </c>
      <c r="AP174" s="0" t="n">
        <v>0.974941222071829</v>
      </c>
    </row>
    <row r="175" customFormat="false" ht="12.75" hidden="false" customHeight="false" outlineLevel="0" collapsed="false">
      <c r="A175" s="22" t="n">
        <f aca="false">IF(C175&lt;&gt;"",VLOOKUP(C175,Sheet2!$B$3:$D$100,3),"")</f>
        <v>36068</v>
      </c>
      <c r="B175" s="15" t="n">
        <f aca="false">IF(C175&lt;&gt;"",IF(C175&gt;=(WORKDAY(EOMONTH(C175,0)+1,-2)),EOMONTH(EOMONTH(C175,0)+1,0)+1,EOMONTH(C175,0)+1),"")</f>
        <v>36069</v>
      </c>
      <c r="C175" s="22" t="n">
        <v>36049</v>
      </c>
      <c r="E175" s="23" t="n">
        <v>2.315</v>
      </c>
      <c r="F175" s="23" t="n">
        <v>2.22</v>
      </c>
      <c r="M175" s="0" t="n">
        <v>0.24</v>
      </c>
      <c r="N175" s="0" t="n">
        <v>0.25</v>
      </c>
      <c r="O175" s="0" t="n">
        <v>0.25</v>
      </c>
      <c r="P175" s="0" t="n">
        <v>0.25</v>
      </c>
      <c r="Q175" s="0" t="n">
        <v>0.25</v>
      </c>
      <c r="R175" s="0" t="n">
        <v>0.25</v>
      </c>
      <c r="Y175" s="0" t="n">
        <v>1.878</v>
      </c>
      <c r="Z175" s="0" t="n">
        <v>2.161</v>
      </c>
      <c r="AA175" s="0" t="n">
        <v>2.388</v>
      </c>
      <c r="AB175" s="0" t="n">
        <v>2.475</v>
      </c>
      <c r="AC175" s="0" t="n">
        <v>2.39</v>
      </c>
      <c r="AD175" s="0" t="n">
        <v>2.278</v>
      </c>
      <c r="AK175" s="0" t="n">
        <v>0.996910868892789</v>
      </c>
      <c r="AL175" s="0" t="n">
        <v>0.992181888541691</v>
      </c>
      <c r="AM175" s="0" t="n">
        <v>0.987719379743158</v>
      </c>
      <c r="AN175" s="0" t="n">
        <v>0.98322343406435</v>
      </c>
      <c r="AO175" s="0" t="n">
        <v>0.978851152890459</v>
      </c>
      <c r="AP175" s="0" t="n">
        <v>0.97500092542932</v>
      </c>
    </row>
    <row r="176" customFormat="false" ht="12.75" hidden="false" customHeight="false" outlineLevel="0" collapsed="false">
      <c r="A176" s="22" t="n">
        <f aca="false">IF(C176&lt;&gt;"",VLOOKUP(C176,Sheet2!$B$3:$D$100,3),"")</f>
        <v>36068</v>
      </c>
      <c r="B176" s="15" t="n">
        <f aca="false">IF(C176&lt;&gt;"",IF(C176&gt;=(WORKDAY(EOMONTH(C176,0)+1,-2)),EOMONTH(EOMONTH(C176,0)+1,0)+1,EOMONTH(C176,0)+1),"")</f>
        <v>36069</v>
      </c>
      <c r="C176" s="22" t="n">
        <v>36050</v>
      </c>
      <c r="E176" s="23"/>
      <c r="F176" s="23"/>
    </row>
    <row r="177" customFormat="false" ht="12.75" hidden="false" customHeight="false" outlineLevel="0" collapsed="false">
      <c r="A177" s="22" t="n">
        <f aca="false">IF(C177&lt;&gt;"",VLOOKUP(C177,Sheet2!$B$3:$D$100,3),"")</f>
        <v>36068</v>
      </c>
      <c r="B177" s="15" t="n">
        <f aca="false">IF(C177&lt;&gt;"",IF(C177&gt;=(WORKDAY(EOMONTH(C177,0)+1,-2)),EOMONTH(EOMONTH(C177,0)+1,0)+1,EOMONTH(C177,0)+1),"")</f>
        <v>36069</v>
      </c>
      <c r="C177" s="22" t="n">
        <v>36051</v>
      </c>
      <c r="E177" s="23"/>
      <c r="F177" s="23"/>
    </row>
    <row r="178" customFormat="false" ht="12.75" hidden="false" customHeight="false" outlineLevel="0" collapsed="false">
      <c r="A178" s="22" t="n">
        <f aca="false">IF(C178&lt;&gt;"",VLOOKUP(C178,Sheet2!$B$3:$D$100,3),"")</f>
        <v>36068</v>
      </c>
      <c r="B178" s="15" t="n">
        <f aca="false">IF(C178&lt;&gt;"",IF(C178&gt;=(WORKDAY(EOMONTH(C178,0)+1,-2)),EOMONTH(EOMONTH(C178,0)+1,0)+1,EOMONTH(C178,0)+1),"")</f>
        <v>36069</v>
      </c>
      <c r="C178" s="22" t="n">
        <v>36052</v>
      </c>
      <c r="E178" s="23" t="n">
        <v>2.235</v>
      </c>
      <c r="F178" s="23" t="n">
        <v>2.3</v>
      </c>
      <c r="M178" s="0" t="n">
        <v>0.225</v>
      </c>
      <c r="N178" s="0" t="n">
        <v>0.25</v>
      </c>
      <c r="O178" s="0" t="n">
        <v>0.25</v>
      </c>
      <c r="P178" s="0" t="n">
        <v>0.25</v>
      </c>
      <c r="Q178" s="0" t="n">
        <v>0.25</v>
      </c>
      <c r="R178" s="0" t="n">
        <v>0.25</v>
      </c>
      <c r="Y178" s="0" t="n">
        <v>1.945</v>
      </c>
      <c r="Z178" s="0" t="n">
        <v>2.214</v>
      </c>
      <c r="AA178" s="0" t="n">
        <v>2.457</v>
      </c>
      <c r="AB178" s="0" t="n">
        <v>2.532</v>
      </c>
      <c r="AC178" s="0" t="n">
        <v>2.429</v>
      </c>
      <c r="AD178" s="0" t="n">
        <v>2.305</v>
      </c>
      <c r="AK178" s="0" t="n">
        <v>0.997343909893714</v>
      </c>
      <c r="AL178" s="0" t="n">
        <v>0.992631977960415</v>
      </c>
      <c r="AM178" s="0" t="n">
        <v>0.988167969464982</v>
      </c>
      <c r="AN178" s="0" t="n">
        <v>0.983666980044418</v>
      </c>
      <c r="AO178" s="0" t="n">
        <v>0.979277922766097</v>
      </c>
      <c r="AP178" s="0" t="n">
        <v>0.975409069512218</v>
      </c>
    </row>
    <row r="179" customFormat="false" ht="12.75" hidden="false" customHeight="false" outlineLevel="0" collapsed="false">
      <c r="A179" s="22" t="n">
        <f aca="false">IF(C179&lt;&gt;"",VLOOKUP(C179,Sheet2!$B$3:$D$100,3),"")</f>
        <v>36068</v>
      </c>
      <c r="B179" s="15" t="n">
        <f aca="false">IF(C179&lt;&gt;"",IF(C179&gt;=(WORKDAY(EOMONTH(C179,0)+1,-2)),EOMONTH(EOMONTH(C179,0)+1,0)+1,EOMONTH(C179,0)+1),"")</f>
        <v>36069</v>
      </c>
      <c r="C179" s="22" t="n">
        <v>36053</v>
      </c>
      <c r="E179" s="23" t="n">
        <v>2.275</v>
      </c>
      <c r="F179" s="23" t="n">
        <v>2.35</v>
      </c>
      <c r="M179" s="0" t="n">
        <v>0.145</v>
      </c>
      <c r="N179" s="0" t="n">
        <v>0.205</v>
      </c>
      <c r="O179" s="0" t="n">
        <v>0.205</v>
      </c>
      <c r="P179" s="0" t="n">
        <v>0.205</v>
      </c>
      <c r="Q179" s="0" t="n">
        <v>0.205</v>
      </c>
      <c r="R179" s="0" t="n">
        <v>0.205</v>
      </c>
      <c r="Y179" s="0" t="n">
        <v>2.123</v>
      </c>
      <c r="Z179" s="0" t="n">
        <v>2.391</v>
      </c>
      <c r="AA179" s="0" t="n">
        <v>2.601</v>
      </c>
      <c r="AB179" s="0" t="n">
        <v>2.667</v>
      </c>
      <c r="AC179" s="0" t="n">
        <v>2.54</v>
      </c>
      <c r="AD179" s="0" t="n">
        <v>2.39</v>
      </c>
      <c r="AK179" s="0" t="n">
        <v>0.997497017511349</v>
      </c>
      <c r="AL179" s="0" t="n">
        <v>0.992824271676044</v>
      </c>
      <c r="AM179" s="0" t="n">
        <v>0.988550870433172</v>
      </c>
      <c r="AN179" s="0" t="n">
        <v>0.984216115129299</v>
      </c>
      <c r="AO179" s="0" t="n">
        <v>0.979836034471765</v>
      </c>
      <c r="AP179" s="0" t="n">
        <v>0.975936428642718</v>
      </c>
    </row>
    <row r="180" customFormat="false" ht="12.75" hidden="false" customHeight="false" outlineLevel="0" collapsed="false">
      <c r="A180" s="22" t="n">
        <f aca="false">IF(C180&lt;&gt;"",VLOOKUP(C180,Sheet2!$B$3:$D$100,3),"")</f>
        <v>36068</v>
      </c>
      <c r="B180" s="15" t="n">
        <f aca="false">IF(C180&lt;&gt;"",IF(C180&gt;=(WORKDAY(EOMONTH(C180,0)+1,-2)),EOMONTH(EOMONTH(C180,0)+1,0)+1,EOMONTH(C180,0)+1),"")</f>
        <v>36069</v>
      </c>
      <c r="C180" s="22" t="n">
        <v>36054</v>
      </c>
      <c r="E180" s="23" t="n">
        <v>2.3</v>
      </c>
      <c r="F180" s="23" t="n">
        <v>2.35</v>
      </c>
      <c r="M180" s="0" t="n">
        <v>0.1</v>
      </c>
      <c r="N180" s="0" t="n">
        <v>0.205</v>
      </c>
      <c r="O180" s="0" t="n">
        <v>0.205</v>
      </c>
      <c r="P180" s="0" t="n">
        <v>0.205</v>
      </c>
      <c r="Q180" s="0" t="n">
        <v>0.205</v>
      </c>
      <c r="R180" s="0" t="n">
        <v>0.205</v>
      </c>
      <c r="Y180" s="0" t="n">
        <v>2.241</v>
      </c>
      <c r="Z180" s="0" t="n">
        <v>2.477</v>
      </c>
      <c r="AA180" s="0" t="n">
        <v>2.647</v>
      </c>
      <c r="AB180" s="0" t="n">
        <v>2.7</v>
      </c>
      <c r="AC180" s="0" t="n">
        <v>2.56</v>
      </c>
      <c r="AD180" s="0" t="n">
        <v>2.4</v>
      </c>
      <c r="AK180" s="0" t="n">
        <v>0.997652285981602</v>
      </c>
      <c r="AL180" s="0" t="n">
        <v>0.992969347326331</v>
      </c>
      <c r="AM180" s="0" t="n">
        <v>0.988663272044211</v>
      </c>
      <c r="AN180" s="0" t="n">
        <v>0.984290603664275</v>
      </c>
      <c r="AO180" s="0" t="n">
        <v>0.979878876542161</v>
      </c>
      <c r="AP180" s="0" t="n">
        <v>0.975946992294217</v>
      </c>
    </row>
    <row r="181" customFormat="false" ht="12.75" hidden="false" customHeight="false" outlineLevel="0" collapsed="false">
      <c r="A181" s="22" t="n">
        <f aca="false">IF(C181&lt;&gt;"",VLOOKUP(C181,Sheet2!$B$3:$D$100,3),"")</f>
        <v>36068</v>
      </c>
      <c r="B181" s="15" t="n">
        <f aca="false">IF(C181&lt;&gt;"",IF(C181&gt;=(WORKDAY(EOMONTH(C181,0)+1,-2)),EOMONTH(EOMONTH(C181,0)+1,0)+1,EOMONTH(C181,0)+1),"")</f>
        <v>36069</v>
      </c>
      <c r="C181" s="22" t="n">
        <v>36055</v>
      </c>
      <c r="E181" s="23" t="n">
        <v>2.385</v>
      </c>
      <c r="F181" s="23" t="n">
        <v>2.3</v>
      </c>
      <c r="M181" s="0" t="n">
        <v>0.12</v>
      </c>
      <c r="N181" s="0" t="n">
        <v>0.22</v>
      </c>
      <c r="O181" s="0" t="n">
        <v>0.22</v>
      </c>
      <c r="P181" s="0" t="n">
        <v>0.22</v>
      </c>
      <c r="Q181" s="0" t="n">
        <v>0.22</v>
      </c>
      <c r="R181" s="0" t="n">
        <v>0.22</v>
      </c>
      <c r="Y181" s="0" t="n">
        <v>2.138</v>
      </c>
      <c r="Z181" s="0" t="n">
        <v>2.389</v>
      </c>
      <c r="AA181" s="0" t="n">
        <v>2.569</v>
      </c>
      <c r="AB181" s="0" t="n">
        <v>2.63</v>
      </c>
      <c r="AC181" s="0" t="n">
        <v>2.51</v>
      </c>
      <c r="AD181" s="0" t="n">
        <v>2.36</v>
      </c>
      <c r="AK181" s="0" t="n">
        <v>0.997802886516778</v>
      </c>
      <c r="AL181" s="0" t="n">
        <v>0.993091757313235</v>
      </c>
      <c r="AM181" s="0" t="n">
        <v>0.988761560146987</v>
      </c>
      <c r="AN181" s="0" t="n">
        <v>0.984366969372432</v>
      </c>
      <c r="AO181" s="0" t="n">
        <v>0.979937550427683</v>
      </c>
      <c r="AP181" s="0" t="n">
        <v>0.975991181181061</v>
      </c>
    </row>
    <row r="182" customFormat="false" ht="12.75" hidden="false" customHeight="false" outlineLevel="0" collapsed="false">
      <c r="A182" s="22" t="n">
        <f aca="false">IF(C182&lt;&gt;"",VLOOKUP(C182,Sheet2!$B$3:$D$100,3),"")</f>
        <v>36068</v>
      </c>
      <c r="B182" s="15" t="n">
        <f aca="false">IF(C182&lt;&gt;"",IF(C182&gt;=(WORKDAY(EOMONTH(C182,0)+1,-2)),EOMONTH(EOMONTH(C182,0)+1,0)+1,EOMONTH(C182,0)+1),"")</f>
        <v>36069</v>
      </c>
      <c r="C182" s="22" t="n">
        <v>36056</v>
      </c>
      <c r="E182" s="23" t="n">
        <v>2.33</v>
      </c>
      <c r="F182" s="23" t="n">
        <v>2.37</v>
      </c>
      <c r="M182" s="0" t="n">
        <v>0.06</v>
      </c>
      <c r="N182" s="0" t="n">
        <v>0.22</v>
      </c>
      <c r="O182" s="0" t="n">
        <v>0.22</v>
      </c>
      <c r="P182" s="0" t="n">
        <v>0.22</v>
      </c>
      <c r="Q182" s="0" t="n">
        <v>0.22</v>
      </c>
      <c r="R182" s="0" t="n">
        <v>0.22</v>
      </c>
      <c r="Y182" s="0" t="n">
        <v>2.26</v>
      </c>
      <c r="Z182" s="0" t="n">
        <v>2.474</v>
      </c>
      <c r="AA182" s="0" t="n">
        <v>2.627</v>
      </c>
      <c r="AB182" s="0" t="n">
        <v>2.673</v>
      </c>
      <c r="AC182" s="0" t="n">
        <v>2.54</v>
      </c>
      <c r="AD182" s="0" t="n">
        <v>2.38</v>
      </c>
      <c r="AK182" s="0" t="n">
        <v>0.997958475812781</v>
      </c>
      <c r="AL182" s="0" t="n">
        <v>0.993241717728298</v>
      </c>
      <c r="AM182" s="0" t="n">
        <v>0.988914781069476</v>
      </c>
      <c r="AN182" s="0" t="n">
        <v>0.984527446448914</v>
      </c>
      <c r="AO182" s="0" t="n">
        <v>0.980104827775562</v>
      </c>
      <c r="AP182" s="0" t="n">
        <v>0.976166140360969</v>
      </c>
    </row>
    <row r="183" customFormat="false" ht="12.75" hidden="false" customHeight="false" outlineLevel="0" collapsed="false">
      <c r="A183" s="22" t="n">
        <f aca="false">IF(C183&lt;&gt;"",VLOOKUP(C183,Sheet2!$B$3:$D$100,3),"")</f>
        <v>36068</v>
      </c>
      <c r="B183" s="15" t="n">
        <f aca="false">IF(C183&lt;&gt;"",IF(C183&gt;=(WORKDAY(EOMONTH(C183,0)+1,-2)),EOMONTH(EOMONTH(C183,0)+1,0)+1,EOMONTH(C183,0)+1),"")</f>
        <v>36069</v>
      </c>
      <c r="C183" s="22" t="n">
        <v>36057</v>
      </c>
      <c r="E183" s="23"/>
      <c r="F183" s="23"/>
    </row>
    <row r="184" customFormat="false" ht="12.75" hidden="false" customHeight="false" outlineLevel="0" collapsed="false">
      <c r="A184" s="22" t="n">
        <f aca="false">IF(C184&lt;&gt;"",VLOOKUP(C184,Sheet2!$B$3:$D$100,3),"")</f>
        <v>36068</v>
      </c>
      <c r="B184" s="15" t="n">
        <f aca="false">IF(C184&lt;&gt;"",IF(C184&gt;=(WORKDAY(EOMONTH(C184,0)+1,-2)),EOMONTH(EOMONTH(C184,0)+1,0)+1,EOMONTH(C184,0)+1),"")</f>
        <v>36069</v>
      </c>
      <c r="C184" s="22" t="n">
        <v>36058</v>
      </c>
      <c r="E184" s="23"/>
      <c r="F184" s="23"/>
    </row>
    <row r="185" customFormat="false" ht="12.75" hidden="false" customHeight="false" outlineLevel="0" collapsed="false">
      <c r="A185" s="22" t="n">
        <f aca="false">IF(C185&lt;&gt;"",VLOOKUP(C185,Sheet2!$B$3:$D$100,3),"")</f>
        <v>36068</v>
      </c>
      <c r="B185" s="15" t="n">
        <f aca="false">IF(C185&lt;&gt;"",IF(C185&gt;=(WORKDAY(EOMONTH(C185,0)+1,-2)),EOMONTH(EOMONTH(C185,0)+1,0)+1,EOMONTH(C185,0)+1),"")</f>
        <v>36069</v>
      </c>
      <c r="C185" s="22" t="n">
        <v>36059</v>
      </c>
      <c r="E185" s="23" t="n">
        <v>2.355</v>
      </c>
      <c r="F185" s="23" t="n">
        <v>2.29</v>
      </c>
      <c r="M185" s="0" t="n">
        <v>0.055</v>
      </c>
      <c r="N185" s="0" t="n">
        <v>0.22</v>
      </c>
      <c r="O185" s="0" t="n">
        <v>0.22</v>
      </c>
      <c r="P185" s="0" t="n">
        <v>0.22</v>
      </c>
      <c r="Q185" s="0" t="n">
        <v>0.22</v>
      </c>
      <c r="R185" s="0" t="n">
        <v>0.22</v>
      </c>
      <c r="Y185" s="0" t="n">
        <v>2.187</v>
      </c>
      <c r="Z185" s="0" t="n">
        <v>2.414</v>
      </c>
      <c r="AA185" s="0" t="n">
        <v>2.577</v>
      </c>
      <c r="AB185" s="0" t="n">
        <v>2.631</v>
      </c>
      <c r="AC185" s="0" t="n">
        <v>2.505</v>
      </c>
      <c r="AD185" s="0" t="n">
        <v>2.35</v>
      </c>
      <c r="AK185" s="0" t="n">
        <v>0.99842835961145</v>
      </c>
      <c r="AL185" s="0" t="n">
        <v>0.993699700039</v>
      </c>
      <c r="AM185" s="0" t="n">
        <v>0.989362649712691</v>
      </c>
      <c r="AN185" s="0" t="n">
        <v>0.9849687995568</v>
      </c>
      <c r="AO185" s="0" t="n">
        <v>0.980540497869692</v>
      </c>
      <c r="AP185" s="0" t="n">
        <v>0.976595813401637</v>
      </c>
    </row>
    <row r="186" customFormat="false" ht="12.75" hidden="false" customHeight="false" outlineLevel="0" collapsed="false">
      <c r="A186" s="22" t="n">
        <f aca="false">IF(C186&lt;&gt;"",VLOOKUP(C186,Sheet2!$B$3:$D$100,3),"")</f>
        <v>36068</v>
      </c>
      <c r="B186" s="15" t="n">
        <f aca="false">IF(C186&lt;&gt;"",IF(C186&gt;=(WORKDAY(EOMONTH(C186,0)+1,-2)),EOMONTH(EOMONTH(C186,0)+1,0)+1,EOMONTH(C186,0)+1),"")</f>
        <v>36069</v>
      </c>
      <c r="C186" s="22" t="n">
        <v>36060</v>
      </c>
      <c r="E186" s="23" t="n">
        <v>2.345</v>
      </c>
      <c r="F186" s="23" t="n">
        <v>2.34</v>
      </c>
      <c r="M186" s="0" t="n">
        <v>0.03</v>
      </c>
      <c r="N186" s="0" t="n">
        <v>0.22</v>
      </c>
      <c r="O186" s="0" t="n">
        <v>0.22</v>
      </c>
      <c r="P186" s="0" t="n">
        <v>0.22</v>
      </c>
      <c r="Q186" s="0" t="n">
        <v>0.22</v>
      </c>
      <c r="R186" s="0" t="n">
        <v>0.22</v>
      </c>
      <c r="Y186" s="0" t="n">
        <v>2.186</v>
      </c>
      <c r="Z186" s="0" t="n">
        <v>2.417</v>
      </c>
      <c r="AA186" s="0" t="n">
        <v>2.592</v>
      </c>
      <c r="AB186" s="0" t="n">
        <v>2.637</v>
      </c>
      <c r="AC186" s="0" t="n">
        <v>2.512</v>
      </c>
      <c r="AD186" s="0" t="n">
        <v>2.357</v>
      </c>
      <c r="AK186" s="0" t="n">
        <v>0.998584258682705</v>
      </c>
      <c r="AL186" s="0" t="n">
        <v>0.993840747636751</v>
      </c>
      <c r="AM186" s="0" t="n">
        <v>0.989495164769213</v>
      </c>
      <c r="AN186" s="0" t="n">
        <v>0.985097996144893</v>
      </c>
      <c r="AO186" s="0" t="n">
        <v>0.980671565447945</v>
      </c>
      <c r="AP186" s="0" t="n">
        <v>0.976731931757593</v>
      </c>
    </row>
    <row r="187" customFormat="false" ht="12.75" hidden="false" customHeight="false" outlineLevel="0" collapsed="false">
      <c r="A187" s="22" t="n">
        <f aca="false">IF(C187&lt;&gt;"",VLOOKUP(C187,Sheet2!$B$3:$D$100,3),"")</f>
        <v>36068</v>
      </c>
      <c r="B187" s="15" t="n">
        <f aca="false">IF(C187&lt;&gt;"",IF(C187&gt;=(WORKDAY(EOMONTH(C187,0)+1,-2)),EOMONTH(EOMONTH(C187,0)+1,0)+1,EOMONTH(C187,0)+1),"")</f>
        <v>36069</v>
      </c>
      <c r="C187" s="22" t="n">
        <v>36061</v>
      </c>
      <c r="E187" s="23" t="n">
        <v>2.44</v>
      </c>
      <c r="F187" s="23" t="n">
        <v>2.35</v>
      </c>
      <c r="M187" s="0" t="n">
        <v>0.05</v>
      </c>
      <c r="N187" s="0" t="n">
        <v>0.22</v>
      </c>
      <c r="O187" s="0" t="n">
        <v>0.22</v>
      </c>
      <c r="P187" s="0" t="n">
        <v>0.22</v>
      </c>
      <c r="Q187" s="0" t="n">
        <v>0.22</v>
      </c>
      <c r="R187" s="0" t="n">
        <v>0.22</v>
      </c>
      <c r="Y187" s="0" t="n">
        <v>2.131</v>
      </c>
      <c r="Z187" s="0" t="n">
        <v>2.374</v>
      </c>
      <c r="AA187" s="0" t="n">
        <v>2.571</v>
      </c>
      <c r="AB187" s="0" t="n">
        <v>2.619</v>
      </c>
      <c r="AC187" s="0" t="n">
        <v>2.495</v>
      </c>
      <c r="AD187" s="0" t="n">
        <v>2.342</v>
      </c>
      <c r="AK187" s="0" t="n">
        <v>0.998740861234326</v>
      </c>
      <c r="AL187" s="0" t="n">
        <v>0.994003910796231</v>
      </c>
      <c r="AM187" s="0" t="n">
        <v>0.989752183918259</v>
      </c>
      <c r="AN187" s="0" t="n">
        <v>0.98547764217425</v>
      </c>
      <c r="AO187" s="0" t="n">
        <v>0.981151564555293</v>
      </c>
      <c r="AP187" s="0" t="n">
        <v>0.977314339385672</v>
      </c>
    </row>
    <row r="188" customFormat="false" ht="12.75" hidden="false" customHeight="false" outlineLevel="0" collapsed="false">
      <c r="A188" s="22" t="n">
        <f aca="false">IF(C188&lt;&gt;"",VLOOKUP(C188,Sheet2!$B$3:$D$100,3),"")</f>
        <v>36068</v>
      </c>
      <c r="B188" s="15" t="n">
        <f aca="false">IF(C188&lt;&gt;"",IF(C188&gt;=(WORKDAY(EOMONTH(C188,0)+1,-2)),EOMONTH(EOMONTH(C188,0)+1,0)+1,EOMONTH(C188,0)+1),"")</f>
        <v>36069</v>
      </c>
      <c r="C188" s="22" t="n">
        <v>36062</v>
      </c>
      <c r="E188" s="23" t="n">
        <v>2.35</v>
      </c>
      <c r="F188" s="23" t="n">
        <v>2.29</v>
      </c>
      <c r="M188" s="0" t="n">
        <v>0.01</v>
      </c>
      <c r="N188" s="0" t="n">
        <v>0.22</v>
      </c>
      <c r="O188" s="0" t="n">
        <v>0.22</v>
      </c>
      <c r="P188" s="0" t="n">
        <v>0.22</v>
      </c>
      <c r="Q188" s="0" t="n">
        <v>0.22</v>
      </c>
      <c r="R188" s="0" t="n">
        <v>0.22</v>
      </c>
      <c r="Y188" s="0" t="n">
        <v>2.179</v>
      </c>
      <c r="Z188" s="0" t="n">
        <v>2.412</v>
      </c>
      <c r="AA188" s="0" t="n">
        <v>2.602</v>
      </c>
      <c r="AB188" s="0" t="n">
        <v>2.655</v>
      </c>
      <c r="AC188" s="0" t="n">
        <v>2.52</v>
      </c>
      <c r="AD188" s="0" t="n">
        <v>2.36</v>
      </c>
      <c r="AK188" s="0" t="n">
        <v>0.998941683812224</v>
      </c>
      <c r="AL188" s="0" t="n">
        <v>0.994229693816617</v>
      </c>
      <c r="AM188" s="0" t="n">
        <v>0.990024721087612</v>
      </c>
      <c r="AN188" s="0" t="n">
        <v>0.98580069750088</v>
      </c>
      <c r="AO188" s="0" t="n">
        <v>0.98153099297584</v>
      </c>
      <c r="AP188" s="0" t="n">
        <v>0.977745520410985</v>
      </c>
    </row>
    <row r="189" customFormat="false" ht="12.75" hidden="false" customHeight="false" outlineLevel="0" collapsed="false">
      <c r="A189" s="22" t="n">
        <f aca="false">IF(C189&lt;&gt;"",VLOOKUP(C189,Sheet2!$B$3:$D$100,3),"")</f>
        <v>36068</v>
      </c>
      <c r="B189" s="15" t="n">
        <f aca="false">IF(C189&lt;&gt;"",IF(C189&gt;=(WORKDAY(EOMONTH(C189,0)+1,-2)),EOMONTH(EOMONTH(C189,0)+1,0)+1,EOMONTH(C189,0)+1),"")</f>
        <v>36069</v>
      </c>
      <c r="C189" s="22" t="n">
        <v>36063</v>
      </c>
      <c r="E189" s="23" t="n">
        <v>2.3</v>
      </c>
      <c r="F189" s="23" t="n">
        <v>2.25</v>
      </c>
      <c r="M189" s="0" t="n">
        <v>-0.01</v>
      </c>
      <c r="N189" s="0" t="n">
        <v>0.22</v>
      </c>
      <c r="O189" s="0" t="n">
        <v>0.22</v>
      </c>
      <c r="P189" s="0" t="n">
        <v>0.22</v>
      </c>
      <c r="Q189" s="0" t="n">
        <v>0.22</v>
      </c>
      <c r="R189" s="0" t="n">
        <v>0.22</v>
      </c>
      <c r="Y189" s="0" t="n">
        <v>2.181</v>
      </c>
      <c r="Z189" s="0" t="n">
        <v>2.392</v>
      </c>
      <c r="AA189" s="0" t="n">
        <v>2.595</v>
      </c>
      <c r="AB189" s="0" t="n">
        <v>2.65</v>
      </c>
      <c r="AC189" s="0" t="n">
        <v>2.52</v>
      </c>
      <c r="AD189" s="0" t="n">
        <v>2.36</v>
      </c>
      <c r="AK189" s="0" t="n">
        <v>0.99908514523265</v>
      </c>
      <c r="AL189" s="0" t="n">
        <v>0.994490043948339</v>
      </c>
      <c r="AM189" s="0" t="n">
        <v>0.990292299006712</v>
      </c>
      <c r="AN189" s="0" t="n">
        <v>0.986054592513961</v>
      </c>
      <c r="AO189" s="0" t="n">
        <v>0.981789691449325</v>
      </c>
      <c r="AP189" s="0" t="n">
        <v>0.977996929064481</v>
      </c>
    </row>
    <row r="190" customFormat="false" ht="12.75" hidden="false" customHeight="false" outlineLevel="0" collapsed="false">
      <c r="A190" s="22" t="n">
        <f aca="false">IF(C190&lt;&gt;"",VLOOKUP(C190,Sheet2!$B$3:$D$100,3),"")</f>
        <v>36068</v>
      </c>
      <c r="B190" s="15" t="n">
        <f aca="false">IF(C190&lt;&gt;"",IF(C190&gt;=(WORKDAY(EOMONTH(C190,0)+1,-2)),EOMONTH(EOMONTH(C190,0)+1,0)+1,EOMONTH(C190,0)+1),"")</f>
        <v>36069</v>
      </c>
      <c r="C190" s="22" t="n">
        <v>36064</v>
      </c>
      <c r="E190" s="23"/>
      <c r="F190" s="23"/>
    </row>
    <row r="191" customFormat="false" ht="12.75" hidden="false" customHeight="false" outlineLevel="0" collapsed="false">
      <c r="A191" s="22" t="n">
        <f aca="false">IF(C191&lt;&gt;"",VLOOKUP(C191,Sheet2!$B$3:$D$100,3),"")</f>
        <v>36068</v>
      </c>
      <c r="B191" s="15" t="n">
        <f aca="false">IF(C191&lt;&gt;"",IF(C191&gt;=(WORKDAY(EOMONTH(C191,0)+1,-2)),EOMONTH(EOMONTH(C191,0)+1,0)+1,EOMONTH(C191,0)+1),"")</f>
        <v>36069</v>
      </c>
      <c r="C191" s="22" t="n">
        <v>36065</v>
      </c>
      <c r="E191" s="23"/>
      <c r="F191" s="23"/>
    </row>
    <row r="192" customFormat="false" ht="12.75" hidden="false" customHeight="false" outlineLevel="0" collapsed="false">
      <c r="A192" s="22" t="n">
        <f aca="false">IF(C192&lt;&gt;"",VLOOKUP(C192,Sheet2!$B$3:$D$100,3),"")</f>
        <v>36068</v>
      </c>
      <c r="B192" s="15" t="n">
        <f aca="false">IF(C192&lt;&gt;"",IF(C192&gt;=(WORKDAY(EOMONTH(C192,0)+1,-2)),EOMONTH(EOMONTH(C192,0)+1,0)+1,EOMONTH(C192,0)+1),"")</f>
        <v>36069</v>
      </c>
      <c r="C192" s="22" t="n">
        <v>36066</v>
      </c>
      <c r="E192" s="23" t="n">
        <v>2.23</v>
      </c>
      <c r="F192" s="23" t="n">
        <v>2.25</v>
      </c>
      <c r="M192" s="0" t="n">
        <v>1.38777878078E-017</v>
      </c>
      <c r="N192" s="0" t="n">
        <v>0.22</v>
      </c>
      <c r="O192" s="0" t="n">
        <v>0.22</v>
      </c>
      <c r="P192" s="0" t="n">
        <v>0.22</v>
      </c>
      <c r="Q192" s="0" t="n">
        <v>0.22</v>
      </c>
      <c r="R192" s="0" t="n">
        <v>0.22</v>
      </c>
      <c r="Y192" s="0" t="n">
        <v>2.031</v>
      </c>
      <c r="Z192" s="0" t="n">
        <v>2.302</v>
      </c>
      <c r="AA192" s="0" t="n">
        <v>2.514</v>
      </c>
      <c r="AB192" s="0" t="n">
        <v>2.585</v>
      </c>
      <c r="AC192" s="0" t="n">
        <v>2.475</v>
      </c>
      <c r="AD192" s="0" t="n">
        <v>2.335</v>
      </c>
      <c r="AK192" s="0" t="n">
        <v>0.99953711948384</v>
      </c>
      <c r="AL192" s="0" t="n">
        <v>0.994943980351189</v>
      </c>
      <c r="AM192" s="0" t="n">
        <v>0.990726738530813</v>
      </c>
      <c r="AN192" s="0" t="n">
        <v>0.986467595631069</v>
      </c>
      <c r="AO192" s="0" t="n">
        <v>0.982186088111715</v>
      </c>
      <c r="AP192" s="0" t="n">
        <v>0.97837475597558</v>
      </c>
    </row>
    <row r="193" customFormat="false" ht="12.75" hidden="false" customHeight="false" outlineLevel="0" collapsed="false">
      <c r="A193" s="22" t="n">
        <f aca="false">IF(C193&lt;&gt;"",VLOOKUP(C193,Sheet2!$B$3:$D$100,3),"")</f>
        <v>36068</v>
      </c>
      <c r="B193" s="15" t="n">
        <f aca="false">IF(C193&lt;&gt;"",IF(C193&gt;=(WORKDAY(EOMONTH(C193,0)+1,-2)),EOMONTH(EOMONTH(C193,0)+1,0)+1,EOMONTH(C193,0)+1),"")</f>
        <v>36100</v>
      </c>
      <c r="C193" s="22" t="n">
        <v>36067</v>
      </c>
      <c r="E193" s="23" t="n">
        <v>2.3</v>
      </c>
      <c r="F193" s="23" t="n">
        <v>2.27</v>
      </c>
      <c r="N193" s="0" t="n">
        <v>0.12</v>
      </c>
      <c r="O193" s="0" t="n">
        <v>0.22</v>
      </c>
      <c r="P193" s="0" t="n">
        <v>0.22</v>
      </c>
      <c r="Q193" s="0" t="n">
        <v>0.22</v>
      </c>
      <c r="R193" s="0" t="n">
        <v>0.09</v>
      </c>
      <c r="Z193" s="0" t="n">
        <v>2.347</v>
      </c>
      <c r="AA193" s="0" t="n">
        <v>2.555</v>
      </c>
      <c r="AB193" s="0" t="n">
        <v>2.625</v>
      </c>
      <c r="AC193" s="0" t="n">
        <v>2.505</v>
      </c>
      <c r="AD193" s="0" t="n">
        <v>2.363</v>
      </c>
      <c r="AL193" s="0" t="n">
        <v>0.995111518358277</v>
      </c>
      <c r="AM193" s="0" t="n">
        <v>0.990856562247098</v>
      </c>
      <c r="AN193" s="0" t="n">
        <v>0.986541511624423</v>
      </c>
      <c r="AO193" s="0" t="n">
        <v>0.982221268948768</v>
      </c>
      <c r="AP193" s="0" t="n">
        <v>0.978368662919255</v>
      </c>
    </row>
    <row r="194" customFormat="false" ht="12.75" hidden="false" customHeight="false" outlineLevel="0" collapsed="false">
      <c r="A194" s="22" t="n">
        <f aca="false">IF(C194&lt;&gt;"",VLOOKUP(C194,Sheet2!$B$3:$D$100,3),"")</f>
        <v>36068</v>
      </c>
      <c r="B194" s="15" t="n">
        <f aca="false">IF(C194&lt;&gt;"",IF(C194&gt;=(WORKDAY(EOMONTH(C194,0)+1,-2)),EOMONTH(EOMONTH(C194,0)+1,0)+1,EOMONTH(C194,0)+1),"")</f>
        <v>36100</v>
      </c>
      <c r="C194" s="22" t="n">
        <v>36068</v>
      </c>
      <c r="E194" s="23" t="n">
        <v>2.225</v>
      </c>
      <c r="F194" s="23" t="n">
        <v>2.27</v>
      </c>
      <c r="N194" s="0" t="n">
        <v>0.1</v>
      </c>
      <c r="O194" s="0" t="n">
        <v>0.19</v>
      </c>
      <c r="P194" s="0" t="n">
        <v>0.21</v>
      </c>
      <c r="Q194" s="0" t="n">
        <v>0.21</v>
      </c>
      <c r="R194" s="0" t="n">
        <v>0.09</v>
      </c>
      <c r="Z194" s="0" t="n">
        <v>2.433</v>
      </c>
      <c r="AA194" s="0" t="n">
        <v>2.625</v>
      </c>
      <c r="AB194" s="0" t="n">
        <v>2.678</v>
      </c>
      <c r="AC194" s="0" t="n">
        <v>2.537</v>
      </c>
      <c r="AD194" s="0" t="n">
        <v>2.386</v>
      </c>
      <c r="AL194" s="0" t="n">
        <v>0.995233570468081</v>
      </c>
      <c r="AM194" s="0" t="n">
        <v>0.991009593711466</v>
      </c>
      <c r="AN194" s="0" t="n">
        <v>0.986751570642057</v>
      </c>
      <c r="AO194" s="0" t="n">
        <v>0.982475479655811</v>
      </c>
      <c r="AP194" s="0" t="n">
        <v>0.978672359475692</v>
      </c>
    </row>
    <row r="195" customFormat="false" ht="12.75" hidden="false" customHeight="false" outlineLevel="0" collapsed="false">
      <c r="A195" s="22" t="n">
        <f aca="false">IF(C195&lt;&gt;"",VLOOKUP(C195,Sheet2!$B$3:$D$100,3),"")</f>
        <v>36098</v>
      </c>
      <c r="B195" s="15" t="n">
        <f aca="false">IF(C195&lt;&gt;"",IF(C195&gt;=(WORKDAY(EOMONTH(C195,0)+1,-2)),EOMONTH(EOMONTH(C195,0)+1,0)+1,EOMONTH(C195,0)+1),"")</f>
        <v>36100</v>
      </c>
      <c r="C195" s="22" t="n">
        <v>36069</v>
      </c>
      <c r="E195" s="23" t="n">
        <v>2.345</v>
      </c>
      <c r="F195" s="23" t="n">
        <v>2.3</v>
      </c>
      <c r="N195" s="0" t="n">
        <v>0.12</v>
      </c>
      <c r="O195" s="0" t="n">
        <v>0.19</v>
      </c>
      <c r="P195" s="0" t="n">
        <v>0.21</v>
      </c>
      <c r="Q195" s="0" t="n">
        <v>0.21</v>
      </c>
      <c r="R195" s="0" t="n">
        <v>0.09</v>
      </c>
      <c r="Z195" s="0" t="n">
        <v>2.414</v>
      </c>
      <c r="AA195" s="0" t="n">
        <v>2.6</v>
      </c>
      <c r="AB195" s="0" t="n">
        <v>2.648</v>
      </c>
      <c r="AC195" s="0" t="n">
        <v>2.51</v>
      </c>
      <c r="AD195" s="0" t="n">
        <v>2.36</v>
      </c>
      <c r="AL195" s="0" t="n">
        <v>0.995362844449819</v>
      </c>
      <c r="AM195" s="0" t="n">
        <v>0.991189405382361</v>
      </c>
      <c r="AN195" s="0" t="n">
        <v>0.987030700385923</v>
      </c>
      <c r="AO195" s="0" t="n">
        <v>0.982843805014926</v>
      </c>
      <c r="AP195" s="0" t="n">
        <v>0.979140067468514</v>
      </c>
    </row>
    <row r="196" customFormat="false" ht="12.75" hidden="false" customHeight="false" outlineLevel="0" collapsed="false">
      <c r="A196" s="22" t="n">
        <f aca="false">IF(C196&lt;&gt;"",VLOOKUP(C196,Sheet2!$B$3:$D$100,3),"")</f>
        <v>36098</v>
      </c>
      <c r="B196" s="15" t="n">
        <f aca="false">IF(C196&lt;&gt;"",IF(C196&gt;=(WORKDAY(EOMONTH(C196,0)+1,-2)),EOMONTH(EOMONTH(C196,0)+1,0)+1,EOMONTH(C196,0)+1),"")</f>
        <v>36100</v>
      </c>
      <c r="C196" s="22" t="n">
        <v>36070</v>
      </c>
      <c r="E196" s="23" t="n">
        <v>2.395</v>
      </c>
      <c r="F196" s="23" t="n">
        <v>2.3</v>
      </c>
      <c r="N196" s="0" t="n">
        <v>0.155</v>
      </c>
      <c r="O196" s="0" t="n">
        <v>0.19</v>
      </c>
      <c r="P196" s="0" t="n">
        <v>0.21</v>
      </c>
      <c r="Q196" s="0" t="n">
        <v>0.21</v>
      </c>
      <c r="R196" s="0" t="n">
        <v>0.09</v>
      </c>
      <c r="Z196" s="0" t="n">
        <v>2.432</v>
      </c>
      <c r="AA196" s="0" t="n">
        <v>2.617</v>
      </c>
      <c r="AB196" s="0" t="n">
        <v>2.668</v>
      </c>
      <c r="AC196" s="0" t="n">
        <v>2.523</v>
      </c>
      <c r="AD196" s="0" t="n">
        <v>2.37</v>
      </c>
      <c r="AL196" s="0" t="n">
        <v>0.995508979381542</v>
      </c>
      <c r="AM196" s="0" t="n">
        <v>0.991326256327977</v>
      </c>
      <c r="AN196" s="0" t="n">
        <v>0.987164230498072</v>
      </c>
      <c r="AO196" s="0" t="n">
        <v>0.982976152614931</v>
      </c>
      <c r="AP196" s="0" t="n">
        <v>0.979272572992671</v>
      </c>
    </row>
    <row r="197" customFormat="false" ht="12.75" hidden="false" customHeight="false" outlineLevel="0" collapsed="false">
      <c r="A197" s="22" t="n">
        <f aca="false">IF(C197&lt;&gt;"",VLOOKUP(C197,Sheet2!$B$3:$D$100,3),"")</f>
        <v>36098</v>
      </c>
      <c r="B197" s="15" t="n">
        <f aca="false">IF(C197&lt;&gt;"",IF(C197&gt;=(WORKDAY(EOMONTH(C197,0)+1,-2)),EOMONTH(EOMONTH(C197,0)+1,0)+1,EOMONTH(C197,0)+1),"")</f>
        <v>36100</v>
      </c>
      <c r="C197" s="22" t="n">
        <v>36071</v>
      </c>
      <c r="E197" s="23"/>
      <c r="F197" s="23"/>
    </row>
    <row r="198" customFormat="false" ht="12.75" hidden="false" customHeight="false" outlineLevel="0" collapsed="false">
      <c r="A198" s="22" t="n">
        <f aca="false">IF(C198&lt;&gt;"",VLOOKUP(C198,Sheet2!$B$3:$D$100,3),"")</f>
        <v>36098</v>
      </c>
      <c r="B198" s="15" t="n">
        <f aca="false">IF(C198&lt;&gt;"",IF(C198&gt;=(WORKDAY(EOMONTH(C198,0)+1,-2)),EOMONTH(EOMONTH(C198,0)+1,0)+1,EOMONTH(C198,0)+1),"")</f>
        <v>36100</v>
      </c>
      <c r="C198" s="22" t="n">
        <v>36072</v>
      </c>
      <c r="E198" s="23"/>
      <c r="F198" s="23"/>
    </row>
    <row r="199" customFormat="false" ht="12.75" hidden="false" customHeight="false" outlineLevel="0" collapsed="false">
      <c r="A199" s="22" t="n">
        <f aca="false">IF(C199&lt;&gt;"",VLOOKUP(C199,Sheet2!$B$3:$D$100,3),"")</f>
        <v>36098</v>
      </c>
      <c r="B199" s="15" t="n">
        <f aca="false">IF(C199&lt;&gt;"",IF(C199&gt;=(WORKDAY(EOMONTH(C199,0)+1,-2)),EOMONTH(EOMONTH(C199,0)+1,0)+1,EOMONTH(C199,0)+1),"")</f>
        <v>36100</v>
      </c>
      <c r="C199" s="22" t="n">
        <v>36073</v>
      </c>
      <c r="E199" s="23" t="n">
        <v>2.26</v>
      </c>
      <c r="F199" s="23" t="n">
        <v>2.3</v>
      </c>
      <c r="N199" s="0" t="n">
        <v>0.155</v>
      </c>
      <c r="O199" s="0" t="n">
        <v>0.19</v>
      </c>
      <c r="P199" s="0" t="n">
        <v>0.21</v>
      </c>
      <c r="Q199" s="0" t="n">
        <v>0.21</v>
      </c>
      <c r="R199" s="0" t="n">
        <v>0.09</v>
      </c>
      <c r="Z199" s="0" t="n">
        <v>2.393</v>
      </c>
      <c r="AA199" s="0" t="n">
        <v>2.593</v>
      </c>
      <c r="AB199" s="0" t="n">
        <v>2.653</v>
      </c>
      <c r="AC199" s="0" t="n">
        <v>2.515</v>
      </c>
      <c r="AD199" s="0" t="n">
        <v>2.367</v>
      </c>
      <c r="AL199" s="0" t="n">
        <v>0.995954658389362</v>
      </c>
      <c r="AM199" s="0" t="n">
        <v>0.991765356802544</v>
      </c>
      <c r="AN199" s="0" t="n">
        <v>0.987627499421767</v>
      </c>
      <c r="AO199" s="0" t="n">
        <v>0.983466832060136</v>
      </c>
      <c r="AP199" s="0" t="n">
        <v>0.979795873129223</v>
      </c>
    </row>
    <row r="200" customFormat="false" ht="12.75" hidden="false" customHeight="false" outlineLevel="0" collapsed="false">
      <c r="A200" s="22" t="n">
        <f aca="false">IF(C200&lt;&gt;"",VLOOKUP(C200,Sheet2!$B$3:$D$100,3),"")</f>
        <v>36098</v>
      </c>
      <c r="B200" s="15" t="n">
        <f aca="false">IF(C200&lt;&gt;"",IF(C200&gt;=(WORKDAY(EOMONTH(C200,0)+1,-2)),EOMONTH(EOMONTH(C200,0)+1,0)+1,EOMONTH(C200,0)+1),"")</f>
        <v>36100</v>
      </c>
      <c r="C200" s="22" t="n">
        <v>36074</v>
      </c>
      <c r="E200" s="23" t="n">
        <v>2.26</v>
      </c>
      <c r="F200" s="23" t="n">
        <v>2.3</v>
      </c>
      <c r="N200" s="0" t="n">
        <v>0.155</v>
      </c>
      <c r="O200" s="0" t="n">
        <v>0.19</v>
      </c>
      <c r="P200" s="0" t="n">
        <v>0.22</v>
      </c>
      <c r="Q200" s="0" t="n">
        <v>0.22</v>
      </c>
      <c r="R200" s="0" t="n">
        <v>0.12</v>
      </c>
      <c r="Z200" s="0" t="n">
        <v>2.346</v>
      </c>
      <c r="AA200" s="0" t="n">
        <v>2.55</v>
      </c>
      <c r="AB200" s="0" t="n">
        <v>2.624</v>
      </c>
      <c r="AC200" s="0" t="n">
        <v>2.494</v>
      </c>
      <c r="AD200" s="0" t="n">
        <v>2.35</v>
      </c>
      <c r="AL200" s="0" t="n">
        <v>0.996115885188595</v>
      </c>
      <c r="AM200" s="0" t="n">
        <v>0.991891888366285</v>
      </c>
      <c r="AN200" s="0" t="n">
        <v>0.987710922891366</v>
      </c>
      <c r="AO200" s="0" t="n">
        <v>0.983511893087063</v>
      </c>
      <c r="AP200" s="0" t="n">
        <v>0.979799051251055</v>
      </c>
    </row>
    <row r="201" customFormat="false" ht="12.75" hidden="false" customHeight="false" outlineLevel="0" collapsed="false">
      <c r="A201" s="22" t="n">
        <f aca="false">IF(C201&lt;&gt;"",VLOOKUP(C201,Sheet2!$B$3:$D$100,3),"")</f>
        <v>36098</v>
      </c>
      <c r="B201" s="15" t="n">
        <f aca="false">IF(C201&lt;&gt;"",IF(C201&gt;=(WORKDAY(EOMONTH(C201,0)+1,-2)),EOMONTH(EOMONTH(C201,0)+1,0)+1,EOMONTH(C201,0)+1),"")</f>
        <v>36100</v>
      </c>
      <c r="C201" s="22" t="n">
        <v>36075</v>
      </c>
      <c r="E201" s="23" t="n">
        <v>2.235</v>
      </c>
      <c r="F201" s="23" t="n">
        <v>2.3</v>
      </c>
      <c r="N201" s="0" t="n">
        <v>0.16</v>
      </c>
      <c r="O201" s="0" t="n">
        <v>0.195</v>
      </c>
      <c r="P201" s="0" t="n">
        <v>0.215</v>
      </c>
      <c r="Q201" s="0" t="n">
        <v>0.215</v>
      </c>
      <c r="R201" s="0" t="n">
        <v>0.125</v>
      </c>
      <c r="Z201" s="0" t="n">
        <v>2.393</v>
      </c>
      <c r="AA201" s="0" t="n">
        <v>2.596</v>
      </c>
      <c r="AB201" s="0" t="n">
        <v>2.669</v>
      </c>
      <c r="AC201" s="0" t="n">
        <v>2.535</v>
      </c>
      <c r="AD201" s="0" t="n">
        <v>2.39</v>
      </c>
      <c r="AL201" s="0" t="n">
        <v>0.996249957772964</v>
      </c>
      <c r="AM201" s="0" t="n">
        <v>0.991990450974625</v>
      </c>
      <c r="AN201" s="0" t="n">
        <v>0.987776099352262</v>
      </c>
      <c r="AO201" s="0" t="n">
        <v>0.983544315299605</v>
      </c>
      <c r="AP201" s="0" t="n">
        <v>0.979800190126343</v>
      </c>
    </row>
    <row r="202" customFormat="false" ht="12.75" hidden="false" customHeight="false" outlineLevel="0" collapsed="false">
      <c r="A202" s="22" t="n">
        <f aca="false">IF(C202&lt;&gt;"",VLOOKUP(C202,Sheet2!$B$3:$D$100,3),"")</f>
        <v>36098</v>
      </c>
      <c r="B202" s="15" t="n">
        <f aca="false">IF(C202&lt;&gt;"",IF(C202&gt;=(WORKDAY(EOMONTH(C202,0)+1,-2)),EOMONTH(EOMONTH(C202,0)+1,0)+1,EOMONTH(C202,0)+1),"")</f>
        <v>36100</v>
      </c>
      <c r="C202" s="22" t="n">
        <v>36076</v>
      </c>
      <c r="E202" s="23" t="n">
        <v>2.23</v>
      </c>
      <c r="F202" s="23" t="n">
        <v>2.3</v>
      </c>
      <c r="N202" s="0" t="n">
        <v>0.19</v>
      </c>
      <c r="O202" s="0" t="n">
        <v>0.205</v>
      </c>
      <c r="P202" s="0" t="n">
        <v>0.205</v>
      </c>
      <c r="Q202" s="0" t="n">
        <v>0.205</v>
      </c>
      <c r="R202" s="0" t="n">
        <v>0.155</v>
      </c>
      <c r="Z202" s="0" t="n">
        <v>2.254</v>
      </c>
      <c r="AA202" s="0" t="n">
        <v>2.489</v>
      </c>
      <c r="AB202" s="0" t="n">
        <v>2.584</v>
      </c>
      <c r="AC202" s="0" t="n">
        <v>2.474</v>
      </c>
      <c r="AD202" s="0" t="n">
        <v>2.345</v>
      </c>
      <c r="AL202" s="0" t="n">
        <v>0.996405728974689</v>
      </c>
      <c r="AM202" s="0" t="n">
        <v>0.99215235573443</v>
      </c>
      <c r="AN202" s="0" t="n">
        <v>0.987981380022584</v>
      </c>
      <c r="AO202" s="0" t="n">
        <v>0.983800390789483</v>
      </c>
      <c r="AP202" s="0" t="n">
        <v>0.980115355225273</v>
      </c>
    </row>
    <row r="203" customFormat="false" ht="12.75" hidden="false" customHeight="false" outlineLevel="0" collapsed="false">
      <c r="A203" s="22" t="n">
        <f aca="false">IF(C203&lt;&gt;"",VLOOKUP(C203,Sheet2!$B$3:$D$100,3),"")</f>
        <v>36098</v>
      </c>
      <c r="B203" s="15" t="n">
        <f aca="false">IF(C203&lt;&gt;"",IF(C203&gt;=(WORKDAY(EOMONTH(C203,0)+1,-2)),EOMONTH(EOMONTH(C203,0)+1,0)+1,EOMONTH(C203,0)+1),"")</f>
        <v>36100</v>
      </c>
      <c r="C203" s="22" t="n">
        <v>36077</v>
      </c>
      <c r="E203" s="23" t="n">
        <v>2.24</v>
      </c>
      <c r="F203" s="23" t="n">
        <v>2.24</v>
      </c>
      <c r="N203" s="0" t="n">
        <v>0.215</v>
      </c>
      <c r="O203" s="0" t="n">
        <v>0.225</v>
      </c>
      <c r="P203" s="0" t="n">
        <v>0.225</v>
      </c>
      <c r="Q203" s="0" t="n">
        <v>0.225</v>
      </c>
      <c r="R203" s="0" t="n">
        <v>0.185</v>
      </c>
      <c r="Z203" s="0" t="n">
        <v>2.191</v>
      </c>
      <c r="AA203" s="0" t="n">
        <v>2.45</v>
      </c>
      <c r="AB203" s="0" t="n">
        <v>2.556</v>
      </c>
      <c r="AC203" s="0" t="n">
        <v>2.45</v>
      </c>
      <c r="AD203" s="0" t="n">
        <v>2.335</v>
      </c>
      <c r="AL203" s="0" t="n">
        <v>0.996560423122942</v>
      </c>
      <c r="AM203" s="0" t="n">
        <v>0.992265906011241</v>
      </c>
      <c r="AN203" s="0" t="n">
        <v>0.988106281694599</v>
      </c>
      <c r="AO203" s="0" t="n">
        <v>0.983943725771329</v>
      </c>
      <c r="AP203" s="0" t="n">
        <v>0.980287303230596</v>
      </c>
    </row>
    <row r="204" customFormat="false" ht="12.75" hidden="false" customHeight="false" outlineLevel="0" collapsed="false">
      <c r="A204" s="22" t="n">
        <f aca="false">IF(C204&lt;&gt;"",VLOOKUP(C204,Sheet2!$B$3:$D$100,3),"")</f>
        <v>36098</v>
      </c>
      <c r="B204" s="15" t="n">
        <f aca="false">IF(C204&lt;&gt;"",IF(C204&gt;=(WORKDAY(EOMONTH(C204,0)+1,-2)),EOMONTH(EOMONTH(C204,0)+1,0)+1,EOMONTH(C204,0)+1),"")</f>
        <v>36100</v>
      </c>
      <c r="C204" s="22" t="n">
        <v>36078</v>
      </c>
      <c r="E204" s="23"/>
      <c r="F204" s="23"/>
    </row>
    <row r="205" customFormat="false" ht="12.75" hidden="false" customHeight="false" outlineLevel="0" collapsed="false">
      <c r="A205" s="22" t="n">
        <f aca="false">IF(C205&lt;&gt;"",VLOOKUP(C205,Sheet2!$B$3:$D$100,3),"")</f>
        <v>36098</v>
      </c>
      <c r="B205" s="15" t="n">
        <f aca="false">IF(C205&lt;&gt;"",IF(C205&gt;=(WORKDAY(EOMONTH(C205,0)+1,-2)),EOMONTH(EOMONTH(C205,0)+1,0)+1,EOMONTH(C205,0)+1),"")</f>
        <v>36100</v>
      </c>
      <c r="C205" s="22" t="n">
        <v>36079</v>
      </c>
      <c r="E205" s="23"/>
      <c r="F205" s="23"/>
    </row>
    <row r="206" customFormat="false" ht="12.75" hidden="false" customHeight="false" outlineLevel="0" collapsed="false">
      <c r="A206" s="22" t="n">
        <f aca="false">IF(C206&lt;&gt;"",VLOOKUP(C206,Sheet2!$B$3:$D$100,3),"")</f>
        <v>36098</v>
      </c>
      <c r="B206" s="15" t="n">
        <f aca="false">IF(C206&lt;&gt;"",IF(C206&gt;=(WORKDAY(EOMONTH(C206,0)+1,-2)),EOMONTH(EOMONTH(C206,0)+1,0)+1,EOMONTH(C206,0)+1),"")</f>
        <v>36100</v>
      </c>
      <c r="C206" s="22" t="n">
        <v>36080</v>
      </c>
      <c r="E206" s="23" t="n">
        <v>2.18</v>
      </c>
      <c r="F206" s="23" t="n">
        <v>2.24</v>
      </c>
      <c r="N206" s="0" t="n">
        <v>0.265</v>
      </c>
      <c r="O206" s="0" t="n">
        <v>0.245</v>
      </c>
      <c r="P206" s="0" t="n">
        <v>0.245</v>
      </c>
      <c r="Q206" s="0" t="n">
        <v>0.245</v>
      </c>
      <c r="R206" s="0" t="n">
        <v>0.195</v>
      </c>
      <c r="Z206" s="0" t="n">
        <v>2.089</v>
      </c>
      <c r="AA206" s="0" t="n">
        <v>2.382</v>
      </c>
      <c r="AB206" s="0" t="n">
        <v>2.5</v>
      </c>
      <c r="AC206" s="0" t="n">
        <v>2.415</v>
      </c>
      <c r="AD206" s="0" t="n">
        <v>2.32</v>
      </c>
      <c r="AL206" s="0" t="n">
        <v>0.997008399022609</v>
      </c>
      <c r="AM206" s="0" t="n">
        <v>0.992710250658843</v>
      </c>
      <c r="AN206" s="0" t="n">
        <v>0.988551942507663</v>
      </c>
      <c r="AO206" s="0" t="n">
        <v>0.984388269761975</v>
      </c>
      <c r="AP206" s="0" t="n">
        <v>0.980729384704011</v>
      </c>
    </row>
    <row r="207" customFormat="false" ht="12.75" hidden="false" customHeight="false" outlineLevel="0" collapsed="false">
      <c r="A207" s="22" t="n">
        <f aca="false">IF(C207&lt;&gt;"",VLOOKUP(C207,Sheet2!$B$3:$D$100,3),"")</f>
        <v>36098</v>
      </c>
      <c r="B207" s="15" t="n">
        <f aca="false">IF(C207&lt;&gt;"",IF(C207&gt;=(WORKDAY(EOMONTH(C207,0)+1,-2)),EOMONTH(EOMONTH(C207,0)+1,0)+1,EOMONTH(C207,0)+1),"")</f>
        <v>36100</v>
      </c>
      <c r="C207" s="22" t="n">
        <v>36081</v>
      </c>
      <c r="E207" s="23" t="n">
        <v>2.195</v>
      </c>
      <c r="F207" s="23" t="n">
        <v>2.3</v>
      </c>
      <c r="N207" s="0" t="n">
        <v>0.3</v>
      </c>
      <c r="O207" s="0" t="n">
        <v>0.255</v>
      </c>
      <c r="P207" s="0" t="n">
        <v>0.245</v>
      </c>
      <c r="Q207" s="0" t="n">
        <v>0.245</v>
      </c>
      <c r="R207" s="0" t="n">
        <v>0.195</v>
      </c>
      <c r="Z207" s="0" t="n">
        <v>2.084</v>
      </c>
      <c r="AA207" s="0" t="n">
        <v>2.366</v>
      </c>
      <c r="AB207" s="0" t="n">
        <v>2.489</v>
      </c>
      <c r="AC207" s="0" t="n">
        <v>2.41</v>
      </c>
      <c r="AD207" s="0" t="n">
        <v>2.32</v>
      </c>
      <c r="AL207" s="0" t="n">
        <v>0.997157563307954</v>
      </c>
      <c r="AM207" s="0" t="n">
        <v>0.992851328167084</v>
      </c>
      <c r="AN207" s="0" t="n">
        <v>0.988676963581165</v>
      </c>
      <c r="AO207" s="0" t="n">
        <v>0.984497802998301</v>
      </c>
      <c r="AP207" s="0" t="n">
        <v>0.980821530779916</v>
      </c>
    </row>
    <row r="208" customFormat="false" ht="12.75" hidden="false" customHeight="false" outlineLevel="0" collapsed="false">
      <c r="A208" s="22" t="n">
        <f aca="false">IF(C208&lt;&gt;"",VLOOKUP(C208,Sheet2!$B$3:$D$100,3),"")</f>
        <v>36098</v>
      </c>
      <c r="B208" s="15" t="n">
        <f aca="false">IF(C208&lt;&gt;"",IF(C208&gt;=(WORKDAY(EOMONTH(C208,0)+1,-2)),EOMONTH(EOMONTH(C208,0)+1,0)+1,EOMONTH(C208,0)+1),"")</f>
        <v>36100</v>
      </c>
      <c r="C208" s="22" t="n">
        <v>36082</v>
      </c>
      <c r="E208" s="23" t="n">
        <v>2.345</v>
      </c>
      <c r="F208" s="23" t="n">
        <v>2.3</v>
      </c>
      <c r="N208" s="0" t="n">
        <v>0.32</v>
      </c>
      <c r="O208" s="0" t="n">
        <v>0.275</v>
      </c>
      <c r="P208" s="0" t="n">
        <v>0.265</v>
      </c>
      <c r="Q208" s="0" t="n">
        <v>0.265</v>
      </c>
      <c r="R208" s="0" t="n">
        <v>0.215</v>
      </c>
      <c r="Z208" s="0" t="n">
        <v>2.041</v>
      </c>
      <c r="AA208" s="0" t="n">
        <v>2.308</v>
      </c>
      <c r="AB208" s="0" t="n">
        <v>2.44</v>
      </c>
      <c r="AC208" s="0" t="n">
        <v>2.375</v>
      </c>
      <c r="AD208" s="0" t="n">
        <v>2.29</v>
      </c>
      <c r="AL208" s="0" t="n">
        <v>0.99730677176473</v>
      </c>
      <c r="AM208" s="0" t="n">
        <v>0.992986208084162</v>
      </c>
      <c r="AN208" s="0" t="n">
        <v>0.988779109651134</v>
      </c>
      <c r="AO208" s="0" t="n">
        <v>0.984569341635234</v>
      </c>
      <c r="AP208" s="0" t="n">
        <v>0.980859112530335</v>
      </c>
    </row>
    <row r="209" customFormat="false" ht="12.75" hidden="false" customHeight="false" outlineLevel="0" collapsed="false">
      <c r="A209" s="22" t="n">
        <f aca="false">IF(C209&lt;&gt;"",VLOOKUP(C209,Sheet2!$B$3:$D$100,3),"")</f>
        <v>36098</v>
      </c>
      <c r="B209" s="15" t="n">
        <f aca="false">IF(C209&lt;&gt;"",IF(C209&gt;=(WORKDAY(EOMONTH(C209,0)+1,-2)),EOMONTH(EOMONTH(C209,0)+1,0)+1,EOMONTH(C209,0)+1),"")</f>
        <v>36100</v>
      </c>
      <c r="C209" s="22" t="n">
        <v>36083</v>
      </c>
      <c r="E209" s="23" t="n">
        <v>2.45</v>
      </c>
      <c r="F209" s="23" t="n">
        <v>2.33</v>
      </c>
      <c r="N209" s="0" t="n">
        <v>0.33</v>
      </c>
      <c r="O209" s="0" t="n">
        <v>0.285</v>
      </c>
      <c r="P209" s="0" t="n">
        <v>0.275</v>
      </c>
      <c r="Q209" s="0" t="n">
        <v>0.275</v>
      </c>
      <c r="R209" s="0" t="n">
        <v>0.225</v>
      </c>
      <c r="Z209" s="0" t="n">
        <v>2.095</v>
      </c>
      <c r="AA209" s="0" t="n">
        <v>2.347</v>
      </c>
      <c r="AB209" s="0" t="n">
        <v>2.469</v>
      </c>
      <c r="AC209" s="0" t="n">
        <v>2.397</v>
      </c>
      <c r="AD209" s="0" t="n">
        <v>2.305</v>
      </c>
      <c r="AL209" s="0" t="n">
        <v>0.997455737860954</v>
      </c>
      <c r="AM209" s="0" t="n">
        <v>0.993086948643</v>
      </c>
      <c r="AN209" s="0" t="n">
        <v>0.98880961101597</v>
      </c>
      <c r="AO209" s="0" t="n">
        <v>0.984543748196611</v>
      </c>
      <c r="AP209" s="0" t="n">
        <v>0.980778043705355</v>
      </c>
    </row>
    <row r="210" customFormat="false" ht="12.75" hidden="false" customHeight="false" outlineLevel="0" collapsed="false">
      <c r="A210" s="22" t="n">
        <f aca="false">IF(C210&lt;&gt;"",VLOOKUP(C210,Sheet2!$B$3:$D$100,3),"")</f>
        <v>36098</v>
      </c>
      <c r="B210" s="15" t="n">
        <f aca="false">IF(C210&lt;&gt;"",IF(C210&gt;=(WORKDAY(EOMONTH(C210,0)+1,-2)),EOMONTH(EOMONTH(C210,0)+1,0)+1,EOMONTH(C210,0)+1),"")</f>
        <v>36100</v>
      </c>
      <c r="C210" s="22" t="n">
        <v>36084</v>
      </c>
      <c r="E210" s="23" t="n">
        <v>2.48</v>
      </c>
      <c r="F210" s="23" t="n">
        <v>2.33</v>
      </c>
      <c r="N210" s="0" t="n">
        <v>0.32</v>
      </c>
      <c r="O210" s="0" t="n">
        <v>0.275</v>
      </c>
      <c r="P210" s="0" t="n">
        <v>0.265</v>
      </c>
      <c r="Q210" s="0" t="n">
        <v>0.265</v>
      </c>
      <c r="R210" s="0" t="n">
        <v>0.215</v>
      </c>
      <c r="Z210" s="0" t="n">
        <v>2.109</v>
      </c>
      <c r="AA210" s="0" t="n">
        <v>2.355</v>
      </c>
      <c r="AB210" s="0" t="n">
        <v>2.474</v>
      </c>
      <c r="AC210" s="0" t="n">
        <v>2.4</v>
      </c>
      <c r="AD210" s="0" t="n">
        <v>2.305</v>
      </c>
      <c r="AL210" s="0" t="n">
        <v>0.997632306379605</v>
      </c>
      <c r="AM210" s="0" t="n">
        <v>0.993451328096902</v>
      </c>
      <c r="AN210" s="0" t="n">
        <v>0.989384247151596</v>
      </c>
      <c r="AO210" s="0" t="n">
        <v>0.985324604158554</v>
      </c>
      <c r="AP210" s="0" t="n">
        <v>0.981761864359823</v>
      </c>
    </row>
    <row r="211" customFormat="false" ht="12.75" hidden="false" customHeight="false" outlineLevel="0" collapsed="false">
      <c r="A211" s="22" t="n">
        <f aca="false">IF(C211&lt;&gt;"",VLOOKUP(C211,Sheet2!$B$3:$D$100,3),"")</f>
        <v>36098</v>
      </c>
      <c r="B211" s="15" t="n">
        <f aca="false">IF(C211&lt;&gt;"",IF(C211&gt;=(WORKDAY(EOMONTH(C211,0)+1,-2)),EOMONTH(EOMONTH(C211,0)+1,0)+1,EOMONTH(C211,0)+1),"")</f>
        <v>36100</v>
      </c>
      <c r="C211" s="22" t="n">
        <v>36085</v>
      </c>
      <c r="E211" s="23"/>
      <c r="F211" s="23"/>
    </row>
    <row r="212" customFormat="false" ht="12.75" hidden="false" customHeight="false" outlineLevel="0" collapsed="false">
      <c r="A212" s="22" t="n">
        <f aca="false">IF(C212&lt;&gt;"",VLOOKUP(C212,Sheet2!$B$3:$D$100,3),"")</f>
        <v>36098</v>
      </c>
      <c r="B212" s="15" t="n">
        <f aca="false">IF(C212&lt;&gt;"",IF(C212&gt;=(WORKDAY(EOMONTH(C212,0)+1,-2)),EOMONTH(EOMONTH(C212,0)+1,0)+1,EOMONTH(C212,0)+1),"")</f>
        <v>36100</v>
      </c>
      <c r="C212" s="22" t="n">
        <v>36086</v>
      </c>
      <c r="E212" s="23"/>
      <c r="F212" s="23"/>
    </row>
    <row r="213" customFormat="false" ht="12.75" hidden="false" customHeight="false" outlineLevel="0" collapsed="false">
      <c r="A213" s="22" t="n">
        <f aca="false">IF(C213&lt;&gt;"",VLOOKUP(C213,Sheet2!$B$3:$D$100,3),"")</f>
        <v>36098</v>
      </c>
      <c r="B213" s="15" t="n">
        <f aca="false">IF(C213&lt;&gt;"",IF(C213&gt;=(WORKDAY(EOMONTH(C213,0)+1,-2)),EOMONTH(EOMONTH(C213,0)+1,0)+1,EOMONTH(C213,0)+1),"")</f>
        <v>36100</v>
      </c>
      <c r="C213" s="22" t="n">
        <v>36087</v>
      </c>
      <c r="E213" s="23" t="n">
        <v>2.27</v>
      </c>
      <c r="F213" s="23" t="n">
        <v>2.36</v>
      </c>
      <c r="N213" s="0" t="n">
        <v>0.32</v>
      </c>
      <c r="O213" s="0" t="n">
        <v>0.29</v>
      </c>
      <c r="P213" s="0" t="n">
        <v>0.28</v>
      </c>
      <c r="Q213" s="0" t="n">
        <v>0.28</v>
      </c>
      <c r="R213" s="0" t="n">
        <v>0.215</v>
      </c>
      <c r="Z213" s="0" t="n">
        <v>2.143</v>
      </c>
      <c r="AA213" s="0" t="n">
        <v>2.42</v>
      </c>
      <c r="AB213" s="0" t="n">
        <v>2.531</v>
      </c>
      <c r="AC213" s="0" t="n">
        <v>2.435</v>
      </c>
      <c r="AD213" s="0" t="n">
        <v>2.325</v>
      </c>
      <c r="AL213" s="0" t="n">
        <v>0.998234393998329</v>
      </c>
      <c r="AM213" s="0" t="n">
        <v>0.993898925157558</v>
      </c>
      <c r="AN213" s="0" t="n">
        <v>0.989804668832038</v>
      </c>
      <c r="AO213" s="0" t="n">
        <v>0.985729686498985</v>
      </c>
      <c r="AP213" s="0" t="n">
        <v>0.982147012899889</v>
      </c>
    </row>
    <row r="214" customFormat="false" ht="12.75" hidden="false" customHeight="false" outlineLevel="0" collapsed="false">
      <c r="A214" s="22" t="n">
        <f aca="false">IF(C214&lt;&gt;"",VLOOKUP(C214,Sheet2!$B$3:$D$100,3),"")</f>
        <v>36098</v>
      </c>
      <c r="B214" s="15" t="n">
        <f aca="false">IF(C214&lt;&gt;"",IF(C214&gt;=(WORKDAY(EOMONTH(C214,0)+1,-2)),EOMONTH(EOMONTH(C214,0)+1,0)+1,EOMONTH(C214,0)+1),"")</f>
        <v>36100</v>
      </c>
      <c r="C214" s="22" t="n">
        <v>36088</v>
      </c>
      <c r="E214" s="23" t="n">
        <v>2.47</v>
      </c>
      <c r="F214" s="23" t="n">
        <v>2.5</v>
      </c>
      <c r="N214" s="0" t="n">
        <v>0.4</v>
      </c>
      <c r="O214" s="0" t="n">
        <v>0.31</v>
      </c>
      <c r="P214" s="0" t="n">
        <v>0.3</v>
      </c>
      <c r="Q214" s="0" t="n">
        <v>0.3</v>
      </c>
      <c r="R214" s="0" t="n">
        <v>0.25</v>
      </c>
      <c r="Z214" s="0" t="n">
        <v>2.202</v>
      </c>
      <c r="AA214" s="0" t="n">
        <v>2.483</v>
      </c>
      <c r="AB214" s="0" t="n">
        <v>2.59</v>
      </c>
      <c r="AC214" s="0" t="n">
        <v>2.485</v>
      </c>
      <c r="AD214" s="0" t="n">
        <v>2.36</v>
      </c>
      <c r="AL214" s="0" t="n">
        <v>0.998373136579062</v>
      </c>
      <c r="AM214" s="0" t="n">
        <v>0.994038734634365</v>
      </c>
      <c r="AN214" s="0" t="n">
        <v>0.989929110171125</v>
      </c>
      <c r="AO214" s="0" t="n">
        <v>0.985838872630033</v>
      </c>
      <c r="AP214" s="0" t="n">
        <v>0.982238534135882</v>
      </c>
    </row>
    <row r="215" customFormat="false" ht="12.75" hidden="false" customHeight="false" outlineLevel="0" collapsed="false">
      <c r="A215" s="22" t="n">
        <f aca="false">IF(C215&lt;&gt;"",VLOOKUP(C215,Sheet2!$B$3:$D$100,3),"")</f>
        <v>36098</v>
      </c>
      <c r="B215" s="15" t="n">
        <f aca="false">IF(C215&lt;&gt;"",IF(C215&gt;=(WORKDAY(EOMONTH(C215,0)+1,-2)),EOMONTH(EOMONTH(C215,0)+1,0)+1,EOMONTH(C215,0)+1),"")</f>
        <v>36100</v>
      </c>
      <c r="C215" s="22" t="n">
        <v>36089</v>
      </c>
      <c r="E215" s="23" t="n">
        <v>2.6</v>
      </c>
      <c r="F215" s="23" t="n">
        <v>2.5</v>
      </c>
      <c r="N215" s="0" t="n">
        <v>0.4</v>
      </c>
      <c r="O215" s="0" t="n">
        <v>0.31</v>
      </c>
      <c r="P215" s="0" t="n">
        <v>0.3</v>
      </c>
      <c r="Q215" s="0" t="n">
        <v>0.3</v>
      </c>
      <c r="R215" s="0" t="n">
        <v>0.25</v>
      </c>
      <c r="Z215" s="0" t="n">
        <v>2.18</v>
      </c>
      <c r="AA215" s="0" t="n">
        <v>2.455</v>
      </c>
      <c r="AB215" s="0" t="n">
        <v>2.572</v>
      </c>
      <c r="AC215" s="0" t="n">
        <v>2.472</v>
      </c>
      <c r="AD215" s="0" t="n">
        <v>2.35</v>
      </c>
      <c r="AL215" s="0" t="n">
        <v>0.998511567986177</v>
      </c>
      <c r="AM215" s="0" t="n">
        <v>0.994173779331042</v>
      </c>
      <c r="AN215" s="0" t="n">
        <v>0.99002550474777</v>
      </c>
      <c r="AO215" s="0" t="n">
        <v>0.98589769079362</v>
      </c>
      <c r="AP215" s="0" t="n">
        <v>0.982254312147673</v>
      </c>
    </row>
    <row r="216" customFormat="false" ht="12.75" hidden="false" customHeight="false" outlineLevel="0" collapsed="false">
      <c r="A216" s="22" t="n">
        <f aca="false">IF(C216&lt;&gt;"",VLOOKUP(C216,Sheet2!$B$3:$D$100,3),"")</f>
        <v>36098</v>
      </c>
      <c r="B216" s="15" t="n">
        <f aca="false">IF(C216&lt;&gt;"",IF(C216&gt;=(WORKDAY(EOMONTH(C216,0)+1,-2)),EOMONTH(EOMONTH(C216,0)+1,0)+1,EOMONTH(C216,0)+1),"")</f>
        <v>36100</v>
      </c>
      <c r="C216" s="22" t="n">
        <v>36090</v>
      </c>
      <c r="E216" s="23" t="n">
        <v>2.71</v>
      </c>
      <c r="F216" s="23" t="n">
        <v>2.5</v>
      </c>
      <c r="N216" s="0" t="n">
        <v>0.41</v>
      </c>
      <c r="O216" s="0" t="n">
        <v>0.32</v>
      </c>
      <c r="P216" s="0" t="n">
        <v>0.31</v>
      </c>
      <c r="Q216" s="0" t="n">
        <v>0.31</v>
      </c>
      <c r="R216" s="0" t="n">
        <v>0.26</v>
      </c>
      <c r="Z216" s="0" t="n">
        <v>2.176</v>
      </c>
      <c r="AA216" s="0" t="n">
        <v>2.434</v>
      </c>
      <c r="AB216" s="0" t="n">
        <v>2.564</v>
      </c>
      <c r="AC216" s="0" t="n">
        <v>2.464</v>
      </c>
      <c r="AD216" s="0" t="n">
        <v>2.347</v>
      </c>
      <c r="AL216" s="0" t="n">
        <v>0.998602659243977</v>
      </c>
      <c r="AM216" s="0" t="n">
        <v>0.994283218496047</v>
      </c>
      <c r="AN216" s="0" t="n">
        <v>0.990110432432748</v>
      </c>
      <c r="AO216" s="0" t="n">
        <v>0.985970535112328</v>
      </c>
      <c r="AP216" s="0" t="n">
        <v>0.982322898790083</v>
      </c>
    </row>
    <row r="217" customFormat="false" ht="12.75" hidden="false" customHeight="false" outlineLevel="0" collapsed="false">
      <c r="A217" s="22" t="n">
        <f aca="false">IF(C217&lt;&gt;"",VLOOKUP(C217,Sheet2!$B$3:$D$100,3),"")</f>
        <v>36098</v>
      </c>
      <c r="B217" s="15" t="n">
        <f aca="false">IF(C217&lt;&gt;"",IF(C217&gt;=(WORKDAY(EOMONTH(C217,0)+1,-2)),EOMONTH(EOMONTH(C217,0)+1,0)+1,EOMONTH(C217,0)+1),"")</f>
        <v>36100</v>
      </c>
      <c r="C217" s="22" t="n">
        <v>36091</v>
      </c>
      <c r="E217" s="23" t="n">
        <v>2.61</v>
      </c>
      <c r="F217" s="23" t="n">
        <v>2.5</v>
      </c>
      <c r="N217" s="0" t="n">
        <v>0.41</v>
      </c>
      <c r="O217" s="0" t="n">
        <v>0.32</v>
      </c>
      <c r="P217" s="0" t="n">
        <v>0.31</v>
      </c>
      <c r="Q217" s="0" t="n">
        <v>0.31</v>
      </c>
      <c r="R217" s="0" t="n">
        <v>0.26</v>
      </c>
      <c r="Z217" s="0" t="n">
        <v>2.164</v>
      </c>
      <c r="AA217" s="0" t="n">
        <v>2.427</v>
      </c>
      <c r="AB217" s="0" t="n">
        <v>2.562</v>
      </c>
      <c r="AC217" s="0" t="n">
        <v>2.464</v>
      </c>
      <c r="AD217" s="0" t="n">
        <v>2.355</v>
      </c>
      <c r="AL217" s="0" t="n">
        <v>0.998797009850984</v>
      </c>
      <c r="AM217" s="0" t="n">
        <v>0.994452668435793</v>
      </c>
      <c r="AN217" s="0" t="n">
        <v>0.990260842577732</v>
      </c>
      <c r="AO217" s="0" t="n">
        <v>0.986101256631991</v>
      </c>
      <c r="AP217" s="0" t="n">
        <v>0.982423977620796</v>
      </c>
      <c r="AQ217" s="0" t="n">
        <v>0.998797009850984</v>
      </c>
      <c r="AR217" s="0" t="n">
        <v>0.994452668435793</v>
      </c>
      <c r="AS217" s="0" t="n">
        <v>0.990260842577732</v>
      </c>
      <c r="AT217" s="0" t="n">
        <v>0.986101256631991</v>
      </c>
      <c r="AU217" s="0" t="n">
        <v>0.982423977620796</v>
      </c>
    </row>
    <row r="218" customFormat="false" ht="12.75" hidden="false" customHeight="false" outlineLevel="0" collapsed="false">
      <c r="A218" s="22" t="n">
        <f aca="false">IF(C218&lt;&gt;"",VLOOKUP(C218,Sheet2!$B$3:$D$100,3),"")</f>
        <v>36098</v>
      </c>
      <c r="B218" s="15" t="n">
        <f aca="false">IF(C218&lt;&gt;"",IF(C218&gt;=(WORKDAY(EOMONTH(C218,0)+1,-2)),EOMONTH(EOMONTH(C218,0)+1,0)+1,EOMONTH(C218,0)+1),"")</f>
        <v>36100</v>
      </c>
      <c r="C218" s="22" t="n">
        <v>36092</v>
      </c>
      <c r="E218" s="23"/>
      <c r="F218" s="23"/>
    </row>
    <row r="219" customFormat="false" ht="12.75" hidden="false" customHeight="false" outlineLevel="0" collapsed="false">
      <c r="A219" s="22" t="n">
        <f aca="false">IF(C219&lt;&gt;"",VLOOKUP(C219,Sheet2!$B$3:$D$100,3),"")</f>
        <v>36098</v>
      </c>
      <c r="B219" s="15" t="n">
        <f aca="false">IF(C219&lt;&gt;"",IF(C219&gt;=(WORKDAY(EOMONTH(C219,0)+1,-2)),EOMONTH(EOMONTH(C219,0)+1,0)+1,EOMONTH(C219,0)+1),"")</f>
        <v>36100</v>
      </c>
      <c r="C219" s="22" t="n">
        <v>36093</v>
      </c>
      <c r="E219" s="23"/>
      <c r="F219" s="23"/>
    </row>
    <row r="220" customFormat="false" ht="12.75" hidden="false" customHeight="false" outlineLevel="0" collapsed="false">
      <c r="A220" s="22" t="n">
        <f aca="false">IF(C220&lt;&gt;"",VLOOKUP(C220,Sheet2!$B$3:$D$100,3),"")</f>
        <v>36098</v>
      </c>
      <c r="B220" s="15" t="n">
        <f aca="false">IF(C220&lt;&gt;"",IF(C220&gt;=(WORKDAY(EOMONTH(C220,0)+1,-2)),EOMONTH(EOMONTH(C220,0)+1,0)+1,EOMONTH(C220,0)+1),"")</f>
        <v>36100</v>
      </c>
      <c r="C220" s="22" t="n">
        <v>36094</v>
      </c>
      <c r="E220" s="23" t="n">
        <v>2.455</v>
      </c>
      <c r="F220" s="23" t="n">
        <v>2.53</v>
      </c>
      <c r="N220" s="0" t="n">
        <v>0.36</v>
      </c>
      <c r="O220" s="0" t="n">
        <v>0.3</v>
      </c>
      <c r="P220" s="0" t="n">
        <v>0.29</v>
      </c>
      <c r="Q220" s="0" t="n">
        <v>0.29</v>
      </c>
      <c r="R220" s="0" t="n">
        <v>0.24</v>
      </c>
      <c r="Z220" s="0" t="n">
        <v>2.298</v>
      </c>
      <c r="AA220" s="0" t="n">
        <v>2.575</v>
      </c>
      <c r="AB220" s="0" t="n">
        <v>2.686</v>
      </c>
      <c r="AC220" s="0" t="n">
        <v>2.57</v>
      </c>
      <c r="AD220" s="0" t="n">
        <v>2.42</v>
      </c>
      <c r="AL220" s="0" t="n">
        <v>0.999163113223662</v>
      </c>
      <c r="AM220" s="0" t="n">
        <v>0.99482291447559</v>
      </c>
      <c r="AN220" s="0" t="n">
        <v>0.990571253196673</v>
      </c>
      <c r="AO220" s="0" t="n">
        <v>0.986359650604734</v>
      </c>
      <c r="AP220" s="0" t="n">
        <v>0.982636498150344</v>
      </c>
    </row>
    <row r="221" customFormat="false" ht="12.75" hidden="false" customHeight="false" outlineLevel="0" collapsed="false">
      <c r="A221" s="22" t="n">
        <f aca="false">IF(C221&lt;&gt;"",VLOOKUP(C221,Sheet2!$B$3:$D$100,3),"")</f>
        <v>36098</v>
      </c>
      <c r="B221" s="15" t="n">
        <f aca="false">IF(C221&lt;&gt;"",IF(C221&gt;=(WORKDAY(EOMONTH(C221,0)+1,-2)),EOMONTH(EOMONTH(C221,0)+1,0)+1,EOMONTH(C221,0)+1),"")</f>
        <v>36100</v>
      </c>
      <c r="C221" s="22" t="n">
        <v>36095</v>
      </c>
      <c r="E221" s="23" t="n">
        <v>2.68</v>
      </c>
      <c r="F221" s="23" t="n">
        <v>2.53</v>
      </c>
      <c r="N221" s="0" t="n">
        <v>0.38</v>
      </c>
      <c r="O221" s="0" t="n">
        <v>0.31</v>
      </c>
      <c r="P221" s="0" t="n">
        <v>0.3</v>
      </c>
      <c r="Q221" s="0" t="n">
        <v>0.3</v>
      </c>
      <c r="R221" s="0" t="n">
        <v>0.25</v>
      </c>
      <c r="Z221" s="0" t="n">
        <v>2.108</v>
      </c>
      <c r="AA221" s="0" t="n">
        <v>2.371</v>
      </c>
      <c r="AB221" s="0" t="n">
        <v>2.536</v>
      </c>
      <c r="AC221" s="0" t="n">
        <v>2.43</v>
      </c>
      <c r="AD221" s="0" t="n">
        <v>2.325</v>
      </c>
      <c r="AL221" s="0" t="n">
        <v>0.99929570197101</v>
      </c>
      <c r="AM221" s="0" t="n">
        <v>0.994963881378629</v>
      </c>
      <c r="AN221" s="0" t="n">
        <v>0.99073915245101</v>
      </c>
      <c r="AO221" s="0" t="n">
        <v>0.986555655522675</v>
      </c>
      <c r="AP221" s="0" t="n">
        <v>0.982867030386468</v>
      </c>
    </row>
    <row r="222" customFormat="false" ht="12.75" hidden="false" customHeight="false" outlineLevel="0" collapsed="false">
      <c r="A222" s="22" t="n">
        <f aca="false">IF(C222&lt;&gt;"",VLOOKUP(C222,Sheet2!$B$3:$D$100,3),"")</f>
        <v>36098</v>
      </c>
      <c r="B222" s="15" t="n">
        <f aca="false">IF(C222&lt;&gt;"",IF(C222&gt;=(WORKDAY(EOMONTH(C222,0)+1,-2)),EOMONTH(EOMONTH(C222,0)+1,0)+1,EOMONTH(C222,0)+1),"")</f>
        <v>36100</v>
      </c>
      <c r="C222" s="22" t="n">
        <v>36096</v>
      </c>
      <c r="E222" s="23" t="n">
        <v>2.65</v>
      </c>
      <c r="F222" s="23" t="n">
        <v>2.55</v>
      </c>
      <c r="N222" s="0" t="n">
        <v>0.428</v>
      </c>
      <c r="O222" s="0" t="n">
        <v>0.33</v>
      </c>
      <c r="P222" s="0" t="n">
        <v>0.32</v>
      </c>
      <c r="Q222" s="0" t="n">
        <v>0.32</v>
      </c>
      <c r="R222" s="0" t="n">
        <v>0.27</v>
      </c>
      <c r="Z222" s="0" t="n">
        <v>1.972</v>
      </c>
      <c r="AA222" s="0" t="n">
        <v>2.324</v>
      </c>
      <c r="AB222" s="0" t="n">
        <v>2.477</v>
      </c>
      <c r="AC222" s="0" t="n">
        <v>2.405</v>
      </c>
      <c r="AD222" s="0" t="n">
        <v>2.305</v>
      </c>
      <c r="AL222" s="0" t="n">
        <v>0.999429606433934</v>
      </c>
      <c r="AM222" s="0" t="n">
        <v>0.99509455550774</v>
      </c>
      <c r="AN222" s="0" t="n">
        <v>0.990853353914897</v>
      </c>
      <c r="AO222" s="0" t="n">
        <v>0.986653309320439</v>
      </c>
      <c r="AP222" s="0" t="n">
        <v>0.982948445539341</v>
      </c>
    </row>
    <row r="223" customFormat="false" ht="12.75" hidden="false" customHeight="false" outlineLevel="0" collapsed="false">
      <c r="A223" s="22" t="n">
        <f aca="false">IF(C223&lt;&gt;"",VLOOKUP(C223,Sheet2!$B$3:$D$100,3),"")</f>
        <v>36098</v>
      </c>
      <c r="B223" s="15" t="n">
        <f aca="false">IF(C223&lt;&gt;"",IF(C223&gt;=(WORKDAY(EOMONTH(C223,0)+1,-2)),EOMONTH(EOMONTH(C223,0)+1,0)+1,EOMONTH(C223,0)+1),"")</f>
        <v>36130</v>
      </c>
      <c r="C223" s="22" t="n">
        <v>36097</v>
      </c>
      <c r="E223" s="23" t="n">
        <v>2.54</v>
      </c>
      <c r="F223" s="23" t="n">
        <v>2.55</v>
      </c>
      <c r="O223" s="0" t="n">
        <v>0.33</v>
      </c>
      <c r="P223" s="0" t="n">
        <v>0.32</v>
      </c>
      <c r="Q223" s="0" t="n">
        <v>0.32</v>
      </c>
      <c r="R223" s="0" t="n">
        <v>0.27</v>
      </c>
      <c r="AA223" s="0" t="n">
        <v>2.348</v>
      </c>
      <c r="AB223" s="0" t="n">
        <v>2.508</v>
      </c>
      <c r="AC223" s="0" t="n">
        <v>2.43</v>
      </c>
      <c r="AD223" s="0" t="n">
        <v>2.325</v>
      </c>
      <c r="AM223" s="0" t="n">
        <v>0.995213906363998</v>
      </c>
      <c r="AN223" s="0" t="n">
        <v>0.990953197405793</v>
      </c>
      <c r="AO223" s="0" t="n">
        <v>0.986741589603494</v>
      </c>
      <c r="AP223" s="0" t="n">
        <v>0.983031768358692</v>
      </c>
    </row>
    <row r="224" customFormat="false" ht="12.75" hidden="false" customHeight="false" outlineLevel="0" collapsed="false">
      <c r="A224" s="22" t="n">
        <f aca="false">IF(C224&lt;&gt;"",VLOOKUP(C224,Sheet2!$B$3:$D$100,3),"")</f>
        <v>36098</v>
      </c>
      <c r="B224" s="15" t="n">
        <f aca="false">IF(C224&lt;&gt;"",IF(C224&gt;=(WORKDAY(EOMONTH(C224,0)+1,-2)),EOMONTH(EOMONTH(C224,0)+1,0)+1,EOMONTH(C224,0)+1),"")</f>
        <v>36130</v>
      </c>
      <c r="C224" s="22" t="n">
        <v>36098</v>
      </c>
      <c r="E224" s="23" t="n">
        <v>2.56</v>
      </c>
      <c r="F224" s="23" t="n">
        <v>2.55</v>
      </c>
      <c r="O224" s="0" t="n">
        <v>0.315</v>
      </c>
      <c r="P224" s="0" t="n">
        <v>0.315</v>
      </c>
      <c r="Q224" s="0" t="n">
        <v>0.31</v>
      </c>
      <c r="R224" s="0" t="n">
        <v>0.26</v>
      </c>
      <c r="AA224" s="0" t="n">
        <v>2.275</v>
      </c>
      <c r="AB224" s="0" t="n">
        <v>2.448</v>
      </c>
      <c r="AC224" s="0" t="n">
        <v>2.388</v>
      </c>
      <c r="AD224" s="0" t="n">
        <v>2.29</v>
      </c>
      <c r="AM224" s="0" t="n">
        <v>0.995354168847511</v>
      </c>
      <c r="AN224" s="0" t="n">
        <v>0.991031042465977</v>
      </c>
      <c r="AO224" s="0" t="n">
        <v>0.986753226713199</v>
      </c>
      <c r="AP224" s="0" t="n">
        <v>0.982965102114216</v>
      </c>
    </row>
    <row r="225" customFormat="false" ht="12.75" hidden="false" customHeight="false" outlineLevel="0" collapsed="false">
      <c r="A225" s="22" t="n">
        <f aca="false">IF(C225&lt;&gt;"",VLOOKUP(C225,Sheet2!$B$3:$D$100,3),"")</f>
        <v>36098</v>
      </c>
      <c r="B225" s="15" t="n">
        <f aca="false">IF(C225&lt;&gt;"",IF(C225&gt;=(WORKDAY(EOMONTH(C225,0)+1,-2)),EOMONTH(EOMONTH(C225,0)+1,0)+1,EOMONTH(C225,0)+1),"")</f>
        <v>36130</v>
      </c>
      <c r="C225" s="22" t="n">
        <v>36099</v>
      </c>
      <c r="E225" s="23" t="n">
        <v>2.435</v>
      </c>
      <c r="F225" s="23"/>
      <c r="AK225" s="0" t="n">
        <v>0.99549902384093</v>
      </c>
      <c r="AL225" s="0" t="n">
        <v>0.991172776658062</v>
      </c>
      <c r="AM225" s="0" t="n">
        <v>0.986893222225967</v>
      </c>
      <c r="AN225" s="0" t="n">
        <v>0.983103546067962</v>
      </c>
    </row>
    <row r="226" customFormat="false" ht="12.75" hidden="false" customHeight="false" outlineLevel="0" collapsed="false">
      <c r="A226" s="22" t="n">
        <f aca="false">IF(C226&lt;&gt;"",VLOOKUP(C226,Sheet2!$B$3:$D$100,3),"")</f>
        <v>36129</v>
      </c>
      <c r="B226" s="15" t="n">
        <f aca="false">IF(C226&lt;&gt;"",IF(C226&gt;=(WORKDAY(EOMONTH(C226,0)+1,-2)),EOMONTH(EOMONTH(C226,0)+1,0)+1,EOMONTH(C226,0)+1),"")</f>
        <v>36130</v>
      </c>
      <c r="C226" s="22" t="n">
        <v>36100</v>
      </c>
      <c r="E226" s="23"/>
      <c r="F226" s="23"/>
    </row>
    <row r="227" customFormat="false" ht="12.75" hidden="false" customHeight="false" outlineLevel="0" collapsed="false">
      <c r="A227" s="22" t="n">
        <f aca="false">IF(C227&lt;&gt;"",VLOOKUP(C227,Sheet2!$B$3:$D$100,3),"")</f>
        <v>36129</v>
      </c>
      <c r="B227" s="15" t="n">
        <f aca="false">IF(C227&lt;&gt;"",IF(C227&gt;=(WORKDAY(EOMONTH(C227,0)+1,-2)),EOMONTH(EOMONTH(C227,0)+1,0)+1,EOMONTH(C227,0)+1),"")</f>
        <v>36130</v>
      </c>
      <c r="C227" s="22" t="n">
        <v>36101</v>
      </c>
      <c r="E227" s="23" t="n">
        <v>2.45</v>
      </c>
      <c r="F227" s="23" t="n">
        <v>2.51</v>
      </c>
      <c r="O227" s="0" t="n">
        <v>0.3</v>
      </c>
      <c r="P227" s="0" t="n">
        <v>0.29</v>
      </c>
      <c r="Q227" s="0" t="n">
        <v>0.29</v>
      </c>
      <c r="R227" s="0" t="n">
        <v>0.255</v>
      </c>
      <c r="AA227" s="0" t="n">
        <v>2.387</v>
      </c>
      <c r="AB227" s="0" t="n">
        <v>2.552</v>
      </c>
      <c r="AC227" s="0" t="n">
        <v>2.472</v>
      </c>
      <c r="AD227" s="0" t="n">
        <v>2.357</v>
      </c>
      <c r="AM227" s="0" t="n">
        <v>0.99583910275922</v>
      </c>
      <c r="AN227" s="0" t="n">
        <v>0.991443500428632</v>
      </c>
      <c r="AO227" s="0" t="n">
        <v>0.987109844326857</v>
      </c>
      <c r="AP227" s="0" t="n">
        <v>0.983245976860957</v>
      </c>
    </row>
    <row r="228" customFormat="false" ht="12.75" hidden="false" customHeight="false" outlineLevel="0" collapsed="false">
      <c r="A228" s="22" t="n">
        <f aca="false">IF(C228&lt;&gt;"",VLOOKUP(C228,Sheet2!$B$3:$D$100,3),"")</f>
        <v>36129</v>
      </c>
      <c r="B228" s="15" t="n">
        <f aca="false">IF(C228&lt;&gt;"",IF(C228&gt;=(WORKDAY(EOMONTH(C228,0)+1,-2)),EOMONTH(EOMONTH(C228,0)+1,0)+1,EOMONTH(C228,0)+1),"")</f>
        <v>36130</v>
      </c>
      <c r="C228" s="22" t="n">
        <v>36102</v>
      </c>
      <c r="E228" s="23" t="n">
        <v>2.43</v>
      </c>
      <c r="F228" s="23" t="n">
        <v>2.55</v>
      </c>
      <c r="O228" s="0" t="n">
        <v>0.27</v>
      </c>
      <c r="P228" s="0" t="n">
        <v>0.27</v>
      </c>
      <c r="Q228" s="0" t="n">
        <v>0.26</v>
      </c>
      <c r="R228" s="0" t="n">
        <v>0.235</v>
      </c>
      <c r="AA228" s="0" t="n">
        <v>2.436</v>
      </c>
      <c r="AB228" s="0" t="n">
        <v>2.595</v>
      </c>
      <c r="AC228" s="0" t="n">
        <v>2.515</v>
      </c>
      <c r="AD228" s="0" t="n">
        <v>2.395</v>
      </c>
      <c r="AM228" s="0" t="n">
        <v>0.995949983632844</v>
      </c>
      <c r="AN228" s="0" t="n">
        <v>0.991569325036327</v>
      </c>
      <c r="AO228" s="0" t="n">
        <v>0.987245928339251</v>
      </c>
      <c r="AP228" s="0" t="n">
        <v>0.983403007001485</v>
      </c>
    </row>
    <row r="229" customFormat="false" ht="12.75" hidden="false" customHeight="false" outlineLevel="0" collapsed="false">
      <c r="A229" s="22" t="n">
        <f aca="false">IF(C229&lt;&gt;"",VLOOKUP(C229,Sheet2!$B$3:$D$100,3),"")</f>
        <v>36129</v>
      </c>
      <c r="B229" s="15" t="n">
        <f aca="false">IF(C229&lt;&gt;"",IF(C229&gt;=(WORKDAY(EOMONTH(C229,0)+1,-2)),EOMONTH(EOMONTH(C229,0)+1,0)+1,EOMONTH(C229,0)+1),"")</f>
        <v>36130</v>
      </c>
      <c r="C229" s="22" t="n">
        <v>36103</v>
      </c>
      <c r="E229" s="23" t="n">
        <v>2.57</v>
      </c>
      <c r="F229" s="23" t="n">
        <v>2.55</v>
      </c>
      <c r="O229" s="0" t="n">
        <v>0.27</v>
      </c>
      <c r="P229" s="0" t="n">
        <v>0.27</v>
      </c>
      <c r="Q229" s="0" t="n">
        <v>0.26</v>
      </c>
      <c r="R229" s="0" t="n">
        <v>0.235</v>
      </c>
      <c r="AA229" s="0" t="n">
        <v>2.395</v>
      </c>
      <c r="AB229" s="0" t="n">
        <v>2.538</v>
      </c>
      <c r="AC229" s="0" t="n">
        <v>2.465</v>
      </c>
      <c r="AD229" s="0" t="n">
        <v>2.355</v>
      </c>
      <c r="AM229" s="0" t="n">
        <v>0.996065739209045</v>
      </c>
      <c r="AN229" s="0" t="n">
        <v>0.991631207060245</v>
      </c>
      <c r="AO229" s="0" t="n">
        <v>0.987258737268811</v>
      </c>
      <c r="AP229" s="0" t="n">
        <v>0.983368787215936</v>
      </c>
    </row>
    <row r="230" customFormat="false" ht="12.75" hidden="false" customHeight="false" outlineLevel="0" collapsed="false">
      <c r="A230" s="22" t="n">
        <f aca="false">IF(C230&lt;&gt;"",VLOOKUP(C230,Sheet2!$B$3:$D$100,3),"")</f>
        <v>36129</v>
      </c>
      <c r="B230" s="15" t="n">
        <f aca="false">IF(C230&lt;&gt;"",IF(C230&gt;=(WORKDAY(EOMONTH(C230,0)+1,-2)),EOMONTH(EOMONTH(C230,0)+1,0)+1,EOMONTH(C230,0)+1),"")</f>
        <v>36130</v>
      </c>
      <c r="C230" s="22" t="n">
        <v>36104</v>
      </c>
      <c r="E230" s="23" t="n">
        <v>2.575</v>
      </c>
      <c r="F230" s="23" t="n">
        <v>2.63</v>
      </c>
      <c r="O230" s="0" t="n">
        <v>0.32</v>
      </c>
      <c r="P230" s="0" t="n">
        <v>0.33</v>
      </c>
      <c r="Q230" s="0" t="n">
        <v>0.325</v>
      </c>
      <c r="R230" s="0" t="n">
        <v>0.3</v>
      </c>
      <c r="AA230" s="0" t="n">
        <v>2.553</v>
      </c>
      <c r="AB230" s="0" t="n">
        <v>2.665</v>
      </c>
      <c r="AC230" s="0" t="n">
        <v>2.565</v>
      </c>
      <c r="AD230" s="0" t="n">
        <v>2.43</v>
      </c>
      <c r="AM230" s="0" t="n">
        <v>0.996255400518675</v>
      </c>
      <c r="AN230" s="0" t="n">
        <v>0.991779093841062</v>
      </c>
      <c r="AO230" s="0" t="n">
        <v>0.987399893170045</v>
      </c>
      <c r="AP230" s="0" t="n">
        <v>0.983499366127563</v>
      </c>
    </row>
    <row r="231" customFormat="false" ht="12.75" hidden="false" customHeight="false" outlineLevel="0" collapsed="false">
      <c r="A231" s="22" t="n">
        <f aca="false">IF(C231&lt;&gt;"",VLOOKUP(C231,Sheet2!$B$3:$D$100,3),"")</f>
        <v>36129</v>
      </c>
      <c r="B231" s="15" t="n">
        <f aca="false">IF(C231&lt;&gt;"",IF(C231&gt;=(WORKDAY(EOMONTH(C231,0)+1,-2)),EOMONTH(EOMONTH(C231,0)+1,0)+1,EOMONTH(C231,0)+1),"")</f>
        <v>36130</v>
      </c>
      <c r="C231" s="22" t="n">
        <v>36105</v>
      </c>
      <c r="E231" s="23" t="n">
        <v>2.675</v>
      </c>
      <c r="F231" s="23" t="n">
        <v>2.63</v>
      </c>
      <c r="O231" s="0" t="n">
        <v>0.33</v>
      </c>
      <c r="P231" s="0" t="n">
        <v>0.34</v>
      </c>
      <c r="Q231" s="0" t="n">
        <v>0.335</v>
      </c>
      <c r="R231" s="0" t="n">
        <v>0.32</v>
      </c>
      <c r="AA231" s="0" t="n">
        <v>2.553</v>
      </c>
      <c r="AB231" s="0" t="n">
        <v>2.668</v>
      </c>
      <c r="AC231" s="0" t="n">
        <v>2.568</v>
      </c>
      <c r="AD231" s="0" t="n">
        <v>2.428</v>
      </c>
      <c r="AM231" s="0" t="n">
        <v>0.996419283184831</v>
      </c>
      <c r="AN231" s="0" t="n">
        <v>0.991896989070429</v>
      </c>
      <c r="AO231" s="0" t="n">
        <v>0.987462490360055</v>
      </c>
      <c r="AP231" s="0" t="n">
        <v>0.983488107928187</v>
      </c>
    </row>
    <row r="232" customFormat="false" ht="12.75" hidden="false" customHeight="false" outlineLevel="0" collapsed="false">
      <c r="A232" s="22" t="n">
        <f aca="false">IF(C232&lt;&gt;"",VLOOKUP(C232,Sheet2!$B$3:$D$100,3),"")</f>
        <v>36129</v>
      </c>
      <c r="B232" s="15" t="n">
        <f aca="false">IF(C232&lt;&gt;"",IF(C232&gt;=(WORKDAY(EOMONTH(C232,0)+1,-2)),EOMONTH(EOMONTH(C232,0)+1,0)+1,EOMONTH(C232,0)+1),"")</f>
        <v>36130</v>
      </c>
      <c r="C232" s="22" t="n">
        <v>36106</v>
      </c>
      <c r="E232" s="23"/>
      <c r="F232" s="23"/>
    </row>
    <row r="233" customFormat="false" ht="12.75" hidden="false" customHeight="false" outlineLevel="0" collapsed="false">
      <c r="A233" s="22" t="n">
        <f aca="false">IF(C233&lt;&gt;"",VLOOKUP(C233,Sheet2!$B$3:$D$100,3),"")</f>
        <v>36129</v>
      </c>
      <c r="B233" s="15" t="n">
        <f aca="false">IF(C233&lt;&gt;"",IF(C233&gt;=(WORKDAY(EOMONTH(C233,0)+1,-2)),EOMONTH(EOMONTH(C233,0)+1,0)+1,EOMONTH(C233,0)+1),"")</f>
        <v>36130</v>
      </c>
      <c r="C233" s="22" t="n">
        <v>36107</v>
      </c>
      <c r="E233" s="23"/>
      <c r="F233" s="23"/>
    </row>
    <row r="234" customFormat="false" ht="12.75" hidden="false" customHeight="false" outlineLevel="0" collapsed="false">
      <c r="A234" s="22" t="n">
        <f aca="false">IF(C234&lt;&gt;"",VLOOKUP(C234,Sheet2!$B$3:$D$100,3),"")</f>
        <v>36129</v>
      </c>
      <c r="B234" s="15" t="n">
        <f aca="false">IF(C234&lt;&gt;"",IF(C234&gt;=(WORKDAY(EOMONTH(C234,0)+1,-2)),EOMONTH(EOMONTH(C234,0)+1,0)+1,EOMONTH(C234,0)+1),"")</f>
        <v>36130</v>
      </c>
      <c r="C234" s="22" t="n">
        <v>36108</v>
      </c>
      <c r="E234" s="23" t="n">
        <v>2.655</v>
      </c>
      <c r="F234" s="23" t="n">
        <v>2.63</v>
      </c>
      <c r="O234" s="0" t="n">
        <v>0.355</v>
      </c>
      <c r="P234" s="0" t="n">
        <v>0.37</v>
      </c>
      <c r="Q234" s="0" t="n">
        <v>0.355</v>
      </c>
      <c r="R234" s="0" t="n">
        <v>0.34</v>
      </c>
      <c r="AA234" s="0" t="n">
        <v>2.442</v>
      </c>
      <c r="AB234" s="0" t="n">
        <v>2.569</v>
      </c>
      <c r="AC234" s="0" t="n">
        <v>2.48</v>
      </c>
      <c r="AD234" s="0" t="n">
        <v>2.36</v>
      </c>
      <c r="AM234" s="0" t="n">
        <v>0.996860730208131</v>
      </c>
      <c r="AN234" s="0" t="n">
        <v>0.99232369500509</v>
      </c>
      <c r="AO234" s="0" t="n">
        <v>0.98789899578582</v>
      </c>
      <c r="AP234" s="0" t="n">
        <v>0.983943388266468</v>
      </c>
    </row>
    <row r="235" customFormat="false" ht="12.75" hidden="false" customHeight="false" outlineLevel="0" collapsed="false">
      <c r="A235" s="22" t="n">
        <f aca="false">IF(C235&lt;&gt;"",VLOOKUP(C235,Sheet2!$B$3:$D$100,3),"")</f>
        <v>36129</v>
      </c>
      <c r="B235" s="15" t="n">
        <f aca="false">IF(C235&lt;&gt;"",IF(C235&gt;=(WORKDAY(EOMONTH(C235,0)+1,-2)),EOMONTH(EOMONTH(C235,0)+1,0)+1,EOMONTH(C235,0)+1),"")</f>
        <v>36130</v>
      </c>
      <c r="C235" s="22" t="n">
        <v>36109</v>
      </c>
      <c r="E235" s="23" t="n">
        <v>2.85</v>
      </c>
      <c r="F235" s="23" t="n">
        <v>2.73</v>
      </c>
      <c r="O235" s="0" t="n">
        <v>0.365</v>
      </c>
      <c r="P235" s="0" t="n">
        <v>0.38</v>
      </c>
      <c r="Q235" s="0" t="n">
        <v>0.365</v>
      </c>
      <c r="R235" s="0" t="n">
        <v>0.35</v>
      </c>
      <c r="AA235" s="0" t="n">
        <v>2.478</v>
      </c>
      <c r="AB235" s="0" t="n">
        <v>2.603</v>
      </c>
      <c r="AC235" s="0" t="n">
        <v>2.513</v>
      </c>
      <c r="AD235" s="0" t="n">
        <v>2.387</v>
      </c>
      <c r="AM235" s="0" t="n">
        <v>0.997005189062674</v>
      </c>
      <c r="AN235" s="0" t="n">
        <v>0.992476008823968</v>
      </c>
      <c r="AO235" s="0" t="n">
        <v>0.988070699677806</v>
      </c>
      <c r="AP235" s="0" t="n">
        <v>0.984142540021089</v>
      </c>
    </row>
    <row r="236" customFormat="false" ht="12.75" hidden="false" customHeight="false" outlineLevel="0" collapsed="false">
      <c r="A236" s="22" t="n">
        <f aca="false">IF(C236&lt;&gt;"",VLOOKUP(C236,Sheet2!$B$3:$D$100,3),"")</f>
        <v>36129</v>
      </c>
      <c r="B236" s="15" t="n">
        <f aca="false">IF(C236&lt;&gt;"",IF(C236&gt;=(WORKDAY(EOMONTH(C236,0)+1,-2)),EOMONTH(EOMONTH(C236,0)+1,0)+1,EOMONTH(C236,0)+1),"")</f>
        <v>36130</v>
      </c>
      <c r="C236" s="22" t="n">
        <v>36110</v>
      </c>
      <c r="E236" s="23" t="n">
        <v>2.87</v>
      </c>
      <c r="F236" s="23" t="n">
        <v>2.7</v>
      </c>
      <c r="O236" s="0" t="n">
        <v>0.385</v>
      </c>
      <c r="P236" s="0" t="n">
        <v>0.4</v>
      </c>
      <c r="Q236" s="0" t="n">
        <v>0.385</v>
      </c>
      <c r="R236" s="0" t="n">
        <v>0.37</v>
      </c>
      <c r="AA236" s="0" t="n">
        <v>2.432</v>
      </c>
      <c r="AB236" s="0" t="n">
        <v>2.557</v>
      </c>
      <c r="AC236" s="0" t="n">
        <v>2.479</v>
      </c>
      <c r="AD236" s="0" t="n">
        <v>2.362</v>
      </c>
      <c r="AM236" s="0" t="n">
        <v>0.997145148809488</v>
      </c>
      <c r="AN236" s="0" t="n">
        <v>0.992611832937464</v>
      </c>
      <c r="AO236" s="0" t="n">
        <v>0.988204512469259</v>
      </c>
      <c r="AP236" s="0" t="n">
        <v>0.984277322082018</v>
      </c>
      <c r="AQ236" s="0" t="n">
        <v>0.997145148809488</v>
      </c>
      <c r="AR236" s="0" t="n">
        <v>0.992611832937464</v>
      </c>
      <c r="AS236" s="0" t="n">
        <v>0.988204512469259</v>
      </c>
      <c r="AT236" s="0" t="n">
        <v>0.984277322082018</v>
      </c>
    </row>
    <row r="237" customFormat="false" ht="12.75" hidden="false" customHeight="false" outlineLevel="0" collapsed="false">
      <c r="A237" s="22" t="n">
        <f aca="false">IF(C237&lt;&gt;"",VLOOKUP(C237,Sheet2!$B$3:$D$100,3),"")</f>
        <v>36129</v>
      </c>
      <c r="B237" s="15" t="n">
        <f aca="false">IF(C237&lt;&gt;"",IF(C237&gt;=(WORKDAY(EOMONTH(C237,0)+1,-2)),EOMONTH(EOMONTH(C237,0)+1,0)+1,EOMONTH(C237,0)+1),"")</f>
        <v>36130</v>
      </c>
      <c r="C237" s="22" t="n">
        <v>36111</v>
      </c>
      <c r="E237" s="23" t="n">
        <v>2.86</v>
      </c>
      <c r="F237" s="23" t="n">
        <v>2.7</v>
      </c>
      <c r="O237" s="0" t="n">
        <v>0.385</v>
      </c>
      <c r="P237" s="0" t="n">
        <v>0.4</v>
      </c>
      <c r="Q237" s="0" t="n">
        <v>0.385</v>
      </c>
      <c r="R237" s="0" t="n">
        <v>0.37</v>
      </c>
      <c r="AA237" s="0" t="n">
        <v>2.394</v>
      </c>
      <c r="AB237" s="0" t="n">
        <v>2.522</v>
      </c>
      <c r="AC237" s="0" t="n">
        <v>2.46</v>
      </c>
      <c r="AD237" s="0" t="n">
        <v>2.355</v>
      </c>
      <c r="AM237" s="0" t="n">
        <v>0.997284859150322</v>
      </c>
      <c r="AN237" s="0" t="n">
        <v>0.992757337619934</v>
      </c>
      <c r="AO237" s="0" t="n">
        <v>0.988336776702638</v>
      </c>
      <c r="AP237" s="0" t="n">
        <v>0.984389457404318</v>
      </c>
    </row>
    <row r="238" customFormat="false" ht="12.75" hidden="false" customHeight="false" outlineLevel="0" collapsed="false">
      <c r="A238" s="22" t="n">
        <f aca="false">IF(C238&lt;&gt;"",VLOOKUP(C238,Sheet2!$B$3:$D$100,3),"")</f>
        <v>36129</v>
      </c>
      <c r="B238" s="15" t="n">
        <f aca="false">IF(C238&lt;&gt;"",IF(C238&gt;=(WORKDAY(EOMONTH(C238,0)+1,-2)),EOMONTH(EOMONTH(C238,0)+1,0)+1,EOMONTH(C238,0)+1),"")</f>
        <v>36130</v>
      </c>
      <c r="C238" s="22" t="n">
        <v>36112</v>
      </c>
      <c r="E238" s="23" t="n">
        <v>2.74</v>
      </c>
      <c r="F238" s="23" t="n">
        <v>2.7</v>
      </c>
      <c r="O238" s="0" t="n">
        <v>0.37</v>
      </c>
      <c r="P238" s="0" t="n">
        <v>0.38</v>
      </c>
      <c r="Q238" s="0" t="n">
        <v>0.365</v>
      </c>
      <c r="R238" s="0" t="n">
        <v>0.35</v>
      </c>
      <c r="AA238" s="0" t="n">
        <v>2.459</v>
      </c>
      <c r="AB238" s="0" t="n">
        <v>2.576</v>
      </c>
      <c r="AC238" s="0" t="n">
        <v>2.505</v>
      </c>
      <c r="AD238" s="0" t="n">
        <v>2.39</v>
      </c>
      <c r="AM238" s="0" t="n">
        <v>0.997411098851787</v>
      </c>
      <c r="AN238" s="0" t="n">
        <v>0.992898396743351</v>
      </c>
      <c r="AO238" s="0" t="n">
        <v>0.988463947639996</v>
      </c>
      <c r="AP238" s="0" t="n">
        <v>0.98449711856131</v>
      </c>
    </row>
    <row r="239" customFormat="false" ht="12.75" hidden="false" customHeight="false" outlineLevel="0" collapsed="false">
      <c r="A239" s="22" t="n">
        <f aca="false">IF(C239&lt;&gt;"",VLOOKUP(C239,Sheet2!$B$3:$D$100,3),"")</f>
        <v>36129</v>
      </c>
      <c r="B239" s="15" t="n">
        <f aca="false">IF(C239&lt;&gt;"",IF(C239&gt;=(WORKDAY(EOMONTH(C239,0)+1,-2)),EOMONTH(EOMONTH(C239,0)+1,0)+1,EOMONTH(C239,0)+1),"")</f>
        <v>36130</v>
      </c>
      <c r="C239" s="22" t="n">
        <v>36113</v>
      </c>
      <c r="E239" s="23"/>
      <c r="F239" s="23"/>
    </row>
    <row r="240" customFormat="false" ht="12.75" hidden="false" customHeight="false" outlineLevel="0" collapsed="false">
      <c r="A240" s="22" t="n">
        <f aca="false">IF(C240&lt;&gt;"",VLOOKUP(C240,Sheet2!$B$3:$D$100,3),"")</f>
        <v>36129</v>
      </c>
      <c r="B240" s="15" t="n">
        <f aca="false">IF(C240&lt;&gt;"",IF(C240&gt;=(WORKDAY(EOMONTH(C240,0)+1,-2)),EOMONTH(EOMONTH(C240,0)+1,0)+1,EOMONTH(C240,0)+1),"")</f>
        <v>36130</v>
      </c>
      <c r="C240" s="22" t="n">
        <v>36114</v>
      </c>
      <c r="E240" s="23"/>
      <c r="F240" s="23"/>
    </row>
    <row r="241" customFormat="false" ht="12.75" hidden="false" customHeight="false" outlineLevel="0" collapsed="false">
      <c r="A241" s="22" t="n">
        <f aca="false">IF(C241&lt;&gt;"",VLOOKUP(C241,Sheet2!$B$3:$D$100,3),"")</f>
        <v>36129</v>
      </c>
      <c r="B241" s="15" t="n">
        <f aca="false">IF(C241&lt;&gt;"",IF(C241&gt;=(WORKDAY(EOMONTH(C241,0)+1,-2)),EOMONTH(EOMONTH(C241,0)+1,0)+1,EOMONTH(C241,0)+1),"")</f>
        <v>36130</v>
      </c>
      <c r="C241" s="22" t="n">
        <v>36115</v>
      </c>
      <c r="E241" s="23" t="n">
        <v>2.725</v>
      </c>
      <c r="F241" s="23" t="n">
        <v>2.7</v>
      </c>
      <c r="O241" s="0" t="n">
        <v>0.415</v>
      </c>
      <c r="P241" s="0" t="n">
        <v>0.41</v>
      </c>
      <c r="Q241" s="0" t="n">
        <v>0.385</v>
      </c>
      <c r="R241" s="0" t="n">
        <v>0.37</v>
      </c>
      <c r="AA241" s="0" t="n">
        <v>2.305</v>
      </c>
      <c r="AB241" s="0" t="n">
        <v>2.444</v>
      </c>
      <c r="AC241" s="0" t="n">
        <v>2.4</v>
      </c>
      <c r="AD241" s="0" t="n">
        <v>2.314</v>
      </c>
      <c r="AM241" s="0" t="n">
        <v>0.997707386282988</v>
      </c>
      <c r="AN241" s="0" t="n">
        <v>0.993275163076219</v>
      </c>
      <c r="AO241" s="0" t="n">
        <v>0.988834524862655</v>
      </c>
      <c r="AP241" s="0" t="n">
        <v>0.984886055570856</v>
      </c>
    </row>
    <row r="242" customFormat="false" ht="12.75" hidden="false" customHeight="false" outlineLevel="0" collapsed="false">
      <c r="A242" s="22" t="n">
        <f aca="false">IF(C242&lt;&gt;"",VLOOKUP(C242,Sheet2!$B$3:$D$100,3),"")</f>
        <v>36129</v>
      </c>
      <c r="B242" s="15" t="n">
        <f aca="false">IF(C242&lt;&gt;"",IF(C242&gt;=(WORKDAY(EOMONTH(C242,0)+1,-2)),EOMONTH(EOMONTH(C242,0)+1,0)+1,EOMONTH(C242,0)+1),"")</f>
        <v>36130</v>
      </c>
      <c r="C242" s="22" t="n">
        <v>36116</v>
      </c>
      <c r="E242" s="23" t="n">
        <v>2.72</v>
      </c>
      <c r="F242" s="23" t="n">
        <v>2.65</v>
      </c>
      <c r="O242" s="0" t="n">
        <v>0.425</v>
      </c>
      <c r="P242" s="0" t="n">
        <v>0.41</v>
      </c>
      <c r="Q242" s="0" t="n">
        <v>0.385</v>
      </c>
      <c r="R242" s="0" t="n">
        <v>0.37</v>
      </c>
      <c r="AA242" s="0" t="n">
        <v>2.279</v>
      </c>
      <c r="AB242" s="0" t="n">
        <v>2.406</v>
      </c>
      <c r="AC242" s="0" t="n">
        <v>2.362</v>
      </c>
      <c r="AD242" s="0" t="n">
        <v>2.287</v>
      </c>
      <c r="AM242" s="0" t="n">
        <v>0.998028017337676</v>
      </c>
      <c r="AN242" s="0" t="n">
        <v>0.993567471863713</v>
      </c>
      <c r="AO242" s="0" t="n">
        <v>0.989189249344968</v>
      </c>
      <c r="AP242" s="0" t="n">
        <v>0.985271558950569</v>
      </c>
    </row>
    <row r="243" customFormat="false" ht="12.75" hidden="false" customHeight="false" outlineLevel="0" collapsed="false">
      <c r="A243" s="22" t="n">
        <f aca="false">IF(C243&lt;&gt;"",VLOOKUP(C243,Sheet2!$B$3:$D$100,3),"")</f>
        <v>36129</v>
      </c>
      <c r="B243" s="15" t="n">
        <f aca="false">IF(C243&lt;&gt;"",IF(C243&gt;=(WORKDAY(EOMONTH(C243,0)+1,-2)),EOMONTH(EOMONTH(C243,0)+1,0)+1,EOMONTH(C243,0)+1),"")</f>
        <v>36130</v>
      </c>
      <c r="C243" s="22" t="n">
        <v>36117</v>
      </c>
      <c r="E243" s="23" t="n">
        <v>2.62</v>
      </c>
      <c r="F243" s="23" t="n">
        <v>2.65</v>
      </c>
      <c r="O243" s="0" t="n">
        <v>0.425</v>
      </c>
      <c r="P243" s="0" t="n">
        <v>0.42</v>
      </c>
      <c r="Q243" s="0" t="n">
        <v>0.395</v>
      </c>
      <c r="R243" s="0" t="n">
        <v>0.38</v>
      </c>
      <c r="AA243" s="0" t="n">
        <v>2.204</v>
      </c>
      <c r="AB243" s="0" t="n">
        <v>2.326</v>
      </c>
      <c r="AC243" s="0" t="n">
        <v>2.295</v>
      </c>
      <c r="AD243" s="0" t="n">
        <v>2.24</v>
      </c>
      <c r="AM243" s="0" t="n">
        <v>0.998271036462363</v>
      </c>
      <c r="AN243" s="0" t="n">
        <v>0.993868150694688</v>
      </c>
      <c r="AO243" s="0" t="n">
        <v>0.989519355547982</v>
      </c>
      <c r="AP243" s="0" t="n">
        <v>0.98557152912084</v>
      </c>
      <c r="AQ243" s="0" t="n">
        <v>0.998271036462363</v>
      </c>
      <c r="AR243" s="0" t="n">
        <v>0.993868150694688</v>
      </c>
      <c r="AS243" s="0" t="n">
        <v>0.989519355547982</v>
      </c>
      <c r="AT243" s="0" t="n">
        <v>0.98557152912084</v>
      </c>
    </row>
    <row r="244" customFormat="false" ht="12.75" hidden="false" customHeight="false" outlineLevel="0" collapsed="false">
      <c r="A244" s="22" t="n">
        <f aca="false">IF(C244&lt;&gt;"",VLOOKUP(C244,Sheet2!$B$3:$D$100,3),"")</f>
        <v>36129</v>
      </c>
      <c r="B244" s="15" t="n">
        <f aca="false">IF(C244&lt;&gt;"",IF(C244&gt;=(WORKDAY(EOMONTH(C244,0)+1,-2)),EOMONTH(EOMONTH(C244,0)+1,0)+1,EOMONTH(C244,0)+1),"")</f>
        <v>36130</v>
      </c>
      <c r="C244" s="22" t="n">
        <v>36118</v>
      </c>
      <c r="E244" s="23" t="n">
        <v>2.64</v>
      </c>
      <c r="F244" s="23" t="n">
        <v>2.58</v>
      </c>
      <c r="O244" s="0" t="n">
        <v>0.395</v>
      </c>
      <c r="P244" s="0" t="n">
        <v>0.41</v>
      </c>
      <c r="Q244" s="0" t="n">
        <v>0.385</v>
      </c>
      <c r="R244" s="0" t="n">
        <v>0.37</v>
      </c>
      <c r="AA244" s="0" t="n">
        <v>2.213</v>
      </c>
      <c r="AB244" s="0" t="n">
        <v>2.324</v>
      </c>
      <c r="AC244" s="0" t="n">
        <v>2.28</v>
      </c>
      <c r="AD244" s="0" t="n">
        <v>2.23</v>
      </c>
      <c r="AM244" s="0" t="n">
        <v>0.998476668087489</v>
      </c>
      <c r="AN244" s="0" t="n">
        <v>0.994063221211317</v>
      </c>
      <c r="AO244" s="0" t="n">
        <v>0.989702770239079</v>
      </c>
      <c r="AP244" s="0" t="n">
        <v>0.985707382864677</v>
      </c>
    </row>
    <row r="245" customFormat="false" ht="12.75" hidden="false" customHeight="false" outlineLevel="0" collapsed="false">
      <c r="A245" s="22" t="n">
        <f aca="false">IF(C245&lt;&gt;"",VLOOKUP(C245,Sheet2!$B$3:$D$100,3),"")</f>
        <v>36129</v>
      </c>
      <c r="B245" s="15" t="n">
        <f aca="false">IF(C245&lt;&gt;"",IF(C245&gt;=(WORKDAY(EOMONTH(C245,0)+1,-2)),EOMONTH(EOMONTH(C245,0)+1,0)+1,EOMONTH(C245,0)+1),"")</f>
        <v>36130</v>
      </c>
      <c r="C245" s="22" t="n">
        <v>36119</v>
      </c>
      <c r="E245" s="23" t="n">
        <v>2.605</v>
      </c>
      <c r="F245" s="23" t="n">
        <v>2.51</v>
      </c>
      <c r="O245" s="0" t="n">
        <v>0.38</v>
      </c>
      <c r="P245" s="0" t="n">
        <v>0.39</v>
      </c>
      <c r="Q245" s="0" t="n">
        <v>0.375</v>
      </c>
      <c r="R245" s="0" t="n">
        <v>0.36</v>
      </c>
      <c r="AA245" s="0" t="n">
        <v>2.163</v>
      </c>
      <c r="AB245" s="0" t="n">
        <v>2.294</v>
      </c>
      <c r="AC245" s="0" t="n">
        <v>2.26</v>
      </c>
      <c r="AD245" s="0" t="n">
        <v>2.21</v>
      </c>
      <c r="AM245" s="0" t="n">
        <v>0.998639086498396</v>
      </c>
      <c r="AN245" s="0" t="n">
        <v>0.994228446477071</v>
      </c>
      <c r="AO245" s="0" t="n">
        <v>0.989873847544155</v>
      </c>
      <c r="AP245" s="0" t="n">
        <v>0.985872745566139</v>
      </c>
    </row>
    <row r="246" customFormat="false" ht="12.75" hidden="false" customHeight="false" outlineLevel="0" collapsed="false">
      <c r="A246" s="22" t="n">
        <f aca="false">IF(C246&lt;&gt;"",VLOOKUP(C246,Sheet2!$B$3:$D$100,3),"")</f>
        <v>36129</v>
      </c>
      <c r="B246" s="15" t="n">
        <f aca="false">IF(C246&lt;&gt;"",IF(C246&gt;=(WORKDAY(EOMONTH(C246,0)+1,-2)),EOMONTH(EOMONTH(C246,0)+1,0)+1,EOMONTH(C246,0)+1),"")</f>
        <v>36130</v>
      </c>
      <c r="C246" s="22" t="n">
        <v>36120</v>
      </c>
      <c r="E246" s="23"/>
      <c r="F246" s="23"/>
    </row>
    <row r="247" customFormat="false" ht="12.75" hidden="false" customHeight="false" outlineLevel="0" collapsed="false">
      <c r="A247" s="22" t="n">
        <f aca="false">IF(C247&lt;&gt;"",VLOOKUP(C247,Sheet2!$B$3:$D$100,3),"")</f>
        <v>36129</v>
      </c>
      <c r="B247" s="15" t="n">
        <f aca="false">IF(C247&lt;&gt;"",IF(C247&gt;=(WORKDAY(EOMONTH(C247,0)+1,-2)),EOMONTH(EOMONTH(C247,0)+1,0)+1,EOMONTH(C247,0)+1),"")</f>
        <v>36130</v>
      </c>
      <c r="C247" s="22" t="n">
        <v>36121</v>
      </c>
      <c r="E247" s="23"/>
      <c r="F247" s="23"/>
    </row>
    <row r="248" customFormat="false" ht="12.75" hidden="false" customHeight="false" outlineLevel="0" collapsed="false">
      <c r="A248" s="22" t="n">
        <f aca="false">IF(C248&lt;&gt;"",VLOOKUP(C248,Sheet2!$B$3:$D$100,3),"")</f>
        <v>36129</v>
      </c>
      <c r="B248" s="15" t="n">
        <f aca="false">IF(C248&lt;&gt;"",IF(C248&gt;=(WORKDAY(EOMONTH(C248,0)+1,-2)),EOMONTH(EOMONTH(C248,0)+1,0)+1,EOMONTH(C248,0)+1),"")</f>
        <v>36130</v>
      </c>
      <c r="C248" s="22" t="n">
        <v>36122</v>
      </c>
      <c r="E248" s="23" t="n">
        <v>2.515</v>
      </c>
      <c r="F248" s="23" t="n">
        <v>2.51</v>
      </c>
      <c r="O248" s="0" t="n">
        <v>0.39</v>
      </c>
      <c r="P248" s="0" t="n">
        <v>0.37</v>
      </c>
      <c r="Q248" s="0" t="n">
        <v>0.355</v>
      </c>
      <c r="R248" s="0" t="n">
        <v>0.35</v>
      </c>
      <c r="AA248" s="0" t="n">
        <v>2.097</v>
      </c>
      <c r="AB248" s="0" t="n">
        <v>2.238</v>
      </c>
      <c r="AC248" s="0" t="n">
        <v>2.208</v>
      </c>
      <c r="AD248" s="0" t="n">
        <v>2.178</v>
      </c>
      <c r="AM248" s="0" t="n">
        <v>0.998950951201697</v>
      </c>
      <c r="AN248" s="0" t="n">
        <v>0.994586325788468</v>
      </c>
      <c r="AO248" s="0" t="n">
        <v>0.990206567661566</v>
      </c>
      <c r="AP248" s="0" t="n">
        <v>0.986193346008054</v>
      </c>
    </row>
    <row r="249" customFormat="false" ht="12.75" hidden="false" customHeight="false" outlineLevel="0" collapsed="false">
      <c r="A249" s="22" t="n">
        <f aca="false">IF(C249&lt;&gt;"",VLOOKUP(C249,Sheet2!$B$3:$D$100,3),"")</f>
        <v>36129</v>
      </c>
      <c r="B249" s="15" t="n">
        <f aca="false">IF(C249&lt;&gt;"",IF(C249&gt;=(WORKDAY(EOMONTH(C249,0)+1,-2)),EOMONTH(EOMONTH(C249,0)+1,0)+1,EOMONTH(C249,0)+1),"")</f>
        <v>36130</v>
      </c>
      <c r="C249" s="22" t="n">
        <v>36123</v>
      </c>
      <c r="E249" s="23" t="n">
        <v>2.48</v>
      </c>
      <c r="F249" s="23" t="n">
        <v>2.51</v>
      </c>
      <c r="O249" s="0" t="n">
        <v>0.376</v>
      </c>
      <c r="P249" s="0" t="n">
        <v>0.37</v>
      </c>
      <c r="Q249" s="0" t="n">
        <v>0.355</v>
      </c>
      <c r="R249" s="0" t="n">
        <v>0.35</v>
      </c>
      <c r="AA249" s="0" t="n">
        <v>2.149</v>
      </c>
      <c r="AB249" s="0" t="n">
        <v>2.275</v>
      </c>
      <c r="AC249" s="0" t="n">
        <v>2.235</v>
      </c>
      <c r="AD249" s="0" t="n">
        <v>2.19</v>
      </c>
      <c r="AM249" s="0" t="n">
        <v>0.999148106608846</v>
      </c>
      <c r="AN249" s="0" t="n">
        <v>0.994769330897168</v>
      </c>
      <c r="AO249" s="0" t="n">
        <v>0.990396613060605</v>
      </c>
      <c r="AP249" s="0" t="n">
        <v>0.98636682520451</v>
      </c>
    </row>
    <row r="250" customFormat="false" ht="12.75" hidden="false" customHeight="false" outlineLevel="0" collapsed="false">
      <c r="A250" s="22" t="n">
        <f aca="false">IF(C250&lt;&gt;"",VLOOKUP(C250,Sheet2!$B$3:$D$100,3),"")</f>
        <v>36129</v>
      </c>
      <c r="B250" s="15" t="n">
        <f aca="false">IF(C250&lt;&gt;"",IF(C250&gt;=(WORKDAY(EOMONTH(C250,0)+1,-2)),EOMONTH(EOMONTH(C250,0)+1,0)+1,EOMONTH(C250,0)+1),"")</f>
        <v>36130</v>
      </c>
      <c r="C250" s="22" t="n">
        <v>36124</v>
      </c>
      <c r="E250" s="23" t="n">
        <v>2.47</v>
      </c>
      <c r="F250" s="23" t="n">
        <v>2.4</v>
      </c>
      <c r="O250" s="0" t="n">
        <v>0.376</v>
      </c>
      <c r="P250" s="0" t="n">
        <v>0.37</v>
      </c>
      <c r="Q250" s="0" t="n">
        <v>0.355</v>
      </c>
      <c r="R250" s="0" t="n">
        <v>0.35</v>
      </c>
      <c r="AA250" s="0" t="n">
        <v>2.149</v>
      </c>
      <c r="AB250" s="0" t="n">
        <v>2.196</v>
      </c>
      <c r="AC250" s="0" t="n">
        <v>2.184</v>
      </c>
      <c r="AD250" s="0" t="n">
        <v>2.154</v>
      </c>
      <c r="AM250" s="0" t="n">
        <v>0.99928627038401</v>
      </c>
      <c r="AN250" s="0" t="n">
        <v>0.99495287656531</v>
      </c>
      <c r="AO250" s="0" t="n">
        <v>0.990594596949933</v>
      </c>
      <c r="AP250" s="0" t="n">
        <v>0.986558103381577</v>
      </c>
    </row>
    <row r="251" customFormat="false" ht="12.75" hidden="false" customHeight="false" outlineLevel="0" collapsed="false">
      <c r="A251" s="22" t="n">
        <f aca="false">IF(C251&lt;&gt;"",VLOOKUP(C251,Sheet2!$B$3:$D$100,3),"")</f>
        <v>36129</v>
      </c>
      <c r="B251" s="15" t="n">
        <f aca="false">IF(C251&lt;&gt;"",IF(C251&gt;=(WORKDAY(EOMONTH(C251,0)+1,-2)),EOMONTH(EOMONTH(C251,0)+1,0)+1,EOMONTH(C251,0)+1),"")</f>
        <v>36130</v>
      </c>
      <c r="C251" s="22" t="n">
        <v>36125</v>
      </c>
      <c r="E251" s="23"/>
      <c r="F251" s="23"/>
    </row>
    <row r="252" customFormat="false" ht="12.75" hidden="false" customHeight="false" outlineLevel="0" collapsed="false">
      <c r="A252" s="22" t="n">
        <f aca="false">IF(C252&lt;&gt;"",VLOOKUP(C252,Sheet2!$B$3:$D$100,3),"")</f>
        <v>36129</v>
      </c>
      <c r="B252" s="15" t="n">
        <f aca="false">IF(C252&lt;&gt;"",IF(C252&gt;=(WORKDAY(EOMONTH(C252,0)+1,-2)),EOMONTH(EOMONTH(C252,0)+1,0)+1,EOMONTH(C252,0)+1),"")</f>
        <v>36161</v>
      </c>
      <c r="C252" s="22" t="n">
        <v>36126</v>
      </c>
      <c r="E252" s="23"/>
      <c r="F252" s="23"/>
      <c r="AL252" s="0" t="n">
        <v>0.995224221232018</v>
      </c>
      <c r="AM252" s="0" t="n">
        <v>0.990848551799244</v>
      </c>
      <c r="AN252" s="0" t="n">
        <v>0.986814744248665</v>
      </c>
    </row>
    <row r="253" customFormat="false" ht="12.75" hidden="false" customHeight="false" outlineLevel="0" collapsed="false">
      <c r="A253" s="22" t="n">
        <f aca="false">IF(C253&lt;&gt;"",VLOOKUP(C253,Sheet2!$B$3:$D$100,3),"")</f>
        <v>36129</v>
      </c>
      <c r="B253" s="15" t="n">
        <f aca="false">IF(C253&lt;&gt;"",IF(C253&gt;=(WORKDAY(EOMONTH(C253,0)+1,-2)),EOMONTH(EOMONTH(C253,0)+1,0)+1,EOMONTH(C253,0)+1),"")</f>
        <v>36161</v>
      </c>
      <c r="C253" s="22" t="n">
        <v>36127</v>
      </c>
      <c r="E253" s="23"/>
      <c r="F253" s="23"/>
    </row>
    <row r="254" customFormat="false" ht="12.75" hidden="false" customHeight="false" outlineLevel="0" collapsed="false">
      <c r="A254" s="22" t="n">
        <f aca="false">IF(C254&lt;&gt;"",VLOOKUP(C254,Sheet2!$B$3:$D$100,3),"")</f>
        <v>36129</v>
      </c>
      <c r="B254" s="15" t="n">
        <f aca="false">IF(C254&lt;&gt;"",IF(C254&gt;=(WORKDAY(EOMONTH(C254,0)+1,-2)),EOMONTH(EOMONTH(C254,0)+1,0)+1,EOMONTH(C254,0)+1),"")</f>
        <v>36161</v>
      </c>
      <c r="C254" s="22" t="n">
        <v>36128</v>
      </c>
      <c r="E254" s="23"/>
      <c r="F254" s="23"/>
    </row>
    <row r="255" customFormat="false" ht="12.75" hidden="false" customHeight="false" outlineLevel="0" collapsed="false">
      <c r="A255" s="22" t="n">
        <f aca="false">IF(C255&lt;&gt;"",VLOOKUP(C255,Sheet2!$B$3:$D$100,3),"")</f>
        <v>36129</v>
      </c>
      <c r="B255" s="15" t="n">
        <f aca="false">IF(C255&lt;&gt;"",IF(C255&gt;=(WORKDAY(EOMONTH(C255,0)+1,-2)),EOMONTH(EOMONTH(C255,0)+1,0)+1,EOMONTH(C255,0)+1),"")</f>
        <v>36161</v>
      </c>
      <c r="C255" s="22" t="n">
        <v>36129</v>
      </c>
      <c r="E255" s="23" t="n">
        <v>2.355</v>
      </c>
      <c r="F255" s="23" t="n">
        <v>2.4</v>
      </c>
      <c r="P255" s="0" t="n">
        <v>0.39</v>
      </c>
      <c r="Q255" s="0" t="n">
        <v>0.4</v>
      </c>
      <c r="R255" s="0" t="n">
        <v>0.385</v>
      </c>
      <c r="AB255" s="0" t="n">
        <v>1.976</v>
      </c>
      <c r="AC255" s="0" t="n">
        <v>1.999</v>
      </c>
      <c r="AD255" s="0" t="n">
        <v>2.004</v>
      </c>
      <c r="AN255" s="0" t="n">
        <v>0.995515299272009</v>
      </c>
      <c r="AO255" s="0" t="n">
        <v>0.991092884921502</v>
      </c>
      <c r="AP255" s="0" t="n">
        <v>0.987042875862179</v>
      </c>
    </row>
    <row r="256" customFormat="false" ht="12.75" hidden="false" customHeight="false" outlineLevel="0" collapsed="false">
      <c r="A256" s="22" t="n">
        <f aca="false">IF(C256&lt;&gt;"",VLOOKUP(C256,Sheet2!$B$3:$D$100,3),"")</f>
        <v>36160</v>
      </c>
      <c r="B256" s="15" t="n">
        <f aca="false">IF(C256&lt;&gt;"",IF(C256&gt;=(WORKDAY(EOMONTH(C256,0)+1,-2)),EOMONTH(EOMONTH(C256,0)+1,0)+1,EOMONTH(C256,0)+1),"")</f>
        <v>36161</v>
      </c>
      <c r="C256" s="22" t="n">
        <v>36130</v>
      </c>
      <c r="E256" s="23" t="n">
        <v>2.21</v>
      </c>
      <c r="F256" s="23" t="n">
        <v>2.33</v>
      </c>
      <c r="P256" s="0" t="n">
        <v>0.4</v>
      </c>
      <c r="Q256" s="0" t="n">
        <v>0.405</v>
      </c>
      <c r="R256" s="0" t="n">
        <v>0.38</v>
      </c>
      <c r="AB256" s="0" t="n">
        <v>1.958</v>
      </c>
      <c r="AC256" s="0" t="n">
        <v>1.99</v>
      </c>
      <c r="AD256" s="0" t="n">
        <v>1.988</v>
      </c>
      <c r="AN256" s="0" t="n">
        <v>0.995611674804573</v>
      </c>
      <c r="AO256" s="0" t="n">
        <v>0.990879631323505</v>
      </c>
      <c r="AP256" s="0" t="n">
        <v>0.986925041270875</v>
      </c>
    </row>
    <row r="257" customFormat="false" ht="12.75" hidden="false" customHeight="false" outlineLevel="0" collapsed="false">
      <c r="A257" s="22" t="n">
        <f aca="false">IF(C257&lt;&gt;"",VLOOKUP(C257,Sheet2!$B$3:$D$100,3),"")</f>
        <v>36160</v>
      </c>
      <c r="B257" s="15" t="n">
        <f aca="false">IF(C257&lt;&gt;"",IF(C257&gt;=(WORKDAY(EOMONTH(C257,0)+1,-2)),EOMONTH(EOMONTH(C257,0)+1,0)+1,EOMONTH(C257,0)+1),"")</f>
        <v>36161</v>
      </c>
      <c r="C257" s="22" t="n">
        <v>36131</v>
      </c>
      <c r="E257" s="23" t="n">
        <v>2.11</v>
      </c>
      <c r="F257" s="23" t="n">
        <v>2.25</v>
      </c>
      <c r="P257" s="0" t="n">
        <v>0.41</v>
      </c>
      <c r="Q257" s="0" t="n">
        <v>0.41</v>
      </c>
      <c r="R257" s="0" t="n">
        <v>0.39</v>
      </c>
      <c r="AB257" s="0" t="n">
        <v>1.886</v>
      </c>
      <c r="AC257" s="0" t="n">
        <v>1.931</v>
      </c>
      <c r="AD257" s="0" t="n">
        <v>1.938</v>
      </c>
      <c r="AN257" s="0" t="n">
        <v>0.995728848579152</v>
      </c>
      <c r="AO257" s="0" t="n">
        <v>0.991061041490097</v>
      </c>
      <c r="AP257" s="0" t="n">
        <v>0.987102468781557</v>
      </c>
    </row>
    <row r="258" customFormat="false" ht="12.75" hidden="false" customHeight="false" outlineLevel="0" collapsed="false">
      <c r="A258" s="22" t="n">
        <f aca="false">IF(C258&lt;&gt;"",VLOOKUP(C258,Sheet2!$B$3:$D$100,3),"")</f>
        <v>36160</v>
      </c>
      <c r="B258" s="15" t="n">
        <f aca="false">IF(C258&lt;&gt;"",IF(C258&gt;=(WORKDAY(EOMONTH(C258,0)+1,-2)),EOMONTH(EOMONTH(C258,0)+1,0)+1,EOMONTH(C258,0)+1),"")</f>
        <v>36161</v>
      </c>
      <c r="C258" s="22" t="n">
        <v>36132</v>
      </c>
      <c r="E258" s="23" t="n">
        <v>2.155</v>
      </c>
      <c r="F258" s="23" t="n">
        <v>2.25</v>
      </c>
      <c r="P258" s="0" t="n">
        <v>0.4</v>
      </c>
      <c r="Q258" s="0" t="n">
        <v>0.4</v>
      </c>
      <c r="R258" s="0" t="n">
        <v>0.38</v>
      </c>
      <c r="AB258" s="0" t="n">
        <v>1.959</v>
      </c>
      <c r="AC258" s="0" t="n">
        <v>2.001</v>
      </c>
      <c r="AD258" s="0" t="n">
        <v>1.998</v>
      </c>
      <c r="AN258" s="0" t="n">
        <v>0.995885326728554</v>
      </c>
      <c r="AO258" s="0" t="n">
        <v>0.991343627120166</v>
      </c>
      <c r="AP258" s="0" t="n">
        <v>0.987365508984318</v>
      </c>
    </row>
    <row r="259" customFormat="false" ht="12.75" hidden="false" customHeight="false" outlineLevel="0" collapsed="false">
      <c r="A259" s="22" t="n">
        <f aca="false">IF(C259&lt;&gt;"",VLOOKUP(C259,Sheet2!$B$3:$D$100,3),"")</f>
        <v>36160</v>
      </c>
      <c r="B259" s="15" t="n">
        <f aca="false">IF(C259&lt;&gt;"",IF(C259&gt;=(WORKDAY(EOMONTH(C259,0)+1,-2)),EOMONTH(EOMONTH(C259,0)+1,0)+1,EOMONTH(C259,0)+1),"")</f>
        <v>36161</v>
      </c>
      <c r="C259" s="22" t="n">
        <v>36133</v>
      </c>
      <c r="E259" s="23" t="n">
        <v>2.055</v>
      </c>
      <c r="F259" s="23" t="n">
        <v>2.27</v>
      </c>
      <c r="P259" s="0" t="n">
        <v>0.4</v>
      </c>
      <c r="Q259" s="0" t="n">
        <v>0.4</v>
      </c>
      <c r="R259" s="0" t="n">
        <v>0.38</v>
      </c>
      <c r="AB259" s="0" t="n">
        <v>1.978</v>
      </c>
      <c r="AC259" s="0" t="n">
        <v>2.024</v>
      </c>
      <c r="AD259" s="0" t="n">
        <v>2.024</v>
      </c>
      <c r="AN259" s="0" t="n">
        <v>0.996034324019633</v>
      </c>
      <c r="AO259" s="0" t="n">
        <v>0.991536912634066</v>
      </c>
      <c r="AP259" s="0" t="n">
        <v>0.987573223486997</v>
      </c>
    </row>
    <row r="260" customFormat="false" ht="12.75" hidden="false" customHeight="false" outlineLevel="0" collapsed="false">
      <c r="A260" s="22" t="n">
        <f aca="false">IF(C260&lt;&gt;"",VLOOKUP(C260,Sheet2!$B$3:$D$100,3),"")</f>
        <v>36160</v>
      </c>
      <c r="B260" s="15" t="n">
        <f aca="false">IF(C260&lt;&gt;"",IF(C260&gt;=(WORKDAY(EOMONTH(C260,0)+1,-2)),EOMONTH(EOMONTH(C260,0)+1,0)+1,EOMONTH(C260,0)+1),"")</f>
        <v>36161</v>
      </c>
      <c r="C260" s="22" t="n">
        <v>36134</v>
      </c>
      <c r="E260" s="23"/>
      <c r="F260" s="23"/>
    </row>
    <row r="261" customFormat="false" ht="12.75" hidden="false" customHeight="false" outlineLevel="0" collapsed="false">
      <c r="A261" s="22" t="n">
        <f aca="false">IF(C261&lt;&gt;"",VLOOKUP(C261,Sheet2!$B$3:$D$100,3),"")</f>
        <v>36160</v>
      </c>
      <c r="B261" s="15" t="n">
        <f aca="false">IF(C261&lt;&gt;"",IF(C261&gt;=(WORKDAY(EOMONTH(C261,0)+1,-2)),EOMONTH(EOMONTH(C261,0)+1,0)+1,EOMONTH(C261,0)+1),"")</f>
        <v>36161</v>
      </c>
      <c r="C261" s="22" t="n">
        <v>36135</v>
      </c>
      <c r="E261" s="23"/>
      <c r="F261" s="23"/>
    </row>
    <row r="262" customFormat="false" ht="12.75" hidden="false" customHeight="false" outlineLevel="0" collapsed="false">
      <c r="A262" s="22" t="n">
        <f aca="false">IF(C262&lt;&gt;"",VLOOKUP(C262,Sheet2!$B$3:$D$100,3),"")</f>
        <v>36160</v>
      </c>
      <c r="B262" s="15" t="n">
        <f aca="false">IF(C262&lt;&gt;"",IF(C262&gt;=(WORKDAY(EOMONTH(C262,0)+1,-2)),EOMONTH(EOMONTH(C262,0)+1,0)+1,EOMONTH(C262,0)+1),"")</f>
        <v>36161</v>
      </c>
      <c r="C262" s="22" t="n">
        <v>36136</v>
      </c>
      <c r="E262" s="23" t="n">
        <v>2.105</v>
      </c>
      <c r="F262" s="23" t="n">
        <v>2.47</v>
      </c>
      <c r="P262" s="0" t="n">
        <v>0.41</v>
      </c>
      <c r="Q262" s="0" t="n">
        <v>0.395</v>
      </c>
      <c r="R262" s="0" t="n">
        <v>0.385</v>
      </c>
      <c r="AB262" s="0" t="n">
        <v>2.101</v>
      </c>
      <c r="AC262" s="0" t="n">
        <v>2.127</v>
      </c>
      <c r="AD262" s="0" t="n">
        <v>2.119</v>
      </c>
      <c r="AN262" s="0" t="n">
        <v>0.996410223323809</v>
      </c>
      <c r="AO262" s="0" t="n">
        <v>0.991949411649015</v>
      </c>
      <c r="AP262" s="0" t="n">
        <v>0.987953697723203</v>
      </c>
    </row>
    <row r="263" customFormat="false" ht="12.75" hidden="false" customHeight="false" outlineLevel="0" collapsed="false">
      <c r="A263" s="22" t="n">
        <f aca="false">IF(C263&lt;&gt;"",VLOOKUP(C263,Sheet2!$B$3:$D$100,3),"")</f>
        <v>36160</v>
      </c>
      <c r="B263" s="15" t="n">
        <f aca="false">IF(C263&lt;&gt;"",IF(C263&gt;=(WORKDAY(EOMONTH(C263,0)+1,-2)),EOMONTH(EOMONTH(C263,0)+1,0)+1,EOMONTH(C263,0)+1),"")</f>
        <v>36161</v>
      </c>
      <c r="C263" s="22" t="n">
        <v>36137</v>
      </c>
      <c r="E263" s="23" t="n">
        <v>2.49</v>
      </c>
      <c r="F263" s="23" t="n">
        <v>2.4</v>
      </c>
      <c r="P263" s="0" t="n">
        <v>0.44</v>
      </c>
      <c r="Q263" s="0" t="n">
        <v>0.395</v>
      </c>
      <c r="R263" s="0" t="n">
        <v>0.385</v>
      </c>
      <c r="AB263" s="0" t="n">
        <v>1.913</v>
      </c>
      <c r="AC263" s="0" t="n">
        <v>1.96</v>
      </c>
      <c r="AD263" s="0" t="n">
        <v>1.975</v>
      </c>
      <c r="AN263" s="0" t="n">
        <v>0.996544054066485</v>
      </c>
      <c r="AO263" s="0" t="n">
        <v>0.992101700402205</v>
      </c>
      <c r="AP263" s="0" t="n">
        <v>0.988079695433485</v>
      </c>
    </row>
    <row r="264" customFormat="false" ht="12.75" hidden="false" customHeight="false" outlineLevel="0" collapsed="false">
      <c r="A264" s="22" t="n">
        <f aca="false">IF(C264&lt;&gt;"",VLOOKUP(C264,Sheet2!$B$3:$D$100,3),"")</f>
        <v>36160</v>
      </c>
      <c r="B264" s="15" t="n">
        <f aca="false">IF(C264&lt;&gt;"",IF(C264&gt;=(WORKDAY(EOMONTH(C264,0)+1,-2)),EOMONTH(EOMONTH(C264,0)+1,0)+1,EOMONTH(C264,0)+1),"")</f>
        <v>36161</v>
      </c>
      <c r="C264" s="22" t="n">
        <v>36138</v>
      </c>
      <c r="E264" s="23" t="n">
        <v>2.55</v>
      </c>
      <c r="F264" s="23" t="n">
        <v>2.3</v>
      </c>
      <c r="P264" s="0" t="n">
        <v>0.44</v>
      </c>
      <c r="Q264" s="0" t="n">
        <v>0.395</v>
      </c>
      <c r="R264" s="0" t="n">
        <v>0.385</v>
      </c>
      <c r="AB264" s="0" t="n">
        <v>1.847</v>
      </c>
      <c r="AC264" s="0" t="n">
        <v>1.918</v>
      </c>
      <c r="AD264" s="0" t="n">
        <v>1.94</v>
      </c>
      <c r="AN264" s="0" t="n">
        <v>0.99665177778798</v>
      </c>
      <c r="AO264" s="0" t="n">
        <v>0.992262859175669</v>
      </c>
      <c r="AP264" s="0" t="n">
        <v>0.988215952283013</v>
      </c>
    </row>
    <row r="265" customFormat="false" ht="12.75" hidden="false" customHeight="false" outlineLevel="0" collapsed="false">
      <c r="A265" s="22" t="n">
        <f aca="false">IF(C265&lt;&gt;"",VLOOKUP(C265,Sheet2!$B$3:$D$100,3),"")</f>
        <v>36160</v>
      </c>
      <c r="B265" s="15" t="n">
        <f aca="false">IF(C265&lt;&gt;"",IF(C265&gt;=(WORKDAY(EOMONTH(C265,0)+1,-2)),EOMONTH(EOMONTH(C265,0)+1,0)+1,EOMONTH(C265,0)+1),"")</f>
        <v>36161</v>
      </c>
      <c r="C265" s="22" t="n">
        <v>36139</v>
      </c>
      <c r="E265" s="23" t="n">
        <v>2.35</v>
      </c>
      <c r="F265" s="23" t="n">
        <v>2.22</v>
      </c>
      <c r="P265" s="0" t="n">
        <v>0.44</v>
      </c>
      <c r="Q265" s="0" t="n">
        <v>0.395</v>
      </c>
      <c r="R265" s="0" t="n">
        <v>0.385</v>
      </c>
      <c r="AB265" s="0" t="n">
        <v>1.84</v>
      </c>
      <c r="AC265" s="0" t="n">
        <v>1.912</v>
      </c>
      <c r="AD265" s="0" t="n">
        <v>1.935</v>
      </c>
      <c r="AN265" s="0" t="n">
        <v>0.996873212270253</v>
      </c>
      <c r="AO265" s="0" t="n">
        <v>0.992237918279063</v>
      </c>
      <c r="AP265" s="0" t="n">
        <v>0.988431732991098</v>
      </c>
    </row>
    <row r="266" customFormat="false" ht="12.75" hidden="false" customHeight="false" outlineLevel="0" collapsed="false">
      <c r="A266" s="22" t="n">
        <f aca="false">IF(C266&lt;&gt;"",VLOOKUP(C266,Sheet2!$B$3:$D$100,3),"")</f>
        <v>36160</v>
      </c>
      <c r="B266" s="15" t="n">
        <f aca="false">IF(C266&lt;&gt;"",IF(C266&gt;=(WORKDAY(EOMONTH(C266,0)+1,-2)),EOMONTH(EOMONTH(C266,0)+1,0)+1,EOMONTH(C266,0)+1),"")</f>
        <v>36161</v>
      </c>
      <c r="C266" s="22" t="n">
        <v>36140</v>
      </c>
      <c r="E266" s="23" t="n">
        <v>2.22</v>
      </c>
      <c r="F266" s="23" t="n">
        <v>2.22</v>
      </c>
      <c r="P266" s="0" t="n">
        <v>0.44</v>
      </c>
      <c r="Q266" s="0" t="n">
        <v>0.395</v>
      </c>
      <c r="R266" s="0" t="n">
        <v>0.385</v>
      </c>
      <c r="AB266" s="0" t="n">
        <v>1.858</v>
      </c>
      <c r="AC266" s="0" t="n">
        <v>1.923</v>
      </c>
      <c r="AD266" s="0" t="n">
        <v>1.94</v>
      </c>
      <c r="AN266" s="0" t="n">
        <v>0.997014825528866</v>
      </c>
      <c r="AO266" s="0" t="n">
        <v>0.992377057545022</v>
      </c>
      <c r="AP266" s="0" t="n">
        <v>0.988559624532884</v>
      </c>
    </row>
    <row r="267" customFormat="false" ht="12.75" hidden="false" customHeight="false" outlineLevel="0" collapsed="false">
      <c r="A267" s="22" t="n">
        <f aca="false">IF(C267&lt;&gt;"",VLOOKUP(C267,Sheet2!$B$3:$D$100,3),"")</f>
        <v>36160</v>
      </c>
      <c r="B267" s="15" t="n">
        <f aca="false">IF(C267&lt;&gt;"",IF(C267&gt;=(WORKDAY(EOMONTH(C267,0)+1,-2)),EOMONTH(EOMONTH(C267,0)+1,0)+1,EOMONTH(C267,0)+1),"")</f>
        <v>36161</v>
      </c>
      <c r="C267" s="22" t="n">
        <v>36141</v>
      </c>
      <c r="E267" s="23"/>
      <c r="F267" s="23"/>
    </row>
    <row r="268" customFormat="false" ht="12.75" hidden="false" customHeight="false" outlineLevel="0" collapsed="false">
      <c r="A268" s="22" t="n">
        <f aca="false">IF(C268&lt;&gt;"",VLOOKUP(C268,Sheet2!$B$3:$D$100,3),"")</f>
        <v>36160</v>
      </c>
      <c r="B268" s="15" t="n">
        <f aca="false">IF(C268&lt;&gt;"",IF(C268&gt;=(WORKDAY(EOMONTH(C268,0)+1,-2)),EOMONTH(EOMONTH(C268,0)+1,0)+1,EOMONTH(C268,0)+1),"")</f>
        <v>36161</v>
      </c>
      <c r="C268" s="22" t="n">
        <v>36142</v>
      </c>
      <c r="E268" s="23"/>
      <c r="F268" s="23"/>
    </row>
    <row r="269" customFormat="false" ht="12.75" hidden="false" customHeight="false" outlineLevel="0" collapsed="false">
      <c r="A269" s="22" t="n">
        <f aca="false">IF(C269&lt;&gt;"",VLOOKUP(C269,Sheet2!$B$3:$D$100,3),"")</f>
        <v>36160</v>
      </c>
      <c r="B269" s="15" t="n">
        <f aca="false">IF(C269&lt;&gt;"",IF(C269&gt;=(WORKDAY(EOMONTH(C269,0)+1,-2)),EOMONTH(EOMONTH(C269,0)+1,0)+1,EOMONTH(C269,0)+1),"")</f>
        <v>36161</v>
      </c>
      <c r="C269" s="22" t="n">
        <v>36143</v>
      </c>
      <c r="E269" s="23" t="n">
        <v>2.195</v>
      </c>
      <c r="F269" s="23" t="n">
        <v>2.35</v>
      </c>
      <c r="P269" s="0" t="n">
        <v>0.44</v>
      </c>
      <c r="Q269" s="0" t="n">
        <v>0.395</v>
      </c>
      <c r="R269" s="0" t="n">
        <v>0.385</v>
      </c>
      <c r="AB269" s="0" t="n">
        <v>1.952</v>
      </c>
      <c r="AC269" s="0" t="n">
        <v>1.994</v>
      </c>
      <c r="AD269" s="0" t="n">
        <v>1.999</v>
      </c>
      <c r="AN269" s="0" t="n">
        <v>0.997393382501335</v>
      </c>
      <c r="AO269" s="0" t="n">
        <v>0.992743636231167</v>
      </c>
      <c r="AP269" s="0" t="n">
        <v>0.988941647348679</v>
      </c>
    </row>
    <row r="270" customFormat="false" ht="12.75" hidden="false" customHeight="false" outlineLevel="0" collapsed="false">
      <c r="A270" s="22" t="n">
        <f aca="false">IF(C270&lt;&gt;"",VLOOKUP(C270,Sheet2!$B$3:$D$100,3),"")</f>
        <v>36160</v>
      </c>
      <c r="B270" s="15" t="n">
        <f aca="false">IF(C270&lt;&gt;"",IF(C270&gt;=(WORKDAY(EOMONTH(C270,0)+1,-2)),EOMONTH(EOMONTH(C270,0)+1,0)+1,EOMONTH(C270,0)+1),"")</f>
        <v>36161</v>
      </c>
      <c r="C270" s="22" t="n">
        <v>36144</v>
      </c>
      <c r="E270" s="23" t="n">
        <v>2.35</v>
      </c>
      <c r="F270" s="23" t="n">
        <v>2.35</v>
      </c>
      <c r="P270" s="0" t="n">
        <v>0.46</v>
      </c>
      <c r="Q270" s="0" t="n">
        <v>0.405</v>
      </c>
      <c r="R270" s="0" t="n">
        <v>0.395</v>
      </c>
      <c r="AB270" s="0" t="n">
        <v>1.952</v>
      </c>
      <c r="AC270" s="0" t="n">
        <v>1.991</v>
      </c>
      <c r="AD270" s="0" t="n">
        <v>1.996</v>
      </c>
      <c r="AN270" s="0" t="n">
        <v>0.997521909740671</v>
      </c>
      <c r="AO270" s="0" t="n">
        <v>0.99282310602027</v>
      </c>
      <c r="AP270" s="0" t="n">
        <v>0.989022168680816</v>
      </c>
    </row>
    <row r="271" customFormat="false" ht="12.75" hidden="false" customHeight="false" outlineLevel="0" collapsed="false">
      <c r="A271" s="22" t="n">
        <f aca="false">IF(C271&lt;&gt;"",VLOOKUP(C271,Sheet2!$B$3:$D$100,3),"")</f>
        <v>36160</v>
      </c>
      <c r="B271" s="15" t="n">
        <f aca="false">IF(C271&lt;&gt;"",IF(C271&gt;=(WORKDAY(EOMONTH(C271,0)+1,-2)),EOMONTH(EOMONTH(C271,0)+1,0)+1,EOMONTH(C271,0)+1),"")</f>
        <v>36161</v>
      </c>
      <c r="C271" s="22" t="n">
        <v>36145</v>
      </c>
      <c r="E271" s="23" t="n">
        <v>2.255</v>
      </c>
      <c r="F271" s="23" t="n">
        <v>2.35</v>
      </c>
      <c r="P271" s="0" t="n">
        <v>0.49</v>
      </c>
      <c r="Q271" s="0" t="n">
        <v>0.415</v>
      </c>
      <c r="R271" s="0" t="n">
        <v>0.405</v>
      </c>
      <c r="AB271" s="0" t="n">
        <v>1.99</v>
      </c>
      <c r="AC271" s="0" t="n">
        <v>2.012</v>
      </c>
      <c r="AD271" s="0" t="n">
        <v>2.012</v>
      </c>
      <c r="AN271" s="0" t="n">
        <v>0.997687350902054</v>
      </c>
      <c r="AO271" s="0" t="n">
        <v>0.99283100249418</v>
      </c>
      <c r="AP271" s="0" t="n">
        <v>0.988853729900231</v>
      </c>
    </row>
    <row r="272" customFormat="false" ht="12.75" hidden="false" customHeight="false" outlineLevel="0" collapsed="false">
      <c r="A272" s="22" t="n">
        <f aca="false">IF(C272&lt;&gt;"",VLOOKUP(C272,Sheet2!$B$3:$D$100,3),"")</f>
        <v>36160</v>
      </c>
      <c r="B272" s="15" t="n">
        <f aca="false">IF(C272&lt;&gt;"",IF(C272&gt;=(WORKDAY(EOMONTH(C272,0)+1,-2)),EOMONTH(EOMONTH(C272,0)+1,0)+1,EOMONTH(C272,0)+1),"")</f>
        <v>36161</v>
      </c>
      <c r="C272" s="22" t="n">
        <v>36146</v>
      </c>
      <c r="E272" s="23" t="n">
        <v>2.32</v>
      </c>
      <c r="F272" s="23" t="n">
        <v>2.5</v>
      </c>
      <c r="P272" s="0" t="n">
        <v>0.49</v>
      </c>
      <c r="Q272" s="0" t="n">
        <v>0.435</v>
      </c>
      <c r="R272" s="0" t="n">
        <v>0.415</v>
      </c>
      <c r="AB272" s="0" t="n">
        <v>2.064</v>
      </c>
      <c r="AC272" s="0" t="n">
        <v>2.068</v>
      </c>
      <c r="AD272" s="0" t="n">
        <v>2.052</v>
      </c>
      <c r="AN272" s="0" t="n">
        <v>0.997827359298406</v>
      </c>
      <c r="AO272" s="0" t="n">
        <v>0.992980079077018</v>
      </c>
      <c r="AP272" s="0" t="n">
        <v>0.988927751192544</v>
      </c>
    </row>
    <row r="273" customFormat="false" ht="12.75" hidden="false" customHeight="false" outlineLevel="0" collapsed="false">
      <c r="A273" s="22" t="n">
        <f aca="false">IF(C273&lt;&gt;"",VLOOKUP(C273,Sheet2!$B$3:$D$100,3),"")</f>
        <v>36160</v>
      </c>
      <c r="B273" s="15" t="n">
        <f aca="false">IF(C273&lt;&gt;"",IF(C273&gt;=(WORKDAY(EOMONTH(C273,0)+1,-2)),EOMONTH(EOMONTH(C273,0)+1,0)+1,EOMONTH(C273,0)+1),"")</f>
        <v>36161</v>
      </c>
      <c r="C273" s="22" t="n">
        <v>36147</v>
      </c>
      <c r="E273" s="23" t="n">
        <v>2.365</v>
      </c>
      <c r="F273" s="23" t="n">
        <v>2.65</v>
      </c>
      <c r="P273" s="0" t="n">
        <v>0.49</v>
      </c>
      <c r="Q273" s="0" t="n">
        <v>0.445</v>
      </c>
      <c r="R273" s="0" t="n">
        <v>0.425</v>
      </c>
      <c r="AB273" s="0" t="n">
        <v>2.074</v>
      </c>
      <c r="AC273" s="0" t="n">
        <v>2.088</v>
      </c>
      <c r="AD273" s="0" t="n">
        <v>2.063</v>
      </c>
      <c r="AN273" s="0" t="n">
        <v>0.997977104061197</v>
      </c>
      <c r="AO273" s="0" t="n">
        <v>0.993131591758143</v>
      </c>
      <c r="AP273" s="0" t="n">
        <v>0.989076645661894</v>
      </c>
    </row>
    <row r="274" customFormat="false" ht="12.75" hidden="false" customHeight="false" outlineLevel="0" collapsed="false">
      <c r="A274" s="22" t="n">
        <f aca="false">IF(C274&lt;&gt;"",VLOOKUP(C274,Sheet2!$B$3:$D$100,3),"")</f>
        <v>36160</v>
      </c>
      <c r="B274" s="15" t="n">
        <f aca="false">IF(C274&lt;&gt;"",IF(C274&gt;=(WORKDAY(EOMONTH(C274,0)+1,-2)),EOMONTH(EOMONTH(C274,0)+1,0)+1,EOMONTH(C274,0)+1),"")</f>
        <v>36161</v>
      </c>
      <c r="C274" s="22" t="n">
        <v>36148</v>
      </c>
      <c r="E274" s="23"/>
      <c r="F274" s="23"/>
    </row>
    <row r="275" customFormat="false" ht="12.75" hidden="false" customHeight="false" outlineLevel="0" collapsed="false">
      <c r="A275" s="22" t="n">
        <f aca="false">IF(C275&lt;&gt;"",VLOOKUP(C275,Sheet2!$B$3:$D$100,3),"")</f>
        <v>36160</v>
      </c>
      <c r="B275" s="15" t="n">
        <f aca="false">IF(C275&lt;&gt;"",IF(C275&gt;=(WORKDAY(EOMONTH(C275,0)+1,-2)),EOMONTH(EOMONTH(C275,0)+1,0)+1,EOMONTH(C275,0)+1),"")</f>
        <v>36161</v>
      </c>
      <c r="C275" s="22" t="n">
        <v>36149</v>
      </c>
      <c r="E275" s="23"/>
      <c r="F275" s="23"/>
    </row>
    <row r="276" customFormat="false" ht="12.75" hidden="false" customHeight="false" outlineLevel="0" collapsed="false">
      <c r="A276" s="22" t="n">
        <f aca="false">IF(C276&lt;&gt;"",VLOOKUP(C276,Sheet2!$B$3:$D$100,3),"")</f>
        <v>36160</v>
      </c>
      <c r="B276" s="15" t="n">
        <f aca="false">IF(C276&lt;&gt;"",IF(C276&gt;=(WORKDAY(EOMONTH(C276,0)+1,-2)),EOMONTH(EOMONTH(C276,0)+1,0)+1,EOMONTH(C276,0)+1),"")</f>
        <v>36161</v>
      </c>
      <c r="C276" s="22" t="n">
        <v>36150</v>
      </c>
      <c r="E276" s="23" t="n">
        <v>2.685</v>
      </c>
      <c r="F276" s="23" t="n">
        <v>2.65</v>
      </c>
      <c r="P276" s="0" t="n">
        <v>0.49</v>
      </c>
      <c r="Q276" s="0" t="n">
        <v>0.445</v>
      </c>
      <c r="R276" s="0" t="n">
        <v>0.425</v>
      </c>
      <c r="AB276" s="0" t="n">
        <v>1.947</v>
      </c>
      <c r="AC276" s="0" t="n">
        <v>1.945</v>
      </c>
      <c r="AD276" s="0" t="n">
        <v>1.941</v>
      </c>
      <c r="AN276" s="0" t="n">
        <v>0.998431012535424</v>
      </c>
      <c r="AO276" s="0" t="n">
        <v>0.993573344072209</v>
      </c>
      <c r="AP276" s="0" t="n">
        <v>0.989495893634319</v>
      </c>
    </row>
    <row r="277" customFormat="false" ht="12.75" hidden="false" customHeight="false" outlineLevel="0" collapsed="false">
      <c r="A277" s="22" t="n">
        <f aca="false">IF(C277&lt;&gt;"",VLOOKUP(C277,Sheet2!$B$3:$D$100,3),"")</f>
        <v>36160</v>
      </c>
      <c r="B277" s="15" t="n">
        <f aca="false">IF(C277&lt;&gt;"",IF(C277&gt;=(WORKDAY(EOMONTH(C277,0)+1,-2)),EOMONTH(EOMONTH(C277,0)+1,0)+1,EOMONTH(C277,0)+1),"")</f>
        <v>36161</v>
      </c>
      <c r="C277" s="22" t="n">
        <v>36151</v>
      </c>
      <c r="E277" s="23" t="n">
        <v>6.415</v>
      </c>
      <c r="F277" s="23" t="n">
        <v>2.65</v>
      </c>
      <c r="P277" s="0" t="n">
        <v>0.49</v>
      </c>
      <c r="Q277" s="0" t="n">
        <v>0.445</v>
      </c>
      <c r="R277" s="0" t="n">
        <v>0.425</v>
      </c>
      <c r="AB277" s="0" t="n">
        <v>1.925</v>
      </c>
      <c r="AC277" s="0" t="n">
        <v>1.92</v>
      </c>
      <c r="AD277" s="0" t="n">
        <v>1.913</v>
      </c>
      <c r="AN277" s="0" t="n">
        <v>0.998572754761326</v>
      </c>
      <c r="AO277" s="0" t="n">
        <v>0.993732607195755</v>
      </c>
      <c r="AP277" s="0" t="n">
        <v>0.989926100533662</v>
      </c>
    </row>
    <row r="278" customFormat="false" ht="12.75" hidden="false" customHeight="false" outlineLevel="0" collapsed="false">
      <c r="A278" s="22" t="n">
        <f aca="false">IF(C278&lt;&gt;"",VLOOKUP(C278,Sheet2!$B$3:$D$100,3),"")</f>
        <v>36160</v>
      </c>
      <c r="B278" s="15" t="n">
        <f aca="false">IF(C278&lt;&gt;"",IF(C278&gt;=(WORKDAY(EOMONTH(C278,0)+1,-2)),EOMONTH(EOMONTH(C278,0)+1,0)+1,EOMONTH(C278,0)+1),"")</f>
        <v>36161</v>
      </c>
      <c r="C278" s="22" t="n">
        <v>36152</v>
      </c>
      <c r="E278" s="23" t="n">
        <v>4.79</v>
      </c>
      <c r="F278" s="23" t="n">
        <v>2.6</v>
      </c>
      <c r="P278" s="0" t="n">
        <v>0.475</v>
      </c>
      <c r="Q278" s="0" t="n">
        <v>0.445</v>
      </c>
      <c r="R278" s="0" t="n">
        <v>0.415</v>
      </c>
      <c r="AB278" s="0" t="n">
        <v>1.906</v>
      </c>
      <c r="AC278" s="0" t="n">
        <v>1.902</v>
      </c>
      <c r="AD278" s="0" t="n">
        <v>1.895</v>
      </c>
      <c r="AN278" s="0" t="n">
        <v>0.998562063572331</v>
      </c>
      <c r="AO278" s="0" t="n">
        <v>0.993871996075175</v>
      </c>
      <c r="AP278" s="0" t="n">
        <v>0.990027508914048</v>
      </c>
    </row>
    <row r="279" customFormat="false" ht="12.75" hidden="false" customHeight="false" outlineLevel="0" collapsed="false">
      <c r="A279" s="22" t="n">
        <f aca="false">IF(C279&lt;&gt;"",VLOOKUP(C279,Sheet2!$B$3:$D$100,3),"")</f>
        <v>36160</v>
      </c>
      <c r="B279" s="15" t="n">
        <f aca="false">IF(C279&lt;&gt;"",IF(C279&gt;=(WORKDAY(EOMONTH(C279,0)+1,-2)),EOMONTH(EOMONTH(C279,0)+1,0)+1,EOMONTH(C279,0)+1),"")</f>
        <v>36161</v>
      </c>
      <c r="C279" s="22" t="n">
        <v>36153</v>
      </c>
      <c r="E279" s="23" t="n">
        <v>2.49</v>
      </c>
      <c r="F279" s="23" t="n">
        <v>2.5</v>
      </c>
      <c r="P279" s="0" t="n">
        <v>0.46</v>
      </c>
      <c r="Q279" s="0" t="n">
        <v>0.425</v>
      </c>
      <c r="R279" s="0" t="n">
        <v>0.395</v>
      </c>
      <c r="AB279" s="0" t="n">
        <v>1.881</v>
      </c>
      <c r="AC279" s="0" t="n">
        <v>1.878</v>
      </c>
      <c r="AD279" s="0" t="n">
        <v>1.883</v>
      </c>
      <c r="AN279" s="0" t="n">
        <v>0.998754721480709</v>
      </c>
      <c r="AO279" s="0" t="n">
        <v>0.994025550909786</v>
      </c>
      <c r="AP279" s="0" t="n">
        <v>0.990172174443643</v>
      </c>
    </row>
    <row r="280" customFormat="false" ht="12.75" hidden="false" customHeight="false" outlineLevel="0" collapsed="false">
      <c r="A280" s="22" t="n">
        <f aca="false">IF(C280&lt;&gt;"",VLOOKUP(C280,Sheet2!$B$3:$D$100,3),"")</f>
        <v>36160</v>
      </c>
      <c r="B280" s="15" t="n">
        <f aca="false">IF(C280&lt;&gt;"",IF(C280&gt;=(WORKDAY(EOMONTH(C280,0)+1,-2)),EOMONTH(EOMONTH(C280,0)+1,0)+1,EOMONTH(C280,0)+1),"")</f>
        <v>36161</v>
      </c>
      <c r="C280" s="22" t="n">
        <v>36154</v>
      </c>
      <c r="E280" s="23"/>
      <c r="F280" s="23"/>
    </row>
    <row r="281" customFormat="false" ht="12.75" hidden="false" customHeight="false" outlineLevel="0" collapsed="false">
      <c r="A281" s="22" t="n">
        <f aca="false">IF(C281&lt;&gt;"",VLOOKUP(C281,Sheet2!$B$3:$D$100,3),"")</f>
        <v>36160</v>
      </c>
      <c r="B281" s="15" t="n">
        <f aca="false">IF(C281&lt;&gt;"",IF(C281&gt;=(WORKDAY(EOMONTH(C281,0)+1,-2)),EOMONTH(EOMONTH(C281,0)+1,0)+1,EOMONTH(C281,0)+1),"")</f>
        <v>36161</v>
      </c>
      <c r="C281" s="22" t="n">
        <v>36155</v>
      </c>
      <c r="E281" s="23"/>
      <c r="F281" s="23"/>
    </row>
    <row r="282" customFormat="false" ht="12.75" hidden="false" customHeight="false" outlineLevel="0" collapsed="false">
      <c r="A282" s="22" t="n">
        <f aca="false">IF(C282&lt;&gt;"",VLOOKUP(C282,Sheet2!$B$3:$D$100,3),"")</f>
        <v>36160</v>
      </c>
      <c r="B282" s="15" t="n">
        <f aca="false">IF(C282&lt;&gt;"",IF(C282&gt;=(WORKDAY(EOMONTH(C282,0)+1,-2)),EOMONTH(EOMONTH(C282,0)+1,0)+1,EOMONTH(C282,0)+1),"")</f>
        <v>36161</v>
      </c>
      <c r="C282" s="22" t="n">
        <v>36156</v>
      </c>
      <c r="E282" s="23"/>
      <c r="F282" s="23"/>
    </row>
    <row r="283" customFormat="false" ht="12.75" hidden="false" customHeight="false" outlineLevel="0" collapsed="false">
      <c r="A283" s="22" t="n">
        <f aca="false">IF(C283&lt;&gt;"",VLOOKUP(C283,Sheet2!$B$3:$D$100,3),"")</f>
        <v>36160</v>
      </c>
      <c r="B283" s="15" t="n">
        <f aca="false">IF(C283&lt;&gt;"",IF(C283&gt;=(WORKDAY(EOMONTH(C283,0)+1,-2)),EOMONTH(EOMONTH(C283,0)+1,0)+1,EOMONTH(C283,0)+1),"")</f>
        <v>36161</v>
      </c>
      <c r="C283" s="22" t="n">
        <v>36157</v>
      </c>
      <c r="E283" s="23" t="n">
        <v>2.49</v>
      </c>
      <c r="F283" s="23" t="n">
        <v>2.35</v>
      </c>
      <c r="P283" s="0" t="n">
        <v>0.455</v>
      </c>
      <c r="Q283" s="0" t="n">
        <v>0.415</v>
      </c>
      <c r="R283" s="0" t="n">
        <v>0.375</v>
      </c>
      <c r="AB283" s="0" t="n">
        <v>1.788</v>
      </c>
      <c r="AC283" s="0" t="n">
        <v>1.789</v>
      </c>
      <c r="AD283" s="0" t="n">
        <v>1.82</v>
      </c>
      <c r="AN283" s="0" t="n">
        <v>0.999362331606645</v>
      </c>
      <c r="AO283" s="0" t="n">
        <v>0.994598729019305</v>
      </c>
      <c r="AP283" s="0" t="n">
        <v>0.990705981792208</v>
      </c>
    </row>
    <row r="284" customFormat="false" ht="12.75" hidden="false" customHeight="false" outlineLevel="0" collapsed="false">
      <c r="A284" s="22" t="n">
        <f aca="false">IF(C284&lt;&gt;"",VLOOKUP(C284,Sheet2!$B$3:$D$100,3),"")</f>
        <v>36160</v>
      </c>
      <c r="B284" s="15" t="n">
        <f aca="false">IF(C284&lt;&gt;"",IF(C284&gt;=(WORKDAY(EOMONTH(C284,0)+1,-2)),EOMONTH(EOMONTH(C284,0)+1,0)+1,EOMONTH(C284,0)+1),"")</f>
        <v>36161</v>
      </c>
      <c r="C284" s="22" t="n">
        <v>36158</v>
      </c>
      <c r="E284" s="23" t="n">
        <v>2.395</v>
      </c>
      <c r="F284" s="23" t="n">
        <v>2.35</v>
      </c>
      <c r="P284" s="0" t="n">
        <v>0.47</v>
      </c>
      <c r="Q284" s="0" t="n">
        <v>0.355</v>
      </c>
      <c r="R284" s="0" t="n">
        <v>0.325</v>
      </c>
      <c r="AB284" s="0" t="n">
        <v>1.765</v>
      </c>
      <c r="AC284" s="0" t="n">
        <v>1.781</v>
      </c>
      <c r="AD284" s="0" t="n">
        <v>1.799</v>
      </c>
      <c r="AN284" s="0" t="n">
        <v>0.999539660555971</v>
      </c>
      <c r="AO284" s="0" t="n">
        <v>0.994751822157945</v>
      </c>
      <c r="AP284" s="0" t="n">
        <v>0.990836830972761</v>
      </c>
    </row>
    <row r="285" customFormat="false" ht="12.75" hidden="false" customHeight="false" outlineLevel="0" collapsed="false">
      <c r="A285" s="22" t="n">
        <f aca="false">IF(C285&lt;&gt;"",VLOOKUP(C285,Sheet2!$B$3:$D$100,3),"")</f>
        <v>36160</v>
      </c>
      <c r="B285" s="15" t="n">
        <f aca="false">IF(C285&lt;&gt;"",IF(C285&gt;=(WORKDAY(EOMONTH(C285,0)+1,-2)),EOMONTH(EOMONTH(C285,0)+1,0)+1,EOMONTH(C285,0)+1),"")</f>
        <v>36192</v>
      </c>
      <c r="C285" s="22" t="n">
        <v>36159</v>
      </c>
      <c r="E285" s="23" t="n">
        <v>2.295</v>
      </c>
      <c r="F285" s="23" t="n">
        <v>2.35</v>
      </c>
      <c r="Q285" s="0" t="n">
        <v>0.31</v>
      </c>
      <c r="R285" s="0" t="n">
        <v>0.27</v>
      </c>
      <c r="AC285" s="0" t="n">
        <v>1.886</v>
      </c>
      <c r="AD285" s="0" t="n">
        <v>1.879</v>
      </c>
      <c r="AO285" s="0" t="n">
        <v>0.995371182938068</v>
      </c>
      <c r="AP285" s="0" t="n">
        <v>0.991485216950247</v>
      </c>
    </row>
    <row r="286" customFormat="false" ht="12.75" hidden="false" customHeight="false" outlineLevel="0" collapsed="false">
      <c r="A286" s="22" t="n">
        <f aca="false">IF(C286&lt;&gt;"",VLOOKUP(C286,Sheet2!$B$3:$D$100,3),"")</f>
        <v>36160</v>
      </c>
      <c r="B286" s="15" t="n">
        <f aca="false">IF(C286&lt;&gt;"",IF(C286&gt;=(WORKDAY(EOMONTH(C286,0)+1,-2)),EOMONTH(EOMONTH(C286,0)+1,0)+1,EOMONTH(C286,0)+1),"")</f>
        <v>36192</v>
      </c>
      <c r="C286" s="22" t="n">
        <v>36160</v>
      </c>
      <c r="E286" s="23" t="n">
        <v>2.255</v>
      </c>
      <c r="F286" s="23" t="n">
        <v>2.35</v>
      </c>
      <c r="Q286" s="0" t="n">
        <v>0.31</v>
      </c>
      <c r="R286" s="0" t="n">
        <v>0.25</v>
      </c>
      <c r="AC286" s="0" t="n">
        <v>1.945</v>
      </c>
      <c r="AD286" s="0" t="n">
        <v>1.936</v>
      </c>
      <c r="AO286" s="0" t="n">
        <v>0.995510498651586</v>
      </c>
      <c r="AP286" s="0" t="n">
        <v>0.991623387586247</v>
      </c>
    </row>
    <row r="287" customFormat="false" ht="12.75" hidden="false" customHeight="false" outlineLevel="0" collapsed="false">
      <c r="A287" s="22" t="n">
        <f aca="false">IF(C287&lt;&gt;"",VLOOKUP(C287,Sheet2!$B$3:$D$100,3),"")</f>
        <v>36189</v>
      </c>
      <c r="B287" s="15" t="n">
        <f aca="false">IF(C287&lt;&gt;"",IF(C287&gt;=(WORKDAY(EOMONTH(C287,0)+1,-2)),EOMONTH(EOMONTH(C287,0)+1,0)+1,EOMONTH(C287,0)+1),"")</f>
        <v>36192</v>
      </c>
      <c r="C287" s="22" t="n">
        <v>36161</v>
      </c>
      <c r="E287" s="23"/>
      <c r="F287" s="23"/>
    </row>
    <row r="288" customFormat="false" ht="12.75" hidden="false" customHeight="false" outlineLevel="0" collapsed="false">
      <c r="A288" s="22" t="n">
        <f aca="false">IF(C288&lt;&gt;"",VLOOKUP(C288,Sheet2!$B$3:$D$100,3),"")</f>
        <v>36189</v>
      </c>
      <c r="B288" s="15" t="n">
        <f aca="false">IF(C288&lt;&gt;"",IF(C288&gt;=(WORKDAY(EOMONTH(C288,0)+1,-2)),EOMONTH(EOMONTH(C288,0)+1,0)+1,EOMONTH(C288,0)+1),"")</f>
        <v>36192</v>
      </c>
      <c r="C288" s="22" t="n">
        <v>36162</v>
      </c>
      <c r="E288" s="23"/>
      <c r="F288" s="23"/>
    </row>
    <row r="289" customFormat="false" ht="12.75" hidden="false" customHeight="false" outlineLevel="0" collapsed="false">
      <c r="A289" s="22" t="n">
        <f aca="false">IF(C289&lt;&gt;"",VLOOKUP(C289,Sheet2!$B$3:$D$100,3),"")</f>
        <v>36189</v>
      </c>
      <c r="B289" s="15" t="n">
        <f aca="false">IF(C289&lt;&gt;"",IF(C289&gt;=(WORKDAY(EOMONTH(C289,0)+1,-2)),EOMONTH(EOMONTH(C289,0)+1,0)+1,EOMONTH(C289,0)+1),"")</f>
        <v>36192</v>
      </c>
      <c r="C289" s="22" t="n">
        <v>36163</v>
      </c>
      <c r="E289" s="23"/>
      <c r="F289" s="23"/>
    </row>
    <row r="290" customFormat="false" ht="12.75" hidden="false" customHeight="false" outlineLevel="0" collapsed="false">
      <c r="A290" s="22" t="n">
        <f aca="false">IF(C290&lt;&gt;"",VLOOKUP(C290,Sheet2!$B$3:$D$100,3),"")</f>
        <v>36189</v>
      </c>
      <c r="B290" s="15" t="n">
        <f aca="false">IF(C290&lt;&gt;"",IF(C290&gt;=(WORKDAY(EOMONTH(C290,0)+1,-2)),EOMONTH(EOMONTH(C290,0)+1,0)+1,EOMONTH(C290,0)+1),"")</f>
        <v>36192</v>
      </c>
      <c r="C290" s="22" t="n">
        <v>36164</v>
      </c>
      <c r="E290" s="23" t="n">
        <v>2.175</v>
      </c>
      <c r="F290" s="23" t="n">
        <v>2.2</v>
      </c>
      <c r="Q290" s="0" t="n">
        <v>0.29</v>
      </c>
      <c r="R290" s="0" t="n">
        <v>0.26</v>
      </c>
      <c r="AC290" s="0" t="n">
        <v>2.071</v>
      </c>
      <c r="AD290" s="0" t="n">
        <v>2.053</v>
      </c>
      <c r="AO290" s="0" t="n">
        <v>0.996082299198552</v>
      </c>
      <c r="AP290" s="0" t="n">
        <v>0.992191763127</v>
      </c>
    </row>
    <row r="291" customFormat="false" ht="12.75" hidden="false" customHeight="false" outlineLevel="0" collapsed="false">
      <c r="A291" s="22" t="n">
        <f aca="false">IF(C291&lt;&gt;"",VLOOKUP(C291,Sheet2!$B$3:$D$100,3),"")</f>
        <v>36189</v>
      </c>
      <c r="B291" s="15" t="n">
        <f aca="false">IF(C291&lt;&gt;"",IF(C291&gt;=(WORKDAY(EOMONTH(C291,0)+1,-2)),EOMONTH(EOMONTH(C291,0)+1,0)+1,EOMONTH(C291,0)+1),"")</f>
        <v>36192</v>
      </c>
      <c r="C291" s="22" t="n">
        <v>36165</v>
      </c>
      <c r="E291" s="23" t="n">
        <v>2.305</v>
      </c>
      <c r="F291" s="23" t="n">
        <v>2.2</v>
      </c>
      <c r="Q291" s="0" t="n">
        <v>0.33</v>
      </c>
      <c r="R291" s="0" t="n">
        <v>0.3</v>
      </c>
      <c r="AC291" s="0" t="n">
        <v>1.975</v>
      </c>
      <c r="AD291" s="0" t="n">
        <v>1.976</v>
      </c>
      <c r="AO291" s="0" t="n">
        <v>0.996224333792602</v>
      </c>
      <c r="AP291" s="0" t="n">
        <v>0.992333751744556</v>
      </c>
    </row>
    <row r="292" customFormat="false" ht="12.75" hidden="false" customHeight="false" outlineLevel="0" collapsed="false">
      <c r="A292" s="22" t="n">
        <f aca="false">IF(C292&lt;&gt;"",VLOOKUP(C292,Sheet2!$B$3:$D$100,3),"")</f>
        <v>36189</v>
      </c>
      <c r="B292" s="15" t="n">
        <f aca="false">IF(C292&lt;&gt;"",IF(C292&gt;=(WORKDAY(EOMONTH(C292,0)+1,-2)),EOMONTH(EOMONTH(C292,0)+1,0)+1,EOMONTH(C292,0)+1),"")</f>
        <v>36192</v>
      </c>
      <c r="C292" s="22" t="n">
        <v>36166</v>
      </c>
      <c r="E292" s="23" t="n">
        <v>2.17</v>
      </c>
      <c r="F292" s="23" t="n">
        <v>2.2</v>
      </c>
      <c r="Q292" s="0" t="n">
        <v>0.29</v>
      </c>
      <c r="R292" s="0" t="n">
        <v>0.27</v>
      </c>
      <c r="AC292" s="0" t="n">
        <v>1.931</v>
      </c>
      <c r="AD292" s="0" t="n">
        <v>1.936</v>
      </c>
      <c r="AO292" s="0" t="n">
        <v>0.996379572304572</v>
      </c>
      <c r="AP292" s="0" t="n">
        <v>0.992490428225921</v>
      </c>
    </row>
    <row r="293" customFormat="false" ht="12.75" hidden="false" customHeight="false" outlineLevel="0" collapsed="false">
      <c r="A293" s="22" t="n">
        <f aca="false">IF(C293&lt;&gt;"",VLOOKUP(C293,Sheet2!$B$3:$D$100,3),"")</f>
        <v>36189</v>
      </c>
      <c r="B293" s="15" t="n">
        <f aca="false">IF(C293&lt;&gt;"",IF(C293&gt;=(WORKDAY(EOMONTH(C293,0)+1,-2)),EOMONTH(EOMONTH(C293,0)+1,0)+1,EOMONTH(C293,0)+1),"")</f>
        <v>36192</v>
      </c>
      <c r="C293" s="22" t="n">
        <v>36167</v>
      </c>
      <c r="E293" s="23" t="n">
        <v>2.18</v>
      </c>
      <c r="F293" s="23" t="n">
        <v>2.08</v>
      </c>
      <c r="Q293" s="0" t="n">
        <v>0.25</v>
      </c>
      <c r="R293" s="0" t="n">
        <v>0.23</v>
      </c>
      <c r="AC293" s="0" t="n">
        <v>1.836</v>
      </c>
      <c r="AD293" s="0" t="n">
        <v>1.856</v>
      </c>
      <c r="AO293" s="0" t="n">
        <v>0.996531021054603</v>
      </c>
      <c r="AP293" s="0" t="n">
        <v>0.9926746095553</v>
      </c>
    </row>
    <row r="294" customFormat="false" ht="12.75" hidden="false" customHeight="false" outlineLevel="0" collapsed="false">
      <c r="A294" s="22" t="n">
        <f aca="false">IF(C294&lt;&gt;"",VLOOKUP(C294,Sheet2!$B$3:$D$100,3),"")</f>
        <v>36189</v>
      </c>
      <c r="B294" s="15" t="n">
        <f aca="false">IF(C294&lt;&gt;"",IF(C294&gt;=(WORKDAY(EOMONTH(C294,0)+1,-2)),EOMONTH(EOMONTH(C294,0)+1,0)+1,EOMONTH(C294,0)+1),"")</f>
        <v>36192</v>
      </c>
      <c r="C294" s="22" t="n">
        <v>36168</v>
      </c>
      <c r="E294" s="23" t="n">
        <v>2.105</v>
      </c>
      <c r="F294" s="23" t="n">
        <v>2.08</v>
      </c>
      <c r="Q294" s="0" t="n">
        <v>0.25</v>
      </c>
      <c r="R294" s="0" t="n">
        <v>0.23</v>
      </c>
      <c r="AC294" s="0" t="n">
        <v>1.83</v>
      </c>
      <c r="AD294" s="0" t="n">
        <v>1.849</v>
      </c>
      <c r="AO294" s="0" t="n">
        <v>0.996716686941098</v>
      </c>
      <c r="AP294" s="0" t="n">
        <v>0.992839600200775</v>
      </c>
    </row>
    <row r="295" customFormat="false" ht="12.75" hidden="false" customHeight="false" outlineLevel="0" collapsed="false">
      <c r="A295" s="22" t="n">
        <f aca="false">IF(C295&lt;&gt;"",VLOOKUP(C295,Sheet2!$B$3:$D$100,3),"")</f>
        <v>36189</v>
      </c>
      <c r="B295" s="15" t="n">
        <f aca="false">IF(C295&lt;&gt;"",IF(C295&gt;=(WORKDAY(EOMONTH(C295,0)+1,-2)),EOMONTH(EOMONTH(C295,0)+1,0)+1,EOMONTH(C295,0)+1),"")</f>
        <v>36192</v>
      </c>
      <c r="C295" s="22" t="n">
        <v>36169</v>
      </c>
      <c r="E295" s="23"/>
      <c r="F295" s="23"/>
    </row>
    <row r="296" customFormat="false" ht="12.75" hidden="false" customHeight="false" outlineLevel="0" collapsed="false">
      <c r="A296" s="22" t="n">
        <f aca="false">IF(C296&lt;&gt;"",VLOOKUP(C296,Sheet2!$B$3:$D$100,3),"")</f>
        <v>36189</v>
      </c>
      <c r="B296" s="15" t="n">
        <f aca="false">IF(C296&lt;&gt;"",IF(C296&gt;=(WORKDAY(EOMONTH(C296,0)+1,-2)),EOMONTH(EOMONTH(C296,0)+1,0)+1,EOMONTH(C296,0)+1),"")</f>
        <v>36192</v>
      </c>
      <c r="C296" s="22" t="n">
        <v>36170</v>
      </c>
      <c r="E296" s="23"/>
      <c r="F296" s="23"/>
    </row>
    <row r="297" customFormat="false" ht="12.75" hidden="false" customHeight="false" outlineLevel="0" collapsed="false">
      <c r="A297" s="22" t="n">
        <f aca="false">IF(C297&lt;&gt;"",VLOOKUP(C297,Sheet2!$B$3:$D$100,3),"")</f>
        <v>36189</v>
      </c>
      <c r="B297" s="15" t="n">
        <f aca="false">IF(C297&lt;&gt;"",IF(C297&gt;=(WORKDAY(EOMONTH(C297,0)+1,-2)),EOMONTH(EOMONTH(C297,0)+1,0)+1,EOMONTH(C297,0)+1),"")</f>
        <v>36192</v>
      </c>
      <c r="C297" s="22" t="n">
        <v>36171</v>
      </c>
      <c r="E297" s="23" t="n">
        <v>2.08</v>
      </c>
      <c r="F297" s="23" t="n">
        <v>2.08</v>
      </c>
      <c r="Q297" s="0" t="n">
        <v>0.27</v>
      </c>
      <c r="R297" s="0" t="n">
        <v>0.25</v>
      </c>
      <c r="AC297" s="0" t="n">
        <v>1.779</v>
      </c>
      <c r="AD297" s="0" t="n">
        <v>1.809</v>
      </c>
      <c r="AO297" s="0" t="n">
        <v>0.997091068922965</v>
      </c>
      <c r="AP297" s="0" t="n">
        <v>0.993213298387104</v>
      </c>
    </row>
    <row r="298" customFormat="false" ht="12.75" hidden="false" customHeight="false" outlineLevel="0" collapsed="false">
      <c r="A298" s="22" t="n">
        <f aca="false">IF(C298&lt;&gt;"",VLOOKUP(C298,Sheet2!$B$3:$D$100,3),"")</f>
        <v>36189</v>
      </c>
      <c r="B298" s="15" t="n">
        <f aca="false">IF(C298&lt;&gt;"",IF(C298&gt;=(WORKDAY(EOMONTH(C298,0)+1,-2)),EOMONTH(EOMONTH(C298,0)+1,0)+1,EOMONTH(C298,0)+1),"")</f>
        <v>36192</v>
      </c>
      <c r="C298" s="22" t="n">
        <v>36172</v>
      </c>
      <c r="E298" s="23" t="n">
        <v>2.1</v>
      </c>
      <c r="F298" s="23" t="n">
        <v>2.12</v>
      </c>
      <c r="Q298" s="0" t="n">
        <v>0.29</v>
      </c>
      <c r="R298" s="0" t="n">
        <v>0.27</v>
      </c>
      <c r="AC298" s="0" t="n">
        <v>1.821</v>
      </c>
      <c r="AD298" s="0" t="n">
        <v>1.85</v>
      </c>
      <c r="AO298" s="0" t="n">
        <v>0.997229208731675</v>
      </c>
      <c r="AP298" s="0" t="n">
        <v>0.993357348996313</v>
      </c>
    </row>
    <row r="299" customFormat="false" ht="12.75" hidden="false" customHeight="false" outlineLevel="0" collapsed="false">
      <c r="A299" s="22" t="n">
        <f aca="false">IF(C299&lt;&gt;"",VLOOKUP(C299,Sheet2!$B$3:$D$100,3),"")</f>
        <v>36189</v>
      </c>
      <c r="B299" s="15" t="n">
        <f aca="false">IF(C299&lt;&gt;"",IF(C299&gt;=(WORKDAY(EOMONTH(C299,0)+1,-2)),EOMONTH(EOMONTH(C299,0)+1,0)+1,EOMONTH(C299,0)+1),"")</f>
        <v>36192</v>
      </c>
      <c r="C299" s="22" t="n">
        <v>36173</v>
      </c>
      <c r="E299" s="23" t="n">
        <v>2.115</v>
      </c>
      <c r="F299" s="23" t="n">
        <v>2.1</v>
      </c>
      <c r="Q299" s="0" t="n">
        <v>0.3</v>
      </c>
      <c r="R299" s="0" t="n">
        <v>0.28</v>
      </c>
      <c r="AC299" s="0" t="n">
        <v>1.77</v>
      </c>
      <c r="AD299" s="0" t="n">
        <v>1.799</v>
      </c>
      <c r="AO299" s="0" t="n">
        <v>0.997388553862649</v>
      </c>
      <c r="AP299" s="0" t="n">
        <v>0.993529042564638</v>
      </c>
    </row>
    <row r="300" customFormat="false" ht="12.75" hidden="false" customHeight="false" outlineLevel="0" collapsed="false">
      <c r="A300" s="22" t="n">
        <f aca="false">IF(C300&lt;&gt;"",VLOOKUP(C300,Sheet2!$B$3:$D$100,3),"")</f>
        <v>36189</v>
      </c>
      <c r="B300" s="15" t="n">
        <f aca="false">IF(C300&lt;&gt;"",IF(C300&gt;=(WORKDAY(EOMONTH(C300,0)+1,-2)),EOMONTH(EOMONTH(C300,0)+1,0)+1,EOMONTH(C300,0)+1),"")</f>
        <v>36192</v>
      </c>
      <c r="C300" s="22" t="n">
        <v>36174</v>
      </c>
      <c r="E300" s="23" t="n">
        <v>2.115</v>
      </c>
      <c r="F300" s="23" t="n">
        <v>2.11</v>
      </c>
      <c r="Q300" s="0" t="n">
        <v>0.31</v>
      </c>
      <c r="R300" s="0" t="n">
        <v>0.29</v>
      </c>
      <c r="AC300" s="0" t="n">
        <v>1.809</v>
      </c>
      <c r="AD300" s="0" t="n">
        <v>1.832</v>
      </c>
      <c r="AO300" s="0" t="n">
        <v>0.997557507071579</v>
      </c>
      <c r="AP300" s="0" t="n">
        <v>0.99370195760444</v>
      </c>
    </row>
    <row r="301" customFormat="false" ht="12.75" hidden="false" customHeight="false" outlineLevel="0" collapsed="false">
      <c r="A301" s="22" t="n">
        <f aca="false">IF(C301&lt;&gt;"",VLOOKUP(C301,Sheet2!$B$3:$D$100,3),"")</f>
        <v>36189</v>
      </c>
      <c r="B301" s="15" t="n">
        <f aca="false">IF(C301&lt;&gt;"",IF(C301&gt;=(WORKDAY(EOMONTH(C301,0)+1,-2)),EOMONTH(EOMONTH(C301,0)+1,0)+1,EOMONTH(C301,0)+1),"")</f>
        <v>36192</v>
      </c>
      <c r="C301" s="22" t="n">
        <v>36175</v>
      </c>
      <c r="E301" s="23" t="n">
        <v>2.025</v>
      </c>
      <c r="F301" s="23" t="n">
        <v>2.11</v>
      </c>
      <c r="Q301" s="0" t="n">
        <v>0.32</v>
      </c>
      <c r="R301" s="0" t="n">
        <v>0.29</v>
      </c>
      <c r="AC301" s="0" t="n">
        <v>1.796</v>
      </c>
      <c r="AD301" s="0" t="n">
        <v>1.822</v>
      </c>
      <c r="AO301" s="0" t="n">
        <v>0.997717857166976</v>
      </c>
      <c r="AP301" s="0" t="n">
        <v>0.993878509196474</v>
      </c>
    </row>
    <row r="302" customFormat="false" ht="12.75" hidden="false" customHeight="false" outlineLevel="0" collapsed="false">
      <c r="A302" s="22" t="n">
        <f aca="false">IF(C302&lt;&gt;"",VLOOKUP(C302,Sheet2!$B$3:$D$100,3),"")</f>
        <v>36189</v>
      </c>
      <c r="B302" s="15" t="n">
        <f aca="false">IF(C302&lt;&gt;"",IF(C302&gt;=(WORKDAY(EOMONTH(C302,0)+1,-2)),EOMONTH(EOMONTH(C302,0)+1,0)+1,EOMONTH(C302,0)+1),"")</f>
        <v>36192</v>
      </c>
      <c r="C302" s="22" t="n">
        <v>36176</v>
      </c>
      <c r="E302" s="23"/>
      <c r="F302" s="23"/>
    </row>
    <row r="303" customFormat="false" ht="12.75" hidden="false" customHeight="false" outlineLevel="0" collapsed="false">
      <c r="A303" s="22" t="n">
        <f aca="false">IF(C303&lt;&gt;"",VLOOKUP(C303,Sheet2!$B$3:$D$100,3),"")</f>
        <v>36189</v>
      </c>
      <c r="B303" s="15" t="n">
        <f aca="false">IF(C303&lt;&gt;"",IF(C303&gt;=(WORKDAY(EOMONTH(C303,0)+1,-2)),EOMONTH(EOMONTH(C303,0)+1,0)+1,EOMONTH(C303,0)+1),"")</f>
        <v>36192</v>
      </c>
      <c r="C303" s="22" t="n">
        <v>36177</v>
      </c>
      <c r="E303" s="23"/>
      <c r="F303" s="23"/>
    </row>
    <row r="304" customFormat="false" ht="12.75" hidden="false" customHeight="false" outlineLevel="0" collapsed="false">
      <c r="A304" s="22" t="n">
        <f aca="false">IF(C304&lt;&gt;"",VLOOKUP(C304,Sheet2!$B$3:$D$100,3),"")</f>
        <v>36189</v>
      </c>
      <c r="B304" s="15" t="n">
        <f aca="false">IF(C304&lt;&gt;"",IF(C304&gt;=(WORKDAY(EOMONTH(C304,0)+1,-2)),EOMONTH(EOMONTH(C304,0)+1,0)+1,EOMONTH(C304,0)+1),"")</f>
        <v>36192</v>
      </c>
      <c r="C304" s="22" t="n">
        <v>36178</v>
      </c>
      <c r="E304" s="23" t="n">
        <v>2.055</v>
      </c>
      <c r="F304" s="23"/>
      <c r="AB304" s="0" t="n">
        <v>1.796</v>
      </c>
      <c r="AC304" s="0" t="n">
        <v>1.822</v>
      </c>
      <c r="AN304" s="0" t="n">
        <v>0.998102210995046</v>
      </c>
      <c r="AO304" s="0" t="n">
        <v>0.994260786971441</v>
      </c>
    </row>
    <row r="305" customFormat="false" ht="12.75" hidden="false" customHeight="false" outlineLevel="0" collapsed="false">
      <c r="A305" s="22" t="n">
        <f aca="false">IF(C305&lt;&gt;"",VLOOKUP(C305,Sheet2!$B$3:$D$100,3),"")</f>
        <v>36189</v>
      </c>
      <c r="B305" s="15" t="n">
        <f aca="false">IF(C305&lt;&gt;"",IF(C305&gt;=(WORKDAY(EOMONTH(C305,0)+1,-2)),EOMONTH(EOMONTH(C305,0)+1,0)+1,EOMONTH(C305,0)+1),"")</f>
        <v>36192</v>
      </c>
      <c r="C305" s="22" t="n">
        <v>36179</v>
      </c>
      <c r="E305" s="23" t="n">
        <v>2.055</v>
      </c>
      <c r="F305" s="23" t="n">
        <v>2.13</v>
      </c>
      <c r="Q305" s="0" t="n">
        <v>0.33</v>
      </c>
      <c r="R305" s="0" t="n">
        <v>0.29</v>
      </c>
      <c r="AC305" s="0" t="n">
        <v>1.817</v>
      </c>
      <c r="AD305" s="0" t="n">
        <v>1.825</v>
      </c>
      <c r="AO305" s="0" t="n">
        <v>0.99823988301249</v>
      </c>
      <c r="AP305" s="0" t="n">
        <v>0.994397302721781</v>
      </c>
    </row>
    <row r="306" customFormat="false" ht="12.75" hidden="false" customHeight="false" outlineLevel="0" collapsed="false">
      <c r="A306" s="22" t="n">
        <f aca="false">IF(C306&lt;&gt;"",VLOOKUP(C306,Sheet2!$B$3:$D$100,3),"")</f>
        <v>36189</v>
      </c>
      <c r="B306" s="15" t="n">
        <f aca="false">IF(C306&lt;&gt;"",IF(C306&gt;=(WORKDAY(EOMONTH(C306,0)+1,-2)),EOMONTH(EOMONTH(C306,0)+1,0)+1,EOMONTH(C306,0)+1),"")</f>
        <v>36192</v>
      </c>
      <c r="C306" s="22" t="n">
        <v>36180</v>
      </c>
      <c r="E306" s="23" t="n">
        <v>2.03</v>
      </c>
      <c r="F306" s="23" t="n">
        <v>2.13</v>
      </c>
      <c r="Q306" s="0" t="n">
        <v>0.33</v>
      </c>
      <c r="R306" s="0" t="n">
        <v>0.29</v>
      </c>
      <c r="AC306" s="0" t="n">
        <v>1.827</v>
      </c>
      <c r="AD306" s="0" t="n">
        <v>1.839</v>
      </c>
      <c r="AO306" s="0" t="n">
        <v>0.998394554784495</v>
      </c>
      <c r="AP306" s="0" t="n">
        <v>0.994552495225018</v>
      </c>
    </row>
    <row r="307" customFormat="false" ht="12.75" hidden="false" customHeight="false" outlineLevel="0" collapsed="false">
      <c r="A307" s="22" t="n">
        <f aca="false">IF(C307&lt;&gt;"",VLOOKUP(C307,Sheet2!$B$3:$D$100,3),"")</f>
        <v>36189</v>
      </c>
      <c r="B307" s="15" t="n">
        <f aca="false">IF(C307&lt;&gt;"",IF(C307&gt;=(WORKDAY(EOMONTH(C307,0)+1,-2)),EOMONTH(EOMONTH(C307,0)+1,0)+1,EOMONTH(C307,0)+1),"")</f>
        <v>36192</v>
      </c>
      <c r="C307" s="22" t="n">
        <v>36181</v>
      </c>
      <c r="E307" s="23" t="n">
        <v>2.035</v>
      </c>
      <c r="F307" s="23" t="n">
        <v>2.13</v>
      </c>
      <c r="Q307" s="0" t="n">
        <v>0.32</v>
      </c>
      <c r="R307" s="0" t="n">
        <v>0.28</v>
      </c>
      <c r="AC307" s="0" t="n">
        <v>1.892</v>
      </c>
      <c r="AD307" s="0" t="n">
        <v>1.908</v>
      </c>
      <c r="AO307" s="0" t="n">
        <v>0.998559342471131</v>
      </c>
      <c r="AP307" s="0" t="n">
        <v>0.994725532553873</v>
      </c>
    </row>
    <row r="308" customFormat="false" ht="12.75" hidden="false" customHeight="false" outlineLevel="0" collapsed="false">
      <c r="A308" s="22" t="n">
        <f aca="false">IF(C308&lt;&gt;"",VLOOKUP(C308,Sheet2!$B$3:$D$100,3),"")</f>
        <v>36189</v>
      </c>
      <c r="B308" s="15" t="n">
        <f aca="false">IF(C308&lt;&gt;"",IF(C308&gt;=(WORKDAY(EOMONTH(C308,0)+1,-2)),EOMONTH(EOMONTH(C308,0)+1,0)+1,EOMONTH(C308,0)+1),"")</f>
        <v>36192</v>
      </c>
      <c r="C308" s="22" t="n">
        <v>36182</v>
      </c>
      <c r="E308" s="23" t="n">
        <v>2.05</v>
      </c>
      <c r="F308" s="23" t="n">
        <v>2.07</v>
      </c>
      <c r="Q308" s="0" t="n">
        <v>0.33</v>
      </c>
      <c r="R308" s="0" t="n">
        <v>0.29</v>
      </c>
      <c r="AC308" s="0" t="n">
        <v>1.778</v>
      </c>
      <c r="AD308" s="0" t="n">
        <v>1.805</v>
      </c>
      <c r="AO308" s="0" t="n">
        <v>0.998701274349896</v>
      </c>
      <c r="AP308" s="0" t="n">
        <v>0.994865223709758</v>
      </c>
    </row>
    <row r="309" customFormat="false" ht="12.75" hidden="false" customHeight="false" outlineLevel="0" collapsed="false">
      <c r="A309" s="22" t="n">
        <f aca="false">IF(C309&lt;&gt;"",VLOOKUP(C309,Sheet2!$B$3:$D$100,3),"")</f>
        <v>36189</v>
      </c>
      <c r="B309" s="15" t="n">
        <f aca="false">IF(C309&lt;&gt;"",IF(C309&gt;=(WORKDAY(EOMONTH(C309,0)+1,-2)),EOMONTH(EOMONTH(C309,0)+1,0)+1,EOMONTH(C309,0)+1),"")</f>
        <v>36192</v>
      </c>
      <c r="C309" s="22" t="n">
        <v>36183</v>
      </c>
      <c r="E309" s="23"/>
      <c r="F309" s="23"/>
    </row>
    <row r="310" customFormat="false" ht="12.75" hidden="false" customHeight="false" outlineLevel="0" collapsed="false">
      <c r="A310" s="22" t="n">
        <f aca="false">IF(C310&lt;&gt;"",VLOOKUP(C310,Sheet2!$B$3:$D$100,3),"")</f>
        <v>36189</v>
      </c>
      <c r="B310" s="15" t="n">
        <f aca="false">IF(C310&lt;&gt;"",IF(C310&gt;=(WORKDAY(EOMONTH(C310,0)+1,-2)),EOMONTH(EOMONTH(C310,0)+1,0)+1,EOMONTH(C310,0)+1),"")</f>
        <v>36192</v>
      </c>
      <c r="C310" s="22" t="n">
        <v>36184</v>
      </c>
      <c r="E310" s="23"/>
      <c r="F310" s="23"/>
    </row>
    <row r="311" customFormat="false" ht="12.75" hidden="false" customHeight="false" outlineLevel="0" collapsed="false">
      <c r="A311" s="22" t="n">
        <f aca="false">IF(C311&lt;&gt;"",VLOOKUP(C311,Sheet2!$B$3:$D$100,3),"")</f>
        <v>36189</v>
      </c>
      <c r="B311" s="15" t="n">
        <f aca="false">IF(C311&lt;&gt;"",IF(C311&gt;=(WORKDAY(EOMONTH(C311,0)+1,-2)),EOMONTH(EOMONTH(C311,0)+1,0)+1,EOMONTH(C311,0)+1),"")</f>
        <v>36192</v>
      </c>
      <c r="C311" s="22" t="n">
        <v>36185</v>
      </c>
      <c r="E311" s="23" t="n">
        <v>2.015</v>
      </c>
      <c r="F311" s="23" t="n">
        <v>2.03</v>
      </c>
      <c r="Q311" s="0" t="n">
        <v>0.34</v>
      </c>
      <c r="R311" s="0" t="n">
        <v>0.29</v>
      </c>
      <c r="AC311" s="0" t="n">
        <v>1.714</v>
      </c>
      <c r="AD311" s="0" t="n">
        <v>1.744</v>
      </c>
      <c r="AO311" s="0" t="n">
        <v>0.999051412109373</v>
      </c>
      <c r="AP311" s="0" t="n">
        <v>0.995226382249042</v>
      </c>
    </row>
    <row r="312" customFormat="false" ht="12.75" hidden="false" customHeight="false" outlineLevel="0" collapsed="false">
      <c r="A312" s="22" t="n">
        <f aca="false">IF(C312&lt;&gt;"",VLOOKUP(C312,Sheet2!$B$3:$D$100,3),"")</f>
        <v>36189</v>
      </c>
      <c r="B312" s="15" t="n">
        <f aca="false">IF(C312&lt;&gt;"",IF(C312&gt;=(WORKDAY(EOMONTH(C312,0)+1,-2)),EOMONTH(EOMONTH(C312,0)+1,0)+1,EOMONTH(C312,0)+1),"")</f>
        <v>36192</v>
      </c>
      <c r="C312" s="22" t="n">
        <v>36186</v>
      </c>
      <c r="E312" s="23" t="n">
        <v>2</v>
      </c>
      <c r="F312" s="23" t="n">
        <v>2.01</v>
      </c>
      <c r="Q312" s="0" t="n">
        <v>0.34</v>
      </c>
      <c r="R312" s="0" t="n">
        <v>0.26</v>
      </c>
      <c r="AC312" s="0" t="n">
        <v>1.714</v>
      </c>
      <c r="AD312" s="0" t="n">
        <v>1.75</v>
      </c>
      <c r="AO312" s="0" t="n">
        <v>0.999177212355935</v>
      </c>
      <c r="AP312" s="0" t="n">
        <v>0.995355095097541</v>
      </c>
    </row>
    <row r="313" customFormat="false" ht="12.75" hidden="false" customHeight="false" outlineLevel="0" collapsed="false">
      <c r="A313" s="22" t="n">
        <f aca="false">IF(C313&lt;&gt;"",VLOOKUP(C313,Sheet2!$B$3:$D$100,3),"")</f>
        <v>36189</v>
      </c>
      <c r="B313" s="15" t="n">
        <f aca="false">IF(C313&lt;&gt;"",IF(C313&gt;=(WORKDAY(EOMONTH(C313,0)+1,-2)),EOMONTH(EOMONTH(C313,0)+1,0)+1,EOMONTH(C313,0)+1),"")</f>
        <v>36192</v>
      </c>
      <c r="C313" s="22" t="n">
        <v>36187</v>
      </c>
      <c r="E313" s="23" t="n">
        <v>2</v>
      </c>
      <c r="F313" s="23" t="n">
        <v>2.01</v>
      </c>
      <c r="Q313" s="0" t="n">
        <v>0.27</v>
      </c>
      <c r="R313" s="0" t="n">
        <v>0.24</v>
      </c>
      <c r="AC313" s="0" t="n">
        <v>1.81</v>
      </c>
      <c r="AD313" s="0" t="n">
        <v>1.826</v>
      </c>
      <c r="AO313" s="0" t="n">
        <v>0.999314265263656</v>
      </c>
      <c r="AP313" s="0" t="n">
        <v>0.995491013899055</v>
      </c>
    </row>
    <row r="314" customFormat="false" ht="12.75" hidden="false" customHeight="false" outlineLevel="0" collapsed="false">
      <c r="A314" s="22" t="n">
        <f aca="false">IF(C314&lt;&gt;"",VLOOKUP(C314,Sheet2!$B$3:$D$100,3),"")</f>
        <v>36189</v>
      </c>
      <c r="B314" s="15" t="n">
        <f aca="false">IF(C314&lt;&gt;"",IF(C314&gt;=(WORKDAY(EOMONTH(C314,0)+1,-2)),EOMONTH(EOMONTH(C314,0)+1,0)+1,EOMONTH(C314,0)+1),"")</f>
        <v>36220</v>
      </c>
      <c r="C314" s="22" t="n">
        <v>36188</v>
      </c>
      <c r="E314" s="23" t="n">
        <v>2</v>
      </c>
      <c r="F314" s="23" t="n">
        <v>2.01</v>
      </c>
      <c r="R314" s="0" t="n">
        <v>0.24</v>
      </c>
      <c r="AD314" s="0" t="n">
        <v>1.86</v>
      </c>
      <c r="AP314" s="0" t="n">
        <v>0.995625939686512</v>
      </c>
    </row>
    <row r="315" customFormat="false" ht="12.75" hidden="false" customHeight="false" outlineLevel="0" collapsed="false">
      <c r="A315" s="22" t="n">
        <f aca="false">IF(C315&lt;&gt;"",VLOOKUP(C315,Sheet2!$B$3:$D$100,3),"")</f>
        <v>36189</v>
      </c>
      <c r="B315" s="15" t="n">
        <f aca="false">IF(C315&lt;&gt;"",IF(C315&gt;=(WORKDAY(EOMONTH(C315,0)+1,-2)),EOMONTH(EOMONTH(C315,0)+1,0)+1,EOMONTH(C315,0)+1),"")</f>
        <v>36220</v>
      </c>
      <c r="C315" s="22" t="n">
        <v>36189</v>
      </c>
      <c r="E315" s="23" t="n">
        <v>2</v>
      </c>
      <c r="F315" s="23" t="n">
        <v>2.01</v>
      </c>
      <c r="R315" s="0" t="n">
        <v>0.24</v>
      </c>
      <c r="AD315" s="0" t="n">
        <v>1.777</v>
      </c>
      <c r="AP315" s="0" t="n">
        <v>0.995785283386107</v>
      </c>
    </row>
    <row r="316" customFormat="false" ht="12.75" hidden="false" customHeight="false" outlineLevel="0" collapsed="false">
      <c r="A316" s="22" t="n">
        <f aca="false">IF(C316&lt;&gt;"",VLOOKUP(C316,Sheet2!$B$3:$D$100,3),"")</f>
        <v>36189</v>
      </c>
      <c r="B316" s="15" t="n">
        <f aca="false">IF(C316&lt;&gt;"",IF(C316&gt;=(WORKDAY(EOMONTH(C316,0)+1,-2)),EOMONTH(EOMONTH(C316,0)+1,0)+1,EOMONTH(C316,0)+1),"")</f>
        <v>36220</v>
      </c>
      <c r="C316" s="22" t="n">
        <v>36190</v>
      </c>
      <c r="E316" s="23" t="n">
        <v>1.985</v>
      </c>
      <c r="F316" s="23"/>
    </row>
    <row r="317" customFormat="false" ht="12.75" hidden="false" customHeight="false" outlineLevel="0" collapsed="false">
      <c r="A317" s="22" t="n">
        <f aca="false">IF(C317&lt;&gt;"",VLOOKUP(C317,Sheet2!$B$3:$D$100,3),"")</f>
        <v>36189</v>
      </c>
      <c r="B317" s="15" t="n">
        <f aca="false">IF(C317&lt;&gt;"",IF(C317&gt;=(WORKDAY(EOMONTH(C317,0)+1,-2)),EOMONTH(EOMONTH(C317,0)+1,0)+1,EOMONTH(C317,0)+1),"")</f>
        <v>36220</v>
      </c>
      <c r="C317" s="22" t="n">
        <v>36191</v>
      </c>
      <c r="E317" s="23"/>
      <c r="F317" s="23"/>
    </row>
    <row r="318" customFormat="false" ht="12.75" hidden="false" customHeight="false" outlineLevel="0" collapsed="false">
      <c r="A318" s="22" t="n">
        <f aca="false">IF(C318&lt;&gt;"",VLOOKUP(C318,Sheet2!$B$3:$D$100,3),"")</f>
        <v>36217</v>
      </c>
      <c r="B318" s="15" t="n">
        <f aca="false">IF(C318&lt;&gt;"",IF(C318&gt;=(WORKDAY(EOMONTH(C318,0)+1,-2)),EOMONTH(EOMONTH(C318,0)+1,0)+1,EOMONTH(C318,0)+1),"")</f>
        <v>36220</v>
      </c>
      <c r="C318" s="22" t="n">
        <v>36192</v>
      </c>
      <c r="E318" s="23" t="n">
        <v>2.02</v>
      </c>
      <c r="F318" s="23" t="n">
        <v>2</v>
      </c>
      <c r="R318" s="0" t="n">
        <v>0.265</v>
      </c>
      <c r="AD318" s="0" t="n">
        <v>1.744</v>
      </c>
      <c r="AP318" s="0" t="n">
        <v>0.996178893084799</v>
      </c>
    </row>
    <row r="319" customFormat="false" ht="12.75" hidden="false" customHeight="false" outlineLevel="0" collapsed="false">
      <c r="A319" s="22" t="n">
        <f aca="false">IF(C319&lt;&gt;"",VLOOKUP(C319,Sheet2!$B$3:$D$100,3),"")</f>
        <v>36217</v>
      </c>
      <c r="B319" s="15" t="n">
        <f aca="false">IF(C319&lt;&gt;"",IF(C319&gt;=(WORKDAY(EOMONTH(C319,0)+1,-2)),EOMONTH(EOMONTH(C319,0)+1,0)+1,EOMONTH(C319,0)+1),"")</f>
        <v>36220</v>
      </c>
      <c r="C319" s="22" t="n">
        <v>36193</v>
      </c>
      <c r="E319" s="23" t="n">
        <v>1.995</v>
      </c>
      <c r="F319" s="23" t="n">
        <v>2</v>
      </c>
      <c r="R319" s="0" t="n">
        <v>0.26</v>
      </c>
      <c r="AD319" s="0" t="n">
        <v>1.818</v>
      </c>
      <c r="AP319" s="0" t="n">
        <v>0.996316933096494</v>
      </c>
    </row>
    <row r="320" customFormat="false" ht="12.75" hidden="false" customHeight="false" outlineLevel="0" collapsed="false">
      <c r="A320" s="22" t="n">
        <f aca="false">IF(C320&lt;&gt;"",VLOOKUP(C320,Sheet2!$B$3:$D$100,3),"")</f>
        <v>36217</v>
      </c>
      <c r="B320" s="15" t="n">
        <f aca="false">IF(C320&lt;&gt;"",IF(C320&gt;=(WORKDAY(EOMONTH(C320,0)+1,-2)),EOMONTH(EOMONTH(C320,0)+1,0)+1,EOMONTH(C320,0)+1),"")</f>
        <v>36220</v>
      </c>
      <c r="C320" s="22" t="n">
        <v>36194</v>
      </c>
      <c r="E320" s="23" t="n">
        <v>2.01</v>
      </c>
      <c r="F320" s="23" t="n">
        <v>2</v>
      </c>
      <c r="R320" s="0" t="n">
        <v>0.265</v>
      </c>
      <c r="AD320" s="0" t="n">
        <v>1.765</v>
      </c>
      <c r="AP320" s="0" t="n">
        <v>0.996454857153642</v>
      </c>
    </row>
    <row r="321" customFormat="false" ht="12.75" hidden="false" customHeight="false" outlineLevel="0" collapsed="false">
      <c r="A321" s="22" t="n">
        <f aca="false">IF(C321&lt;&gt;"",VLOOKUP(C321,Sheet2!$B$3:$D$100,3),"")</f>
        <v>36217</v>
      </c>
      <c r="B321" s="15" t="n">
        <f aca="false">IF(C321&lt;&gt;"",IF(C321&gt;=(WORKDAY(EOMONTH(C321,0)+1,-2)),EOMONTH(EOMONTH(C321,0)+1,0)+1,EOMONTH(C321,0)+1),"")</f>
        <v>36220</v>
      </c>
      <c r="C321" s="22" t="n">
        <v>36195</v>
      </c>
      <c r="E321" s="23" t="n">
        <v>2</v>
      </c>
      <c r="F321" s="23" t="n">
        <v>2</v>
      </c>
      <c r="R321" s="0" t="n">
        <v>0.265</v>
      </c>
      <c r="AD321" s="0" t="n">
        <v>1.829</v>
      </c>
      <c r="AP321" s="0" t="n">
        <v>0.996639001622703</v>
      </c>
    </row>
    <row r="322" customFormat="false" ht="12.75" hidden="false" customHeight="false" outlineLevel="0" collapsed="false">
      <c r="A322" s="22" t="n">
        <f aca="false">IF(C322&lt;&gt;"",VLOOKUP(C322,Sheet2!$B$3:$D$100,3),"")</f>
        <v>36217</v>
      </c>
      <c r="B322" s="15" t="n">
        <f aca="false">IF(C322&lt;&gt;"",IF(C322&gt;=(WORKDAY(EOMONTH(C322,0)+1,-2)),EOMONTH(EOMONTH(C322,0)+1,0)+1,EOMONTH(C322,0)+1),"")</f>
        <v>36220</v>
      </c>
      <c r="C322" s="22" t="n">
        <v>36196</v>
      </c>
      <c r="E322" s="23" t="n">
        <v>1.975</v>
      </c>
      <c r="F322" s="23" t="n">
        <v>1.96</v>
      </c>
      <c r="R322" s="0" t="n">
        <v>0.265</v>
      </c>
      <c r="AD322" s="0" t="n">
        <v>1.8</v>
      </c>
      <c r="AP322" s="0" t="n">
        <v>0.996755239367596</v>
      </c>
    </row>
    <row r="323" customFormat="false" ht="12.75" hidden="false" customHeight="false" outlineLevel="0" collapsed="false">
      <c r="A323" s="22" t="n">
        <f aca="false">IF(C323&lt;&gt;"",VLOOKUP(C323,Sheet2!$B$3:$D$100,3),"")</f>
        <v>36217</v>
      </c>
      <c r="B323" s="15" t="n">
        <f aca="false">IF(C323&lt;&gt;"",IF(C323&gt;=(WORKDAY(EOMONTH(C323,0)+1,-2)),EOMONTH(EOMONTH(C323,0)+1,0)+1,EOMONTH(C323,0)+1),"")</f>
        <v>36220</v>
      </c>
      <c r="C323" s="22" t="n">
        <v>36197</v>
      </c>
      <c r="E323" s="23"/>
      <c r="F323" s="23"/>
    </row>
    <row r="324" customFormat="false" ht="12.75" hidden="false" customHeight="false" outlineLevel="0" collapsed="false">
      <c r="A324" s="22" t="n">
        <f aca="false">IF(C324&lt;&gt;"",VLOOKUP(C324,Sheet2!$B$3:$D$100,3),"")</f>
        <v>36217</v>
      </c>
      <c r="B324" s="15" t="n">
        <f aca="false">IF(C324&lt;&gt;"",IF(C324&gt;=(WORKDAY(EOMONTH(C324,0)+1,-2)),EOMONTH(EOMONTH(C324,0)+1,0)+1,EOMONTH(C324,0)+1),"")</f>
        <v>36220</v>
      </c>
      <c r="C324" s="22" t="n">
        <v>36198</v>
      </c>
      <c r="E324" s="23"/>
      <c r="F324" s="23"/>
    </row>
    <row r="325" customFormat="false" ht="12.75" hidden="false" customHeight="false" outlineLevel="0" collapsed="false">
      <c r="A325" s="22" t="n">
        <f aca="false">IF(C325&lt;&gt;"",VLOOKUP(C325,Sheet2!$B$3:$D$100,3),"")</f>
        <v>36217</v>
      </c>
      <c r="B325" s="15" t="n">
        <f aca="false">IF(C325&lt;&gt;"",IF(C325&gt;=(WORKDAY(EOMONTH(C325,0)+1,-2)),EOMONTH(EOMONTH(C325,0)+1,0)+1,EOMONTH(C325,0)+1),"")</f>
        <v>36220</v>
      </c>
      <c r="C325" s="22" t="n">
        <v>36199</v>
      </c>
      <c r="E325" s="23" t="n">
        <v>1.945</v>
      </c>
      <c r="F325" s="23" t="n">
        <v>1.97</v>
      </c>
      <c r="R325" s="0" t="n">
        <v>0.25</v>
      </c>
      <c r="AD325" s="0" t="n">
        <v>1.818</v>
      </c>
      <c r="AP325" s="0" t="n">
        <v>0.997139966086907</v>
      </c>
    </row>
    <row r="326" customFormat="false" ht="12.75" hidden="false" customHeight="false" outlineLevel="0" collapsed="false">
      <c r="A326" s="22" t="n">
        <f aca="false">IF(C326&lt;&gt;"",VLOOKUP(C326,Sheet2!$B$3:$D$100,3),"")</f>
        <v>36217</v>
      </c>
      <c r="B326" s="15" t="n">
        <f aca="false">IF(C326&lt;&gt;"",IF(C326&gt;=(WORKDAY(EOMONTH(C326,0)+1,-2)),EOMONTH(EOMONTH(C326,0)+1,0)+1,EOMONTH(C326,0)+1),"")</f>
        <v>36220</v>
      </c>
      <c r="C326" s="22" t="n">
        <v>36200</v>
      </c>
      <c r="E326" s="23" t="n">
        <v>1.985</v>
      </c>
      <c r="F326" s="23" t="n">
        <v>1.99</v>
      </c>
      <c r="R326" s="0" t="n">
        <v>0.255</v>
      </c>
      <c r="AD326" s="0" t="n">
        <v>1.838</v>
      </c>
      <c r="AP326" s="0" t="n">
        <v>0.997276841599598</v>
      </c>
    </row>
    <row r="327" customFormat="false" ht="12.75" hidden="false" customHeight="false" outlineLevel="0" collapsed="false">
      <c r="A327" s="22" t="n">
        <f aca="false">IF(C327&lt;&gt;"",VLOOKUP(C327,Sheet2!$B$3:$D$100,3),"")</f>
        <v>36217</v>
      </c>
      <c r="B327" s="15" t="n">
        <f aca="false">IF(C327&lt;&gt;"",IF(C327&gt;=(WORKDAY(EOMONTH(C327,0)+1,-2)),EOMONTH(EOMONTH(C327,0)+1,0)+1,EOMONTH(C327,0)+1),"")</f>
        <v>36220</v>
      </c>
      <c r="C327" s="22" t="n">
        <v>36201</v>
      </c>
      <c r="E327" s="23" t="n">
        <v>1.995</v>
      </c>
      <c r="F327" s="23" t="n">
        <v>1.99</v>
      </c>
      <c r="R327" s="0" t="n">
        <v>0.24</v>
      </c>
      <c r="AD327" s="0" t="n">
        <v>1.775</v>
      </c>
      <c r="AP327" s="0" t="n">
        <v>0.997417081645271</v>
      </c>
    </row>
    <row r="328" customFormat="false" ht="12.75" hidden="false" customHeight="false" outlineLevel="0" collapsed="false">
      <c r="A328" s="22" t="n">
        <f aca="false">IF(C328&lt;&gt;"",VLOOKUP(C328,Sheet2!$B$3:$D$100,3),"")</f>
        <v>36217</v>
      </c>
      <c r="B328" s="15" t="n">
        <f aca="false">IF(C328&lt;&gt;"",IF(C328&gt;=(WORKDAY(EOMONTH(C328,0)+1,-2)),EOMONTH(EOMONTH(C328,0)+1,0)+1,EOMONTH(C328,0)+1),"")</f>
        <v>36220</v>
      </c>
      <c r="C328" s="22" t="n">
        <v>36202</v>
      </c>
      <c r="E328" s="23" t="n">
        <v>2.005</v>
      </c>
      <c r="F328" s="23" t="n">
        <v>1.99</v>
      </c>
      <c r="R328" s="0" t="n">
        <v>0.235</v>
      </c>
      <c r="AD328" s="0" t="n">
        <v>1.837</v>
      </c>
      <c r="AP328" s="0" t="n">
        <v>0.997573316404584</v>
      </c>
    </row>
    <row r="329" customFormat="false" ht="12.75" hidden="false" customHeight="false" outlineLevel="0" collapsed="false">
      <c r="A329" s="22" t="n">
        <f aca="false">IF(C329&lt;&gt;"",VLOOKUP(C329,Sheet2!$B$3:$D$100,3),"")</f>
        <v>36217</v>
      </c>
      <c r="B329" s="15" t="n">
        <f aca="false">IF(C329&lt;&gt;"",IF(C329&gt;=(WORKDAY(EOMONTH(C329,0)+1,-2)),EOMONTH(EOMONTH(C329,0)+1,0)+1,EOMONTH(C329,0)+1),"")</f>
        <v>36220</v>
      </c>
      <c r="C329" s="22" t="n">
        <v>36203</v>
      </c>
      <c r="E329" s="23" t="n">
        <v>2.005</v>
      </c>
      <c r="F329" s="23" t="n">
        <v>1.99</v>
      </c>
      <c r="R329" s="0" t="n">
        <v>0.195</v>
      </c>
      <c r="AD329" s="0" t="n">
        <v>1.807</v>
      </c>
      <c r="AP329" s="0" t="n">
        <v>0.997710285819073</v>
      </c>
    </row>
    <row r="330" customFormat="false" ht="12.75" hidden="false" customHeight="false" outlineLevel="0" collapsed="false">
      <c r="A330" s="22" t="n">
        <f aca="false">IF(C330&lt;&gt;"",VLOOKUP(C330,Sheet2!$B$3:$D$100,3),"")</f>
        <v>36217</v>
      </c>
      <c r="B330" s="15" t="n">
        <f aca="false">IF(C330&lt;&gt;"",IF(C330&gt;=(WORKDAY(EOMONTH(C330,0)+1,-2)),EOMONTH(EOMONTH(C330,0)+1,0)+1,EOMONTH(C330,0)+1),"")</f>
        <v>36220</v>
      </c>
      <c r="C330" s="22" t="n">
        <v>36204</v>
      </c>
      <c r="E330" s="23"/>
      <c r="F330" s="23"/>
    </row>
    <row r="331" customFormat="false" ht="12.75" hidden="false" customHeight="false" outlineLevel="0" collapsed="false">
      <c r="A331" s="22" t="n">
        <f aca="false">IF(C331&lt;&gt;"",VLOOKUP(C331,Sheet2!$B$3:$D$100,3),"")</f>
        <v>36217</v>
      </c>
      <c r="B331" s="15" t="n">
        <f aca="false">IF(C331&lt;&gt;"",IF(C331&gt;=(WORKDAY(EOMONTH(C331,0)+1,-2)),EOMONTH(EOMONTH(C331,0)+1,0)+1,EOMONTH(C331,0)+1),"")</f>
        <v>36220</v>
      </c>
      <c r="C331" s="22" t="n">
        <v>36205</v>
      </c>
      <c r="E331" s="23"/>
      <c r="F331" s="23"/>
    </row>
    <row r="332" customFormat="false" ht="12.75" hidden="false" customHeight="false" outlineLevel="0" collapsed="false">
      <c r="A332" s="22" t="n">
        <f aca="false">IF(C332&lt;&gt;"",VLOOKUP(C332,Sheet2!$B$3:$D$100,3),"")</f>
        <v>36217</v>
      </c>
      <c r="B332" s="15" t="n">
        <f aca="false">IF(C332&lt;&gt;"",IF(C332&gt;=(WORKDAY(EOMONTH(C332,0)+1,-2)),EOMONTH(EOMONTH(C332,0)+1,0)+1,EOMONTH(C332,0)+1),"")</f>
        <v>36220</v>
      </c>
      <c r="C332" s="22" t="n">
        <v>36206</v>
      </c>
      <c r="E332" s="23"/>
      <c r="F332" s="23"/>
      <c r="AN332" s="0" t="n">
        <v>0.998104945161009</v>
      </c>
    </row>
    <row r="333" customFormat="false" ht="12.75" hidden="false" customHeight="false" outlineLevel="0" collapsed="false">
      <c r="A333" s="22" t="n">
        <f aca="false">IF(C333&lt;&gt;"",VLOOKUP(C333,Sheet2!$B$3:$D$100,3),"")</f>
        <v>36217</v>
      </c>
      <c r="B333" s="15" t="n">
        <f aca="false">IF(C333&lt;&gt;"",IF(C333&gt;=(WORKDAY(EOMONTH(C333,0)+1,-2)),EOMONTH(EOMONTH(C333,0)+1,0)+1,EOMONTH(C333,0)+1),"")</f>
        <v>36220</v>
      </c>
      <c r="C333" s="22" t="n">
        <v>36207</v>
      </c>
      <c r="E333" s="23" t="n">
        <v>1.975</v>
      </c>
      <c r="F333" s="23" t="n">
        <v>1.99</v>
      </c>
      <c r="R333" s="0" t="n">
        <v>0.195</v>
      </c>
      <c r="AD333" s="0" t="n">
        <v>1.795</v>
      </c>
      <c r="AP333" s="0" t="n">
        <v>0.998226050434564</v>
      </c>
    </row>
    <row r="334" customFormat="false" ht="12.75" hidden="false" customHeight="false" outlineLevel="0" collapsed="false">
      <c r="A334" s="22" t="n">
        <f aca="false">IF(C334&lt;&gt;"",VLOOKUP(C334,Sheet2!$B$3:$D$100,3),"")</f>
        <v>36217</v>
      </c>
      <c r="B334" s="15" t="n">
        <f aca="false">IF(C334&lt;&gt;"",IF(C334&gt;=(WORKDAY(EOMONTH(C334,0)+1,-2)),EOMONTH(EOMONTH(C334,0)+1,0)+1,EOMONTH(C334,0)+1),"")</f>
        <v>36220</v>
      </c>
      <c r="C334" s="22" t="n">
        <v>36208</v>
      </c>
      <c r="E334" s="23" t="n">
        <v>1.97</v>
      </c>
      <c r="F334" s="23" t="n">
        <v>1.99</v>
      </c>
      <c r="R334" s="0" t="n">
        <v>0.205</v>
      </c>
      <c r="AD334" s="0" t="n">
        <v>1.776</v>
      </c>
      <c r="AP334" s="0" t="n">
        <v>0.998362289537904</v>
      </c>
    </row>
    <row r="335" customFormat="false" ht="12.75" hidden="false" customHeight="false" outlineLevel="0" collapsed="false">
      <c r="A335" s="22" t="n">
        <f aca="false">IF(C335&lt;&gt;"",VLOOKUP(C335,Sheet2!$B$3:$D$100,3),"")</f>
        <v>36217</v>
      </c>
      <c r="B335" s="15" t="n">
        <f aca="false">IF(C335&lt;&gt;"",IF(C335&gt;=(WORKDAY(EOMONTH(C335,0)+1,-2)),EOMONTH(EOMONTH(C335,0)+1,0)+1,EOMONTH(C335,0)+1),"")</f>
        <v>36220</v>
      </c>
      <c r="C335" s="22" t="n">
        <v>36209</v>
      </c>
      <c r="E335" s="23" t="n">
        <v>1.96</v>
      </c>
      <c r="F335" s="23" t="n">
        <v>1.99</v>
      </c>
      <c r="R335" s="0" t="n">
        <v>0.21</v>
      </c>
      <c r="AD335" s="0" t="n">
        <v>1.746</v>
      </c>
      <c r="AP335" s="0" t="n">
        <v>0.998529674141875</v>
      </c>
    </row>
    <row r="336" customFormat="false" ht="12.75" hidden="false" customHeight="false" outlineLevel="0" collapsed="false">
      <c r="A336" s="22" t="n">
        <f aca="false">IF(C336&lt;&gt;"",VLOOKUP(C336,Sheet2!$B$3:$D$100,3),"")</f>
        <v>36217</v>
      </c>
      <c r="B336" s="15" t="n">
        <f aca="false">IF(C336&lt;&gt;"",IF(C336&gt;=(WORKDAY(EOMONTH(C336,0)+1,-2)),EOMONTH(EOMONTH(C336,0)+1,0)+1,EOMONTH(C336,0)+1),"")</f>
        <v>36220</v>
      </c>
      <c r="C336" s="22" t="n">
        <v>36210</v>
      </c>
      <c r="E336" s="23" t="n">
        <v>1.95</v>
      </c>
      <c r="F336" s="23" t="n">
        <v>1.97</v>
      </c>
      <c r="R336" s="0" t="n">
        <v>0.21</v>
      </c>
      <c r="AD336" s="0" t="n">
        <v>1.745</v>
      </c>
      <c r="AP336" s="0" t="n">
        <v>0.998668253806822</v>
      </c>
    </row>
    <row r="337" customFormat="false" ht="12.75" hidden="false" customHeight="false" outlineLevel="0" collapsed="false">
      <c r="A337" s="22" t="n">
        <f aca="false">IF(C337&lt;&gt;"",VLOOKUP(C337,Sheet2!$B$3:$D$100,3),"")</f>
        <v>36217</v>
      </c>
      <c r="B337" s="15" t="n">
        <f aca="false">IF(C337&lt;&gt;"",IF(C337&gt;=(WORKDAY(EOMONTH(C337,0)+1,-2)),EOMONTH(EOMONTH(C337,0)+1,0)+1,EOMONTH(C337,0)+1),"")</f>
        <v>36220</v>
      </c>
      <c r="C337" s="22" t="n">
        <v>36211</v>
      </c>
      <c r="E337" s="23"/>
      <c r="F337" s="23"/>
    </row>
    <row r="338" customFormat="false" ht="12.75" hidden="false" customHeight="false" outlineLevel="0" collapsed="false">
      <c r="A338" s="22" t="n">
        <f aca="false">IF(C338&lt;&gt;"",VLOOKUP(C338,Sheet2!$B$3:$D$100,3),"")</f>
        <v>36217</v>
      </c>
      <c r="B338" s="15" t="n">
        <f aca="false">IF(C338&lt;&gt;"",IF(C338&gt;=(WORKDAY(EOMONTH(C338,0)+1,-2)),EOMONTH(EOMONTH(C338,0)+1,0)+1,EOMONTH(C338,0)+1),"")</f>
        <v>36220</v>
      </c>
      <c r="C338" s="22" t="n">
        <v>36212</v>
      </c>
      <c r="E338" s="23"/>
      <c r="F338" s="23"/>
    </row>
    <row r="339" customFormat="false" ht="12.75" hidden="false" customHeight="false" outlineLevel="0" collapsed="false">
      <c r="A339" s="22" t="n">
        <f aca="false">IF(C339&lt;&gt;"",VLOOKUP(C339,Sheet2!$B$3:$D$100,3),"")</f>
        <v>36217</v>
      </c>
      <c r="B339" s="15" t="n">
        <f aca="false">IF(C339&lt;&gt;"",IF(C339&gt;=(WORKDAY(EOMONTH(C339,0)+1,-2)),EOMONTH(EOMONTH(C339,0)+1,0)+1,EOMONTH(C339,0)+1),"")</f>
        <v>36220</v>
      </c>
      <c r="C339" s="22" t="n">
        <v>36213</v>
      </c>
      <c r="E339" s="23" t="n">
        <v>1.93</v>
      </c>
      <c r="F339" s="23" t="n">
        <v>1.95</v>
      </c>
      <c r="R339" s="0" t="n">
        <v>0.2</v>
      </c>
      <c r="AD339" s="0" t="n">
        <v>1.704</v>
      </c>
      <c r="AP339" s="0" t="n">
        <v>0.999057882001971</v>
      </c>
    </row>
    <row r="340" customFormat="false" ht="12.75" hidden="false" customHeight="false" outlineLevel="0" collapsed="false">
      <c r="A340" s="22" t="n">
        <f aca="false">IF(C340&lt;&gt;"",VLOOKUP(C340,Sheet2!$B$3:$D$100,3),"")</f>
        <v>36217</v>
      </c>
      <c r="B340" s="15" t="n">
        <f aca="false">IF(C340&lt;&gt;"",IF(C340&gt;=(WORKDAY(EOMONTH(C340,0)+1,-2)),EOMONTH(EOMONTH(C340,0)+1,0)+1,EOMONTH(C340,0)+1),"")</f>
        <v>36220</v>
      </c>
      <c r="C340" s="22" t="n">
        <v>36214</v>
      </c>
      <c r="E340" s="23" t="n">
        <v>1.925</v>
      </c>
      <c r="F340" s="23" t="n">
        <v>1.91</v>
      </c>
      <c r="R340" s="0" t="n">
        <v>0.19</v>
      </c>
      <c r="AD340" s="0" t="n">
        <v>1.71</v>
      </c>
      <c r="AP340" s="0" t="n">
        <v>0.999193674259176</v>
      </c>
    </row>
    <row r="341" customFormat="false" ht="12.75" hidden="false" customHeight="false" outlineLevel="0" collapsed="false">
      <c r="A341" s="22" t="n">
        <f aca="false">IF(C341&lt;&gt;"",VLOOKUP(C341,Sheet2!$B$3:$D$100,3),"")</f>
        <v>36217</v>
      </c>
      <c r="B341" s="15" t="n">
        <f aca="false">IF(C341&lt;&gt;"",IF(C341&gt;=(WORKDAY(EOMONTH(C341,0)+1,-2)),EOMONTH(EOMONTH(C341,0)+1,0)+1,EOMONTH(C341,0)+1),"")</f>
        <v>36220</v>
      </c>
      <c r="C341" s="22" t="n">
        <v>36215</v>
      </c>
      <c r="E341" s="23" t="n">
        <v>1.88</v>
      </c>
      <c r="F341" s="23" t="n">
        <v>1.87</v>
      </c>
      <c r="R341" s="0" t="n">
        <v>0.199</v>
      </c>
      <c r="AD341" s="0" t="n">
        <v>1.666</v>
      </c>
      <c r="AP341" s="0" t="n">
        <v>0.999328603222632</v>
      </c>
    </row>
    <row r="342" customFormat="false" ht="12.75" hidden="false" customHeight="false" outlineLevel="0" collapsed="false">
      <c r="A342" s="22" t="n">
        <f aca="false">IF(C342&lt;&gt;"",VLOOKUP(C342,Sheet2!$B$3:$D$100,3),"")</f>
        <v>36217</v>
      </c>
      <c r="B342" s="15" t="n">
        <f aca="false">IF(C342&lt;&gt;"",IF(C342&gt;=(WORKDAY(EOMONTH(C342,0)+1,-2)),EOMONTH(EOMONTH(C342,0)+1,0)+1,EOMONTH(C342,0)+1),"")</f>
        <v>36251</v>
      </c>
      <c r="C342" s="22" t="n">
        <v>36216</v>
      </c>
      <c r="E342" s="23" t="n">
        <v>1.88</v>
      </c>
      <c r="F342" s="23" t="n">
        <v>1.84</v>
      </c>
    </row>
    <row r="343" customFormat="false" ht="12.75" hidden="false" customHeight="false" outlineLevel="0" collapsed="false">
      <c r="A343" s="22" t="n">
        <f aca="false">IF(C343&lt;&gt;"",VLOOKUP(C343,Sheet2!$B$3:$D$100,3),"")</f>
        <v>36217</v>
      </c>
      <c r="B343" s="15" t="n">
        <f aca="false">IF(C343&lt;&gt;"",IF(C343&gt;=(WORKDAY(EOMONTH(C343,0)+1,-2)),EOMONTH(EOMONTH(C343,0)+1,0)+1,EOMONTH(C343,0)+1),"")</f>
        <v>36251</v>
      </c>
      <c r="C343" s="22" t="n">
        <v>36217</v>
      </c>
      <c r="E343" s="23" t="n">
        <v>1.81</v>
      </c>
      <c r="F343" s="23" t="n">
        <v>1.84</v>
      </c>
    </row>
    <row r="344" customFormat="false" ht="12.75" hidden="false" customHeight="false" outlineLevel="0" collapsed="false">
      <c r="A344" s="22" t="n">
        <f aca="false">IF(C344&lt;&gt;"",VLOOKUP(C344,Sheet2!$B$3:$D$100,3),"")</f>
        <v>36217</v>
      </c>
      <c r="B344" s="15" t="n">
        <f aca="false">IF(C344&lt;&gt;"",IF(C344&gt;=(WORKDAY(EOMONTH(C344,0)+1,-2)),EOMONTH(EOMONTH(C344,0)+1,0)+1,EOMONTH(C344,0)+1),"")</f>
        <v>36251</v>
      </c>
      <c r="C344" s="22" t="n">
        <v>36218</v>
      </c>
      <c r="E344" s="23"/>
      <c r="F344" s="23"/>
    </row>
    <row r="345" customFormat="false" ht="12.75" hidden="false" customHeight="false" outlineLevel="0" collapsed="false">
      <c r="A345" s="22" t="n">
        <f aca="false">IF(C345&lt;&gt;"",VLOOKUP(C345,Sheet2!$B$3:$D$100,3),"")</f>
        <v>36217</v>
      </c>
      <c r="B345" s="15" t="n">
        <f aca="false">IF(C345&lt;&gt;"",IF(C345&gt;=(WORKDAY(EOMONTH(C345,0)+1,-2)),EOMONTH(EOMONTH(C345,0)+1,0)+1,EOMONTH(C345,0)+1),"")</f>
        <v>36251</v>
      </c>
      <c r="C345" s="22" t="n">
        <v>36219</v>
      </c>
      <c r="E345" s="23" t="n">
        <v>1.815</v>
      </c>
      <c r="F345" s="23"/>
    </row>
    <row r="346" customFormat="false" ht="12.75" hidden="false" customHeight="false" outlineLevel="0" collapsed="false">
      <c r="A346" s="22" t="n">
        <f aca="false">IF(C346&lt;&gt;"",VLOOKUP(C346,Sheet2!$B$3:$D$100,3),"")</f>
        <v>36250</v>
      </c>
      <c r="B346" s="15" t="n">
        <f aca="false">IF(C346&lt;&gt;"",IF(C346&gt;=(WORKDAY(EOMONTH(C346,0)+1,-2)),EOMONTH(EOMONTH(C346,0)+1,0)+1,EOMONTH(C346,0)+1),"")</f>
        <v>36251</v>
      </c>
      <c r="C346" s="22" t="n">
        <v>36220</v>
      </c>
      <c r="E346" s="23" t="n">
        <v>1.855</v>
      </c>
      <c r="F346" s="23" t="n">
        <v>1.82</v>
      </c>
    </row>
    <row r="347" customFormat="false" ht="12.75" hidden="false" customHeight="false" outlineLevel="0" collapsed="false">
      <c r="A347" s="22" t="n">
        <f aca="false">IF(C347&lt;&gt;"",VLOOKUP(C347,Sheet2!$B$3:$D$100,3),"")</f>
        <v>36250</v>
      </c>
      <c r="B347" s="15" t="n">
        <f aca="false">IF(C347&lt;&gt;"",IF(C347&gt;=(WORKDAY(EOMONTH(C347,0)+1,-2)),EOMONTH(EOMONTH(C347,0)+1,0)+1,EOMONTH(C347,0)+1),"")</f>
        <v>36251</v>
      </c>
      <c r="C347" s="22" t="n">
        <v>36221</v>
      </c>
      <c r="E347" s="23" t="n">
        <v>1.845</v>
      </c>
      <c r="F347" s="23" t="n">
        <v>1.83</v>
      </c>
    </row>
    <row r="348" customFormat="false" ht="12.75" hidden="false" customHeight="false" outlineLevel="0" collapsed="false">
      <c r="A348" s="22" t="n">
        <f aca="false">IF(C348&lt;&gt;"",VLOOKUP(C348,Sheet2!$B$3:$D$100,3),"")</f>
        <v>36250</v>
      </c>
      <c r="B348" s="15" t="n">
        <f aca="false">IF(C348&lt;&gt;"",IF(C348&gt;=(WORKDAY(EOMONTH(C348,0)+1,-2)),EOMONTH(EOMONTH(C348,0)+1,0)+1,EOMONTH(C348,0)+1),"")</f>
        <v>36251</v>
      </c>
      <c r="C348" s="22" t="n">
        <v>36222</v>
      </c>
      <c r="E348" s="23" t="n">
        <v>1.86</v>
      </c>
      <c r="F348" s="23" t="n">
        <v>1.83</v>
      </c>
    </row>
    <row r="349" customFormat="false" ht="12.75" hidden="false" customHeight="false" outlineLevel="0" collapsed="false">
      <c r="A349" s="22" t="n">
        <f aca="false">IF(C349&lt;&gt;"",VLOOKUP(C349,Sheet2!$B$3:$D$100,3),"")</f>
        <v>36250</v>
      </c>
      <c r="B349" s="15" t="n">
        <f aca="false">IF(C349&lt;&gt;"",IF(C349&gt;=(WORKDAY(EOMONTH(C349,0)+1,-2)),EOMONTH(EOMONTH(C349,0)+1,0)+1,EOMONTH(C349,0)+1),"")</f>
        <v>36251</v>
      </c>
      <c r="C349" s="22" t="n">
        <v>36223</v>
      </c>
      <c r="E349" s="23" t="n">
        <v>1.865</v>
      </c>
      <c r="F349" s="23" t="n">
        <v>1.83</v>
      </c>
    </row>
    <row r="350" customFormat="false" ht="12.75" hidden="false" customHeight="false" outlineLevel="0" collapsed="false">
      <c r="A350" s="22" t="n">
        <f aca="false">IF(C350&lt;&gt;"",VLOOKUP(C350,Sheet2!$B$3:$D$100,3),"")</f>
        <v>36250</v>
      </c>
      <c r="B350" s="15" t="n">
        <f aca="false">IF(C350&lt;&gt;"",IF(C350&gt;=(WORKDAY(EOMONTH(C350,0)+1,-2)),EOMONTH(EOMONTH(C350,0)+1,0)+1,EOMONTH(C350,0)+1),"")</f>
        <v>36251</v>
      </c>
      <c r="C350" s="22" t="n">
        <v>36224</v>
      </c>
      <c r="E350" s="23" t="n">
        <v>1.865</v>
      </c>
      <c r="F350" s="23" t="n">
        <v>1.85</v>
      </c>
    </row>
    <row r="351" customFormat="false" ht="12.75" hidden="false" customHeight="false" outlineLevel="0" collapsed="false">
      <c r="A351" s="22" t="n">
        <f aca="false">IF(C351&lt;&gt;"",VLOOKUP(C351,Sheet2!$B$3:$D$100,3),"")</f>
        <v>36250</v>
      </c>
      <c r="B351" s="15" t="n">
        <f aca="false">IF(C351&lt;&gt;"",IF(C351&gt;=(WORKDAY(EOMONTH(C351,0)+1,-2)),EOMONTH(EOMONTH(C351,0)+1,0)+1,EOMONTH(C351,0)+1),"")</f>
        <v>36251</v>
      </c>
      <c r="C351" s="22" t="n">
        <v>36225</v>
      </c>
      <c r="E351" s="23"/>
      <c r="F351" s="23"/>
    </row>
    <row r="352" customFormat="false" ht="12.75" hidden="false" customHeight="false" outlineLevel="0" collapsed="false">
      <c r="A352" s="22" t="n">
        <f aca="false">IF(C352&lt;&gt;"",VLOOKUP(C352,Sheet2!$B$3:$D$100,3),"")</f>
        <v>36250</v>
      </c>
      <c r="B352" s="15" t="n">
        <f aca="false">IF(C352&lt;&gt;"",IF(C352&gt;=(WORKDAY(EOMONTH(C352,0)+1,-2)),EOMONTH(EOMONTH(C352,0)+1,0)+1,EOMONTH(C352,0)+1),"")</f>
        <v>36251</v>
      </c>
      <c r="C352" s="22" t="n">
        <v>36226</v>
      </c>
      <c r="E352" s="23"/>
      <c r="F352" s="23"/>
    </row>
    <row r="353" customFormat="false" ht="12.75" hidden="false" customHeight="false" outlineLevel="0" collapsed="false">
      <c r="A353" s="22" t="n">
        <f aca="false">IF(C353&lt;&gt;"",VLOOKUP(C353,Sheet2!$B$3:$D$100,3),"")</f>
        <v>36250</v>
      </c>
      <c r="B353" s="15" t="n">
        <f aca="false">IF(C353&lt;&gt;"",IF(C353&gt;=(WORKDAY(EOMONTH(C353,0)+1,-2)),EOMONTH(EOMONTH(C353,0)+1,0)+1,EOMONTH(C353,0)+1),"")</f>
        <v>36251</v>
      </c>
      <c r="C353" s="22" t="n">
        <v>36227</v>
      </c>
      <c r="E353" s="23" t="n">
        <v>1.865</v>
      </c>
      <c r="F353" s="23" t="n">
        <v>1.9</v>
      </c>
    </row>
    <row r="354" customFormat="false" ht="12.75" hidden="false" customHeight="false" outlineLevel="0" collapsed="false">
      <c r="A354" s="22" t="n">
        <f aca="false">IF(C354&lt;&gt;"",VLOOKUP(C354,Sheet2!$B$3:$D$100,3),"")</f>
        <v>36250</v>
      </c>
      <c r="B354" s="15" t="n">
        <f aca="false">IF(C354&lt;&gt;"",IF(C354&gt;=(WORKDAY(EOMONTH(C354,0)+1,-2)),EOMONTH(EOMONTH(C354,0)+1,0)+1,EOMONTH(C354,0)+1),"")</f>
        <v>36251</v>
      </c>
      <c r="C354" s="22" t="n">
        <v>36228</v>
      </c>
      <c r="E354" s="23" t="n">
        <v>1.915</v>
      </c>
      <c r="F354" s="23" t="n">
        <v>1.92</v>
      </c>
    </row>
    <row r="355" customFormat="false" ht="12.75" hidden="false" customHeight="false" outlineLevel="0" collapsed="false">
      <c r="A355" s="22" t="n">
        <f aca="false">IF(C355&lt;&gt;"",VLOOKUP(C355,Sheet2!$B$3:$D$100,3),"")</f>
        <v>36250</v>
      </c>
      <c r="B355" s="15" t="n">
        <f aca="false">IF(C355&lt;&gt;"",IF(C355&gt;=(WORKDAY(EOMONTH(C355,0)+1,-2)),EOMONTH(EOMONTH(C355,0)+1,0)+1,EOMONTH(C355,0)+1),"")</f>
        <v>36251</v>
      </c>
      <c r="C355" s="22" t="n">
        <v>36229</v>
      </c>
      <c r="E355" s="23" t="n">
        <v>1.905</v>
      </c>
      <c r="F355" s="23" t="n">
        <v>1.92</v>
      </c>
    </row>
    <row r="356" customFormat="false" ht="12.75" hidden="false" customHeight="false" outlineLevel="0" collapsed="false">
      <c r="A356" s="22" t="n">
        <f aca="false">IF(C356&lt;&gt;"",VLOOKUP(C356,Sheet2!$B$3:$D$100,3),"")</f>
        <v>36250</v>
      </c>
      <c r="B356" s="15" t="n">
        <f aca="false">IF(C356&lt;&gt;"",IF(C356&gt;=(WORKDAY(EOMONTH(C356,0)+1,-2)),EOMONTH(EOMONTH(C356,0)+1,0)+1,EOMONTH(C356,0)+1),"")</f>
        <v>36251</v>
      </c>
      <c r="C356" s="22" t="n">
        <v>36230</v>
      </c>
      <c r="E356" s="23" t="n">
        <v>1.975</v>
      </c>
      <c r="F356" s="23" t="n">
        <v>1.86</v>
      </c>
    </row>
    <row r="357" customFormat="false" ht="12.75" hidden="false" customHeight="false" outlineLevel="0" collapsed="false">
      <c r="A357" s="22" t="n">
        <f aca="false">IF(C357&lt;&gt;"",VLOOKUP(C357,Sheet2!$B$3:$D$100,3),"")</f>
        <v>36250</v>
      </c>
      <c r="B357" s="15" t="n">
        <f aca="false">IF(C357&lt;&gt;"",IF(C357&gt;=(WORKDAY(EOMONTH(C357,0)+1,-2)),EOMONTH(EOMONTH(C357,0)+1,0)+1,EOMONTH(C357,0)+1),"")</f>
        <v>36251</v>
      </c>
      <c r="C357" s="22" t="n">
        <v>36231</v>
      </c>
      <c r="E357" s="23" t="n">
        <v>1.95</v>
      </c>
      <c r="F357" s="23" t="n">
        <v>1.86</v>
      </c>
    </row>
    <row r="358" customFormat="false" ht="12.75" hidden="false" customHeight="false" outlineLevel="0" collapsed="false">
      <c r="A358" s="22" t="n">
        <f aca="false">IF(C358&lt;&gt;"",VLOOKUP(C358,Sheet2!$B$3:$D$100,3),"")</f>
        <v>36250</v>
      </c>
      <c r="B358" s="15" t="n">
        <f aca="false">IF(C358&lt;&gt;"",IF(C358&gt;=(WORKDAY(EOMONTH(C358,0)+1,-2)),EOMONTH(EOMONTH(C358,0)+1,0)+1,EOMONTH(C358,0)+1),"")</f>
        <v>36251</v>
      </c>
      <c r="C358" s="22" t="n">
        <v>36232</v>
      </c>
      <c r="E358" s="23"/>
      <c r="F358" s="23"/>
    </row>
    <row r="359" customFormat="false" ht="12.75" hidden="false" customHeight="false" outlineLevel="0" collapsed="false">
      <c r="A359" s="22" t="n">
        <f aca="false">IF(C359&lt;&gt;"",VLOOKUP(C359,Sheet2!$B$3:$D$100,3),"")</f>
        <v>36250</v>
      </c>
      <c r="B359" s="15" t="n">
        <f aca="false">IF(C359&lt;&gt;"",IF(C359&gt;=(WORKDAY(EOMONTH(C359,0)+1,-2)),EOMONTH(EOMONTH(C359,0)+1,0)+1,EOMONTH(C359,0)+1),"")</f>
        <v>36251</v>
      </c>
      <c r="C359" s="22" t="n">
        <v>36233</v>
      </c>
      <c r="E359" s="23"/>
      <c r="F359" s="23"/>
    </row>
    <row r="360" customFormat="false" ht="12.75" hidden="false" customHeight="false" outlineLevel="0" collapsed="false">
      <c r="A360" s="22" t="n">
        <f aca="false">IF(C360&lt;&gt;"",VLOOKUP(C360,Sheet2!$B$3:$D$100,3),"")</f>
        <v>36250</v>
      </c>
      <c r="B360" s="15" t="n">
        <f aca="false">IF(C360&lt;&gt;"",IF(C360&gt;=(WORKDAY(EOMONTH(C360,0)+1,-2)),EOMONTH(EOMONTH(C360,0)+1,0)+1,EOMONTH(C360,0)+1),"")</f>
        <v>36251</v>
      </c>
      <c r="C360" s="22" t="n">
        <v>36234</v>
      </c>
      <c r="E360" s="23" t="n">
        <v>1.945</v>
      </c>
      <c r="F360" s="23" t="n">
        <v>1.86</v>
      </c>
    </row>
    <row r="361" customFormat="false" ht="12.75" hidden="false" customHeight="false" outlineLevel="0" collapsed="false">
      <c r="A361" s="22" t="n">
        <f aca="false">IF(C361&lt;&gt;"",VLOOKUP(C361,Sheet2!$B$3:$D$100,3),"")</f>
        <v>36250</v>
      </c>
      <c r="B361" s="15" t="n">
        <f aca="false">IF(C361&lt;&gt;"",IF(C361&gt;=(WORKDAY(EOMONTH(C361,0)+1,-2)),EOMONTH(EOMONTH(C361,0)+1,0)+1,EOMONTH(C361,0)+1),"")</f>
        <v>36251</v>
      </c>
      <c r="C361" s="22" t="n">
        <v>36235</v>
      </c>
      <c r="E361" s="23" t="n">
        <v>1.935</v>
      </c>
      <c r="F361" s="23" t="n">
        <v>1.88</v>
      </c>
    </row>
    <row r="362" customFormat="false" ht="12.75" hidden="false" customHeight="false" outlineLevel="0" collapsed="false">
      <c r="A362" s="22" t="n">
        <f aca="false">IF(C362&lt;&gt;"",VLOOKUP(C362,Sheet2!$B$3:$D$100,3),"")</f>
        <v>36250</v>
      </c>
      <c r="B362" s="15" t="n">
        <f aca="false">IF(C362&lt;&gt;"",IF(C362&gt;=(WORKDAY(EOMONTH(C362,0)+1,-2)),EOMONTH(EOMONTH(C362,0)+1,0)+1,EOMONTH(C362,0)+1),"")</f>
        <v>36251</v>
      </c>
      <c r="C362" s="22" t="n">
        <v>36236</v>
      </c>
      <c r="E362" s="23" t="n">
        <v>1.93</v>
      </c>
      <c r="F362" s="23" t="n">
        <v>1.89</v>
      </c>
    </row>
    <row r="363" customFormat="false" ht="12.75" hidden="false" customHeight="false" outlineLevel="0" collapsed="false">
      <c r="A363" s="22" t="n">
        <f aca="false">IF(C363&lt;&gt;"",VLOOKUP(C363,Sheet2!$B$3:$D$100,3),"")</f>
        <v>36250</v>
      </c>
      <c r="B363" s="15" t="n">
        <f aca="false">IF(C363&lt;&gt;"",IF(C363&gt;=(WORKDAY(EOMONTH(C363,0)+1,-2)),EOMONTH(EOMONTH(C363,0)+1,0)+1,EOMONTH(C363,0)+1),"")</f>
        <v>36251</v>
      </c>
      <c r="C363" s="22" t="n">
        <v>36237</v>
      </c>
      <c r="E363" s="23" t="n">
        <v>1.95</v>
      </c>
      <c r="F363" s="23" t="n">
        <v>1.87</v>
      </c>
    </row>
    <row r="364" customFormat="false" ht="12.75" hidden="false" customHeight="false" outlineLevel="0" collapsed="false">
      <c r="A364" s="22" t="n">
        <f aca="false">IF(C364&lt;&gt;"",VLOOKUP(C364,Sheet2!$B$3:$D$100,3),"")</f>
        <v>36250</v>
      </c>
      <c r="B364" s="15" t="n">
        <f aca="false">IF(C364&lt;&gt;"",IF(C364&gt;=(WORKDAY(EOMONTH(C364,0)+1,-2)),EOMONTH(EOMONTH(C364,0)+1,0)+1,EOMONTH(C364,0)+1),"")</f>
        <v>36251</v>
      </c>
      <c r="C364" s="22" t="n">
        <v>36238</v>
      </c>
      <c r="E364" s="23" t="n">
        <v>1.955</v>
      </c>
      <c r="F364" s="23" t="n">
        <v>1.87</v>
      </c>
    </row>
    <row r="365" customFormat="false" ht="12.75" hidden="false" customHeight="false" outlineLevel="0" collapsed="false">
      <c r="A365" s="22" t="n">
        <f aca="false">IF(C365&lt;&gt;"",VLOOKUP(C365,Sheet2!$B$3:$D$100,3),"")</f>
        <v>36250</v>
      </c>
      <c r="B365" s="15" t="n">
        <f aca="false">IF(C365&lt;&gt;"",IF(C365&gt;=(WORKDAY(EOMONTH(C365,0)+1,-2)),EOMONTH(EOMONTH(C365,0)+1,0)+1,EOMONTH(C365,0)+1),"")</f>
        <v>36251</v>
      </c>
      <c r="C365" s="22" t="n">
        <v>36239</v>
      </c>
      <c r="E365" s="23"/>
      <c r="F365" s="23"/>
    </row>
    <row r="366" customFormat="false" ht="12.75" hidden="false" customHeight="false" outlineLevel="0" collapsed="false">
      <c r="A366" s="22" t="n">
        <f aca="false">IF(C366&lt;&gt;"",VLOOKUP(C366,Sheet2!$B$3:$D$100,3),"")</f>
        <v>36250</v>
      </c>
      <c r="B366" s="15" t="n">
        <f aca="false">IF(C366&lt;&gt;"",IF(C366&gt;=(WORKDAY(EOMONTH(C366,0)+1,-2)),EOMONTH(EOMONTH(C366,0)+1,0)+1,EOMONTH(C366,0)+1),"")</f>
        <v>36251</v>
      </c>
      <c r="C366" s="22" t="n">
        <v>36240</v>
      </c>
      <c r="E366" s="23"/>
      <c r="F366" s="23"/>
    </row>
    <row r="367" customFormat="false" ht="12.75" hidden="false" customHeight="false" outlineLevel="0" collapsed="false">
      <c r="A367" s="22" t="n">
        <f aca="false">IF(C367&lt;&gt;"",VLOOKUP(C367,Sheet2!$B$3:$D$100,3),"")</f>
        <v>36250</v>
      </c>
      <c r="B367" s="15" t="n">
        <f aca="false">IF(C367&lt;&gt;"",IF(C367&gt;=(WORKDAY(EOMONTH(C367,0)+1,-2)),EOMONTH(EOMONTH(C367,0)+1,0)+1,EOMONTH(C367,0)+1),"")</f>
        <v>36251</v>
      </c>
      <c r="C367" s="22" t="n">
        <v>36241</v>
      </c>
      <c r="E367" s="23" t="n">
        <v>1.905</v>
      </c>
      <c r="F367" s="23" t="n">
        <v>1.93</v>
      </c>
    </row>
    <row r="368" customFormat="false" ht="12.75" hidden="false" customHeight="false" outlineLevel="0" collapsed="false">
      <c r="A368" s="22" t="n">
        <f aca="false">IF(C368&lt;&gt;"",VLOOKUP(C368,Sheet2!$B$3:$D$100,3),"")</f>
        <v>36250</v>
      </c>
      <c r="B368" s="15" t="n">
        <f aca="false">IF(C368&lt;&gt;"",IF(C368&gt;=(WORKDAY(EOMONTH(C368,0)+1,-2)),EOMONTH(EOMONTH(C368,0)+1,0)+1,EOMONTH(C368,0)+1),"")</f>
        <v>36251</v>
      </c>
      <c r="C368" s="22" t="n">
        <v>36242</v>
      </c>
      <c r="E368" s="23" t="n">
        <v>1.935</v>
      </c>
      <c r="F368" s="23" t="n">
        <v>1.93</v>
      </c>
    </row>
    <row r="369" customFormat="false" ht="12.75" hidden="false" customHeight="false" outlineLevel="0" collapsed="false">
      <c r="A369" s="22" t="n">
        <f aca="false">IF(C369&lt;&gt;"",VLOOKUP(C369,Sheet2!$B$3:$D$100,3),"")</f>
        <v>36250</v>
      </c>
      <c r="B369" s="15" t="n">
        <f aca="false">IF(C369&lt;&gt;"",IF(C369&gt;=(WORKDAY(EOMONTH(C369,0)+1,-2)),EOMONTH(EOMONTH(C369,0)+1,0)+1,EOMONTH(C369,0)+1),"")</f>
        <v>36251</v>
      </c>
      <c r="C369" s="22" t="n">
        <v>36243</v>
      </c>
      <c r="E369" s="23" t="n">
        <v>1.98</v>
      </c>
      <c r="F369" s="23" t="n">
        <v>1.93</v>
      </c>
    </row>
    <row r="370" customFormat="false" ht="12.75" hidden="false" customHeight="false" outlineLevel="0" collapsed="false">
      <c r="A370" s="22" t="n">
        <f aca="false">IF(C370&lt;&gt;"",VLOOKUP(C370,Sheet2!$B$3:$D$100,3),"")</f>
        <v>36250</v>
      </c>
      <c r="B370" s="15" t="n">
        <f aca="false">IF(C370&lt;&gt;"",IF(C370&gt;=(WORKDAY(EOMONTH(C370,0)+1,-2)),EOMONTH(EOMONTH(C370,0)+1,0)+1,EOMONTH(C370,0)+1),"")</f>
        <v>36251</v>
      </c>
      <c r="C370" s="22" t="n">
        <v>36244</v>
      </c>
      <c r="E370" s="23" t="n">
        <v>1.945</v>
      </c>
      <c r="F370" s="23" t="n">
        <v>1.94</v>
      </c>
    </row>
    <row r="371" customFormat="false" ht="12.75" hidden="false" customHeight="false" outlineLevel="0" collapsed="false">
      <c r="A371" s="22" t="n">
        <f aca="false">IF(C371&lt;&gt;"",VLOOKUP(C371,Sheet2!$B$3:$D$100,3),"")</f>
        <v>36250</v>
      </c>
      <c r="B371" s="15" t="n">
        <f aca="false">IF(C371&lt;&gt;"",IF(C371&gt;=(WORKDAY(EOMONTH(C371,0)+1,-2)),EOMONTH(EOMONTH(C371,0)+1,0)+1,EOMONTH(C371,0)+1),"")</f>
        <v>36251</v>
      </c>
      <c r="C371" s="22" t="n">
        <v>36245</v>
      </c>
      <c r="E371" s="23" t="n">
        <v>1.945</v>
      </c>
      <c r="F371" s="23" t="n">
        <v>1.94</v>
      </c>
    </row>
    <row r="372" customFormat="false" ht="12.75" hidden="false" customHeight="false" outlineLevel="0" collapsed="false">
      <c r="A372" s="22" t="n">
        <f aca="false">IF(C372&lt;&gt;"",VLOOKUP(C372,Sheet2!$B$3:$D$100,3),"")</f>
        <v>36250</v>
      </c>
      <c r="B372" s="15" t="n">
        <f aca="false">IF(C372&lt;&gt;"",IF(C372&gt;=(WORKDAY(EOMONTH(C372,0)+1,-2)),EOMONTH(EOMONTH(C372,0)+1,0)+1,EOMONTH(C372,0)+1),"")</f>
        <v>36251</v>
      </c>
      <c r="C372" s="22" t="n">
        <v>36246</v>
      </c>
      <c r="E372" s="23"/>
      <c r="F372" s="23"/>
    </row>
    <row r="373" customFormat="false" ht="12.75" hidden="false" customHeight="false" outlineLevel="0" collapsed="false">
      <c r="A373" s="22" t="n">
        <f aca="false">IF(C373&lt;&gt;"",VLOOKUP(C373,Sheet2!$B$3:$D$100,3),"")</f>
        <v>36250</v>
      </c>
      <c r="B373" s="15" t="n">
        <f aca="false">IF(C373&lt;&gt;"",IF(C373&gt;=(WORKDAY(EOMONTH(C373,0)+1,-2)),EOMONTH(EOMONTH(C373,0)+1,0)+1,EOMONTH(C373,0)+1),"")</f>
        <v>36251</v>
      </c>
      <c r="C373" s="22" t="n">
        <v>36247</v>
      </c>
      <c r="E373" s="23"/>
      <c r="F373" s="23"/>
    </row>
    <row r="374" customFormat="false" ht="12.75" hidden="false" customHeight="false" outlineLevel="0" collapsed="false">
      <c r="A374" s="22" t="n">
        <f aca="false">IF(C374&lt;&gt;"",VLOOKUP(C374,Sheet2!$B$3:$D$100,3),"")</f>
        <v>36250</v>
      </c>
      <c r="B374" s="15" t="n">
        <f aca="false">IF(C374&lt;&gt;"",IF(C374&gt;=(WORKDAY(EOMONTH(C374,0)+1,-2)),EOMONTH(EOMONTH(C374,0)+1,0)+1,EOMONTH(C374,0)+1),"")</f>
        <v>36251</v>
      </c>
      <c r="C374" s="22" t="n">
        <v>36248</v>
      </c>
      <c r="E374" s="23" t="n">
        <v>1.94</v>
      </c>
      <c r="F374" s="23" t="n">
        <v>1.94</v>
      </c>
    </row>
    <row r="375" customFormat="false" ht="12.75" hidden="false" customHeight="false" outlineLevel="0" collapsed="false">
      <c r="A375" s="22" t="n">
        <f aca="false">IF(C375&lt;&gt;"",VLOOKUP(C375,Sheet2!$B$3:$D$100,3),"")</f>
        <v>36250</v>
      </c>
      <c r="B375" s="15" t="n">
        <f aca="false">IF(C375&lt;&gt;"",IF(C375&gt;=(WORKDAY(EOMONTH(C375,0)+1,-2)),EOMONTH(EOMONTH(C375,0)+1,0)+1,EOMONTH(C375,0)+1),"")</f>
        <v>36281</v>
      </c>
      <c r="C375" s="22" t="n">
        <v>36249</v>
      </c>
      <c r="E375" s="23" t="n">
        <v>1.965</v>
      </c>
      <c r="F375" s="23" t="n">
        <v>1.94</v>
      </c>
    </row>
    <row r="376" customFormat="false" ht="12.75" hidden="false" customHeight="false" outlineLevel="0" collapsed="false">
      <c r="A376" s="22" t="n">
        <f aca="false">IF(C376&lt;&gt;"",VLOOKUP(C376,Sheet2!$B$3:$D$100,3),"")</f>
        <v>36250</v>
      </c>
      <c r="B376" s="15" t="n">
        <f aca="false">IF(C376&lt;&gt;"",IF(C376&gt;=(WORKDAY(EOMONTH(C376,0)+1,-2)),EOMONTH(EOMONTH(C376,0)+1,0)+1,EOMONTH(C376,0)+1),"")</f>
        <v>36281</v>
      </c>
      <c r="C376" s="22" t="n">
        <v>36250</v>
      </c>
      <c r="E376" s="23" t="n">
        <v>1.98</v>
      </c>
      <c r="F376" s="23" t="n">
        <v>1.94</v>
      </c>
    </row>
    <row r="377" customFormat="false" ht="12.75" hidden="false" customHeight="false" outlineLevel="0" collapsed="false">
      <c r="A377" s="22" t="n">
        <f aca="false">IF(C377&lt;&gt;"",VLOOKUP(C377,Sheet2!$B$3:$D$100,3),"")</f>
        <v>36616</v>
      </c>
      <c r="B377" s="15" t="n">
        <f aca="false">IF(C377&lt;&gt;"",IF(C377&gt;=(WORKDAY(EOMONTH(C377,0)+1,-2)),EOMONTH(EOMONTH(C377,0)+1,0)+1,EOMONTH(C377,0)+1),"")</f>
        <v>36647</v>
      </c>
      <c r="C377" s="22" t="n">
        <v>36616</v>
      </c>
      <c r="E377" s="23" t="n">
        <v>3.09</v>
      </c>
      <c r="F377" s="23" t="n">
        <v>3.1</v>
      </c>
    </row>
    <row r="378" customFormat="false" ht="12.75" hidden="false" customHeight="false" outlineLevel="0" collapsed="false">
      <c r="A378" s="22" t="str">
        <f aca="false">IF(C378&lt;&gt;"",VLOOKUP(C378,Sheet2!$B$3:$D$100,3),"")</f>
        <v/>
      </c>
      <c r="B378" s="15" t="str">
        <f aca="false">IF(C378&lt;&gt;"",IF(C378&gt;=(WORKDAY(EOMONTH(C378,0)+1,-2)),EOMONTH(EOMONTH(C378,0)+1,0)+1,EOMONTH(C378,0)+1),"")</f>
        <v/>
      </c>
      <c r="E378" s="23"/>
      <c r="F378" s="23"/>
    </row>
    <row r="379" customFormat="false" ht="12.75" hidden="false" customHeight="false" outlineLevel="0" collapsed="false">
      <c r="A379" s="22" t="str">
        <f aca="false">IF(C379&lt;&gt;"",VLOOKUP(C379,Sheet2!$B$3:$D$100,3),"")</f>
        <v/>
      </c>
      <c r="B379" s="15" t="str">
        <f aca="false">IF(C379&lt;&gt;"",IF(C379&gt;=(WORKDAY(EOMONTH(C379,0)+1,-2)),EOMONTH(EOMONTH(C379,0)+1,0)+1,EOMONTH(C379,0)+1),"")</f>
        <v/>
      </c>
      <c r="E379" s="23"/>
      <c r="F379" s="23"/>
    </row>
    <row r="380" customFormat="false" ht="12.75" hidden="false" customHeight="false" outlineLevel="0" collapsed="false">
      <c r="A380" s="22" t="str">
        <f aca="false">IF(C380&lt;&gt;"",VLOOKUP(C380,Sheet2!$B$3:$D$100,3),"")</f>
        <v/>
      </c>
      <c r="B380" s="15" t="str">
        <f aca="false">IF(C380&lt;&gt;"",IF(C380&gt;=(WORKDAY(EOMONTH(C380,0)+1,-2)),EOMONTH(EOMONTH(C380,0)+1,0)+1,EOMONTH(C380,0)+1),"")</f>
        <v/>
      </c>
      <c r="E380" s="23"/>
      <c r="F380" s="23"/>
    </row>
    <row r="381" customFormat="false" ht="12.75" hidden="false" customHeight="false" outlineLevel="0" collapsed="false">
      <c r="A381" s="22" t="str">
        <f aca="false">IF(C381&lt;&gt;"",VLOOKUP(C381,Sheet2!$B$3:$D$100,3),"")</f>
        <v/>
      </c>
      <c r="B381" s="15" t="str">
        <f aca="false">IF(C381&lt;&gt;"",IF(C381&gt;=(WORKDAY(EOMONTH(C381,0)+1,-2)),EOMONTH(EOMONTH(C381,0)+1,0)+1,EOMONTH(C381,0)+1),"")</f>
        <v/>
      </c>
      <c r="E381" s="23"/>
      <c r="F381" s="23"/>
    </row>
    <row r="382" customFormat="false" ht="12.75" hidden="false" customHeight="false" outlineLevel="0" collapsed="false">
      <c r="A382" s="22" t="str">
        <f aca="false">IF(C382&lt;&gt;"",VLOOKUP(C382,Sheet2!$B$3:$D$100,3),"")</f>
        <v/>
      </c>
      <c r="B382" s="15" t="str">
        <f aca="false">IF(C382&lt;&gt;"",IF(C382&gt;=(WORKDAY(EOMONTH(C382,0)+1,-2)),EOMONTH(EOMONTH(C382,0)+1,0)+1,EOMONTH(C382,0)+1),"")</f>
        <v/>
      </c>
      <c r="E382" s="23"/>
      <c r="F382" s="23"/>
    </row>
    <row r="383" customFormat="false" ht="12.75" hidden="false" customHeight="false" outlineLevel="0" collapsed="false">
      <c r="A383" s="22" t="str">
        <f aca="false">IF(C383&lt;&gt;"",VLOOKUP(C383,Sheet2!$B$3:$D$100,3),"")</f>
        <v/>
      </c>
      <c r="B383" s="15" t="str">
        <f aca="false">IF(C383&lt;&gt;"",IF(C383&gt;=(WORKDAY(EOMONTH(C383,0)+1,-2)),EOMONTH(EOMONTH(C383,0)+1,0)+1,EOMONTH(C383,0)+1),"")</f>
        <v/>
      </c>
      <c r="E383" s="23"/>
      <c r="F383" s="23"/>
    </row>
    <row r="384" customFormat="false" ht="12.75" hidden="false" customHeight="false" outlineLevel="0" collapsed="false">
      <c r="A384" s="22" t="str">
        <f aca="false">IF(C384&lt;&gt;"",VLOOKUP(C384,Sheet2!$B$3:$D$100,3),"")</f>
        <v/>
      </c>
      <c r="B384" s="15" t="str">
        <f aca="false">IF(C384&lt;&gt;"",IF(C384&gt;=(WORKDAY(EOMONTH(C384,0)+1,-2)),EOMONTH(EOMONTH(C384,0)+1,0)+1,EOMONTH(C384,0)+1),"")</f>
        <v/>
      </c>
      <c r="E384" s="23"/>
      <c r="F384" s="23"/>
    </row>
    <row r="385" customFormat="false" ht="12.75" hidden="false" customHeight="false" outlineLevel="0" collapsed="false">
      <c r="A385" s="22" t="str">
        <f aca="false">IF(C385&lt;&gt;"",VLOOKUP(C385,Sheet2!$B$3:$D$100,3),"")</f>
        <v/>
      </c>
      <c r="B385" s="15" t="str">
        <f aca="false">IF(C385&lt;&gt;"",IF(C385&gt;=(WORKDAY(EOMONTH(C385,0)+1,-2)),EOMONTH(EOMONTH(C385,0)+1,0)+1,EOMONTH(C385,0)+1),"")</f>
        <v/>
      </c>
      <c r="E385" s="23"/>
      <c r="F385" s="23"/>
    </row>
    <row r="386" customFormat="false" ht="12.75" hidden="false" customHeight="false" outlineLevel="0" collapsed="false">
      <c r="A386" s="22" t="str">
        <f aca="false">IF(C386&lt;&gt;"",VLOOKUP(C386,Sheet2!$B$3:$D$100,3),"")</f>
        <v/>
      </c>
      <c r="B386" s="15" t="str">
        <f aca="false">IF(C386&lt;&gt;"",IF(C386&gt;=(WORKDAY(EOMONTH(C386,0)+1,-2)),EOMONTH(EOMONTH(C386,0)+1,0)+1,EOMONTH(C386,0)+1),"")</f>
        <v/>
      </c>
      <c r="E386" s="23"/>
      <c r="F386" s="23"/>
    </row>
    <row r="387" customFormat="false" ht="12.75" hidden="false" customHeight="false" outlineLevel="0" collapsed="false">
      <c r="A387" s="22" t="str">
        <f aca="false">IF(C387&lt;&gt;"",VLOOKUP(C387,Sheet2!$B$3:$D$100,3),"")</f>
        <v/>
      </c>
      <c r="B387" s="15" t="str">
        <f aca="false">IF(C387&lt;&gt;"",IF(C387&gt;=(WORKDAY(EOMONTH(C387,0)+1,-2)),EOMONTH(EOMONTH(C387,0)+1,0)+1,EOMONTH(C387,0)+1),"")</f>
        <v/>
      </c>
      <c r="E387" s="23"/>
      <c r="F387" s="23"/>
    </row>
    <row r="388" customFormat="false" ht="12.75" hidden="false" customHeight="false" outlineLevel="0" collapsed="false">
      <c r="A388" s="22" t="str">
        <f aca="false">IF(C388&lt;&gt;"",VLOOKUP(C388,Sheet2!$B$3:$D$100,3),"")</f>
        <v/>
      </c>
      <c r="B388" s="15" t="str">
        <f aca="false">IF(C388&lt;&gt;"",IF(C388&gt;=(WORKDAY(EOMONTH(C388,0)+1,-2)),EOMONTH(EOMONTH(C388,0)+1,0)+1,EOMONTH(C388,0)+1),"")</f>
        <v/>
      </c>
      <c r="E388" s="23"/>
      <c r="F388" s="23"/>
    </row>
    <row r="389" customFormat="false" ht="12.75" hidden="false" customHeight="false" outlineLevel="0" collapsed="false">
      <c r="A389" s="22" t="str">
        <f aca="false">IF(C389&lt;&gt;"",VLOOKUP(C389,Sheet2!$B$3:$D$100,3),"")</f>
        <v/>
      </c>
      <c r="B389" s="15" t="str">
        <f aca="false">IF(C389&lt;&gt;"",IF(C389&gt;=(WORKDAY(EOMONTH(C389,0)+1,-2)),EOMONTH(EOMONTH(C389,0)+1,0)+1,EOMONTH(C389,0)+1),"")</f>
        <v/>
      </c>
      <c r="E389" s="23"/>
      <c r="F389" s="23"/>
    </row>
    <row r="390" customFormat="false" ht="12.75" hidden="false" customHeight="false" outlineLevel="0" collapsed="false">
      <c r="A390" s="22" t="str">
        <f aca="false">IF(C390&lt;&gt;"",VLOOKUP(C390,Sheet2!$B$3:$D$100,3),"")</f>
        <v/>
      </c>
      <c r="B390" s="15" t="str">
        <f aca="false">IF(C390&lt;&gt;"",IF(C390&gt;=(WORKDAY(EOMONTH(C390,0)+1,-2)),EOMONTH(EOMONTH(C390,0)+1,0)+1,EOMONTH(C390,0)+1),"")</f>
        <v/>
      </c>
    </row>
    <row r="391" customFormat="false" ht="12.75" hidden="false" customHeight="false" outlineLevel="0" collapsed="false">
      <c r="A391" s="22" t="str">
        <f aca="false">IF(C391&lt;&gt;"",VLOOKUP(C391,Sheet2!$B$3:$D$100,3),"")</f>
        <v/>
      </c>
      <c r="B391" s="15" t="str">
        <f aca="false">IF(C391&lt;&gt;"",IF(C391&gt;=(WORKDAY(EOMONTH(C391,0)+1,-2)),EOMONTH(EOMONTH(C391,0)+1,0)+1,EOMONTH(C391,0)+1),"")</f>
        <v/>
      </c>
    </row>
    <row r="392" customFormat="false" ht="12.75" hidden="false" customHeight="false" outlineLevel="0" collapsed="false">
      <c r="A392" s="22" t="str">
        <f aca="false">IF(C392&lt;&gt;"",VLOOKUP(C392,Sheet2!$B$3:$D$100,3),"")</f>
        <v/>
      </c>
      <c r="B392" s="15" t="str">
        <f aca="false">IF(C392&lt;&gt;"",IF(C392&gt;=(WORKDAY(EOMONTH(C392,0)+1,-2)),EOMONTH(EOMONTH(C392,0)+1,0)+1,EOMONTH(C392,0)+1),"")</f>
        <v/>
      </c>
    </row>
    <row r="393" customFormat="false" ht="12.75" hidden="false" customHeight="false" outlineLevel="0" collapsed="false">
      <c r="A393" s="22" t="str">
        <f aca="false">IF(C393&lt;&gt;"",VLOOKUP(C393,Sheet2!$B$3:$D$100,3),"")</f>
        <v/>
      </c>
      <c r="B393" s="15" t="str">
        <f aca="false">IF(C393&lt;&gt;"",IF(C393&gt;=(WORKDAY(EOMONTH(C393,0)+1,-2)),EOMONTH(EOMONTH(C393,0)+1,0)+1,EOMONTH(C393,0)+1),"")</f>
        <v/>
      </c>
    </row>
    <row r="394" customFormat="false" ht="12.75" hidden="false" customHeight="false" outlineLevel="0" collapsed="false">
      <c r="A394" s="22" t="str">
        <f aca="false">IF(C394&lt;&gt;"",VLOOKUP(C394,Sheet2!$B$3:$D$100,3),"")</f>
        <v/>
      </c>
      <c r="B394" s="15" t="str">
        <f aca="false">IF(C394&lt;&gt;"",IF(C394&gt;=(WORKDAY(EOMONTH(C394,0)+1,-2)),EOMONTH(EOMONTH(C394,0)+1,0)+1,EOMONTH(C394,0)+1),"")</f>
        <v/>
      </c>
    </row>
    <row r="395" customFormat="false" ht="12.75" hidden="false" customHeight="false" outlineLevel="0" collapsed="false">
      <c r="A395" s="22" t="str">
        <f aca="false">IF(C395&lt;&gt;"",VLOOKUP(C395,Sheet2!$B$3:$D$100,3),"")</f>
        <v/>
      </c>
      <c r="B395" s="15" t="str">
        <f aca="false">IF(C395&lt;&gt;"",IF(C395&gt;=(WORKDAY(EOMONTH(C395,0)+1,-2)),EOMONTH(EOMONTH(C395,0)+1,0)+1,EOMONTH(C395,0)+1),"")</f>
        <v/>
      </c>
    </row>
    <row r="396" customFormat="false" ht="12.75" hidden="false" customHeight="false" outlineLevel="0" collapsed="false">
      <c r="A396" s="22" t="str">
        <f aca="false">IF(C396&lt;&gt;"",VLOOKUP(C396,Sheet2!$B$3:$D$100,3),"")</f>
        <v/>
      </c>
      <c r="B396" s="15" t="str">
        <f aca="false">IF(C396&lt;&gt;"",IF(C396&gt;=(WORKDAY(EOMONTH(C396,0)+1,-2)),EOMONTH(EOMONTH(C396,0)+1,0)+1,EOMONTH(C396,0)+1),"")</f>
        <v/>
      </c>
    </row>
    <row r="397" customFormat="false" ht="12.75" hidden="false" customHeight="false" outlineLevel="0" collapsed="false">
      <c r="A397" s="22" t="str">
        <f aca="false">IF(C397&lt;&gt;"",VLOOKUP(C397,Sheet2!$B$3:$D$100,3),"")</f>
        <v/>
      </c>
      <c r="B397" s="15" t="str">
        <f aca="false">IF(C397&lt;&gt;"",IF(C397&gt;=(WORKDAY(EOMONTH(C397,0)+1,-2)),EOMONTH(EOMONTH(C397,0)+1,0)+1,EOMONTH(C397,0)+1),"")</f>
        <v/>
      </c>
    </row>
    <row r="398" customFormat="false" ht="12.75" hidden="false" customHeight="false" outlineLevel="0" collapsed="false">
      <c r="A398" s="22" t="str">
        <f aca="false">IF(C398&lt;&gt;"",VLOOKUP(C398,Sheet2!$B$3:$D$100,3),"")</f>
        <v/>
      </c>
      <c r="B398" s="15" t="str">
        <f aca="false">IF(C398&lt;&gt;"",IF(C398&gt;=(WORKDAY(EOMONTH(C398,0)+1,-2)),EOMONTH(EOMONTH(C398,0)+1,0)+1,EOMONTH(C398,0)+1),"")</f>
        <v/>
      </c>
    </row>
    <row r="399" customFormat="false" ht="12.75" hidden="false" customHeight="false" outlineLevel="0" collapsed="false">
      <c r="A399" s="22" t="str">
        <f aca="false">IF(C399&lt;&gt;"",VLOOKUP(C399,Sheet2!$B$3:$D$100,3),"")</f>
        <v/>
      </c>
      <c r="B399" s="15" t="str">
        <f aca="false">IF(C399&lt;&gt;"",IF(C399&gt;=(WORKDAY(EOMONTH(C399,0)+1,-2)),EOMONTH(EOMONTH(C399,0)+1,0)+1,EOMONTH(C399,0)+1),"")</f>
        <v/>
      </c>
    </row>
    <row r="400" customFormat="false" ht="12.75" hidden="false" customHeight="false" outlineLevel="0" collapsed="false">
      <c r="A400" s="22" t="str">
        <f aca="false">IF(C400&lt;&gt;"",VLOOKUP(C400,Sheet2!$B$3:$D$100,3),"")</f>
        <v/>
      </c>
      <c r="B400" s="15" t="str">
        <f aca="false">IF(C400&lt;&gt;"",IF(C400&gt;=(WORKDAY(EOMONTH(C400,0)+1,-2)),EOMONTH(EOMONTH(C400,0)+1,0)+1,EOMONTH(C400,0)+1),"")</f>
        <v/>
      </c>
    </row>
    <row r="401" customFormat="false" ht="12.75" hidden="false" customHeight="false" outlineLevel="0" collapsed="false">
      <c r="A401" s="22" t="str">
        <f aca="false">IF(C401&lt;&gt;"",VLOOKUP(C401,Sheet2!$B$3:$D$100,3),"")</f>
        <v/>
      </c>
      <c r="B401" s="15" t="str">
        <f aca="false">IF(C401&lt;&gt;"",IF(C401&gt;=(WORKDAY(EOMONTH(C401,0)+1,-2)),EOMONTH(EOMONTH(C401,0)+1,0)+1,EOMONTH(C401,0)+1),"")</f>
        <v/>
      </c>
    </row>
    <row r="402" customFormat="false" ht="12.75" hidden="false" customHeight="false" outlineLevel="0" collapsed="false">
      <c r="A402" s="22" t="str">
        <f aca="false">IF(C402&lt;&gt;"",VLOOKUP(C402,Sheet2!$B$3:$D$100,3),"")</f>
        <v/>
      </c>
      <c r="B402" s="15" t="str">
        <f aca="false">IF(C402&lt;&gt;"",IF(C402&gt;=(WORKDAY(EOMONTH(C402,0)+1,-2)),EOMONTH(EOMONTH(C402,0)+1,0)+1,EOMONTH(C402,0)+1),"")</f>
        <v/>
      </c>
    </row>
    <row r="403" customFormat="false" ht="12.75" hidden="false" customHeight="false" outlineLevel="0" collapsed="false">
      <c r="A403" s="22" t="str">
        <f aca="false">IF(C403&lt;&gt;"",VLOOKUP(C403,Sheet2!$B$3:$D$100,3),"")</f>
        <v/>
      </c>
      <c r="B403" s="15" t="str">
        <f aca="false">IF(C403&lt;&gt;"",IF(C403&gt;=(WORKDAY(EOMONTH(C403,0)+1,-2)),EOMONTH(EOMONTH(C403,0)+1,0)+1,EOMONTH(C403,0)+1),"")</f>
        <v/>
      </c>
    </row>
    <row r="404" customFormat="false" ht="12.75" hidden="false" customHeight="false" outlineLevel="0" collapsed="false">
      <c r="A404" s="22" t="str">
        <f aca="false">IF(C404&lt;&gt;"",VLOOKUP(C404,Sheet2!$B$3:$D$100,3),"")</f>
        <v/>
      </c>
      <c r="B404" s="15" t="str">
        <f aca="false">IF(C404&lt;&gt;"",IF(C404&gt;=(WORKDAY(EOMONTH(C404,0)+1,-2)),EOMONTH(EOMONTH(C404,0)+1,0)+1,EOMONTH(C404,0)+1),"")</f>
        <v/>
      </c>
    </row>
    <row r="405" customFormat="false" ht="12.75" hidden="false" customHeight="false" outlineLevel="0" collapsed="false">
      <c r="A405" s="22" t="str">
        <f aca="false">IF(C405&lt;&gt;"",VLOOKUP(C405,Sheet2!$B$3:$D$100,3),"")</f>
        <v/>
      </c>
      <c r="B405" s="15" t="str">
        <f aca="false">IF(C405&lt;&gt;"",IF(C405&gt;=(WORKDAY(EOMONTH(C405,0)+1,-2)),EOMONTH(EOMONTH(C405,0)+1,0)+1,EOMONTH(C405,0)+1),"")</f>
        <v/>
      </c>
    </row>
    <row r="406" customFormat="false" ht="12.75" hidden="false" customHeight="false" outlineLevel="0" collapsed="false">
      <c r="A406" s="22" t="str">
        <f aca="false">IF(C406&lt;&gt;"",VLOOKUP(C406,Sheet2!$B$3:$D$100,3),"")</f>
        <v/>
      </c>
      <c r="B406" s="15" t="str">
        <f aca="false">IF(C406&lt;&gt;"",IF(C406&gt;=(WORKDAY(EOMONTH(C406,0)+1,-2)),EOMONTH(EOMONTH(C406,0)+1,0)+1,EOMONTH(C406,0)+1),"")</f>
        <v/>
      </c>
    </row>
    <row r="407" customFormat="false" ht="12.75" hidden="false" customHeight="false" outlineLevel="0" collapsed="false">
      <c r="A407" s="22" t="str">
        <f aca="false">IF(C407&lt;&gt;"",VLOOKUP(C407,Sheet2!$B$3:$D$100,3),"")</f>
        <v/>
      </c>
      <c r="B407" s="15" t="str">
        <f aca="false">IF(C407&lt;&gt;"",IF(C407&gt;=(WORKDAY(EOMONTH(C407,0)+1,-2)),EOMONTH(EOMONTH(C407,0)+1,0)+1,EOMONTH(C407,0)+1),"")</f>
        <v/>
      </c>
    </row>
    <row r="408" customFormat="false" ht="12.75" hidden="false" customHeight="false" outlineLevel="0" collapsed="false">
      <c r="A408" s="22" t="str">
        <f aca="false">IF(C408&lt;&gt;"",VLOOKUP(C408,Sheet2!$B$3:$D$100,3),"")</f>
        <v/>
      </c>
      <c r="B408" s="15" t="str">
        <f aca="false">IF(C408&lt;&gt;"",IF(C408&gt;=(WORKDAY(EOMONTH(C408,0)+1,-2)),EOMONTH(EOMONTH(C408,0)+1,0)+1,EOMONTH(C408,0)+1),"")</f>
        <v/>
      </c>
    </row>
    <row r="409" customFormat="false" ht="12.75" hidden="false" customHeight="false" outlineLevel="0" collapsed="false">
      <c r="A409" s="22" t="str">
        <f aca="false">IF(C409&lt;&gt;"",VLOOKUP(C409,Sheet2!$B$3:$D$100,3),"")</f>
        <v/>
      </c>
      <c r="B409" s="15" t="str">
        <f aca="false">IF(C409&lt;&gt;"",IF(C409&gt;=(WORKDAY(EOMONTH(C409,0)+1,-2)),EOMONTH(EOMONTH(C409,0)+1,0)+1,EOMONTH(C409,0)+1),"")</f>
        <v/>
      </c>
    </row>
    <row r="410" customFormat="false" ht="12.75" hidden="false" customHeight="false" outlineLevel="0" collapsed="false">
      <c r="A410" s="22" t="str">
        <f aca="false">IF(C410&lt;&gt;"",VLOOKUP(C410,Sheet2!$B$3:$D$100,3),"")</f>
        <v/>
      </c>
      <c r="B410" s="15" t="str">
        <f aca="false">IF(C410&lt;&gt;"",IF(C410&gt;=(WORKDAY(EOMONTH(C410,0)+1,-2)),EOMONTH(EOMONTH(C410,0)+1,0)+1,EOMONTH(C410,0)+1),"")</f>
        <v/>
      </c>
    </row>
    <row r="411" customFormat="false" ht="12.75" hidden="false" customHeight="false" outlineLevel="0" collapsed="false">
      <c r="A411" s="22" t="str">
        <f aca="false">IF(C411&lt;&gt;"",VLOOKUP(C411,Sheet2!$B$3:$D$100,3),"")</f>
        <v/>
      </c>
      <c r="B411" s="15" t="str">
        <f aca="false">IF(C411&lt;&gt;"",IF(C411&gt;=(WORKDAY(EOMONTH(C411,0)+1,-2)),EOMONTH(EOMONTH(C411,0)+1,0)+1,EOMONTH(C411,0)+1),"")</f>
        <v/>
      </c>
    </row>
    <row r="412" customFormat="false" ht="12.75" hidden="false" customHeight="false" outlineLevel="0" collapsed="false">
      <c r="A412" s="22" t="str">
        <f aca="false">IF(C412&lt;&gt;"",VLOOKUP(C412,Sheet2!$B$3:$D$100,3),"")</f>
        <v/>
      </c>
      <c r="B412" s="15" t="str">
        <f aca="false">IF(C412&lt;&gt;"",IF(C412&gt;=(WORKDAY(EOMONTH(C412,0)+1,-2)),EOMONTH(EOMONTH(C412,0)+1,0)+1,EOMONTH(C412,0)+1),"")</f>
        <v/>
      </c>
    </row>
    <row r="413" customFormat="false" ht="12.75" hidden="false" customHeight="false" outlineLevel="0" collapsed="false">
      <c r="A413" s="22" t="str">
        <f aca="false">IF(C413&lt;&gt;"",VLOOKUP(C413,Sheet2!$B$3:$D$100,3),"")</f>
        <v/>
      </c>
      <c r="B413" s="15" t="str">
        <f aca="false">IF(C413&lt;&gt;"",IF(C413&gt;=(WORKDAY(EOMONTH(C413,0)+1,-2)),EOMONTH(EOMONTH(C413,0)+1,0)+1,EOMONTH(C413,0)+1),"")</f>
        <v/>
      </c>
    </row>
    <row r="414" customFormat="false" ht="12.75" hidden="false" customHeight="false" outlineLevel="0" collapsed="false">
      <c r="B414" s="15" t="str">
        <f aca="false">IF(C414&lt;&gt;"",IF(C414&gt;=(WORKDAY(EOMONTH(C414,0)+1,-2)),EOMONTH(EOMONTH(C414,0)+1,0)+1,EOMONTH(C414,0)+1),"")</f>
        <v/>
      </c>
    </row>
    <row r="415" customFormat="false" ht="12.75" hidden="false" customHeight="false" outlineLevel="0" collapsed="false">
      <c r="B415" s="15" t="str">
        <f aca="false">IF(C415&lt;&gt;"",IF(C415&gt;=(WORKDAY(EOMONTH(C415,0)+1,-2)),EOMONTH(EOMONTH(C415,0)+1,0)+1,EOMONTH(C415,0)+1),"")</f>
        <v/>
      </c>
    </row>
    <row r="416" customFormat="false" ht="12.75" hidden="false" customHeight="false" outlineLevel="0" collapsed="false">
      <c r="B416" s="15" t="str">
        <f aca="false">IF(C416&lt;&gt;"",IF(C416&gt;=(WORKDAY(EOMONTH(C416,0)+1,-2)),EOMONTH(EOMONTH(C416,0)+1,0)+1,EOMONTH(C416,0)+1),"")</f>
        <v/>
      </c>
    </row>
    <row r="417" customFormat="false" ht="12.75" hidden="false" customHeight="false" outlineLevel="0" collapsed="false">
      <c r="B417" s="15" t="str">
        <f aca="false">IF(C417&lt;&gt;"",IF(C417&gt;=(WORKDAY(EOMONTH(C417,0)+1,-2)),EOMONTH(EOMONTH(C417,0)+1,0)+1,EOMONTH(C417,0)+1),"")</f>
        <v/>
      </c>
    </row>
    <row r="418" customFormat="false" ht="12.75" hidden="false" customHeight="false" outlineLevel="0" collapsed="false">
      <c r="B418" s="15" t="str">
        <f aca="false">IF(C418&lt;&gt;"",IF(C418&gt;=(WORKDAY(EOMONTH(C418,0)+1,-2)),EOMONTH(EOMONTH(C418,0)+1,0)+1,EOMONTH(C418,0)+1),"")</f>
        <v/>
      </c>
    </row>
    <row r="419" customFormat="false" ht="12.75" hidden="false" customHeight="false" outlineLevel="0" collapsed="false">
      <c r="B419" s="15" t="str">
        <f aca="false">IF(C419&lt;&gt;"",IF(C419&gt;=(WORKDAY(EOMONTH(C419,0)+1,-2)),EOMONTH(EOMONTH(C419,0)+1,0)+1,EOMONTH(C419,0)+1),"")</f>
        <v/>
      </c>
    </row>
    <row r="420" customFormat="false" ht="12.75" hidden="false" customHeight="false" outlineLevel="0" collapsed="false">
      <c r="B420" s="15" t="str">
        <f aca="false">IF(C420&lt;&gt;"",IF(C420&gt;=(WORKDAY(EOMONTH(C420,0)+1,-2)),EOMONTH(EOMONTH(C420,0)+1,0)+1,EOMONTH(C420,0)+1),"")</f>
        <v/>
      </c>
    </row>
    <row r="421" customFormat="false" ht="12.75" hidden="false" customHeight="false" outlineLevel="0" collapsed="false">
      <c r="B421" s="15" t="str">
        <f aca="false">IF(C421&lt;&gt;"",IF(C421&gt;=(WORKDAY(EOMONTH(C421,0)+1,-2)),EOMONTH(EOMONTH(C421,0)+1,0)+1,EOMONTH(C421,0)+1),"")</f>
        <v/>
      </c>
    </row>
    <row r="422" customFormat="false" ht="12.75" hidden="false" customHeight="false" outlineLevel="0" collapsed="false">
      <c r="B422" s="15" t="str">
        <f aca="false">IF(C422&lt;&gt;"",IF(C422&gt;=(WORKDAY(EOMONTH(C422,0)+1,-2)),EOMONTH(EOMONTH(C422,0)+1,0)+1,EOMONTH(C422,0)+1),"")</f>
        <v/>
      </c>
    </row>
    <row r="423" customFormat="false" ht="12.75" hidden="false" customHeight="false" outlineLevel="0" collapsed="false">
      <c r="B423" s="15" t="str">
        <f aca="false">IF(C423&lt;&gt;"",IF(C423&gt;=(WORKDAY(EOMONTH(C423,0)+1,-2)),EOMONTH(EOMONTH(C423,0)+1,0)+1,EOMONTH(C423,0)+1),"")</f>
        <v/>
      </c>
    </row>
    <row r="424" customFormat="false" ht="12.75" hidden="false" customHeight="false" outlineLevel="0" collapsed="false">
      <c r="B424" s="15" t="str">
        <f aca="false">IF(C424&lt;&gt;"",IF(C424&gt;=(WORKDAY(EOMONTH(C424,0)+1,-2)),EOMONTH(EOMONTH(C424,0)+1,0)+1,EOMONTH(C424,0)+1),"")</f>
        <v/>
      </c>
    </row>
    <row r="425" customFormat="false" ht="12.75" hidden="false" customHeight="false" outlineLevel="0" collapsed="false">
      <c r="B425" s="15" t="str">
        <f aca="false">IF(C425&lt;&gt;"",IF(C425&gt;=(WORKDAY(EOMONTH(C425,0)+1,-2)),EOMONTH(EOMONTH(C425,0)+1,0)+1,EOMONTH(C425,0)+1),"")</f>
        <v/>
      </c>
    </row>
    <row r="426" customFormat="false" ht="12.75" hidden="false" customHeight="false" outlineLevel="0" collapsed="false">
      <c r="B426" s="15" t="str">
        <f aca="false">IF(C426&lt;&gt;"",IF(C426&gt;=(WORKDAY(EOMONTH(C426,0)+1,-2)),EOMONTH(EOMONTH(C426,0)+1,0)+1,EOMONTH(C426,0)+1),"")</f>
        <v/>
      </c>
    </row>
    <row r="427" customFormat="false" ht="12.75" hidden="false" customHeight="false" outlineLevel="0" collapsed="false">
      <c r="B427" s="15" t="str">
        <f aca="false">IF(C427&lt;&gt;"",IF(C427&gt;=(WORKDAY(EOMONTH(C427,0)+1,-2)),EOMONTH(EOMONTH(C427,0)+1,0)+1,EOMONTH(C427,0)+1),"")</f>
        <v/>
      </c>
    </row>
    <row r="428" customFormat="false" ht="12.75" hidden="false" customHeight="false" outlineLevel="0" collapsed="false">
      <c r="B428" s="15" t="str">
        <f aca="false">IF(C428&lt;&gt;"",IF(C428&gt;=(WORKDAY(EOMONTH(C428,0)+1,-2)),EOMONTH(EOMONTH(C428,0)+1,0)+1,EOMONTH(C428,0)+1),"")</f>
        <v/>
      </c>
    </row>
    <row r="429" customFormat="false" ht="12.75" hidden="false" customHeight="false" outlineLevel="0" collapsed="false">
      <c r="B429" s="15" t="str">
        <f aca="false">IF(C429&lt;&gt;"",IF(C429&gt;=(WORKDAY(EOMONTH(C429,0)+1,-2)),EOMONTH(EOMONTH(C429,0)+1,0)+1,EOMONTH(C429,0)+1),"")</f>
        <v/>
      </c>
    </row>
    <row r="430" customFormat="false" ht="12.75" hidden="false" customHeight="false" outlineLevel="0" collapsed="false">
      <c r="B430" s="15" t="str">
        <f aca="false">IF(C430&lt;&gt;"",IF(C430&gt;=(WORKDAY(EOMONTH(C430,0)+1,-2)),EOMONTH(EOMONTH(C430,0)+1,0)+1,EOMONTH(C430,0)+1),"")</f>
        <v/>
      </c>
    </row>
    <row r="431" customFormat="false" ht="12.75" hidden="false" customHeight="false" outlineLevel="0" collapsed="false">
      <c r="B431" s="15" t="str">
        <f aca="false">IF(C431&lt;&gt;"",IF(C431&gt;=(WORKDAY(EOMONTH(C431,0)+1,-2)),EOMONTH(EOMONTH(C431,0)+1,0)+1,EOMONTH(C431,0)+1),"")</f>
        <v/>
      </c>
    </row>
    <row r="432" customFormat="false" ht="12.75" hidden="false" customHeight="false" outlineLevel="0" collapsed="false">
      <c r="B432" s="15" t="str">
        <f aca="false">IF(C432&lt;&gt;"",IF(C432&gt;=(WORKDAY(EOMONTH(C432,0)+1,-2)),EOMONTH(EOMONTH(C432,0)+1,0)+1,EOMONTH(C432,0)+1),"")</f>
        <v/>
      </c>
    </row>
    <row r="433" customFormat="false" ht="12.75" hidden="false" customHeight="false" outlineLevel="0" collapsed="false">
      <c r="B433" s="15" t="str">
        <f aca="false">IF(C433&lt;&gt;"",IF(C433&gt;=(WORKDAY(EOMONTH(C433,0)+1,-2)),EOMONTH(EOMONTH(C433,0)+1,0)+1,EOMONTH(C433,0)+1),"")</f>
        <v/>
      </c>
    </row>
    <row r="434" customFormat="false" ht="12.75" hidden="false" customHeight="false" outlineLevel="0" collapsed="false">
      <c r="B434" s="15" t="str">
        <f aca="false">IF(C434&lt;&gt;"",IF(C434&gt;=(WORKDAY(EOMONTH(C434,0)+1,-2)),EOMONTH(EOMONTH(C434,0)+1,0)+1,EOMONTH(C434,0)+1),"")</f>
        <v/>
      </c>
    </row>
    <row r="435" customFormat="false" ht="12.75" hidden="false" customHeight="false" outlineLevel="0" collapsed="false">
      <c r="B435" s="15" t="str">
        <f aca="false">IF(C435&lt;&gt;"",IF(C435&gt;=(WORKDAY(EOMONTH(C435,0)+1,-2)),EOMONTH(EOMONTH(C435,0)+1,0)+1,EOMONTH(C435,0)+1),"")</f>
        <v/>
      </c>
    </row>
    <row r="436" customFormat="false" ht="12.75" hidden="false" customHeight="false" outlineLevel="0" collapsed="false">
      <c r="B436" s="15" t="str">
        <f aca="false">IF(C436&lt;&gt;"",IF(C436&gt;=(WORKDAY(EOMONTH(C436,0)+1,-2)),EOMONTH(EOMONTH(C436,0)+1,0)+1,EOMONTH(C436,0)+1),"")</f>
        <v/>
      </c>
    </row>
    <row r="437" customFormat="false" ht="12.75" hidden="false" customHeight="false" outlineLevel="0" collapsed="false">
      <c r="B437" s="15" t="str">
        <f aca="false">IF(C437&lt;&gt;"",IF(C437&gt;=(WORKDAY(EOMONTH(C437,0)+1,-2)),EOMONTH(EOMONTH(C437,0)+1,0)+1,EOMONTH(C437,0)+1),"")</f>
        <v/>
      </c>
    </row>
    <row r="438" customFormat="false" ht="12.75" hidden="false" customHeight="false" outlineLevel="0" collapsed="false">
      <c r="B438" s="15" t="str">
        <f aca="false">IF(C438&lt;&gt;"",IF(C438&gt;=(WORKDAY(EOMONTH(C438,0)+1,-2)),EOMONTH(EOMONTH(C438,0)+1,0)+1,EOMONTH(C438,0)+1),"")</f>
        <v/>
      </c>
    </row>
    <row r="439" customFormat="false" ht="12.75" hidden="false" customHeight="false" outlineLevel="0" collapsed="false">
      <c r="B439" s="15" t="str">
        <f aca="false">IF(C439&lt;&gt;"",IF(C439&gt;=(WORKDAY(EOMONTH(C439,0)+1,-2)),EOMONTH(EOMONTH(C439,0)+1,0)+1,EOMONTH(C439,0)+1),"")</f>
        <v/>
      </c>
    </row>
    <row r="440" customFormat="false" ht="12.75" hidden="false" customHeight="false" outlineLevel="0" collapsed="false">
      <c r="B440" s="15" t="str">
        <f aca="false">IF(C440&lt;&gt;"",IF(C440&gt;=(WORKDAY(EOMONTH(C440,0)+1,-2)),EOMONTH(EOMONTH(C440,0)+1,0)+1,EOMONTH(C440,0)+1),"")</f>
        <v/>
      </c>
    </row>
    <row r="441" customFormat="false" ht="12.75" hidden="false" customHeight="false" outlineLevel="0" collapsed="false">
      <c r="B441" s="15" t="str">
        <f aca="false">IF(C441&lt;&gt;"",IF(C441&gt;=(WORKDAY(EOMONTH(C441,0)+1,-2)),EOMONTH(EOMONTH(C441,0)+1,0)+1,EOMONTH(C441,0)+1),"")</f>
        <v/>
      </c>
    </row>
    <row r="442" customFormat="false" ht="12.75" hidden="false" customHeight="false" outlineLevel="0" collapsed="false">
      <c r="B442" s="15" t="str">
        <f aca="false">IF(C442&lt;&gt;"",IF(C442&gt;=(WORKDAY(EOMONTH(C442,0)+1,-2)),EOMONTH(EOMONTH(C442,0)+1,0)+1,EOMONTH(C442,0)+1),"")</f>
        <v/>
      </c>
    </row>
    <row r="443" customFormat="false" ht="12.75" hidden="false" customHeight="false" outlineLevel="0" collapsed="false">
      <c r="B443" s="15" t="str">
        <f aca="false">IF(C443&lt;&gt;"",IF(C443&gt;=(WORKDAY(EOMONTH(C443,0)+1,-2)),EOMONTH(EOMONTH(C443,0)+1,0)+1,EOMONTH(C443,0)+1),"")</f>
        <v/>
      </c>
    </row>
    <row r="444" customFormat="false" ht="12.75" hidden="false" customHeight="false" outlineLevel="0" collapsed="false">
      <c r="B444" s="15" t="str">
        <f aca="false">IF(C444&lt;&gt;"",IF(C444&gt;=(WORKDAY(EOMONTH(C444,0)+1,-2)),EOMONTH(EOMONTH(C444,0)+1,0)+1,EOMONTH(C444,0)+1),"")</f>
        <v/>
      </c>
    </row>
    <row r="445" customFormat="false" ht="12.75" hidden="false" customHeight="false" outlineLevel="0" collapsed="false">
      <c r="B445" s="15" t="str">
        <f aca="false">IF(C445&lt;&gt;"",IF(C445&gt;=(WORKDAY(EOMONTH(C445,0)+1,-2)),EOMONTH(EOMONTH(C445,0)+1,0)+1,EOMONTH(C445,0)+1),"")</f>
        <v/>
      </c>
    </row>
    <row r="446" customFormat="false" ht="12.75" hidden="false" customHeight="false" outlineLevel="0" collapsed="false">
      <c r="B446" s="15" t="str">
        <f aca="false">IF(C446&lt;&gt;"",IF(C446&gt;=(WORKDAY(EOMONTH(C446,0)+1,-2)),EOMONTH(EOMONTH(C446,0)+1,0)+1,EOMONTH(C446,0)+1),"")</f>
        <v/>
      </c>
    </row>
    <row r="447" customFormat="false" ht="12.75" hidden="false" customHeight="false" outlineLevel="0" collapsed="false">
      <c r="B447" s="15" t="str">
        <f aca="false">IF(C447&lt;&gt;"",IF(C447&gt;=(WORKDAY(EOMONTH(C447,0)+1,-2)),EOMONTH(EOMONTH(C447,0)+1,0)+1,EOMONTH(C447,0)+1),"")</f>
        <v/>
      </c>
    </row>
    <row r="448" customFormat="false" ht="12.75" hidden="false" customHeight="false" outlineLevel="0" collapsed="false">
      <c r="B448" s="15" t="str">
        <f aca="false">IF(C448&lt;&gt;"",IF(C448&gt;=(WORKDAY(EOMONTH(C448,0)+1,-2)),EOMONTH(EOMONTH(C448,0)+1,0)+1,EOMONTH(C448,0)+1),"")</f>
        <v/>
      </c>
    </row>
    <row r="449" customFormat="false" ht="12.75" hidden="false" customHeight="false" outlineLevel="0" collapsed="false">
      <c r="B449" s="15" t="str">
        <f aca="false">IF(C449&lt;&gt;"",IF(C449&gt;=(WORKDAY(EOMONTH(C449,0)+1,-2)),EOMONTH(EOMONTH(C449,0)+1,0)+1,EOMONTH(C449,0)+1),"")</f>
        <v/>
      </c>
    </row>
    <row r="450" customFormat="false" ht="12.75" hidden="false" customHeight="false" outlineLevel="0" collapsed="false">
      <c r="B450" s="15" t="str">
        <f aca="false">IF(C450&lt;&gt;"",IF(C450&gt;=(WORKDAY(EOMONTH(C450,0)+1,-2)),EOMONTH(EOMONTH(C450,0)+1,0)+1,EOMONTH(C450,0)+1),"")</f>
        <v/>
      </c>
    </row>
    <row r="451" customFormat="false" ht="12.75" hidden="false" customHeight="false" outlineLevel="0" collapsed="false">
      <c r="B451" s="15" t="str">
        <f aca="false">IF(C451&lt;&gt;"",IF(C451&gt;=(WORKDAY(EOMONTH(C451,0)+1,-2)),EOMONTH(EOMONTH(C451,0)+1,0)+1,EOMONTH(C451,0)+1),"")</f>
        <v/>
      </c>
    </row>
    <row r="452" customFormat="false" ht="12.75" hidden="false" customHeight="false" outlineLevel="0" collapsed="false">
      <c r="B452" s="15" t="str">
        <f aca="false">IF(C452&lt;&gt;"",IF(C452&gt;=(WORKDAY(EOMONTH(C452,0)+1,-2)),EOMONTH(EOMONTH(C452,0)+1,0)+1,EOMONTH(C452,0)+1),"")</f>
        <v/>
      </c>
    </row>
    <row r="453" customFormat="false" ht="12.75" hidden="false" customHeight="false" outlineLevel="0" collapsed="false">
      <c r="B453" s="15" t="str">
        <f aca="false">IF(C453&lt;&gt;"",IF(C453&gt;=(WORKDAY(EOMONTH(C453,0)+1,-2)),EOMONTH(EOMONTH(C453,0)+1,0)+1,EOMONTH(C453,0)+1),"")</f>
        <v/>
      </c>
    </row>
    <row r="454" customFormat="false" ht="12.75" hidden="false" customHeight="false" outlineLevel="0" collapsed="false">
      <c r="B454" s="15" t="str">
        <f aca="false">IF(C454&lt;&gt;"",IF(C454&gt;=(WORKDAY(EOMONTH(C454,0)+1,-2)),EOMONTH(EOMONTH(C454,0)+1,0)+1,EOMONTH(C454,0)+1),"")</f>
        <v/>
      </c>
    </row>
    <row r="455" customFormat="false" ht="12.75" hidden="false" customHeight="false" outlineLevel="0" collapsed="false">
      <c r="B455" s="15" t="str">
        <f aca="false">IF(C455&lt;&gt;"",IF(C455&gt;=(WORKDAY(EOMONTH(C455,0)+1,-2)),EOMONTH(EOMONTH(C455,0)+1,0)+1,EOMONTH(C455,0)+1),"")</f>
        <v/>
      </c>
    </row>
    <row r="456" customFormat="false" ht="12.75" hidden="false" customHeight="false" outlineLevel="0" collapsed="false">
      <c r="B456" s="15" t="str">
        <f aca="false">IF(C456&lt;&gt;"",IF(C456&gt;=(WORKDAY(EOMONTH(C456,0)+1,-2)),EOMONTH(EOMONTH(C456,0)+1,0)+1,EOMONTH(C456,0)+1),"")</f>
        <v/>
      </c>
    </row>
    <row r="457" customFormat="false" ht="12.75" hidden="false" customHeight="false" outlineLevel="0" collapsed="false">
      <c r="B457" s="15" t="str">
        <f aca="false">IF(C457&lt;&gt;"",IF(C457&gt;=(WORKDAY(EOMONTH(C457,0)+1,-2)),EOMONTH(EOMONTH(C457,0)+1,0)+1,EOMONTH(C457,0)+1),"")</f>
        <v/>
      </c>
    </row>
    <row r="458" customFormat="false" ht="12.75" hidden="false" customHeight="false" outlineLevel="0" collapsed="false">
      <c r="B458" s="15" t="str">
        <f aca="false">IF(C458&lt;&gt;"",IF(C458&gt;=(WORKDAY(EOMONTH(C458,0)+1,-2)),EOMONTH(EOMONTH(C458,0)+1,0)+1,EOMONTH(C458,0)+1),"")</f>
        <v/>
      </c>
    </row>
    <row r="459" customFormat="false" ht="12.75" hidden="false" customHeight="false" outlineLevel="0" collapsed="false">
      <c r="B459" s="15" t="str">
        <f aca="false">IF(C459&lt;&gt;"",IF(C459&gt;=(WORKDAY(EOMONTH(C459,0)+1,-2)),EOMONTH(EOMONTH(C459,0)+1,0)+1,EOMONTH(C459,0)+1),"")</f>
        <v/>
      </c>
    </row>
    <row r="460" customFormat="false" ht="12.75" hidden="false" customHeight="false" outlineLevel="0" collapsed="false">
      <c r="B460" s="15" t="str">
        <f aca="false">IF(C460&lt;&gt;"",IF(C460&gt;=(WORKDAY(EOMONTH(C460,0)+1,-2)),EOMONTH(EOMONTH(C460,0)+1,0)+1,EOMONTH(C460,0)+1),"")</f>
        <v/>
      </c>
    </row>
    <row r="461" customFormat="false" ht="12.75" hidden="false" customHeight="false" outlineLevel="0" collapsed="false">
      <c r="B461" s="15" t="str">
        <f aca="false">IF(C461&lt;&gt;"",IF(C461&gt;=(WORKDAY(EOMONTH(C461,0)+1,-2)),EOMONTH(EOMONTH(C461,0)+1,0)+1,EOMONTH(C461,0)+1),"")</f>
        <v/>
      </c>
    </row>
    <row r="462" customFormat="false" ht="12.75" hidden="false" customHeight="false" outlineLevel="0" collapsed="false">
      <c r="B462" s="15" t="str">
        <f aca="false">IF(C462&lt;&gt;"",IF(C462&gt;=(WORKDAY(EOMONTH(C462,0)+1,-2)),EOMONTH(EOMONTH(C462,0)+1,0)+1,EOMONTH(C462,0)+1),"")</f>
        <v/>
      </c>
    </row>
    <row r="463" customFormat="false" ht="12.75" hidden="false" customHeight="false" outlineLevel="0" collapsed="false">
      <c r="B463" s="15" t="str">
        <f aca="false">IF(C463&lt;&gt;"",IF(C463&gt;=(WORKDAY(EOMONTH(C463,0)+1,-2)),EOMONTH(EOMONTH(C463,0)+1,0)+1,EOMONTH(C463,0)+1),"")</f>
        <v/>
      </c>
    </row>
    <row r="464" customFormat="false" ht="12.75" hidden="false" customHeight="false" outlineLevel="0" collapsed="false">
      <c r="B464" s="15" t="str">
        <f aca="false">IF(C464&lt;&gt;"",IF(C464&gt;=(WORKDAY(EOMONTH(C464,0)+1,-2)),EOMONTH(EOMONTH(C464,0)+1,0)+1,EOMONTH(C464,0)+1),"")</f>
        <v/>
      </c>
    </row>
    <row r="465" customFormat="false" ht="12.75" hidden="false" customHeight="false" outlineLevel="0" collapsed="false">
      <c r="B465" s="15" t="str">
        <f aca="false">IF(C465&lt;&gt;"",IF(C465&gt;=(WORKDAY(EOMONTH(C465,0)+1,-2)),EOMONTH(EOMONTH(C465,0)+1,0)+1,EOMONTH(C465,0)+1),"")</f>
        <v/>
      </c>
    </row>
    <row r="466" customFormat="false" ht="12.75" hidden="false" customHeight="false" outlineLevel="0" collapsed="false">
      <c r="B466" s="15" t="str">
        <f aca="false">IF(C466&lt;&gt;"",IF(C466&gt;=(WORKDAY(EOMONTH(C466,0)+1,-2)),EOMONTH(EOMONTH(C466,0)+1,0)+1,EOMONTH(C466,0)+1),"")</f>
        <v/>
      </c>
    </row>
    <row r="467" customFormat="false" ht="12.75" hidden="false" customHeight="false" outlineLevel="0" collapsed="false">
      <c r="B467" s="15" t="str">
        <f aca="false">IF(C467&lt;&gt;"",IF(C467&gt;=(WORKDAY(EOMONTH(C467,0)+1,-2)),EOMONTH(EOMONTH(C467,0)+1,0)+1,EOMONTH(C467,0)+1),"")</f>
        <v/>
      </c>
    </row>
    <row r="468" customFormat="false" ht="12.75" hidden="false" customHeight="false" outlineLevel="0" collapsed="false">
      <c r="B468" s="15" t="str">
        <f aca="false">IF(C468&lt;&gt;"",IF(C468&gt;=(WORKDAY(EOMONTH(C468,0)+1,-2)),EOMONTH(EOMONTH(C468,0)+1,0)+1,EOMONTH(C468,0)+1),"")</f>
        <v/>
      </c>
    </row>
    <row r="469" customFormat="false" ht="12.75" hidden="false" customHeight="false" outlineLevel="0" collapsed="false">
      <c r="B469" s="15" t="str">
        <f aca="false">IF(C469&lt;&gt;"",IF(C469&gt;=(WORKDAY(EOMONTH(C469,0)+1,-2)),EOMONTH(EOMONTH(C469,0)+1,0)+1,EOMONTH(C469,0)+1),"")</f>
        <v/>
      </c>
    </row>
    <row r="470" customFormat="false" ht="12.75" hidden="false" customHeight="false" outlineLevel="0" collapsed="false">
      <c r="B470" s="15" t="str">
        <f aca="false">IF(C470&lt;&gt;"",IF(C470&gt;=(WORKDAY(EOMONTH(C470,0)+1,-2)),EOMONTH(EOMONTH(C470,0)+1,0)+1,EOMONTH(C470,0)+1),"")</f>
        <v/>
      </c>
    </row>
    <row r="471" customFormat="false" ht="12.75" hidden="false" customHeight="false" outlineLevel="0" collapsed="false">
      <c r="B471" s="15" t="str">
        <f aca="false">IF(C471&lt;&gt;"",IF(C471&gt;=(WORKDAY(EOMONTH(C471,0)+1,-2)),EOMONTH(EOMONTH(C471,0)+1,0)+1,EOMONTH(C471,0)+1),"")</f>
        <v/>
      </c>
    </row>
    <row r="472" customFormat="false" ht="12.75" hidden="false" customHeight="false" outlineLevel="0" collapsed="false">
      <c r="B472" s="15" t="str">
        <f aca="false">IF(C472&lt;&gt;"",IF(C472&gt;=(WORKDAY(EOMONTH(C472,0)+1,-2)),EOMONTH(EOMONTH(C472,0)+1,0)+1,EOMONTH(C472,0)+1),"")</f>
        <v/>
      </c>
    </row>
    <row r="473" customFormat="false" ht="12.75" hidden="false" customHeight="false" outlineLevel="0" collapsed="false">
      <c r="B473" s="15" t="str">
        <f aca="false">IF(C473&lt;&gt;"",IF(C473&gt;=(WORKDAY(EOMONTH(C473,0)+1,-2)),EOMONTH(EOMONTH(C473,0)+1,0)+1,EOMONTH(C473,0)+1),"")</f>
        <v/>
      </c>
    </row>
    <row r="474" customFormat="false" ht="12.75" hidden="false" customHeight="false" outlineLevel="0" collapsed="false">
      <c r="B474" s="15" t="str">
        <f aca="false">IF(C474&lt;&gt;"",IF(C474&gt;=(WORKDAY(EOMONTH(C474,0)+1,-2)),EOMONTH(EOMONTH(C474,0)+1,0)+1,EOMONTH(C474,0)+1),"")</f>
        <v/>
      </c>
    </row>
    <row r="475" customFormat="false" ht="12.75" hidden="false" customHeight="false" outlineLevel="0" collapsed="false">
      <c r="B475" s="15" t="str">
        <f aca="false">IF(C475&lt;&gt;"",IF(C475&gt;=(WORKDAY(EOMONTH(C475,0)+1,-2)),EOMONTH(EOMONTH(C475,0)+1,0)+1,EOMONTH(C475,0)+1),"")</f>
        <v/>
      </c>
    </row>
    <row r="476" customFormat="false" ht="12.75" hidden="false" customHeight="false" outlineLevel="0" collapsed="false">
      <c r="B476" s="15" t="str">
        <f aca="false">IF(C476&lt;&gt;"",IF(C476&gt;=(WORKDAY(EOMONTH(C476,0)+1,-2)),EOMONTH(EOMONTH(C476,0)+1,0)+1,EOMONTH(C476,0)+1),"")</f>
        <v/>
      </c>
    </row>
    <row r="477" customFormat="false" ht="12.75" hidden="false" customHeight="false" outlineLevel="0" collapsed="false">
      <c r="B477" s="15" t="str">
        <f aca="false">IF(C477&lt;&gt;"",IF(C477&gt;=(WORKDAY(EOMONTH(C477,0)+1,-2)),EOMONTH(EOMONTH(C477,0)+1,0)+1,EOMONTH(C477,0)+1),"")</f>
        <v/>
      </c>
    </row>
    <row r="478" customFormat="false" ht="12.75" hidden="false" customHeight="false" outlineLevel="0" collapsed="false">
      <c r="B478" s="15" t="str">
        <f aca="false">IF(C478&lt;&gt;"",IF(C478&gt;=(WORKDAY(EOMONTH(C478,0)+1,-2)),EOMONTH(EOMONTH(C478,0)+1,0)+1,EOMONTH(C478,0)+1),"")</f>
        <v/>
      </c>
    </row>
    <row r="479" customFormat="false" ht="12.75" hidden="false" customHeight="false" outlineLevel="0" collapsed="false">
      <c r="B479" s="15" t="str">
        <f aca="false">IF(C479&lt;&gt;"",IF(C479&gt;=(WORKDAY(EOMONTH(C479,0)+1,-2)),EOMONTH(EOMONTH(C479,0)+1,0)+1,EOMONTH(C479,0)+1),"")</f>
        <v/>
      </c>
    </row>
    <row r="480" customFormat="false" ht="12.75" hidden="false" customHeight="false" outlineLevel="0" collapsed="false">
      <c r="B480" s="15" t="str">
        <f aca="false">IF(C480&lt;&gt;"",IF(C480&gt;=(WORKDAY(EOMONTH(C480,0)+1,-2)),EOMONTH(EOMONTH(C480,0)+1,0)+1,EOMONTH(C480,0)+1),"")</f>
        <v/>
      </c>
    </row>
    <row r="481" customFormat="false" ht="12.75" hidden="false" customHeight="false" outlineLevel="0" collapsed="false">
      <c r="B481" s="15" t="str">
        <f aca="false">IF(C481&lt;&gt;"",IF(C481&gt;=(WORKDAY(EOMONTH(C481,0)+1,-2)),EOMONTH(EOMONTH(C481,0)+1,0)+1,EOMONTH(C481,0)+1),"")</f>
        <v/>
      </c>
    </row>
    <row r="482" customFormat="false" ht="12.75" hidden="false" customHeight="false" outlineLevel="0" collapsed="false">
      <c r="B482" s="15" t="str">
        <f aca="false">IF(C482&lt;&gt;"",IF(C482&gt;=(WORKDAY(EOMONTH(C482,0)+1,-2)),EOMONTH(EOMONTH(C482,0)+1,0)+1,EOMONTH(C482,0)+1),"")</f>
        <v/>
      </c>
    </row>
    <row r="483" customFormat="false" ht="12.75" hidden="false" customHeight="false" outlineLevel="0" collapsed="false">
      <c r="B483" s="15" t="str">
        <f aca="false">IF(C483&lt;&gt;"",IF(C483&gt;=(WORKDAY(EOMONTH(C483,0)+1,-2)),EOMONTH(EOMONTH(C483,0)+1,0)+1,EOMONTH(C483,0)+1),"")</f>
        <v/>
      </c>
    </row>
    <row r="484" customFormat="false" ht="12.75" hidden="false" customHeight="false" outlineLevel="0" collapsed="false">
      <c r="B484" s="15" t="str">
        <f aca="false">IF(C484&lt;&gt;"",IF(C484&gt;=(WORKDAY(EOMONTH(C484,0)+1,-2)),EOMONTH(EOMONTH(C484,0)+1,0)+1,EOMONTH(C484,0)+1),"")</f>
        <v/>
      </c>
    </row>
    <row r="485" customFormat="false" ht="12.75" hidden="false" customHeight="false" outlineLevel="0" collapsed="false">
      <c r="B485" s="15" t="str">
        <f aca="false">IF(C485&lt;&gt;"",IF(C485&gt;=(WORKDAY(EOMONTH(C485,0)+1,-2)),EOMONTH(EOMONTH(C485,0)+1,0)+1,EOMONTH(C485,0)+1),"")</f>
        <v/>
      </c>
    </row>
    <row r="486" customFormat="false" ht="12.75" hidden="false" customHeight="false" outlineLevel="0" collapsed="false">
      <c r="B486" s="15" t="str">
        <f aca="false">IF(C486&lt;&gt;"",IF(C486&gt;=(WORKDAY(EOMONTH(C486,0)+1,-2)),EOMONTH(EOMONTH(C486,0)+1,0)+1,EOMONTH(C486,0)+1),"")</f>
        <v/>
      </c>
    </row>
    <row r="487" customFormat="false" ht="12.75" hidden="false" customHeight="false" outlineLevel="0" collapsed="false">
      <c r="B487" s="15" t="str">
        <f aca="false">IF(C487&lt;&gt;"",IF(C487&gt;=(WORKDAY(EOMONTH(C487,0)+1,-2)),EOMONTH(EOMONTH(C487,0)+1,0)+1,EOMONTH(C487,0)+1),"")</f>
        <v/>
      </c>
    </row>
    <row r="488" customFormat="false" ht="12.75" hidden="false" customHeight="false" outlineLevel="0" collapsed="false">
      <c r="B488" s="15" t="str">
        <f aca="false">IF(C488&lt;&gt;"",IF(C488&gt;=(WORKDAY(EOMONTH(C488,0)+1,-2)),EOMONTH(EOMONTH(C488,0)+1,0)+1,EOMONTH(C488,0)+1),"")</f>
        <v/>
      </c>
    </row>
    <row r="489" customFormat="false" ht="12.75" hidden="false" customHeight="false" outlineLevel="0" collapsed="false">
      <c r="B489" s="15" t="str">
        <f aca="false">IF(C489&lt;&gt;"",IF(C489&gt;=(WORKDAY(EOMONTH(C489,0)+1,-2)),EOMONTH(EOMONTH(C489,0)+1,0)+1,EOMONTH(C489,0)+1),"")</f>
        <v/>
      </c>
    </row>
    <row r="490" customFormat="false" ht="12.75" hidden="false" customHeight="false" outlineLevel="0" collapsed="false">
      <c r="B490" s="15" t="str">
        <f aca="false">IF(C490&lt;&gt;"",IF(C490&gt;=(WORKDAY(EOMONTH(C490,0)+1,-2)),EOMONTH(EOMONTH(C490,0)+1,0)+1,EOMONTH(C490,0)+1),"")</f>
        <v/>
      </c>
    </row>
    <row r="491" customFormat="false" ht="12.75" hidden="false" customHeight="false" outlineLevel="0" collapsed="false">
      <c r="B491" s="15" t="str">
        <f aca="false">IF(C491&lt;&gt;"",IF(C491&gt;=(WORKDAY(EOMONTH(C491,0)+1,-2)),EOMONTH(EOMONTH(C491,0)+1,0)+1,EOMONTH(C491,0)+1),"")</f>
        <v/>
      </c>
    </row>
    <row r="492" customFormat="false" ht="12.75" hidden="false" customHeight="false" outlineLevel="0" collapsed="false">
      <c r="B492" s="15" t="str">
        <f aca="false">IF(C492&lt;&gt;"",IF(C492&gt;=(WORKDAY(EOMONTH(C492,0)+1,-2)),EOMONTH(EOMONTH(C492,0)+1,0)+1,EOMONTH(C492,0)+1),"")</f>
        <v/>
      </c>
    </row>
    <row r="493" customFormat="false" ht="12.75" hidden="false" customHeight="false" outlineLevel="0" collapsed="false">
      <c r="B493" s="15" t="str">
        <f aca="false">IF(C493&lt;&gt;"",IF(C493&gt;=(WORKDAY(EOMONTH(C493,0)+1,-2)),EOMONTH(EOMONTH(C493,0)+1,0)+1,EOMONTH(C493,0)+1),"")</f>
        <v/>
      </c>
    </row>
    <row r="494" customFormat="false" ht="12.75" hidden="false" customHeight="false" outlineLevel="0" collapsed="false">
      <c r="B494" s="15" t="str">
        <f aca="false">IF(C494&lt;&gt;"",IF(C494&gt;=(WORKDAY(EOMONTH(C494,0)+1,-2)),EOMONTH(EOMONTH(C494,0)+1,0)+1,EOMONTH(C494,0)+1),"")</f>
        <v/>
      </c>
    </row>
    <row r="495" customFormat="false" ht="12.75" hidden="false" customHeight="false" outlineLevel="0" collapsed="false">
      <c r="B495" s="15" t="str">
        <f aca="false">IF(C495&lt;&gt;"",IF(C495&gt;=(WORKDAY(EOMONTH(C495,0)+1,-2)),EOMONTH(EOMONTH(C495,0)+1,0)+1,EOMONTH(C495,0)+1),"")</f>
        <v/>
      </c>
    </row>
    <row r="496" customFormat="false" ht="12.75" hidden="false" customHeight="false" outlineLevel="0" collapsed="false">
      <c r="B496" s="15" t="str">
        <f aca="false">IF(C496&lt;&gt;"",IF(C496&gt;=(WORKDAY(EOMONTH(C496,0)+1,-2)),EOMONTH(EOMONTH(C496,0)+1,0)+1,EOMONTH(C496,0)+1),"")</f>
        <v/>
      </c>
    </row>
    <row r="497" customFormat="false" ht="12.75" hidden="false" customHeight="false" outlineLevel="0" collapsed="false">
      <c r="B497" s="15" t="str">
        <f aca="false">IF(C497&lt;&gt;"",IF(C497&gt;=(WORKDAY(EOMONTH(C497,0)+1,-2)),EOMONTH(EOMONTH(C497,0)+1,0)+1,EOMONTH(C497,0)+1),"")</f>
        <v/>
      </c>
    </row>
    <row r="498" customFormat="false" ht="12.75" hidden="false" customHeight="false" outlineLevel="0" collapsed="false">
      <c r="B498" s="15" t="str">
        <f aca="false">IF(C498&lt;&gt;"",IF(C498&gt;=(WORKDAY(EOMONTH(C498,0)+1,-2)),EOMONTH(EOMONTH(C498,0)+1,0)+1,EOMONTH(C498,0)+1),"")</f>
        <v/>
      </c>
    </row>
    <row r="499" customFormat="false" ht="12.75" hidden="false" customHeight="false" outlineLevel="0" collapsed="false">
      <c r="B499" s="15" t="str">
        <f aca="false">IF(C499&lt;&gt;"",IF(C499&gt;=(WORKDAY(EOMONTH(C499,0)+1,-2)),EOMONTH(EOMONTH(C499,0)+1,0)+1,EOMONTH(C499,0)+1),"")</f>
        <v/>
      </c>
    </row>
    <row r="500" customFormat="false" ht="12.75" hidden="false" customHeight="false" outlineLevel="0" collapsed="false">
      <c r="B500" s="15" t="str">
        <f aca="false">IF(C500&lt;&gt;"",IF(C500&gt;=(WORKDAY(EOMONTH(C500,0)+1,-2)),EOMONTH(EOMONTH(C500,0)+1,0)+1,EOMONTH(C500,0)+1),"")</f>
        <v/>
      </c>
    </row>
    <row r="501" customFormat="false" ht="12.75" hidden="false" customHeight="false" outlineLevel="0" collapsed="false">
      <c r="B501" s="15" t="str">
        <f aca="false">IF(C501&lt;&gt;"",IF(C501&gt;=(WORKDAY(EOMONTH(C501,0)+1,-2)),EOMONTH(EOMONTH(C501,0)+1,0)+1,EOMONTH(C501,0)+1),"")</f>
        <v/>
      </c>
    </row>
    <row r="502" customFormat="false" ht="12.75" hidden="false" customHeight="false" outlineLevel="0" collapsed="false">
      <c r="B502" s="15" t="str">
        <f aca="false">IF(C502&lt;&gt;"",IF(C502&gt;=(WORKDAY(EOMONTH(C502,0)+1,-2)),EOMONTH(EOMONTH(C502,0)+1,0)+1,EOMONTH(C502,0)+1),"")</f>
        <v/>
      </c>
    </row>
    <row r="503" customFormat="false" ht="12.75" hidden="false" customHeight="false" outlineLevel="0" collapsed="false">
      <c r="B503" s="15" t="str">
        <f aca="false">IF(C503&lt;&gt;"",IF(C503&gt;=(WORKDAY(EOMONTH(C503,0)+1,-2)),EOMONTH(EOMONTH(C503,0)+1,0)+1,EOMONTH(C503,0)+1),"")</f>
        <v/>
      </c>
    </row>
    <row r="504" customFormat="false" ht="12.75" hidden="false" customHeight="false" outlineLevel="0" collapsed="false">
      <c r="B504" s="15" t="str">
        <f aca="false">IF(C504&lt;&gt;"",IF(C504&gt;=(WORKDAY(EOMONTH(C504,0)+1,-2)),EOMONTH(EOMONTH(C504,0)+1,0)+1,EOMONTH(C504,0)+1),"")</f>
        <v/>
      </c>
    </row>
    <row r="505" customFormat="false" ht="12.75" hidden="false" customHeight="false" outlineLevel="0" collapsed="false">
      <c r="B505" s="15" t="str">
        <f aca="false">IF(C505&lt;&gt;"",IF(C505&gt;=(WORKDAY(EOMONTH(C505,0)+1,-2)),EOMONTH(EOMONTH(C505,0)+1,0)+1,EOMONTH(C505,0)+1),"")</f>
        <v/>
      </c>
    </row>
    <row r="506" customFormat="false" ht="12.75" hidden="false" customHeight="false" outlineLevel="0" collapsed="false">
      <c r="B506" s="15" t="str">
        <f aca="false">IF(C506&lt;&gt;"",IF(C506&gt;=(WORKDAY(EOMONTH(C506,0)+1,-2)),EOMONTH(EOMONTH(C506,0)+1,0)+1,EOMONTH(C506,0)+1),"")</f>
        <v/>
      </c>
    </row>
    <row r="507" customFormat="false" ht="12.75" hidden="false" customHeight="false" outlineLevel="0" collapsed="false">
      <c r="B507" s="15" t="str">
        <f aca="false">IF(C507&lt;&gt;"",IF(C507&gt;=(WORKDAY(EOMONTH(C507,0)+1,-2)),EOMONTH(EOMONTH(C507,0)+1,0)+1,EOMONTH(C507,0)+1),"")</f>
        <v/>
      </c>
    </row>
    <row r="508" customFormat="false" ht="12.75" hidden="false" customHeight="false" outlineLevel="0" collapsed="false">
      <c r="B508" s="15" t="str">
        <f aca="false">IF(C508&lt;&gt;"",IF(C508&gt;=(WORKDAY(EOMONTH(C508,0)+1,-2)),EOMONTH(EOMONTH(C508,0)+1,0)+1,EOMONTH(C508,0)+1),"")</f>
        <v/>
      </c>
    </row>
    <row r="509" customFormat="false" ht="12.75" hidden="false" customHeight="false" outlineLevel="0" collapsed="false">
      <c r="B509" s="15" t="str">
        <f aca="false">IF(C509&lt;&gt;"",IF(C509&gt;=(WORKDAY(EOMONTH(C509,0)+1,-2)),EOMONTH(EOMONTH(C509,0)+1,0)+1,EOMONTH(C509,0)+1),"")</f>
        <v/>
      </c>
    </row>
    <row r="510" customFormat="false" ht="12.75" hidden="false" customHeight="false" outlineLevel="0" collapsed="false">
      <c r="B510" s="15" t="str">
        <f aca="false">IF(C510&lt;&gt;"",IF(C510&gt;=(WORKDAY(EOMONTH(C510,0)+1,-2)),EOMONTH(EOMONTH(C510,0)+1,0)+1,EOMONTH(C510,0)+1),"")</f>
        <v/>
      </c>
    </row>
    <row r="511" customFormat="false" ht="12.75" hidden="false" customHeight="false" outlineLevel="0" collapsed="false">
      <c r="B511" s="15" t="str">
        <f aca="false">IF(C511&lt;&gt;"",IF(C511&gt;=(WORKDAY(EOMONTH(C511,0)+1,-2)),EOMONTH(EOMONTH(C511,0)+1,0)+1,EOMONTH(C511,0)+1),"")</f>
        <v/>
      </c>
    </row>
    <row r="512" customFormat="false" ht="12.75" hidden="false" customHeight="false" outlineLevel="0" collapsed="false">
      <c r="B512" s="15" t="str">
        <f aca="false">IF(C512&lt;&gt;"",IF(C512&gt;=(WORKDAY(EOMONTH(C512,0)+1,-2)),EOMONTH(EOMONTH(C512,0)+1,0)+1,EOMONTH(C512,0)+1),"")</f>
        <v/>
      </c>
    </row>
    <row r="513" customFormat="false" ht="12.75" hidden="false" customHeight="false" outlineLevel="0" collapsed="false">
      <c r="B513" s="15" t="str">
        <f aca="false">IF(C513&lt;&gt;"",IF(C513&gt;=(WORKDAY(EOMONTH(C513,0)+1,-2)),EOMONTH(EOMONTH(C513,0)+1,0)+1,EOMONTH(C513,0)+1),"")</f>
        <v/>
      </c>
    </row>
    <row r="514" customFormat="false" ht="12.75" hidden="false" customHeight="false" outlineLevel="0" collapsed="false">
      <c r="B514" s="15" t="str">
        <f aca="false">IF(C514&lt;&gt;"",IF(C514&gt;=(WORKDAY(EOMONTH(C514,0)+1,-2)),EOMONTH(EOMONTH(C514,0)+1,0)+1,EOMONTH(C514,0)+1),"")</f>
        <v/>
      </c>
    </row>
    <row r="515" customFormat="false" ht="12.75" hidden="false" customHeight="false" outlineLevel="0" collapsed="false">
      <c r="B515" s="15" t="str">
        <f aca="false">IF(C515&lt;&gt;"",IF(C515&gt;=(WORKDAY(EOMONTH(C515,0)+1,-2)),EOMONTH(EOMONTH(C515,0)+1,0)+1,EOMONTH(C515,0)+1),"")</f>
        <v/>
      </c>
    </row>
    <row r="516" customFormat="false" ht="12.75" hidden="false" customHeight="false" outlineLevel="0" collapsed="false">
      <c r="B516" s="15" t="str">
        <f aca="false">IF(C516&lt;&gt;"",IF(C516&gt;=(WORKDAY(EOMONTH(C516,0)+1,-2)),EOMONTH(EOMONTH(C516,0)+1,0)+1,EOMONTH(C516,0)+1),"")</f>
        <v/>
      </c>
    </row>
    <row r="517" customFormat="false" ht="12.75" hidden="false" customHeight="false" outlineLevel="0" collapsed="false">
      <c r="B517" s="15" t="str">
        <f aca="false">IF(C517&lt;&gt;"",IF(C517&gt;=(WORKDAY(EOMONTH(C517,0)+1,-2)),EOMONTH(EOMONTH(C517,0)+1,0)+1,EOMONTH(C517,0)+1),"")</f>
        <v/>
      </c>
    </row>
    <row r="518" customFormat="false" ht="12.75" hidden="false" customHeight="false" outlineLevel="0" collapsed="false">
      <c r="B518" s="15" t="str">
        <f aca="false">IF(C518&lt;&gt;"",IF(C518&gt;=(WORKDAY(EOMONTH(C518,0)+1,-2)),EOMONTH(EOMONTH(C518,0)+1,0)+1,EOMONTH(C518,0)+1),"")</f>
        <v/>
      </c>
    </row>
    <row r="519" customFormat="false" ht="12.75" hidden="false" customHeight="false" outlineLevel="0" collapsed="false">
      <c r="B519" s="15" t="str">
        <f aca="false">IF(C519&lt;&gt;"",IF(C519&gt;=(WORKDAY(EOMONTH(C519,0)+1,-2)),EOMONTH(EOMONTH(C519,0)+1,0)+1,EOMONTH(C519,0)+1),"")</f>
        <v/>
      </c>
    </row>
    <row r="520" customFormat="false" ht="12.75" hidden="false" customHeight="false" outlineLevel="0" collapsed="false">
      <c r="B520" s="15" t="str">
        <f aca="false">IF(C520&lt;&gt;"",IF(C520&gt;=(WORKDAY(EOMONTH(C520,0)+1,-2)),EOMONTH(EOMONTH(C520,0)+1,0)+1,EOMONTH(C520,0)+1),"")</f>
        <v/>
      </c>
    </row>
    <row r="521" customFormat="false" ht="12.75" hidden="false" customHeight="false" outlineLevel="0" collapsed="false">
      <c r="B521" s="15" t="str">
        <f aca="false">IF(C521&lt;&gt;"",IF(C521&gt;=(WORKDAY(EOMONTH(C521,0)+1,-2)),EOMONTH(EOMONTH(C521,0)+1,0)+1,EOMONTH(C521,0)+1),"")</f>
        <v/>
      </c>
    </row>
    <row r="522" customFormat="false" ht="12.75" hidden="false" customHeight="false" outlineLevel="0" collapsed="false">
      <c r="B522" s="15" t="str">
        <f aca="false">IF(C522&lt;&gt;"",IF(C522&gt;=(WORKDAY(EOMONTH(C522,0)+1,-2)),EOMONTH(EOMONTH(C522,0)+1,0)+1,EOMONTH(C522,0)+1),"")</f>
        <v/>
      </c>
    </row>
    <row r="523" customFormat="false" ht="12.75" hidden="false" customHeight="false" outlineLevel="0" collapsed="false">
      <c r="B523" s="15" t="str">
        <f aca="false">IF(C523&lt;&gt;"",IF(C523&gt;=(WORKDAY(EOMONTH(C523,0)+1,-2)),EOMONTH(EOMONTH(C523,0)+1,0)+1,EOMONTH(C523,0)+1),"")</f>
        <v/>
      </c>
    </row>
    <row r="524" customFormat="false" ht="12.75" hidden="false" customHeight="false" outlineLevel="0" collapsed="false">
      <c r="B524" s="15" t="str">
        <f aca="false">IF(C524&lt;&gt;"",IF(C524&gt;=(WORKDAY(EOMONTH(C524,0)+1,-2)),EOMONTH(EOMONTH(C524,0)+1,0)+1,EOMONTH(C524,0)+1),"")</f>
        <v/>
      </c>
    </row>
    <row r="525" customFormat="false" ht="12.75" hidden="false" customHeight="false" outlineLevel="0" collapsed="false">
      <c r="B525" s="15" t="str">
        <f aca="false">IF(C525&lt;&gt;"",IF(C525&gt;=(WORKDAY(EOMONTH(C525,0)+1,-2)),EOMONTH(EOMONTH(C525,0)+1,0)+1,EOMONTH(C525,0)+1),"")</f>
        <v/>
      </c>
    </row>
    <row r="526" customFormat="false" ht="12.75" hidden="false" customHeight="false" outlineLevel="0" collapsed="false">
      <c r="B526" s="15" t="str">
        <f aca="false">IF(C526&lt;&gt;"",IF(C526&gt;=(WORKDAY(EOMONTH(C526,0)+1,-2)),EOMONTH(EOMONTH(C526,0)+1,0)+1,EOMONTH(C526,0)+1),"")</f>
        <v/>
      </c>
    </row>
    <row r="527" customFormat="false" ht="12.75" hidden="false" customHeight="false" outlineLevel="0" collapsed="false">
      <c r="B527" s="15" t="str">
        <f aca="false">IF(C527&lt;&gt;"",IF(C527&gt;=(WORKDAY(EOMONTH(C527,0)+1,-2)),EOMONTH(EOMONTH(C527,0)+1,0)+1,EOMONTH(C527,0)+1),"")</f>
        <v/>
      </c>
    </row>
    <row r="528" customFormat="false" ht="12.75" hidden="false" customHeight="false" outlineLevel="0" collapsed="false">
      <c r="B528" s="15" t="str">
        <f aca="false">IF(C528&lt;&gt;"",IF(C528&gt;=(WORKDAY(EOMONTH(C528,0)+1,-2)),EOMONTH(EOMONTH(C528,0)+1,0)+1,EOMONTH(C528,0)+1),"")</f>
        <v/>
      </c>
    </row>
    <row r="529" customFormat="false" ht="12.75" hidden="false" customHeight="false" outlineLevel="0" collapsed="false">
      <c r="B529" s="15" t="str">
        <f aca="false">IF(C529&lt;&gt;"",IF(C529&gt;=(WORKDAY(EOMONTH(C529,0)+1,-2)),EOMONTH(EOMONTH(C529,0)+1,0)+1,EOMONTH(C529,0)+1),"")</f>
        <v/>
      </c>
    </row>
    <row r="530" customFormat="false" ht="12.75" hidden="false" customHeight="false" outlineLevel="0" collapsed="false">
      <c r="B530" s="15" t="str">
        <f aca="false">IF(C530&lt;&gt;"",IF(C530&gt;=(WORKDAY(EOMONTH(C530,0)+1,-2)),EOMONTH(EOMONTH(C530,0)+1,0)+1,EOMONTH(C530,0)+1),"")</f>
        <v/>
      </c>
    </row>
    <row r="531" customFormat="false" ht="12.75" hidden="false" customHeight="false" outlineLevel="0" collapsed="false">
      <c r="B531" s="15" t="str">
        <f aca="false">IF(C531&lt;&gt;"",IF(C531&gt;=(WORKDAY(EOMONTH(C531,0)+1,-2)),EOMONTH(EOMONTH(C531,0)+1,0)+1,EOMONTH(C531,0)+1),"")</f>
        <v/>
      </c>
    </row>
    <row r="532" customFormat="false" ht="12.75" hidden="false" customHeight="false" outlineLevel="0" collapsed="false">
      <c r="B532" s="15" t="str">
        <f aca="false">IF(C532&lt;&gt;"",IF(C532&gt;=(WORKDAY(EOMONTH(C532,0)+1,-2)),EOMONTH(EOMONTH(C532,0)+1,0)+1,EOMONTH(C532,0)+1),"")</f>
        <v/>
      </c>
    </row>
    <row r="533" customFormat="false" ht="12.75" hidden="false" customHeight="false" outlineLevel="0" collapsed="false">
      <c r="B533" s="15" t="str">
        <f aca="false">IF(C533&lt;&gt;"",IF(C533&gt;=(WORKDAY(EOMONTH(C533,0)+1,-2)),EOMONTH(EOMONTH(C533,0)+1,0)+1,EOMONTH(C533,0)+1),"")</f>
        <v/>
      </c>
    </row>
    <row r="534" customFormat="false" ht="12.75" hidden="false" customHeight="false" outlineLevel="0" collapsed="false">
      <c r="B534" s="15" t="str">
        <f aca="false">IF(C534&lt;&gt;"",IF(C534&gt;=(WORKDAY(EOMONTH(C534,0)+1,-2)),EOMONTH(EOMONTH(C534,0)+1,0)+1,EOMONTH(C534,0)+1),"")</f>
        <v/>
      </c>
    </row>
    <row r="535" customFormat="false" ht="12.75" hidden="false" customHeight="false" outlineLevel="0" collapsed="false">
      <c r="B535" s="15" t="str">
        <f aca="false">IF(C535&lt;&gt;"",IF(C535&gt;=(WORKDAY(EOMONTH(C535,0)+1,-2)),EOMONTH(EOMONTH(C535,0)+1,0)+1,EOMONTH(C535,0)+1),"")</f>
        <v/>
      </c>
    </row>
    <row r="536" customFormat="false" ht="12.75" hidden="false" customHeight="false" outlineLevel="0" collapsed="false">
      <c r="B536" s="15" t="str">
        <f aca="false">IF(C536&lt;&gt;"",IF(C536&gt;=(WORKDAY(EOMONTH(C536,0)+1,-2)),EOMONTH(EOMONTH(C536,0)+1,0)+1,EOMONTH(C536,0)+1),"")</f>
        <v/>
      </c>
    </row>
    <row r="537" customFormat="false" ht="12.75" hidden="false" customHeight="false" outlineLevel="0" collapsed="false">
      <c r="B537" s="15" t="str">
        <f aca="false">IF(C537&lt;&gt;"",IF(C537&gt;=(WORKDAY(EOMONTH(C537,0)+1,-2)),EOMONTH(EOMONTH(C537,0)+1,0)+1,EOMONTH(C537,0)+1),"")</f>
        <v/>
      </c>
    </row>
    <row r="538" customFormat="false" ht="12.75" hidden="false" customHeight="false" outlineLevel="0" collapsed="false">
      <c r="B538" s="15" t="str">
        <f aca="false">IF(C538&lt;&gt;"",IF(C538&gt;=(WORKDAY(EOMONTH(C538,0)+1,-2)),EOMONTH(EOMONTH(C538,0)+1,0)+1,EOMONTH(C538,0)+1),"")</f>
        <v/>
      </c>
    </row>
    <row r="539" customFormat="false" ht="12.75" hidden="false" customHeight="false" outlineLevel="0" collapsed="false">
      <c r="B539" s="15" t="str">
        <f aca="false">IF(C539&lt;&gt;"",IF(C539&gt;=(WORKDAY(EOMONTH(C539,0)+1,-2)),EOMONTH(EOMONTH(C539,0)+1,0)+1,EOMONTH(C539,0)+1),"")</f>
        <v/>
      </c>
    </row>
    <row r="540" customFormat="false" ht="12.75" hidden="false" customHeight="false" outlineLevel="0" collapsed="false">
      <c r="B540" s="15" t="str">
        <f aca="false">IF(C540&lt;&gt;"",IF(C540&gt;=(WORKDAY(EOMONTH(C540,0)+1,-2)),EOMONTH(EOMONTH(C540,0)+1,0)+1,EOMONTH(C540,0)+1),"")</f>
        <v/>
      </c>
    </row>
    <row r="541" customFormat="false" ht="12.75" hidden="false" customHeight="false" outlineLevel="0" collapsed="false">
      <c r="B541" s="15" t="str">
        <f aca="false">IF(C541&lt;&gt;"",IF(C541&gt;=(WORKDAY(EOMONTH(C541,0)+1,-2)),EOMONTH(EOMONTH(C541,0)+1,0)+1,EOMONTH(C541,0)+1),"")</f>
        <v/>
      </c>
    </row>
    <row r="542" customFormat="false" ht="12.75" hidden="false" customHeight="false" outlineLevel="0" collapsed="false">
      <c r="B542" s="15" t="str">
        <f aca="false">IF(C542&lt;&gt;"",IF(C542&gt;=(WORKDAY(EOMONTH(C542,0)+1,-2)),EOMONTH(EOMONTH(C542,0)+1,0)+1,EOMONTH(C542,0)+1),"")</f>
        <v/>
      </c>
    </row>
    <row r="543" customFormat="false" ht="12.75" hidden="false" customHeight="false" outlineLevel="0" collapsed="false">
      <c r="B543" s="15" t="str">
        <f aca="false">IF(C543&lt;&gt;"",IF(C543&gt;=(WORKDAY(EOMONTH(C543,0)+1,-2)),EOMONTH(EOMONTH(C543,0)+1,0)+1,EOMONTH(C543,0)+1),"")</f>
        <v/>
      </c>
    </row>
    <row r="544" customFormat="false" ht="12.75" hidden="false" customHeight="false" outlineLevel="0" collapsed="false">
      <c r="B544" s="15" t="str">
        <f aca="false">IF(C544&lt;&gt;"",IF(C544&gt;=(WORKDAY(EOMONTH(C544,0)+1,-2)),EOMONTH(EOMONTH(C544,0)+1,0)+1,EOMONTH(C544,0)+1),"")</f>
        <v/>
      </c>
    </row>
    <row r="545" customFormat="false" ht="12.75" hidden="false" customHeight="false" outlineLevel="0" collapsed="false">
      <c r="B545" s="15" t="str">
        <f aca="false">IF(C545&lt;&gt;"",IF(C545&gt;=(WORKDAY(EOMONTH(C545,0)+1,-2)),EOMONTH(EOMONTH(C545,0)+1,0)+1,EOMONTH(C545,0)+1),"")</f>
        <v/>
      </c>
    </row>
    <row r="546" customFormat="false" ht="12.75" hidden="false" customHeight="false" outlineLevel="0" collapsed="false">
      <c r="B546" s="15" t="str">
        <f aca="false">IF(C546&lt;&gt;"",IF(C546&gt;=(WORKDAY(EOMONTH(C546,0)+1,-2)),EOMONTH(EOMONTH(C546,0)+1,0)+1,EOMONTH(C546,0)+1),"")</f>
        <v/>
      </c>
    </row>
    <row r="547" customFormat="false" ht="12.75" hidden="false" customHeight="false" outlineLevel="0" collapsed="false">
      <c r="B547" s="15" t="str">
        <f aca="false">IF(C547&lt;&gt;"",IF(C547&gt;=(WORKDAY(EOMONTH(C547,0)+1,-2)),EOMONTH(EOMONTH(C547,0)+1,0)+1,EOMONTH(C547,0)+1),"")</f>
        <v/>
      </c>
    </row>
    <row r="548" customFormat="false" ht="12.75" hidden="false" customHeight="false" outlineLevel="0" collapsed="false">
      <c r="B548" s="15" t="str">
        <f aca="false">IF(C548&lt;&gt;"",IF(C548&gt;=(WORKDAY(EOMONTH(C548,0)+1,-2)),EOMONTH(EOMONTH(C548,0)+1,0)+1,EOMONTH(C548,0)+1),"")</f>
        <v/>
      </c>
    </row>
    <row r="549" customFormat="false" ht="12.75" hidden="false" customHeight="false" outlineLevel="0" collapsed="false">
      <c r="B549" s="15" t="str">
        <f aca="false">IF(C549&lt;&gt;"",IF(C549&gt;=(WORKDAY(EOMONTH(C549,0)+1,-2)),EOMONTH(EOMONTH(C549,0)+1,0)+1,EOMONTH(C549,0)+1),"")</f>
        <v/>
      </c>
    </row>
    <row r="550" customFormat="false" ht="12.75" hidden="false" customHeight="false" outlineLevel="0" collapsed="false">
      <c r="B550" s="15" t="str">
        <f aca="false">IF(C550&lt;&gt;"",IF(C550&gt;=(WORKDAY(EOMONTH(C550,0)+1,-2)),EOMONTH(EOMONTH(C550,0)+1,0)+1,EOMONTH(C550,0)+1),"")</f>
        <v/>
      </c>
    </row>
    <row r="551" customFormat="false" ht="12.75" hidden="false" customHeight="false" outlineLevel="0" collapsed="false">
      <c r="B551" s="15" t="str">
        <f aca="false">IF(C551&lt;&gt;"",IF(C551&gt;=(WORKDAY(EOMONTH(C551,0)+1,-2)),EOMONTH(EOMONTH(C551,0)+1,0)+1,EOMONTH(C551,0)+1),"")</f>
        <v/>
      </c>
    </row>
    <row r="552" customFormat="false" ht="12.75" hidden="false" customHeight="false" outlineLevel="0" collapsed="false">
      <c r="B552" s="15" t="str">
        <f aca="false">IF(C552&lt;&gt;"",IF(C552&gt;=(WORKDAY(EOMONTH(C552,0)+1,-2)),EOMONTH(EOMONTH(C552,0)+1,0)+1,EOMONTH(C552,0)+1),"")</f>
        <v/>
      </c>
    </row>
    <row r="553" customFormat="false" ht="12.75" hidden="false" customHeight="false" outlineLevel="0" collapsed="false">
      <c r="B553" s="15" t="str">
        <f aca="false">IF(C553&lt;&gt;"",IF(C553&gt;=(WORKDAY(EOMONTH(C553,0)+1,-2)),EOMONTH(EOMONTH(C553,0)+1,0)+1,EOMONTH(C553,0)+1),"")</f>
        <v/>
      </c>
    </row>
    <row r="554" customFormat="false" ht="12.75" hidden="false" customHeight="false" outlineLevel="0" collapsed="false">
      <c r="B554" s="15" t="str">
        <f aca="false">IF(C554&lt;&gt;"",IF(C554&gt;=(WORKDAY(EOMONTH(C554,0)+1,-2)),EOMONTH(EOMONTH(C554,0)+1,0)+1,EOMONTH(C554,0)+1),"")</f>
        <v/>
      </c>
    </row>
    <row r="555" customFormat="false" ht="12.75" hidden="false" customHeight="false" outlineLevel="0" collapsed="false">
      <c r="B555" s="15" t="str">
        <f aca="false">IF(C555&lt;&gt;"",IF(C555&gt;=(WORKDAY(EOMONTH(C555,0)+1,-2)),EOMONTH(EOMONTH(C555,0)+1,0)+1,EOMONTH(C555,0)+1),"")</f>
        <v/>
      </c>
    </row>
    <row r="556" customFormat="false" ht="12.75" hidden="false" customHeight="false" outlineLevel="0" collapsed="false">
      <c r="B556" s="15" t="str">
        <f aca="false">IF(C556&lt;&gt;"",IF(C556&gt;=(WORKDAY(EOMONTH(C556,0)+1,-2)),EOMONTH(EOMONTH(C556,0)+1,0)+1,EOMONTH(C556,0)+1),"")</f>
        <v/>
      </c>
    </row>
    <row r="557" customFormat="false" ht="12.75" hidden="false" customHeight="false" outlineLevel="0" collapsed="false">
      <c r="B557" s="15" t="str">
        <f aca="false">IF(C557&lt;&gt;"",IF(C557&gt;=(WORKDAY(EOMONTH(C557,0)+1,-2)),EOMONTH(EOMONTH(C557,0)+1,0)+1,EOMONTH(C557,0)+1),"")</f>
        <v/>
      </c>
    </row>
    <row r="558" customFormat="false" ht="12.75" hidden="false" customHeight="false" outlineLevel="0" collapsed="false">
      <c r="B558" s="15" t="str">
        <f aca="false">IF(C558&lt;&gt;"",IF(C558&gt;=(WORKDAY(EOMONTH(C558,0)+1,-2)),EOMONTH(EOMONTH(C558,0)+1,0)+1,EOMONTH(C558,0)+1),"")</f>
        <v/>
      </c>
    </row>
    <row r="559" customFormat="false" ht="12.75" hidden="false" customHeight="false" outlineLevel="0" collapsed="false">
      <c r="B559" s="15" t="str">
        <f aca="false">IF(C559&lt;&gt;"",IF(C559&gt;=(WORKDAY(EOMONTH(C559,0)+1,-2)),EOMONTH(EOMONTH(C559,0)+1,0)+1,EOMONTH(C559,0)+1),"")</f>
        <v/>
      </c>
    </row>
    <row r="560" customFormat="false" ht="12.75" hidden="false" customHeight="false" outlineLevel="0" collapsed="false">
      <c r="B560" s="15" t="str">
        <f aca="false">IF(C560&lt;&gt;"",IF(C560&gt;=(WORKDAY(EOMONTH(C560,0)+1,-2)),EOMONTH(EOMONTH(C560,0)+1,0)+1,EOMONTH(C560,0)+1),"")</f>
        <v/>
      </c>
    </row>
    <row r="561" customFormat="false" ht="12.75" hidden="false" customHeight="false" outlineLevel="0" collapsed="false">
      <c r="B561" s="15" t="str">
        <f aca="false">IF(C561&lt;&gt;"",IF(C561&gt;=(WORKDAY(EOMONTH(C561,0)+1,-2)),EOMONTH(EOMONTH(C561,0)+1,0)+1,EOMONTH(C561,0)+1),"")</f>
        <v/>
      </c>
    </row>
    <row r="562" customFormat="false" ht="12.75" hidden="false" customHeight="false" outlineLevel="0" collapsed="false">
      <c r="B562" s="15" t="str">
        <f aca="false">IF(C562&lt;&gt;"",IF(C562&gt;=(WORKDAY(EOMONTH(C562,0)+1,-2)),EOMONTH(EOMONTH(C562,0)+1,0)+1,EOMONTH(C562,0)+1),"")</f>
        <v/>
      </c>
    </row>
    <row r="563" customFormat="false" ht="12.75" hidden="false" customHeight="false" outlineLevel="0" collapsed="false">
      <c r="B563" s="15" t="str">
        <f aca="false">IF(C563&lt;&gt;"",IF(C563&gt;=(WORKDAY(EOMONTH(C563,0)+1,-2)),EOMONTH(EOMONTH(C563,0)+1,0)+1,EOMONTH(C563,0)+1),"")</f>
        <v/>
      </c>
    </row>
    <row r="564" customFormat="false" ht="12.75" hidden="false" customHeight="false" outlineLevel="0" collapsed="false">
      <c r="B564" s="15" t="str">
        <f aca="false">IF(C564&lt;&gt;"",IF(C564&gt;=(WORKDAY(EOMONTH(C564,0)+1,-2)),EOMONTH(EOMONTH(C564,0)+1,0)+1,EOMONTH(C564,0)+1),"")</f>
        <v/>
      </c>
    </row>
    <row r="565" customFormat="false" ht="12.75" hidden="false" customHeight="false" outlineLevel="0" collapsed="false">
      <c r="B565" s="15" t="str">
        <f aca="false">IF(C565&lt;&gt;"",IF(C565&gt;=(WORKDAY(EOMONTH(C565,0)+1,-2)),EOMONTH(EOMONTH(C565,0)+1,0)+1,EOMONTH(C565,0)+1),"")</f>
        <v/>
      </c>
    </row>
    <row r="566" customFormat="false" ht="12.75" hidden="false" customHeight="false" outlineLevel="0" collapsed="false">
      <c r="B566" s="15" t="str">
        <f aca="false">IF(C566&lt;&gt;"",IF(C566&gt;=(WORKDAY(EOMONTH(C566,0)+1,-2)),EOMONTH(EOMONTH(C566,0)+1,0)+1,EOMONTH(C566,0)+1),"")</f>
        <v/>
      </c>
    </row>
    <row r="567" customFormat="false" ht="12.75" hidden="false" customHeight="false" outlineLevel="0" collapsed="false">
      <c r="B567" s="15" t="str">
        <f aca="false">IF(C567&lt;&gt;"",IF(C567&gt;=(WORKDAY(EOMONTH(C567,0)+1,-2)),EOMONTH(EOMONTH(C567,0)+1,0)+1,EOMONTH(C567,0)+1),"")</f>
        <v/>
      </c>
    </row>
    <row r="568" customFormat="false" ht="12.75" hidden="false" customHeight="false" outlineLevel="0" collapsed="false">
      <c r="B568" s="15" t="str">
        <f aca="false">IF(C568&lt;&gt;"",IF(C568&gt;=(WORKDAY(EOMONTH(C568,0)+1,-2)),EOMONTH(EOMONTH(C568,0)+1,0)+1,EOMONTH(C568,0)+1),"")</f>
        <v/>
      </c>
    </row>
    <row r="569" customFormat="false" ht="12.75" hidden="false" customHeight="false" outlineLevel="0" collapsed="false">
      <c r="B569" s="15" t="str">
        <f aca="false">IF(C569&lt;&gt;"",IF(C569&gt;=(WORKDAY(EOMONTH(C569,0)+1,-2)),EOMONTH(EOMONTH(C569,0)+1,0)+1,EOMONTH(C569,0)+1),"")</f>
        <v/>
      </c>
    </row>
    <row r="570" customFormat="false" ht="12.75" hidden="false" customHeight="false" outlineLevel="0" collapsed="false">
      <c r="B570" s="15" t="str">
        <f aca="false">IF(C570&lt;&gt;"",IF(C570&gt;=(WORKDAY(EOMONTH(C570,0)+1,-2)),EOMONTH(EOMONTH(C570,0)+1,0)+1,EOMONTH(C570,0)+1),"")</f>
        <v/>
      </c>
    </row>
    <row r="571" customFormat="false" ht="12.75" hidden="false" customHeight="false" outlineLevel="0" collapsed="false">
      <c r="B571" s="15" t="str">
        <f aca="false">IF(C571&lt;&gt;"",IF(C571&gt;=(WORKDAY(EOMONTH(C571,0)+1,-2)),EOMONTH(EOMONTH(C571,0)+1,0)+1,EOMONTH(C571,0)+1),"")</f>
        <v/>
      </c>
    </row>
    <row r="572" customFormat="false" ht="12.75" hidden="false" customHeight="false" outlineLevel="0" collapsed="false">
      <c r="B572" s="15" t="str">
        <f aca="false">IF(C572&lt;&gt;"",IF(C572&gt;=(WORKDAY(EOMONTH(C572,0)+1,-2)),EOMONTH(EOMONTH(C572,0)+1,0)+1,EOMONTH(C572,0)+1),"")</f>
        <v/>
      </c>
    </row>
    <row r="573" customFormat="false" ht="12.75" hidden="false" customHeight="false" outlineLevel="0" collapsed="false">
      <c r="B573" s="15" t="str">
        <f aca="false">IF(C573&lt;&gt;"",IF(C573&gt;=(WORKDAY(EOMONTH(C573,0)+1,-2)),EOMONTH(EOMONTH(C573,0)+1,0)+1,EOMONTH(C573,0)+1),"")</f>
        <v/>
      </c>
    </row>
    <row r="574" customFormat="false" ht="12.75" hidden="false" customHeight="false" outlineLevel="0" collapsed="false">
      <c r="B574" s="15" t="str">
        <f aca="false">IF(C574&lt;&gt;"",IF(C574&gt;=(WORKDAY(EOMONTH(C574,0)+1,-2)),EOMONTH(EOMONTH(C574,0)+1,0)+1,EOMONTH(C574,0)+1),"")</f>
        <v/>
      </c>
    </row>
    <row r="575" customFormat="false" ht="12.75" hidden="false" customHeight="false" outlineLevel="0" collapsed="false">
      <c r="B575" s="15" t="str">
        <f aca="false">IF(C575&lt;&gt;"",IF(C575&gt;=(WORKDAY(EOMONTH(C575,0)+1,-2)),EOMONTH(EOMONTH(C575,0)+1,0)+1,EOMONTH(C575,0)+1),"")</f>
        <v/>
      </c>
    </row>
    <row r="576" customFormat="false" ht="12.75" hidden="false" customHeight="false" outlineLevel="0" collapsed="false">
      <c r="B576" s="15" t="str">
        <f aca="false">IF(C576&lt;&gt;"",IF(C576&gt;=(WORKDAY(EOMONTH(C576,0)+1,-2)),EOMONTH(EOMONTH(C576,0)+1,0)+1,EOMONTH(C576,0)+1),"")</f>
        <v/>
      </c>
    </row>
    <row r="577" customFormat="false" ht="12.75" hidden="false" customHeight="false" outlineLevel="0" collapsed="false">
      <c r="B577" s="15" t="str">
        <f aca="false">IF(C577&lt;&gt;"",IF(C577&gt;=(WORKDAY(EOMONTH(C577,0)+1,-2)),EOMONTH(EOMONTH(C577,0)+1,0)+1,EOMONTH(C577,0)+1),"")</f>
        <v/>
      </c>
    </row>
    <row r="578" customFormat="false" ht="12.75" hidden="false" customHeight="false" outlineLevel="0" collapsed="false">
      <c r="B578" s="15" t="str">
        <f aca="false">IF(C578&lt;&gt;"",IF(C578&gt;=(WORKDAY(EOMONTH(C578,0)+1,-2)),EOMONTH(EOMONTH(C578,0)+1,0)+1,EOMONTH(C578,0)+1),"")</f>
        <v/>
      </c>
    </row>
    <row r="579" customFormat="false" ht="12.75" hidden="false" customHeight="false" outlineLevel="0" collapsed="false">
      <c r="B579" s="15" t="str">
        <f aca="false">IF(C579&lt;&gt;"",IF(C579&gt;=(WORKDAY(EOMONTH(C579,0)+1,-2)),EOMONTH(EOMONTH(C579,0)+1,0)+1,EOMONTH(C579,0)+1),"")</f>
        <v/>
      </c>
    </row>
    <row r="580" customFormat="false" ht="12.75" hidden="false" customHeight="false" outlineLevel="0" collapsed="false">
      <c r="B580" s="15" t="str">
        <f aca="false">IF(C580&lt;&gt;"",IF(C580&gt;=(WORKDAY(EOMONTH(C580,0)+1,-2)),EOMONTH(EOMONTH(C580,0)+1,0)+1,EOMONTH(C580,0)+1),"")</f>
        <v/>
      </c>
    </row>
    <row r="581" customFormat="false" ht="12.75" hidden="false" customHeight="false" outlineLevel="0" collapsed="false">
      <c r="B581" s="15" t="str">
        <f aca="false">IF(C581&lt;&gt;"",IF(C581&gt;=(WORKDAY(EOMONTH(C581,0)+1,-2)),EOMONTH(EOMONTH(C581,0)+1,0)+1,EOMONTH(C581,0)+1),"")</f>
        <v/>
      </c>
    </row>
    <row r="582" customFormat="false" ht="12.75" hidden="false" customHeight="false" outlineLevel="0" collapsed="false">
      <c r="B582" s="15" t="str">
        <f aca="false">IF(C582&lt;&gt;"",IF(C582&gt;=(WORKDAY(EOMONTH(C582,0)+1,-2)),EOMONTH(EOMONTH(C582,0)+1,0)+1,EOMONTH(C582,0)+1),"")</f>
        <v/>
      </c>
    </row>
    <row r="583" customFormat="false" ht="12.75" hidden="false" customHeight="false" outlineLevel="0" collapsed="false">
      <c r="B583" s="15" t="str">
        <f aca="false">IF(C583&lt;&gt;"",IF(C583&gt;=(WORKDAY(EOMONTH(C583,0)+1,-2)),EOMONTH(EOMONTH(C583,0)+1,0)+1,EOMONTH(C583,0)+1),"")</f>
        <v/>
      </c>
    </row>
    <row r="584" customFormat="false" ht="12.75" hidden="false" customHeight="false" outlineLevel="0" collapsed="false">
      <c r="B584" s="15" t="str">
        <f aca="false">IF(C584&lt;&gt;"",IF(C584&gt;=(WORKDAY(EOMONTH(C584,0)+1,-2)),EOMONTH(EOMONTH(C584,0)+1,0)+1,EOMONTH(C584,0)+1),"")</f>
        <v/>
      </c>
    </row>
    <row r="585" customFormat="false" ht="12.75" hidden="false" customHeight="false" outlineLevel="0" collapsed="false">
      <c r="B585" s="15" t="str">
        <f aca="false">IF(C585&lt;&gt;"",IF(C585&gt;=(WORKDAY(EOMONTH(C585,0)+1,-2)),EOMONTH(EOMONTH(C585,0)+1,0)+1,EOMONTH(C585,0)+1),"")</f>
        <v/>
      </c>
    </row>
    <row r="586" customFormat="false" ht="12.75" hidden="false" customHeight="false" outlineLevel="0" collapsed="false">
      <c r="B586" s="15" t="str">
        <f aca="false">IF(C586&lt;&gt;"",IF(C586&gt;=(WORKDAY(EOMONTH(C586,0)+1,-2)),EOMONTH(EOMONTH(C586,0)+1,0)+1,EOMONTH(C586,0)+1),"")</f>
        <v/>
      </c>
    </row>
    <row r="587" customFormat="false" ht="12.75" hidden="false" customHeight="false" outlineLevel="0" collapsed="false">
      <c r="B587" s="15" t="str">
        <f aca="false">IF(C587&lt;&gt;"",IF(C587&gt;=(WORKDAY(EOMONTH(C587,0)+1,-2)),EOMONTH(EOMONTH(C587,0)+1,0)+1,EOMONTH(C587,0)+1),"")</f>
        <v/>
      </c>
    </row>
    <row r="588" customFormat="false" ht="12.75" hidden="false" customHeight="false" outlineLevel="0" collapsed="false">
      <c r="B588" s="15" t="str">
        <f aca="false">IF(C588&lt;&gt;"",IF(C588&gt;=(WORKDAY(EOMONTH(C588,0)+1,-2)),EOMONTH(EOMONTH(C588,0)+1,0)+1,EOMONTH(C588,0)+1),"")</f>
        <v/>
      </c>
    </row>
    <row r="589" customFormat="false" ht="12.75" hidden="false" customHeight="false" outlineLevel="0" collapsed="false">
      <c r="B589" s="15" t="str">
        <f aca="false">IF(C589&lt;&gt;"",IF(C589&gt;=(WORKDAY(EOMONTH(C589,0)+1,-2)),EOMONTH(EOMONTH(C589,0)+1,0)+1,EOMONTH(C589,0)+1),"")</f>
        <v/>
      </c>
    </row>
    <row r="590" customFormat="false" ht="12.75" hidden="false" customHeight="false" outlineLevel="0" collapsed="false">
      <c r="B590" s="15" t="str">
        <f aca="false">IF(C590&lt;&gt;"",IF(C590&gt;=(WORKDAY(EOMONTH(C590,0)+1,-2)),EOMONTH(EOMONTH(C590,0)+1,0)+1,EOMONTH(C590,0)+1),"")</f>
        <v/>
      </c>
    </row>
    <row r="591" customFormat="false" ht="12.75" hidden="false" customHeight="false" outlineLevel="0" collapsed="false">
      <c r="B591" s="15" t="str">
        <f aca="false">IF(C591&lt;&gt;"",IF(C591&gt;=(WORKDAY(EOMONTH(C591,0)+1,-2)),EOMONTH(EOMONTH(C591,0)+1,0)+1,EOMONTH(C591,0)+1),"")</f>
        <v/>
      </c>
    </row>
    <row r="592" customFormat="false" ht="12.75" hidden="false" customHeight="false" outlineLevel="0" collapsed="false">
      <c r="B592" s="15" t="str">
        <f aca="false">IF(C592&lt;&gt;"",IF(C592&gt;=(WORKDAY(EOMONTH(C592,0)+1,-2)),EOMONTH(EOMONTH(C592,0)+1,0)+1,EOMONTH(C592,0)+1),"")</f>
        <v/>
      </c>
    </row>
    <row r="593" customFormat="false" ht="12.75" hidden="false" customHeight="false" outlineLevel="0" collapsed="false">
      <c r="B593" s="15" t="str">
        <f aca="false">IF(C593&lt;&gt;"",IF(C593&gt;=(WORKDAY(EOMONTH(C593,0)+1,-2)),EOMONTH(EOMONTH(C593,0)+1,0)+1,EOMONTH(C593,0)+1),"")</f>
        <v/>
      </c>
    </row>
    <row r="594" customFormat="false" ht="12.75" hidden="false" customHeight="false" outlineLevel="0" collapsed="false">
      <c r="B594" s="15" t="str">
        <f aca="false">IF(C594&lt;&gt;"",IF(C594&gt;=(WORKDAY(EOMONTH(C594,0)+1,-2)),EOMONTH(EOMONTH(C594,0)+1,0)+1,EOMONTH(C594,0)+1),"")</f>
        <v/>
      </c>
    </row>
    <row r="595" customFormat="false" ht="12.75" hidden="false" customHeight="false" outlineLevel="0" collapsed="false">
      <c r="B595" s="15" t="str">
        <f aca="false">IF(C595&lt;&gt;"",IF(C595&gt;=(WORKDAY(EOMONTH(C595,0)+1,-2)),EOMONTH(EOMONTH(C595,0)+1,0)+1,EOMONTH(C595,0)+1),"")</f>
        <v/>
      </c>
    </row>
    <row r="596" customFormat="false" ht="12.75" hidden="false" customHeight="false" outlineLevel="0" collapsed="false">
      <c r="B596" s="15" t="str">
        <f aca="false">IF(C596&lt;&gt;"",IF(C596&gt;=(WORKDAY(EOMONTH(C596,0)+1,-2)),EOMONTH(EOMONTH(C596,0)+1,0)+1,EOMONTH(C596,0)+1),"")</f>
        <v/>
      </c>
    </row>
    <row r="597" customFormat="false" ht="12.75" hidden="false" customHeight="false" outlineLevel="0" collapsed="false">
      <c r="B597" s="15" t="str">
        <f aca="false">IF(C597&lt;&gt;"",IF(C597&gt;=(WORKDAY(EOMONTH(C597,0)+1,-2)),EOMONTH(EOMONTH(C597,0)+1,0)+1,EOMONTH(C597,0)+1),"")</f>
        <v/>
      </c>
    </row>
    <row r="598" customFormat="false" ht="12.75" hidden="false" customHeight="false" outlineLevel="0" collapsed="false">
      <c r="B598" s="15" t="str">
        <f aca="false">IF(C598&lt;&gt;"",IF(C598&gt;=(WORKDAY(EOMONTH(C598,0)+1,-2)),EOMONTH(EOMONTH(C598,0)+1,0)+1,EOMONTH(C598,0)+1),"")</f>
        <v/>
      </c>
    </row>
    <row r="599" customFormat="false" ht="12.75" hidden="false" customHeight="false" outlineLevel="0" collapsed="false">
      <c r="B599" s="15" t="str">
        <f aca="false">IF(C599&lt;&gt;"",IF(C599&gt;=(WORKDAY(EOMONTH(C599,0)+1,-2)),EOMONTH(EOMONTH(C599,0)+1,0)+1,EOMONTH(C599,0)+1),"")</f>
        <v/>
      </c>
    </row>
    <row r="600" customFormat="false" ht="12.75" hidden="false" customHeight="false" outlineLevel="0" collapsed="false">
      <c r="B600" s="15" t="str">
        <f aca="false">IF(C600&lt;&gt;"",IF(C600&gt;=(WORKDAY(EOMONTH(C600,0)+1,-2)),EOMONTH(EOMONTH(C600,0)+1,0)+1,EOMONTH(C600,0)+1),"")</f>
        <v/>
      </c>
    </row>
    <row r="601" customFormat="false" ht="12.75" hidden="false" customHeight="false" outlineLevel="0" collapsed="false">
      <c r="B601" s="15" t="str">
        <f aca="false">IF(C601&lt;&gt;"",IF(C601&gt;=(WORKDAY(EOMONTH(C601,0)+1,-2)),EOMONTH(EOMONTH(C601,0)+1,0)+1,EOMONTH(C601,0)+1),"")</f>
        <v/>
      </c>
    </row>
    <row r="602" customFormat="false" ht="12.75" hidden="false" customHeight="false" outlineLevel="0" collapsed="false">
      <c r="B602" s="15" t="str">
        <f aca="false">IF(C602&lt;&gt;"",IF(C602&gt;=(WORKDAY(EOMONTH(C602,0)+1,-2)),EOMONTH(EOMONTH(C602,0)+1,0)+1,EOMONTH(C602,0)+1),"")</f>
        <v/>
      </c>
    </row>
    <row r="603" customFormat="false" ht="12.75" hidden="false" customHeight="false" outlineLevel="0" collapsed="false">
      <c r="B603" s="15" t="str">
        <f aca="false">IF(C603&lt;&gt;"",IF(C603&gt;=(WORKDAY(EOMONTH(C603,0)+1,-2)),EOMONTH(EOMONTH(C603,0)+1,0)+1,EOMONTH(C603,0)+1),"")</f>
        <v/>
      </c>
    </row>
    <row r="604" customFormat="false" ht="12.75" hidden="false" customHeight="false" outlineLevel="0" collapsed="false">
      <c r="B604" s="15" t="str">
        <f aca="false">IF(C604&lt;&gt;"",IF(C604&gt;=(WORKDAY(EOMONTH(C604,0)+1,-2)),EOMONTH(EOMONTH(C604,0)+1,0)+1,EOMONTH(C604,0)+1),"")</f>
        <v/>
      </c>
    </row>
    <row r="605" customFormat="false" ht="12.75" hidden="false" customHeight="false" outlineLevel="0" collapsed="false">
      <c r="B605" s="15" t="str">
        <f aca="false">IF(C605&lt;&gt;"",IF(C605&gt;=(WORKDAY(EOMONTH(C605,0)+1,-2)),EOMONTH(EOMONTH(C605,0)+1,0)+1,EOMONTH(C605,0)+1),"")</f>
        <v/>
      </c>
    </row>
    <row r="606" customFormat="false" ht="12.75" hidden="false" customHeight="false" outlineLevel="0" collapsed="false">
      <c r="B606" s="15" t="str">
        <f aca="false">IF(C606&lt;&gt;"",IF(C606&gt;=(WORKDAY(EOMONTH(C606,0)+1,-2)),EOMONTH(EOMONTH(C606,0)+1,0)+1,EOMONTH(C606,0)+1),"")</f>
        <v/>
      </c>
    </row>
    <row r="607" customFormat="false" ht="12.75" hidden="false" customHeight="false" outlineLevel="0" collapsed="false">
      <c r="B607" s="15" t="str">
        <f aca="false">IF(C607&lt;&gt;"",IF(C607&gt;=(WORKDAY(EOMONTH(C607,0)+1,-2)),EOMONTH(EOMONTH(C607,0)+1,0)+1,EOMONTH(C607,0)+1),"")</f>
        <v/>
      </c>
    </row>
    <row r="608" customFormat="false" ht="12.75" hidden="false" customHeight="false" outlineLevel="0" collapsed="false">
      <c r="B608" s="15" t="str">
        <f aca="false">IF(C608&lt;&gt;"",IF(C608&gt;=(WORKDAY(EOMONTH(C608,0)+1,-2)),EOMONTH(EOMONTH(C608,0)+1,0)+1,EOMONTH(C608,0)+1),"")</f>
        <v/>
      </c>
    </row>
    <row r="609" customFormat="false" ht="12.75" hidden="false" customHeight="false" outlineLevel="0" collapsed="false">
      <c r="B609" s="15" t="str">
        <f aca="false">IF(C609&lt;&gt;"",IF(C609&gt;=(WORKDAY(EOMONTH(C609,0)+1,-2)),EOMONTH(EOMONTH(C609,0)+1,0)+1,EOMONTH(C609,0)+1),"")</f>
        <v/>
      </c>
    </row>
    <row r="610" customFormat="false" ht="12.75" hidden="false" customHeight="false" outlineLevel="0" collapsed="false">
      <c r="B610" s="15" t="str">
        <f aca="false">IF(C610&lt;&gt;"",IF(C610&gt;=(WORKDAY(EOMONTH(C610,0)+1,-2)),EOMONTH(EOMONTH(C610,0)+1,0)+1,EOMONTH(C610,0)+1),"")</f>
        <v/>
      </c>
    </row>
    <row r="611" customFormat="false" ht="12.75" hidden="false" customHeight="false" outlineLevel="0" collapsed="false">
      <c r="B611" s="15" t="str">
        <f aca="false">IF(C611&lt;&gt;"",IF(C611&gt;=(WORKDAY(EOMONTH(C611,0)+1,-2)),EOMONTH(EOMONTH(C611,0)+1,0)+1,EOMONTH(C611,0)+1),"")</f>
        <v/>
      </c>
    </row>
    <row r="612" customFormat="false" ht="12.75" hidden="false" customHeight="false" outlineLevel="0" collapsed="false">
      <c r="B612" s="15" t="str">
        <f aca="false">IF(C612&lt;&gt;"",IF(C612&gt;=(WORKDAY(EOMONTH(C612,0)+1,-2)),EOMONTH(EOMONTH(C612,0)+1,0)+1,EOMONTH(C612,0)+1),"")</f>
        <v/>
      </c>
    </row>
    <row r="613" customFormat="false" ht="12.75" hidden="false" customHeight="false" outlineLevel="0" collapsed="false">
      <c r="B613" s="15" t="str">
        <f aca="false">IF(C613&lt;&gt;"",IF(C613&gt;=(WORKDAY(EOMONTH(C613,0)+1,-2)),EOMONTH(EOMONTH(C613,0)+1,0)+1,EOMONTH(C613,0)+1),"")</f>
        <v/>
      </c>
    </row>
    <row r="614" customFormat="false" ht="12.75" hidden="false" customHeight="false" outlineLevel="0" collapsed="false">
      <c r="B614" s="15" t="str">
        <f aca="false">IF(C614&lt;&gt;"",IF(C614&gt;=(WORKDAY(EOMONTH(C614,0)+1,-2)),EOMONTH(EOMONTH(C614,0)+1,0)+1,EOMONTH(C614,0)+1),"")</f>
        <v/>
      </c>
    </row>
    <row r="615" customFormat="false" ht="12.75" hidden="false" customHeight="false" outlineLevel="0" collapsed="false">
      <c r="B615" s="15" t="str">
        <f aca="false">IF(C615&lt;&gt;"",IF(C615&gt;=(WORKDAY(EOMONTH(C615,0)+1,-2)),EOMONTH(EOMONTH(C615,0)+1,0)+1,EOMONTH(C615,0)+1),"")</f>
        <v/>
      </c>
    </row>
    <row r="616" customFormat="false" ht="12.75" hidden="false" customHeight="false" outlineLevel="0" collapsed="false">
      <c r="B616" s="15" t="str">
        <f aca="false">IF(C616&lt;&gt;"",IF(C616&gt;=(WORKDAY(EOMONTH(C616,0)+1,-2)),EOMONTH(EOMONTH(C616,0)+1,0)+1,EOMONTH(C616,0)+1),"")</f>
        <v/>
      </c>
    </row>
    <row r="617" customFormat="false" ht="12.75" hidden="false" customHeight="false" outlineLevel="0" collapsed="false">
      <c r="B617" s="15" t="str">
        <f aca="false">IF(C617&lt;&gt;"",IF(C617&gt;=(WORKDAY(EOMONTH(C617,0)+1,-2)),EOMONTH(EOMONTH(C617,0)+1,0)+1,EOMONTH(C617,0)+1),"")</f>
        <v/>
      </c>
    </row>
    <row r="618" customFormat="false" ht="12.75" hidden="false" customHeight="false" outlineLevel="0" collapsed="false">
      <c r="B618" s="15" t="str">
        <f aca="false">IF(C618&lt;&gt;"",IF(C618&gt;=(WORKDAY(EOMONTH(C618,0)+1,-2)),EOMONTH(EOMONTH(C618,0)+1,0)+1,EOMONTH(C618,0)+1),"")</f>
        <v/>
      </c>
    </row>
    <row r="619" customFormat="false" ht="12.75" hidden="false" customHeight="false" outlineLevel="0" collapsed="false">
      <c r="B619" s="15" t="str">
        <f aca="false">IF(C619&lt;&gt;"",IF(C619&gt;=(WORKDAY(EOMONTH(C619,0)+1,-2)),EOMONTH(EOMONTH(C619,0)+1,0)+1,EOMONTH(C619,0)+1),"")</f>
        <v/>
      </c>
    </row>
    <row r="620" customFormat="false" ht="12.75" hidden="false" customHeight="false" outlineLevel="0" collapsed="false">
      <c r="B620" s="15" t="str">
        <f aca="false">IF(C620&lt;&gt;"",IF(C620&gt;=(WORKDAY(EOMONTH(C620,0)+1,-2)),EOMONTH(EOMONTH(C620,0)+1,0)+1,EOMONTH(C620,0)+1),"")</f>
        <v/>
      </c>
    </row>
    <row r="621" customFormat="false" ht="12.75" hidden="false" customHeight="false" outlineLevel="0" collapsed="false">
      <c r="B621" s="15" t="str">
        <f aca="false">IF(C621&lt;&gt;"",IF(C621&gt;=(WORKDAY(EOMONTH(C621,0)+1,-2)),EOMONTH(EOMONTH(C621,0)+1,0)+1,EOMONTH(C621,0)+1),"")</f>
        <v/>
      </c>
    </row>
    <row r="622" customFormat="false" ht="12.75" hidden="false" customHeight="false" outlineLevel="0" collapsed="false">
      <c r="B622" s="15" t="str">
        <f aca="false">IF(C622&lt;&gt;"",IF(C622&gt;=(WORKDAY(EOMONTH(C622,0)+1,-2)),EOMONTH(EOMONTH(C622,0)+1,0)+1,EOMONTH(C622,0)+1),"")</f>
        <v/>
      </c>
    </row>
    <row r="623" customFormat="false" ht="12.75" hidden="false" customHeight="false" outlineLevel="0" collapsed="false">
      <c r="B623" s="15" t="str">
        <f aca="false">IF(C623&lt;&gt;"",IF(C623&gt;=(WORKDAY(EOMONTH(C623,0)+1,-2)),EOMONTH(EOMONTH(C623,0)+1,0)+1,EOMONTH(C623,0)+1),"")</f>
        <v/>
      </c>
    </row>
    <row r="624" customFormat="false" ht="12.75" hidden="false" customHeight="false" outlineLevel="0" collapsed="false">
      <c r="B624" s="15" t="str">
        <f aca="false">IF(C624&lt;&gt;"",IF(C624&gt;=(WORKDAY(EOMONTH(C624,0)+1,-2)),EOMONTH(EOMONTH(C624,0)+1,0)+1,EOMONTH(C624,0)+1),"")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Module1.Button1_Click">
                <anchor moveWithCells="true" sizeWithCells="false">
                  <from>
                    <xdr:col>10</xdr:col>
                    <xdr:colOff>69840</xdr:colOff>
                    <xdr:row>2</xdr:row>
                    <xdr:rowOff>47880</xdr:rowOff>
                  </from>
                  <to>
                    <xdr:col>12</xdr:col>
                    <xdr:colOff>379440</xdr:colOff>
                    <xdr:row>5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Q5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R3" activeCellId="0" sqref="R3:R3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6" width="10.13"/>
    <col collapsed="false" customWidth="true" hidden="false" outlineLevel="0" max="3" min="3" style="0" width="10.13"/>
    <col collapsed="false" customWidth="true" hidden="false" outlineLevel="0" max="4" min="4" style="0" width="2.84"/>
    <col collapsed="false" customWidth="true" hidden="false" outlineLevel="0" max="5" min="5" style="0" width="10.56"/>
    <col collapsed="false" customWidth="true" hidden="false" outlineLevel="0" max="6" min="6" style="0" width="10.28"/>
    <col collapsed="false" customWidth="true" hidden="false" outlineLevel="0" max="71" min="62" style="9" width="9.14"/>
    <col collapsed="false" customWidth="true" hidden="false" outlineLevel="0" max="73" min="72" style="0" width="9.7"/>
    <col collapsed="false" customWidth="true" hidden="false" outlineLevel="0" max="78" min="78" style="0" width="11.85"/>
  </cols>
  <sheetData>
    <row r="1" customFormat="false" ht="18" hidden="false" customHeight="true" outlineLevel="0" collapsed="false">
      <c r="C1" s="27"/>
      <c r="D1" s="28"/>
      <c r="E1" s="29" t="s">
        <v>57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0"/>
      <c r="R1" s="30"/>
      <c r="T1" s="31"/>
      <c r="U1" s="32" t="s">
        <v>58</v>
      </c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0"/>
      <c r="BL1" s="0"/>
      <c r="BM1" s="33" t="s">
        <v>59</v>
      </c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9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</row>
    <row r="2" customFormat="false" ht="38.25" hidden="false" customHeight="false" outlineLevel="0" collapsed="false">
      <c r="A2" s="35"/>
      <c r="B2" s="36" t="s">
        <v>60</v>
      </c>
      <c r="C2" s="37" t="s">
        <v>61</v>
      </c>
      <c r="D2" s="38"/>
      <c r="E2" s="39" t="n">
        <f aca="false">BM3</f>
        <v>35916</v>
      </c>
      <c r="F2" s="39" t="n">
        <f aca="false">BN3</f>
        <v>35976</v>
      </c>
      <c r="G2" s="39" t="n">
        <f aca="false">BO3</f>
        <v>36007</v>
      </c>
      <c r="H2" s="39" t="n">
        <f aca="false">BP3</f>
        <v>36038</v>
      </c>
      <c r="I2" s="39" t="n">
        <f aca="false">BQ3</f>
        <v>36068</v>
      </c>
      <c r="J2" s="39" t="n">
        <f aca="false">BR3</f>
        <v>36099</v>
      </c>
      <c r="K2" s="39" t="n">
        <f aca="false">BS3</f>
        <v>36129</v>
      </c>
      <c r="L2" s="39" t="n">
        <f aca="false">BT3</f>
        <v>36160</v>
      </c>
      <c r="M2" s="39" t="n">
        <f aca="false">BU3</f>
        <v>36191</v>
      </c>
      <c r="N2" s="39" t="n">
        <f aca="false">BV3</f>
        <v>36219</v>
      </c>
      <c r="O2" s="40"/>
      <c r="P2" s="35" t="s">
        <v>62</v>
      </c>
      <c r="Q2" s="35" t="s">
        <v>63</v>
      </c>
      <c r="R2" s="35" t="s">
        <v>64</v>
      </c>
      <c r="S2" s="35"/>
      <c r="T2" s="41" t="str">
        <f aca="false">CONCATENATE("NG ",TEXT($BM3,"mmm-yyyy"))</f>
        <v>NG May-1998</v>
      </c>
      <c r="U2" s="41" t="str">
        <f aca="false">CONCATENATE("Basis ",TEXT($BM3,"mmm-yyyy"))</f>
        <v>Basis May-1998</v>
      </c>
      <c r="V2" s="41" t="str">
        <f aca="false">CONCATENATE("Disc Fact ",TEXT($BM3,"mmm-yyyy"))</f>
        <v>Disc Fact May-1998</v>
      </c>
      <c r="W2" s="41"/>
      <c r="X2" s="41" t="str">
        <f aca="false">CONCATENATE("NG ",TEXT($BN3,"mmm-yyyy"))</f>
        <v>NG Jun-1998</v>
      </c>
      <c r="Y2" s="41" t="str">
        <f aca="false">CONCATENATE("Basis ",TEXT($BN3,"mmm-yyyy"))</f>
        <v>Basis Jun-1998</v>
      </c>
      <c r="Z2" s="41" t="str">
        <f aca="false">CONCATENATE("Disc Fact ",TEXT($BN3,"mmm-yyyy"))</f>
        <v>Disc Fact Jun-1998</v>
      </c>
      <c r="AA2" s="41"/>
      <c r="AB2" s="41" t="str">
        <f aca="false">CONCATENATE("NG ",TEXT($BO3,"mmm-yyyy"))</f>
        <v>NG Jul-1998</v>
      </c>
      <c r="AC2" s="41" t="str">
        <f aca="false">CONCATENATE("Basis ",TEXT($BO3,"mmm-yyyy"))</f>
        <v>Basis Jul-1998</v>
      </c>
      <c r="AD2" s="41" t="str">
        <f aca="false">CONCATENATE("Disc Fact ",TEXT($BO3,"mmm-yyyy"))</f>
        <v>Disc Fact Jul-1998</v>
      </c>
      <c r="AE2" s="41"/>
      <c r="AF2" s="41" t="str">
        <f aca="false">CONCATENATE("NG ",TEXT($BP3,"mmm-yyyy"))</f>
        <v>NG Aug-1998</v>
      </c>
      <c r="AG2" s="41" t="str">
        <f aca="false">CONCATENATE("Basis ",TEXT($BP3,"mmm-yyyy"))</f>
        <v>Basis Aug-1998</v>
      </c>
      <c r="AH2" s="41" t="str">
        <f aca="false">CONCATENATE("Disc Fact ",TEXT($BP3,"mmm-yyyy"))</f>
        <v>Disc Fact Aug-1998</v>
      </c>
      <c r="AI2" s="41"/>
      <c r="AJ2" s="41" t="str">
        <f aca="false">CONCATENATE("NG ",TEXT($BQ3,"mmm-yyyy"))</f>
        <v>NG Sep-1998</v>
      </c>
      <c r="AK2" s="41" t="str">
        <f aca="false">CONCATENATE("Basis ",TEXT($BQ3,"mmm-yyyy"))</f>
        <v>Basis Sep-1998</v>
      </c>
      <c r="AL2" s="41" t="str">
        <f aca="false">CONCATENATE("Disc Fact ",TEXT($BQ3,"mmm-yyyy"))</f>
        <v>Disc Fact Sep-1998</v>
      </c>
      <c r="AM2" s="41"/>
      <c r="AN2" s="41" t="str">
        <f aca="false">CONCATENATE("NG ",TEXT($BR3,"mmm-yyyy"))</f>
        <v>NG Oct-1998</v>
      </c>
      <c r="AO2" s="41" t="str">
        <f aca="false">CONCATENATE("Basis ",TEXT($BR3,"mmm-yyyy"))</f>
        <v>Basis Oct-1998</v>
      </c>
      <c r="AP2" s="41" t="str">
        <f aca="false">CONCATENATE("Disc Fact ",TEXT($BR3,"mmm-yyyy"))</f>
        <v>Disc Fact Oct-1998</v>
      </c>
      <c r="AQ2" s="41"/>
      <c r="AR2" s="41" t="str">
        <f aca="false">CONCATENATE("NG ",TEXT($BS3,"mmm-yyyy"))</f>
        <v>NG Nov-1998</v>
      </c>
      <c r="AS2" s="41" t="str">
        <f aca="false">CONCATENATE("Basis ",TEXT($BS3,"mmm-yyyy"))</f>
        <v>Basis Nov-1998</v>
      </c>
      <c r="AT2" s="41" t="str">
        <f aca="false">CONCATENATE("Disc Fact ",TEXT($BS3,"mmm-yyyy"))</f>
        <v>Disc Fact Nov-1998</v>
      </c>
      <c r="AU2" s="41"/>
      <c r="AV2" s="41" t="str">
        <f aca="false">CONCATENATE("NG ",TEXT($BT3,"mmm-yyyy"))</f>
        <v>NG Dec-1998</v>
      </c>
      <c r="AW2" s="41" t="str">
        <f aca="false">CONCATENATE("Basis ",TEXT($BT3,"mmm-yyyy"))</f>
        <v>Basis Dec-1998</v>
      </c>
      <c r="AX2" s="41" t="str">
        <f aca="false">CONCATENATE("Disc Fact ",TEXT($BT3,"mmm-yyyy"))</f>
        <v>Disc Fact Dec-1998</v>
      </c>
      <c r="AY2" s="41"/>
      <c r="AZ2" s="41" t="str">
        <f aca="false">CONCATENATE("NG ",TEXT($BU3,"mmm-yyyy"))</f>
        <v>NG Jan-1999</v>
      </c>
      <c r="BA2" s="41" t="str">
        <f aca="false">CONCATENATE("Basis ",TEXT($BU3,"mmm-yyyy"))</f>
        <v>Basis Jan-1999</v>
      </c>
      <c r="BB2" s="41" t="str">
        <f aca="false">CONCATENATE("Disc Fact ",TEXT($BU3,"mmm-yyyy"))</f>
        <v>Disc Fact Jan-1999</v>
      </c>
      <c r="BC2" s="41"/>
      <c r="BD2" s="41" t="str">
        <f aca="false">CONCATENATE("NG ",TEXT($BV3,"mmm-yyyy"))</f>
        <v>NG Feb-1999</v>
      </c>
      <c r="BE2" s="41" t="str">
        <f aca="false">CONCATENATE("Basis ",TEXT($BV3,"mmm-yyyy"))</f>
        <v>Basis Feb-1999</v>
      </c>
      <c r="BF2" s="41" t="str">
        <f aca="false">CONCATENATE("Disc Fact ",TEXT($BV3,"mmm-yyyy"))</f>
        <v>Disc Fact Feb-1999</v>
      </c>
      <c r="BG2" s="41"/>
      <c r="BH2" s="41" t="str">
        <f aca="false">CONCATENATE("NG ",TEXT($BW3,"mmm-yyyy"))</f>
        <v>NG Mar-1999</v>
      </c>
      <c r="BI2" s="41" t="str">
        <f aca="false">CONCATENATE("Basis ",TEXT($BW3,"mmm-yyyy"))</f>
        <v>Basis Mar-1999</v>
      </c>
      <c r="BJ2" s="41" t="str">
        <f aca="false">CONCATENATE("Disc Fact ",TEXT($BW3,"mmm-yyyy"))</f>
        <v>Disc Fact Mar-1999</v>
      </c>
      <c r="BK2" s="35"/>
      <c r="BL2" s="35"/>
      <c r="BM2" s="42" t="s">
        <v>20</v>
      </c>
      <c r="BN2" s="42" t="s">
        <v>65</v>
      </c>
      <c r="BO2" s="42" t="s">
        <v>66</v>
      </c>
      <c r="BP2" s="42" t="s">
        <v>67</v>
      </c>
      <c r="BQ2" s="42" t="s">
        <v>68</v>
      </c>
      <c r="BR2" s="42" t="s">
        <v>69</v>
      </c>
      <c r="BS2" s="42" t="s">
        <v>70</v>
      </c>
      <c r="BT2" s="42" t="s">
        <v>71</v>
      </c>
      <c r="BU2" s="42" t="s">
        <v>72</v>
      </c>
      <c r="BV2" s="42" t="s">
        <v>73</v>
      </c>
      <c r="BW2" s="42" t="s">
        <v>74</v>
      </c>
      <c r="BX2" s="43"/>
      <c r="BY2" s="35"/>
      <c r="BZ2" s="44" t="s">
        <v>75</v>
      </c>
      <c r="CA2" s="44" t="str">
        <f aca="false">CONCATENATE("NG Col ",TEXT($BM3,"mmm-yyyy"))</f>
        <v>NG Col May-1998</v>
      </c>
      <c r="CB2" s="44" t="str">
        <f aca="false">CONCATENATE("Bas Col ",TEXT($BM3,"mmm-yyyy"))</f>
        <v>Bas Col May-1998</v>
      </c>
      <c r="CC2" s="44" t="str">
        <f aca="false">CONCATENATE("DiscFac Col  ",TEXT($BM3,"mmm-yyyy"))</f>
        <v>DiscFac Col  May-1998</v>
      </c>
      <c r="CD2" s="44"/>
      <c r="CE2" s="44" t="str">
        <f aca="false">CONCATENATE("NG Col ",TEXT($BN3,"mmm-yyyy"))</f>
        <v>NG Col Jun-1998</v>
      </c>
      <c r="CF2" s="44" t="str">
        <f aca="false">CONCATENATE("Bas Col ",TEXT($BN3,"mmm-yyyy"))</f>
        <v>Bas Col Jun-1998</v>
      </c>
      <c r="CG2" s="44" t="str">
        <f aca="false">CONCATENATE("DiscFac Col  ",TEXT($BN3,"mmm-yyyy"))</f>
        <v>DiscFac Col  Jun-1998</v>
      </c>
      <c r="CH2" s="44"/>
      <c r="CI2" s="44" t="str">
        <f aca="false">CONCATENATE("NG Col ",TEXT($BO3,"mmm-yyyy"))</f>
        <v>NG Col Jul-1998</v>
      </c>
      <c r="CJ2" s="44" t="str">
        <f aca="false">CONCATENATE("Bas Col ",TEXT($BO3,"mmm-yyyy"))</f>
        <v>Bas Col Jul-1998</v>
      </c>
      <c r="CK2" s="44" t="str">
        <f aca="false">CONCATENATE("DiscFac Col  ",TEXT($BO3,"mmm-yyyy"))</f>
        <v>DiscFac Col  Jul-1998</v>
      </c>
      <c r="CL2" s="44"/>
      <c r="CM2" s="44" t="str">
        <f aca="false">CONCATENATE("NG Col ",TEXT($BP3,"mmm-yyyy"))</f>
        <v>NG Col Aug-1998</v>
      </c>
      <c r="CN2" s="44" t="str">
        <f aca="false">CONCATENATE("Bas Col ",TEXT($BP3,"mmm-yyyy"))</f>
        <v>Bas Col Aug-1998</v>
      </c>
      <c r="CO2" s="44" t="str">
        <f aca="false">CONCATENATE("DiscFac Col  ",TEXT($BP3,"mmm-yyyy"))</f>
        <v>DiscFac Col  Aug-1998</v>
      </c>
      <c r="CP2" s="44"/>
      <c r="CQ2" s="44" t="str">
        <f aca="false">CONCATENATE("NG Col ",TEXT($BQ3,"mmm-yyyy"))</f>
        <v>NG Col Sep-1998</v>
      </c>
      <c r="CR2" s="44" t="str">
        <f aca="false">CONCATENATE("Bas Col ",TEXT($BQ3,"mmm-yyyy"))</f>
        <v>Bas Col Sep-1998</v>
      </c>
      <c r="CS2" s="44" t="str">
        <f aca="false">CONCATENATE("DiscFac Col  ",TEXT($BQ3,"mmm-yyyy"))</f>
        <v>DiscFac Col  Sep-1998</v>
      </c>
      <c r="CT2" s="44"/>
      <c r="CU2" s="44" t="str">
        <f aca="false">CONCATENATE("NG Col ",TEXT($BR3,"mmm-yyyy"))</f>
        <v>NG Col Oct-1998</v>
      </c>
      <c r="CV2" s="44" t="str">
        <f aca="false">CONCATENATE("Bas Col ",TEXT($BR3,"mmm-yyyy"))</f>
        <v>Bas Col Oct-1998</v>
      </c>
      <c r="CW2" s="44" t="str">
        <f aca="false">CONCATENATE("DiscFac Col  ",TEXT($BR3,"mmm-yyyy"))</f>
        <v>DiscFac Col  Oct-1998</v>
      </c>
      <c r="CX2" s="44"/>
      <c r="CY2" s="44" t="str">
        <f aca="false">CONCATENATE("NG Col ",TEXT($BS3,"mmm-yyyy"))</f>
        <v>NG Col Nov-1998</v>
      </c>
      <c r="CZ2" s="44" t="str">
        <f aca="false">CONCATENATE("Bas Col ",TEXT($BS3,"mmm-yyyy"))</f>
        <v>Bas Col Nov-1998</v>
      </c>
      <c r="DA2" s="44" t="str">
        <f aca="false">CONCATENATE("DiscFac Col  ",TEXT($BS3,"mmm-yyyy"))</f>
        <v>DiscFac Col  Nov-1998</v>
      </c>
      <c r="DB2" s="44"/>
      <c r="DC2" s="44" t="str">
        <f aca="false">CONCATENATE("NG Col ",TEXT($BT3,"mmm-yyyy"))</f>
        <v>NG Col Dec-1998</v>
      </c>
      <c r="DD2" s="44" t="str">
        <f aca="false">CONCATENATE("Bas Col ",TEXT($BT3,"mmm-yyyy"))</f>
        <v>Bas Col Dec-1998</v>
      </c>
      <c r="DE2" s="44" t="str">
        <f aca="false">CONCATENATE("DiscFac Col  ",TEXT($BT3,"mmm-yyyy"))</f>
        <v>DiscFac Col  Dec-1998</v>
      </c>
      <c r="DF2" s="44"/>
      <c r="DG2" s="44" t="str">
        <f aca="false">CONCATENATE("NG Col ",TEXT($BU3,"mmm-yyyy"))</f>
        <v>NG Col Jan-1999</v>
      </c>
      <c r="DH2" s="44" t="str">
        <f aca="false">CONCATENATE("Bas Col ",TEXT($BU3,"mmm-yyyy"))</f>
        <v>Bas Col Jan-1999</v>
      </c>
      <c r="DI2" s="44" t="str">
        <f aca="false">CONCATENATE("DiscFac Col  ",TEXT($BU3,"mmm-yyyy"))</f>
        <v>DiscFac Col  Jan-1999</v>
      </c>
      <c r="DK2" s="44" t="str">
        <f aca="false">CONCATENATE("NG Col ",TEXT($BV3,"mmm-yyyy"))</f>
        <v>NG Col Feb-1999</v>
      </c>
      <c r="DL2" s="44" t="str">
        <f aca="false">CONCATENATE("Bas Col ",TEXT($BV3,"mmm-yyyy"))</f>
        <v>Bas Col Feb-1999</v>
      </c>
      <c r="DM2" s="44" t="str">
        <f aca="false">CONCATENATE("DiscFac Col  ",TEXT($BV3,"mmm-yyyy"))</f>
        <v>DiscFac Col  Feb-1999</v>
      </c>
      <c r="DO2" s="44" t="str">
        <f aca="false">CONCATENATE("NG Col ",TEXT($BW3,"mmm-yyyy"))</f>
        <v>NG Col Mar-1999</v>
      </c>
      <c r="DP2" s="44" t="str">
        <f aca="false">CONCATENATE("Bas Col ",TEXT($BW3,"mmm-yyyy"))</f>
        <v>Bas Col Mar-1999</v>
      </c>
      <c r="DQ2" s="44" t="str">
        <f aca="false">CONCATENATE("DiscFac Col  ",TEXT($BW3,"mmm-yyyy"))</f>
        <v>DiscFac Col  Mar-1999</v>
      </c>
    </row>
    <row r="3" customFormat="false" ht="12.75" hidden="false" customHeight="false" outlineLevel="0" collapsed="false">
      <c r="B3" s="26" t="n">
        <f aca="false">IF(C3&lt;&gt;"",IF(C3&gt;=(WORKDAY(EOMONTH(C3,0)+1,-2)),EOMONTH(EOMONTH(C3,0)+1,0)+1,EOMONTH(C3,0)+1),"")</f>
        <v>35916</v>
      </c>
      <c r="C3" s="45" t="n">
        <f aca="false">IF(Curves!C12&lt;&gt;"",Curves!C12,"")</f>
        <v>35886</v>
      </c>
      <c r="D3" s="46"/>
      <c r="E3" s="47" t="n">
        <f aca="false">(T3+U3)*V3</f>
        <v>2.4991582352732</v>
      </c>
      <c r="F3" s="47" t="n">
        <f aca="false">(X3+Y3)*Z3</f>
        <v>2.55826391637223</v>
      </c>
      <c r="G3" s="47" t="n">
        <f aca="false">(AB3+AC3)*AD3</f>
        <v>2.59742888113769</v>
      </c>
      <c r="H3" s="47" t="n">
        <f aca="false">(AF3+AG3)*AH3</f>
        <v>2.60047013969396</v>
      </c>
      <c r="I3" s="47" t="n">
        <f aca="false">(AJ3+AK3)*AL3</f>
        <v>2.56536119255688</v>
      </c>
      <c r="J3" s="47" t="n">
        <f aca="false">(AN3+AO3)*AP3</f>
        <v>2.55325465846346</v>
      </c>
      <c r="K3" s="47" t="n">
        <f aca="false">(AR3+AS3)*AT3</f>
        <v>2.68095040097764</v>
      </c>
      <c r="L3" s="47" t="n">
        <f aca="false">(AV3+AW3)*AX3</f>
        <v>2.77890043715465</v>
      </c>
      <c r="M3" s="47" t="n">
        <f aca="false">(AZ3+BA3)*BB3</f>
        <v>2.77477526405976</v>
      </c>
      <c r="N3" s="47" t="n">
        <f aca="false">(BD3+BE3)*BF3</f>
        <v>2.61616865597561</v>
      </c>
      <c r="O3" s="48" t="n">
        <f aca="false">(BH3+BI3)*BJ3</f>
        <v>2.46211687598656</v>
      </c>
      <c r="P3" s="49" t="n">
        <f aca="false">MAX(E3:O3)</f>
        <v>2.77890043715465</v>
      </c>
      <c r="Q3" s="49" t="n">
        <f aca="false">MIN(E3:O3)</f>
        <v>2.46211687598656</v>
      </c>
      <c r="R3" s="50" t="n">
        <f aca="false">IF(P3-Q3&lt;&gt;0,P3-Q3,R2)</f>
        <v>0.316783561168088</v>
      </c>
      <c r="T3" s="31" t="n">
        <f aca="false">INDEX(Curves!$A$12:$AZ$907,$BZ3,CA3)</f>
        <v>2.501</v>
      </c>
      <c r="U3" s="31" t="n">
        <f aca="false">INDEX(Curves!$A$12:$AZ$907,$BZ3,CB3)</f>
        <v>0.01</v>
      </c>
      <c r="V3" s="31" t="n">
        <f aca="false">INDEX(Curves!$A$12:$AZ$907,$BZ3,CC3)</f>
        <v>0.995284044314298</v>
      </c>
      <c r="W3" s="31"/>
      <c r="X3" s="31" t="n">
        <f aca="false">INDEX(Curves!$A$12:$AZ$907,$BZ3,CE3)</f>
        <v>2.533</v>
      </c>
      <c r="Y3" s="31" t="n">
        <f aca="false">INDEX(Curves!$A$12:$AZ$907,$BZ3,CF3)</f>
        <v>0.05</v>
      </c>
      <c r="Z3" s="31" t="n">
        <f aca="false">INDEX(Curves!$A$12:$AZ$907,$BZ3,CG3)</f>
        <v>0.99042350614488</v>
      </c>
      <c r="AA3" s="31"/>
      <c r="AB3" s="31" t="n">
        <f aca="false">INDEX(Curves!$A$12:$AZ$907,$BZ3,CI3)</f>
        <v>2.545</v>
      </c>
      <c r="AC3" s="31" t="n">
        <f aca="false">INDEX(Curves!$A$12:$AZ$907,$BZ3,CJ3)</f>
        <v>0.09</v>
      </c>
      <c r="AD3" s="31" t="n">
        <f aca="false">INDEX(Curves!$A$12:$AZ$907,$BZ3,CK3)</f>
        <v>0.985741510868195</v>
      </c>
      <c r="AE3" s="31"/>
      <c r="AF3" s="31" t="n">
        <f aca="false">INDEX(Curves!$A$12:$AZ$907,$BZ3,CM3)</f>
        <v>2.551</v>
      </c>
      <c r="AG3" s="31" t="n">
        <f aca="false">INDEX(Curves!$A$12:$AZ$907,$BZ3,CN3)</f>
        <v>0.1</v>
      </c>
      <c r="AH3" s="31" t="n">
        <f aca="false">INDEX(Curves!$A$12:$AZ$907,$BZ3,CO3)</f>
        <v>0.980939320895497</v>
      </c>
      <c r="AI3" s="31"/>
      <c r="AJ3" s="31" t="n">
        <f aca="false">INDEX(Curves!$A$12:$AZ$907,$BZ3,CQ3)</f>
        <v>2.548</v>
      </c>
      <c r="AK3" s="31" t="n">
        <f aca="false">INDEX(Curves!$A$12:$AZ$907,$BZ3,CR3)</f>
        <v>0.08</v>
      </c>
      <c r="AL3" s="31" t="n">
        <f aca="false">INDEX(Curves!$A$12:$AZ$907,$BZ3,CS3)</f>
        <v>0.976164837350411</v>
      </c>
      <c r="AM3" s="31"/>
      <c r="AN3" s="31" t="n">
        <f aca="false">INDEX(Curves!$A$12:$AZ$907,$BZ3,CU3)</f>
        <v>2.568</v>
      </c>
      <c r="AO3" s="31" t="n">
        <f aca="false">INDEX(Curves!$A$12:$AZ$907,$BZ3,CV3)</f>
        <v>0.06</v>
      </c>
      <c r="AP3" s="31" t="n">
        <f aca="false">INDEX(Curves!$A$12:$AZ$907,$BZ3,CW3)</f>
        <v>0.97155808921745</v>
      </c>
      <c r="AQ3" s="31"/>
      <c r="AR3" s="31" t="n">
        <f aca="false">INDEX(Curves!$A$12:$AZ$907,$BZ3,CY3)</f>
        <v>2.673</v>
      </c>
      <c r="AS3" s="31" t="n">
        <f aca="false">INDEX(Curves!$A$12:$AZ$907,$BZ3,CZ3)</f>
        <v>0.1</v>
      </c>
      <c r="AT3" s="31" t="n">
        <f aca="false">INDEX(Curves!$A$12:$AZ$907,$BZ3,DA3)</f>
        <v>0.966805049036294</v>
      </c>
      <c r="AU3" s="31"/>
      <c r="AV3" s="31" t="n">
        <f aca="false">INDEX(Curves!$A$12:$AZ$907,$BZ3,DC3)</f>
        <v>2.783</v>
      </c>
      <c r="AW3" s="31" t="n">
        <f aca="false">INDEX(Curves!$A$12:$AZ$907,$BZ3,DD3)</f>
        <v>0.105</v>
      </c>
      <c r="AX3" s="31" t="n">
        <f aca="false">INDEX(Curves!$A$12:$AZ$907,$BZ3,DE3)</f>
        <v>0.96222314305909</v>
      </c>
      <c r="AY3" s="31"/>
      <c r="AZ3" s="31" t="n">
        <f aca="false">INDEX(Curves!$A$12:$AZ$907,$BZ3,DG3)</f>
        <v>2.793</v>
      </c>
      <c r="BA3" s="31" t="n">
        <f aca="false">INDEX(Curves!$A$12:$AZ$907,$BZ3,DH3)</f>
        <v>0.105</v>
      </c>
      <c r="BB3" s="31" t="n">
        <f aca="false">INDEX(Curves!$A$12:$AZ$907,$BZ3,DI3)</f>
        <v>0.957479387184183</v>
      </c>
      <c r="BC3" s="31"/>
      <c r="BD3" s="31" t="n">
        <f aca="false">INDEX(Curves!$A$12:$AZ$907,$BZ3,DK3)</f>
        <v>2.641</v>
      </c>
      <c r="BE3" s="31" t="n">
        <f aca="false">INDEX(Curves!$A$12:$AZ$907,$BZ3,DL3)</f>
        <v>0.105</v>
      </c>
      <c r="BF3" s="31" t="n">
        <f aca="false">INDEX(Curves!$A$12:$AZ$907,$BZ3,DM3)</f>
        <v>0.952719831018068</v>
      </c>
      <c r="BG3" s="31"/>
      <c r="BH3" s="31" t="n">
        <f aca="false">INDEX(Curves!$A$12:$AZ$907,$BZ3,DO3)</f>
        <v>2.491</v>
      </c>
      <c r="BI3" s="31" t="n">
        <f aca="false">INDEX(Curves!$A$12:$AZ$907,$BZ3,DP3)</f>
        <v>0.105</v>
      </c>
      <c r="BJ3" s="31" t="n">
        <f aca="false">INDEX(Curves!$A$12:$AZ$907,$BZ3,DQ3)</f>
        <v>0.948427147914701</v>
      </c>
      <c r="BK3" s="0"/>
      <c r="BL3" s="0"/>
      <c r="BM3" s="51" t="n">
        <f aca="false">B3</f>
        <v>35916</v>
      </c>
      <c r="BN3" s="51" t="n">
        <f aca="false">EOMONTH(BM3,1)</f>
        <v>35976</v>
      </c>
      <c r="BO3" s="51" t="n">
        <f aca="false">EOMONTH(BN3,1)</f>
        <v>36007</v>
      </c>
      <c r="BP3" s="51" t="n">
        <f aca="false">EOMONTH(BO3,1)</f>
        <v>36038</v>
      </c>
      <c r="BQ3" s="51" t="n">
        <f aca="false">EOMONTH(BP3,1)</f>
        <v>36068</v>
      </c>
      <c r="BR3" s="51" t="n">
        <f aca="false">EOMONTH(BQ3,1)</f>
        <v>36099</v>
      </c>
      <c r="BS3" s="51" t="n">
        <f aca="false">EOMONTH(BR3,1)</f>
        <v>36129</v>
      </c>
      <c r="BT3" s="51" t="n">
        <f aca="false">EOMONTH(BS3,1)</f>
        <v>36160</v>
      </c>
      <c r="BU3" s="51" t="n">
        <f aca="false">EOMONTH(BT3,1)</f>
        <v>36191</v>
      </c>
      <c r="BV3" s="51" t="n">
        <f aca="false">EOMONTH(BU3,1)</f>
        <v>36219</v>
      </c>
      <c r="BW3" s="51" t="n">
        <f aca="false">EOMONTH(BV3,1)</f>
        <v>36250</v>
      </c>
      <c r="BX3" s="52"/>
      <c r="BZ3" s="34" t="n">
        <f aca="false">MATCH(C3,Curves!$C$12:$C$433,0)</f>
        <v>1</v>
      </c>
      <c r="CA3" s="34" t="n">
        <f aca="false">MATCH(CONCATENATE("NG ",TEXT($BM3,"mmm-yyyy")),Curves!$11:$11,0)</f>
        <v>20</v>
      </c>
      <c r="CB3" s="34" t="n">
        <f aca="false">MATCH(CONCATENATE("B ",TEXT($BM3,"mmm-yyyy")),Curves!$11:$11,0)</f>
        <v>8</v>
      </c>
      <c r="CC3" s="34" t="n">
        <f aca="false">MATCH(CONCATENATE("DISC ",TEXT($BM3,"mmm-yyyy")),Curves!$11:$11,0)</f>
        <v>32</v>
      </c>
      <c r="CD3" s="34"/>
      <c r="CE3" s="34" t="n">
        <f aca="false">MATCH(CONCATENATE("NG ",TEXT($BN3,"mmm-yyyy")),Curves!$11:$11,0)</f>
        <v>21</v>
      </c>
      <c r="CF3" s="34" t="n">
        <f aca="false">MATCH(CONCATENATE("B ",TEXT($BN3,"mmm-yyyy")),Curves!$11:$11,0)</f>
        <v>9</v>
      </c>
      <c r="CG3" s="34" t="n">
        <f aca="false">MATCH(CONCATENATE("DISC ",TEXT($BN3,"mmm-yyyy")),Curves!$11:$11,0)</f>
        <v>33</v>
      </c>
      <c r="CH3" s="34"/>
      <c r="CI3" s="34" t="n">
        <f aca="false">MATCH(CONCATENATE("NG ",TEXT($BO3,"mmm-yyyy")),Curves!$11:$11,0)</f>
        <v>22</v>
      </c>
      <c r="CJ3" s="34" t="n">
        <f aca="false">MATCH(CONCATENATE("B ",TEXT($BO3,"mmm-yyyy")),Curves!$11:$11,0)</f>
        <v>10</v>
      </c>
      <c r="CK3" s="34" t="n">
        <f aca="false">MATCH(CONCATENATE("DISC ",TEXT($BO3,"mmm-yyyy")),Curves!$11:$11,0)</f>
        <v>34</v>
      </c>
      <c r="CL3" s="34"/>
      <c r="CM3" s="34" t="n">
        <f aca="false">MATCH(CONCATENATE("NG ",TEXT($BP3,"mmm-yyyy")),Curves!$11:$11,0)</f>
        <v>23</v>
      </c>
      <c r="CN3" s="34" t="n">
        <f aca="false">MATCH(CONCATENATE("B ",TEXT($BP3,"mmm-yyyy")),Curves!$11:$11,0)</f>
        <v>11</v>
      </c>
      <c r="CO3" s="34" t="n">
        <f aca="false">MATCH(CONCATENATE("DISC ",TEXT($BP3,"mmm-yyyy")),Curves!$11:$11,0)</f>
        <v>35</v>
      </c>
      <c r="CP3" s="34"/>
      <c r="CQ3" s="34" t="n">
        <f aca="false">MATCH(CONCATENATE("NG ",TEXT($BQ3,"mmm-yyyy")),Curves!$11:$11,0)</f>
        <v>24</v>
      </c>
      <c r="CR3" s="34" t="n">
        <f aca="false">MATCH(CONCATENATE("B ",TEXT($BQ3,"mmm-yyyy")),Curves!$11:$11,0)</f>
        <v>12</v>
      </c>
      <c r="CS3" s="34" t="n">
        <f aca="false">MATCH(CONCATENATE("DISC ",TEXT($BQ3,"mmm-yyyy")),Curves!$11:$11,0)</f>
        <v>36</v>
      </c>
      <c r="CT3" s="34"/>
      <c r="CU3" s="34" t="n">
        <f aca="false">MATCH(CONCATENATE("NG ",TEXT($BR3,"mmm-yyyy")),Curves!$11:$11,0)</f>
        <v>25</v>
      </c>
      <c r="CV3" s="34" t="n">
        <f aca="false">MATCH(CONCATENATE("B ",TEXT($BR3,"mmm-yyyy")),Curves!$11:$11,0)</f>
        <v>13</v>
      </c>
      <c r="CW3" s="34" t="n">
        <f aca="false">MATCH(CONCATENATE("DISC ",TEXT($BR3,"mmm-yyyy")),Curves!$11:$11,0)</f>
        <v>37</v>
      </c>
      <c r="CX3" s="34"/>
      <c r="CY3" s="34" t="n">
        <f aca="false">MATCH(CONCATENATE("NG ",TEXT($BS3,"mmm-yyyy")),Curves!$11:$11,0)</f>
        <v>26</v>
      </c>
      <c r="CZ3" s="34" t="n">
        <f aca="false">MATCH(CONCATENATE("B ",TEXT($BS3,"mmm-yyyy")),Curves!$11:$11,0)</f>
        <v>14</v>
      </c>
      <c r="DA3" s="34" t="n">
        <f aca="false">MATCH(CONCATENATE("DISC ",TEXT($BS3,"mmm-yyyy")),Curves!$11:$11,0)</f>
        <v>38</v>
      </c>
      <c r="DB3" s="34"/>
      <c r="DC3" s="34" t="n">
        <f aca="false">MATCH(CONCATENATE("NG ",TEXT($BT3,"mmm-yyyy")),Curves!$11:$11,0)</f>
        <v>27</v>
      </c>
      <c r="DD3" s="34" t="n">
        <f aca="false">MATCH(CONCATENATE("B ",TEXT($BT3,"mmm-yyyy")),Curves!$11:$11,0)</f>
        <v>15</v>
      </c>
      <c r="DE3" s="34" t="n">
        <f aca="false">MATCH(CONCATENATE("DISC ",TEXT($BT3,"mmm-yyyy")),Curves!$11:$11,0)</f>
        <v>39</v>
      </c>
      <c r="DF3" s="34"/>
      <c r="DG3" s="34" t="n">
        <f aca="false">MATCH(CONCATENATE("NG ",TEXT($BU3,"mmm-yyyy")),Curves!$11:$11,0)</f>
        <v>28</v>
      </c>
      <c r="DH3" s="34" t="n">
        <f aca="false">MATCH(CONCATENATE("B ",TEXT($BU3,"mmm-yyyy")),Curves!$11:$11,0)</f>
        <v>16</v>
      </c>
      <c r="DI3" s="34" t="n">
        <f aca="false">MATCH(CONCATENATE("DISC ",TEXT($BU3,"mmm-yyyy")),Curves!$11:$11,0)</f>
        <v>40</v>
      </c>
      <c r="DK3" s="34" t="n">
        <f aca="false">MATCH(CONCATENATE("NG ",TEXT($BV3,"mmm-yyyy")),Curves!$11:$11,0)</f>
        <v>29</v>
      </c>
      <c r="DL3" s="34" t="n">
        <f aca="false">MATCH(CONCATENATE("B ",TEXT($BV3,"mmm-yyyy")),Curves!$11:$11,0)</f>
        <v>17</v>
      </c>
      <c r="DM3" s="34" t="n">
        <f aca="false">MATCH(CONCATENATE("DISC ",TEXT($BV3,"mmm-yyyy")),Curves!$11:$11,0)</f>
        <v>41</v>
      </c>
      <c r="DO3" s="34" t="n">
        <f aca="false">MATCH(CONCATENATE("NG ",TEXT($BW3,"mmm-yyyy")),Curves!$11:$11,0)</f>
        <v>30</v>
      </c>
      <c r="DP3" s="34" t="n">
        <f aca="false">MATCH(CONCATENATE("B ",TEXT($BW3,"mmm-yyyy")),Curves!$11:$11,0)</f>
        <v>18</v>
      </c>
      <c r="DQ3" s="34" t="n">
        <f aca="false">MATCH(CONCATENATE("DISC ",TEXT($BW3,"mmm-yyyy")),Curves!$11:$11,0)</f>
        <v>42</v>
      </c>
    </row>
    <row r="4" customFormat="false" ht="12.75" hidden="false" customHeight="false" outlineLevel="0" collapsed="false">
      <c r="B4" s="26" t="n">
        <f aca="false">IF(C4&lt;&gt;"",IF(C4&gt;=(WORKDAY(EOMONTH(C4,0)+1,-2)),EOMONTH(EOMONTH(C4,0)+1,0)+1,EOMONTH(C4,0)+1),"")</f>
        <v>35916</v>
      </c>
      <c r="C4" s="45" t="n">
        <f aca="false">IF(Curves!C13&lt;&gt;"",Curves!C13,"")</f>
        <v>35887</v>
      </c>
      <c r="D4" s="46"/>
      <c r="E4" s="47" t="n">
        <f aca="false">(T4+U4)*V4</f>
        <v>2.55036813593295</v>
      </c>
      <c r="F4" s="47" t="n">
        <f aca="false">(X4+Y4)*Z4</f>
        <v>2.59935399808678</v>
      </c>
      <c r="G4" s="47" t="n">
        <f aca="false">(AB4+AC4)*AD4</f>
        <v>2.63643055701287</v>
      </c>
      <c r="H4" s="47" t="n">
        <f aca="false">(AF4+AG4)*AH4</f>
        <v>2.63836710067753</v>
      </c>
      <c r="I4" s="47" t="n">
        <f aca="false">(AJ4+AK4)*AL4</f>
        <v>2.60118514180562</v>
      </c>
      <c r="J4" s="47" t="n">
        <f aca="false">(AN4+AO4)*AP4</f>
        <v>2.57927274731551</v>
      </c>
      <c r="K4" s="47" t="n">
        <f aca="false">(AR4+AS4)*AT4</f>
        <v>2.70699090599977</v>
      </c>
      <c r="L4" s="47" t="n">
        <f aca="false">(AV4+AW4)*AX4</f>
        <v>2.81460223951324</v>
      </c>
      <c r="M4" s="47" t="n">
        <f aca="false">(AZ4+BA4)*BB4</f>
        <v>2.81042813032435</v>
      </c>
      <c r="N4" s="47" t="n">
        <f aca="false">(BD4+BE4)*BF4</f>
        <v>2.64406785952289</v>
      </c>
      <c r="O4" s="48" t="n">
        <f aca="false">(BH4+BI4)*BJ4</f>
        <v>2.48043362611436</v>
      </c>
      <c r="P4" s="49" t="n">
        <f aca="false">MAX(E4:O4)</f>
        <v>2.81460223951324</v>
      </c>
      <c r="Q4" s="49" t="n">
        <f aca="false">MIN(E4:O4)</f>
        <v>2.48043362611436</v>
      </c>
      <c r="R4" s="50" t="n">
        <f aca="false">IF(P4-Q4&lt;&gt;0,P4-Q4,R3)</f>
        <v>0.334168613398883</v>
      </c>
      <c r="T4" s="31" t="n">
        <f aca="false">INDEX(Curves!$A$12:$AZ$907,$BZ4,CA4)</f>
        <v>2.562</v>
      </c>
      <c r="U4" s="31" t="n">
        <f aca="false">INDEX(Curves!$A$12:$AZ$907,$BZ4,CB4)</f>
        <v>-2.77555756156E-017</v>
      </c>
      <c r="V4" s="31" t="n">
        <f aca="false">INDEX(Curves!$A$12:$AZ$907,$BZ4,CC4)</f>
        <v>0.995459850090926</v>
      </c>
      <c r="W4" s="31"/>
      <c r="X4" s="31" t="n">
        <f aca="false">INDEX(Curves!$A$12:$AZ$907,$BZ4,CE4)</f>
        <v>2.584</v>
      </c>
      <c r="Y4" s="31" t="n">
        <f aca="false">INDEX(Curves!$A$12:$AZ$907,$BZ4,CF4)</f>
        <v>0.04</v>
      </c>
      <c r="Z4" s="31" t="n">
        <f aca="false">INDEX(Curves!$A$12:$AZ$907,$BZ4,CG4)</f>
        <v>0.990607468783074</v>
      </c>
      <c r="AA4" s="31"/>
      <c r="AB4" s="31" t="n">
        <f aca="false">INDEX(Curves!$A$12:$AZ$907,$BZ4,CI4)</f>
        <v>2.594</v>
      </c>
      <c r="AC4" s="31" t="n">
        <f aca="false">INDEX(Curves!$A$12:$AZ$907,$BZ4,CJ4)</f>
        <v>0.08</v>
      </c>
      <c r="AD4" s="31" t="n">
        <f aca="false">INDEX(Curves!$A$12:$AZ$907,$BZ4,CK4)</f>
        <v>0.985950096115509</v>
      </c>
      <c r="AE4" s="31"/>
      <c r="AF4" s="31" t="n">
        <f aca="false">INDEX(Curves!$A$12:$AZ$907,$BZ4,CM4)</f>
        <v>2.599</v>
      </c>
      <c r="AG4" s="31" t="n">
        <f aca="false">INDEX(Curves!$A$12:$AZ$907,$BZ4,CN4)</f>
        <v>0.09</v>
      </c>
      <c r="AH4" s="31" t="n">
        <f aca="false">INDEX(Curves!$A$12:$AZ$907,$BZ4,CO4)</f>
        <v>0.981170360980858</v>
      </c>
      <c r="AI4" s="31"/>
      <c r="AJ4" s="31" t="n">
        <f aca="false">INDEX(Curves!$A$12:$AZ$907,$BZ4,CQ4)</f>
        <v>2.594</v>
      </c>
      <c r="AK4" s="31" t="n">
        <f aca="false">INDEX(Curves!$A$12:$AZ$907,$BZ4,CR4)</f>
        <v>0.07</v>
      </c>
      <c r="AL4" s="31" t="n">
        <f aca="false">INDEX(Curves!$A$12:$AZ$907,$BZ4,CS4)</f>
        <v>0.976420849026136</v>
      </c>
      <c r="AM4" s="31"/>
      <c r="AN4" s="31" t="n">
        <f aca="false">INDEX(Curves!$A$12:$AZ$907,$BZ4,CU4)</f>
        <v>2.604</v>
      </c>
      <c r="AO4" s="31" t="n">
        <f aca="false">INDEX(Curves!$A$12:$AZ$907,$BZ4,CV4)</f>
        <v>0.05</v>
      </c>
      <c r="AP4" s="31" t="n">
        <f aca="false">INDEX(Curves!$A$12:$AZ$907,$BZ4,CW4)</f>
        <v>0.971843537044277</v>
      </c>
      <c r="AQ4" s="31"/>
      <c r="AR4" s="31" t="n">
        <f aca="false">INDEX(Curves!$A$12:$AZ$907,$BZ4,CY4)</f>
        <v>2.709</v>
      </c>
      <c r="AS4" s="31" t="n">
        <f aca="false">INDEX(Curves!$A$12:$AZ$907,$BZ4,CZ4)</f>
        <v>0.09</v>
      </c>
      <c r="AT4" s="31" t="n">
        <f aca="false">INDEX(Curves!$A$12:$AZ$907,$BZ4,DA4)</f>
        <v>0.967127869238931</v>
      </c>
      <c r="AU4" s="31"/>
      <c r="AV4" s="31" t="n">
        <f aca="false">INDEX(Curves!$A$12:$AZ$907,$BZ4,DC4)</f>
        <v>2.819</v>
      </c>
      <c r="AW4" s="31" t="n">
        <f aca="false">INDEX(Curves!$A$12:$AZ$907,$BZ4,DD4)</f>
        <v>0.105</v>
      </c>
      <c r="AX4" s="31" t="n">
        <f aca="false">INDEX(Curves!$A$12:$AZ$907,$BZ4,DE4)</f>
        <v>0.962586265223408</v>
      </c>
      <c r="AY4" s="31"/>
      <c r="AZ4" s="31" t="n">
        <f aca="false">INDEX(Curves!$A$12:$AZ$907,$BZ4,DG4)</f>
        <v>2.829</v>
      </c>
      <c r="BA4" s="31" t="n">
        <f aca="false">INDEX(Curves!$A$12:$AZ$907,$BZ4,DH4)</f>
        <v>0.105</v>
      </c>
      <c r="BB4" s="31" t="n">
        <f aca="false">INDEX(Curves!$A$12:$AZ$907,$BZ4,DI4)</f>
        <v>0.957882798338223</v>
      </c>
      <c r="BC4" s="31"/>
      <c r="BD4" s="31" t="n">
        <f aca="false">INDEX(Curves!$A$12:$AZ$907,$BZ4,DK4)</f>
        <v>2.669</v>
      </c>
      <c r="BE4" s="31" t="n">
        <f aca="false">INDEX(Curves!$A$12:$AZ$907,$BZ4,DL4)</f>
        <v>0.105</v>
      </c>
      <c r="BF4" s="31" t="n">
        <f aca="false">INDEX(Curves!$A$12:$AZ$907,$BZ4,DM4)</f>
        <v>0.953160728018346</v>
      </c>
      <c r="BG4" s="31"/>
      <c r="BH4" s="31" t="n">
        <f aca="false">INDEX(Curves!$A$12:$AZ$907,$BZ4,DO4)</f>
        <v>2.509</v>
      </c>
      <c r="BI4" s="31" t="n">
        <f aca="false">INDEX(Curves!$A$12:$AZ$907,$BZ4,DP4)</f>
        <v>0.105</v>
      </c>
      <c r="BJ4" s="31" t="n">
        <f aca="false">INDEX(Curves!$A$12:$AZ$907,$BZ4,DQ4)</f>
        <v>0.948903452989427</v>
      </c>
      <c r="BK4" s="0"/>
      <c r="BL4" s="0"/>
      <c r="BM4" s="51" t="n">
        <f aca="false">BM3</f>
        <v>35916</v>
      </c>
      <c r="BN4" s="51" t="n">
        <f aca="false">EOMONTH(BM4,1)</f>
        <v>35976</v>
      </c>
      <c r="BO4" s="51" t="n">
        <f aca="false">EOMONTH(BN4,1)</f>
        <v>36007</v>
      </c>
      <c r="BP4" s="51" t="n">
        <f aca="false">EOMONTH(BO4,1)</f>
        <v>36038</v>
      </c>
      <c r="BQ4" s="51" t="n">
        <f aca="false">EOMONTH(BP4,1)</f>
        <v>36068</v>
      </c>
      <c r="BR4" s="51" t="n">
        <f aca="false">EOMONTH(BQ4,1)</f>
        <v>36099</v>
      </c>
      <c r="BS4" s="51" t="n">
        <f aca="false">EOMONTH(BR4,1)</f>
        <v>36129</v>
      </c>
      <c r="BT4" s="51" t="n">
        <f aca="false">EOMONTH(BS4,1)</f>
        <v>36160</v>
      </c>
      <c r="BU4" s="51" t="n">
        <f aca="false">EOMONTH(BT4,1)</f>
        <v>36191</v>
      </c>
      <c r="BV4" s="51" t="n">
        <f aca="false">EOMONTH(BU4,1)</f>
        <v>36219</v>
      </c>
      <c r="BW4" s="51" t="n">
        <f aca="false">EOMONTH(BV4,1)</f>
        <v>36250</v>
      </c>
      <c r="BX4" s="52"/>
      <c r="BZ4" s="34" t="n">
        <f aca="false">MATCH(C4,Curves!$C$12:$C$433,0)</f>
        <v>2</v>
      </c>
      <c r="CA4" s="34" t="n">
        <f aca="false">MATCH(CONCATENATE("NG ",TEXT($BM4,"mmm-yyyy")),Curves!$11:$11,0)</f>
        <v>20</v>
      </c>
      <c r="CB4" s="34" t="n">
        <f aca="false">MATCH(CONCATENATE("B ",TEXT($BM4,"mmm-yyyy")),Curves!$11:$11,0)</f>
        <v>8</v>
      </c>
      <c r="CC4" s="34" t="n">
        <f aca="false">MATCH(CONCATENATE("DISC ",TEXT($BM4,"mmm-yyyy")),Curves!$11:$11,0)</f>
        <v>32</v>
      </c>
      <c r="CD4" s="34"/>
      <c r="CE4" s="34" t="n">
        <f aca="false">MATCH(CONCATENATE("NG ",TEXT($BN4,"mmm-yyyy")),Curves!$11:$11,0)</f>
        <v>21</v>
      </c>
      <c r="CF4" s="34" t="n">
        <f aca="false">MATCH(CONCATENATE("B ",TEXT($BN4,"mmm-yyyy")),Curves!$11:$11,0)</f>
        <v>9</v>
      </c>
      <c r="CG4" s="34" t="n">
        <f aca="false">MATCH(CONCATENATE("DISC ",TEXT($BN4,"mmm-yyyy")),Curves!$11:$11,0)</f>
        <v>33</v>
      </c>
      <c r="CH4" s="34"/>
      <c r="CI4" s="34" t="n">
        <f aca="false">MATCH(CONCATENATE("NG ",TEXT($BO4,"mmm-yyyy")),Curves!$11:$11,0)</f>
        <v>22</v>
      </c>
      <c r="CJ4" s="34" t="n">
        <f aca="false">MATCH(CONCATENATE("B ",TEXT($BO4,"mmm-yyyy")),Curves!$11:$11,0)</f>
        <v>10</v>
      </c>
      <c r="CK4" s="34" t="n">
        <f aca="false">MATCH(CONCATENATE("DISC ",TEXT($BO4,"mmm-yyyy")),Curves!$11:$11,0)</f>
        <v>34</v>
      </c>
      <c r="CL4" s="34"/>
      <c r="CM4" s="34" t="n">
        <f aca="false">MATCH(CONCATENATE("NG ",TEXT($BP4,"mmm-yyyy")),Curves!$11:$11,0)</f>
        <v>23</v>
      </c>
      <c r="CN4" s="34" t="n">
        <f aca="false">MATCH(CONCATENATE("B ",TEXT($BP4,"mmm-yyyy")),Curves!$11:$11,0)</f>
        <v>11</v>
      </c>
      <c r="CO4" s="34" t="n">
        <f aca="false">MATCH(CONCATENATE("DISC ",TEXT($BP4,"mmm-yyyy")),Curves!$11:$11,0)</f>
        <v>35</v>
      </c>
      <c r="CP4" s="34"/>
      <c r="CQ4" s="34" t="n">
        <f aca="false">MATCH(CONCATENATE("NG ",TEXT($BQ4,"mmm-yyyy")),Curves!$11:$11,0)</f>
        <v>24</v>
      </c>
      <c r="CR4" s="34" t="n">
        <f aca="false">MATCH(CONCATENATE("B ",TEXT($BQ4,"mmm-yyyy")),Curves!$11:$11,0)</f>
        <v>12</v>
      </c>
      <c r="CS4" s="34" t="n">
        <f aca="false">MATCH(CONCATENATE("DISC ",TEXT($BQ4,"mmm-yyyy")),Curves!$11:$11,0)</f>
        <v>36</v>
      </c>
      <c r="CT4" s="34"/>
      <c r="CU4" s="34" t="n">
        <f aca="false">MATCH(CONCATENATE("NG ",TEXT($BR4,"mmm-yyyy")),Curves!$11:$11,0)</f>
        <v>25</v>
      </c>
      <c r="CV4" s="34" t="n">
        <f aca="false">MATCH(CONCATENATE("B ",TEXT($BR4,"mmm-yyyy")),Curves!$11:$11,0)</f>
        <v>13</v>
      </c>
      <c r="CW4" s="34" t="n">
        <f aca="false">MATCH(CONCATENATE("DISC ",TEXT($BR4,"mmm-yyyy")),Curves!$11:$11,0)</f>
        <v>37</v>
      </c>
      <c r="CX4" s="34"/>
      <c r="CY4" s="34" t="n">
        <f aca="false">MATCH(CONCATENATE("NG ",TEXT($BS4,"mmm-yyyy")),Curves!$11:$11,0)</f>
        <v>26</v>
      </c>
      <c r="CZ4" s="34" t="n">
        <f aca="false">MATCH(CONCATENATE("B ",TEXT($BS4,"mmm-yyyy")),Curves!$11:$11,0)</f>
        <v>14</v>
      </c>
      <c r="DA4" s="34" t="n">
        <f aca="false">MATCH(CONCATENATE("DISC ",TEXT($BS4,"mmm-yyyy")),Curves!$11:$11,0)</f>
        <v>38</v>
      </c>
      <c r="DB4" s="34"/>
      <c r="DC4" s="34" t="n">
        <f aca="false">MATCH(CONCATENATE("NG ",TEXT($BT4,"mmm-yyyy")),Curves!$11:$11,0)</f>
        <v>27</v>
      </c>
      <c r="DD4" s="34" t="n">
        <f aca="false">MATCH(CONCATENATE("B ",TEXT($BT4,"mmm-yyyy")),Curves!$11:$11,0)</f>
        <v>15</v>
      </c>
      <c r="DE4" s="34" t="n">
        <f aca="false">MATCH(CONCATENATE("DISC ",TEXT($BT4,"mmm-yyyy")),Curves!$11:$11,0)</f>
        <v>39</v>
      </c>
      <c r="DF4" s="34"/>
      <c r="DG4" s="34" t="n">
        <f aca="false">MATCH(CONCATENATE("NG ",TEXT($BU4,"mmm-yyyy")),Curves!$11:$11,0)</f>
        <v>28</v>
      </c>
      <c r="DH4" s="34" t="n">
        <f aca="false">MATCH(CONCATENATE("B ",TEXT($BU4,"mmm-yyyy")),Curves!$11:$11,0)</f>
        <v>16</v>
      </c>
      <c r="DI4" s="34" t="n">
        <f aca="false">MATCH(CONCATENATE("DISC ",TEXT($BU4,"mmm-yyyy")),Curves!$11:$11,0)</f>
        <v>40</v>
      </c>
      <c r="DK4" s="34" t="n">
        <f aca="false">MATCH(CONCATENATE("NG ",TEXT($BV4,"mmm-yyyy")),Curves!$11:$11,0)</f>
        <v>29</v>
      </c>
      <c r="DL4" s="34" t="n">
        <f aca="false">MATCH(CONCATENATE("B ",TEXT($BV4,"mmm-yyyy")),Curves!$11:$11,0)</f>
        <v>17</v>
      </c>
      <c r="DM4" s="34" t="n">
        <f aca="false">MATCH(CONCATENATE("DISC ",TEXT($BV4,"mmm-yyyy")),Curves!$11:$11,0)</f>
        <v>41</v>
      </c>
      <c r="DO4" s="34" t="n">
        <f aca="false">MATCH(CONCATENATE("NG ",TEXT($BW4,"mmm-yyyy")),Curves!$11:$11,0)</f>
        <v>30</v>
      </c>
      <c r="DP4" s="34" t="n">
        <f aca="false">MATCH(CONCATENATE("B ",TEXT($BW4,"mmm-yyyy")),Curves!$11:$11,0)</f>
        <v>18</v>
      </c>
      <c r="DQ4" s="34" t="n">
        <f aca="false">MATCH(CONCATENATE("DISC ",TEXT($BW4,"mmm-yyyy")),Curves!$11:$11,0)</f>
        <v>42</v>
      </c>
    </row>
    <row r="5" customFormat="false" ht="12.75" hidden="false" customHeight="false" outlineLevel="0" collapsed="false">
      <c r="B5" s="26" t="n">
        <f aca="false">IF(C5&lt;&gt;"",IF(C5&gt;=(WORKDAY(EOMONTH(C5,0)+1,-2)),EOMONTH(EOMONTH(C5,0)+1,0)+1,EOMONTH(C5,0)+1),"")</f>
        <v>35916</v>
      </c>
      <c r="C5" s="45" t="n">
        <f aca="false">IF(Curves!C14&lt;&gt;"",Curves!C14,"")</f>
        <v>35888</v>
      </c>
      <c r="D5" s="46"/>
      <c r="E5" s="47" t="n">
        <f aca="false">(T5+U5)*V5</f>
        <v>2.57479903863604</v>
      </c>
      <c r="F5" s="47" t="n">
        <f aca="false">(X5+Y5)*Z5</f>
        <v>2.61191108790865</v>
      </c>
      <c r="G5" s="47" t="n">
        <f aca="false">(AB5+AC5)*AD5</f>
        <v>2.62833512537333</v>
      </c>
      <c r="H5" s="47" t="n">
        <f aca="false">(AF5+AG5)*AH5</f>
        <v>2.63042964717675</v>
      </c>
      <c r="I5" s="47" t="n">
        <f aca="false">(AJ5+AK5)*AL5</f>
        <v>2.5933841863442</v>
      </c>
      <c r="J5" s="47" t="n">
        <f aca="false">(AN5+AO5)*AP5</f>
        <v>2.57164393374105</v>
      </c>
      <c r="K5" s="47" t="n">
        <f aca="false">(AR5+AS5)*AT5</f>
        <v>2.69483885569813</v>
      </c>
      <c r="L5" s="47" t="n">
        <f aca="false">(AV5+AW5)*AX5</f>
        <v>2.80570223816591</v>
      </c>
      <c r="M5" s="47" t="n">
        <f aca="false">(AZ5+BA5)*BB5</f>
        <v>2.80377922660516</v>
      </c>
      <c r="N5" s="47" t="n">
        <f aca="false">(BD5+BE5)*BF5</f>
        <v>2.63955359391827</v>
      </c>
      <c r="O5" s="48" t="n">
        <f aca="false">(BH5+BI5)*BJ5</f>
        <v>2.47704311835342</v>
      </c>
      <c r="P5" s="49" t="n">
        <f aca="false">MAX(E5:O5)</f>
        <v>2.80570223816591</v>
      </c>
      <c r="Q5" s="49" t="n">
        <f aca="false">MIN(E5:O5)</f>
        <v>2.47704311835342</v>
      </c>
      <c r="R5" s="50" t="n">
        <f aca="false">IF(P5-Q5&lt;&gt;0,P5-Q5,R4)</f>
        <v>0.328659119812495</v>
      </c>
      <c r="T5" s="31" t="n">
        <f aca="false">INDEX(Curves!$A$12:$AZ$907,$BZ5,CA5)</f>
        <v>2.556</v>
      </c>
      <c r="U5" s="31" t="n">
        <f aca="false">INDEX(Curves!$A$12:$AZ$907,$BZ5,CB5)</f>
        <v>0.03</v>
      </c>
      <c r="V5" s="31" t="n">
        <f aca="false">INDEX(Curves!$A$12:$AZ$907,$BZ5,CC5)</f>
        <v>0.995668615095141</v>
      </c>
      <c r="W5" s="31"/>
      <c r="X5" s="31" t="n">
        <f aca="false">INDEX(Curves!$A$12:$AZ$907,$BZ5,CE5)</f>
        <v>2.576</v>
      </c>
      <c r="Y5" s="31" t="n">
        <f aca="false">INDEX(Curves!$A$12:$AZ$907,$BZ5,CF5)</f>
        <v>0.06</v>
      </c>
      <c r="Z5" s="31" t="n">
        <f aca="false">INDEX(Curves!$A$12:$AZ$907,$BZ5,CG5)</f>
        <v>0.990861565974448</v>
      </c>
      <c r="AA5" s="31"/>
      <c r="AB5" s="31" t="n">
        <f aca="false">INDEX(Curves!$A$12:$AZ$907,$BZ5,CI5)</f>
        <v>2.585</v>
      </c>
      <c r="AC5" s="31" t="n">
        <f aca="false">INDEX(Curves!$A$12:$AZ$907,$BZ5,CJ5)</f>
        <v>0.08</v>
      </c>
      <c r="AD5" s="31" t="n">
        <f aca="false">INDEX(Curves!$A$12:$AZ$907,$BZ5,CK5)</f>
        <v>0.986242073310818</v>
      </c>
      <c r="AE5" s="31"/>
      <c r="AF5" s="31" t="n">
        <f aca="false">INDEX(Curves!$A$12:$AZ$907,$BZ5,CM5)</f>
        <v>2.59</v>
      </c>
      <c r="AG5" s="31" t="n">
        <f aca="false">INDEX(Curves!$A$12:$AZ$907,$BZ5,CN5)</f>
        <v>0.09</v>
      </c>
      <c r="AH5" s="31" t="n">
        <f aca="false">INDEX(Curves!$A$12:$AZ$907,$BZ5,CO5)</f>
        <v>0.981503599692816</v>
      </c>
      <c r="AI5" s="31"/>
      <c r="AJ5" s="31" t="n">
        <f aca="false">INDEX(Curves!$A$12:$AZ$907,$BZ5,CQ5)</f>
        <v>2.585</v>
      </c>
      <c r="AK5" s="31" t="n">
        <f aca="false">INDEX(Curves!$A$12:$AZ$907,$BZ5,CR5)</f>
        <v>0.07</v>
      </c>
      <c r="AL5" s="31" t="n">
        <f aca="false">INDEX(Curves!$A$12:$AZ$907,$BZ5,CS5)</f>
        <v>0.976792537229454</v>
      </c>
      <c r="AM5" s="31"/>
      <c r="AN5" s="31" t="n">
        <f aca="false">INDEX(Curves!$A$12:$AZ$907,$BZ5,CU5)</f>
        <v>2.595</v>
      </c>
      <c r="AO5" s="31" t="n">
        <f aca="false">INDEX(Curves!$A$12:$AZ$907,$BZ5,CV5)</f>
        <v>0.05</v>
      </c>
      <c r="AP5" s="31" t="n">
        <f aca="false">INDEX(Curves!$A$12:$AZ$907,$BZ5,CW5)</f>
        <v>0.972266137520246</v>
      </c>
      <c r="AQ5" s="31"/>
      <c r="AR5" s="31" t="n">
        <f aca="false">INDEX(Curves!$A$12:$AZ$907,$BZ5,CY5)</f>
        <v>2.695</v>
      </c>
      <c r="AS5" s="31" t="n">
        <f aca="false">INDEX(Curves!$A$12:$AZ$907,$BZ5,CZ5)</f>
        <v>0.09</v>
      </c>
      <c r="AT5" s="31" t="n">
        <f aca="false">INDEX(Curves!$A$12:$AZ$907,$BZ5,DA5)</f>
        <v>0.967626160035234</v>
      </c>
      <c r="AU5" s="31"/>
      <c r="AV5" s="31" t="n">
        <f aca="false">INDEX(Curves!$A$12:$AZ$907,$BZ5,DC5)</f>
        <v>2.808</v>
      </c>
      <c r="AW5" s="31" t="n">
        <f aca="false">INDEX(Curves!$A$12:$AZ$907,$BZ5,DD5)</f>
        <v>0.105</v>
      </c>
      <c r="AX5" s="31" t="n">
        <f aca="false">INDEX(Curves!$A$12:$AZ$907,$BZ5,DE5)</f>
        <v>0.96316589020457</v>
      </c>
      <c r="AY5" s="31"/>
      <c r="AZ5" s="31" t="n">
        <f aca="false">INDEX(Curves!$A$12:$AZ$907,$BZ5,DG5)</f>
        <v>2.82</v>
      </c>
      <c r="BA5" s="31" t="n">
        <f aca="false">INDEX(Curves!$A$12:$AZ$907,$BZ5,DH5)</f>
        <v>0.105</v>
      </c>
      <c r="BB5" s="31" t="n">
        <f aca="false">INDEX(Curves!$A$12:$AZ$907,$BZ5,DI5)</f>
        <v>0.958557000548773</v>
      </c>
      <c r="BC5" s="31"/>
      <c r="BD5" s="31" t="n">
        <f aca="false">INDEX(Curves!$A$12:$AZ$907,$BZ5,DK5)</f>
        <v>2.662</v>
      </c>
      <c r="BE5" s="31" t="n">
        <f aca="false">INDEX(Curves!$A$12:$AZ$907,$BZ5,DL5)</f>
        <v>0.105</v>
      </c>
      <c r="BF5" s="31" t="n">
        <f aca="false">INDEX(Curves!$A$12:$AZ$907,$BZ5,DM5)</f>
        <v>0.953940583273679</v>
      </c>
      <c r="BG5" s="31"/>
      <c r="BH5" s="31" t="n">
        <f aca="false">INDEX(Curves!$A$12:$AZ$907,$BZ5,DO5)</f>
        <v>2.503</v>
      </c>
      <c r="BI5" s="31" t="n">
        <f aca="false">INDEX(Curves!$A$12:$AZ$907,$BZ5,DP5)</f>
        <v>0.105</v>
      </c>
      <c r="BJ5" s="31" t="n">
        <f aca="false">INDEX(Curves!$A$12:$AZ$907,$BZ5,DQ5)</f>
        <v>0.94978647176128</v>
      </c>
      <c r="BK5" s="0"/>
      <c r="BL5" s="0"/>
      <c r="BM5" s="51" t="n">
        <f aca="false">BM4</f>
        <v>35916</v>
      </c>
      <c r="BN5" s="51" t="n">
        <f aca="false">EOMONTH(BM5,1)</f>
        <v>35976</v>
      </c>
      <c r="BO5" s="51" t="n">
        <f aca="false">EOMONTH(BN5,1)</f>
        <v>36007</v>
      </c>
      <c r="BP5" s="51" t="n">
        <f aca="false">EOMONTH(BO5,1)</f>
        <v>36038</v>
      </c>
      <c r="BQ5" s="51" t="n">
        <f aca="false">EOMONTH(BP5,1)</f>
        <v>36068</v>
      </c>
      <c r="BR5" s="51" t="n">
        <f aca="false">EOMONTH(BQ5,1)</f>
        <v>36099</v>
      </c>
      <c r="BS5" s="51" t="n">
        <f aca="false">EOMONTH(BR5,1)</f>
        <v>36129</v>
      </c>
      <c r="BT5" s="51" t="n">
        <f aca="false">EOMONTH(BS5,1)</f>
        <v>36160</v>
      </c>
      <c r="BU5" s="51" t="n">
        <f aca="false">EOMONTH(BT5,1)</f>
        <v>36191</v>
      </c>
      <c r="BV5" s="51" t="n">
        <f aca="false">EOMONTH(BU5,1)</f>
        <v>36219</v>
      </c>
      <c r="BW5" s="51" t="n">
        <f aca="false">EOMONTH(BV5,1)</f>
        <v>36250</v>
      </c>
      <c r="BX5" s="52"/>
      <c r="BZ5" s="34" t="n">
        <f aca="false">MATCH(C5,Curves!$C$12:$C$433,0)</f>
        <v>3</v>
      </c>
      <c r="CA5" s="34" t="n">
        <f aca="false">MATCH(CONCATENATE("NG ",TEXT($BM5,"mmm-yyyy")),Curves!$11:$11,0)</f>
        <v>20</v>
      </c>
      <c r="CB5" s="34" t="n">
        <f aca="false">MATCH(CONCATENATE("B ",TEXT($BM5,"mmm-yyyy")),Curves!$11:$11,0)</f>
        <v>8</v>
      </c>
      <c r="CC5" s="34" t="n">
        <f aca="false">MATCH(CONCATENATE("DISC ",TEXT($BM5,"mmm-yyyy")),Curves!$11:$11,0)</f>
        <v>32</v>
      </c>
      <c r="CD5" s="34"/>
      <c r="CE5" s="34" t="n">
        <f aca="false">MATCH(CONCATENATE("NG ",TEXT($BN5,"mmm-yyyy")),Curves!$11:$11,0)</f>
        <v>21</v>
      </c>
      <c r="CF5" s="34" t="n">
        <f aca="false">MATCH(CONCATENATE("B ",TEXT($BN5,"mmm-yyyy")),Curves!$11:$11,0)</f>
        <v>9</v>
      </c>
      <c r="CG5" s="34" t="n">
        <f aca="false">MATCH(CONCATENATE("DISC ",TEXT($BN5,"mmm-yyyy")),Curves!$11:$11,0)</f>
        <v>33</v>
      </c>
      <c r="CH5" s="34"/>
      <c r="CI5" s="34" t="n">
        <f aca="false">MATCH(CONCATENATE("NG ",TEXT($BO5,"mmm-yyyy")),Curves!$11:$11,0)</f>
        <v>22</v>
      </c>
      <c r="CJ5" s="34" t="n">
        <f aca="false">MATCH(CONCATENATE("B ",TEXT($BO5,"mmm-yyyy")),Curves!$11:$11,0)</f>
        <v>10</v>
      </c>
      <c r="CK5" s="34" t="n">
        <f aca="false">MATCH(CONCATENATE("DISC ",TEXT($BO5,"mmm-yyyy")),Curves!$11:$11,0)</f>
        <v>34</v>
      </c>
      <c r="CL5" s="34"/>
      <c r="CM5" s="34" t="n">
        <f aca="false">MATCH(CONCATENATE("NG ",TEXT($BP5,"mmm-yyyy")),Curves!$11:$11,0)</f>
        <v>23</v>
      </c>
      <c r="CN5" s="34" t="n">
        <f aca="false">MATCH(CONCATENATE("B ",TEXT($BP5,"mmm-yyyy")),Curves!$11:$11,0)</f>
        <v>11</v>
      </c>
      <c r="CO5" s="34" t="n">
        <f aca="false">MATCH(CONCATENATE("DISC ",TEXT($BP5,"mmm-yyyy")),Curves!$11:$11,0)</f>
        <v>35</v>
      </c>
      <c r="CP5" s="34"/>
      <c r="CQ5" s="34" t="n">
        <f aca="false">MATCH(CONCATENATE("NG ",TEXT($BQ5,"mmm-yyyy")),Curves!$11:$11,0)</f>
        <v>24</v>
      </c>
      <c r="CR5" s="34" t="n">
        <f aca="false">MATCH(CONCATENATE("B ",TEXT($BQ5,"mmm-yyyy")),Curves!$11:$11,0)</f>
        <v>12</v>
      </c>
      <c r="CS5" s="34" t="n">
        <f aca="false">MATCH(CONCATENATE("DISC ",TEXT($BQ5,"mmm-yyyy")),Curves!$11:$11,0)</f>
        <v>36</v>
      </c>
      <c r="CT5" s="34"/>
      <c r="CU5" s="34" t="n">
        <f aca="false">MATCH(CONCATENATE("NG ",TEXT($BR5,"mmm-yyyy")),Curves!$11:$11,0)</f>
        <v>25</v>
      </c>
      <c r="CV5" s="34" t="n">
        <f aca="false">MATCH(CONCATENATE("B ",TEXT($BR5,"mmm-yyyy")),Curves!$11:$11,0)</f>
        <v>13</v>
      </c>
      <c r="CW5" s="34" t="n">
        <f aca="false">MATCH(CONCATENATE("DISC ",TEXT($BR5,"mmm-yyyy")),Curves!$11:$11,0)</f>
        <v>37</v>
      </c>
      <c r="CX5" s="34"/>
      <c r="CY5" s="34" t="n">
        <f aca="false">MATCH(CONCATENATE("NG ",TEXT($BS5,"mmm-yyyy")),Curves!$11:$11,0)</f>
        <v>26</v>
      </c>
      <c r="CZ5" s="34" t="n">
        <f aca="false">MATCH(CONCATENATE("B ",TEXT($BS5,"mmm-yyyy")),Curves!$11:$11,0)</f>
        <v>14</v>
      </c>
      <c r="DA5" s="34" t="n">
        <f aca="false">MATCH(CONCATENATE("DISC ",TEXT($BS5,"mmm-yyyy")),Curves!$11:$11,0)</f>
        <v>38</v>
      </c>
      <c r="DB5" s="34"/>
      <c r="DC5" s="34" t="n">
        <f aca="false">MATCH(CONCATENATE("NG ",TEXT($BT5,"mmm-yyyy")),Curves!$11:$11,0)</f>
        <v>27</v>
      </c>
      <c r="DD5" s="34" t="n">
        <f aca="false">MATCH(CONCATENATE("B ",TEXT($BT5,"mmm-yyyy")),Curves!$11:$11,0)</f>
        <v>15</v>
      </c>
      <c r="DE5" s="34" t="n">
        <f aca="false">MATCH(CONCATENATE("DISC ",TEXT($BT5,"mmm-yyyy")),Curves!$11:$11,0)</f>
        <v>39</v>
      </c>
      <c r="DF5" s="34"/>
      <c r="DG5" s="34" t="n">
        <f aca="false">MATCH(CONCATENATE("NG ",TEXT($BU5,"mmm-yyyy")),Curves!$11:$11,0)</f>
        <v>28</v>
      </c>
      <c r="DH5" s="34" t="n">
        <f aca="false">MATCH(CONCATENATE("B ",TEXT($BU5,"mmm-yyyy")),Curves!$11:$11,0)</f>
        <v>16</v>
      </c>
      <c r="DI5" s="34" t="n">
        <f aca="false">MATCH(CONCATENATE("DISC ",TEXT($BU5,"mmm-yyyy")),Curves!$11:$11,0)</f>
        <v>40</v>
      </c>
      <c r="DK5" s="34" t="n">
        <f aca="false">MATCH(CONCATENATE("NG ",TEXT($BV5,"mmm-yyyy")),Curves!$11:$11,0)</f>
        <v>29</v>
      </c>
      <c r="DL5" s="34" t="n">
        <f aca="false">MATCH(CONCATENATE("B ",TEXT($BV5,"mmm-yyyy")),Curves!$11:$11,0)</f>
        <v>17</v>
      </c>
      <c r="DM5" s="34" t="n">
        <f aca="false">MATCH(CONCATENATE("DISC ",TEXT($BV5,"mmm-yyyy")),Curves!$11:$11,0)</f>
        <v>41</v>
      </c>
      <c r="DO5" s="34" t="n">
        <f aca="false">MATCH(CONCATENATE("NG ",TEXT($BW5,"mmm-yyyy")),Curves!$11:$11,0)</f>
        <v>30</v>
      </c>
      <c r="DP5" s="34" t="n">
        <f aca="false">MATCH(CONCATENATE("B ",TEXT($BW5,"mmm-yyyy")),Curves!$11:$11,0)</f>
        <v>18</v>
      </c>
      <c r="DQ5" s="34" t="n">
        <f aca="false">MATCH(CONCATENATE("DISC ",TEXT($BW5,"mmm-yyyy")),Curves!$11:$11,0)</f>
        <v>42</v>
      </c>
    </row>
    <row r="6" customFormat="false" ht="12.75" hidden="false" customHeight="false" outlineLevel="0" collapsed="false">
      <c r="B6" s="26" t="n">
        <f aca="false">IF(C6&lt;&gt;"",IF(C6&gt;=(WORKDAY(EOMONTH(C6,0)+1,-2)),EOMONTH(EOMONTH(C6,0)+1,0)+1,EOMONTH(C6,0)+1),"")</f>
        <v>35916</v>
      </c>
      <c r="C6" s="45" t="n">
        <f aca="false">IF(Curves!C15&lt;&gt;"",Curves!C15,"")</f>
        <v>35889</v>
      </c>
      <c r="D6" s="46"/>
      <c r="E6" s="47" t="n">
        <f aca="false">(T6+U6)*V6</f>
        <v>0</v>
      </c>
      <c r="F6" s="47" t="n">
        <f aca="false">(X6+Y6)*Z6</f>
        <v>0</v>
      </c>
      <c r="G6" s="47" t="n">
        <f aca="false">(AB6+AC6)*AD6</f>
        <v>0</v>
      </c>
      <c r="H6" s="47" t="n">
        <f aca="false">(AF6+AG6)*AH6</f>
        <v>0</v>
      </c>
      <c r="I6" s="47" t="n">
        <f aca="false">(AJ6+AK6)*AL6</f>
        <v>0</v>
      </c>
      <c r="J6" s="47" t="n">
        <f aca="false">(AN6+AO6)*AP6</f>
        <v>0</v>
      </c>
      <c r="K6" s="47" t="n">
        <f aca="false">(AR6+AS6)*AT6</f>
        <v>0</v>
      </c>
      <c r="L6" s="47" t="n">
        <f aca="false">(AV6+AW6)*AX6</f>
        <v>0</v>
      </c>
      <c r="M6" s="47" t="n">
        <f aca="false">(AZ6+BA6)*BB6</f>
        <v>0</v>
      </c>
      <c r="N6" s="47" t="n">
        <f aca="false">(BD6+BE6)*BF6</f>
        <v>0</v>
      </c>
      <c r="O6" s="48" t="n">
        <f aca="false">(BH6+BI6)*BJ6</f>
        <v>0</v>
      </c>
      <c r="P6" s="49" t="n">
        <f aca="false">MAX(E6:O6)</f>
        <v>0</v>
      </c>
      <c r="Q6" s="49" t="n">
        <f aca="false">MIN(E6:O6)</f>
        <v>0</v>
      </c>
      <c r="R6" s="50" t="n">
        <f aca="false">IF(P6-Q6&lt;&gt;0,P6-Q6,R5)</f>
        <v>0.328659119812495</v>
      </c>
      <c r="T6" s="31" t="n">
        <f aca="false">INDEX(Curves!$A$12:$AZ$907,$BZ6,CA6)</f>
        <v>0</v>
      </c>
      <c r="U6" s="31" t="n">
        <f aca="false">INDEX(Curves!$A$12:$AZ$907,$BZ6,CB6)</f>
        <v>0</v>
      </c>
      <c r="V6" s="31" t="n">
        <f aca="false">INDEX(Curves!$A$12:$AZ$907,$BZ6,CC6)</f>
        <v>0</v>
      </c>
      <c r="W6" s="31"/>
      <c r="X6" s="31" t="n">
        <f aca="false">INDEX(Curves!$A$12:$AZ$907,$BZ6,CE6)</f>
        <v>0</v>
      </c>
      <c r="Y6" s="31" t="n">
        <f aca="false">INDEX(Curves!$A$12:$AZ$907,$BZ6,CF6)</f>
        <v>0</v>
      </c>
      <c r="Z6" s="31" t="n">
        <f aca="false">INDEX(Curves!$A$12:$AZ$907,$BZ6,CG6)</f>
        <v>0</v>
      </c>
      <c r="AA6" s="31"/>
      <c r="AB6" s="31" t="n">
        <f aca="false">INDEX(Curves!$A$12:$AZ$907,$BZ6,CI6)</f>
        <v>0</v>
      </c>
      <c r="AC6" s="31" t="n">
        <f aca="false">INDEX(Curves!$A$12:$AZ$907,$BZ6,CJ6)</f>
        <v>0</v>
      </c>
      <c r="AD6" s="31" t="n">
        <f aca="false">INDEX(Curves!$A$12:$AZ$907,$BZ6,CK6)</f>
        <v>0</v>
      </c>
      <c r="AE6" s="31"/>
      <c r="AF6" s="31" t="n">
        <f aca="false">INDEX(Curves!$A$12:$AZ$907,$BZ6,CM6)</f>
        <v>0</v>
      </c>
      <c r="AG6" s="31" t="n">
        <f aca="false">INDEX(Curves!$A$12:$AZ$907,$BZ6,CN6)</f>
        <v>0</v>
      </c>
      <c r="AH6" s="31" t="n">
        <f aca="false">INDEX(Curves!$A$12:$AZ$907,$BZ6,CO6)</f>
        <v>0</v>
      </c>
      <c r="AI6" s="31"/>
      <c r="AJ6" s="31" t="n">
        <f aca="false">INDEX(Curves!$A$12:$AZ$907,$BZ6,CQ6)</f>
        <v>0</v>
      </c>
      <c r="AK6" s="31" t="n">
        <f aca="false">INDEX(Curves!$A$12:$AZ$907,$BZ6,CR6)</f>
        <v>0</v>
      </c>
      <c r="AL6" s="31" t="n">
        <f aca="false">INDEX(Curves!$A$12:$AZ$907,$BZ6,CS6)</f>
        <v>0</v>
      </c>
      <c r="AM6" s="31"/>
      <c r="AN6" s="31" t="n">
        <f aca="false">INDEX(Curves!$A$12:$AZ$907,$BZ6,CU6)</f>
        <v>0</v>
      </c>
      <c r="AO6" s="31" t="n">
        <f aca="false">INDEX(Curves!$A$12:$AZ$907,$BZ6,CV6)</f>
        <v>0</v>
      </c>
      <c r="AP6" s="31" t="n">
        <f aca="false">INDEX(Curves!$A$12:$AZ$907,$BZ6,CW6)</f>
        <v>0</v>
      </c>
      <c r="AQ6" s="31"/>
      <c r="AR6" s="31" t="n">
        <f aca="false">INDEX(Curves!$A$12:$AZ$907,$BZ6,CY6)</f>
        <v>0</v>
      </c>
      <c r="AS6" s="31" t="n">
        <f aca="false">INDEX(Curves!$A$12:$AZ$907,$BZ6,CZ6)</f>
        <v>0</v>
      </c>
      <c r="AT6" s="31" t="n">
        <f aca="false">INDEX(Curves!$A$12:$AZ$907,$BZ6,DA6)</f>
        <v>0</v>
      </c>
      <c r="AU6" s="31"/>
      <c r="AV6" s="31" t="n">
        <f aca="false">INDEX(Curves!$A$12:$AZ$907,$BZ6,DC6)</f>
        <v>0</v>
      </c>
      <c r="AW6" s="31" t="n">
        <f aca="false">INDEX(Curves!$A$12:$AZ$907,$BZ6,DD6)</f>
        <v>0</v>
      </c>
      <c r="AX6" s="31" t="n">
        <f aca="false">INDEX(Curves!$A$12:$AZ$907,$BZ6,DE6)</f>
        <v>0</v>
      </c>
      <c r="AY6" s="31"/>
      <c r="AZ6" s="31" t="n">
        <f aca="false">INDEX(Curves!$A$12:$AZ$907,$BZ6,DG6)</f>
        <v>0</v>
      </c>
      <c r="BA6" s="31" t="n">
        <f aca="false">INDEX(Curves!$A$12:$AZ$907,$BZ6,DH6)</f>
        <v>0</v>
      </c>
      <c r="BB6" s="31" t="n">
        <f aca="false">INDEX(Curves!$A$12:$AZ$907,$BZ6,DI6)</f>
        <v>0</v>
      </c>
      <c r="BC6" s="31"/>
      <c r="BD6" s="31" t="n">
        <f aca="false">INDEX(Curves!$A$12:$AZ$907,$BZ6,DK6)</f>
        <v>0</v>
      </c>
      <c r="BE6" s="31" t="n">
        <f aca="false">INDEX(Curves!$A$12:$AZ$907,$BZ6,DL6)</f>
        <v>0</v>
      </c>
      <c r="BF6" s="31" t="n">
        <f aca="false">INDEX(Curves!$A$12:$AZ$907,$BZ6,DM6)</f>
        <v>0</v>
      </c>
      <c r="BG6" s="31"/>
      <c r="BH6" s="31" t="n">
        <f aca="false">INDEX(Curves!$A$12:$AZ$907,$BZ6,DO6)</f>
        <v>0</v>
      </c>
      <c r="BI6" s="31" t="n">
        <f aca="false">INDEX(Curves!$A$12:$AZ$907,$BZ6,DP6)</f>
        <v>0</v>
      </c>
      <c r="BJ6" s="31" t="n">
        <f aca="false">INDEX(Curves!$A$12:$AZ$907,$BZ6,DQ6)</f>
        <v>0</v>
      </c>
      <c r="BK6" s="0"/>
      <c r="BL6" s="0"/>
      <c r="BM6" s="51" t="n">
        <f aca="false">BM5</f>
        <v>35916</v>
      </c>
      <c r="BN6" s="51" t="n">
        <f aca="false">EOMONTH(BM6,1)</f>
        <v>35976</v>
      </c>
      <c r="BO6" s="51" t="n">
        <f aca="false">EOMONTH(BN6,1)</f>
        <v>36007</v>
      </c>
      <c r="BP6" s="51" t="n">
        <f aca="false">EOMONTH(BO6,1)</f>
        <v>36038</v>
      </c>
      <c r="BQ6" s="51" t="n">
        <f aca="false">EOMONTH(BP6,1)</f>
        <v>36068</v>
      </c>
      <c r="BR6" s="51" t="n">
        <f aca="false">EOMONTH(BQ6,1)</f>
        <v>36099</v>
      </c>
      <c r="BS6" s="51" t="n">
        <f aca="false">EOMONTH(BR6,1)</f>
        <v>36129</v>
      </c>
      <c r="BT6" s="51" t="n">
        <f aca="false">EOMONTH(BS6,1)</f>
        <v>36160</v>
      </c>
      <c r="BU6" s="51" t="n">
        <f aca="false">EOMONTH(BT6,1)</f>
        <v>36191</v>
      </c>
      <c r="BV6" s="51" t="n">
        <f aca="false">EOMONTH(BU6,1)</f>
        <v>36219</v>
      </c>
      <c r="BW6" s="51" t="n">
        <f aca="false">EOMONTH(BV6,1)</f>
        <v>36250</v>
      </c>
      <c r="BX6" s="52"/>
      <c r="BZ6" s="34" t="n">
        <f aca="false">MATCH(C6,Curves!$C$12:$C$433,0)</f>
        <v>4</v>
      </c>
      <c r="CA6" s="34" t="n">
        <f aca="false">MATCH(CONCATENATE("NG ",TEXT($BM6,"mmm-yyyy")),Curves!$11:$11,0)</f>
        <v>20</v>
      </c>
      <c r="CB6" s="34" t="n">
        <f aca="false">MATCH(CONCATENATE("B ",TEXT($BM6,"mmm-yyyy")),Curves!$11:$11,0)</f>
        <v>8</v>
      </c>
      <c r="CC6" s="34" t="n">
        <f aca="false">MATCH(CONCATENATE("DISC ",TEXT($BM6,"mmm-yyyy")),Curves!$11:$11,0)</f>
        <v>32</v>
      </c>
      <c r="CD6" s="34"/>
      <c r="CE6" s="34" t="n">
        <f aca="false">MATCH(CONCATENATE("NG ",TEXT($BN6,"mmm-yyyy")),Curves!$11:$11,0)</f>
        <v>21</v>
      </c>
      <c r="CF6" s="34" t="n">
        <f aca="false">MATCH(CONCATENATE("B ",TEXT($BN6,"mmm-yyyy")),Curves!$11:$11,0)</f>
        <v>9</v>
      </c>
      <c r="CG6" s="34" t="n">
        <f aca="false">MATCH(CONCATENATE("DISC ",TEXT($BN6,"mmm-yyyy")),Curves!$11:$11,0)</f>
        <v>33</v>
      </c>
      <c r="CH6" s="34"/>
      <c r="CI6" s="34" t="n">
        <f aca="false">MATCH(CONCATENATE("NG ",TEXT($BO6,"mmm-yyyy")),Curves!$11:$11,0)</f>
        <v>22</v>
      </c>
      <c r="CJ6" s="34" t="n">
        <f aca="false">MATCH(CONCATENATE("B ",TEXT($BO6,"mmm-yyyy")),Curves!$11:$11,0)</f>
        <v>10</v>
      </c>
      <c r="CK6" s="34" t="n">
        <f aca="false">MATCH(CONCATENATE("DISC ",TEXT($BO6,"mmm-yyyy")),Curves!$11:$11,0)</f>
        <v>34</v>
      </c>
      <c r="CL6" s="34"/>
      <c r="CM6" s="34" t="n">
        <f aca="false">MATCH(CONCATENATE("NG ",TEXT($BP6,"mmm-yyyy")),Curves!$11:$11,0)</f>
        <v>23</v>
      </c>
      <c r="CN6" s="34" t="n">
        <f aca="false">MATCH(CONCATENATE("B ",TEXT($BP6,"mmm-yyyy")),Curves!$11:$11,0)</f>
        <v>11</v>
      </c>
      <c r="CO6" s="34" t="n">
        <f aca="false">MATCH(CONCATENATE("DISC ",TEXT($BP6,"mmm-yyyy")),Curves!$11:$11,0)</f>
        <v>35</v>
      </c>
      <c r="CP6" s="34"/>
      <c r="CQ6" s="34" t="n">
        <f aca="false">MATCH(CONCATENATE("NG ",TEXT($BQ6,"mmm-yyyy")),Curves!$11:$11,0)</f>
        <v>24</v>
      </c>
      <c r="CR6" s="34" t="n">
        <f aca="false">MATCH(CONCATENATE("B ",TEXT($BQ6,"mmm-yyyy")),Curves!$11:$11,0)</f>
        <v>12</v>
      </c>
      <c r="CS6" s="34" t="n">
        <f aca="false">MATCH(CONCATENATE("DISC ",TEXT($BQ6,"mmm-yyyy")),Curves!$11:$11,0)</f>
        <v>36</v>
      </c>
      <c r="CT6" s="34"/>
      <c r="CU6" s="34" t="n">
        <f aca="false">MATCH(CONCATENATE("NG ",TEXT($BR6,"mmm-yyyy")),Curves!$11:$11,0)</f>
        <v>25</v>
      </c>
      <c r="CV6" s="34" t="n">
        <f aca="false">MATCH(CONCATENATE("B ",TEXT($BR6,"mmm-yyyy")),Curves!$11:$11,0)</f>
        <v>13</v>
      </c>
      <c r="CW6" s="34" t="n">
        <f aca="false">MATCH(CONCATENATE("DISC ",TEXT($BR6,"mmm-yyyy")),Curves!$11:$11,0)</f>
        <v>37</v>
      </c>
      <c r="CX6" s="34"/>
      <c r="CY6" s="34" t="n">
        <f aca="false">MATCH(CONCATENATE("NG ",TEXT($BS6,"mmm-yyyy")),Curves!$11:$11,0)</f>
        <v>26</v>
      </c>
      <c r="CZ6" s="34" t="n">
        <f aca="false">MATCH(CONCATENATE("B ",TEXT($BS6,"mmm-yyyy")),Curves!$11:$11,0)</f>
        <v>14</v>
      </c>
      <c r="DA6" s="34" t="n">
        <f aca="false">MATCH(CONCATENATE("DISC ",TEXT($BS6,"mmm-yyyy")),Curves!$11:$11,0)</f>
        <v>38</v>
      </c>
      <c r="DB6" s="34"/>
      <c r="DC6" s="34" t="n">
        <f aca="false">MATCH(CONCATENATE("NG ",TEXT($BT6,"mmm-yyyy")),Curves!$11:$11,0)</f>
        <v>27</v>
      </c>
      <c r="DD6" s="34" t="n">
        <f aca="false">MATCH(CONCATENATE("B ",TEXT($BT6,"mmm-yyyy")),Curves!$11:$11,0)</f>
        <v>15</v>
      </c>
      <c r="DE6" s="34" t="n">
        <f aca="false">MATCH(CONCATENATE("DISC ",TEXT($BT6,"mmm-yyyy")),Curves!$11:$11,0)</f>
        <v>39</v>
      </c>
      <c r="DF6" s="34"/>
      <c r="DG6" s="34" t="n">
        <f aca="false">MATCH(CONCATENATE("NG ",TEXT($BU6,"mmm-yyyy")),Curves!$11:$11,0)</f>
        <v>28</v>
      </c>
      <c r="DH6" s="34" t="n">
        <f aca="false">MATCH(CONCATENATE("B ",TEXT($BU6,"mmm-yyyy")),Curves!$11:$11,0)</f>
        <v>16</v>
      </c>
      <c r="DI6" s="34" t="n">
        <f aca="false">MATCH(CONCATENATE("DISC ",TEXT($BU6,"mmm-yyyy")),Curves!$11:$11,0)</f>
        <v>40</v>
      </c>
      <c r="DK6" s="34" t="n">
        <f aca="false">MATCH(CONCATENATE("NG ",TEXT($BV6,"mmm-yyyy")),Curves!$11:$11,0)</f>
        <v>29</v>
      </c>
      <c r="DL6" s="34" t="n">
        <f aca="false">MATCH(CONCATENATE("B ",TEXT($BV6,"mmm-yyyy")),Curves!$11:$11,0)</f>
        <v>17</v>
      </c>
      <c r="DM6" s="34" t="n">
        <f aca="false">MATCH(CONCATENATE("DISC ",TEXT($BV6,"mmm-yyyy")),Curves!$11:$11,0)</f>
        <v>41</v>
      </c>
      <c r="DO6" s="34" t="n">
        <f aca="false">MATCH(CONCATENATE("NG ",TEXT($BW6,"mmm-yyyy")),Curves!$11:$11,0)</f>
        <v>30</v>
      </c>
      <c r="DP6" s="34" t="n">
        <f aca="false">MATCH(CONCATENATE("B ",TEXT($BW6,"mmm-yyyy")),Curves!$11:$11,0)</f>
        <v>18</v>
      </c>
      <c r="DQ6" s="34" t="n">
        <f aca="false">MATCH(CONCATENATE("DISC ",TEXT($BW6,"mmm-yyyy")),Curves!$11:$11,0)</f>
        <v>42</v>
      </c>
    </row>
    <row r="7" customFormat="false" ht="12.75" hidden="false" customHeight="false" outlineLevel="0" collapsed="false">
      <c r="B7" s="26" t="n">
        <f aca="false">IF(C7&lt;&gt;"",IF(C7&gt;=(WORKDAY(EOMONTH(C7,0)+1,-2)),EOMONTH(EOMONTH(C7,0)+1,0)+1,EOMONTH(C7,0)+1),"")</f>
        <v>35916</v>
      </c>
      <c r="C7" s="45" t="n">
        <f aca="false">IF(Curves!C16&lt;&gt;"",Curves!C16,"")</f>
        <v>35890</v>
      </c>
      <c r="D7" s="46"/>
      <c r="E7" s="47" t="n">
        <f aca="false">(T7+U7)*V7</f>
        <v>0</v>
      </c>
      <c r="F7" s="47" t="n">
        <f aca="false">(X7+Y7)*Z7</f>
        <v>0</v>
      </c>
      <c r="G7" s="47" t="n">
        <f aca="false">(AB7+AC7)*AD7</f>
        <v>0</v>
      </c>
      <c r="H7" s="47" t="n">
        <f aca="false">(AF7+AG7)*AH7</f>
        <v>0</v>
      </c>
      <c r="I7" s="47" t="n">
        <f aca="false">(AJ7+AK7)*AL7</f>
        <v>0</v>
      </c>
      <c r="J7" s="47" t="n">
        <f aca="false">(AN7+AO7)*AP7</f>
        <v>0</v>
      </c>
      <c r="K7" s="47" t="n">
        <f aca="false">(AR7+AS7)*AT7</f>
        <v>0</v>
      </c>
      <c r="L7" s="47" t="n">
        <f aca="false">(AV7+AW7)*AX7</f>
        <v>0</v>
      </c>
      <c r="M7" s="47" t="n">
        <f aca="false">(AZ7+BA7)*BB7</f>
        <v>0</v>
      </c>
      <c r="N7" s="47" t="n">
        <f aca="false">(BD7+BE7)*BF7</f>
        <v>0</v>
      </c>
      <c r="O7" s="48" t="n">
        <f aca="false">(BH7+BI7)*BJ7</f>
        <v>0</v>
      </c>
      <c r="P7" s="49" t="n">
        <f aca="false">MAX(E7:O7)</f>
        <v>0</v>
      </c>
      <c r="Q7" s="49" t="n">
        <f aca="false">MIN(E7:O7)</f>
        <v>0</v>
      </c>
      <c r="R7" s="50" t="n">
        <f aca="false">IF(P7-Q7&lt;&gt;0,P7-Q7,R6)</f>
        <v>0.328659119812495</v>
      </c>
      <c r="T7" s="31" t="n">
        <f aca="false">INDEX(Curves!$A$12:$AZ$907,$BZ7,CA7)</f>
        <v>0</v>
      </c>
      <c r="U7" s="31" t="n">
        <f aca="false">INDEX(Curves!$A$12:$AZ$907,$BZ7,CB7)</f>
        <v>0</v>
      </c>
      <c r="V7" s="31" t="n">
        <f aca="false">INDEX(Curves!$A$12:$AZ$907,$BZ7,CC7)</f>
        <v>0</v>
      </c>
      <c r="W7" s="31"/>
      <c r="X7" s="31" t="n">
        <f aca="false">INDEX(Curves!$A$12:$AZ$907,$BZ7,CE7)</f>
        <v>0</v>
      </c>
      <c r="Y7" s="31" t="n">
        <f aca="false">INDEX(Curves!$A$12:$AZ$907,$BZ7,CF7)</f>
        <v>0</v>
      </c>
      <c r="Z7" s="31" t="n">
        <f aca="false">INDEX(Curves!$A$12:$AZ$907,$BZ7,CG7)</f>
        <v>0</v>
      </c>
      <c r="AA7" s="31"/>
      <c r="AB7" s="31" t="n">
        <f aca="false">INDEX(Curves!$A$12:$AZ$907,$BZ7,CI7)</f>
        <v>0</v>
      </c>
      <c r="AC7" s="31" t="n">
        <f aca="false">INDEX(Curves!$A$12:$AZ$907,$BZ7,CJ7)</f>
        <v>0</v>
      </c>
      <c r="AD7" s="31" t="n">
        <f aca="false">INDEX(Curves!$A$12:$AZ$907,$BZ7,CK7)</f>
        <v>0</v>
      </c>
      <c r="AE7" s="31"/>
      <c r="AF7" s="31" t="n">
        <f aca="false">INDEX(Curves!$A$12:$AZ$907,$BZ7,CM7)</f>
        <v>0</v>
      </c>
      <c r="AG7" s="31" t="n">
        <f aca="false">INDEX(Curves!$A$12:$AZ$907,$BZ7,CN7)</f>
        <v>0</v>
      </c>
      <c r="AH7" s="31" t="n">
        <f aca="false">INDEX(Curves!$A$12:$AZ$907,$BZ7,CO7)</f>
        <v>0</v>
      </c>
      <c r="AI7" s="31"/>
      <c r="AJ7" s="31" t="n">
        <f aca="false">INDEX(Curves!$A$12:$AZ$907,$BZ7,CQ7)</f>
        <v>0</v>
      </c>
      <c r="AK7" s="31" t="n">
        <f aca="false">INDEX(Curves!$A$12:$AZ$907,$BZ7,CR7)</f>
        <v>0</v>
      </c>
      <c r="AL7" s="31" t="n">
        <f aca="false">INDEX(Curves!$A$12:$AZ$907,$BZ7,CS7)</f>
        <v>0</v>
      </c>
      <c r="AM7" s="31"/>
      <c r="AN7" s="31" t="n">
        <f aca="false">INDEX(Curves!$A$12:$AZ$907,$BZ7,CU7)</f>
        <v>0</v>
      </c>
      <c r="AO7" s="31" t="n">
        <f aca="false">INDEX(Curves!$A$12:$AZ$907,$BZ7,CV7)</f>
        <v>0</v>
      </c>
      <c r="AP7" s="31" t="n">
        <f aca="false">INDEX(Curves!$A$12:$AZ$907,$BZ7,CW7)</f>
        <v>0</v>
      </c>
      <c r="AQ7" s="31"/>
      <c r="AR7" s="31" t="n">
        <f aca="false">INDEX(Curves!$A$12:$AZ$907,$BZ7,CY7)</f>
        <v>0</v>
      </c>
      <c r="AS7" s="31" t="n">
        <f aca="false">INDEX(Curves!$A$12:$AZ$907,$BZ7,CZ7)</f>
        <v>0</v>
      </c>
      <c r="AT7" s="31" t="n">
        <f aca="false">INDEX(Curves!$A$12:$AZ$907,$BZ7,DA7)</f>
        <v>0</v>
      </c>
      <c r="AU7" s="31"/>
      <c r="AV7" s="31" t="n">
        <f aca="false">INDEX(Curves!$A$12:$AZ$907,$BZ7,DC7)</f>
        <v>0</v>
      </c>
      <c r="AW7" s="31" t="n">
        <f aca="false">INDEX(Curves!$A$12:$AZ$907,$BZ7,DD7)</f>
        <v>0</v>
      </c>
      <c r="AX7" s="31" t="n">
        <f aca="false">INDEX(Curves!$A$12:$AZ$907,$BZ7,DE7)</f>
        <v>0</v>
      </c>
      <c r="AY7" s="31"/>
      <c r="AZ7" s="31" t="n">
        <f aca="false">INDEX(Curves!$A$12:$AZ$907,$BZ7,DG7)</f>
        <v>0</v>
      </c>
      <c r="BA7" s="31" t="n">
        <f aca="false">INDEX(Curves!$A$12:$AZ$907,$BZ7,DH7)</f>
        <v>0</v>
      </c>
      <c r="BB7" s="31" t="n">
        <f aca="false">INDEX(Curves!$A$12:$AZ$907,$BZ7,DI7)</f>
        <v>0</v>
      </c>
      <c r="BC7" s="31"/>
      <c r="BD7" s="31" t="n">
        <f aca="false">INDEX(Curves!$A$12:$AZ$907,$BZ7,DK7)</f>
        <v>0</v>
      </c>
      <c r="BE7" s="31" t="n">
        <f aca="false">INDEX(Curves!$A$12:$AZ$907,$BZ7,DL7)</f>
        <v>0</v>
      </c>
      <c r="BF7" s="31" t="n">
        <f aca="false">INDEX(Curves!$A$12:$AZ$907,$BZ7,DM7)</f>
        <v>0</v>
      </c>
      <c r="BG7" s="31"/>
      <c r="BH7" s="31" t="n">
        <f aca="false">INDEX(Curves!$A$12:$AZ$907,$BZ7,DO7)</f>
        <v>0</v>
      </c>
      <c r="BI7" s="31" t="n">
        <f aca="false">INDEX(Curves!$A$12:$AZ$907,$BZ7,DP7)</f>
        <v>0</v>
      </c>
      <c r="BJ7" s="31" t="n">
        <f aca="false">INDEX(Curves!$A$12:$AZ$907,$BZ7,DQ7)</f>
        <v>0</v>
      </c>
      <c r="BK7" s="0"/>
      <c r="BL7" s="0"/>
      <c r="BM7" s="51" t="n">
        <f aca="false">BM6</f>
        <v>35916</v>
      </c>
      <c r="BN7" s="51" t="n">
        <f aca="false">EOMONTH(BM7,1)</f>
        <v>35976</v>
      </c>
      <c r="BO7" s="51" t="n">
        <f aca="false">EOMONTH(BN7,1)</f>
        <v>36007</v>
      </c>
      <c r="BP7" s="51" t="n">
        <f aca="false">EOMONTH(BO7,1)</f>
        <v>36038</v>
      </c>
      <c r="BQ7" s="51" t="n">
        <f aca="false">EOMONTH(BP7,1)</f>
        <v>36068</v>
      </c>
      <c r="BR7" s="51" t="n">
        <f aca="false">EOMONTH(BQ7,1)</f>
        <v>36099</v>
      </c>
      <c r="BS7" s="51" t="n">
        <f aca="false">EOMONTH(BR7,1)</f>
        <v>36129</v>
      </c>
      <c r="BT7" s="51" t="n">
        <f aca="false">EOMONTH(BS7,1)</f>
        <v>36160</v>
      </c>
      <c r="BU7" s="51" t="n">
        <f aca="false">EOMONTH(BT7,1)</f>
        <v>36191</v>
      </c>
      <c r="BV7" s="51" t="n">
        <f aca="false">EOMONTH(BU7,1)</f>
        <v>36219</v>
      </c>
      <c r="BW7" s="51" t="n">
        <f aca="false">EOMONTH(BV7,1)</f>
        <v>36250</v>
      </c>
      <c r="BX7" s="52"/>
      <c r="BZ7" s="34" t="n">
        <f aca="false">MATCH(C7,Curves!$C$12:$C$433,0)</f>
        <v>5</v>
      </c>
      <c r="CA7" s="34" t="n">
        <f aca="false">MATCH(CONCATENATE("NG ",TEXT($BM7,"mmm-yyyy")),Curves!$11:$11,0)</f>
        <v>20</v>
      </c>
      <c r="CB7" s="34" t="n">
        <f aca="false">MATCH(CONCATENATE("B ",TEXT($BM7,"mmm-yyyy")),Curves!$11:$11,0)</f>
        <v>8</v>
      </c>
      <c r="CC7" s="34" t="n">
        <f aca="false">MATCH(CONCATENATE("DISC ",TEXT($BM7,"mmm-yyyy")),Curves!$11:$11,0)</f>
        <v>32</v>
      </c>
      <c r="CD7" s="34"/>
      <c r="CE7" s="34" t="n">
        <f aca="false">MATCH(CONCATENATE("NG ",TEXT($BN7,"mmm-yyyy")),Curves!$11:$11,0)</f>
        <v>21</v>
      </c>
      <c r="CF7" s="34" t="n">
        <f aca="false">MATCH(CONCATENATE("B ",TEXT($BN7,"mmm-yyyy")),Curves!$11:$11,0)</f>
        <v>9</v>
      </c>
      <c r="CG7" s="34" t="n">
        <f aca="false">MATCH(CONCATENATE("DISC ",TEXT($BN7,"mmm-yyyy")),Curves!$11:$11,0)</f>
        <v>33</v>
      </c>
      <c r="CH7" s="34"/>
      <c r="CI7" s="34" t="n">
        <f aca="false">MATCH(CONCATENATE("NG ",TEXT($BO7,"mmm-yyyy")),Curves!$11:$11,0)</f>
        <v>22</v>
      </c>
      <c r="CJ7" s="34" t="n">
        <f aca="false">MATCH(CONCATENATE("B ",TEXT($BO7,"mmm-yyyy")),Curves!$11:$11,0)</f>
        <v>10</v>
      </c>
      <c r="CK7" s="34" t="n">
        <f aca="false">MATCH(CONCATENATE("DISC ",TEXT($BO7,"mmm-yyyy")),Curves!$11:$11,0)</f>
        <v>34</v>
      </c>
      <c r="CL7" s="34"/>
      <c r="CM7" s="34" t="n">
        <f aca="false">MATCH(CONCATENATE("NG ",TEXT($BP7,"mmm-yyyy")),Curves!$11:$11,0)</f>
        <v>23</v>
      </c>
      <c r="CN7" s="34" t="n">
        <f aca="false">MATCH(CONCATENATE("B ",TEXT($BP7,"mmm-yyyy")),Curves!$11:$11,0)</f>
        <v>11</v>
      </c>
      <c r="CO7" s="34" t="n">
        <f aca="false">MATCH(CONCATENATE("DISC ",TEXT($BP7,"mmm-yyyy")),Curves!$11:$11,0)</f>
        <v>35</v>
      </c>
      <c r="CP7" s="34"/>
      <c r="CQ7" s="34" t="n">
        <f aca="false">MATCH(CONCATENATE("NG ",TEXT($BQ7,"mmm-yyyy")),Curves!$11:$11,0)</f>
        <v>24</v>
      </c>
      <c r="CR7" s="34" t="n">
        <f aca="false">MATCH(CONCATENATE("B ",TEXT($BQ7,"mmm-yyyy")),Curves!$11:$11,0)</f>
        <v>12</v>
      </c>
      <c r="CS7" s="34" t="n">
        <f aca="false">MATCH(CONCATENATE("DISC ",TEXT($BQ7,"mmm-yyyy")),Curves!$11:$11,0)</f>
        <v>36</v>
      </c>
      <c r="CT7" s="34"/>
      <c r="CU7" s="34" t="n">
        <f aca="false">MATCH(CONCATENATE("NG ",TEXT($BR7,"mmm-yyyy")),Curves!$11:$11,0)</f>
        <v>25</v>
      </c>
      <c r="CV7" s="34" t="n">
        <f aca="false">MATCH(CONCATENATE("B ",TEXT($BR7,"mmm-yyyy")),Curves!$11:$11,0)</f>
        <v>13</v>
      </c>
      <c r="CW7" s="34" t="n">
        <f aca="false">MATCH(CONCATENATE("DISC ",TEXT($BR7,"mmm-yyyy")),Curves!$11:$11,0)</f>
        <v>37</v>
      </c>
      <c r="CX7" s="34"/>
      <c r="CY7" s="34" t="n">
        <f aca="false">MATCH(CONCATENATE("NG ",TEXT($BS7,"mmm-yyyy")),Curves!$11:$11,0)</f>
        <v>26</v>
      </c>
      <c r="CZ7" s="34" t="n">
        <f aca="false">MATCH(CONCATENATE("B ",TEXT($BS7,"mmm-yyyy")),Curves!$11:$11,0)</f>
        <v>14</v>
      </c>
      <c r="DA7" s="34" t="n">
        <f aca="false">MATCH(CONCATENATE("DISC ",TEXT($BS7,"mmm-yyyy")),Curves!$11:$11,0)</f>
        <v>38</v>
      </c>
      <c r="DB7" s="34"/>
      <c r="DC7" s="34" t="n">
        <f aca="false">MATCH(CONCATENATE("NG ",TEXT($BT7,"mmm-yyyy")),Curves!$11:$11,0)</f>
        <v>27</v>
      </c>
      <c r="DD7" s="34" t="n">
        <f aca="false">MATCH(CONCATENATE("B ",TEXT($BT7,"mmm-yyyy")),Curves!$11:$11,0)</f>
        <v>15</v>
      </c>
      <c r="DE7" s="34" t="n">
        <f aca="false">MATCH(CONCATENATE("DISC ",TEXT($BT7,"mmm-yyyy")),Curves!$11:$11,0)</f>
        <v>39</v>
      </c>
      <c r="DF7" s="34"/>
      <c r="DG7" s="34" t="n">
        <f aca="false">MATCH(CONCATENATE("NG ",TEXT($BU7,"mmm-yyyy")),Curves!$11:$11,0)</f>
        <v>28</v>
      </c>
      <c r="DH7" s="34" t="n">
        <f aca="false">MATCH(CONCATENATE("B ",TEXT($BU7,"mmm-yyyy")),Curves!$11:$11,0)</f>
        <v>16</v>
      </c>
      <c r="DI7" s="34" t="n">
        <f aca="false">MATCH(CONCATENATE("DISC ",TEXT($BU7,"mmm-yyyy")),Curves!$11:$11,0)</f>
        <v>40</v>
      </c>
      <c r="DK7" s="34" t="n">
        <f aca="false">MATCH(CONCATENATE("NG ",TEXT($BV7,"mmm-yyyy")),Curves!$11:$11,0)</f>
        <v>29</v>
      </c>
      <c r="DL7" s="34" t="n">
        <f aca="false">MATCH(CONCATENATE("B ",TEXT($BV7,"mmm-yyyy")),Curves!$11:$11,0)</f>
        <v>17</v>
      </c>
      <c r="DM7" s="34" t="n">
        <f aca="false">MATCH(CONCATENATE("DISC ",TEXT($BV7,"mmm-yyyy")),Curves!$11:$11,0)</f>
        <v>41</v>
      </c>
      <c r="DO7" s="34" t="n">
        <f aca="false">MATCH(CONCATENATE("NG ",TEXT($BW7,"mmm-yyyy")),Curves!$11:$11,0)</f>
        <v>30</v>
      </c>
      <c r="DP7" s="34" t="n">
        <f aca="false">MATCH(CONCATENATE("B ",TEXT($BW7,"mmm-yyyy")),Curves!$11:$11,0)</f>
        <v>18</v>
      </c>
      <c r="DQ7" s="34" t="n">
        <f aca="false">MATCH(CONCATENATE("DISC ",TEXT($BW7,"mmm-yyyy")),Curves!$11:$11,0)</f>
        <v>42</v>
      </c>
    </row>
    <row r="8" customFormat="false" ht="12.75" hidden="false" customHeight="false" outlineLevel="0" collapsed="false">
      <c r="B8" s="26" t="n">
        <f aca="false">IF(C8&lt;&gt;"",IF(C8&gt;=(WORKDAY(EOMONTH(C8,0)+1,-2)),EOMONTH(EOMONTH(C8,0)+1,0)+1,EOMONTH(C8,0)+1),"")</f>
        <v>35916</v>
      </c>
      <c r="C8" s="45" t="n">
        <f aca="false">IF(Curves!C17&lt;&gt;"",Curves!C17,"")</f>
        <v>35891</v>
      </c>
      <c r="D8" s="46"/>
      <c r="E8" s="47" t="n">
        <f aca="false">(T8+U8)*V8</f>
        <v>2.56504204079595</v>
      </c>
      <c r="F8" s="47" t="n">
        <f aca="false">(X8+Y8)*Z8</f>
        <v>2.61309161888561</v>
      </c>
      <c r="G8" s="47" t="n">
        <f aca="false">(AB8+AC8)*AD8</f>
        <v>2.63440937816266</v>
      </c>
      <c r="H8" s="47" t="n">
        <f aca="false">(AF8+AG8)*AH8</f>
        <v>2.63643919283794</v>
      </c>
      <c r="I8" s="47" t="n">
        <f aca="false">(AJ8+AK8)*AL8</f>
        <v>2.59930814897795</v>
      </c>
      <c r="J8" s="47" t="n">
        <f aca="false">(AN8+AO8)*AP8</f>
        <v>2.57845724608829</v>
      </c>
      <c r="K8" s="47" t="n">
        <f aca="false">(AR8+AS8)*AT8</f>
        <v>2.69676585363055</v>
      </c>
      <c r="L8" s="47" t="n">
        <f aca="false">(AV8+AW8)*AX8</f>
        <v>2.79988360728817</v>
      </c>
      <c r="M8" s="47" t="n">
        <f aca="false">(AZ8+BA8)*BB8</f>
        <v>2.79888745316527</v>
      </c>
      <c r="N8" s="47" t="n">
        <f aca="false">(BD8+BE8)*BF8</f>
        <v>2.6365025654731</v>
      </c>
      <c r="O8" s="48" t="n">
        <f aca="false">(BH8+BI8)*BJ8</f>
        <v>2.47582391439413</v>
      </c>
      <c r="P8" s="49" t="n">
        <f aca="false">MAX(E8:O8)</f>
        <v>2.79988360728817</v>
      </c>
      <c r="Q8" s="49" t="n">
        <f aca="false">MIN(E8:O8)</f>
        <v>2.47582391439413</v>
      </c>
      <c r="R8" s="50" t="n">
        <f aca="false">IF(P8-Q8&lt;&gt;0,P8-Q8,R7)</f>
        <v>0.324059692894048</v>
      </c>
      <c r="T8" s="31" t="n">
        <f aca="false">INDEX(Curves!$A$12:$AZ$907,$BZ8,CA8)</f>
        <v>2.535</v>
      </c>
      <c r="U8" s="31" t="n">
        <f aca="false">INDEX(Curves!$A$12:$AZ$907,$BZ8,CB8)</f>
        <v>0.04</v>
      </c>
      <c r="V8" s="31" t="n">
        <f aca="false">INDEX(Curves!$A$12:$AZ$907,$BZ8,CC8)</f>
        <v>0.996132831377067</v>
      </c>
      <c r="W8" s="31"/>
      <c r="X8" s="31" t="n">
        <f aca="false">INDEX(Curves!$A$12:$AZ$907,$BZ8,CE8)</f>
        <v>2.566</v>
      </c>
      <c r="Y8" s="31" t="n">
        <f aca="false">INDEX(Curves!$A$12:$AZ$907,$BZ8,CF8)</f>
        <v>0.07</v>
      </c>
      <c r="Z8" s="31" t="n">
        <f aca="false">INDEX(Curves!$A$12:$AZ$907,$BZ8,CG8)</f>
        <v>0.991309415358728</v>
      </c>
      <c r="AA8" s="31"/>
      <c r="AB8" s="31" t="n">
        <f aca="false">INDEX(Curves!$A$12:$AZ$907,$BZ8,CI8)</f>
        <v>2.58</v>
      </c>
      <c r="AC8" s="31" t="n">
        <f aca="false">INDEX(Curves!$A$12:$AZ$907,$BZ8,CJ8)</f>
        <v>0.09</v>
      </c>
      <c r="AD8" s="31" t="n">
        <f aca="false">INDEX(Curves!$A$12:$AZ$907,$BZ8,CK8)</f>
        <v>0.986670179087138</v>
      </c>
      <c r="AE8" s="31"/>
      <c r="AF8" s="31" t="n">
        <f aca="false">INDEX(Curves!$A$12:$AZ$907,$BZ8,CM8)</f>
        <v>2.585</v>
      </c>
      <c r="AG8" s="31" t="n">
        <f aca="false">INDEX(Curves!$A$12:$AZ$907,$BZ8,CN8)</f>
        <v>0.1</v>
      </c>
      <c r="AH8" s="31" t="n">
        <f aca="false">INDEX(Curves!$A$12:$AZ$907,$BZ8,CO8)</f>
        <v>0.981914038300909</v>
      </c>
      <c r="AI8" s="31"/>
      <c r="AJ8" s="31" t="n">
        <f aca="false">INDEX(Curves!$A$12:$AZ$907,$BZ8,CQ8)</f>
        <v>2.58</v>
      </c>
      <c r="AK8" s="31" t="n">
        <f aca="false">INDEX(Curves!$A$12:$AZ$907,$BZ8,CR8)</f>
        <v>0.08</v>
      </c>
      <c r="AL8" s="31" t="n">
        <f aca="false">INDEX(Curves!$A$12:$AZ$907,$BZ8,CS8)</f>
        <v>0.977183514653366</v>
      </c>
      <c r="AM8" s="31"/>
      <c r="AN8" s="31" t="n">
        <f aca="false">INDEX(Curves!$A$12:$AZ$907,$BZ8,CU8)</f>
        <v>2.591</v>
      </c>
      <c r="AO8" s="31" t="n">
        <f aca="false">INDEX(Curves!$A$12:$AZ$907,$BZ8,CV8)</f>
        <v>0.06</v>
      </c>
      <c r="AP8" s="31" t="n">
        <f aca="false">INDEX(Curves!$A$12:$AZ$907,$BZ8,CW8)</f>
        <v>0.97263570203255</v>
      </c>
      <c r="AQ8" s="31"/>
      <c r="AR8" s="31" t="n">
        <f aca="false">INDEX(Curves!$A$12:$AZ$907,$BZ8,CY8)</f>
        <v>2.686</v>
      </c>
      <c r="AS8" s="31" t="n">
        <f aca="false">INDEX(Curves!$A$12:$AZ$907,$BZ8,CZ8)</f>
        <v>0.1</v>
      </c>
      <c r="AT8" s="31" t="n">
        <f aca="false">INDEX(Curves!$A$12:$AZ$907,$BZ8,DA8)</f>
        <v>0.967970514583829</v>
      </c>
      <c r="AU8" s="31"/>
      <c r="AV8" s="31" t="n">
        <f aca="false">INDEX(Curves!$A$12:$AZ$907,$BZ8,DC8)</f>
        <v>2.801</v>
      </c>
      <c r="AW8" s="31" t="n">
        <f aca="false">INDEX(Curves!$A$12:$AZ$907,$BZ8,DD8)</f>
        <v>0.105</v>
      </c>
      <c r="AX8" s="31" t="n">
        <f aca="false">INDEX(Curves!$A$12:$AZ$907,$BZ8,DE8)</f>
        <v>0.963483691427451</v>
      </c>
      <c r="AY8" s="31"/>
      <c r="AZ8" s="31" t="n">
        <f aca="false">INDEX(Curves!$A$12:$AZ$907,$BZ8,DG8)</f>
        <v>2.814</v>
      </c>
      <c r="BA8" s="31" t="n">
        <f aca="false">INDEX(Curves!$A$12:$AZ$907,$BZ8,DH8)</f>
        <v>0.105</v>
      </c>
      <c r="BB8" s="31" t="n">
        <f aca="false">INDEX(Curves!$A$12:$AZ$907,$BZ8,DI8)</f>
        <v>0.958851474191596</v>
      </c>
      <c r="BC8" s="31"/>
      <c r="BD8" s="31" t="n">
        <f aca="false">INDEX(Curves!$A$12:$AZ$907,$BZ8,DK8)</f>
        <v>2.658</v>
      </c>
      <c r="BE8" s="31" t="n">
        <f aca="false">INDEX(Curves!$A$12:$AZ$907,$BZ8,DL8)</f>
        <v>0.105</v>
      </c>
      <c r="BF8" s="31" t="n">
        <f aca="false">INDEX(Curves!$A$12:$AZ$907,$BZ8,DM8)</f>
        <v>0.954217359925117</v>
      </c>
      <c r="BG8" s="31"/>
      <c r="BH8" s="31" t="n">
        <f aca="false">INDEX(Curves!$A$12:$AZ$907,$BZ8,DO8)</f>
        <v>2.501</v>
      </c>
      <c r="BI8" s="31" t="n">
        <f aca="false">INDEX(Curves!$A$12:$AZ$907,$BZ8,DP8)</f>
        <v>0.105</v>
      </c>
      <c r="BJ8" s="31" t="n">
        <f aca="false">INDEX(Curves!$A$12:$AZ$907,$BZ8,DQ8)</f>
        <v>0.950047549652389</v>
      </c>
      <c r="BK8" s="0"/>
      <c r="BL8" s="0"/>
      <c r="BM8" s="51" t="n">
        <f aca="false">BM7</f>
        <v>35916</v>
      </c>
      <c r="BN8" s="51" t="n">
        <f aca="false">EOMONTH(BM8,1)</f>
        <v>35976</v>
      </c>
      <c r="BO8" s="51" t="n">
        <f aca="false">EOMONTH(BN8,1)</f>
        <v>36007</v>
      </c>
      <c r="BP8" s="51" t="n">
        <f aca="false">EOMONTH(BO8,1)</f>
        <v>36038</v>
      </c>
      <c r="BQ8" s="51" t="n">
        <f aca="false">EOMONTH(BP8,1)</f>
        <v>36068</v>
      </c>
      <c r="BR8" s="51" t="n">
        <f aca="false">EOMONTH(BQ8,1)</f>
        <v>36099</v>
      </c>
      <c r="BS8" s="51" t="n">
        <f aca="false">EOMONTH(BR8,1)</f>
        <v>36129</v>
      </c>
      <c r="BT8" s="51" t="n">
        <f aca="false">EOMONTH(BS8,1)</f>
        <v>36160</v>
      </c>
      <c r="BU8" s="51" t="n">
        <f aca="false">EOMONTH(BT8,1)</f>
        <v>36191</v>
      </c>
      <c r="BV8" s="51" t="n">
        <f aca="false">EOMONTH(BU8,1)</f>
        <v>36219</v>
      </c>
      <c r="BW8" s="51" t="n">
        <f aca="false">EOMONTH(BV8,1)</f>
        <v>36250</v>
      </c>
      <c r="BX8" s="52"/>
      <c r="BZ8" s="34" t="n">
        <f aca="false">MATCH(C8,Curves!$C$12:$C$433,0)</f>
        <v>6</v>
      </c>
      <c r="CA8" s="34" t="n">
        <f aca="false">MATCH(CONCATENATE("NG ",TEXT($BM8,"mmm-yyyy")),Curves!$11:$11,0)</f>
        <v>20</v>
      </c>
      <c r="CB8" s="34" t="n">
        <f aca="false">MATCH(CONCATENATE("B ",TEXT($BM8,"mmm-yyyy")),Curves!$11:$11,0)</f>
        <v>8</v>
      </c>
      <c r="CC8" s="34" t="n">
        <f aca="false">MATCH(CONCATENATE("DISC ",TEXT($BM8,"mmm-yyyy")),Curves!$11:$11,0)</f>
        <v>32</v>
      </c>
      <c r="CD8" s="34"/>
      <c r="CE8" s="34" t="n">
        <f aca="false">MATCH(CONCATENATE("NG ",TEXT($BN8,"mmm-yyyy")),Curves!$11:$11,0)</f>
        <v>21</v>
      </c>
      <c r="CF8" s="34" t="n">
        <f aca="false">MATCH(CONCATENATE("B ",TEXT($BN8,"mmm-yyyy")),Curves!$11:$11,0)</f>
        <v>9</v>
      </c>
      <c r="CG8" s="34" t="n">
        <f aca="false">MATCH(CONCATENATE("DISC ",TEXT($BN8,"mmm-yyyy")),Curves!$11:$11,0)</f>
        <v>33</v>
      </c>
      <c r="CH8" s="34"/>
      <c r="CI8" s="34" t="n">
        <f aca="false">MATCH(CONCATENATE("NG ",TEXT($BO8,"mmm-yyyy")),Curves!$11:$11,0)</f>
        <v>22</v>
      </c>
      <c r="CJ8" s="34" t="n">
        <f aca="false">MATCH(CONCATENATE("B ",TEXT($BO8,"mmm-yyyy")),Curves!$11:$11,0)</f>
        <v>10</v>
      </c>
      <c r="CK8" s="34" t="n">
        <f aca="false">MATCH(CONCATENATE("DISC ",TEXT($BO8,"mmm-yyyy")),Curves!$11:$11,0)</f>
        <v>34</v>
      </c>
      <c r="CL8" s="34"/>
      <c r="CM8" s="34" t="n">
        <f aca="false">MATCH(CONCATENATE("NG ",TEXT($BP8,"mmm-yyyy")),Curves!$11:$11,0)</f>
        <v>23</v>
      </c>
      <c r="CN8" s="34" t="n">
        <f aca="false">MATCH(CONCATENATE("B ",TEXT($BP8,"mmm-yyyy")),Curves!$11:$11,0)</f>
        <v>11</v>
      </c>
      <c r="CO8" s="34" t="n">
        <f aca="false">MATCH(CONCATENATE("DISC ",TEXT($BP8,"mmm-yyyy")),Curves!$11:$11,0)</f>
        <v>35</v>
      </c>
      <c r="CP8" s="34"/>
      <c r="CQ8" s="34" t="n">
        <f aca="false">MATCH(CONCATENATE("NG ",TEXT($BQ8,"mmm-yyyy")),Curves!$11:$11,0)</f>
        <v>24</v>
      </c>
      <c r="CR8" s="34" t="n">
        <f aca="false">MATCH(CONCATENATE("B ",TEXT($BQ8,"mmm-yyyy")),Curves!$11:$11,0)</f>
        <v>12</v>
      </c>
      <c r="CS8" s="34" t="n">
        <f aca="false">MATCH(CONCATENATE("DISC ",TEXT($BQ8,"mmm-yyyy")),Curves!$11:$11,0)</f>
        <v>36</v>
      </c>
      <c r="CT8" s="34"/>
      <c r="CU8" s="34" t="n">
        <f aca="false">MATCH(CONCATENATE("NG ",TEXT($BR8,"mmm-yyyy")),Curves!$11:$11,0)</f>
        <v>25</v>
      </c>
      <c r="CV8" s="34" t="n">
        <f aca="false">MATCH(CONCATENATE("B ",TEXT($BR8,"mmm-yyyy")),Curves!$11:$11,0)</f>
        <v>13</v>
      </c>
      <c r="CW8" s="34" t="n">
        <f aca="false">MATCH(CONCATENATE("DISC ",TEXT($BR8,"mmm-yyyy")),Curves!$11:$11,0)</f>
        <v>37</v>
      </c>
      <c r="CX8" s="34"/>
      <c r="CY8" s="34" t="n">
        <f aca="false">MATCH(CONCATENATE("NG ",TEXT($BS8,"mmm-yyyy")),Curves!$11:$11,0)</f>
        <v>26</v>
      </c>
      <c r="CZ8" s="34" t="n">
        <f aca="false">MATCH(CONCATENATE("B ",TEXT($BS8,"mmm-yyyy")),Curves!$11:$11,0)</f>
        <v>14</v>
      </c>
      <c r="DA8" s="34" t="n">
        <f aca="false">MATCH(CONCATENATE("DISC ",TEXT($BS8,"mmm-yyyy")),Curves!$11:$11,0)</f>
        <v>38</v>
      </c>
      <c r="DB8" s="34"/>
      <c r="DC8" s="34" t="n">
        <f aca="false">MATCH(CONCATENATE("NG ",TEXT($BT8,"mmm-yyyy")),Curves!$11:$11,0)</f>
        <v>27</v>
      </c>
      <c r="DD8" s="34" t="n">
        <f aca="false">MATCH(CONCATENATE("B ",TEXT($BT8,"mmm-yyyy")),Curves!$11:$11,0)</f>
        <v>15</v>
      </c>
      <c r="DE8" s="34" t="n">
        <f aca="false">MATCH(CONCATENATE("DISC ",TEXT($BT8,"mmm-yyyy")),Curves!$11:$11,0)</f>
        <v>39</v>
      </c>
      <c r="DF8" s="34"/>
      <c r="DG8" s="34" t="n">
        <f aca="false">MATCH(CONCATENATE("NG ",TEXT($BU8,"mmm-yyyy")),Curves!$11:$11,0)</f>
        <v>28</v>
      </c>
      <c r="DH8" s="34" t="n">
        <f aca="false">MATCH(CONCATENATE("B ",TEXT($BU8,"mmm-yyyy")),Curves!$11:$11,0)</f>
        <v>16</v>
      </c>
      <c r="DI8" s="34" t="n">
        <f aca="false">MATCH(CONCATENATE("DISC ",TEXT($BU8,"mmm-yyyy")),Curves!$11:$11,0)</f>
        <v>40</v>
      </c>
      <c r="DK8" s="34" t="n">
        <f aca="false">MATCH(CONCATENATE("NG ",TEXT($BV8,"mmm-yyyy")),Curves!$11:$11,0)</f>
        <v>29</v>
      </c>
      <c r="DL8" s="34" t="n">
        <f aca="false">MATCH(CONCATENATE("B ",TEXT($BV8,"mmm-yyyy")),Curves!$11:$11,0)</f>
        <v>17</v>
      </c>
      <c r="DM8" s="34" t="n">
        <f aca="false">MATCH(CONCATENATE("DISC ",TEXT($BV8,"mmm-yyyy")),Curves!$11:$11,0)</f>
        <v>41</v>
      </c>
      <c r="DO8" s="34" t="n">
        <f aca="false">MATCH(CONCATENATE("NG ",TEXT($BW8,"mmm-yyyy")),Curves!$11:$11,0)</f>
        <v>30</v>
      </c>
      <c r="DP8" s="34" t="n">
        <f aca="false">MATCH(CONCATENATE("B ",TEXT($BW8,"mmm-yyyy")),Curves!$11:$11,0)</f>
        <v>18</v>
      </c>
      <c r="DQ8" s="34" t="n">
        <f aca="false">MATCH(CONCATENATE("DISC ",TEXT($BW8,"mmm-yyyy")),Curves!$11:$11,0)</f>
        <v>42</v>
      </c>
    </row>
    <row r="9" customFormat="false" ht="12.75" hidden="false" customHeight="false" outlineLevel="0" collapsed="false">
      <c r="B9" s="26" t="n">
        <f aca="false">IF(C9&lt;&gt;"",IF(C9&gt;=(WORKDAY(EOMONTH(C9,0)+1,-2)),EOMONTH(EOMONTH(C9,0)+1,0)+1,EOMONTH(C9,0)+1),"")</f>
        <v>35916</v>
      </c>
      <c r="C9" s="45" t="n">
        <f aca="false">IF(Curves!C18&lt;&gt;"",Curves!C18,"")</f>
        <v>35892</v>
      </c>
      <c r="D9" s="46"/>
      <c r="E9" s="47" t="n">
        <f aca="false">(T9+U9)*V9</f>
        <v>2.66808943823829</v>
      </c>
      <c r="F9" s="47" t="n">
        <f aca="false">(X9+Y9)*Z9</f>
        <v>2.72058683000027</v>
      </c>
      <c r="G9" s="47" t="n">
        <f aca="false">(AB9+AC9)*AD9</f>
        <v>2.75226122834432</v>
      </c>
      <c r="H9" s="47" t="n">
        <f aca="false">(AF9+AG9)*AH9</f>
        <v>2.74881560008007</v>
      </c>
      <c r="I9" s="47" t="n">
        <f aca="false">(AJ9+AK9)*AL9</f>
        <v>2.70625196796632</v>
      </c>
      <c r="J9" s="47" t="n">
        <f aca="false">(AN9+AO9)*AP9</f>
        <v>2.65960882648712</v>
      </c>
      <c r="K9" s="47" t="n">
        <f aca="false">(AR9+AS9)*AT9</f>
        <v>2.77077223428564</v>
      </c>
      <c r="L9" s="47" t="n">
        <f aca="false">(AV9+AW9)*AX9</f>
        <v>2.89283789397477</v>
      </c>
      <c r="M9" s="47" t="n">
        <f aca="false">(AZ9+BA9)*BB9</f>
        <v>2.88850981381086</v>
      </c>
      <c r="N9" s="47" t="n">
        <f aca="false">(BD9+BE9)*BF9</f>
        <v>2.71705816295001</v>
      </c>
      <c r="O9" s="48" t="n">
        <f aca="false">(BH9+BI9)*BJ9</f>
        <v>2.54458174394229</v>
      </c>
      <c r="P9" s="49" t="n">
        <f aca="false">MAX(E9:O9)</f>
        <v>2.89283789397477</v>
      </c>
      <c r="Q9" s="49" t="n">
        <f aca="false">MIN(E9:O9)</f>
        <v>2.54458174394229</v>
      </c>
      <c r="R9" s="50" t="n">
        <f aca="false">IF(P9-Q9&lt;&gt;0,P9-Q9,R8)</f>
        <v>0.348256150032481</v>
      </c>
      <c r="T9" s="31" t="n">
        <f aca="false">INDEX(Curves!$A$12:$AZ$907,$BZ9,CA9)</f>
        <v>2.668</v>
      </c>
      <c r="U9" s="31" t="n">
        <f aca="false">INDEX(Curves!$A$12:$AZ$907,$BZ9,CB9)</f>
        <v>0.01</v>
      </c>
      <c r="V9" s="31" t="n">
        <f aca="false">INDEX(Curves!$A$12:$AZ$907,$BZ9,CC9)</f>
        <v>0.996299267452685</v>
      </c>
      <c r="W9" s="31"/>
      <c r="X9" s="31" t="n">
        <f aca="false">INDEX(Curves!$A$12:$AZ$907,$BZ9,CE9)</f>
        <v>2.694</v>
      </c>
      <c r="Y9" s="31" t="n">
        <f aca="false">INDEX(Curves!$A$12:$AZ$907,$BZ9,CF9)</f>
        <v>0.05</v>
      </c>
      <c r="Z9" s="31" t="n">
        <f aca="false">INDEX(Curves!$A$12:$AZ$907,$BZ9,CG9)</f>
        <v>0.991467503644415</v>
      </c>
      <c r="AA9" s="31"/>
      <c r="AB9" s="31" t="n">
        <f aca="false">INDEX(Curves!$A$12:$AZ$907,$BZ9,CI9)</f>
        <v>2.699</v>
      </c>
      <c r="AC9" s="31" t="n">
        <f aca="false">INDEX(Curves!$A$12:$AZ$907,$BZ9,CJ9)</f>
        <v>0.09</v>
      </c>
      <c r="AD9" s="31" t="n">
        <f aca="false">INDEX(Curves!$A$12:$AZ$907,$BZ9,CK9)</f>
        <v>0.986827260073259</v>
      </c>
      <c r="AE9" s="31"/>
      <c r="AF9" s="31" t="n">
        <f aca="false">INDEX(Curves!$A$12:$AZ$907,$BZ9,CM9)</f>
        <v>2.699</v>
      </c>
      <c r="AG9" s="31" t="n">
        <f aca="false">INDEX(Curves!$A$12:$AZ$907,$BZ9,CN9)</f>
        <v>0.1</v>
      </c>
      <c r="AH9" s="31" t="n">
        <f aca="false">INDEX(Curves!$A$12:$AZ$907,$BZ9,CO9)</f>
        <v>0.982070596670263</v>
      </c>
      <c r="AI9" s="31"/>
      <c r="AJ9" s="31" t="n">
        <f aca="false">INDEX(Curves!$A$12:$AZ$907,$BZ9,CQ9)</f>
        <v>2.689</v>
      </c>
      <c r="AK9" s="31" t="n">
        <f aca="false">INDEX(Curves!$A$12:$AZ$907,$BZ9,CR9)</f>
        <v>0.08</v>
      </c>
      <c r="AL9" s="31" t="n">
        <f aca="false">INDEX(Curves!$A$12:$AZ$907,$BZ9,CS9)</f>
        <v>0.977339100023951</v>
      </c>
      <c r="AM9" s="31"/>
      <c r="AN9" s="31" t="n">
        <f aca="false">INDEX(Curves!$A$12:$AZ$907,$BZ9,CU9)</f>
        <v>2.694</v>
      </c>
      <c r="AO9" s="31" t="n">
        <f aca="false">INDEX(Curves!$A$12:$AZ$907,$BZ9,CV9)</f>
        <v>0.04</v>
      </c>
      <c r="AP9" s="31" t="n">
        <f aca="false">INDEX(Curves!$A$12:$AZ$907,$BZ9,CW9)</f>
        <v>0.972790353506628</v>
      </c>
      <c r="AQ9" s="31"/>
      <c r="AR9" s="31" t="n">
        <f aca="false">INDEX(Curves!$A$12:$AZ$907,$BZ9,CY9)</f>
        <v>2.782</v>
      </c>
      <c r="AS9" s="31" t="n">
        <f aca="false">INDEX(Curves!$A$12:$AZ$907,$BZ9,CZ9)</f>
        <v>0.08</v>
      </c>
      <c r="AT9" s="31" t="n">
        <f aca="false">INDEX(Curves!$A$12:$AZ$907,$BZ9,DA9)</f>
        <v>0.968124470400295</v>
      </c>
      <c r="AU9" s="31"/>
      <c r="AV9" s="31" t="n">
        <f aca="false">INDEX(Curves!$A$12:$AZ$907,$BZ9,DC9)</f>
        <v>2.892</v>
      </c>
      <c r="AW9" s="31" t="n">
        <f aca="false">INDEX(Curves!$A$12:$AZ$907,$BZ9,DD9)</f>
        <v>0.11</v>
      </c>
      <c r="AX9" s="31" t="n">
        <f aca="false">INDEX(Curves!$A$12:$AZ$907,$BZ9,DE9)</f>
        <v>0.963636873409318</v>
      </c>
      <c r="AY9" s="31"/>
      <c r="AZ9" s="31" t="n">
        <f aca="false">INDEX(Curves!$A$12:$AZ$907,$BZ9,DG9)</f>
        <v>2.902</v>
      </c>
      <c r="BA9" s="31" t="n">
        <f aca="false">INDEX(Curves!$A$12:$AZ$907,$BZ9,DH9)</f>
        <v>0.11</v>
      </c>
      <c r="BB9" s="31" t="n">
        <f aca="false">INDEX(Curves!$A$12:$AZ$907,$BZ9,DI9)</f>
        <v>0.959000602194841</v>
      </c>
      <c r="BC9" s="31"/>
      <c r="BD9" s="31" t="n">
        <f aca="false">INDEX(Curves!$A$12:$AZ$907,$BZ9,DK9)</f>
        <v>2.737</v>
      </c>
      <c r="BE9" s="31" t="n">
        <f aca="false">INDEX(Curves!$A$12:$AZ$907,$BZ9,DL9)</f>
        <v>0.11</v>
      </c>
      <c r="BF9" s="31" t="n">
        <f aca="false">INDEX(Curves!$A$12:$AZ$907,$BZ9,DM9)</f>
        <v>0.954358329100811</v>
      </c>
      <c r="BG9" s="31"/>
      <c r="BH9" s="31" t="n">
        <f aca="false">INDEX(Curves!$A$12:$AZ$907,$BZ9,DO9)</f>
        <v>2.568</v>
      </c>
      <c r="BI9" s="31" t="n">
        <f aca="false">INDEX(Curves!$A$12:$AZ$907,$BZ9,DP9)</f>
        <v>0.11</v>
      </c>
      <c r="BJ9" s="31" t="n">
        <f aca="false">INDEX(Curves!$A$12:$AZ$907,$BZ9,DQ9)</f>
        <v>0.950179889448204</v>
      </c>
      <c r="BK9" s="0"/>
      <c r="BL9" s="0"/>
      <c r="BM9" s="51" t="n">
        <f aca="false">BM8</f>
        <v>35916</v>
      </c>
      <c r="BN9" s="51" t="n">
        <f aca="false">EOMONTH(BM9,1)</f>
        <v>35976</v>
      </c>
      <c r="BO9" s="51" t="n">
        <f aca="false">EOMONTH(BN9,1)</f>
        <v>36007</v>
      </c>
      <c r="BP9" s="51" t="n">
        <f aca="false">EOMONTH(BO9,1)</f>
        <v>36038</v>
      </c>
      <c r="BQ9" s="51" t="n">
        <f aca="false">EOMONTH(BP9,1)</f>
        <v>36068</v>
      </c>
      <c r="BR9" s="51" t="n">
        <f aca="false">EOMONTH(BQ9,1)</f>
        <v>36099</v>
      </c>
      <c r="BS9" s="51" t="n">
        <f aca="false">EOMONTH(BR9,1)</f>
        <v>36129</v>
      </c>
      <c r="BT9" s="51" t="n">
        <f aca="false">EOMONTH(BS9,1)</f>
        <v>36160</v>
      </c>
      <c r="BU9" s="51" t="n">
        <f aca="false">EOMONTH(BT9,1)</f>
        <v>36191</v>
      </c>
      <c r="BV9" s="51" t="n">
        <f aca="false">EOMONTH(BU9,1)</f>
        <v>36219</v>
      </c>
      <c r="BW9" s="51" t="n">
        <f aca="false">EOMONTH(BV9,1)</f>
        <v>36250</v>
      </c>
      <c r="BX9" s="52"/>
      <c r="BZ9" s="34" t="n">
        <f aca="false">MATCH(C9,Curves!$C$12:$C$433,0)</f>
        <v>7</v>
      </c>
      <c r="CA9" s="34" t="n">
        <f aca="false">MATCH(CONCATENATE("NG ",TEXT($BM9,"mmm-yyyy")),Curves!$11:$11,0)</f>
        <v>20</v>
      </c>
      <c r="CB9" s="34" t="n">
        <f aca="false">MATCH(CONCATENATE("B ",TEXT($BM9,"mmm-yyyy")),Curves!$11:$11,0)</f>
        <v>8</v>
      </c>
      <c r="CC9" s="34" t="n">
        <f aca="false">MATCH(CONCATENATE("DISC ",TEXT($BM9,"mmm-yyyy")),Curves!$11:$11,0)</f>
        <v>32</v>
      </c>
      <c r="CD9" s="34"/>
      <c r="CE9" s="34" t="n">
        <f aca="false">MATCH(CONCATENATE("NG ",TEXT($BN9,"mmm-yyyy")),Curves!$11:$11,0)</f>
        <v>21</v>
      </c>
      <c r="CF9" s="34" t="n">
        <f aca="false">MATCH(CONCATENATE("B ",TEXT($BN9,"mmm-yyyy")),Curves!$11:$11,0)</f>
        <v>9</v>
      </c>
      <c r="CG9" s="34" t="n">
        <f aca="false">MATCH(CONCATENATE("DISC ",TEXT($BN9,"mmm-yyyy")),Curves!$11:$11,0)</f>
        <v>33</v>
      </c>
      <c r="CH9" s="34"/>
      <c r="CI9" s="34" t="n">
        <f aca="false">MATCH(CONCATENATE("NG ",TEXT($BO9,"mmm-yyyy")),Curves!$11:$11,0)</f>
        <v>22</v>
      </c>
      <c r="CJ9" s="34" t="n">
        <f aca="false">MATCH(CONCATENATE("B ",TEXT($BO9,"mmm-yyyy")),Curves!$11:$11,0)</f>
        <v>10</v>
      </c>
      <c r="CK9" s="34" t="n">
        <f aca="false">MATCH(CONCATENATE("DISC ",TEXT($BO9,"mmm-yyyy")),Curves!$11:$11,0)</f>
        <v>34</v>
      </c>
      <c r="CL9" s="34"/>
      <c r="CM9" s="34" t="n">
        <f aca="false">MATCH(CONCATENATE("NG ",TEXT($BP9,"mmm-yyyy")),Curves!$11:$11,0)</f>
        <v>23</v>
      </c>
      <c r="CN9" s="34" t="n">
        <f aca="false">MATCH(CONCATENATE("B ",TEXT($BP9,"mmm-yyyy")),Curves!$11:$11,0)</f>
        <v>11</v>
      </c>
      <c r="CO9" s="34" t="n">
        <f aca="false">MATCH(CONCATENATE("DISC ",TEXT($BP9,"mmm-yyyy")),Curves!$11:$11,0)</f>
        <v>35</v>
      </c>
      <c r="CP9" s="34"/>
      <c r="CQ9" s="34" t="n">
        <f aca="false">MATCH(CONCATENATE("NG ",TEXT($BQ9,"mmm-yyyy")),Curves!$11:$11,0)</f>
        <v>24</v>
      </c>
      <c r="CR9" s="34" t="n">
        <f aca="false">MATCH(CONCATENATE("B ",TEXT($BQ9,"mmm-yyyy")),Curves!$11:$11,0)</f>
        <v>12</v>
      </c>
      <c r="CS9" s="34" t="n">
        <f aca="false">MATCH(CONCATENATE("DISC ",TEXT($BQ9,"mmm-yyyy")),Curves!$11:$11,0)</f>
        <v>36</v>
      </c>
      <c r="CT9" s="34"/>
      <c r="CU9" s="34" t="n">
        <f aca="false">MATCH(CONCATENATE("NG ",TEXT($BR9,"mmm-yyyy")),Curves!$11:$11,0)</f>
        <v>25</v>
      </c>
      <c r="CV9" s="34" t="n">
        <f aca="false">MATCH(CONCATENATE("B ",TEXT($BR9,"mmm-yyyy")),Curves!$11:$11,0)</f>
        <v>13</v>
      </c>
      <c r="CW9" s="34" t="n">
        <f aca="false">MATCH(CONCATENATE("DISC ",TEXT($BR9,"mmm-yyyy")),Curves!$11:$11,0)</f>
        <v>37</v>
      </c>
      <c r="CX9" s="34"/>
      <c r="CY9" s="34" t="n">
        <f aca="false">MATCH(CONCATENATE("NG ",TEXT($BS9,"mmm-yyyy")),Curves!$11:$11,0)</f>
        <v>26</v>
      </c>
      <c r="CZ9" s="34" t="n">
        <f aca="false">MATCH(CONCATENATE("B ",TEXT($BS9,"mmm-yyyy")),Curves!$11:$11,0)</f>
        <v>14</v>
      </c>
      <c r="DA9" s="34" t="n">
        <f aca="false">MATCH(CONCATENATE("DISC ",TEXT($BS9,"mmm-yyyy")),Curves!$11:$11,0)</f>
        <v>38</v>
      </c>
      <c r="DB9" s="34"/>
      <c r="DC9" s="34" t="n">
        <f aca="false">MATCH(CONCATENATE("NG ",TEXT($BT9,"mmm-yyyy")),Curves!$11:$11,0)</f>
        <v>27</v>
      </c>
      <c r="DD9" s="34" t="n">
        <f aca="false">MATCH(CONCATENATE("B ",TEXT($BT9,"mmm-yyyy")),Curves!$11:$11,0)</f>
        <v>15</v>
      </c>
      <c r="DE9" s="34" t="n">
        <f aca="false">MATCH(CONCATENATE("DISC ",TEXT($BT9,"mmm-yyyy")),Curves!$11:$11,0)</f>
        <v>39</v>
      </c>
      <c r="DF9" s="34"/>
      <c r="DG9" s="34" t="n">
        <f aca="false">MATCH(CONCATENATE("NG ",TEXT($BU9,"mmm-yyyy")),Curves!$11:$11,0)</f>
        <v>28</v>
      </c>
      <c r="DH9" s="34" t="n">
        <f aca="false">MATCH(CONCATENATE("B ",TEXT($BU9,"mmm-yyyy")),Curves!$11:$11,0)</f>
        <v>16</v>
      </c>
      <c r="DI9" s="34" t="n">
        <f aca="false">MATCH(CONCATENATE("DISC ",TEXT($BU9,"mmm-yyyy")),Curves!$11:$11,0)</f>
        <v>40</v>
      </c>
      <c r="DK9" s="34" t="n">
        <f aca="false">MATCH(CONCATENATE("NG ",TEXT($BV9,"mmm-yyyy")),Curves!$11:$11,0)</f>
        <v>29</v>
      </c>
      <c r="DL9" s="34" t="n">
        <f aca="false">MATCH(CONCATENATE("B ",TEXT($BV9,"mmm-yyyy")),Curves!$11:$11,0)</f>
        <v>17</v>
      </c>
      <c r="DM9" s="34" t="n">
        <f aca="false">MATCH(CONCATENATE("DISC ",TEXT($BV9,"mmm-yyyy")),Curves!$11:$11,0)</f>
        <v>41</v>
      </c>
      <c r="DO9" s="34" t="n">
        <f aca="false">MATCH(CONCATENATE("NG ",TEXT($BW9,"mmm-yyyy")),Curves!$11:$11,0)</f>
        <v>30</v>
      </c>
      <c r="DP9" s="34" t="n">
        <f aca="false">MATCH(CONCATENATE("B ",TEXT($BW9,"mmm-yyyy")),Curves!$11:$11,0)</f>
        <v>18</v>
      </c>
      <c r="DQ9" s="34" t="n">
        <f aca="false">MATCH(CONCATENATE("DISC ",TEXT($BW9,"mmm-yyyy")),Curves!$11:$11,0)</f>
        <v>42</v>
      </c>
    </row>
    <row r="10" customFormat="false" ht="12.75" hidden="false" customHeight="false" outlineLevel="0" collapsed="false">
      <c r="B10" s="26" t="n">
        <f aca="false">IF(C10&lt;&gt;"",IF(C10&gt;=(WORKDAY(EOMONTH(C10,0)+1,-2)),EOMONTH(EOMONTH(C10,0)+1,0)+1,EOMONTH(C10,0)+1),"")</f>
        <v>35916</v>
      </c>
      <c r="C10" s="45" t="n">
        <f aca="false">IF(Curves!C19&lt;&gt;"",Curves!C19,"")</f>
        <v>35893</v>
      </c>
      <c r="D10" s="46"/>
      <c r="E10" s="47" t="n">
        <f aca="false">(T10+U10)*V10</f>
        <v>2.6943844879265</v>
      </c>
      <c r="F10" s="47" t="n">
        <f aca="false">(X10+Y10)*Z10</f>
        <v>2.75473464037175</v>
      </c>
      <c r="G10" s="47" t="n">
        <f aca="false">(AB10+AC10)*AD10</f>
        <v>2.78625622883907</v>
      </c>
      <c r="H10" s="47" t="n">
        <f aca="false">(AF10+AG10)*AH10</f>
        <v>2.78068458732065</v>
      </c>
      <c r="I10" s="47" t="n">
        <f aca="false">(AJ10+AK10)*AL10</f>
        <v>2.73307483690656</v>
      </c>
      <c r="J10" s="47" t="n">
        <f aca="false">(AN10+AO10)*AP10</f>
        <v>2.68629336709734</v>
      </c>
      <c r="K10" s="47" t="n">
        <f aca="false">(AR10+AS10)*AT10</f>
        <v>2.80410518263323</v>
      </c>
      <c r="L10" s="47" t="n">
        <f aca="false">(AV10+AW10)*AX10</f>
        <v>2.91444390528323</v>
      </c>
      <c r="M10" s="47" t="n">
        <f aca="false">(AZ10+BA10)*BB10</f>
        <v>2.90997658250629</v>
      </c>
      <c r="N10" s="47" t="n">
        <f aca="false">(BD10+BE10)*BF10</f>
        <v>2.73358532907012</v>
      </c>
      <c r="O10" s="48" t="n">
        <f aca="false">(BH10+BI10)*BJ10</f>
        <v>2.56002605426285</v>
      </c>
      <c r="P10" s="49" t="n">
        <f aca="false">MAX(E10:O10)</f>
        <v>2.91444390528323</v>
      </c>
      <c r="Q10" s="49" t="n">
        <f aca="false">MIN(E10:O10)</f>
        <v>2.56002605426285</v>
      </c>
      <c r="R10" s="50" t="n">
        <f aca="false">IF(P10-Q10&lt;&gt;0,P10-Q10,R9)</f>
        <v>0.354417851020379</v>
      </c>
      <c r="T10" s="31" t="n">
        <f aca="false">INDEX(Curves!$A$12:$AZ$907,$BZ10,CA10)</f>
        <v>2.689</v>
      </c>
      <c r="U10" s="31" t="n">
        <f aca="false">INDEX(Curves!$A$12:$AZ$907,$BZ10,CB10)</f>
        <v>0.015</v>
      </c>
      <c r="V10" s="31" t="n">
        <f aca="false">INDEX(Curves!$A$12:$AZ$907,$BZ10,CC10)</f>
        <v>0.99644396742844</v>
      </c>
      <c r="W10" s="31"/>
      <c r="X10" s="31" t="n">
        <f aca="false">INDEX(Curves!$A$12:$AZ$907,$BZ10,CE10)</f>
        <v>2.718</v>
      </c>
      <c r="Y10" s="31" t="n">
        <f aca="false">INDEX(Curves!$A$12:$AZ$907,$BZ10,CF10)</f>
        <v>0.06</v>
      </c>
      <c r="Z10" s="31" t="n">
        <f aca="false">INDEX(Curves!$A$12:$AZ$907,$BZ10,CG10)</f>
        <v>0.991625140522588</v>
      </c>
      <c r="AA10" s="31"/>
      <c r="AB10" s="31" t="n">
        <f aca="false">INDEX(Curves!$A$12:$AZ$907,$BZ10,CI10)</f>
        <v>2.723</v>
      </c>
      <c r="AC10" s="31" t="n">
        <f aca="false">INDEX(Curves!$A$12:$AZ$907,$BZ10,CJ10)</f>
        <v>0.1</v>
      </c>
      <c r="AD10" s="31" t="n">
        <f aca="false">INDEX(Curves!$A$12:$AZ$907,$BZ10,CK10)</f>
        <v>0.986984140573529</v>
      </c>
      <c r="AE10" s="31"/>
      <c r="AF10" s="31" t="n">
        <f aca="false">INDEX(Curves!$A$12:$AZ$907,$BZ10,CM10)</f>
        <v>2.721</v>
      </c>
      <c r="AG10" s="31" t="n">
        <f aca="false">INDEX(Curves!$A$12:$AZ$907,$BZ10,CN10)</f>
        <v>0.11</v>
      </c>
      <c r="AH10" s="31" t="n">
        <f aca="false">INDEX(Curves!$A$12:$AZ$907,$BZ10,CO10)</f>
        <v>0.98222698245166</v>
      </c>
      <c r="AI10" s="31"/>
      <c r="AJ10" s="31" t="n">
        <f aca="false">INDEX(Curves!$A$12:$AZ$907,$BZ10,CQ10)</f>
        <v>2.706</v>
      </c>
      <c r="AK10" s="31" t="n">
        <f aca="false">INDEX(Curves!$A$12:$AZ$907,$BZ10,CR10)</f>
        <v>0.09</v>
      </c>
      <c r="AL10" s="31" t="n">
        <f aca="false">INDEX(Curves!$A$12:$AZ$907,$BZ10,CS10)</f>
        <v>0.977494576862145</v>
      </c>
      <c r="AM10" s="31"/>
      <c r="AN10" s="31" t="n">
        <f aca="false">INDEX(Curves!$A$12:$AZ$907,$BZ10,CU10)</f>
        <v>2.711</v>
      </c>
      <c r="AO10" s="31" t="n">
        <f aca="false">INDEX(Curves!$A$12:$AZ$907,$BZ10,CV10)</f>
        <v>0.05</v>
      </c>
      <c r="AP10" s="31" t="n">
        <f aca="false">INDEX(Curves!$A$12:$AZ$907,$BZ10,CW10)</f>
        <v>0.972942182940001</v>
      </c>
      <c r="AQ10" s="31"/>
      <c r="AR10" s="31" t="n">
        <f aca="false">INDEX(Curves!$A$12:$AZ$907,$BZ10,CY10)</f>
        <v>2.806</v>
      </c>
      <c r="AS10" s="31" t="n">
        <f aca="false">INDEX(Curves!$A$12:$AZ$907,$BZ10,CZ10)</f>
        <v>0.09</v>
      </c>
      <c r="AT10" s="31" t="n">
        <f aca="false">INDEX(Curves!$A$12:$AZ$907,$BZ10,DA10)</f>
        <v>0.968268364168933</v>
      </c>
      <c r="AU10" s="31"/>
      <c r="AV10" s="31" t="n">
        <f aca="false">INDEX(Curves!$A$12:$AZ$907,$BZ10,DC10)</f>
        <v>2.914</v>
      </c>
      <c r="AW10" s="31" t="n">
        <f aca="false">INDEX(Curves!$A$12:$AZ$907,$BZ10,DD10)</f>
        <v>0.11</v>
      </c>
      <c r="AX10" s="31" t="n">
        <f aca="false">INDEX(Curves!$A$12:$AZ$907,$BZ10,DE10)</f>
        <v>0.963771132699482</v>
      </c>
      <c r="AY10" s="31"/>
      <c r="AZ10" s="31" t="n">
        <f aca="false">INDEX(Curves!$A$12:$AZ$907,$BZ10,DG10)</f>
        <v>2.924</v>
      </c>
      <c r="BA10" s="31" t="n">
        <f aca="false">INDEX(Curves!$A$12:$AZ$907,$BZ10,DH10)</f>
        <v>0.11</v>
      </c>
      <c r="BB10" s="31" t="n">
        <f aca="false">INDEX(Curves!$A$12:$AZ$907,$BZ10,DI10)</f>
        <v>0.959122143212358</v>
      </c>
      <c r="BC10" s="31"/>
      <c r="BD10" s="31" t="n">
        <f aca="false">INDEX(Curves!$A$12:$AZ$907,$BZ10,DK10)</f>
        <v>2.754</v>
      </c>
      <c r="BE10" s="31" t="n">
        <f aca="false">INDEX(Curves!$A$12:$AZ$907,$BZ10,DL10)</f>
        <v>0.11</v>
      </c>
      <c r="BF10" s="31" t="n">
        <f aca="false">INDEX(Curves!$A$12:$AZ$907,$BZ10,DM10)</f>
        <v>0.954464151211636</v>
      </c>
      <c r="BG10" s="31"/>
      <c r="BH10" s="31" t="n">
        <f aca="false">INDEX(Curves!$A$12:$AZ$907,$BZ10,DO10)</f>
        <v>2.584</v>
      </c>
      <c r="BI10" s="31" t="n">
        <f aca="false">INDEX(Curves!$A$12:$AZ$907,$BZ10,DP10)</f>
        <v>0.11</v>
      </c>
      <c r="BJ10" s="31" t="n">
        <f aca="false">INDEX(Curves!$A$12:$AZ$907,$BZ10,DQ10)</f>
        <v>0.950269507892671</v>
      </c>
      <c r="BK10" s="0"/>
      <c r="BL10" s="0"/>
      <c r="BM10" s="51" t="n">
        <f aca="false">BM9</f>
        <v>35916</v>
      </c>
      <c r="BN10" s="51" t="n">
        <f aca="false">EOMONTH(BM10,1)</f>
        <v>35976</v>
      </c>
      <c r="BO10" s="51" t="n">
        <f aca="false">EOMONTH(BN10,1)</f>
        <v>36007</v>
      </c>
      <c r="BP10" s="51" t="n">
        <f aca="false">EOMONTH(BO10,1)</f>
        <v>36038</v>
      </c>
      <c r="BQ10" s="51" t="n">
        <f aca="false">EOMONTH(BP10,1)</f>
        <v>36068</v>
      </c>
      <c r="BR10" s="51" t="n">
        <f aca="false">EOMONTH(BQ10,1)</f>
        <v>36099</v>
      </c>
      <c r="BS10" s="51" t="n">
        <f aca="false">EOMONTH(BR10,1)</f>
        <v>36129</v>
      </c>
      <c r="BT10" s="51" t="n">
        <f aca="false">EOMONTH(BS10,1)</f>
        <v>36160</v>
      </c>
      <c r="BU10" s="51" t="n">
        <f aca="false">EOMONTH(BT10,1)</f>
        <v>36191</v>
      </c>
      <c r="BV10" s="51" t="n">
        <f aca="false">EOMONTH(BU10,1)</f>
        <v>36219</v>
      </c>
      <c r="BW10" s="51" t="n">
        <f aca="false">EOMONTH(BV10,1)</f>
        <v>36250</v>
      </c>
      <c r="BX10" s="52"/>
      <c r="BZ10" s="34" t="n">
        <f aca="false">MATCH(C10,Curves!$C$12:$C$433,0)</f>
        <v>8</v>
      </c>
      <c r="CA10" s="34" t="n">
        <f aca="false">MATCH(CONCATENATE("NG ",TEXT($BM10,"mmm-yyyy")),Curves!$11:$11,0)</f>
        <v>20</v>
      </c>
      <c r="CB10" s="34" t="n">
        <f aca="false">MATCH(CONCATENATE("B ",TEXT($BM10,"mmm-yyyy")),Curves!$11:$11,0)</f>
        <v>8</v>
      </c>
      <c r="CC10" s="34" t="n">
        <f aca="false">MATCH(CONCATENATE("DISC ",TEXT($BM10,"mmm-yyyy")),Curves!$11:$11,0)</f>
        <v>32</v>
      </c>
      <c r="CD10" s="34"/>
      <c r="CE10" s="34" t="n">
        <f aca="false">MATCH(CONCATENATE("NG ",TEXT($BN10,"mmm-yyyy")),Curves!$11:$11,0)</f>
        <v>21</v>
      </c>
      <c r="CF10" s="34" t="n">
        <f aca="false">MATCH(CONCATENATE("B ",TEXT($BN10,"mmm-yyyy")),Curves!$11:$11,0)</f>
        <v>9</v>
      </c>
      <c r="CG10" s="34" t="n">
        <f aca="false">MATCH(CONCATENATE("DISC ",TEXT($BN10,"mmm-yyyy")),Curves!$11:$11,0)</f>
        <v>33</v>
      </c>
      <c r="CH10" s="34"/>
      <c r="CI10" s="34" t="n">
        <f aca="false">MATCH(CONCATENATE("NG ",TEXT($BO10,"mmm-yyyy")),Curves!$11:$11,0)</f>
        <v>22</v>
      </c>
      <c r="CJ10" s="34" t="n">
        <f aca="false">MATCH(CONCATENATE("B ",TEXT($BO10,"mmm-yyyy")),Curves!$11:$11,0)</f>
        <v>10</v>
      </c>
      <c r="CK10" s="34" t="n">
        <f aca="false">MATCH(CONCATENATE("DISC ",TEXT($BO10,"mmm-yyyy")),Curves!$11:$11,0)</f>
        <v>34</v>
      </c>
      <c r="CL10" s="34"/>
      <c r="CM10" s="34" t="n">
        <f aca="false">MATCH(CONCATENATE("NG ",TEXT($BP10,"mmm-yyyy")),Curves!$11:$11,0)</f>
        <v>23</v>
      </c>
      <c r="CN10" s="34" t="n">
        <f aca="false">MATCH(CONCATENATE("B ",TEXT($BP10,"mmm-yyyy")),Curves!$11:$11,0)</f>
        <v>11</v>
      </c>
      <c r="CO10" s="34" t="n">
        <f aca="false">MATCH(CONCATENATE("DISC ",TEXT($BP10,"mmm-yyyy")),Curves!$11:$11,0)</f>
        <v>35</v>
      </c>
      <c r="CP10" s="34"/>
      <c r="CQ10" s="34" t="n">
        <f aca="false">MATCH(CONCATENATE("NG ",TEXT($BQ10,"mmm-yyyy")),Curves!$11:$11,0)</f>
        <v>24</v>
      </c>
      <c r="CR10" s="34" t="n">
        <f aca="false">MATCH(CONCATENATE("B ",TEXT($BQ10,"mmm-yyyy")),Curves!$11:$11,0)</f>
        <v>12</v>
      </c>
      <c r="CS10" s="34" t="n">
        <f aca="false">MATCH(CONCATENATE("DISC ",TEXT($BQ10,"mmm-yyyy")),Curves!$11:$11,0)</f>
        <v>36</v>
      </c>
      <c r="CT10" s="34"/>
      <c r="CU10" s="34" t="n">
        <f aca="false">MATCH(CONCATENATE("NG ",TEXT($BR10,"mmm-yyyy")),Curves!$11:$11,0)</f>
        <v>25</v>
      </c>
      <c r="CV10" s="34" t="n">
        <f aca="false">MATCH(CONCATENATE("B ",TEXT($BR10,"mmm-yyyy")),Curves!$11:$11,0)</f>
        <v>13</v>
      </c>
      <c r="CW10" s="34" t="n">
        <f aca="false">MATCH(CONCATENATE("DISC ",TEXT($BR10,"mmm-yyyy")),Curves!$11:$11,0)</f>
        <v>37</v>
      </c>
      <c r="CX10" s="34"/>
      <c r="CY10" s="34" t="n">
        <f aca="false">MATCH(CONCATENATE("NG ",TEXT($BS10,"mmm-yyyy")),Curves!$11:$11,0)</f>
        <v>26</v>
      </c>
      <c r="CZ10" s="34" t="n">
        <f aca="false">MATCH(CONCATENATE("B ",TEXT($BS10,"mmm-yyyy")),Curves!$11:$11,0)</f>
        <v>14</v>
      </c>
      <c r="DA10" s="34" t="n">
        <f aca="false">MATCH(CONCATENATE("DISC ",TEXT($BS10,"mmm-yyyy")),Curves!$11:$11,0)</f>
        <v>38</v>
      </c>
      <c r="DB10" s="34"/>
      <c r="DC10" s="34" t="n">
        <f aca="false">MATCH(CONCATENATE("NG ",TEXT($BT10,"mmm-yyyy")),Curves!$11:$11,0)</f>
        <v>27</v>
      </c>
      <c r="DD10" s="34" t="n">
        <f aca="false">MATCH(CONCATENATE("B ",TEXT($BT10,"mmm-yyyy")),Curves!$11:$11,0)</f>
        <v>15</v>
      </c>
      <c r="DE10" s="34" t="n">
        <f aca="false">MATCH(CONCATENATE("DISC ",TEXT($BT10,"mmm-yyyy")),Curves!$11:$11,0)</f>
        <v>39</v>
      </c>
      <c r="DF10" s="34"/>
      <c r="DG10" s="34" t="n">
        <f aca="false">MATCH(CONCATENATE("NG ",TEXT($BU10,"mmm-yyyy")),Curves!$11:$11,0)</f>
        <v>28</v>
      </c>
      <c r="DH10" s="34" t="n">
        <f aca="false">MATCH(CONCATENATE("B ",TEXT($BU10,"mmm-yyyy")),Curves!$11:$11,0)</f>
        <v>16</v>
      </c>
      <c r="DI10" s="34" t="n">
        <f aca="false">MATCH(CONCATENATE("DISC ",TEXT($BU10,"mmm-yyyy")),Curves!$11:$11,0)</f>
        <v>40</v>
      </c>
      <c r="DK10" s="34" t="n">
        <f aca="false">MATCH(CONCATENATE("NG ",TEXT($BV10,"mmm-yyyy")),Curves!$11:$11,0)</f>
        <v>29</v>
      </c>
      <c r="DL10" s="34" t="n">
        <f aca="false">MATCH(CONCATENATE("B ",TEXT($BV10,"mmm-yyyy")),Curves!$11:$11,0)</f>
        <v>17</v>
      </c>
      <c r="DM10" s="34" t="n">
        <f aca="false">MATCH(CONCATENATE("DISC ",TEXT($BV10,"mmm-yyyy")),Curves!$11:$11,0)</f>
        <v>41</v>
      </c>
      <c r="DO10" s="34" t="n">
        <f aca="false">MATCH(CONCATENATE("NG ",TEXT($BW10,"mmm-yyyy")),Curves!$11:$11,0)</f>
        <v>30</v>
      </c>
      <c r="DP10" s="34" t="n">
        <f aca="false">MATCH(CONCATENATE("B ",TEXT($BW10,"mmm-yyyy")),Curves!$11:$11,0)</f>
        <v>18</v>
      </c>
      <c r="DQ10" s="34" t="n">
        <f aca="false">MATCH(CONCATENATE("DISC ",TEXT($BW10,"mmm-yyyy")),Curves!$11:$11,0)</f>
        <v>42</v>
      </c>
    </row>
    <row r="11" customFormat="false" ht="12.75" hidden="false" customHeight="false" outlineLevel="0" collapsed="false">
      <c r="B11" s="26" t="n">
        <f aca="false">IF(C11&lt;&gt;"",IF(C11&gt;=(WORKDAY(EOMONTH(C11,0)+1,-2)),EOMONTH(EOMONTH(C11,0)+1,0)+1,EOMONTH(C11,0)+1),"")</f>
        <v>35916</v>
      </c>
      <c r="C11" s="45" t="n">
        <f aca="false">IF(Curves!C20&lt;&gt;"",Curves!C20,"")</f>
        <v>35894</v>
      </c>
      <c r="D11" s="46"/>
      <c r="E11" s="47" t="n">
        <f aca="false">(T11+U11)*V11</f>
        <v>2.67784466206708</v>
      </c>
      <c r="F11" s="47" t="n">
        <f aca="false">(X11+Y11)*Z11</f>
        <v>2.73523301037336</v>
      </c>
      <c r="G11" s="47" t="n">
        <f aca="false">(AB11+AC11)*AD11</f>
        <v>2.77669989020037</v>
      </c>
      <c r="H11" s="47" t="n">
        <f aca="false">(AF11+AG11)*AH11</f>
        <v>2.76328852049545</v>
      </c>
      <c r="I11" s="47" t="n">
        <f aca="false">(AJ11+AK11)*AL11</f>
        <v>2.72649389391487</v>
      </c>
      <c r="J11" s="47" t="n">
        <f aca="false">(AN11+AO11)*AP11</f>
        <v>2.67582204070246</v>
      </c>
      <c r="K11" s="47" t="n">
        <f aca="false">(AR11+AS11)*AT11</f>
        <v>2.79849129720412</v>
      </c>
      <c r="L11" s="47" t="n">
        <f aca="false">(AV11+AW11)*AX11</f>
        <v>2.90110462086888</v>
      </c>
      <c r="M11" s="47" t="n">
        <f aca="false">(AZ11+BA11)*BB11</f>
        <v>2.89665197653431</v>
      </c>
      <c r="N11" s="47" t="n">
        <f aca="false">(BD11+BE11)*BF11</f>
        <v>2.72504664111754</v>
      </c>
      <c r="O11" s="48" t="n">
        <f aca="false">(BH11+BI11)*BJ11</f>
        <v>2.55623339973841</v>
      </c>
      <c r="P11" s="49" t="n">
        <f aca="false">MAX(E11:O11)</f>
        <v>2.90110462086888</v>
      </c>
      <c r="Q11" s="49" t="n">
        <f aca="false">MIN(E11:O11)</f>
        <v>2.55623339973841</v>
      </c>
      <c r="R11" s="50" t="n">
        <f aca="false">IF(P11-Q11&lt;&gt;0,P11-Q11,R10)</f>
        <v>0.344871221130464</v>
      </c>
      <c r="T11" s="31" t="n">
        <f aca="false">INDEX(Curves!$A$12:$AZ$907,$BZ11,CA11)</f>
        <v>2.657</v>
      </c>
      <c r="U11" s="31" t="n">
        <f aca="false">INDEX(Curves!$A$12:$AZ$907,$BZ11,CB11)</f>
        <v>0.03</v>
      </c>
      <c r="V11" s="31" t="n">
        <f aca="false">INDEX(Curves!$A$12:$AZ$907,$BZ11,CC11)</f>
        <v>0.996592728718677</v>
      </c>
      <c r="W11" s="31"/>
      <c r="X11" s="31" t="n">
        <f aca="false">INDEX(Curves!$A$12:$AZ$907,$BZ11,CE11)</f>
        <v>2.688</v>
      </c>
      <c r="Y11" s="31" t="n">
        <f aca="false">INDEX(Curves!$A$12:$AZ$907,$BZ11,CF11)</f>
        <v>0.07</v>
      </c>
      <c r="Z11" s="31" t="n">
        <f aca="false">INDEX(Curves!$A$12:$AZ$907,$BZ11,CG11)</f>
        <v>0.991745108909847</v>
      </c>
      <c r="AA11" s="31"/>
      <c r="AB11" s="31" t="n">
        <f aca="false">INDEX(Curves!$A$12:$AZ$907,$BZ11,CI11)</f>
        <v>2.693</v>
      </c>
      <c r="AC11" s="31" t="n">
        <f aca="false">INDEX(Curves!$A$12:$AZ$907,$BZ11,CJ11)</f>
        <v>0.12</v>
      </c>
      <c r="AD11" s="31" t="n">
        <f aca="false">INDEX(Curves!$A$12:$AZ$907,$BZ11,CK11)</f>
        <v>0.987095588411081</v>
      </c>
      <c r="AE11" s="31"/>
      <c r="AF11" s="31" t="n">
        <f aca="false">INDEX(Curves!$A$12:$AZ$907,$BZ11,CM11)</f>
        <v>2.693</v>
      </c>
      <c r="AG11" s="31" t="n">
        <f aca="false">INDEX(Curves!$A$12:$AZ$907,$BZ11,CN11)</f>
        <v>0.12</v>
      </c>
      <c r="AH11" s="31" t="n">
        <f aca="false">INDEX(Curves!$A$12:$AZ$907,$BZ11,CO11)</f>
        <v>0.982327948985231</v>
      </c>
      <c r="AI11" s="31"/>
      <c r="AJ11" s="31" t="n">
        <f aca="false">INDEX(Curves!$A$12:$AZ$907,$BZ11,CQ11)</f>
        <v>2.679</v>
      </c>
      <c r="AK11" s="31" t="n">
        <f aca="false">INDEX(Curves!$A$12:$AZ$907,$BZ11,CR11)</f>
        <v>0.11</v>
      </c>
      <c r="AL11" s="31" t="n">
        <f aca="false">INDEX(Curves!$A$12:$AZ$907,$BZ11,CS11)</f>
        <v>0.977588344895973</v>
      </c>
      <c r="AM11" s="31"/>
      <c r="AN11" s="31" t="n">
        <f aca="false">INDEX(Curves!$A$12:$AZ$907,$BZ11,CU11)</f>
        <v>2.68</v>
      </c>
      <c r="AO11" s="31" t="n">
        <f aca="false">INDEX(Curves!$A$12:$AZ$907,$BZ11,CV11)</f>
        <v>0.07</v>
      </c>
      <c r="AP11" s="31" t="n">
        <f aca="false">INDEX(Curves!$A$12:$AZ$907,$BZ11,CW11)</f>
        <v>0.973026196619076</v>
      </c>
      <c r="AQ11" s="31"/>
      <c r="AR11" s="31" t="n">
        <f aca="false">INDEX(Curves!$A$12:$AZ$907,$BZ11,CY11)</f>
        <v>2.78</v>
      </c>
      <c r="AS11" s="31" t="n">
        <f aca="false">INDEX(Curves!$A$12:$AZ$907,$BZ11,CZ11)</f>
        <v>0.11</v>
      </c>
      <c r="AT11" s="31" t="n">
        <f aca="false">INDEX(Curves!$A$12:$AZ$907,$BZ11,DA11)</f>
        <v>0.968336088997964</v>
      </c>
      <c r="AU11" s="31"/>
      <c r="AV11" s="31" t="n">
        <f aca="false">INDEX(Curves!$A$12:$AZ$907,$BZ11,DC11)</f>
        <v>2.89</v>
      </c>
      <c r="AW11" s="31" t="n">
        <f aca="false">INDEX(Curves!$A$12:$AZ$907,$BZ11,DD11)</f>
        <v>0.12</v>
      </c>
      <c r="AX11" s="31" t="n">
        <f aca="false">INDEX(Curves!$A$12:$AZ$907,$BZ11,DE11)</f>
        <v>0.963822133179028</v>
      </c>
      <c r="AY11" s="31"/>
      <c r="AZ11" s="31" t="n">
        <f aca="false">INDEX(Curves!$A$12:$AZ$907,$BZ11,DG11)</f>
        <v>2.9</v>
      </c>
      <c r="BA11" s="31" t="n">
        <f aca="false">INDEX(Curves!$A$12:$AZ$907,$BZ11,DH11)</f>
        <v>0.12</v>
      </c>
      <c r="BB11" s="31" t="n">
        <f aca="false">INDEX(Curves!$A$12:$AZ$907,$BZ11,DI11)</f>
        <v>0.959156283620631</v>
      </c>
      <c r="BC11" s="31"/>
      <c r="BD11" s="31" t="n">
        <f aca="false">INDEX(Curves!$A$12:$AZ$907,$BZ11,DK11)</f>
        <v>2.735</v>
      </c>
      <c r="BE11" s="31" t="n">
        <f aca="false">INDEX(Curves!$A$12:$AZ$907,$BZ11,DL11)</f>
        <v>0.12</v>
      </c>
      <c r="BF11" s="31" t="n">
        <f aca="false">INDEX(Curves!$A$12:$AZ$907,$BZ11,DM11)</f>
        <v>0.954482186030661</v>
      </c>
      <c r="BG11" s="31"/>
      <c r="BH11" s="31" t="n">
        <f aca="false">INDEX(Curves!$A$12:$AZ$907,$BZ11,DO11)</f>
        <v>2.57</v>
      </c>
      <c r="BI11" s="31" t="n">
        <f aca="false">INDEX(Curves!$A$12:$AZ$907,$BZ11,DP11)</f>
        <v>0.12</v>
      </c>
      <c r="BJ11" s="31" t="n">
        <f aca="false">INDEX(Curves!$A$12:$AZ$907,$BZ11,DQ11)</f>
        <v>0.95027263930796</v>
      </c>
      <c r="BK11" s="0"/>
      <c r="BL11" s="0"/>
      <c r="BM11" s="51" t="n">
        <f aca="false">BM10</f>
        <v>35916</v>
      </c>
      <c r="BN11" s="51" t="n">
        <f aca="false">EOMONTH(BM11,1)</f>
        <v>35976</v>
      </c>
      <c r="BO11" s="51" t="n">
        <f aca="false">EOMONTH(BN11,1)</f>
        <v>36007</v>
      </c>
      <c r="BP11" s="51" t="n">
        <f aca="false">EOMONTH(BO11,1)</f>
        <v>36038</v>
      </c>
      <c r="BQ11" s="51" t="n">
        <f aca="false">EOMONTH(BP11,1)</f>
        <v>36068</v>
      </c>
      <c r="BR11" s="51" t="n">
        <f aca="false">EOMONTH(BQ11,1)</f>
        <v>36099</v>
      </c>
      <c r="BS11" s="51" t="n">
        <f aca="false">EOMONTH(BR11,1)</f>
        <v>36129</v>
      </c>
      <c r="BT11" s="51" t="n">
        <f aca="false">EOMONTH(BS11,1)</f>
        <v>36160</v>
      </c>
      <c r="BU11" s="51" t="n">
        <f aca="false">EOMONTH(BT11,1)</f>
        <v>36191</v>
      </c>
      <c r="BV11" s="51" t="n">
        <f aca="false">EOMONTH(BU11,1)</f>
        <v>36219</v>
      </c>
      <c r="BW11" s="51" t="n">
        <f aca="false">EOMONTH(BV11,1)</f>
        <v>36250</v>
      </c>
      <c r="BX11" s="52"/>
      <c r="BZ11" s="34" t="n">
        <f aca="false">MATCH(C11,Curves!$C$12:$C$433,0)</f>
        <v>9</v>
      </c>
      <c r="CA11" s="34" t="n">
        <f aca="false">MATCH(CONCATENATE("NG ",TEXT($BM11,"mmm-yyyy")),Curves!$11:$11,0)</f>
        <v>20</v>
      </c>
      <c r="CB11" s="34" t="n">
        <f aca="false">MATCH(CONCATENATE("B ",TEXT($BM11,"mmm-yyyy")),Curves!$11:$11,0)</f>
        <v>8</v>
      </c>
      <c r="CC11" s="34" t="n">
        <f aca="false">MATCH(CONCATENATE("DISC ",TEXT($BM11,"mmm-yyyy")),Curves!$11:$11,0)</f>
        <v>32</v>
      </c>
      <c r="CD11" s="34"/>
      <c r="CE11" s="34" t="n">
        <f aca="false">MATCH(CONCATENATE("NG ",TEXT($BN11,"mmm-yyyy")),Curves!$11:$11,0)</f>
        <v>21</v>
      </c>
      <c r="CF11" s="34" t="n">
        <f aca="false">MATCH(CONCATENATE("B ",TEXT($BN11,"mmm-yyyy")),Curves!$11:$11,0)</f>
        <v>9</v>
      </c>
      <c r="CG11" s="34" t="n">
        <f aca="false">MATCH(CONCATENATE("DISC ",TEXT($BN11,"mmm-yyyy")),Curves!$11:$11,0)</f>
        <v>33</v>
      </c>
      <c r="CH11" s="34"/>
      <c r="CI11" s="34" t="n">
        <f aca="false">MATCH(CONCATENATE("NG ",TEXT($BO11,"mmm-yyyy")),Curves!$11:$11,0)</f>
        <v>22</v>
      </c>
      <c r="CJ11" s="34" t="n">
        <f aca="false">MATCH(CONCATENATE("B ",TEXT($BO11,"mmm-yyyy")),Curves!$11:$11,0)</f>
        <v>10</v>
      </c>
      <c r="CK11" s="34" t="n">
        <f aca="false">MATCH(CONCATENATE("DISC ",TEXT($BO11,"mmm-yyyy")),Curves!$11:$11,0)</f>
        <v>34</v>
      </c>
      <c r="CL11" s="34"/>
      <c r="CM11" s="34" t="n">
        <f aca="false">MATCH(CONCATENATE("NG ",TEXT($BP11,"mmm-yyyy")),Curves!$11:$11,0)</f>
        <v>23</v>
      </c>
      <c r="CN11" s="34" t="n">
        <f aca="false">MATCH(CONCATENATE("B ",TEXT($BP11,"mmm-yyyy")),Curves!$11:$11,0)</f>
        <v>11</v>
      </c>
      <c r="CO11" s="34" t="n">
        <f aca="false">MATCH(CONCATENATE("DISC ",TEXT($BP11,"mmm-yyyy")),Curves!$11:$11,0)</f>
        <v>35</v>
      </c>
      <c r="CP11" s="34"/>
      <c r="CQ11" s="34" t="n">
        <f aca="false">MATCH(CONCATENATE("NG ",TEXT($BQ11,"mmm-yyyy")),Curves!$11:$11,0)</f>
        <v>24</v>
      </c>
      <c r="CR11" s="34" t="n">
        <f aca="false">MATCH(CONCATENATE("B ",TEXT($BQ11,"mmm-yyyy")),Curves!$11:$11,0)</f>
        <v>12</v>
      </c>
      <c r="CS11" s="34" t="n">
        <f aca="false">MATCH(CONCATENATE("DISC ",TEXT($BQ11,"mmm-yyyy")),Curves!$11:$11,0)</f>
        <v>36</v>
      </c>
      <c r="CT11" s="34"/>
      <c r="CU11" s="34" t="n">
        <f aca="false">MATCH(CONCATENATE("NG ",TEXT($BR11,"mmm-yyyy")),Curves!$11:$11,0)</f>
        <v>25</v>
      </c>
      <c r="CV11" s="34" t="n">
        <f aca="false">MATCH(CONCATENATE("B ",TEXT($BR11,"mmm-yyyy")),Curves!$11:$11,0)</f>
        <v>13</v>
      </c>
      <c r="CW11" s="34" t="n">
        <f aca="false">MATCH(CONCATENATE("DISC ",TEXT($BR11,"mmm-yyyy")),Curves!$11:$11,0)</f>
        <v>37</v>
      </c>
      <c r="CX11" s="34"/>
      <c r="CY11" s="34" t="n">
        <f aca="false">MATCH(CONCATENATE("NG ",TEXT($BS11,"mmm-yyyy")),Curves!$11:$11,0)</f>
        <v>26</v>
      </c>
      <c r="CZ11" s="34" t="n">
        <f aca="false">MATCH(CONCATENATE("B ",TEXT($BS11,"mmm-yyyy")),Curves!$11:$11,0)</f>
        <v>14</v>
      </c>
      <c r="DA11" s="34" t="n">
        <f aca="false">MATCH(CONCATENATE("DISC ",TEXT($BS11,"mmm-yyyy")),Curves!$11:$11,0)</f>
        <v>38</v>
      </c>
      <c r="DB11" s="34"/>
      <c r="DC11" s="34" t="n">
        <f aca="false">MATCH(CONCATENATE("NG ",TEXT($BT11,"mmm-yyyy")),Curves!$11:$11,0)</f>
        <v>27</v>
      </c>
      <c r="DD11" s="34" t="n">
        <f aca="false">MATCH(CONCATENATE("B ",TEXT($BT11,"mmm-yyyy")),Curves!$11:$11,0)</f>
        <v>15</v>
      </c>
      <c r="DE11" s="34" t="n">
        <f aca="false">MATCH(CONCATENATE("DISC ",TEXT($BT11,"mmm-yyyy")),Curves!$11:$11,0)</f>
        <v>39</v>
      </c>
      <c r="DF11" s="34"/>
      <c r="DG11" s="34" t="n">
        <f aca="false">MATCH(CONCATENATE("NG ",TEXT($BU11,"mmm-yyyy")),Curves!$11:$11,0)</f>
        <v>28</v>
      </c>
      <c r="DH11" s="34" t="n">
        <f aca="false">MATCH(CONCATENATE("B ",TEXT($BU11,"mmm-yyyy")),Curves!$11:$11,0)</f>
        <v>16</v>
      </c>
      <c r="DI11" s="34" t="n">
        <f aca="false">MATCH(CONCATENATE("DISC ",TEXT($BU11,"mmm-yyyy")),Curves!$11:$11,0)</f>
        <v>40</v>
      </c>
      <c r="DK11" s="34" t="n">
        <f aca="false">MATCH(CONCATENATE("NG ",TEXT($BV11,"mmm-yyyy")),Curves!$11:$11,0)</f>
        <v>29</v>
      </c>
      <c r="DL11" s="34" t="n">
        <f aca="false">MATCH(CONCATENATE("B ",TEXT($BV11,"mmm-yyyy")),Curves!$11:$11,0)</f>
        <v>17</v>
      </c>
      <c r="DM11" s="34" t="n">
        <f aca="false">MATCH(CONCATENATE("DISC ",TEXT($BV11,"mmm-yyyy")),Curves!$11:$11,0)</f>
        <v>41</v>
      </c>
      <c r="DO11" s="34" t="n">
        <f aca="false">MATCH(CONCATENATE("NG ",TEXT($BW11,"mmm-yyyy")),Curves!$11:$11,0)</f>
        <v>30</v>
      </c>
      <c r="DP11" s="34" t="n">
        <f aca="false">MATCH(CONCATENATE("B ",TEXT($BW11,"mmm-yyyy")),Curves!$11:$11,0)</f>
        <v>18</v>
      </c>
      <c r="DQ11" s="34" t="n">
        <f aca="false">MATCH(CONCATENATE("DISC ",TEXT($BW11,"mmm-yyyy")),Curves!$11:$11,0)</f>
        <v>42</v>
      </c>
    </row>
    <row r="12" customFormat="false" ht="12.75" hidden="false" customHeight="false" outlineLevel="0" collapsed="false">
      <c r="B12" s="26" t="n">
        <f aca="false">IF(C12&lt;&gt;"",IF(C12&gt;=(WORKDAY(EOMONTH(C12,0)+1,-2)),EOMONTH(EOMONTH(C12,0)+1,0)+1,EOMONTH(C12,0)+1),"")</f>
        <v>35916</v>
      </c>
      <c r="C12" s="45" t="n">
        <f aca="false">IF(Curves!C21&lt;&gt;"",Curves!C21,"")</f>
        <v>35895</v>
      </c>
      <c r="D12" s="46"/>
      <c r="E12" s="47" t="n">
        <f aca="false">(T12+U12)*V12</f>
        <v>0</v>
      </c>
      <c r="F12" s="47" t="n">
        <f aca="false">(X12+Y12)*Z12</f>
        <v>0</v>
      </c>
      <c r="G12" s="47" t="n">
        <f aca="false">(AB12+AC12)*AD12</f>
        <v>0</v>
      </c>
      <c r="H12" s="47" t="n">
        <f aca="false">(AF12+AG12)*AH12</f>
        <v>0</v>
      </c>
      <c r="I12" s="47" t="n">
        <f aca="false">(AJ12+AK12)*AL12</f>
        <v>0</v>
      </c>
      <c r="J12" s="47" t="n">
        <f aca="false">(AN12+AO12)*AP12</f>
        <v>0</v>
      </c>
      <c r="K12" s="47" t="n">
        <f aca="false">(AR12+AS12)*AT12</f>
        <v>0</v>
      </c>
      <c r="L12" s="47" t="n">
        <f aca="false">(AV12+AW12)*AX12</f>
        <v>0</v>
      </c>
      <c r="M12" s="47" t="n">
        <f aca="false">(AZ12+BA12)*BB12</f>
        <v>0</v>
      </c>
      <c r="N12" s="47" t="n">
        <f aca="false">(BD12+BE12)*BF12</f>
        <v>0</v>
      </c>
      <c r="O12" s="48" t="n">
        <f aca="false">(BH12+BI12)*BJ12</f>
        <v>0</v>
      </c>
      <c r="P12" s="49" t="n">
        <f aca="false">MAX(E12:O12)</f>
        <v>0</v>
      </c>
      <c r="Q12" s="49" t="n">
        <f aca="false">MIN(E12:O12)</f>
        <v>0</v>
      </c>
      <c r="R12" s="50" t="n">
        <f aca="false">IF(P12-Q12&lt;&gt;0,P12-Q12,R11)</f>
        <v>0.344871221130464</v>
      </c>
      <c r="T12" s="31" t="n">
        <f aca="false">INDEX(Curves!$A$12:$AZ$907,$BZ12,CA12)</f>
        <v>0</v>
      </c>
      <c r="U12" s="31" t="n">
        <f aca="false">INDEX(Curves!$A$12:$AZ$907,$BZ12,CB12)</f>
        <v>0</v>
      </c>
      <c r="V12" s="31" t="n">
        <f aca="false">INDEX(Curves!$A$12:$AZ$907,$BZ12,CC12)</f>
        <v>0</v>
      </c>
      <c r="W12" s="31"/>
      <c r="X12" s="31" t="n">
        <f aca="false">INDEX(Curves!$A$12:$AZ$907,$BZ12,CE12)</f>
        <v>0</v>
      </c>
      <c r="Y12" s="31" t="n">
        <f aca="false">INDEX(Curves!$A$12:$AZ$907,$BZ12,CF12)</f>
        <v>0</v>
      </c>
      <c r="Z12" s="31" t="n">
        <f aca="false">INDEX(Curves!$A$12:$AZ$907,$BZ12,CG12)</f>
        <v>0</v>
      </c>
      <c r="AA12" s="31"/>
      <c r="AB12" s="31" t="n">
        <f aca="false">INDEX(Curves!$A$12:$AZ$907,$BZ12,CI12)</f>
        <v>0</v>
      </c>
      <c r="AC12" s="31" t="n">
        <f aca="false">INDEX(Curves!$A$12:$AZ$907,$BZ12,CJ12)</f>
        <v>0</v>
      </c>
      <c r="AD12" s="31" t="n">
        <f aca="false">INDEX(Curves!$A$12:$AZ$907,$BZ12,CK12)</f>
        <v>0</v>
      </c>
      <c r="AE12" s="31"/>
      <c r="AF12" s="31" t="n">
        <f aca="false">INDEX(Curves!$A$12:$AZ$907,$BZ12,CM12)</f>
        <v>0</v>
      </c>
      <c r="AG12" s="31" t="n">
        <f aca="false">INDEX(Curves!$A$12:$AZ$907,$BZ12,CN12)</f>
        <v>0</v>
      </c>
      <c r="AH12" s="31" t="n">
        <f aca="false">INDEX(Curves!$A$12:$AZ$907,$BZ12,CO12)</f>
        <v>0</v>
      </c>
      <c r="AI12" s="31"/>
      <c r="AJ12" s="31" t="n">
        <f aca="false">INDEX(Curves!$A$12:$AZ$907,$BZ12,CQ12)</f>
        <v>0</v>
      </c>
      <c r="AK12" s="31" t="n">
        <f aca="false">INDEX(Curves!$A$12:$AZ$907,$BZ12,CR12)</f>
        <v>0</v>
      </c>
      <c r="AL12" s="31" t="n">
        <f aca="false">INDEX(Curves!$A$12:$AZ$907,$BZ12,CS12)</f>
        <v>0</v>
      </c>
      <c r="AM12" s="31"/>
      <c r="AN12" s="31" t="n">
        <f aca="false">INDEX(Curves!$A$12:$AZ$907,$BZ12,CU12)</f>
        <v>0</v>
      </c>
      <c r="AO12" s="31" t="n">
        <f aca="false">INDEX(Curves!$A$12:$AZ$907,$BZ12,CV12)</f>
        <v>0</v>
      </c>
      <c r="AP12" s="31" t="n">
        <f aca="false">INDEX(Curves!$A$12:$AZ$907,$BZ12,CW12)</f>
        <v>0</v>
      </c>
      <c r="AQ12" s="31"/>
      <c r="AR12" s="31" t="n">
        <f aca="false">INDEX(Curves!$A$12:$AZ$907,$BZ12,CY12)</f>
        <v>0</v>
      </c>
      <c r="AS12" s="31" t="n">
        <f aca="false">INDEX(Curves!$A$12:$AZ$907,$BZ12,CZ12)</f>
        <v>0</v>
      </c>
      <c r="AT12" s="31" t="n">
        <f aca="false">INDEX(Curves!$A$12:$AZ$907,$BZ12,DA12)</f>
        <v>0</v>
      </c>
      <c r="AU12" s="31"/>
      <c r="AV12" s="31" t="n">
        <f aca="false">INDEX(Curves!$A$12:$AZ$907,$BZ12,DC12)</f>
        <v>0</v>
      </c>
      <c r="AW12" s="31" t="n">
        <f aca="false">INDEX(Curves!$A$12:$AZ$907,$BZ12,DD12)</f>
        <v>0</v>
      </c>
      <c r="AX12" s="31" t="n">
        <f aca="false">INDEX(Curves!$A$12:$AZ$907,$BZ12,DE12)</f>
        <v>0</v>
      </c>
      <c r="AY12" s="31"/>
      <c r="AZ12" s="31" t="n">
        <f aca="false">INDEX(Curves!$A$12:$AZ$907,$BZ12,DG12)</f>
        <v>0</v>
      </c>
      <c r="BA12" s="31" t="n">
        <f aca="false">INDEX(Curves!$A$12:$AZ$907,$BZ12,DH12)</f>
        <v>0</v>
      </c>
      <c r="BB12" s="31" t="n">
        <f aca="false">INDEX(Curves!$A$12:$AZ$907,$BZ12,DI12)</f>
        <v>0</v>
      </c>
      <c r="BC12" s="31"/>
      <c r="BD12" s="31" t="n">
        <f aca="false">INDEX(Curves!$A$12:$AZ$907,$BZ12,DK12)</f>
        <v>0</v>
      </c>
      <c r="BE12" s="31" t="n">
        <f aca="false">INDEX(Curves!$A$12:$AZ$907,$BZ12,DL12)</f>
        <v>0</v>
      </c>
      <c r="BF12" s="31" t="n">
        <f aca="false">INDEX(Curves!$A$12:$AZ$907,$BZ12,DM12)</f>
        <v>0</v>
      </c>
      <c r="BG12" s="31"/>
      <c r="BH12" s="31" t="n">
        <f aca="false">INDEX(Curves!$A$12:$AZ$907,$BZ12,DO12)</f>
        <v>0</v>
      </c>
      <c r="BI12" s="31" t="n">
        <f aca="false">INDEX(Curves!$A$12:$AZ$907,$BZ12,DP12)</f>
        <v>0</v>
      </c>
      <c r="BJ12" s="31" t="n">
        <f aca="false">INDEX(Curves!$A$12:$AZ$907,$BZ12,DQ12)</f>
        <v>0</v>
      </c>
      <c r="BK12" s="0"/>
      <c r="BL12" s="0"/>
      <c r="BM12" s="51" t="n">
        <f aca="false">BM11</f>
        <v>35916</v>
      </c>
      <c r="BN12" s="51" t="n">
        <f aca="false">EOMONTH(BM12,1)</f>
        <v>35976</v>
      </c>
      <c r="BO12" s="51" t="n">
        <f aca="false">EOMONTH(BN12,1)</f>
        <v>36007</v>
      </c>
      <c r="BP12" s="51" t="n">
        <f aca="false">EOMONTH(BO12,1)</f>
        <v>36038</v>
      </c>
      <c r="BQ12" s="51" t="n">
        <f aca="false">EOMONTH(BP12,1)</f>
        <v>36068</v>
      </c>
      <c r="BR12" s="51" t="n">
        <f aca="false">EOMONTH(BQ12,1)</f>
        <v>36099</v>
      </c>
      <c r="BS12" s="51" t="n">
        <f aca="false">EOMONTH(BR12,1)</f>
        <v>36129</v>
      </c>
      <c r="BT12" s="51" t="n">
        <f aca="false">EOMONTH(BS12,1)</f>
        <v>36160</v>
      </c>
      <c r="BU12" s="51" t="n">
        <f aca="false">EOMONTH(BT12,1)</f>
        <v>36191</v>
      </c>
      <c r="BV12" s="51" t="n">
        <f aca="false">EOMONTH(BU12,1)</f>
        <v>36219</v>
      </c>
      <c r="BW12" s="51" t="n">
        <f aca="false">EOMONTH(BV12,1)</f>
        <v>36250</v>
      </c>
      <c r="BX12" s="52"/>
      <c r="BZ12" s="34" t="n">
        <f aca="false">MATCH(C12,Curves!$C$12:$C$433,0)</f>
        <v>10</v>
      </c>
      <c r="CA12" s="34" t="n">
        <f aca="false">MATCH(CONCATENATE("NG ",TEXT($BM12,"mmm-yyyy")),Curves!$11:$11,0)</f>
        <v>20</v>
      </c>
      <c r="CB12" s="34" t="n">
        <f aca="false">MATCH(CONCATENATE("B ",TEXT($BM12,"mmm-yyyy")),Curves!$11:$11,0)</f>
        <v>8</v>
      </c>
      <c r="CC12" s="34" t="n">
        <f aca="false">MATCH(CONCATENATE("DISC ",TEXT($BM12,"mmm-yyyy")),Curves!$11:$11,0)</f>
        <v>32</v>
      </c>
      <c r="CD12" s="34"/>
      <c r="CE12" s="34" t="n">
        <f aca="false">MATCH(CONCATENATE("NG ",TEXT($BN12,"mmm-yyyy")),Curves!$11:$11,0)</f>
        <v>21</v>
      </c>
      <c r="CF12" s="34" t="n">
        <f aca="false">MATCH(CONCATENATE("B ",TEXT($BN12,"mmm-yyyy")),Curves!$11:$11,0)</f>
        <v>9</v>
      </c>
      <c r="CG12" s="34" t="n">
        <f aca="false">MATCH(CONCATENATE("DISC ",TEXT($BN12,"mmm-yyyy")),Curves!$11:$11,0)</f>
        <v>33</v>
      </c>
      <c r="CH12" s="34"/>
      <c r="CI12" s="34" t="n">
        <f aca="false">MATCH(CONCATENATE("NG ",TEXT($BO12,"mmm-yyyy")),Curves!$11:$11,0)</f>
        <v>22</v>
      </c>
      <c r="CJ12" s="34" t="n">
        <f aca="false">MATCH(CONCATENATE("B ",TEXT($BO12,"mmm-yyyy")),Curves!$11:$11,0)</f>
        <v>10</v>
      </c>
      <c r="CK12" s="34" t="n">
        <f aca="false">MATCH(CONCATENATE("DISC ",TEXT($BO12,"mmm-yyyy")),Curves!$11:$11,0)</f>
        <v>34</v>
      </c>
      <c r="CL12" s="34"/>
      <c r="CM12" s="34" t="n">
        <f aca="false">MATCH(CONCATENATE("NG ",TEXT($BP12,"mmm-yyyy")),Curves!$11:$11,0)</f>
        <v>23</v>
      </c>
      <c r="CN12" s="34" t="n">
        <f aca="false">MATCH(CONCATENATE("B ",TEXT($BP12,"mmm-yyyy")),Curves!$11:$11,0)</f>
        <v>11</v>
      </c>
      <c r="CO12" s="34" t="n">
        <f aca="false">MATCH(CONCATENATE("DISC ",TEXT($BP12,"mmm-yyyy")),Curves!$11:$11,0)</f>
        <v>35</v>
      </c>
      <c r="CP12" s="34"/>
      <c r="CQ12" s="34" t="n">
        <f aca="false">MATCH(CONCATENATE("NG ",TEXT($BQ12,"mmm-yyyy")),Curves!$11:$11,0)</f>
        <v>24</v>
      </c>
      <c r="CR12" s="34" t="n">
        <f aca="false">MATCH(CONCATENATE("B ",TEXT($BQ12,"mmm-yyyy")),Curves!$11:$11,0)</f>
        <v>12</v>
      </c>
      <c r="CS12" s="34" t="n">
        <f aca="false">MATCH(CONCATENATE("DISC ",TEXT($BQ12,"mmm-yyyy")),Curves!$11:$11,0)</f>
        <v>36</v>
      </c>
      <c r="CT12" s="34"/>
      <c r="CU12" s="34" t="n">
        <f aca="false">MATCH(CONCATENATE("NG ",TEXT($BR12,"mmm-yyyy")),Curves!$11:$11,0)</f>
        <v>25</v>
      </c>
      <c r="CV12" s="34" t="n">
        <f aca="false">MATCH(CONCATENATE("B ",TEXT($BR12,"mmm-yyyy")),Curves!$11:$11,0)</f>
        <v>13</v>
      </c>
      <c r="CW12" s="34" t="n">
        <f aca="false">MATCH(CONCATENATE("DISC ",TEXT($BR12,"mmm-yyyy")),Curves!$11:$11,0)</f>
        <v>37</v>
      </c>
      <c r="CX12" s="34"/>
      <c r="CY12" s="34" t="n">
        <f aca="false">MATCH(CONCATENATE("NG ",TEXT($BS12,"mmm-yyyy")),Curves!$11:$11,0)</f>
        <v>26</v>
      </c>
      <c r="CZ12" s="34" t="n">
        <f aca="false">MATCH(CONCATENATE("B ",TEXT($BS12,"mmm-yyyy")),Curves!$11:$11,0)</f>
        <v>14</v>
      </c>
      <c r="DA12" s="34" t="n">
        <f aca="false">MATCH(CONCATENATE("DISC ",TEXT($BS12,"mmm-yyyy")),Curves!$11:$11,0)</f>
        <v>38</v>
      </c>
      <c r="DB12" s="34"/>
      <c r="DC12" s="34" t="n">
        <f aca="false">MATCH(CONCATENATE("NG ",TEXT($BT12,"mmm-yyyy")),Curves!$11:$11,0)</f>
        <v>27</v>
      </c>
      <c r="DD12" s="34" t="n">
        <f aca="false">MATCH(CONCATENATE("B ",TEXT($BT12,"mmm-yyyy")),Curves!$11:$11,0)</f>
        <v>15</v>
      </c>
      <c r="DE12" s="34" t="n">
        <f aca="false">MATCH(CONCATENATE("DISC ",TEXT($BT12,"mmm-yyyy")),Curves!$11:$11,0)</f>
        <v>39</v>
      </c>
      <c r="DF12" s="34"/>
      <c r="DG12" s="34" t="n">
        <f aca="false">MATCH(CONCATENATE("NG ",TEXT($BU12,"mmm-yyyy")),Curves!$11:$11,0)</f>
        <v>28</v>
      </c>
      <c r="DH12" s="34" t="n">
        <f aca="false">MATCH(CONCATENATE("B ",TEXT($BU12,"mmm-yyyy")),Curves!$11:$11,0)</f>
        <v>16</v>
      </c>
      <c r="DI12" s="34" t="n">
        <f aca="false">MATCH(CONCATENATE("DISC ",TEXT($BU12,"mmm-yyyy")),Curves!$11:$11,0)</f>
        <v>40</v>
      </c>
      <c r="DK12" s="34" t="n">
        <f aca="false">MATCH(CONCATENATE("NG ",TEXT($BV12,"mmm-yyyy")),Curves!$11:$11,0)</f>
        <v>29</v>
      </c>
      <c r="DL12" s="34" t="n">
        <f aca="false">MATCH(CONCATENATE("B ",TEXT($BV12,"mmm-yyyy")),Curves!$11:$11,0)</f>
        <v>17</v>
      </c>
      <c r="DM12" s="34" t="n">
        <f aca="false">MATCH(CONCATENATE("DISC ",TEXT($BV12,"mmm-yyyy")),Curves!$11:$11,0)</f>
        <v>41</v>
      </c>
      <c r="DO12" s="34" t="n">
        <f aca="false">MATCH(CONCATENATE("NG ",TEXT($BW12,"mmm-yyyy")),Curves!$11:$11,0)</f>
        <v>30</v>
      </c>
      <c r="DP12" s="34" t="n">
        <f aca="false">MATCH(CONCATENATE("B ",TEXT($BW12,"mmm-yyyy")),Curves!$11:$11,0)</f>
        <v>18</v>
      </c>
      <c r="DQ12" s="34" t="n">
        <f aca="false">MATCH(CONCATENATE("DISC ",TEXT($BW12,"mmm-yyyy")),Curves!$11:$11,0)</f>
        <v>42</v>
      </c>
    </row>
    <row r="13" customFormat="false" ht="12.75" hidden="false" customHeight="false" outlineLevel="0" collapsed="false">
      <c r="B13" s="26" t="n">
        <f aca="false">IF(C13&lt;&gt;"",IF(C13&gt;=(WORKDAY(EOMONTH(C13,0)+1,-2)),EOMONTH(EOMONTH(C13,0)+1,0)+1,EOMONTH(C13,0)+1),"")</f>
        <v>35916</v>
      </c>
      <c r="C13" s="45" t="n">
        <f aca="false">IF(Curves!C22&lt;&gt;"",Curves!C22,"")</f>
        <v>35896</v>
      </c>
      <c r="D13" s="46"/>
      <c r="E13" s="47" t="n">
        <f aca="false">(T13+U13)*V13</f>
        <v>0</v>
      </c>
      <c r="F13" s="47" t="n">
        <f aca="false">(X13+Y13)*Z13</f>
        <v>0</v>
      </c>
      <c r="G13" s="47" t="n">
        <f aca="false">(AB13+AC13)*AD13</f>
        <v>0</v>
      </c>
      <c r="H13" s="47" t="n">
        <f aca="false">(AF13+AG13)*AH13</f>
        <v>0</v>
      </c>
      <c r="I13" s="47" t="n">
        <f aca="false">(AJ13+AK13)*AL13</f>
        <v>0</v>
      </c>
      <c r="J13" s="47" t="n">
        <f aca="false">(AN13+AO13)*AP13</f>
        <v>0</v>
      </c>
      <c r="K13" s="47" t="n">
        <f aca="false">(AR13+AS13)*AT13</f>
        <v>0</v>
      </c>
      <c r="L13" s="47" t="n">
        <f aca="false">(AV13+AW13)*AX13</f>
        <v>0</v>
      </c>
      <c r="M13" s="47" t="n">
        <f aca="false">(AZ13+BA13)*BB13</f>
        <v>0</v>
      </c>
      <c r="N13" s="47" t="n">
        <f aca="false">(BD13+BE13)*BF13</f>
        <v>0</v>
      </c>
      <c r="O13" s="48" t="n">
        <f aca="false">(BH13+BI13)*BJ13</f>
        <v>0</v>
      </c>
      <c r="P13" s="49" t="n">
        <f aca="false">MAX(E13:O13)</f>
        <v>0</v>
      </c>
      <c r="Q13" s="49" t="n">
        <f aca="false">MIN(E13:O13)</f>
        <v>0</v>
      </c>
      <c r="R13" s="50" t="n">
        <f aca="false">IF(P13-Q13&lt;&gt;0,P13-Q13,R12)</f>
        <v>0.344871221130464</v>
      </c>
      <c r="T13" s="31" t="n">
        <f aca="false">INDEX(Curves!$A$12:$AZ$907,$BZ13,CA13)</f>
        <v>0</v>
      </c>
      <c r="U13" s="31" t="n">
        <f aca="false">INDEX(Curves!$A$12:$AZ$907,$BZ13,CB13)</f>
        <v>0</v>
      </c>
      <c r="V13" s="31" t="n">
        <f aca="false">INDEX(Curves!$A$12:$AZ$907,$BZ13,CC13)</f>
        <v>0</v>
      </c>
      <c r="W13" s="31"/>
      <c r="X13" s="31" t="n">
        <f aca="false">INDEX(Curves!$A$12:$AZ$907,$BZ13,CE13)</f>
        <v>0</v>
      </c>
      <c r="Y13" s="31" t="n">
        <f aca="false">INDEX(Curves!$A$12:$AZ$907,$BZ13,CF13)</f>
        <v>0</v>
      </c>
      <c r="Z13" s="31" t="n">
        <f aca="false">INDEX(Curves!$A$12:$AZ$907,$BZ13,CG13)</f>
        <v>0</v>
      </c>
      <c r="AA13" s="31"/>
      <c r="AB13" s="31" t="n">
        <f aca="false">INDEX(Curves!$A$12:$AZ$907,$BZ13,CI13)</f>
        <v>0</v>
      </c>
      <c r="AC13" s="31" t="n">
        <f aca="false">INDEX(Curves!$A$12:$AZ$907,$BZ13,CJ13)</f>
        <v>0</v>
      </c>
      <c r="AD13" s="31" t="n">
        <f aca="false">INDEX(Curves!$A$12:$AZ$907,$BZ13,CK13)</f>
        <v>0</v>
      </c>
      <c r="AE13" s="31"/>
      <c r="AF13" s="31" t="n">
        <f aca="false">INDEX(Curves!$A$12:$AZ$907,$BZ13,CM13)</f>
        <v>0</v>
      </c>
      <c r="AG13" s="31" t="n">
        <f aca="false">INDEX(Curves!$A$12:$AZ$907,$BZ13,CN13)</f>
        <v>0</v>
      </c>
      <c r="AH13" s="31" t="n">
        <f aca="false">INDEX(Curves!$A$12:$AZ$907,$BZ13,CO13)</f>
        <v>0</v>
      </c>
      <c r="AI13" s="31"/>
      <c r="AJ13" s="31" t="n">
        <f aca="false">INDEX(Curves!$A$12:$AZ$907,$BZ13,CQ13)</f>
        <v>0</v>
      </c>
      <c r="AK13" s="31" t="n">
        <f aca="false">INDEX(Curves!$A$12:$AZ$907,$BZ13,CR13)</f>
        <v>0</v>
      </c>
      <c r="AL13" s="31" t="n">
        <f aca="false">INDEX(Curves!$A$12:$AZ$907,$BZ13,CS13)</f>
        <v>0</v>
      </c>
      <c r="AM13" s="31"/>
      <c r="AN13" s="31" t="n">
        <f aca="false">INDEX(Curves!$A$12:$AZ$907,$BZ13,CU13)</f>
        <v>0</v>
      </c>
      <c r="AO13" s="31" t="n">
        <f aca="false">INDEX(Curves!$A$12:$AZ$907,$BZ13,CV13)</f>
        <v>0</v>
      </c>
      <c r="AP13" s="31" t="n">
        <f aca="false">INDEX(Curves!$A$12:$AZ$907,$BZ13,CW13)</f>
        <v>0</v>
      </c>
      <c r="AQ13" s="31"/>
      <c r="AR13" s="31" t="n">
        <f aca="false">INDEX(Curves!$A$12:$AZ$907,$BZ13,CY13)</f>
        <v>0</v>
      </c>
      <c r="AS13" s="31" t="n">
        <f aca="false">INDEX(Curves!$A$12:$AZ$907,$BZ13,CZ13)</f>
        <v>0</v>
      </c>
      <c r="AT13" s="31" t="n">
        <f aca="false">INDEX(Curves!$A$12:$AZ$907,$BZ13,DA13)</f>
        <v>0</v>
      </c>
      <c r="AU13" s="31"/>
      <c r="AV13" s="31" t="n">
        <f aca="false">INDEX(Curves!$A$12:$AZ$907,$BZ13,DC13)</f>
        <v>0</v>
      </c>
      <c r="AW13" s="31" t="n">
        <f aca="false">INDEX(Curves!$A$12:$AZ$907,$BZ13,DD13)</f>
        <v>0</v>
      </c>
      <c r="AX13" s="31" t="n">
        <f aca="false">INDEX(Curves!$A$12:$AZ$907,$BZ13,DE13)</f>
        <v>0</v>
      </c>
      <c r="AY13" s="31"/>
      <c r="AZ13" s="31" t="n">
        <f aca="false">INDEX(Curves!$A$12:$AZ$907,$BZ13,DG13)</f>
        <v>0</v>
      </c>
      <c r="BA13" s="31" t="n">
        <f aca="false">INDEX(Curves!$A$12:$AZ$907,$BZ13,DH13)</f>
        <v>0</v>
      </c>
      <c r="BB13" s="31" t="n">
        <f aca="false">INDEX(Curves!$A$12:$AZ$907,$BZ13,DI13)</f>
        <v>0</v>
      </c>
      <c r="BC13" s="31"/>
      <c r="BD13" s="31" t="n">
        <f aca="false">INDEX(Curves!$A$12:$AZ$907,$BZ13,DK13)</f>
        <v>0</v>
      </c>
      <c r="BE13" s="31" t="n">
        <f aca="false">INDEX(Curves!$A$12:$AZ$907,$BZ13,DL13)</f>
        <v>0</v>
      </c>
      <c r="BF13" s="31" t="n">
        <f aca="false">INDEX(Curves!$A$12:$AZ$907,$BZ13,DM13)</f>
        <v>0</v>
      </c>
      <c r="BG13" s="31"/>
      <c r="BH13" s="31" t="n">
        <f aca="false">INDEX(Curves!$A$12:$AZ$907,$BZ13,DO13)</f>
        <v>0</v>
      </c>
      <c r="BI13" s="31" t="n">
        <f aca="false">INDEX(Curves!$A$12:$AZ$907,$BZ13,DP13)</f>
        <v>0</v>
      </c>
      <c r="BJ13" s="31" t="n">
        <f aca="false">INDEX(Curves!$A$12:$AZ$907,$BZ13,DQ13)</f>
        <v>0</v>
      </c>
      <c r="BK13" s="0"/>
      <c r="BL13" s="0"/>
      <c r="BM13" s="51" t="n">
        <f aca="false">BM12</f>
        <v>35916</v>
      </c>
      <c r="BN13" s="51" t="n">
        <f aca="false">EOMONTH(BM13,1)</f>
        <v>35976</v>
      </c>
      <c r="BO13" s="51" t="n">
        <f aca="false">EOMONTH(BN13,1)</f>
        <v>36007</v>
      </c>
      <c r="BP13" s="51" t="n">
        <f aca="false">EOMONTH(BO13,1)</f>
        <v>36038</v>
      </c>
      <c r="BQ13" s="51" t="n">
        <f aca="false">EOMONTH(BP13,1)</f>
        <v>36068</v>
      </c>
      <c r="BR13" s="51" t="n">
        <f aca="false">EOMONTH(BQ13,1)</f>
        <v>36099</v>
      </c>
      <c r="BS13" s="51" t="n">
        <f aca="false">EOMONTH(BR13,1)</f>
        <v>36129</v>
      </c>
      <c r="BT13" s="51" t="n">
        <f aca="false">EOMONTH(BS13,1)</f>
        <v>36160</v>
      </c>
      <c r="BU13" s="51" t="n">
        <f aca="false">EOMONTH(BT13,1)</f>
        <v>36191</v>
      </c>
      <c r="BV13" s="51" t="n">
        <f aca="false">EOMONTH(BU13,1)</f>
        <v>36219</v>
      </c>
      <c r="BW13" s="51" t="n">
        <f aca="false">EOMONTH(BV13,1)</f>
        <v>36250</v>
      </c>
      <c r="BX13" s="52"/>
      <c r="BZ13" s="34" t="n">
        <f aca="false">MATCH(C13,Curves!$C$12:$C$433,0)</f>
        <v>11</v>
      </c>
      <c r="CA13" s="34" t="n">
        <f aca="false">MATCH(CONCATENATE("NG ",TEXT($BM13,"mmm-yyyy")),Curves!$11:$11,0)</f>
        <v>20</v>
      </c>
      <c r="CB13" s="34" t="n">
        <f aca="false">MATCH(CONCATENATE("B ",TEXT($BM13,"mmm-yyyy")),Curves!$11:$11,0)</f>
        <v>8</v>
      </c>
      <c r="CC13" s="34" t="n">
        <f aca="false">MATCH(CONCATENATE("DISC ",TEXT($BM13,"mmm-yyyy")),Curves!$11:$11,0)</f>
        <v>32</v>
      </c>
      <c r="CD13" s="34"/>
      <c r="CE13" s="34" t="n">
        <f aca="false">MATCH(CONCATENATE("NG ",TEXT($BN13,"mmm-yyyy")),Curves!$11:$11,0)</f>
        <v>21</v>
      </c>
      <c r="CF13" s="34" t="n">
        <f aca="false">MATCH(CONCATENATE("B ",TEXT($BN13,"mmm-yyyy")),Curves!$11:$11,0)</f>
        <v>9</v>
      </c>
      <c r="CG13" s="34" t="n">
        <f aca="false">MATCH(CONCATENATE("DISC ",TEXT($BN13,"mmm-yyyy")),Curves!$11:$11,0)</f>
        <v>33</v>
      </c>
      <c r="CH13" s="34"/>
      <c r="CI13" s="34" t="n">
        <f aca="false">MATCH(CONCATENATE("NG ",TEXT($BO13,"mmm-yyyy")),Curves!$11:$11,0)</f>
        <v>22</v>
      </c>
      <c r="CJ13" s="34" t="n">
        <f aca="false">MATCH(CONCATENATE("B ",TEXT($BO13,"mmm-yyyy")),Curves!$11:$11,0)</f>
        <v>10</v>
      </c>
      <c r="CK13" s="34" t="n">
        <f aca="false">MATCH(CONCATENATE("DISC ",TEXT($BO13,"mmm-yyyy")),Curves!$11:$11,0)</f>
        <v>34</v>
      </c>
      <c r="CL13" s="34"/>
      <c r="CM13" s="34" t="n">
        <f aca="false">MATCH(CONCATENATE("NG ",TEXT($BP13,"mmm-yyyy")),Curves!$11:$11,0)</f>
        <v>23</v>
      </c>
      <c r="CN13" s="34" t="n">
        <f aca="false">MATCH(CONCATENATE("B ",TEXT($BP13,"mmm-yyyy")),Curves!$11:$11,0)</f>
        <v>11</v>
      </c>
      <c r="CO13" s="34" t="n">
        <f aca="false">MATCH(CONCATENATE("DISC ",TEXT($BP13,"mmm-yyyy")),Curves!$11:$11,0)</f>
        <v>35</v>
      </c>
      <c r="CP13" s="34"/>
      <c r="CQ13" s="34" t="n">
        <f aca="false">MATCH(CONCATENATE("NG ",TEXT($BQ13,"mmm-yyyy")),Curves!$11:$11,0)</f>
        <v>24</v>
      </c>
      <c r="CR13" s="34" t="n">
        <f aca="false">MATCH(CONCATENATE("B ",TEXT($BQ13,"mmm-yyyy")),Curves!$11:$11,0)</f>
        <v>12</v>
      </c>
      <c r="CS13" s="34" t="n">
        <f aca="false">MATCH(CONCATENATE("DISC ",TEXT($BQ13,"mmm-yyyy")),Curves!$11:$11,0)</f>
        <v>36</v>
      </c>
      <c r="CT13" s="34"/>
      <c r="CU13" s="34" t="n">
        <f aca="false">MATCH(CONCATENATE("NG ",TEXT($BR13,"mmm-yyyy")),Curves!$11:$11,0)</f>
        <v>25</v>
      </c>
      <c r="CV13" s="34" t="n">
        <f aca="false">MATCH(CONCATENATE("B ",TEXT($BR13,"mmm-yyyy")),Curves!$11:$11,0)</f>
        <v>13</v>
      </c>
      <c r="CW13" s="34" t="n">
        <f aca="false">MATCH(CONCATENATE("DISC ",TEXT($BR13,"mmm-yyyy")),Curves!$11:$11,0)</f>
        <v>37</v>
      </c>
      <c r="CX13" s="34"/>
      <c r="CY13" s="34" t="n">
        <f aca="false">MATCH(CONCATENATE("NG ",TEXT($BS13,"mmm-yyyy")),Curves!$11:$11,0)</f>
        <v>26</v>
      </c>
      <c r="CZ13" s="34" t="n">
        <f aca="false">MATCH(CONCATENATE("B ",TEXT($BS13,"mmm-yyyy")),Curves!$11:$11,0)</f>
        <v>14</v>
      </c>
      <c r="DA13" s="34" t="n">
        <f aca="false">MATCH(CONCATENATE("DISC ",TEXT($BS13,"mmm-yyyy")),Curves!$11:$11,0)</f>
        <v>38</v>
      </c>
      <c r="DB13" s="34"/>
      <c r="DC13" s="34" t="n">
        <f aca="false">MATCH(CONCATENATE("NG ",TEXT($BT13,"mmm-yyyy")),Curves!$11:$11,0)</f>
        <v>27</v>
      </c>
      <c r="DD13" s="34" t="n">
        <f aca="false">MATCH(CONCATENATE("B ",TEXT($BT13,"mmm-yyyy")),Curves!$11:$11,0)</f>
        <v>15</v>
      </c>
      <c r="DE13" s="34" t="n">
        <f aca="false">MATCH(CONCATENATE("DISC ",TEXT($BT13,"mmm-yyyy")),Curves!$11:$11,0)</f>
        <v>39</v>
      </c>
      <c r="DF13" s="34"/>
      <c r="DG13" s="34" t="n">
        <f aca="false">MATCH(CONCATENATE("NG ",TEXT($BU13,"mmm-yyyy")),Curves!$11:$11,0)</f>
        <v>28</v>
      </c>
      <c r="DH13" s="34" t="n">
        <f aca="false">MATCH(CONCATENATE("B ",TEXT($BU13,"mmm-yyyy")),Curves!$11:$11,0)</f>
        <v>16</v>
      </c>
      <c r="DI13" s="34" t="n">
        <f aca="false">MATCH(CONCATENATE("DISC ",TEXT($BU13,"mmm-yyyy")),Curves!$11:$11,0)</f>
        <v>40</v>
      </c>
      <c r="DK13" s="34" t="n">
        <f aca="false">MATCH(CONCATENATE("NG ",TEXT($BV13,"mmm-yyyy")),Curves!$11:$11,0)</f>
        <v>29</v>
      </c>
      <c r="DL13" s="34" t="n">
        <f aca="false">MATCH(CONCATENATE("B ",TEXT($BV13,"mmm-yyyy")),Curves!$11:$11,0)</f>
        <v>17</v>
      </c>
      <c r="DM13" s="34" t="n">
        <f aca="false">MATCH(CONCATENATE("DISC ",TEXT($BV13,"mmm-yyyy")),Curves!$11:$11,0)</f>
        <v>41</v>
      </c>
      <c r="DO13" s="34" t="n">
        <f aca="false">MATCH(CONCATENATE("NG ",TEXT($BW13,"mmm-yyyy")),Curves!$11:$11,0)</f>
        <v>30</v>
      </c>
      <c r="DP13" s="34" t="n">
        <f aca="false">MATCH(CONCATENATE("B ",TEXT($BW13,"mmm-yyyy")),Curves!$11:$11,0)</f>
        <v>18</v>
      </c>
      <c r="DQ13" s="34" t="n">
        <f aca="false">MATCH(CONCATENATE("DISC ",TEXT($BW13,"mmm-yyyy")),Curves!$11:$11,0)</f>
        <v>42</v>
      </c>
    </row>
    <row r="14" customFormat="false" ht="12.75" hidden="false" customHeight="false" outlineLevel="0" collapsed="false">
      <c r="B14" s="26" t="n">
        <f aca="false">IF(C14&lt;&gt;"",IF(C14&gt;=(WORKDAY(EOMONTH(C14,0)+1,-2)),EOMONTH(EOMONTH(C14,0)+1,0)+1,EOMONTH(C14,0)+1),"")</f>
        <v>35916</v>
      </c>
      <c r="C14" s="45" t="n">
        <f aca="false">IF(Curves!C23&lt;&gt;"",Curves!C23,"")</f>
        <v>35897</v>
      </c>
      <c r="D14" s="46"/>
      <c r="E14" s="47" t="n">
        <f aca="false">(T14+U14)*V14</f>
        <v>0</v>
      </c>
      <c r="F14" s="47" t="n">
        <f aca="false">(X14+Y14)*Z14</f>
        <v>0</v>
      </c>
      <c r="G14" s="47" t="n">
        <f aca="false">(AB14+AC14)*AD14</f>
        <v>0</v>
      </c>
      <c r="H14" s="47" t="n">
        <f aca="false">(AF14+AG14)*AH14</f>
        <v>0</v>
      </c>
      <c r="I14" s="47" t="n">
        <f aca="false">(AJ14+AK14)*AL14</f>
        <v>0</v>
      </c>
      <c r="J14" s="47" t="n">
        <f aca="false">(AN14+AO14)*AP14</f>
        <v>0</v>
      </c>
      <c r="K14" s="47" t="n">
        <f aca="false">(AR14+AS14)*AT14</f>
        <v>0</v>
      </c>
      <c r="L14" s="47" t="n">
        <f aca="false">(AV14+AW14)*AX14</f>
        <v>0</v>
      </c>
      <c r="M14" s="47" t="n">
        <f aca="false">(AZ14+BA14)*BB14</f>
        <v>0</v>
      </c>
      <c r="N14" s="47" t="n">
        <f aca="false">(BD14+BE14)*BF14</f>
        <v>0</v>
      </c>
      <c r="O14" s="48" t="n">
        <f aca="false">(BH14+BI14)*BJ14</f>
        <v>0</v>
      </c>
      <c r="P14" s="49" t="n">
        <f aca="false">MAX(E14:O14)</f>
        <v>0</v>
      </c>
      <c r="Q14" s="49" t="n">
        <f aca="false">MIN(E14:O14)</f>
        <v>0</v>
      </c>
      <c r="R14" s="50" t="n">
        <f aca="false">IF(P14-Q14&lt;&gt;0,P14-Q14,R13)</f>
        <v>0.344871221130464</v>
      </c>
      <c r="T14" s="31" t="n">
        <f aca="false">INDEX(Curves!$A$12:$AZ$907,$BZ14,CA14)</f>
        <v>0</v>
      </c>
      <c r="U14" s="31" t="n">
        <f aca="false">INDEX(Curves!$A$12:$AZ$907,$BZ14,CB14)</f>
        <v>0</v>
      </c>
      <c r="V14" s="31" t="n">
        <f aca="false">INDEX(Curves!$A$12:$AZ$907,$BZ14,CC14)</f>
        <v>0</v>
      </c>
      <c r="W14" s="31"/>
      <c r="X14" s="31" t="n">
        <f aca="false">INDEX(Curves!$A$12:$AZ$907,$BZ14,CE14)</f>
        <v>0</v>
      </c>
      <c r="Y14" s="31" t="n">
        <f aca="false">INDEX(Curves!$A$12:$AZ$907,$BZ14,CF14)</f>
        <v>0</v>
      </c>
      <c r="Z14" s="31" t="n">
        <f aca="false">INDEX(Curves!$A$12:$AZ$907,$BZ14,CG14)</f>
        <v>0</v>
      </c>
      <c r="AA14" s="31"/>
      <c r="AB14" s="31" t="n">
        <f aca="false">INDEX(Curves!$A$12:$AZ$907,$BZ14,CI14)</f>
        <v>0</v>
      </c>
      <c r="AC14" s="31" t="n">
        <f aca="false">INDEX(Curves!$A$12:$AZ$907,$BZ14,CJ14)</f>
        <v>0</v>
      </c>
      <c r="AD14" s="31" t="n">
        <f aca="false">INDEX(Curves!$A$12:$AZ$907,$BZ14,CK14)</f>
        <v>0</v>
      </c>
      <c r="AE14" s="31"/>
      <c r="AF14" s="31" t="n">
        <f aca="false">INDEX(Curves!$A$12:$AZ$907,$BZ14,CM14)</f>
        <v>0</v>
      </c>
      <c r="AG14" s="31" t="n">
        <f aca="false">INDEX(Curves!$A$12:$AZ$907,$BZ14,CN14)</f>
        <v>0</v>
      </c>
      <c r="AH14" s="31" t="n">
        <f aca="false">INDEX(Curves!$A$12:$AZ$907,$BZ14,CO14)</f>
        <v>0</v>
      </c>
      <c r="AI14" s="31"/>
      <c r="AJ14" s="31" t="n">
        <f aca="false">INDEX(Curves!$A$12:$AZ$907,$BZ14,CQ14)</f>
        <v>0</v>
      </c>
      <c r="AK14" s="31" t="n">
        <f aca="false">INDEX(Curves!$A$12:$AZ$907,$BZ14,CR14)</f>
        <v>0</v>
      </c>
      <c r="AL14" s="31" t="n">
        <f aca="false">INDEX(Curves!$A$12:$AZ$907,$BZ14,CS14)</f>
        <v>0</v>
      </c>
      <c r="AM14" s="31"/>
      <c r="AN14" s="31" t="n">
        <f aca="false">INDEX(Curves!$A$12:$AZ$907,$BZ14,CU14)</f>
        <v>0</v>
      </c>
      <c r="AO14" s="31" t="n">
        <f aca="false">INDEX(Curves!$A$12:$AZ$907,$BZ14,CV14)</f>
        <v>0</v>
      </c>
      <c r="AP14" s="31" t="n">
        <f aca="false">INDEX(Curves!$A$12:$AZ$907,$BZ14,CW14)</f>
        <v>0</v>
      </c>
      <c r="AQ14" s="31"/>
      <c r="AR14" s="31" t="n">
        <f aca="false">INDEX(Curves!$A$12:$AZ$907,$BZ14,CY14)</f>
        <v>0</v>
      </c>
      <c r="AS14" s="31" t="n">
        <f aca="false">INDEX(Curves!$A$12:$AZ$907,$BZ14,CZ14)</f>
        <v>0</v>
      </c>
      <c r="AT14" s="31" t="n">
        <f aca="false">INDEX(Curves!$A$12:$AZ$907,$BZ14,DA14)</f>
        <v>0</v>
      </c>
      <c r="AU14" s="31"/>
      <c r="AV14" s="31" t="n">
        <f aca="false">INDEX(Curves!$A$12:$AZ$907,$BZ14,DC14)</f>
        <v>0</v>
      </c>
      <c r="AW14" s="31" t="n">
        <f aca="false">INDEX(Curves!$A$12:$AZ$907,$BZ14,DD14)</f>
        <v>0</v>
      </c>
      <c r="AX14" s="31" t="n">
        <f aca="false">INDEX(Curves!$A$12:$AZ$907,$BZ14,DE14)</f>
        <v>0</v>
      </c>
      <c r="AY14" s="31"/>
      <c r="AZ14" s="31" t="n">
        <f aca="false">INDEX(Curves!$A$12:$AZ$907,$BZ14,DG14)</f>
        <v>0</v>
      </c>
      <c r="BA14" s="31" t="n">
        <f aca="false">INDEX(Curves!$A$12:$AZ$907,$BZ14,DH14)</f>
        <v>0</v>
      </c>
      <c r="BB14" s="31" t="n">
        <f aca="false">INDEX(Curves!$A$12:$AZ$907,$BZ14,DI14)</f>
        <v>0</v>
      </c>
      <c r="BC14" s="31"/>
      <c r="BD14" s="31" t="n">
        <f aca="false">INDEX(Curves!$A$12:$AZ$907,$BZ14,DK14)</f>
        <v>0</v>
      </c>
      <c r="BE14" s="31" t="n">
        <f aca="false">INDEX(Curves!$A$12:$AZ$907,$BZ14,DL14)</f>
        <v>0</v>
      </c>
      <c r="BF14" s="31" t="n">
        <f aca="false">INDEX(Curves!$A$12:$AZ$907,$BZ14,DM14)</f>
        <v>0</v>
      </c>
      <c r="BG14" s="31"/>
      <c r="BH14" s="31" t="n">
        <f aca="false">INDEX(Curves!$A$12:$AZ$907,$BZ14,DO14)</f>
        <v>0</v>
      </c>
      <c r="BI14" s="31" t="n">
        <f aca="false">INDEX(Curves!$A$12:$AZ$907,$BZ14,DP14)</f>
        <v>0</v>
      </c>
      <c r="BJ14" s="31" t="n">
        <f aca="false">INDEX(Curves!$A$12:$AZ$907,$BZ14,DQ14)</f>
        <v>0</v>
      </c>
      <c r="BK14" s="0"/>
      <c r="BL14" s="0"/>
      <c r="BM14" s="51" t="n">
        <f aca="false">BM13</f>
        <v>35916</v>
      </c>
      <c r="BN14" s="51" t="n">
        <f aca="false">EOMONTH(BM14,1)</f>
        <v>35976</v>
      </c>
      <c r="BO14" s="51" t="n">
        <f aca="false">EOMONTH(BN14,1)</f>
        <v>36007</v>
      </c>
      <c r="BP14" s="51" t="n">
        <f aca="false">EOMONTH(BO14,1)</f>
        <v>36038</v>
      </c>
      <c r="BQ14" s="51" t="n">
        <f aca="false">EOMONTH(BP14,1)</f>
        <v>36068</v>
      </c>
      <c r="BR14" s="51" t="n">
        <f aca="false">EOMONTH(BQ14,1)</f>
        <v>36099</v>
      </c>
      <c r="BS14" s="51" t="n">
        <f aca="false">EOMONTH(BR14,1)</f>
        <v>36129</v>
      </c>
      <c r="BT14" s="51" t="n">
        <f aca="false">EOMONTH(BS14,1)</f>
        <v>36160</v>
      </c>
      <c r="BU14" s="51" t="n">
        <f aca="false">EOMONTH(BT14,1)</f>
        <v>36191</v>
      </c>
      <c r="BV14" s="51" t="n">
        <f aca="false">EOMONTH(BU14,1)</f>
        <v>36219</v>
      </c>
      <c r="BW14" s="51" t="n">
        <f aca="false">EOMONTH(BV14,1)</f>
        <v>36250</v>
      </c>
      <c r="BX14" s="52"/>
      <c r="BZ14" s="34" t="n">
        <f aca="false">MATCH(C14,Curves!$C$12:$C$433,0)</f>
        <v>12</v>
      </c>
      <c r="CA14" s="34" t="n">
        <f aca="false">MATCH(CONCATENATE("NG ",TEXT($BM14,"mmm-yyyy")),Curves!$11:$11,0)</f>
        <v>20</v>
      </c>
      <c r="CB14" s="34" t="n">
        <f aca="false">MATCH(CONCATENATE("B ",TEXT($BM14,"mmm-yyyy")),Curves!$11:$11,0)</f>
        <v>8</v>
      </c>
      <c r="CC14" s="34" t="n">
        <f aca="false">MATCH(CONCATENATE("DISC ",TEXT($BM14,"mmm-yyyy")),Curves!$11:$11,0)</f>
        <v>32</v>
      </c>
      <c r="CD14" s="34"/>
      <c r="CE14" s="34" t="n">
        <f aca="false">MATCH(CONCATENATE("NG ",TEXT($BN14,"mmm-yyyy")),Curves!$11:$11,0)</f>
        <v>21</v>
      </c>
      <c r="CF14" s="34" t="n">
        <f aca="false">MATCH(CONCATENATE("B ",TEXT($BN14,"mmm-yyyy")),Curves!$11:$11,0)</f>
        <v>9</v>
      </c>
      <c r="CG14" s="34" t="n">
        <f aca="false">MATCH(CONCATENATE("DISC ",TEXT($BN14,"mmm-yyyy")),Curves!$11:$11,0)</f>
        <v>33</v>
      </c>
      <c r="CH14" s="34"/>
      <c r="CI14" s="34" t="n">
        <f aca="false">MATCH(CONCATENATE("NG ",TEXT($BO14,"mmm-yyyy")),Curves!$11:$11,0)</f>
        <v>22</v>
      </c>
      <c r="CJ14" s="34" t="n">
        <f aca="false">MATCH(CONCATENATE("B ",TEXT($BO14,"mmm-yyyy")),Curves!$11:$11,0)</f>
        <v>10</v>
      </c>
      <c r="CK14" s="34" t="n">
        <f aca="false">MATCH(CONCATENATE("DISC ",TEXT($BO14,"mmm-yyyy")),Curves!$11:$11,0)</f>
        <v>34</v>
      </c>
      <c r="CL14" s="34"/>
      <c r="CM14" s="34" t="n">
        <f aca="false">MATCH(CONCATENATE("NG ",TEXT($BP14,"mmm-yyyy")),Curves!$11:$11,0)</f>
        <v>23</v>
      </c>
      <c r="CN14" s="34" t="n">
        <f aca="false">MATCH(CONCATENATE("B ",TEXT($BP14,"mmm-yyyy")),Curves!$11:$11,0)</f>
        <v>11</v>
      </c>
      <c r="CO14" s="34" t="n">
        <f aca="false">MATCH(CONCATENATE("DISC ",TEXT($BP14,"mmm-yyyy")),Curves!$11:$11,0)</f>
        <v>35</v>
      </c>
      <c r="CP14" s="34"/>
      <c r="CQ14" s="34" t="n">
        <f aca="false">MATCH(CONCATENATE("NG ",TEXT($BQ14,"mmm-yyyy")),Curves!$11:$11,0)</f>
        <v>24</v>
      </c>
      <c r="CR14" s="34" t="n">
        <f aca="false">MATCH(CONCATENATE("B ",TEXT($BQ14,"mmm-yyyy")),Curves!$11:$11,0)</f>
        <v>12</v>
      </c>
      <c r="CS14" s="34" t="n">
        <f aca="false">MATCH(CONCATENATE("DISC ",TEXT($BQ14,"mmm-yyyy")),Curves!$11:$11,0)</f>
        <v>36</v>
      </c>
      <c r="CT14" s="34"/>
      <c r="CU14" s="34" t="n">
        <f aca="false">MATCH(CONCATENATE("NG ",TEXT($BR14,"mmm-yyyy")),Curves!$11:$11,0)</f>
        <v>25</v>
      </c>
      <c r="CV14" s="34" t="n">
        <f aca="false">MATCH(CONCATENATE("B ",TEXT($BR14,"mmm-yyyy")),Curves!$11:$11,0)</f>
        <v>13</v>
      </c>
      <c r="CW14" s="34" t="n">
        <f aca="false">MATCH(CONCATENATE("DISC ",TEXT($BR14,"mmm-yyyy")),Curves!$11:$11,0)</f>
        <v>37</v>
      </c>
      <c r="CX14" s="34"/>
      <c r="CY14" s="34" t="n">
        <f aca="false">MATCH(CONCATENATE("NG ",TEXT($BS14,"mmm-yyyy")),Curves!$11:$11,0)</f>
        <v>26</v>
      </c>
      <c r="CZ14" s="34" t="n">
        <f aca="false">MATCH(CONCATENATE("B ",TEXT($BS14,"mmm-yyyy")),Curves!$11:$11,0)</f>
        <v>14</v>
      </c>
      <c r="DA14" s="34" t="n">
        <f aca="false">MATCH(CONCATENATE("DISC ",TEXT($BS14,"mmm-yyyy")),Curves!$11:$11,0)</f>
        <v>38</v>
      </c>
      <c r="DB14" s="34"/>
      <c r="DC14" s="34" t="n">
        <f aca="false">MATCH(CONCATENATE("NG ",TEXT($BT14,"mmm-yyyy")),Curves!$11:$11,0)</f>
        <v>27</v>
      </c>
      <c r="DD14" s="34" t="n">
        <f aca="false">MATCH(CONCATENATE("B ",TEXT($BT14,"mmm-yyyy")),Curves!$11:$11,0)</f>
        <v>15</v>
      </c>
      <c r="DE14" s="34" t="n">
        <f aca="false">MATCH(CONCATENATE("DISC ",TEXT($BT14,"mmm-yyyy")),Curves!$11:$11,0)</f>
        <v>39</v>
      </c>
      <c r="DF14" s="34"/>
      <c r="DG14" s="34" t="n">
        <f aca="false">MATCH(CONCATENATE("NG ",TEXT($BU14,"mmm-yyyy")),Curves!$11:$11,0)</f>
        <v>28</v>
      </c>
      <c r="DH14" s="34" t="n">
        <f aca="false">MATCH(CONCATENATE("B ",TEXT($BU14,"mmm-yyyy")),Curves!$11:$11,0)</f>
        <v>16</v>
      </c>
      <c r="DI14" s="34" t="n">
        <f aca="false">MATCH(CONCATENATE("DISC ",TEXT($BU14,"mmm-yyyy")),Curves!$11:$11,0)</f>
        <v>40</v>
      </c>
      <c r="DK14" s="34" t="n">
        <f aca="false">MATCH(CONCATENATE("NG ",TEXT($BV14,"mmm-yyyy")),Curves!$11:$11,0)</f>
        <v>29</v>
      </c>
      <c r="DL14" s="34" t="n">
        <f aca="false">MATCH(CONCATENATE("B ",TEXT($BV14,"mmm-yyyy")),Curves!$11:$11,0)</f>
        <v>17</v>
      </c>
      <c r="DM14" s="34" t="n">
        <f aca="false">MATCH(CONCATENATE("DISC ",TEXT($BV14,"mmm-yyyy")),Curves!$11:$11,0)</f>
        <v>41</v>
      </c>
      <c r="DO14" s="34" t="n">
        <f aca="false">MATCH(CONCATENATE("NG ",TEXT($BW14,"mmm-yyyy")),Curves!$11:$11,0)</f>
        <v>30</v>
      </c>
      <c r="DP14" s="34" t="n">
        <f aca="false">MATCH(CONCATENATE("B ",TEXT($BW14,"mmm-yyyy")),Curves!$11:$11,0)</f>
        <v>18</v>
      </c>
      <c r="DQ14" s="34" t="n">
        <f aca="false">MATCH(CONCATENATE("DISC ",TEXT($BW14,"mmm-yyyy")),Curves!$11:$11,0)</f>
        <v>42</v>
      </c>
    </row>
    <row r="15" customFormat="false" ht="12.75" hidden="false" customHeight="false" outlineLevel="0" collapsed="false">
      <c r="B15" s="26" t="n">
        <f aca="false">IF(C15&lt;&gt;"",IF(C15&gt;=(WORKDAY(EOMONTH(C15,0)+1,-2)),EOMONTH(EOMONTH(C15,0)+1,0)+1,EOMONTH(C15,0)+1),"")</f>
        <v>35916</v>
      </c>
      <c r="C15" s="45" t="n">
        <f aca="false">IF(Curves!C24&lt;&gt;"",Curves!C24,"")</f>
        <v>35898</v>
      </c>
      <c r="D15" s="46"/>
      <c r="E15" s="47" t="n">
        <f aca="false">(T15+U15)*V15</f>
        <v>2.5119487925737</v>
      </c>
      <c r="F15" s="47" t="n">
        <f aca="false">(X15+Y15)*Z15</f>
        <v>2.57410811461489</v>
      </c>
      <c r="G15" s="47" t="n">
        <f aca="false">(AB15+AC15)*AD15</f>
        <v>2.63993275236635</v>
      </c>
      <c r="H15" s="47" t="n">
        <f aca="false">(AF15+AG15)*AH15</f>
        <v>2.62705863545699</v>
      </c>
      <c r="I15" s="47" t="n">
        <f aca="false">(AJ15+AK15)*AL15</f>
        <v>2.59663714987401</v>
      </c>
      <c r="J15" s="47" t="n">
        <f aca="false">(AN15+AO15)*AP15</f>
        <v>2.55515297065156</v>
      </c>
      <c r="K15" s="47" t="n">
        <f aca="false">(AR15+AS15)*AT15</f>
        <v>2.68308413701995</v>
      </c>
      <c r="L15" s="47" t="n">
        <f aca="false">(AV15+AW15)*AX15</f>
        <v>2.7860264998465</v>
      </c>
      <c r="M15" s="47" t="n">
        <f aca="false">(AZ15+BA15)*BB15</f>
        <v>2.78186895987002</v>
      </c>
      <c r="N15" s="47" t="n">
        <f aca="false">(BD15+BE15)*BF15</f>
        <v>2.62486588173709</v>
      </c>
      <c r="O15" s="48" t="n">
        <f aca="false">(BH15+BI15)*BJ15</f>
        <v>2.47526068183922</v>
      </c>
      <c r="P15" s="49" t="n">
        <f aca="false">MAX(E15:O15)</f>
        <v>2.7860264998465</v>
      </c>
      <c r="Q15" s="49" t="n">
        <f aca="false">MIN(E15:O15)</f>
        <v>2.47526068183922</v>
      </c>
      <c r="R15" s="50" t="n">
        <f aca="false">IF(P15-Q15&lt;&gt;0,P15-Q15,R14)</f>
        <v>0.310765818007279</v>
      </c>
      <c r="T15" s="31" t="n">
        <f aca="false">INDEX(Curves!$A$12:$AZ$907,$BZ15,CA15)</f>
        <v>2.479</v>
      </c>
      <c r="U15" s="31" t="n">
        <f aca="false">INDEX(Curves!$A$12:$AZ$907,$BZ15,CB15)</f>
        <v>0.04</v>
      </c>
      <c r="V15" s="31" t="n">
        <f aca="false">INDEX(Curves!$A$12:$AZ$907,$BZ15,CC15)</f>
        <v>0.997200791017744</v>
      </c>
      <c r="W15" s="31"/>
      <c r="X15" s="31" t="n">
        <f aca="false">INDEX(Curves!$A$12:$AZ$907,$BZ15,CE15)</f>
        <v>2.514</v>
      </c>
      <c r="Y15" s="31" t="n">
        <f aca="false">INDEX(Curves!$A$12:$AZ$907,$BZ15,CF15)</f>
        <v>0.08</v>
      </c>
      <c r="Z15" s="31" t="n">
        <f aca="false">INDEX(Curves!$A$12:$AZ$907,$BZ15,CG15)</f>
        <v>0.992331578494562</v>
      </c>
      <c r="AA15" s="31"/>
      <c r="AB15" s="31" t="n">
        <f aca="false">INDEX(Curves!$A$12:$AZ$907,$BZ15,CI15)</f>
        <v>2.543</v>
      </c>
      <c r="AC15" s="31" t="n">
        <f aca="false">INDEX(Curves!$A$12:$AZ$907,$BZ15,CJ15)</f>
        <v>0.13</v>
      </c>
      <c r="AD15" s="31" t="n">
        <f aca="false">INDEX(Curves!$A$12:$AZ$907,$BZ15,CK15)</f>
        <v>0.98762916287555</v>
      </c>
      <c r="AE15" s="31"/>
      <c r="AF15" s="31" t="n">
        <f aca="false">INDEX(Curves!$A$12:$AZ$907,$BZ15,CM15)</f>
        <v>2.543</v>
      </c>
      <c r="AG15" s="31" t="n">
        <f aca="false">INDEX(Curves!$A$12:$AZ$907,$BZ15,CN15)</f>
        <v>0.13</v>
      </c>
      <c r="AH15" s="31" t="n">
        <f aca="false">INDEX(Curves!$A$12:$AZ$907,$BZ15,CO15)</f>
        <v>0.982812807877663</v>
      </c>
      <c r="AI15" s="31"/>
      <c r="AJ15" s="31" t="n">
        <f aca="false">INDEX(Curves!$A$12:$AZ$907,$BZ15,CQ15)</f>
        <v>2.535</v>
      </c>
      <c r="AK15" s="31" t="n">
        <f aca="false">INDEX(Curves!$A$12:$AZ$907,$BZ15,CR15)</f>
        <v>0.12</v>
      </c>
      <c r="AL15" s="31" t="n">
        <f aca="false">INDEX(Curves!$A$12:$AZ$907,$BZ15,CS15)</f>
        <v>0.978017758897933</v>
      </c>
      <c r="AM15" s="31"/>
      <c r="AN15" s="31" t="n">
        <f aca="false">INDEX(Curves!$A$12:$AZ$907,$BZ15,CU15)</f>
        <v>2.545</v>
      </c>
      <c r="AO15" s="31" t="n">
        <f aca="false">INDEX(Curves!$A$12:$AZ$907,$BZ15,CV15)</f>
        <v>0.08</v>
      </c>
      <c r="AP15" s="31" t="n">
        <f aca="false">INDEX(Curves!$A$12:$AZ$907,$BZ15,CW15)</f>
        <v>0.973391607867261</v>
      </c>
      <c r="AQ15" s="31"/>
      <c r="AR15" s="31" t="n">
        <f aca="false">INDEX(Curves!$A$12:$AZ$907,$BZ15,CY15)</f>
        <v>2.65</v>
      </c>
      <c r="AS15" s="31" t="n">
        <f aca="false">INDEX(Curves!$A$12:$AZ$907,$BZ15,CZ15)</f>
        <v>0.12</v>
      </c>
      <c r="AT15" s="31" t="n">
        <f aca="false">INDEX(Curves!$A$12:$AZ$907,$BZ15,DA15)</f>
        <v>0.968622432137164</v>
      </c>
      <c r="AU15" s="31"/>
      <c r="AV15" s="31" t="n">
        <f aca="false">INDEX(Curves!$A$12:$AZ$907,$BZ15,DC15)</f>
        <v>2.77</v>
      </c>
      <c r="AW15" s="31" t="n">
        <f aca="false">INDEX(Curves!$A$12:$AZ$907,$BZ15,DD15)</f>
        <v>0.12</v>
      </c>
      <c r="AX15" s="31" t="n">
        <f aca="false">INDEX(Curves!$A$12:$AZ$907,$BZ15,DE15)</f>
        <v>0.964023010327508</v>
      </c>
      <c r="AY15" s="31"/>
      <c r="AZ15" s="31" t="n">
        <f aca="false">INDEX(Curves!$A$12:$AZ$907,$BZ15,DG15)</f>
        <v>2.78</v>
      </c>
      <c r="BA15" s="31" t="n">
        <f aca="false">INDEX(Curves!$A$12:$AZ$907,$BZ15,DH15)</f>
        <v>0.12</v>
      </c>
      <c r="BB15" s="31" t="n">
        <f aca="false">INDEX(Curves!$A$12:$AZ$907,$BZ15,DI15)</f>
        <v>0.959265158575869</v>
      </c>
      <c r="BC15" s="31"/>
      <c r="BD15" s="31" t="n">
        <f aca="false">INDEX(Curves!$A$12:$AZ$907,$BZ15,DK15)</f>
        <v>2.63</v>
      </c>
      <c r="BE15" s="31" t="n">
        <f aca="false">INDEX(Curves!$A$12:$AZ$907,$BZ15,DL15)</f>
        <v>0.12</v>
      </c>
      <c r="BF15" s="31" t="n">
        <f aca="false">INDEX(Curves!$A$12:$AZ$907,$BZ15,DM15)</f>
        <v>0.954496684268032</v>
      </c>
      <c r="BG15" s="31"/>
      <c r="BH15" s="31" t="n">
        <f aca="false">INDEX(Curves!$A$12:$AZ$907,$BZ15,DO15)</f>
        <v>2.485</v>
      </c>
      <c r="BI15" s="31" t="n">
        <f aca="false">INDEX(Curves!$A$12:$AZ$907,$BZ15,DP15)</f>
        <v>0.12</v>
      </c>
      <c r="BJ15" s="31" t="n">
        <f aca="false">INDEX(Curves!$A$12:$AZ$907,$BZ15,DQ15)</f>
        <v>0.95019603909375</v>
      </c>
      <c r="BK15" s="0"/>
      <c r="BL15" s="0"/>
      <c r="BM15" s="51" t="n">
        <f aca="false">BM14</f>
        <v>35916</v>
      </c>
      <c r="BN15" s="51" t="n">
        <f aca="false">EOMONTH(BM15,1)</f>
        <v>35976</v>
      </c>
      <c r="BO15" s="51" t="n">
        <f aca="false">EOMONTH(BN15,1)</f>
        <v>36007</v>
      </c>
      <c r="BP15" s="51" t="n">
        <f aca="false">EOMONTH(BO15,1)</f>
        <v>36038</v>
      </c>
      <c r="BQ15" s="51" t="n">
        <f aca="false">EOMONTH(BP15,1)</f>
        <v>36068</v>
      </c>
      <c r="BR15" s="51" t="n">
        <f aca="false">EOMONTH(BQ15,1)</f>
        <v>36099</v>
      </c>
      <c r="BS15" s="51" t="n">
        <f aca="false">EOMONTH(BR15,1)</f>
        <v>36129</v>
      </c>
      <c r="BT15" s="51" t="n">
        <f aca="false">EOMONTH(BS15,1)</f>
        <v>36160</v>
      </c>
      <c r="BU15" s="51" t="n">
        <f aca="false">EOMONTH(BT15,1)</f>
        <v>36191</v>
      </c>
      <c r="BV15" s="51" t="n">
        <f aca="false">EOMONTH(BU15,1)</f>
        <v>36219</v>
      </c>
      <c r="BW15" s="51" t="n">
        <f aca="false">EOMONTH(BV15,1)</f>
        <v>36250</v>
      </c>
      <c r="BX15" s="52"/>
      <c r="BZ15" s="34" t="n">
        <f aca="false">MATCH(C15,Curves!$C$12:$C$433,0)</f>
        <v>13</v>
      </c>
      <c r="CA15" s="34" t="n">
        <f aca="false">MATCH(CONCATENATE("NG ",TEXT($BM15,"mmm-yyyy")),Curves!$11:$11,0)</f>
        <v>20</v>
      </c>
      <c r="CB15" s="34" t="n">
        <f aca="false">MATCH(CONCATENATE("B ",TEXT($BM15,"mmm-yyyy")),Curves!$11:$11,0)</f>
        <v>8</v>
      </c>
      <c r="CC15" s="34" t="n">
        <f aca="false">MATCH(CONCATENATE("DISC ",TEXT($BM15,"mmm-yyyy")),Curves!$11:$11,0)</f>
        <v>32</v>
      </c>
      <c r="CD15" s="34"/>
      <c r="CE15" s="34" t="n">
        <f aca="false">MATCH(CONCATENATE("NG ",TEXT($BN15,"mmm-yyyy")),Curves!$11:$11,0)</f>
        <v>21</v>
      </c>
      <c r="CF15" s="34" t="n">
        <f aca="false">MATCH(CONCATENATE("B ",TEXT($BN15,"mmm-yyyy")),Curves!$11:$11,0)</f>
        <v>9</v>
      </c>
      <c r="CG15" s="34" t="n">
        <f aca="false">MATCH(CONCATENATE("DISC ",TEXT($BN15,"mmm-yyyy")),Curves!$11:$11,0)</f>
        <v>33</v>
      </c>
      <c r="CH15" s="34"/>
      <c r="CI15" s="34" t="n">
        <f aca="false">MATCH(CONCATENATE("NG ",TEXT($BO15,"mmm-yyyy")),Curves!$11:$11,0)</f>
        <v>22</v>
      </c>
      <c r="CJ15" s="34" t="n">
        <f aca="false">MATCH(CONCATENATE("B ",TEXT($BO15,"mmm-yyyy")),Curves!$11:$11,0)</f>
        <v>10</v>
      </c>
      <c r="CK15" s="34" t="n">
        <f aca="false">MATCH(CONCATENATE("DISC ",TEXT($BO15,"mmm-yyyy")),Curves!$11:$11,0)</f>
        <v>34</v>
      </c>
      <c r="CL15" s="34"/>
      <c r="CM15" s="34" t="n">
        <f aca="false">MATCH(CONCATENATE("NG ",TEXT($BP15,"mmm-yyyy")),Curves!$11:$11,0)</f>
        <v>23</v>
      </c>
      <c r="CN15" s="34" t="n">
        <f aca="false">MATCH(CONCATENATE("B ",TEXT($BP15,"mmm-yyyy")),Curves!$11:$11,0)</f>
        <v>11</v>
      </c>
      <c r="CO15" s="34" t="n">
        <f aca="false">MATCH(CONCATENATE("DISC ",TEXT($BP15,"mmm-yyyy")),Curves!$11:$11,0)</f>
        <v>35</v>
      </c>
      <c r="CP15" s="34"/>
      <c r="CQ15" s="34" t="n">
        <f aca="false">MATCH(CONCATENATE("NG ",TEXT($BQ15,"mmm-yyyy")),Curves!$11:$11,0)</f>
        <v>24</v>
      </c>
      <c r="CR15" s="34" t="n">
        <f aca="false">MATCH(CONCATENATE("B ",TEXT($BQ15,"mmm-yyyy")),Curves!$11:$11,0)</f>
        <v>12</v>
      </c>
      <c r="CS15" s="34" t="n">
        <f aca="false">MATCH(CONCATENATE("DISC ",TEXT($BQ15,"mmm-yyyy")),Curves!$11:$11,0)</f>
        <v>36</v>
      </c>
      <c r="CT15" s="34"/>
      <c r="CU15" s="34" t="n">
        <f aca="false">MATCH(CONCATENATE("NG ",TEXT($BR15,"mmm-yyyy")),Curves!$11:$11,0)</f>
        <v>25</v>
      </c>
      <c r="CV15" s="34" t="n">
        <f aca="false">MATCH(CONCATENATE("B ",TEXT($BR15,"mmm-yyyy")),Curves!$11:$11,0)</f>
        <v>13</v>
      </c>
      <c r="CW15" s="34" t="n">
        <f aca="false">MATCH(CONCATENATE("DISC ",TEXT($BR15,"mmm-yyyy")),Curves!$11:$11,0)</f>
        <v>37</v>
      </c>
      <c r="CX15" s="34"/>
      <c r="CY15" s="34" t="n">
        <f aca="false">MATCH(CONCATENATE("NG ",TEXT($BS15,"mmm-yyyy")),Curves!$11:$11,0)</f>
        <v>26</v>
      </c>
      <c r="CZ15" s="34" t="n">
        <f aca="false">MATCH(CONCATENATE("B ",TEXT($BS15,"mmm-yyyy")),Curves!$11:$11,0)</f>
        <v>14</v>
      </c>
      <c r="DA15" s="34" t="n">
        <f aca="false">MATCH(CONCATENATE("DISC ",TEXT($BS15,"mmm-yyyy")),Curves!$11:$11,0)</f>
        <v>38</v>
      </c>
      <c r="DB15" s="34"/>
      <c r="DC15" s="34" t="n">
        <f aca="false">MATCH(CONCATENATE("NG ",TEXT($BT15,"mmm-yyyy")),Curves!$11:$11,0)</f>
        <v>27</v>
      </c>
      <c r="DD15" s="34" t="n">
        <f aca="false">MATCH(CONCATENATE("B ",TEXT($BT15,"mmm-yyyy")),Curves!$11:$11,0)</f>
        <v>15</v>
      </c>
      <c r="DE15" s="34" t="n">
        <f aca="false">MATCH(CONCATENATE("DISC ",TEXT($BT15,"mmm-yyyy")),Curves!$11:$11,0)</f>
        <v>39</v>
      </c>
      <c r="DF15" s="34"/>
      <c r="DG15" s="34" t="n">
        <f aca="false">MATCH(CONCATENATE("NG ",TEXT($BU15,"mmm-yyyy")),Curves!$11:$11,0)</f>
        <v>28</v>
      </c>
      <c r="DH15" s="34" t="n">
        <f aca="false">MATCH(CONCATENATE("B ",TEXT($BU15,"mmm-yyyy")),Curves!$11:$11,0)</f>
        <v>16</v>
      </c>
      <c r="DI15" s="34" t="n">
        <f aca="false">MATCH(CONCATENATE("DISC ",TEXT($BU15,"mmm-yyyy")),Curves!$11:$11,0)</f>
        <v>40</v>
      </c>
      <c r="DK15" s="34" t="n">
        <f aca="false">MATCH(CONCATENATE("NG ",TEXT($BV15,"mmm-yyyy")),Curves!$11:$11,0)</f>
        <v>29</v>
      </c>
      <c r="DL15" s="34" t="n">
        <f aca="false">MATCH(CONCATENATE("B ",TEXT($BV15,"mmm-yyyy")),Curves!$11:$11,0)</f>
        <v>17</v>
      </c>
      <c r="DM15" s="34" t="n">
        <f aca="false">MATCH(CONCATENATE("DISC ",TEXT($BV15,"mmm-yyyy")),Curves!$11:$11,0)</f>
        <v>41</v>
      </c>
      <c r="DO15" s="34" t="n">
        <f aca="false">MATCH(CONCATENATE("NG ",TEXT($BW15,"mmm-yyyy")),Curves!$11:$11,0)</f>
        <v>30</v>
      </c>
      <c r="DP15" s="34" t="n">
        <f aca="false">MATCH(CONCATENATE("B ",TEXT($BW15,"mmm-yyyy")),Curves!$11:$11,0)</f>
        <v>18</v>
      </c>
      <c r="DQ15" s="34" t="n">
        <f aca="false">MATCH(CONCATENATE("DISC ",TEXT($BW15,"mmm-yyyy")),Curves!$11:$11,0)</f>
        <v>42</v>
      </c>
    </row>
    <row r="16" customFormat="false" ht="12.75" hidden="false" customHeight="false" outlineLevel="0" collapsed="false">
      <c r="B16" s="26" t="n">
        <f aca="false">IF(C16&lt;&gt;"",IF(C16&gt;=(WORKDAY(EOMONTH(C16,0)+1,-2)),EOMONTH(EOMONTH(C16,0)+1,0)+1,EOMONTH(C16,0)+1),"")</f>
        <v>35916</v>
      </c>
      <c r="C16" s="45" t="n">
        <f aca="false">IF(Curves!C25&lt;&gt;"",Curves!C25,"")</f>
        <v>35899</v>
      </c>
      <c r="D16" s="46"/>
      <c r="E16" s="47" t="n">
        <f aca="false">(T16+U16)*V16</f>
        <v>2.53429416057448</v>
      </c>
      <c r="F16" s="47" t="n">
        <f aca="false">(X16+Y16)*Z16</f>
        <v>2.59338918913336</v>
      </c>
      <c r="G16" s="47" t="n">
        <f aca="false">(AB16+AC16)*AD16</f>
        <v>2.65422057899847</v>
      </c>
      <c r="H16" s="47" t="n">
        <f aca="false">(AF16+AG16)*AH16</f>
        <v>2.64522994640226</v>
      </c>
      <c r="I16" s="47" t="n">
        <f aca="false">(AJ16+AK16)*AL16</f>
        <v>2.6118053174505</v>
      </c>
      <c r="J16" s="47" t="n">
        <f aca="false">(AN16+AO16)*AP16</f>
        <v>2.57026599709541</v>
      </c>
      <c r="K16" s="47" t="n">
        <f aca="false">(AR16+AS16)*AT16</f>
        <v>2.69817372284982</v>
      </c>
      <c r="L16" s="47" t="n">
        <f aca="false">(AV16+AW16)*AX16</f>
        <v>2.79627059064976</v>
      </c>
      <c r="M16" s="47" t="n">
        <f aca="false">(AZ16+BA16)*BB16</f>
        <v>2.79208849243794</v>
      </c>
      <c r="N16" s="47" t="n">
        <f aca="false">(BD16+BE16)*BF16</f>
        <v>2.63025115104729</v>
      </c>
      <c r="O16" s="48" t="n">
        <f aca="false">(BH16+BI16)*BJ16</f>
        <v>2.47585655150279</v>
      </c>
      <c r="P16" s="49" t="n">
        <f aca="false">MAX(E16:O16)</f>
        <v>2.79627059064976</v>
      </c>
      <c r="Q16" s="49" t="n">
        <f aca="false">MIN(E16:O16)</f>
        <v>2.47585655150279</v>
      </c>
      <c r="R16" s="50" t="n">
        <f aca="false">IF(P16-Q16&lt;&gt;0,P16-Q16,R15)</f>
        <v>0.320414039146967</v>
      </c>
      <c r="T16" s="31" t="n">
        <f aca="false">INDEX(Curves!$A$12:$AZ$907,$BZ16,CA16)</f>
        <v>2.501</v>
      </c>
      <c r="U16" s="31" t="n">
        <f aca="false">INDEX(Curves!$A$12:$AZ$907,$BZ16,CB16)</f>
        <v>0.04</v>
      </c>
      <c r="V16" s="31" t="n">
        <f aca="false">INDEX(Curves!$A$12:$AZ$907,$BZ16,CC16)</f>
        <v>0.997360944736119</v>
      </c>
      <c r="W16" s="31"/>
      <c r="X16" s="31" t="n">
        <f aca="false">INDEX(Curves!$A$12:$AZ$907,$BZ16,CE16)</f>
        <v>2.533</v>
      </c>
      <c r="Y16" s="31" t="n">
        <f aca="false">INDEX(Curves!$A$12:$AZ$907,$BZ16,CF16)</f>
        <v>0.08</v>
      </c>
      <c r="Z16" s="31" t="n">
        <f aca="false">INDEX(Curves!$A$12:$AZ$907,$BZ16,CG16)</f>
        <v>0.992494905906374</v>
      </c>
      <c r="AA16" s="31"/>
      <c r="AB16" s="31" t="n">
        <f aca="false">INDEX(Curves!$A$12:$AZ$907,$BZ16,CI16)</f>
        <v>2.557</v>
      </c>
      <c r="AC16" s="31" t="n">
        <f aca="false">INDEX(Curves!$A$12:$AZ$907,$BZ16,CJ16)</f>
        <v>0.13</v>
      </c>
      <c r="AD16" s="31" t="n">
        <f aca="false">INDEX(Curves!$A$12:$AZ$907,$BZ16,CK16)</f>
        <v>0.987800736508547</v>
      </c>
      <c r="AE16" s="31"/>
      <c r="AF16" s="31" t="n">
        <f aca="false">INDEX(Curves!$A$12:$AZ$907,$BZ16,CM16)</f>
        <v>2.561</v>
      </c>
      <c r="AG16" s="31" t="n">
        <f aca="false">INDEX(Curves!$A$12:$AZ$907,$BZ16,CN16)</f>
        <v>0.13</v>
      </c>
      <c r="AH16" s="31" t="n">
        <f aca="false">INDEX(Curves!$A$12:$AZ$907,$BZ16,CO16)</f>
        <v>0.982991433074045</v>
      </c>
      <c r="AI16" s="31"/>
      <c r="AJ16" s="31" t="n">
        <f aca="false">INDEX(Curves!$A$12:$AZ$907,$BZ16,CQ16)</f>
        <v>2.55</v>
      </c>
      <c r="AK16" s="31" t="n">
        <f aca="false">INDEX(Curves!$A$12:$AZ$907,$BZ16,CR16)</f>
        <v>0.12</v>
      </c>
      <c r="AL16" s="31" t="n">
        <f aca="false">INDEX(Curves!$A$12:$AZ$907,$BZ16,CS16)</f>
        <v>0.978204238745507</v>
      </c>
      <c r="AM16" s="31"/>
      <c r="AN16" s="31" t="n">
        <f aca="false">INDEX(Curves!$A$12:$AZ$907,$BZ16,CU16)</f>
        <v>2.56</v>
      </c>
      <c r="AO16" s="31" t="n">
        <f aca="false">INDEX(Curves!$A$12:$AZ$907,$BZ16,CV16)</f>
        <v>0.08</v>
      </c>
      <c r="AP16" s="31" t="n">
        <f aca="false">INDEX(Curves!$A$12:$AZ$907,$BZ16,CW16)</f>
        <v>0.973585604960384</v>
      </c>
      <c r="AQ16" s="31"/>
      <c r="AR16" s="31" t="n">
        <f aca="false">INDEX(Curves!$A$12:$AZ$907,$BZ16,CY16)</f>
        <v>2.665</v>
      </c>
      <c r="AS16" s="31" t="n">
        <f aca="false">INDEX(Curves!$A$12:$AZ$907,$BZ16,CZ16)</f>
        <v>0.12</v>
      </c>
      <c r="AT16" s="31" t="n">
        <f aca="false">INDEX(Curves!$A$12:$AZ$907,$BZ16,DA16)</f>
        <v>0.968823598868875</v>
      </c>
      <c r="AU16" s="31"/>
      <c r="AV16" s="31" t="n">
        <f aca="false">INDEX(Curves!$A$12:$AZ$907,$BZ16,DC16)</f>
        <v>2.78</v>
      </c>
      <c r="AW16" s="31" t="n">
        <f aca="false">INDEX(Curves!$A$12:$AZ$907,$BZ16,DD16)</f>
        <v>0.12</v>
      </c>
      <c r="AX16" s="31" t="n">
        <f aca="false">INDEX(Curves!$A$12:$AZ$907,$BZ16,DE16)</f>
        <v>0.964231238155089</v>
      </c>
      <c r="AY16" s="31"/>
      <c r="AZ16" s="31" t="n">
        <f aca="false">INDEX(Curves!$A$12:$AZ$907,$BZ16,DG16)</f>
        <v>2.79</v>
      </c>
      <c r="BA16" s="31" t="n">
        <f aca="false">INDEX(Curves!$A$12:$AZ$907,$BZ16,DH16)</f>
        <v>0.12</v>
      </c>
      <c r="BB16" s="31" t="n">
        <f aca="false">INDEX(Curves!$A$12:$AZ$907,$BZ16,DI16)</f>
        <v>0.959480581593795</v>
      </c>
      <c r="BC16" s="31"/>
      <c r="BD16" s="31" t="n">
        <f aca="false">INDEX(Curves!$A$12:$AZ$907,$BZ16,DK16)</f>
        <v>2.635</v>
      </c>
      <c r="BE16" s="31" t="n">
        <f aca="false">INDEX(Curves!$A$12:$AZ$907,$BZ16,DL16)</f>
        <v>0.12</v>
      </c>
      <c r="BF16" s="31" t="n">
        <f aca="false">INDEX(Curves!$A$12:$AZ$907,$BZ16,DM16)</f>
        <v>0.954719111087947</v>
      </c>
      <c r="BG16" s="31"/>
      <c r="BH16" s="31" t="n">
        <f aca="false">INDEX(Curves!$A$12:$AZ$907,$BZ16,DO16)</f>
        <v>2.485</v>
      </c>
      <c r="BI16" s="31" t="n">
        <f aca="false">INDEX(Curves!$A$12:$AZ$907,$BZ16,DP16)</f>
        <v>0.12</v>
      </c>
      <c r="BJ16" s="31" t="n">
        <f aca="false">INDEX(Curves!$A$12:$AZ$907,$BZ16,DQ16)</f>
        <v>0.95042477984752</v>
      </c>
      <c r="BK16" s="0"/>
      <c r="BL16" s="0"/>
      <c r="BM16" s="51" t="n">
        <f aca="false">BM15</f>
        <v>35916</v>
      </c>
      <c r="BN16" s="51" t="n">
        <f aca="false">EOMONTH(BM16,1)</f>
        <v>35976</v>
      </c>
      <c r="BO16" s="51" t="n">
        <f aca="false">EOMONTH(BN16,1)</f>
        <v>36007</v>
      </c>
      <c r="BP16" s="51" t="n">
        <f aca="false">EOMONTH(BO16,1)</f>
        <v>36038</v>
      </c>
      <c r="BQ16" s="51" t="n">
        <f aca="false">EOMONTH(BP16,1)</f>
        <v>36068</v>
      </c>
      <c r="BR16" s="51" t="n">
        <f aca="false">EOMONTH(BQ16,1)</f>
        <v>36099</v>
      </c>
      <c r="BS16" s="51" t="n">
        <f aca="false">EOMONTH(BR16,1)</f>
        <v>36129</v>
      </c>
      <c r="BT16" s="51" t="n">
        <f aca="false">EOMONTH(BS16,1)</f>
        <v>36160</v>
      </c>
      <c r="BU16" s="51" t="n">
        <f aca="false">EOMONTH(BT16,1)</f>
        <v>36191</v>
      </c>
      <c r="BV16" s="51" t="n">
        <f aca="false">EOMONTH(BU16,1)</f>
        <v>36219</v>
      </c>
      <c r="BW16" s="51" t="n">
        <f aca="false">EOMONTH(BV16,1)</f>
        <v>36250</v>
      </c>
      <c r="BX16" s="52"/>
      <c r="BZ16" s="34" t="n">
        <f aca="false">MATCH(C16,Curves!$C$12:$C$433,0)</f>
        <v>14</v>
      </c>
      <c r="CA16" s="34" t="n">
        <f aca="false">MATCH(CONCATENATE("NG ",TEXT($BM16,"mmm-yyyy")),Curves!$11:$11,0)</f>
        <v>20</v>
      </c>
      <c r="CB16" s="34" t="n">
        <f aca="false">MATCH(CONCATENATE("B ",TEXT($BM16,"mmm-yyyy")),Curves!$11:$11,0)</f>
        <v>8</v>
      </c>
      <c r="CC16" s="34" t="n">
        <f aca="false">MATCH(CONCATENATE("DISC ",TEXT($BM16,"mmm-yyyy")),Curves!$11:$11,0)</f>
        <v>32</v>
      </c>
      <c r="CD16" s="34"/>
      <c r="CE16" s="34" t="n">
        <f aca="false">MATCH(CONCATENATE("NG ",TEXT($BN16,"mmm-yyyy")),Curves!$11:$11,0)</f>
        <v>21</v>
      </c>
      <c r="CF16" s="34" t="n">
        <f aca="false">MATCH(CONCATENATE("B ",TEXT($BN16,"mmm-yyyy")),Curves!$11:$11,0)</f>
        <v>9</v>
      </c>
      <c r="CG16" s="34" t="n">
        <f aca="false">MATCH(CONCATENATE("DISC ",TEXT($BN16,"mmm-yyyy")),Curves!$11:$11,0)</f>
        <v>33</v>
      </c>
      <c r="CH16" s="34"/>
      <c r="CI16" s="34" t="n">
        <f aca="false">MATCH(CONCATENATE("NG ",TEXT($BO16,"mmm-yyyy")),Curves!$11:$11,0)</f>
        <v>22</v>
      </c>
      <c r="CJ16" s="34" t="n">
        <f aca="false">MATCH(CONCATENATE("B ",TEXT($BO16,"mmm-yyyy")),Curves!$11:$11,0)</f>
        <v>10</v>
      </c>
      <c r="CK16" s="34" t="n">
        <f aca="false">MATCH(CONCATENATE("DISC ",TEXT($BO16,"mmm-yyyy")),Curves!$11:$11,0)</f>
        <v>34</v>
      </c>
      <c r="CL16" s="34"/>
      <c r="CM16" s="34" t="n">
        <f aca="false">MATCH(CONCATENATE("NG ",TEXT($BP16,"mmm-yyyy")),Curves!$11:$11,0)</f>
        <v>23</v>
      </c>
      <c r="CN16" s="34" t="n">
        <f aca="false">MATCH(CONCATENATE("B ",TEXT($BP16,"mmm-yyyy")),Curves!$11:$11,0)</f>
        <v>11</v>
      </c>
      <c r="CO16" s="34" t="n">
        <f aca="false">MATCH(CONCATENATE("DISC ",TEXT($BP16,"mmm-yyyy")),Curves!$11:$11,0)</f>
        <v>35</v>
      </c>
      <c r="CP16" s="34"/>
      <c r="CQ16" s="34" t="n">
        <f aca="false">MATCH(CONCATENATE("NG ",TEXT($BQ16,"mmm-yyyy")),Curves!$11:$11,0)</f>
        <v>24</v>
      </c>
      <c r="CR16" s="34" t="n">
        <f aca="false">MATCH(CONCATENATE("B ",TEXT($BQ16,"mmm-yyyy")),Curves!$11:$11,0)</f>
        <v>12</v>
      </c>
      <c r="CS16" s="34" t="n">
        <f aca="false">MATCH(CONCATENATE("DISC ",TEXT($BQ16,"mmm-yyyy")),Curves!$11:$11,0)</f>
        <v>36</v>
      </c>
      <c r="CT16" s="34"/>
      <c r="CU16" s="34" t="n">
        <f aca="false">MATCH(CONCATENATE("NG ",TEXT($BR16,"mmm-yyyy")),Curves!$11:$11,0)</f>
        <v>25</v>
      </c>
      <c r="CV16" s="34" t="n">
        <f aca="false">MATCH(CONCATENATE("B ",TEXT($BR16,"mmm-yyyy")),Curves!$11:$11,0)</f>
        <v>13</v>
      </c>
      <c r="CW16" s="34" t="n">
        <f aca="false">MATCH(CONCATENATE("DISC ",TEXT($BR16,"mmm-yyyy")),Curves!$11:$11,0)</f>
        <v>37</v>
      </c>
      <c r="CX16" s="34"/>
      <c r="CY16" s="34" t="n">
        <f aca="false">MATCH(CONCATENATE("NG ",TEXT($BS16,"mmm-yyyy")),Curves!$11:$11,0)</f>
        <v>26</v>
      </c>
      <c r="CZ16" s="34" t="n">
        <f aca="false">MATCH(CONCATENATE("B ",TEXT($BS16,"mmm-yyyy")),Curves!$11:$11,0)</f>
        <v>14</v>
      </c>
      <c r="DA16" s="34" t="n">
        <f aca="false">MATCH(CONCATENATE("DISC ",TEXT($BS16,"mmm-yyyy")),Curves!$11:$11,0)</f>
        <v>38</v>
      </c>
      <c r="DB16" s="34"/>
      <c r="DC16" s="34" t="n">
        <f aca="false">MATCH(CONCATENATE("NG ",TEXT($BT16,"mmm-yyyy")),Curves!$11:$11,0)</f>
        <v>27</v>
      </c>
      <c r="DD16" s="34" t="n">
        <f aca="false">MATCH(CONCATENATE("B ",TEXT($BT16,"mmm-yyyy")),Curves!$11:$11,0)</f>
        <v>15</v>
      </c>
      <c r="DE16" s="34" t="n">
        <f aca="false">MATCH(CONCATENATE("DISC ",TEXT($BT16,"mmm-yyyy")),Curves!$11:$11,0)</f>
        <v>39</v>
      </c>
      <c r="DF16" s="34"/>
      <c r="DG16" s="34" t="n">
        <f aca="false">MATCH(CONCATENATE("NG ",TEXT($BU16,"mmm-yyyy")),Curves!$11:$11,0)</f>
        <v>28</v>
      </c>
      <c r="DH16" s="34" t="n">
        <f aca="false">MATCH(CONCATENATE("B ",TEXT($BU16,"mmm-yyyy")),Curves!$11:$11,0)</f>
        <v>16</v>
      </c>
      <c r="DI16" s="34" t="n">
        <f aca="false">MATCH(CONCATENATE("DISC ",TEXT($BU16,"mmm-yyyy")),Curves!$11:$11,0)</f>
        <v>40</v>
      </c>
      <c r="DK16" s="34" t="n">
        <f aca="false">MATCH(CONCATENATE("NG ",TEXT($BV16,"mmm-yyyy")),Curves!$11:$11,0)</f>
        <v>29</v>
      </c>
      <c r="DL16" s="34" t="n">
        <f aca="false">MATCH(CONCATENATE("B ",TEXT($BV16,"mmm-yyyy")),Curves!$11:$11,0)</f>
        <v>17</v>
      </c>
      <c r="DM16" s="34" t="n">
        <f aca="false">MATCH(CONCATENATE("DISC ",TEXT($BV16,"mmm-yyyy")),Curves!$11:$11,0)</f>
        <v>41</v>
      </c>
      <c r="DO16" s="34" t="n">
        <f aca="false">MATCH(CONCATENATE("NG ",TEXT($BW16,"mmm-yyyy")),Curves!$11:$11,0)</f>
        <v>30</v>
      </c>
      <c r="DP16" s="34" t="n">
        <f aca="false">MATCH(CONCATENATE("B ",TEXT($BW16,"mmm-yyyy")),Curves!$11:$11,0)</f>
        <v>18</v>
      </c>
      <c r="DQ16" s="34" t="n">
        <f aca="false">MATCH(CONCATENATE("DISC ",TEXT($BW16,"mmm-yyyy")),Curves!$11:$11,0)</f>
        <v>42</v>
      </c>
    </row>
    <row r="17" customFormat="false" ht="12.75" hidden="false" customHeight="false" outlineLevel="0" collapsed="false">
      <c r="B17" s="26" t="n">
        <f aca="false">IF(C17&lt;&gt;"",IF(C17&gt;=(WORKDAY(EOMONTH(C17,0)+1,-2)),EOMONTH(EOMONTH(C17,0)+1,0)+1,EOMONTH(C17,0)+1),"")</f>
        <v>35916</v>
      </c>
      <c r="C17" s="45" t="n">
        <f aca="false">IF(Curves!C26&lt;&gt;"",Curves!C26,"")</f>
        <v>35900</v>
      </c>
      <c r="D17" s="46"/>
      <c r="E17" s="47" t="n">
        <f aca="false">(T17+U17)*V17</f>
        <v>2.55463983689134</v>
      </c>
      <c r="F17" s="47" t="n">
        <f aca="false">(X17+Y17)*Z17</f>
        <v>2.60870349249556</v>
      </c>
      <c r="G17" s="47" t="n">
        <f aca="false">(AB17+AC17)*AD17</f>
        <v>2.67940879722766</v>
      </c>
      <c r="H17" s="47" t="n">
        <f aca="false">(AF17+AG17)*AH17</f>
        <v>2.67132973567591</v>
      </c>
      <c r="I17" s="47" t="n">
        <f aca="false">(AJ17+AK17)*AL17</f>
        <v>2.63392199950324</v>
      </c>
      <c r="J17" s="47" t="n">
        <f aca="false">(AN17+AO17)*AP17</f>
        <v>2.57090610104128</v>
      </c>
      <c r="K17" s="47" t="n">
        <f aca="false">(AR17+AS17)*AT17</f>
        <v>2.69890138824228</v>
      </c>
      <c r="L17" s="47" t="n">
        <f aca="false">(AV17+AW17)*AX17</f>
        <v>2.81637390307321</v>
      </c>
      <c r="M17" s="47" t="n">
        <f aca="false">(AZ17+BA17)*BB17</f>
        <v>2.81215625481732</v>
      </c>
      <c r="N17" s="47" t="n">
        <f aca="false">(BD17+BE17)*BF17</f>
        <v>2.64545356719457</v>
      </c>
      <c r="O17" s="48" t="n">
        <f aca="false">(BH17+BI17)*BJ17</f>
        <v>2.48338530746922</v>
      </c>
      <c r="P17" s="49" t="n">
        <f aca="false">MAX(E17:O17)</f>
        <v>2.81637390307321</v>
      </c>
      <c r="Q17" s="49" t="n">
        <f aca="false">MIN(E17:O17)</f>
        <v>2.48338530746922</v>
      </c>
      <c r="R17" s="50" t="n">
        <f aca="false">IF(P17-Q17&lt;&gt;0,P17-Q17,R16)</f>
        <v>0.332988595603989</v>
      </c>
      <c r="T17" s="31" t="n">
        <f aca="false">INDEX(Curves!$A$12:$AZ$907,$BZ17,CA17)</f>
        <v>2.521</v>
      </c>
      <c r="U17" s="31" t="n">
        <f aca="false">INDEX(Curves!$A$12:$AZ$907,$BZ17,CB17)</f>
        <v>0.04</v>
      </c>
      <c r="V17" s="31" t="n">
        <f aca="false">INDEX(Curves!$A$12:$AZ$907,$BZ17,CC17)</f>
        <v>0.997516531390605</v>
      </c>
      <c r="W17" s="31"/>
      <c r="X17" s="31" t="n">
        <f aca="false">INDEX(Curves!$A$12:$AZ$907,$BZ17,CE17)</f>
        <v>2.558</v>
      </c>
      <c r="Y17" s="31" t="n">
        <f aca="false">INDEX(Curves!$A$12:$AZ$907,$BZ17,CF17)</f>
        <v>0.07</v>
      </c>
      <c r="Z17" s="31" t="n">
        <f aca="false">INDEX(Curves!$A$12:$AZ$907,$BZ17,CG17)</f>
        <v>0.992657341132254</v>
      </c>
      <c r="AA17" s="31"/>
      <c r="AB17" s="31" t="n">
        <f aca="false">INDEX(Curves!$A$12:$AZ$907,$BZ17,CI17)</f>
        <v>2.582</v>
      </c>
      <c r="AC17" s="31" t="n">
        <f aca="false">INDEX(Curves!$A$12:$AZ$907,$BZ17,CJ17)</f>
        <v>0.13</v>
      </c>
      <c r="AD17" s="31" t="n">
        <f aca="false">INDEX(Curves!$A$12:$AZ$907,$BZ17,CK17)</f>
        <v>0.987982594847958</v>
      </c>
      <c r="AE17" s="31"/>
      <c r="AF17" s="31" t="n">
        <f aca="false">INDEX(Curves!$A$12:$AZ$907,$BZ17,CM17)</f>
        <v>2.587</v>
      </c>
      <c r="AG17" s="31" t="n">
        <f aca="false">INDEX(Curves!$A$12:$AZ$907,$BZ17,CN17)</f>
        <v>0.13</v>
      </c>
      <c r="AH17" s="31" t="n">
        <f aca="false">INDEX(Curves!$A$12:$AZ$907,$BZ17,CO17)</f>
        <v>0.983190922221537</v>
      </c>
      <c r="AI17" s="31"/>
      <c r="AJ17" s="31" t="n">
        <f aca="false">INDEX(Curves!$A$12:$AZ$907,$BZ17,CQ17)</f>
        <v>2.572</v>
      </c>
      <c r="AK17" s="31" t="n">
        <f aca="false">INDEX(Curves!$A$12:$AZ$907,$BZ17,CR17)</f>
        <v>0.12</v>
      </c>
      <c r="AL17" s="31" t="n">
        <f aca="false">INDEX(Curves!$A$12:$AZ$907,$BZ17,CS17)</f>
        <v>0.978425705610417</v>
      </c>
      <c r="AM17" s="31"/>
      <c r="AN17" s="31" t="n">
        <f aca="false">INDEX(Curves!$A$12:$AZ$907,$BZ17,CU17)</f>
        <v>2.58</v>
      </c>
      <c r="AO17" s="31" t="n">
        <f aca="false">INDEX(Curves!$A$12:$AZ$907,$BZ17,CV17)</f>
        <v>0.06</v>
      </c>
      <c r="AP17" s="31" t="n">
        <f aca="false">INDEX(Curves!$A$12:$AZ$907,$BZ17,CW17)</f>
        <v>0.973828068576243</v>
      </c>
      <c r="AQ17" s="31"/>
      <c r="AR17" s="31" t="n">
        <f aca="false">INDEX(Curves!$A$12:$AZ$907,$BZ17,CY17)</f>
        <v>2.685</v>
      </c>
      <c r="AS17" s="31" t="n">
        <f aca="false">INDEX(Curves!$A$12:$AZ$907,$BZ17,CZ17)</f>
        <v>0.1</v>
      </c>
      <c r="AT17" s="31" t="n">
        <f aca="false">INDEX(Curves!$A$12:$AZ$907,$BZ17,DA17)</f>
        <v>0.969084879081609</v>
      </c>
      <c r="AU17" s="31"/>
      <c r="AV17" s="31" t="n">
        <f aca="false">INDEX(Curves!$A$12:$AZ$907,$BZ17,DC17)</f>
        <v>2.8</v>
      </c>
      <c r="AW17" s="31" t="n">
        <f aca="false">INDEX(Curves!$A$12:$AZ$907,$BZ17,DD17)</f>
        <v>0.12</v>
      </c>
      <c r="AX17" s="31" t="n">
        <f aca="false">INDEX(Curves!$A$12:$AZ$907,$BZ17,DE17)</f>
        <v>0.96451161064151</v>
      </c>
      <c r="AY17" s="31"/>
      <c r="AZ17" s="31" t="n">
        <f aca="false">INDEX(Curves!$A$12:$AZ$907,$BZ17,DG17)</f>
        <v>2.81</v>
      </c>
      <c r="BA17" s="31" t="n">
        <f aca="false">INDEX(Curves!$A$12:$AZ$907,$BZ17,DH17)</f>
        <v>0.12</v>
      </c>
      <c r="BB17" s="31" t="n">
        <f aca="false">INDEX(Curves!$A$12:$AZ$907,$BZ17,DI17)</f>
        <v>0.959780291746527</v>
      </c>
      <c r="BC17" s="31"/>
      <c r="BD17" s="31" t="n">
        <f aca="false">INDEX(Curves!$A$12:$AZ$907,$BZ17,DK17)</f>
        <v>2.65</v>
      </c>
      <c r="BE17" s="31" t="n">
        <f aca="false">INDEX(Curves!$A$12:$AZ$907,$BZ17,DL17)</f>
        <v>0.12</v>
      </c>
      <c r="BF17" s="31" t="n">
        <f aca="false">INDEX(Curves!$A$12:$AZ$907,$BZ17,DM17)</f>
        <v>0.955037388878906</v>
      </c>
      <c r="BG17" s="31"/>
      <c r="BH17" s="31" t="n">
        <f aca="false">INDEX(Curves!$A$12:$AZ$907,$BZ17,DO17)</f>
        <v>2.492</v>
      </c>
      <c r="BI17" s="31" t="n">
        <f aca="false">INDEX(Curves!$A$12:$AZ$907,$BZ17,DP17)</f>
        <v>0.12</v>
      </c>
      <c r="BJ17" s="31" t="n">
        <f aca="false">INDEX(Curves!$A$12:$AZ$907,$BZ17,DQ17)</f>
        <v>0.95076007177229</v>
      </c>
      <c r="BK17" s="0"/>
      <c r="BL17" s="0"/>
      <c r="BM17" s="51" t="n">
        <f aca="false">BM16</f>
        <v>35916</v>
      </c>
      <c r="BN17" s="51" t="n">
        <f aca="false">EOMONTH(BM17,1)</f>
        <v>35976</v>
      </c>
      <c r="BO17" s="51" t="n">
        <f aca="false">EOMONTH(BN17,1)</f>
        <v>36007</v>
      </c>
      <c r="BP17" s="51" t="n">
        <f aca="false">EOMONTH(BO17,1)</f>
        <v>36038</v>
      </c>
      <c r="BQ17" s="51" t="n">
        <f aca="false">EOMONTH(BP17,1)</f>
        <v>36068</v>
      </c>
      <c r="BR17" s="51" t="n">
        <f aca="false">EOMONTH(BQ17,1)</f>
        <v>36099</v>
      </c>
      <c r="BS17" s="51" t="n">
        <f aca="false">EOMONTH(BR17,1)</f>
        <v>36129</v>
      </c>
      <c r="BT17" s="51" t="n">
        <f aca="false">EOMONTH(BS17,1)</f>
        <v>36160</v>
      </c>
      <c r="BU17" s="51" t="n">
        <f aca="false">EOMONTH(BT17,1)</f>
        <v>36191</v>
      </c>
      <c r="BV17" s="51" t="n">
        <f aca="false">EOMONTH(BU17,1)</f>
        <v>36219</v>
      </c>
      <c r="BW17" s="51" t="n">
        <f aca="false">EOMONTH(BV17,1)</f>
        <v>36250</v>
      </c>
      <c r="BX17" s="52"/>
      <c r="BZ17" s="34" t="n">
        <f aca="false">MATCH(C17,Curves!$C$12:$C$433,0)</f>
        <v>15</v>
      </c>
      <c r="CA17" s="34" t="n">
        <f aca="false">MATCH(CONCATENATE("NG ",TEXT($BM17,"mmm-yyyy")),Curves!$11:$11,0)</f>
        <v>20</v>
      </c>
      <c r="CB17" s="34" t="n">
        <f aca="false">MATCH(CONCATENATE("B ",TEXT($BM17,"mmm-yyyy")),Curves!$11:$11,0)</f>
        <v>8</v>
      </c>
      <c r="CC17" s="34" t="n">
        <f aca="false">MATCH(CONCATENATE("DISC ",TEXT($BM17,"mmm-yyyy")),Curves!$11:$11,0)</f>
        <v>32</v>
      </c>
      <c r="CD17" s="34"/>
      <c r="CE17" s="34" t="n">
        <f aca="false">MATCH(CONCATENATE("NG ",TEXT($BN17,"mmm-yyyy")),Curves!$11:$11,0)</f>
        <v>21</v>
      </c>
      <c r="CF17" s="34" t="n">
        <f aca="false">MATCH(CONCATENATE("B ",TEXT($BN17,"mmm-yyyy")),Curves!$11:$11,0)</f>
        <v>9</v>
      </c>
      <c r="CG17" s="34" t="n">
        <f aca="false">MATCH(CONCATENATE("DISC ",TEXT($BN17,"mmm-yyyy")),Curves!$11:$11,0)</f>
        <v>33</v>
      </c>
      <c r="CH17" s="34"/>
      <c r="CI17" s="34" t="n">
        <f aca="false">MATCH(CONCATENATE("NG ",TEXT($BO17,"mmm-yyyy")),Curves!$11:$11,0)</f>
        <v>22</v>
      </c>
      <c r="CJ17" s="34" t="n">
        <f aca="false">MATCH(CONCATENATE("B ",TEXT($BO17,"mmm-yyyy")),Curves!$11:$11,0)</f>
        <v>10</v>
      </c>
      <c r="CK17" s="34" t="n">
        <f aca="false">MATCH(CONCATENATE("DISC ",TEXT($BO17,"mmm-yyyy")),Curves!$11:$11,0)</f>
        <v>34</v>
      </c>
      <c r="CL17" s="34"/>
      <c r="CM17" s="34" t="n">
        <f aca="false">MATCH(CONCATENATE("NG ",TEXT($BP17,"mmm-yyyy")),Curves!$11:$11,0)</f>
        <v>23</v>
      </c>
      <c r="CN17" s="34" t="n">
        <f aca="false">MATCH(CONCATENATE("B ",TEXT($BP17,"mmm-yyyy")),Curves!$11:$11,0)</f>
        <v>11</v>
      </c>
      <c r="CO17" s="34" t="n">
        <f aca="false">MATCH(CONCATENATE("DISC ",TEXT($BP17,"mmm-yyyy")),Curves!$11:$11,0)</f>
        <v>35</v>
      </c>
      <c r="CP17" s="34"/>
      <c r="CQ17" s="34" t="n">
        <f aca="false">MATCH(CONCATENATE("NG ",TEXT($BQ17,"mmm-yyyy")),Curves!$11:$11,0)</f>
        <v>24</v>
      </c>
      <c r="CR17" s="34" t="n">
        <f aca="false">MATCH(CONCATENATE("B ",TEXT($BQ17,"mmm-yyyy")),Curves!$11:$11,0)</f>
        <v>12</v>
      </c>
      <c r="CS17" s="34" t="n">
        <f aca="false">MATCH(CONCATENATE("DISC ",TEXT($BQ17,"mmm-yyyy")),Curves!$11:$11,0)</f>
        <v>36</v>
      </c>
      <c r="CT17" s="34"/>
      <c r="CU17" s="34" t="n">
        <f aca="false">MATCH(CONCATENATE("NG ",TEXT($BR17,"mmm-yyyy")),Curves!$11:$11,0)</f>
        <v>25</v>
      </c>
      <c r="CV17" s="34" t="n">
        <f aca="false">MATCH(CONCATENATE("B ",TEXT($BR17,"mmm-yyyy")),Curves!$11:$11,0)</f>
        <v>13</v>
      </c>
      <c r="CW17" s="34" t="n">
        <f aca="false">MATCH(CONCATENATE("DISC ",TEXT($BR17,"mmm-yyyy")),Curves!$11:$11,0)</f>
        <v>37</v>
      </c>
      <c r="CX17" s="34"/>
      <c r="CY17" s="34" t="n">
        <f aca="false">MATCH(CONCATENATE("NG ",TEXT($BS17,"mmm-yyyy")),Curves!$11:$11,0)</f>
        <v>26</v>
      </c>
      <c r="CZ17" s="34" t="n">
        <f aca="false">MATCH(CONCATENATE("B ",TEXT($BS17,"mmm-yyyy")),Curves!$11:$11,0)</f>
        <v>14</v>
      </c>
      <c r="DA17" s="34" t="n">
        <f aca="false">MATCH(CONCATENATE("DISC ",TEXT($BS17,"mmm-yyyy")),Curves!$11:$11,0)</f>
        <v>38</v>
      </c>
      <c r="DB17" s="34"/>
      <c r="DC17" s="34" t="n">
        <f aca="false">MATCH(CONCATENATE("NG ",TEXT($BT17,"mmm-yyyy")),Curves!$11:$11,0)</f>
        <v>27</v>
      </c>
      <c r="DD17" s="34" t="n">
        <f aca="false">MATCH(CONCATENATE("B ",TEXT($BT17,"mmm-yyyy")),Curves!$11:$11,0)</f>
        <v>15</v>
      </c>
      <c r="DE17" s="34" t="n">
        <f aca="false">MATCH(CONCATENATE("DISC ",TEXT($BT17,"mmm-yyyy")),Curves!$11:$11,0)</f>
        <v>39</v>
      </c>
      <c r="DF17" s="34"/>
      <c r="DG17" s="34" t="n">
        <f aca="false">MATCH(CONCATENATE("NG ",TEXT($BU17,"mmm-yyyy")),Curves!$11:$11,0)</f>
        <v>28</v>
      </c>
      <c r="DH17" s="34" t="n">
        <f aca="false">MATCH(CONCATENATE("B ",TEXT($BU17,"mmm-yyyy")),Curves!$11:$11,0)</f>
        <v>16</v>
      </c>
      <c r="DI17" s="34" t="n">
        <f aca="false">MATCH(CONCATENATE("DISC ",TEXT($BU17,"mmm-yyyy")),Curves!$11:$11,0)</f>
        <v>40</v>
      </c>
      <c r="DK17" s="34" t="n">
        <f aca="false">MATCH(CONCATENATE("NG ",TEXT($BV17,"mmm-yyyy")),Curves!$11:$11,0)</f>
        <v>29</v>
      </c>
      <c r="DL17" s="34" t="n">
        <f aca="false">MATCH(CONCATENATE("B ",TEXT($BV17,"mmm-yyyy")),Curves!$11:$11,0)</f>
        <v>17</v>
      </c>
      <c r="DM17" s="34" t="n">
        <f aca="false">MATCH(CONCATENATE("DISC ",TEXT($BV17,"mmm-yyyy")),Curves!$11:$11,0)</f>
        <v>41</v>
      </c>
      <c r="DO17" s="34" t="n">
        <f aca="false">MATCH(CONCATENATE("NG ",TEXT($BW17,"mmm-yyyy")),Curves!$11:$11,0)</f>
        <v>30</v>
      </c>
      <c r="DP17" s="34" t="n">
        <f aca="false">MATCH(CONCATENATE("B ",TEXT($BW17,"mmm-yyyy")),Curves!$11:$11,0)</f>
        <v>18</v>
      </c>
      <c r="DQ17" s="34" t="n">
        <f aca="false">MATCH(CONCATENATE("DISC ",TEXT($BW17,"mmm-yyyy")),Curves!$11:$11,0)</f>
        <v>42</v>
      </c>
    </row>
    <row r="18" customFormat="false" ht="12.75" hidden="false" customHeight="false" outlineLevel="0" collapsed="false">
      <c r="B18" s="26" t="n">
        <f aca="false">IF(C18&lt;&gt;"",IF(C18&gt;=(WORKDAY(EOMONTH(C18,0)+1,-2)),EOMONTH(EOMONTH(C18,0)+1,0)+1,EOMONTH(C18,0)+1),"")</f>
        <v>35916</v>
      </c>
      <c r="C18" s="45" t="n">
        <f aca="false">IF(Curves!C27&lt;&gt;"",Curves!C27,"")</f>
        <v>35901</v>
      </c>
      <c r="D18" s="46"/>
      <c r="E18" s="47" t="n">
        <f aca="false">(T18+U18)*V18</f>
        <v>2.55312264966539</v>
      </c>
      <c r="F18" s="47" t="n">
        <f aca="false">(X18+Y18)*Z18</f>
        <v>2.57042871909533</v>
      </c>
      <c r="G18" s="47" t="n">
        <f aca="false">(AB18+AC18)*AD18</f>
        <v>2.65315502614005</v>
      </c>
      <c r="H18" s="47" t="n">
        <f aca="false">(AF18+AG18)*AH18</f>
        <v>2.64714518734131</v>
      </c>
      <c r="I18" s="47" t="n">
        <f aca="false">(AJ18+AK18)*AL18</f>
        <v>2.61274571566579</v>
      </c>
      <c r="J18" s="47" t="n">
        <f aca="false">(AN18+AO18)*AP18</f>
        <v>2.55173916303157</v>
      </c>
      <c r="K18" s="47" t="n">
        <f aca="false">(AR18+AS18)*AT18</f>
        <v>2.67983278753819</v>
      </c>
      <c r="L18" s="47" t="n">
        <f aca="false">(AV18+AW18)*AX18</f>
        <v>2.78775374068356</v>
      </c>
      <c r="M18" s="47" t="n">
        <f aca="false">(AZ18+BA18)*BB18</f>
        <v>2.78560517894596</v>
      </c>
      <c r="N18" s="47" t="n">
        <f aca="false">(BD18+BE18)*BF18</f>
        <v>2.617135150316</v>
      </c>
      <c r="O18" s="48" t="n">
        <f aca="false">(BH18+BI18)*BJ18</f>
        <v>2.45330495058177</v>
      </c>
      <c r="P18" s="49" t="n">
        <f aca="false">MAX(E18:O18)</f>
        <v>2.78775374068356</v>
      </c>
      <c r="Q18" s="49" t="n">
        <f aca="false">MIN(E18:O18)</f>
        <v>2.45330495058177</v>
      </c>
      <c r="R18" s="50" t="n">
        <f aca="false">IF(P18-Q18&lt;&gt;0,P18-Q18,R17)</f>
        <v>0.334448790101781</v>
      </c>
      <c r="T18" s="31" t="n">
        <f aca="false">INDEX(Curves!$A$12:$AZ$907,$BZ18,CA18)</f>
        <v>2.479</v>
      </c>
      <c r="U18" s="31" t="n">
        <f aca="false">INDEX(Curves!$A$12:$AZ$907,$BZ18,CB18)</f>
        <v>0.08</v>
      </c>
      <c r="V18" s="31" t="n">
        <f aca="false">INDEX(Curves!$A$12:$AZ$907,$BZ18,CC18)</f>
        <v>0.997703262862599</v>
      </c>
      <c r="W18" s="31"/>
      <c r="X18" s="31" t="n">
        <f aca="false">INDEX(Curves!$A$12:$AZ$907,$BZ18,CE18)</f>
        <v>2.519</v>
      </c>
      <c r="Y18" s="31" t="n">
        <f aca="false">INDEX(Curves!$A$12:$AZ$907,$BZ18,CF18)</f>
        <v>0.07</v>
      </c>
      <c r="Z18" s="31" t="n">
        <f aca="false">INDEX(Curves!$A$12:$AZ$907,$BZ18,CG18)</f>
        <v>0.992826851717005</v>
      </c>
      <c r="AA18" s="31"/>
      <c r="AB18" s="31" t="n">
        <f aca="false">INDEX(Curves!$A$12:$AZ$907,$BZ18,CI18)</f>
        <v>2.545</v>
      </c>
      <c r="AC18" s="31" t="n">
        <f aca="false">INDEX(Curves!$A$12:$AZ$907,$BZ18,CJ18)</f>
        <v>0.14</v>
      </c>
      <c r="AD18" s="31" t="n">
        <f aca="false">INDEX(Curves!$A$12:$AZ$907,$BZ18,CK18)</f>
        <v>0.988139674540056</v>
      </c>
      <c r="AE18" s="31"/>
      <c r="AF18" s="31" t="n">
        <f aca="false">INDEX(Curves!$A$12:$AZ$907,$BZ18,CM18)</f>
        <v>2.552</v>
      </c>
      <c r="AG18" s="31" t="n">
        <f aca="false">INDEX(Curves!$A$12:$AZ$907,$BZ18,CN18)</f>
        <v>0.14</v>
      </c>
      <c r="AH18" s="31" t="n">
        <f aca="false">INDEX(Curves!$A$12:$AZ$907,$BZ18,CO18)</f>
        <v>0.983337736753831</v>
      </c>
      <c r="AI18" s="31"/>
      <c r="AJ18" s="31" t="n">
        <f aca="false">INDEX(Curves!$A$12:$AZ$907,$BZ18,CQ18)</f>
        <v>2.54</v>
      </c>
      <c r="AK18" s="31" t="n">
        <f aca="false">INDEX(Curves!$A$12:$AZ$907,$BZ18,CR18)</f>
        <v>0.13</v>
      </c>
      <c r="AL18" s="31" t="n">
        <f aca="false">INDEX(Curves!$A$12:$AZ$907,$BZ18,CS18)</f>
        <v>0.978556447814903</v>
      </c>
      <c r="AM18" s="31"/>
      <c r="AN18" s="31" t="n">
        <f aca="false">INDEX(Curves!$A$12:$AZ$907,$BZ18,CU18)</f>
        <v>2.55</v>
      </c>
      <c r="AO18" s="31" t="n">
        <f aca="false">INDEX(Curves!$A$12:$AZ$907,$BZ18,CV18)</f>
        <v>0.07</v>
      </c>
      <c r="AP18" s="31" t="n">
        <f aca="false">INDEX(Curves!$A$12:$AZ$907,$BZ18,CW18)</f>
        <v>0.973946245431897</v>
      </c>
      <c r="AQ18" s="31"/>
      <c r="AR18" s="31" t="n">
        <f aca="false">INDEX(Curves!$A$12:$AZ$907,$BZ18,CY18)</f>
        <v>2.655</v>
      </c>
      <c r="AS18" s="31" t="n">
        <f aca="false">INDEX(Curves!$A$12:$AZ$907,$BZ18,CZ18)</f>
        <v>0.11</v>
      </c>
      <c r="AT18" s="31" t="n">
        <f aca="false">INDEX(Curves!$A$12:$AZ$907,$BZ18,DA18)</f>
        <v>0.969198114842022</v>
      </c>
      <c r="AU18" s="31"/>
      <c r="AV18" s="31" t="n">
        <f aca="false">INDEX(Curves!$A$12:$AZ$907,$BZ18,DC18)</f>
        <v>2.77</v>
      </c>
      <c r="AW18" s="31" t="n">
        <f aca="false">INDEX(Curves!$A$12:$AZ$907,$BZ18,DD18)</f>
        <v>0.12</v>
      </c>
      <c r="AX18" s="31" t="n">
        <f aca="false">INDEX(Curves!$A$12:$AZ$907,$BZ18,DE18)</f>
        <v>0.964620671516801</v>
      </c>
      <c r="AY18" s="31"/>
      <c r="AZ18" s="31" t="n">
        <f aca="false">INDEX(Curves!$A$12:$AZ$907,$BZ18,DG18)</f>
        <v>2.782</v>
      </c>
      <c r="BA18" s="31" t="n">
        <f aca="false">INDEX(Curves!$A$12:$AZ$907,$BZ18,DH18)</f>
        <v>0.12</v>
      </c>
      <c r="BB18" s="31" t="n">
        <f aca="false">INDEX(Curves!$A$12:$AZ$907,$BZ18,DI18)</f>
        <v>0.959891515832515</v>
      </c>
      <c r="BC18" s="31"/>
      <c r="BD18" s="31" t="n">
        <f aca="false">INDEX(Curves!$A$12:$AZ$907,$BZ18,DK18)</f>
        <v>2.62</v>
      </c>
      <c r="BE18" s="31" t="n">
        <f aca="false">INDEX(Curves!$A$12:$AZ$907,$BZ18,DL18)</f>
        <v>0.12</v>
      </c>
      <c r="BF18" s="31" t="n">
        <f aca="false">INDEX(Curves!$A$12:$AZ$907,$BZ18,DM18)</f>
        <v>0.955158813983941</v>
      </c>
      <c r="BG18" s="31"/>
      <c r="BH18" s="31" t="n">
        <f aca="false">INDEX(Curves!$A$12:$AZ$907,$BZ18,DO18)</f>
        <v>2.46</v>
      </c>
      <c r="BI18" s="31" t="n">
        <f aca="false">INDEX(Curves!$A$12:$AZ$907,$BZ18,DP18)</f>
        <v>0.12</v>
      </c>
      <c r="BJ18" s="31" t="n">
        <f aca="false">INDEX(Curves!$A$12:$AZ$907,$BZ18,DQ18)</f>
        <v>0.950893391698362</v>
      </c>
      <c r="BK18" s="0"/>
      <c r="BL18" s="0"/>
      <c r="BM18" s="51" t="n">
        <f aca="false">BM17</f>
        <v>35916</v>
      </c>
      <c r="BN18" s="51" t="n">
        <f aca="false">EOMONTH(BM18,1)</f>
        <v>35976</v>
      </c>
      <c r="BO18" s="51" t="n">
        <f aca="false">EOMONTH(BN18,1)</f>
        <v>36007</v>
      </c>
      <c r="BP18" s="51" t="n">
        <f aca="false">EOMONTH(BO18,1)</f>
        <v>36038</v>
      </c>
      <c r="BQ18" s="51" t="n">
        <f aca="false">EOMONTH(BP18,1)</f>
        <v>36068</v>
      </c>
      <c r="BR18" s="51" t="n">
        <f aca="false">EOMONTH(BQ18,1)</f>
        <v>36099</v>
      </c>
      <c r="BS18" s="51" t="n">
        <f aca="false">EOMONTH(BR18,1)</f>
        <v>36129</v>
      </c>
      <c r="BT18" s="51" t="n">
        <f aca="false">EOMONTH(BS18,1)</f>
        <v>36160</v>
      </c>
      <c r="BU18" s="51" t="n">
        <f aca="false">EOMONTH(BT18,1)</f>
        <v>36191</v>
      </c>
      <c r="BV18" s="51" t="n">
        <f aca="false">EOMONTH(BU18,1)</f>
        <v>36219</v>
      </c>
      <c r="BW18" s="51" t="n">
        <f aca="false">EOMONTH(BV18,1)</f>
        <v>36250</v>
      </c>
      <c r="BX18" s="52"/>
      <c r="BZ18" s="34" t="n">
        <f aca="false">MATCH(C18,Curves!$C$12:$C$433,0)</f>
        <v>16</v>
      </c>
      <c r="CA18" s="34" t="n">
        <f aca="false">MATCH(CONCATENATE("NG ",TEXT($BM18,"mmm-yyyy")),Curves!$11:$11,0)</f>
        <v>20</v>
      </c>
      <c r="CB18" s="34" t="n">
        <f aca="false">MATCH(CONCATENATE("B ",TEXT($BM18,"mmm-yyyy")),Curves!$11:$11,0)</f>
        <v>8</v>
      </c>
      <c r="CC18" s="34" t="n">
        <f aca="false">MATCH(CONCATENATE("DISC ",TEXT($BM18,"mmm-yyyy")),Curves!$11:$11,0)</f>
        <v>32</v>
      </c>
      <c r="CD18" s="34"/>
      <c r="CE18" s="34" t="n">
        <f aca="false">MATCH(CONCATENATE("NG ",TEXT($BN18,"mmm-yyyy")),Curves!$11:$11,0)</f>
        <v>21</v>
      </c>
      <c r="CF18" s="34" t="n">
        <f aca="false">MATCH(CONCATENATE("B ",TEXT($BN18,"mmm-yyyy")),Curves!$11:$11,0)</f>
        <v>9</v>
      </c>
      <c r="CG18" s="34" t="n">
        <f aca="false">MATCH(CONCATENATE("DISC ",TEXT($BN18,"mmm-yyyy")),Curves!$11:$11,0)</f>
        <v>33</v>
      </c>
      <c r="CH18" s="34"/>
      <c r="CI18" s="34" t="n">
        <f aca="false">MATCH(CONCATENATE("NG ",TEXT($BO18,"mmm-yyyy")),Curves!$11:$11,0)</f>
        <v>22</v>
      </c>
      <c r="CJ18" s="34" t="n">
        <f aca="false">MATCH(CONCATENATE("B ",TEXT($BO18,"mmm-yyyy")),Curves!$11:$11,0)</f>
        <v>10</v>
      </c>
      <c r="CK18" s="34" t="n">
        <f aca="false">MATCH(CONCATENATE("DISC ",TEXT($BO18,"mmm-yyyy")),Curves!$11:$11,0)</f>
        <v>34</v>
      </c>
      <c r="CL18" s="34"/>
      <c r="CM18" s="34" t="n">
        <f aca="false">MATCH(CONCATENATE("NG ",TEXT($BP18,"mmm-yyyy")),Curves!$11:$11,0)</f>
        <v>23</v>
      </c>
      <c r="CN18" s="34" t="n">
        <f aca="false">MATCH(CONCATENATE("B ",TEXT($BP18,"mmm-yyyy")),Curves!$11:$11,0)</f>
        <v>11</v>
      </c>
      <c r="CO18" s="34" t="n">
        <f aca="false">MATCH(CONCATENATE("DISC ",TEXT($BP18,"mmm-yyyy")),Curves!$11:$11,0)</f>
        <v>35</v>
      </c>
      <c r="CP18" s="34"/>
      <c r="CQ18" s="34" t="n">
        <f aca="false">MATCH(CONCATENATE("NG ",TEXT($BQ18,"mmm-yyyy")),Curves!$11:$11,0)</f>
        <v>24</v>
      </c>
      <c r="CR18" s="34" t="n">
        <f aca="false">MATCH(CONCATENATE("B ",TEXT($BQ18,"mmm-yyyy")),Curves!$11:$11,0)</f>
        <v>12</v>
      </c>
      <c r="CS18" s="34" t="n">
        <f aca="false">MATCH(CONCATENATE("DISC ",TEXT($BQ18,"mmm-yyyy")),Curves!$11:$11,0)</f>
        <v>36</v>
      </c>
      <c r="CT18" s="34"/>
      <c r="CU18" s="34" t="n">
        <f aca="false">MATCH(CONCATENATE("NG ",TEXT($BR18,"mmm-yyyy")),Curves!$11:$11,0)</f>
        <v>25</v>
      </c>
      <c r="CV18" s="34" t="n">
        <f aca="false">MATCH(CONCATENATE("B ",TEXT($BR18,"mmm-yyyy")),Curves!$11:$11,0)</f>
        <v>13</v>
      </c>
      <c r="CW18" s="34" t="n">
        <f aca="false">MATCH(CONCATENATE("DISC ",TEXT($BR18,"mmm-yyyy")),Curves!$11:$11,0)</f>
        <v>37</v>
      </c>
      <c r="CX18" s="34"/>
      <c r="CY18" s="34" t="n">
        <f aca="false">MATCH(CONCATENATE("NG ",TEXT($BS18,"mmm-yyyy")),Curves!$11:$11,0)</f>
        <v>26</v>
      </c>
      <c r="CZ18" s="34" t="n">
        <f aca="false">MATCH(CONCATENATE("B ",TEXT($BS18,"mmm-yyyy")),Curves!$11:$11,0)</f>
        <v>14</v>
      </c>
      <c r="DA18" s="34" t="n">
        <f aca="false">MATCH(CONCATENATE("DISC ",TEXT($BS18,"mmm-yyyy")),Curves!$11:$11,0)</f>
        <v>38</v>
      </c>
      <c r="DB18" s="34"/>
      <c r="DC18" s="34" t="n">
        <f aca="false">MATCH(CONCATENATE("NG ",TEXT($BT18,"mmm-yyyy")),Curves!$11:$11,0)</f>
        <v>27</v>
      </c>
      <c r="DD18" s="34" t="n">
        <f aca="false">MATCH(CONCATENATE("B ",TEXT($BT18,"mmm-yyyy")),Curves!$11:$11,0)</f>
        <v>15</v>
      </c>
      <c r="DE18" s="34" t="n">
        <f aca="false">MATCH(CONCATENATE("DISC ",TEXT($BT18,"mmm-yyyy")),Curves!$11:$11,0)</f>
        <v>39</v>
      </c>
      <c r="DF18" s="34"/>
      <c r="DG18" s="34" t="n">
        <f aca="false">MATCH(CONCATENATE("NG ",TEXT($BU18,"mmm-yyyy")),Curves!$11:$11,0)</f>
        <v>28</v>
      </c>
      <c r="DH18" s="34" t="n">
        <f aca="false">MATCH(CONCATENATE("B ",TEXT($BU18,"mmm-yyyy")),Curves!$11:$11,0)</f>
        <v>16</v>
      </c>
      <c r="DI18" s="34" t="n">
        <f aca="false">MATCH(CONCATENATE("DISC ",TEXT($BU18,"mmm-yyyy")),Curves!$11:$11,0)</f>
        <v>40</v>
      </c>
      <c r="DK18" s="34" t="n">
        <f aca="false">MATCH(CONCATENATE("NG ",TEXT($BV18,"mmm-yyyy")),Curves!$11:$11,0)</f>
        <v>29</v>
      </c>
      <c r="DL18" s="34" t="n">
        <f aca="false">MATCH(CONCATENATE("B ",TEXT($BV18,"mmm-yyyy")),Curves!$11:$11,0)</f>
        <v>17</v>
      </c>
      <c r="DM18" s="34" t="n">
        <f aca="false">MATCH(CONCATENATE("DISC ",TEXT($BV18,"mmm-yyyy")),Curves!$11:$11,0)</f>
        <v>41</v>
      </c>
      <c r="DO18" s="34" t="n">
        <f aca="false">MATCH(CONCATENATE("NG ",TEXT($BW18,"mmm-yyyy")),Curves!$11:$11,0)</f>
        <v>30</v>
      </c>
      <c r="DP18" s="34" t="n">
        <f aca="false">MATCH(CONCATENATE("B ",TEXT($BW18,"mmm-yyyy")),Curves!$11:$11,0)</f>
        <v>18</v>
      </c>
      <c r="DQ18" s="34" t="n">
        <f aca="false">MATCH(CONCATENATE("DISC ",TEXT($BW18,"mmm-yyyy")),Curves!$11:$11,0)</f>
        <v>42</v>
      </c>
    </row>
    <row r="19" customFormat="false" ht="12.75" hidden="false" customHeight="false" outlineLevel="0" collapsed="false">
      <c r="B19" s="26" t="n">
        <f aca="false">IF(C19&lt;&gt;"",IF(C19&gt;=(WORKDAY(EOMONTH(C19,0)+1,-2)),EOMONTH(EOMONTH(C19,0)+1,0)+1,EOMONTH(C19,0)+1),"")</f>
        <v>35916</v>
      </c>
      <c r="C19" s="45" t="n">
        <f aca="false">IF(Curves!C28&lt;&gt;"",Curves!C28,"")</f>
        <v>35902</v>
      </c>
      <c r="D19" s="46"/>
      <c r="E19" s="47" t="n">
        <f aca="false">(T19+U19)*V19</f>
        <v>2.54954896262396</v>
      </c>
      <c r="F19" s="47" t="n">
        <f aca="false">(X19+Y19)*Z19</f>
        <v>2.56985550514108</v>
      </c>
      <c r="G19" s="47" t="n">
        <f aca="false">(AB19+AC19)*AD19</f>
        <v>2.65163377654304</v>
      </c>
      <c r="H19" s="47" t="n">
        <f aca="false">(AF19+AG19)*AH19</f>
        <v>2.64860403944029</v>
      </c>
      <c r="I19" s="47" t="n">
        <f aca="false">(AJ19+AK19)*AL19</f>
        <v>2.61421715902807</v>
      </c>
      <c r="J19" s="47" t="n">
        <f aca="false">(AN19+AO19)*AP19</f>
        <v>2.55516500371681</v>
      </c>
      <c r="K19" s="47" t="n">
        <f aca="false">(AR19+AS19)*AT19</f>
        <v>2.6803838883984</v>
      </c>
      <c r="L19" s="47" t="n">
        <f aca="false">(AV19+AW19)*AX19</f>
        <v>2.78835027984341</v>
      </c>
      <c r="M19" s="47" t="n">
        <f aca="false">(AZ19+BA19)*BB19</f>
        <v>2.78621567552403</v>
      </c>
      <c r="N19" s="47" t="n">
        <f aca="false">(BD19+BE19)*BF19</f>
        <v>2.61771041792957</v>
      </c>
      <c r="O19" s="48" t="n">
        <f aca="false">(BH19+BI19)*BJ19</f>
        <v>2.45384250778743</v>
      </c>
      <c r="P19" s="49" t="n">
        <f aca="false">MAX(E19:O19)</f>
        <v>2.78835027984341</v>
      </c>
      <c r="Q19" s="49" t="n">
        <f aca="false">MIN(E19:O19)</f>
        <v>2.45384250778743</v>
      </c>
      <c r="R19" s="50" t="n">
        <f aca="false">IF(P19-Q19&lt;&gt;0,P19-Q19,R18)</f>
        <v>0.334507772055982</v>
      </c>
      <c r="T19" s="31" t="n">
        <f aca="false">INDEX(Curves!$A$12:$AZ$907,$BZ19,CA19)</f>
        <v>2.475</v>
      </c>
      <c r="U19" s="31" t="n">
        <f aca="false">INDEX(Curves!$A$12:$AZ$907,$BZ19,CB19)</f>
        <v>0.08</v>
      </c>
      <c r="V19" s="31" t="n">
        <f aca="false">INDEX(Curves!$A$12:$AZ$907,$BZ19,CC19)</f>
        <v>0.997866521574934</v>
      </c>
      <c r="W19" s="31"/>
      <c r="X19" s="31" t="n">
        <f aca="false">INDEX(Curves!$A$12:$AZ$907,$BZ19,CE19)</f>
        <v>2.518</v>
      </c>
      <c r="Y19" s="31" t="n">
        <f aca="false">INDEX(Curves!$A$12:$AZ$907,$BZ19,CF19)</f>
        <v>0.07</v>
      </c>
      <c r="Z19" s="31" t="n">
        <f aca="false">INDEX(Curves!$A$12:$AZ$907,$BZ19,CG19)</f>
        <v>0.992988989621748</v>
      </c>
      <c r="AA19" s="31"/>
      <c r="AB19" s="31" t="n">
        <f aca="false">INDEX(Curves!$A$12:$AZ$907,$BZ19,CI19)</f>
        <v>2.543</v>
      </c>
      <c r="AC19" s="31" t="n">
        <f aca="false">INDEX(Curves!$A$12:$AZ$907,$BZ19,CJ19)</f>
        <v>0.14</v>
      </c>
      <c r="AD19" s="31" t="n">
        <f aca="false">INDEX(Curves!$A$12:$AZ$907,$BZ19,CK19)</f>
        <v>0.98830927191317</v>
      </c>
      <c r="AE19" s="31"/>
      <c r="AF19" s="31" t="n">
        <f aca="false">INDEX(Curves!$A$12:$AZ$907,$BZ19,CM19)</f>
        <v>2.553</v>
      </c>
      <c r="AG19" s="31" t="n">
        <f aca="false">INDEX(Curves!$A$12:$AZ$907,$BZ19,CN19)</f>
        <v>0.14</v>
      </c>
      <c r="AH19" s="31" t="n">
        <f aca="false">INDEX(Curves!$A$12:$AZ$907,$BZ19,CO19)</f>
        <v>0.983514310969286</v>
      </c>
      <c r="AI19" s="31"/>
      <c r="AJ19" s="31" t="n">
        <f aca="false">INDEX(Curves!$A$12:$AZ$907,$BZ19,CQ19)</f>
        <v>2.541</v>
      </c>
      <c r="AK19" s="31" t="n">
        <f aca="false">INDEX(Curves!$A$12:$AZ$907,$BZ19,CR19)</f>
        <v>0.13</v>
      </c>
      <c r="AL19" s="31" t="n">
        <f aca="false">INDEX(Curves!$A$12:$AZ$907,$BZ19,CS19)</f>
        <v>0.978740980542146</v>
      </c>
      <c r="AM19" s="31"/>
      <c r="AN19" s="31" t="n">
        <f aca="false">INDEX(Curves!$A$12:$AZ$907,$BZ19,CU19)</f>
        <v>2.553</v>
      </c>
      <c r="AO19" s="31" t="n">
        <f aca="false">INDEX(Curves!$A$12:$AZ$907,$BZ19,CV19)</f>
        <v>0.07</v>
      </c>
      <c r="AP19" s="31" t="n">
        <f aca="false">INDEX(Curves!$A$12:$AZ$907,$BZ19,CW19)</f>
        <v>0.974138392572173</v>
      </c>
      <c r="AQ19" s="31"/>
      <c r="AR19" s="31" t="n">
        <f aca="false">INDEX(Curves!$A$12:$AZ$907,$BZ19,CY19)</f>
        <v>2.655</v>
      </c>
      <c r="AS19" s="31" t="n">
        <f aca="false">INDEX(Curves!$A$12:$AZ$907,$BZ19,CZ19)</f>
        <v>0.11</v>
      </c>
      <c r="AT19" s="31" t="n">
        <f aca="false">INDEX(Curves!$A$12:$AZ$907,$BZ19,DA19)</f>
        <v>0.969397427992188</v>
      </c>
      <c r="AU19" s="31"/>
      <c r="AV19" s="31" t="n">
        <f aca="false">INDEX(Curves!$A$12:$AZ$907,$BZ19,DC19)</f>
        <v>2.77</v>
      </c>
      <c r="AW19" s="31" t="n">
        <f aca="false">INDEX(Curves!$A$12:$AZ$907,$BZ19,DD19)</f>
        <v>0.12</v>
      </c>
      <c r="AX19" s="31" t="n">
        <f aca="false">INDEX(Curves!$A$12:$AZ$907,$BZ19,DE19)</f>
        <v>0.964827086451007</v>
      </c>
      <c r="AY19" s="31"/>
      <c r="AZ19" s="31" t="n">
        <f aca="false">INDEX(Curves!$A$12:$AZ$907,$BZ19,DG19)</f>
        <v>2.782</v>
      </c>
      <c r="BA19" s="31" t="n">
        <f aca="false">INDEX(Curves!$A$12:$AZ$907,$BZ19,DH19)</f>
        <v>0.12</v>
      </c>
      <c r="BB19" s="31" t="n">
        <f aca="false">INDEX(Curves!$A$12:$AZ$907,$BZ19,DI19)</f>
        <v>0.960101886810485</v>
      </c>
      <c r="BC19" s="31"/>
      <c r="BD19" s="31" t="n">
        <f aca="false">INDEX(Curves!$A$12:$AZ$907,$BZ19,DK19)</f>
        <v>2.62</v>
      </c>
      <c r="BE19" s="31" t="n">
        <f aca="false">INDEX(Curves!$A$12:$AZ$907,$BZ19,DL19)</f>
        <v>0.12</v>
      </c>
      <c r="BF19" s="31" t="n">
        <f aca="false">INDEX(Curves!$A$12:$AZ$907,$BZ19,DM19)</f>
        <v>0.955368765667726</v>
      </c>
      <c r="BG19" s="31"/>
      <c r="BH19" s="31" t="n">
        <f aca="false">INDEX(Curves!$A$12:$AZ$907,$BZ19,DO19)</f>
        <v>2.46</v>
      </c>
      <c r="BI19" s="31" t="n">
        <f aca="false">INDEX(Curves!$A$12:$AZ$907,$BZ19,DP19)</f>
        <v>0.12</v>
      </c>
      <c r="BJ19" s="31" t="n">
        <f aca="false">INDEX(Curves!$A$12:$AZ$907,$BZ19,DQ19)</f>
        <v>0.951101747204429</v>
      </c>
      <c r="BK19" s="0"/>
      <c r="BL19" s="0"/>
      <c r="BM19" s="51" t="n">
        <f aca="false">BM18</f>
        <v>35916</v>
      </c>
      <c r="BN19" s="51" t="n">
        <f aca="false">EOMONTH(BM19,1)</f>
        <v>35976</v>
      </c>
      <c r="BO19" s="51" t="n">
        <f aca="false">EOMONTH(BN19,1)</f>
        <v>36007</v>
      </c>
      <c r="BP19" s="51" t="n">
        <f aca="false">EOMONTH(BO19,1)</f>
        <v>36038</v>
      </c>
      <c r="BQ19" s="51" t="n">
        <f aca="false">EOMONTH(BP19,1)</f>
        <v>36068</v>
      </c>
      <c r="BR19" s="51" t="n">
        <f aca="false">EOMONTH(BQ19,1)</f>
        <v>36099</v>
      </c>
      <c r="BS19" s="51" t="n">
        <f aca="false">EOMONTH(BR19,1)</f>
        <v>36129</v>
      </c>
      <c r="BT19" s="51" t="n">
        <f aca="false">EOMONTH(BS19,1)</f>
        <v>36160</v>
      </c>
      <c r="BU19" s="51" t="n">
        <f aca="false">EOMONTH(BT19,1)</f>
        <v>36191</v>
      </c>
      <c r="BV19" s="51" t="n">
        <f aca="false">EOMONTH(BU19,1)</f>
        <v>36219</v>
      </c>
      <c r="BW19" s="51" t="n">
        <f aca="false">EOMONTH(BV19,1)</f>
        <v>36250</v>
      </c>
      <c r="BX19" s="52"/>
      <c r="BZ19" s="34" t="n">
        <f aca="false">MATCH(C19,Curves!$C$12:$C$433,0)</f>
        <v>17</v>
      </c>
      <c r="CA19" s="34" t="n">
        <f aca="false">MATCH(CONCATENATE("NG ",TEXT($BM19,"mmm-yyyy")),Curves!$11:$11,0)</f>
        <v>20</v>
      </c>
      <c r="CB19" s="34" t="n">
        <f aca="false">MATCH(CONCATENATE("B ",TEXT($BM19,"mmm-yyyy")),Curves!$11:$11,0)</f>
        <v>8</v>
      </c>
      <c r="CC19" s="34" t="n">
        <f aca="false">MATCH(CONCATENATE("DISC ",TEXT($BM19,"mmm-yyyy")),Curves!$11:$11,0)</f>
        <v>32</v>
      </c>
      <c r="CD19" s="34"/>
      <c r="CE19" s="34" t="n">
        <f aca="false">MATCH(CONCATENATE("NG ",TEXT($BN19,"mmm-yyyy")),Curves!$11:$11,0)</f>
        <v>21</v>
      </c>
      <c r="CF19" s="34" t="n">
        <f aca="false">MATCH(CONCATENATE("B ",TEXT($BN19,"mmm-yyyy")),Curves!$11:$11,0)</f>
        <v>9</v>
      </c>
      <c r="CG19" s="34" t="n">
        <f aca="false">MATCH(CONCATENATE("DISC ",TEXT($BN19,"mmm-yyyy")),Curves!$11:$11,0)</f>
        <v>33</v>
      </c>
      <c r="CH19" s="34"/>
      <c r="CI19" s="34" t="n">
        <f aca="false">MATCH(CONCATENATE("NG ",TEXT($BO19,"mmm-yyyy")),Curves!$11:$11,0)</f>
        <v>22</v>
      </c>
      <c r="CJ19" s="34" t="n">
        <f aca="false">MATCH(CONCATENATE("B ",TEXT($BO19,"mmm-yyyy")),Curves!$11:$11,0)</f>
        <v>10</v>
      </c>
      <c r="CK19" s="34" t="n">
        <f aca="false">MATCH(CONCATENATE("DISC ",TEXT($BO19,"mmm-yyyy")),Curves!$11:$11,0)</f>
        <v>34</v>
      </c>
      <c r="CL19" s="34"/>
      <c r="CM19" s="34" t="n">
        <f aca="false">MATCH(CONCATENATE("NG ",TEXT($BP19,"mmm-yyyy")),Curves!$11:$11,0)</f>
        <v>23</v>
      </c>
      <c r="CN19" s="34" t="n">
        <f aca="false">MATCH(CONCATENATE("B ",TEXT($BP19,"mmm-yyyy")),Curves!$11:$11,0)</f>
        <v>11</v>
      </c>
      <c r="CO19" s="34" t="n">
        <f aca="false">MATCH(CONCATENATE("DISC ",TEXT($BP19,"mmm-yyyy")),Curves!$11:$11,0)</f>
        <v>35</v>
      </c>
      <c r="CP19" s="34"/>
      <c r="CQ19" s="34" t="n">
        <f aca="false">MATCH(CONCATENATE("NG ",TEXT($BQ19,"mmm-yyyy")),Curves!$11:$11,0)</f>
        <v>24</v>
      </c>
      <c r="CR19" s="34" t="n">
        <f aca="false">MATCH(CONCATENATE("B ",TEXT($BQ19,"mmm-yyyy")),Curves!$11:$11,0)</f>
        <v>12</v>
      </c>
      <c r="CS19" s="34" t="n">
        <f aca="false">MATCH(CONCATENATE("DISC ",TEXT($BQ19,"mmm-yyyy")),Curves!$11:$11,0)</f>
        <v>36</v>
      </c>
      <c r="CT19" s="34"/>
      <c r="CU19" s="34" t="n">
        <f aca="false">MATCH(CONCATENATE("NG ",TEXT($BR19,"mmm-yyyy")),Curves!$11:$11,0)</f>
        <v>25</v>
      </c>
      <c r="CV19" s="34" t="n">
        <f aca="false">MATCH(CONCATENATE("B ",TEXT($BR19,"mmm-yyyy")),Curves!$11:$11,0)</f>
        <v>13</v>
      </c>
      <c r="CW19" s="34" t="n">
        <f aca="false">MATCH(CONCATENATE("DISC ",TEXT($BR19,"mmm-yyyy")),Curves!$11:$11,0)</f>
        <v>37</v>
      </c>
      <c r="CX19" s="34"/>
      <c r="CY19" s="34" t="n">
        <f aca="false">MATCH(CONCATENATE("NG ",TEXT($BS19,"mmm-yyyy")),Curves!$11:$11,0)</f>
        <v>26</v>
      </c>
      <c r="CZ19" s="34" t="n">
        <f aca="false">MATCH(CONCATENATE("B ",TEXT($BS19,"mmm-yyyy")),Curves!$11:$11,0)</f>
        <v>14</v>
      </c>
      <c r="DA19" s="34" t="n">
        <f aca="false">MATCH(CONCATENATE("DISC ",TEXT($BS19,"mmm-yyyy")),Curves!$11:$11,0)</f>
        <v>38</v>
      </c>
      <c r="DB19" s="34"/>
      <c r="DC19" s="34" t="n">
        <f aca="false">MATCH(CONCATENATE("NG ",TEXT($BT19,"mmm-yyyy")),Curves!$11:$11,0)</f>
        <v>27</v>
      </c>
      <c r="DD19" s="34" t="n">
        <f aca="false">MATCH(CONCATENATE("B ",TEXT($BT19,"mmm-yyyy")),Curves!$11:$11,0)</f>
        <v>15</v>
      </c>
      <c r="DE19" s="34" t="n">
        <f aca="false">MATCH(CONCATENATE("DISC ",TEXT($BT19,"mmm-yyyy")),Curves!$11:$11,0)</f>
        <v>39</v>
      </c>
      <c r="DF19" s="34"/>
      <c r="DG19" s="34" t="n">
        <f aca="false">MATCH(CONCATENATE("NG ",TEXT($BU19,"mmm-yyyy")),Curves!$11:$11,0)</f>
        <v>28</v>
      </c>
      <c r="DH19" s="34" t="n">
        <f aca="false">MATCH(CONCATENATE("B ",TEXT($BU19,"mmm-yyyy")),Curves!$11:$11,0)</f>
        <v>16</v>
      </c>
      <c r="DI19" s="34" t="n">
        <f aca="false">MATCH(CONCATENATE("DISC ",TEXT($BU19,"mmm-yyyy")),Curves!$11:$11,0)</f>
        <v>40</v>
      </c>
      <c r="DK19" s="34" t="n">
        <f aca="false">MATCH(CONCATENATE("NG ",TEXT($BV19,"mmm-yyyy")),Curves!$11:$11,0)</f>
        <v>29</v>
      </c>
      <c r="DL19" s="34" t="n">
        <f aca="false">MATCH(CONCATENATE("B ",TEXT($BV19,"mmm-yyyy")),Curves!$11:$11,0)</f>
        <v>17</v>
      </c>
      <c r="DM19" s="34" t="n">
        <f aca="false">MATCH(CONCATENATE("DISC ",TEXT($BV19,"mmm-yyyy")),Curves!$11:$11,0)</f>
        <v>41</v>
      </c>
      <c r="DO19" s="34" t="n">
        <f aca="false">MATCH(CONCATENATE("NG ",TEXT($BW19,"mmm-yyyy")),Curves!$11:$11,0)</f>
        <v>30</v>
      </c>
      <c r="DP19" s="34" t="n">
        <f aca="false">MATCH(CONCATENATE("B ",TEXT($BW19,"mmm-yyyy")),Curves!$11:$11,0)</f>
        <v>18</v>
      </c>
      <c r="DQ19" s="34" t="n">
        <f aca="false">MATCH(CONCATENATE("DISC ",TEXT($BW19,"mmm-yyyy")),Curves!$11:$11,0)</f>
        <v>42</v>
      </c>
    </row>
    <row r="20" customFormat="false" ht="12.75" hidden="false" customHeight="false" outlineLevel="0" collapsed="false">
      <c r="B20" s="26" t="n">
        <f aca="false">IF(C20&lt;&gt;"",IF(C20&gt;=(WORKDAY(EOMONTH(C20,0)+1,-2)),EOMONTH(EOMONTH(C20,0)+1,0)+1,EOMONTH(C20,0)+1),"")</f>
        <v>35916</v>
      </c>
      <c r="C20" s="45" t="n">
        <f aca="false">IF(Curves!C29&lt;&gt;"",Curves!C29,"")</f>
        <v>35903</v>
      </c>
      <c r="D20" s="46"/>
      <c r="E20" s="47" t="n">
        <f aca="false">(T20+U20)*V20</f>
        <v>0</v>
      </c>
      <c r="F20" s="47" t="n">
        <f aca="false">(X20+Y20)*Z20</f>
        <v>0</v>
      </c>
      <c r="G20" s="47" t="n">
        <f aca="false">(AB20+AC20)*AD20</f>
        <v>0</v>
      </c>
      <c r="H20" s="47" t="n">
        <f aca="false">(AF20+AG20)*AH20</f>
        <v>0</v>
      </c>
      <c r="I20" s="47" t="n">
        <f aca="false">(AJ20+AK20)*AL20</f>
        <v>0</v>
      </c>
      <c r="J20" s="47" t="n">
        <f aca="false">(AN20+AO20)*AP20</f>
        <v>0</v>
      </c>
      <c r="K20" s="47" t="n">
        <f aca="false">(AR20+AS20)*AT20</f>
        <v>0</v>
      </c>
      <c r="L20" s="47" t="n">
        <f aca="false">(AV20+AW20)*AX20</f>
        <v>0</v>
      </c>
      <c r="M20" s="47" t="n">
        <f aca="false">(AZ20+BA20)*BB20</f>
        <v>0</v>
      </c>
      <c r="N20" s="47" t="n">
        <f aca="false">(BD20+BE20)*BF20</f>
        <v>0</v>
      </c>
      <c r="O20" s="48" t="n">
        <f aca="false">(BH20+BI20)*BJ20</f>
        <v>0</v>
      </c>
      <c r="P20" s="49" t="n">
        <f aca="false">MAX(E20:O20)</f>
        <v>0</v>
      </c>
      <c r="Q20" s="49" t="n">
        <f aca="false">MIN(E20:O20)</f>
        <v>0</v>
      </c>
      <c r="R20" s="50" t="n">
        <f aca="false">IF(P20-Q20&lt;&gt;0,P20-Q20,R19)</f>
        <v>0.334507772055982</v>
      </c>
      <c r="T20" s="31" t="n">
        <f aca="false">INDEX(Curves!$A$12:$AZ$907,$BZ20,CA20)</f>
        <v>0</v>
      </c>
      <c r="U20" s="31" t="n">
        <f aca="false">INDEX(Curves!$A$12:$AZ$907,$BZ20,CB20)</f>
        <v>0</v>
      </c>
      <c r="V20" s="31" t="n">
        <f aca="false">INDEX(Curves!$A$12:$AZ$907,$BZ20,CC20)</f>
        <v>0</v>
      </c>
      <c r="W20" s="31"/>
      <c r="X20" s="31" t="n">
        <f aca="false">INDEX(Curves!$A$12:$AZ$907,$BZ20,CE20)</f>
        <v>0</v>
      </c>
      <c r="Y20" s="31" t="n">
        <f aca="false">INDEX(Curves!$A$12:$AZ$907,$BZ20,CF20)</f>
        <v>0</v>
      </c>
      <c r="Z20" s="31" t="n">
        <f aca="false">INDEX(Curves!$A$12:$AZ$907,$BZ20,CG20)</f>
        <v>0</v>
      </c>
      <c r="AA20" s="31"/>
      <c r="AB20" s="31" t="n">
        <f aca="false">INDEX(Curves!$A$12:$AZ$907,$BZ20,CI20)</f>
        <v>0</v>
      </c>
      <c r="AC20" s="31" t="n">
        <f aca="false">INDEX(Curves!$A$12:$AZ$907,$BZ20,CJ20)</f>
        <v>0</v>
      </c>
      <c r="AD20" s="31" t="n">
        <f aca="false">INDEX(Curves!$A$12:$AZ$907,$BZ20,CK20)</f>
        <v>0</v>
      </c>
      <c r="AE20" s="31"/>
      <c r="AF20" s="31" t="n">
        <f aca="false">INDEX(Curves!$A$12:$AZ$907,$BZ20,CM20)</f>
        <v>0</v>
      </c>
      <c r="AG20" s="31" t="n">
        <f aca="false">INDEX(Curves!$A$12:$AZ$907,$BZ20,CN20)</f>
        <v>0</v>
      </c>
      <c r="AH20" s="31" t="n">
        <f aca="false">INDEX(Curves!$A$12:$AZ$907,$BZ20,CO20)</f>
        <v>0</v>
      </c>
      <c r="AI20" s="31"/>
      <c r="AJ20" s="31" t="n">
        <f aca="false">INDEX(Curves!$A$12:$AZ$907,$BZ20,CQ20)</f>
        <v>0</v>
      </c>
      <c r="AK20" s="31" t="n">
        <f aca="false">INDEX(Curves!$A$12:$AZ$907,$BZ20,CR20)</f>
        <v>0</v>
      </c>
      <c r="AL20" s="31" t="n">
        <f aca="false">INDEX(Curves!$A$12:$AZ$907,$BZ20,CS20)</f>
        <v>0</v>
      </c>
      <c r="AM20" s="31"/>
      <c r="AN20" s="31" t="n">
        <f aca="false">INDEX(Curves!$A$12:$AZ$907,$BZ20,CU20)</f>
        <v>0</v>
      </c>
      <c r="AO20" s="31" t="n">
        <f aca="false">INDEX(Curves!$A$12:$AZ$907,$BZ20,CV20)</f>
        <v>0</v>
      </c>
      <c r="AP20" s="31" t="n">
        <f aca="false">INDEX(Curves!$A$12:$AZ$907,$BZ20,CW20)</f>
        <v>0</v>
      </c>
      <c r="AQ20" s="31"/>
      <c r="AR20" s="31" t="n">
        <f aca="false">INDEX(Curves!$A$12:$AZ$907,$BZ20,CY20)</f>
        <v>0</v>
      </c>
      <c r="AS20" s="31" t="n">
        <f aca="false">INDEX(Curves!$A$12:$AZ$907,$BZ20,CZ20)</f>
        <v>0</v>
      </c>
      <c r="AT20" s="31" t="n">
        <f aca="false">INDEX(Curves!$A$12:$AZ$907,$BZ20,DA20)</f>
        <v>0</v>
      </c>
      <c r="AU20" s="31"/>
      <c r="AV20" s="31" t="n">
        <f aca="false">INDEX(Curves!$A$12:$AZ$907,$BZ20,DC20)</f>
        <v>0</v>
      </c>
      <c r="AW20" s="31" t="n">
        <f aca="false">INDEX(Curves!$A$12:$AZ$907,$BZ20,DD20)</f>
        <v>0</v>
      </c>
      <c r="AX20" s="31" t="n">
        <f aca="false">INDEX(Curves!$A$12:$AZ$907,$BZ20,DE20)</f>
        <v>0</v>
      </c>
      <c r="AY20" s="31"/>
      <c r="AZ20" s="31" t="n">
        <f aca="false">INDEX(Curves!$A$12:$AZ$907,$BZ20,DG20)</f>
        <v>0</v>
      </c>
      <c r="BA20" s="31" t="n">
        <f aca="false">INDEX(Curves!$A$12:$AZ$907,$BZ20,DH20)</f>
        <v>0</v>
      </c>
      <c r="BB20" s="31" t="n">
        <f aca="false">INDEX(Curves!$A$12:$AZ$907,$BZ20,DI20)</f>
        <v>0</v>
      </c>
      <c r="BC20" s="31"/>
      <c r="BD20" s="31" t="n">
        <f aca="false">INDEX(Curves!$A$12:$AZ$907,$BZ20,DK20)</f>
        <v>0</v>
      </c>
      <c r="BE20" s="31" t="n">
        <f aca="false">INDEX(Curves!$A$12:$AZ$907,$BZ20,DL20)</f>
        <v>0</v>
      </c>
      <c r="BF20" s="31" t="n">
        <f aca="false">INDEX(Curves!$A$12:$AZ$907,$BZ20,DM20)</f>
        <v>0</v>
      </c>
      <c r="BG20" s="31"/>
      <c r="BH20" s="31" t="n">
        <f aca="false">INDEX(Curves!$A$12:$AZ$907,$BZ20,DO20)</f>
        <v>0</v>
      </c>
      <c r="BI20" s="31" t="n">
        <f aca="false">INDEX(Curves!$A$12:$AZ$907,$BZ20,DP20)</f>
        <v>0</v>
      </c>
      <c r="BJ20" s="31" t="n">
        <f aca="false">INDEX(Curves!$A$12:$AZ$907,$BZ20,DQ20)</f>
        <v>0</v>
      </c>
      <c r="BK20" s="0"/>
      <c r="BL20" s="0"/>
      <c r="BM20" s="51" t="n">
        <f aca="false">BM19</f>
        <v>35916</v>
      </c>
      <c r="BN20" s="51" t="n">
        <f aca="false">EOMONTH(BM20,1)</f>
        <v>35976</v>
      </c>
      <c r="BO20" s="51" t="n">
        <f aca="false">EOMONTH(BN20,1)</f>
        <v>36007</v>
      </c>
      <c r="BP20" s="51" t="n">
        <f aca="false">EOMONTH(BO20,1)</f>
        <v>36038</v>
      </c>
      <c r="BQ20" s="51" t="n">
        <f aca="false">EOMONTH(BP20,1)</f>
        <v>36068</v>
      </c>
      <c r="BR20" s="51" t="n">
        <f aca="false">EOMONTH(BQ20,1)</f>
        <v>36099</v>
      </c>
      <c r="BS20" s="51" t="n">
        <f aca="false">EOMONTH(BR20,1)</f>
        <v>36129</v>
      </c>
      <c r="BT20" s="51" t="n">
        <f aca="false">EOMONTH(BS20,1)</f>
        <v>36160</v>
      </c>
      <c r="BU20" s="51" t="n">
        <f aca="false">EOMONTH(BT20,1)</f>
        <v>36191</v>
      </c>
      <c r="BV20" s="51" t="n">
        <f aca="false">EOMONTH(BU20,1)</f>
        <v>36219</v>
      </c>
      <c r="BW20" s="51" t="n">
        <f aca="false">EOMONTH(BV20,1)</f>
        <v>36250</v>
      </c>
      <c r="BX20" s="52"/>
      <c r="BZ20" s="34" t="n">
        <f aca="false">MATCH(C20,Curves!$C$12:$C$433,0)</f>
        <v>18</v>
      </c>
      <c r="CA20" s="34" t="n">
        <f aca="false">MATCH(CONCATENATE("NG ",TEXT($BM20,"mmm-yyyy")),Curves!$11:$11,0)</f>
        <v>20</v>
      </c>
      <c r="CB20" s="34" t="n">
        <f aca="false">MATCH(CONCATENATE("B ",TEXT($BM20,"mmm-yyyy")),Curves!$11:$11,0)</f>
        <v>8</v>
      </c>
      <c r="CC20" s="34" t="n">
        <f aca="false">MATCH(CONCATENATE("DISC ",TEXT($BM20,"mmm-yyyy")),Curves!$11:$11,0)</f>
        <v>32</v>
      </c>
      <c r="CD20" s="34"/>
      <c r="CE20" s="34" t="n">
        <f aca="false">MATCH(CONCATENATE("NG ",TEXT($BN20,"mmm-yyyy")),Curves!$11:$11,0)</f>
        <v>21</v>
      </c>
      <c r="CF20" s="34" t="n">
        <f aca="false">MATCH(CONCATENATE("B ",TEXT($BN20,"mmm-yyyy")),Curves!$11:$11,0)</f>
        <v>9</v>
      </c>
      <c r="CG20" s="34" t="n">
        <f aca="false">MATCH(CONCATENATE("DISC ",TEXT($BN20,"mmm-yyyy")),Curves!$11:$11,0)</f>
        <v>33</v>
      </c>
      <c r="CH20" s="34"/>
      <c r="CI20" s="34" t="n">
        <f aca="false">MATCH(CONCATENATE("NG ",TEXT($BO20,"mmm-yyyy")),Curves!$11:$11,0)</f>
        <v>22</v>
      </c>
      <c r="CJ20" s="34" t="n">
        <f aca="false">MATCH(CONCATENATE("B ",TEXT($BO20,"mmm-yyyy")),Curves!$11:$11,0)</f>
        <v>10</v>
      </c>
      <c r="CK20" s="34" t="n">
        <f aca="false">MATCH(CONCATENATE("DISC ",TEXT($BO20,"mmm-yyyy")),Curves!$11:$11,0)</f>
        <v>34</v>
      </c>
      <c r="CL20" s="34"/>
      <c r="CM20" s="34" t="n">
        <f aca="false">MATCH(CONCATENATE("NG ",TEXT($BP20,"mmm-yyyy")),Curves!$11:$11,0)</f>
        <v>23</v>
      </c>
      <c r="CN20" s="34" t="n">
        <f aca="false">MATCH(CONCATENATE("B ",TEXT($BP20,"mmm-yyyy")),Curves!$11:$11,0)</f>
        <v>11</v>
      </c>
      <c r="CO20" s="34" t="n">
        <f aca="false">MATCH(CONCATENATE("DISC ",TEXT($BP20,"mmm-yyyy")),Curves!$11:$11,0)</f>
        <v>35</v>
      </c>
      <c r="CP20" s="34"/>
      <c r="CQ20" s="34" t="n">
        <f aca="false">MATCH(CONCATENATE("NG ",TEXT($BQ20,"mmm-yyyy")),Curves!$11:$11,0)</f>
        <v>24</v>
      </c>
      <c r="CR20" s="34" t="n">
        <f aca="false">MATCH(CONCATENATE("B ",TEXT($BQ20,"mmm-yyyy")),Curves!$11:$11,0)</f>
        <v>12</v>
      </c>
      <c r="CS20" s="34" t="n">
        <f aca="false">MATCH(CONCATENATE("DISC ",TEXT($BQ20,"mmm-yyyy")),Curves!$11:$11,0)</f>
        <v>36</v>
      </c>
      <c r="CT20" s="34"/>
      <c r="CU20" s="34" t="n">
        <f aca="false">MATCH(CONCATENATE("NG ",TEXT($BR20,"mmm-yyyy")),Curves!$11:$11,0)</f>
        <v>25</v>
      </c>
      <c r="CV20" s="34" t="n">
        <f aca="false">MATCH(CONCATENATE("B ",TEXT($BR20,"mmm-yyyy")),Curves!$11:$11,0)</f>
        <v>13</v>
      </c>
      <c r="CW20" s="34" t="n">
        <f aca="false">MATCH(CONCATENATE("DISC ",TEXT($BR20,"mmm-yyyy")),Curves!$11:$11,0)</f>
        <v>37</v>
      </c>
      <c r="CX20" s="34"/>
      <c r="CY20" s="34" t="n">
        <f aca="false">MATCH(CONCATENATE("NG ",TEXT($BS20,"mmm-yyyy")),Curves!$11:$11,0)</f>
        <v>26</v>
      </c>
      <c r="CZ20" s="34" t="n">
        <f aca="false">MATCH(CONCATENATE("B ",TEXT($BS20,"mmm-yyyy")),Curves!$11:$11,0)</f>
        <v>14</v>
      </c>
      <c r="DA20" s="34" t="n">
        <f aca="false">MATCH(CONCATENATE("DISC ",TEXT($BS20,"mmm-yyyy")),Curves!$11:$11,0)</f>
        <v>38</v>
      </c>
      <c r="DB20" s="34"/>
      <c r="DC20" s="34" t="n">
        <f aca="false">MATCH(CONCATENATE("NG ",TEXT($BT20,"mmm-yyyy")),Curves!$11:$11,0)</f>
        <v>27</v>
      </c>
      <c r="DD20" s="34" t="n">
        <f aca="false">MATCH(CONCATENATE("B ",TEXT($BT20,"mmm-yyyy")),Curves!$11:$11,0)</f>
        <v>15</v>
      </c>
      <c r="DE20" s="34" t="n">
        <f aca="false">MATCH(CONCATENATE("DISC ",TEXT($BT20,"mmm-yyyy")),Curves!$11:$11,0)</f>
        <v>39</v>
      </c>
      <c r="DF20" s="34"/>
      <c r="DG20" s="34" t="n">
        <f aca="false">MATCH(CONCATENATE("NG ",TEXT($BU20,"mmm-yyyy")),Curves!$11:$11,0)</f>
        <v>28</v>
      </c>
      <c r="DH20" s="34" t="n">
        <f aca="false">MATCH(CONCATENATE("B ",TEXT($BU20,"mmm-yyyy")),Curves!$11:$11,0)</f>
        <v>16</v>
      </c>
      <c r="DI20" s="34" t="n">
        <f aca="false">MATCH(CONCATENATE("DISC ",TEXT($BU20,"mmm-yyyy")),Curves!$11:$11,0)</f>
        <v>40</v>
      </c>
      <c r="DK20" s="34" t="n">
        <f aca="false">MATCH(CONCATENATE("NG ",TEXT($BV20,"mmm-yyyy")),Curves!$11:$11,0)</f>
        <v>29</v>
      </c>
      <c r="DL20" s="34" t="n">
        <f aca="false">MATCH(CONCATENATE("B ",TEXT($BV20,"mmm-yyyy")),Curves!$11:$11,0)</f>
        <v>17</v>
      </c>
      <c r="DM20" s="34" t="n">
        <f aca="false">MATCH(CONCATENATE("DISC ",TEXT($BV20,"mmm-yyyy")),Curves!$11:$11,0)</f>
        <v>41</v>
      </c>
      <c r="DO20" s="34" t="n">
        <f aca="false">MATCH(CONCATENATE("NG ",TEXT($BW20,"mmm-yyyy")),Curves!$11:$11,0)</f>
        <v>30</v>
      </c>
      <c r="DP20" s="34" t="n">
        <f aca="false">MATCH(CONCATENATE("B ",TEXT($BW20,"mmm-yyyy")),Curves!$11:$11,0)</f>
        <v>18</v>
      </c>
      <c r="DQ20" s="34" t="n">
        <f aca="false">MATCH(CONCATENATE("DISC ",TEXT($BW20,"mmm-yyyy")),Curves!$11:$11,0)</f>
        <v>42</v>
      </c>
    </row>
    <row r="21" customFormat="false" ht="12.75" hidden="false" customHeight="false" outlineLevel="0" collapsed="false">
      <c r="B21" s="26" t="n">
        <f aca="false">IF(C21&lt;&gt;"",IF(C21&gt;=(WORKDAY(EOMONTH(C21,0)+1,-2)),EOMONTH(EOMONTH(C21,0)+1,0)+1,EOMONTH(C21,0)+1),"")</f>
        <v>35916</v>
      </c>
      <c r="C21" s="45" t="n">
        <f aca="false">IF(Curves!C30&lt;&gt;"",Curves!C30,"")</f>
        <v>35904</v>
      </c>
      <c r="D21" s="46"/>
      <c r="E21" s="47" t="n">
        <f aca="false">(T21+U21)*V21</f>
        <v>0</v>
      </c>
      <c r="F21" s="47" t="n">
        <f aca="false">(X21+Y21)*Z21</f>
        <v>0</v>
      </c>
      <c r="G21" s="47" t="n">
        <f aca="false">(AB21+AC21)*AD21</f>
        <v>0</v>
      </c>
      <c r="H21" s="47" t="n">
        <f aca="false">(AF21+AG21)*AH21</f>
        <v>0</v>
      </c>
      <c r="I21" s="47" t="n">
        <f aca="false">(AJ21+AK21)*AL21</f>
        <v>0</v>
      </c>
      <c r="J21" s="47" t="n">
        <f aca="false">(AN21+AO21)*AP21</f>
        <v>0</v>
      </c>
      <c r="K21" s="47" t="n">
        <f aca="false">(AR21+AS21)*AT21</f>
        <v>0</v>
      </c>
      <c r="L21" s="47" t="n">
        <f aca="false">(AV21+AW21)*AX21</f>
        <v>0</v>
      </c>
      <c r="M21" s="47" t="n">
        <f aca="false">(AZ21+BA21)*BB21</f>
        <v>0</v>
      </c>
      <c r="N21" s="47" t="n">
        <f aca="false">(BD21+BE21)*BF21</f>
        <v>0</v>
      </c>
      <c r="O21" s="48" t="n">
        <f aca="false">(BH21+BI21)*BJ21</f>
        <v>0</v>
      </c>
      <c r="P21" s="49" t="n">
        <f aca="false">MAX(E21:O21)</f>
        <v>0</v>
      </c>
      <c r="Q21" s="49" t="n">
        <f aca="false">MIN(E21:O21)</f>
        <v>0</v>
      </c>
      <c r="R21" s="50" t="n">
        <f aca="false">IF(P21-Q21&lt;&gt;0,P21-Q21,R20)</f>
        <v>0.334507772055982</v>
      </c>
      <c r="T21" s="31" t="n">
        <f aca="false">INDEX(Curves!$A$12:$AZ$907,$BZ21,CA21)</f>
        <v>0</v>
      </c>
      <c r="U21" s="31" t="n">
        <f aca="false">INDEX(Curves!$A$12:$AZ$907,$BZ21,CB21)</f>
        <v>0</v>
      </c>
      <c r="V21" s="31" t="n">
        <f aca="false">INDEX(Curves!$A$12:$AZ$907,$BZ21,CC21)</f>
        <v>0</v>
      </c>
      <c r="W21" s="31"/>
      <c r="X21" s="31" t="n">
        <f aca="false">INDEX(Curves!$A$12:$AZ$907,$BZ21,CE21)</f>
        <v>0</v>
      </c>
      <c r="Y21" s="31" t="n">
        <f aca="false">INDEX(Curves!$A$12:$AZ$907,$BZ21,CF21)</f>
        <v>0</v>
      </c>
      <c r="Z21" s="31" t="n">
        <f aca="false">INDEX(Curves!$A$12:$AZ$907,$BZ21,CG21)</f>
        <v>0</v>
      </c>
      <c r="AA21" s="31"/>
      <c r="AB21" s="31" t="n">
        <f aca="false">INDEX(Curves!$A$12:$AZ$907,$BZ21,CI21)</f>
        <v>0</v>
      </c>
      <c r="AC21" s="31" t="n">
        <f aca="false">INDEX(Curves!$A$12:$AZ$907,$BZ21,CJ21)</f>
        <v>0</v>
      </c>
      <c r="AD21" s="31" t="n">
        <f aca="false">INDEX(Curves!$A$12:$AZ$907,$BZ21,CK21)</f>
        <v>0</v>
      </c>
      <c r="AE21" s="31"/>
      <c r="AF21" s="31" t="n">
        <f aca="false">INDEX(Curves!$A$12:$AZ$907,$BZ21,CM21)</f>
        <v>0</v>
      </c>
      <c r="AG21" s="31" t="n">
        <f aca="false">INDEX(Curves!$A$12:$AZ$907,$BZ21,CN21)</f>
        <v>0</v>
      </c>
      <c r="AH21" s="31" t="n">
        <f aca="false">INDEX(Curves!$A$12:$AZ$907,$BZ21,CO21)</f>
        <v>0</v>
      </c>
      <c r="AI21" s="31"/>
      <c r="AJ21" s="31" t="n">
        <f aca="false">INDEX(Curves!$A$12:$AZ$907,$BZ21,CQ21)</f>
        <v>0</v>
      </c>
      <c r="AK21" s="31" t="n">
        <f aca="false">INDEX(Curves!$A$12:$AZ$907,$BZ21,CR21)</f>
        <v>0</v>
      </c>
      <c r="AL21" s="31" t="n">
        <f aca="false">INDEX(Curves!$A$12:$AZ$907,$BZ21,CS21)</f>
        <v>0</v>
      </c>
      <c r="AM21" s="31"/>
      <c r="AN21" s="31" t="n">
        <f aca="false">INDEX(Curves!$A$12:$AZ$907,$BZ21,CU21)</f>
        <v>0</v>
      </c>
      <c r="AO21" s="31" t="n">
        <f aca="false">INDEX(Curves!$A$12:$AZ$907,$BZ21,CV21)</f>
        <v>0</v>
      </c>
      <c r="AP21" s="31" t="n">
        <f aca="false">INDEX(Curves!$A$12:$AZ$907,$BZ21,CW21)</f>
        <v>0</v>
      </c>
      <c r="AQ21" s="31"/>
      <c r="AR21" s="31" t="n">
        <f aca="false">INDEX(Curves!$A$12:$AZ$907,$BZ21,CY21)</f>
        <v>0</v>
      </c>
      <c r="AS21" s="31" t="n">
        <f aca="false">INDEX(Curves!$A$12:$AZ$907,$BZ21,CZ21)</f>
        <v>0</v>
      </c>
      <c r="AT21" s="31" t="n">
        <f aca="false">INDEX(Curves!$A$12:$AZ$907,$BZ21,DA21)</f>
        <v>0</v>
      </c>
      <c r="AU21" s="31"/>
      <c r="AV21" s="31" t="n">
        <f aca="false">INDEX(Curves!$A$12:$AZ$907,$BZ21,DC21)</f>
        <v>0</v>
      </c>
      <c r="AW21" s="31" t="n">
        <f aca="false">INDEX(Curves!$A$12:$AZ$907,$BZ21,DD21)</f>
        <v>0</v>
      </c>
      <c r="AX21" s="31" t="n">
        <f aca="false">INDEX(Curves!$A$12:$AZ$907,$BZ21,DE21)</f>
        <v>0</v>
      </c>
      <c r="AY21" s="31"/>
      <c r="AZ21" s="31" t="n">
        <f aca="false">INDEX(Curves!$A$12:$AZ$907,$BZ21,DG21)</f>
        <v>0</v>
      </c>
      <c r="BA21" s="31" t="n">
        <f aca="false">INDEX(Curves!$A$12:$AZ$907,$BZ21,DH21)</f>
        <v>0</v>
      </c>
      <c r="BB21" s="31" t="n">
        <f aca="false">INDEX(Curves!$A$12:$AZ$907,$BZ21,DI21)</f>
        <v>0</v>
      </c>
      <c r="BC21" s="31"/>
      <c r="BD21" s="31" t="n">
        <f aca="false">INDEX(Curves!$A$12:$AZ$907,$BZ21,DK21)</f>
        <v>0</v>
      </c>
      <c r="BE21" s="31" t="n">
        <f aca="false">INDEX(Curves!$A$12:$AZ$907,$BZ21,DL21)</f>
        <v>0</v>
      </c>
      <c r="BF21" s="31" t="n">
        <f aca="false">INDEX(Curves!$A$12:$AZ$907,$BZ21,DM21)</f>
        <v>0</v>
      </c>
      <c r="BG21" s="31"/>
      <c r="BH21" s="31" t="n">
        <f aca="false">INDEX(Curves!$A$12:$AZ$907,$BZ21,DO21)</f>
        <v>0</v>
      </c>
      <c r="BI21" s="31" t="n">
        <f aca="false">INDEX(Curves!$A$12:$AZ$907,$BZ21,DP21)</f>
        <v>0</v>
      </c>
      <c r="BJ21" s="31" t="n">
        <f aca="false">INDEX(Curves!$A$12:$AZ$907,$BZ21,DQ21)</f>
        <v>0</v>
      </c>
      <c r="BK21" s="0"/>
      <c r="BL21" s="0"/>
      <c r="BM21" s="51" t="n">
        <f aca="false">BM20</f>
        <v>35916</v>
      </c>
      <c r="BN21" s="51" t="n">
        <f aca="false">EOMONTH(BM21,1)</f>
        <v>35976</v>
      </c>
      <c r="BO21" s="51" t="n">
        <f aca="false">EOMONTH(BN21,1)</f>
        <v>36007</v>
      </c>
      <c r="BP21" s="51" t="n">
        <f aca="false">EOMONTH(BO21,1)</f>
        <v>36038</v>
      </c>
      <c r="BQ21" s="51" t="n">
        <f aca="false">EOMONTH(BP21,1)</f>
        <v>36068</v>
      </c>
      <c r="BR21" s="51" t="n">
        <f aca="false">EOMONTH(BQ21,1)</f>
        <v>36099</v>
      </c>
      <c r="BS21" s="51" t="n">
        <f aca="false">EOMONTH(BR21,1)</f>
        <v>36129</v>
      </c>
      <c r="BT21" s="51" t="n">
        <f aca="false">EOMONTH(BS21,1)</f>
        <v>36160</v>
      </c>
      <c r="BU21" s="51" t="n">
        <f aca="false">EOMONTH(BT21,1)</f>
        <v>36191</v>
      </c>
      <c r="BV21" s="51" t="n">
        <f aca="false">EOMONTH(BU21,1)</f>
        <v>36219</v>
      </c>
      <c r="BW21" s="51" t="n">
        <f aca="false">EOMONTH(BV21,1)</f>
        <v>36250</v>
      </c>
      <c r="BX21" s="52"/>
      <c r="BZ21" s="34" t="n">
        <f aca="false">MATCH(C21,Curves!$C$12:$C$433,0)</f>
        <v>19</v>
      </c>
      <c r="CA21" s="34" t="n">
        <f aca="false">MATCH(CONCATENATE("NG ",TEXT($BM21,"mmm-yyyy")),Curves!$11:$11,0)</f>
        <v>20</v>
      </c>
      <c r="CB21" s="34" t="n">
        <f aca="false">MATCH(CONCATENATE("B ",TEXT($BM21,"mmm-yyyy")),Curves!$11:$11,0)</f>
        <v>8</v>
      </c>
      <c r="CC21" s="34" t="n">
        <f aca="false">MATCH(CONCATENATE("DISC ",TEXT($BM21,"mmm-yyyy")),Curves!$11:$11,0)</f>
        <v>32</v>
      </c>
      <c r="CD21" s="34"/>
      <c r="CE21" s="34" t="n">
        <f aca="false">MATCH(CONCATENATE("NG ",TEXT($BN21,"mmm-yyyy")),Curves!$11:$11,0)</f>
        <v>21</v>
      </c>
      <c r="CF21" s="34" t="n">
        <f aca="false">MATCH(CONCATENATE("B ",TEXT($BN21,"mmm-yyyy")),Curves!$11:$11,0)</f>
        <v>9</v>
      </c>
      <c r="CG21" s="34" t="n">
        <f aca="false">MATCH(CONCATENATE("DISC ",TEXT($BN21,"mmm-yyyy")),Curves!$11:$11,0)</f>
        <v>33</v>
      </c>
      <c r="CH21" s="34"/>
      <c r="CI21" s="34" t="n">
        <f aca="false">MATCH(CONCATENATE("NG ",TEXT($BO21,"mmm-yyyy")),Curves!$11:$11,0)</f>
        <v>22</v>
      </c>
      <c r="CJ21" s="34" t="n">
        <f aca="false">MATCH(CONCATENATE("B ",TEXT($BO21,"mmm-yyyy")),Curves!$11:$11,0)</f>
        <v>10</v>
      </c>
      <c r="CK21" s="34" t="n">
        <f aca="false">MATCH(CONCATENATE("DISC ",TEXT($BO21,"mmm-yyyy")),Curves!$11:$11,0)</f>
        <v>34</v>
      </c>
      <c r="CL21" s="34"/>
      <c r="CM21" s="34" t="n">
        <f aca="false">MATCH(CONCATENATE("NG ",TEXT($BP21,"mmm-yyyy")),Curves!$11:$11,0)</f>
        <v>23</v>
      </c>
      <c r="CN21" s="34" t="n">
        <f aca="false">MATCH(CONCATENATE("B ",TEXT($BP21,"mmm-yyyy")),Curves!$11:$11,0)</f>
        <v>11</v>
      </c>
      <c r="CO21" s="34" t="n">
        <f aca="false">MATCH(CONCATENATE("DISC ",TEXT($BP21,"mmm-yyyy")),Curves!$11:$11,0)</f>
        <v>35</v>
      </c>
      <c r="CP21" s="34"/>
      <c r="CQ21" s="34" t="n">
        <f aca="false">MATCH(CONCATENATE("NG ",TEXT($BQ21,"mmm-yyyy")),Curves!$11:$11,0)</f>
        <v>24</v>
      </c>
      <c r="CR21" s="34" t="n">
        <f aca="false">MATCH(CONCATENATE("B ",TEXT($BQ21,"mmm-yyyy")),Curves!$11:$11,0)</f>
        <v>12</v>
      </c>
      <c r="CS21" s="34" t="n">
        <f aca="false">MATCH(CONCATENATE("DISC ",TEXT($BQ21,"mmm-yyyy")),Curves!$11:$11,0)</f>
        <v>36</v>
      </c>
      <c r="CT21" s="34"/>
      <c r="CU21" s="34" t="n">
        <f aca="false">MATCH(CONCATENATE("NG ",TEXT($BR21,"mmm-yyyy")),Curves!$11:$11,0)</f>
        <v>25</v>
      </c>
      <c r="CV21" s="34" t="n">
        <f aca="false">MATCH(CONCATENATE("B ",TEXT($BR21,"mmm-yyyy")),Curves!$11:$11,0)</f>
        <v>13</v>
      </c>
      <c r="CW21" s="34" t="n">
        <f aca="false">MATCH(CONCATENATE("DISC ",TEXT($BR21,"mmm-yyyy")),Curves!$11:$11,0)</f>
        <v>37</v>
      </c>
      <c r="CX21" s="34"/>
      <c r="CY21" s="34" t="n">
        <f aca="false">MATCH(CONCATENATE("NG ",TEXT($BS21,"mmm-yyyy")),Curves!$11:$11,0)</f>
        <v>26</v>
      </c>
      <c r="CZ21" s="34" t="n">
        <f aca="false">MATCH(CONCATENATE("B ",TEXT($BS21,"mmm-yyyy")),Curves!$11:$11,0)</f>
        <v>14</v>
      </c>
      <c r="DA21" s="34" t="n">
        <f aca="false">MATCH(CONCATENATE("DISC ",TEXT($BS21,"mmm-yyyy")),Curves!$11:$11,0)</f>
        <v>38</v>
      </c>
      <c r="DB21" s="34"/>
      <c r="DC21" s="34" t="n">
        <f aca="false">MATCH(CONCATENATE("NG ",TEXT($BT21,"mmm-yyyy")),Curves!$11:$11,0)</f>
        <v>27</v>
      </c>
      <c r="DD21" s="34" t="n">
        <f aca="false">MATCH(CONCATENATE("B ",TEXT($BT21,"mmm-yyyy")),Curves!$11:$11,0)</f>
        <v>15</v>
      </c>
      <c r="DE21" s="34" t="n">
        <f aca="false">MATCH(CONCATENATE("DISC ",TEXT($BT21,"mmm-yyyy")),Curves!$11:$11,0)</f>
        <v>39</v>
      </c>
      <c r="DF21" s="34"/>
      <c r="DG21" s="34" t="n">
        <f aca="false">MATCH(CONCATENATE("NG ",TEXT($BU21,"mmm-yyyy")),Curves!$11:$11,0)</f>
        <v>28</v>
      </c>
      <c r="DH21" s="34" t="n">
        <f aca="false">MATCH(CONCATENATE("B ",TEXT($BU21,"mmm-yyyy")),Curves!$11:$11,0)</f>
        <v>16</v>
      </c>
      <c r="DI21" s="34" t="n">
        <f aca="false">MATCH(CONCATENATE("DISC ",TEXT($BU21,"mmm-yyyy")),Curves!$11:$11,0)</f>
        <v>40</v>
      </c>
      <c r="DK21" s="34" t="n">
        <f aca="false">MATCH(CONCATENATE("NG ",TEXT($BV21,"mmm-yyyy")),Curves!$11:$11,0)</f>
        <v>29</v>
      </c>
      <c r="DL21" s="34" t="n">
        <f aca="false">MATCH(CONCATENATE("B ",TEXT($BV21,"mmm-yyyy")),Curves!$11:$11,0)</f>
        <v>17</v>
      </c>
      <c r="DM21" s="34" t="n">
        <f aca="false">MATCH(CONCATENATE("DISC ",TEXT($BV21,"mmm-yyyy")),Curves!$11:$11,0)</f>
        <v>41</v>
      </c>
      <c r="DO21" s="34" t="n">
        <f aca="false">MATCH(CONCATENATE("NG ",TEXT($BW21,"mmm-yyyy")),Curves!$11:$11,0)</f>
        <v>30</v>
      </c>
      <c r="DP21" s="34" t="n">
        <f aca="false">MATCH(CONCATENATE("B ",TEXT($BW21,"mmm-yyyy")),Curves!$11:$11,0)</f>
        <v>18</v>
      </c>
      <c r="DQ21" s="34" t="n">
        <f aca="false">MATCH(CONCATENATE("DISC ",TEXT($BW21,"mmm-yyyy")),Curves!$11:$11,0)</f>
        <v>42</v>
      </c>
    </row>
    <row r="22" customFormat="false" ht="12.75" hidden="false" customHeight="false" outlineLevel="0" collapsed="false">
      <c r="B22" s="26" t="n">
        <f aca="false">IF(C22&lt;&gt;"",IF(C22&gt;=(WORKDAY(EOMONTH(C22,0)+1,-2)),EOMONTH(EOMONTH(C22,0)+1,0)+1,EOMONTH(C22,0)+1),"")</f>
        <v>35916</v>
      </c>
      <c r="C22" s="45" t="n">
        <f aca="false">IF(Curves!C31&lt;&gt;"",Curves!C31,"")</f>
        <v>35905</v>
      </c>
      <c r="D22" s="46"/>
      <c r="E22" s="47" t="n">
        <f aca="false">(T22+U22)*V22</f>
        <v>2.54468882513553</v>
      </c>
      <c r="F22" s="47" t="n">
        <f aca="false">(X22+Y22)*Z22</f>
        <v>2.56803677874316</v>
      </c>
      <c r="G22" s="47" t="n">
        <f aca="false">(AB22+AC22)*AD22</f>
        <v>2.65280961731978</v>
      </c>
      <c r="H22" s="47" t="n">
        <f aca="false">(AF22+AG22)*AH22</f>
        <v>2.64975420961347</v>
      </c>
      <c r="I22" s="47" t="n">
        <f aca="false">(AJ22+AK22)*AL22</f>
        <v>2.61533213474789</v>
      </c>
      <c r="J22" s="47" t="n">
        <f aca="false">(AN22+AO22)*AP22</f>
        <v>2.55622851622453</v>
      </c>
      <c r="K22" s="47" t="n">
        <f aca="false">(AR22+AS22)*AT22</f>
        <v>2.68145642127445</v>
      </c>
      <c r="L22" s="47" t="n">
        <f aca="false">(AV22+AW22)*AX22</f>
        <v>2.78941757363901</v>
      </c>
      <c r="M22" s="47" t="n">
        <f aca="false">(AZ22+BA22)*BB22</f>
        <v>2.78723329228281</v>
      </c>
      <c r="N22" s="47" t="n">
        <f aca="false">(BD22+BE22)*BF22</f>
        <v>2.61862311613306</v>
      </c>
      <c r="O22" s="48" t="n">
        <f aca="false">(BH22+BI22)*BJ22</f>
        <v>2.45465934959517</v>
      </c>
      <c r="P22" s="49" t="n">
        <f aca="false">MAX(E22:O22)</f>
        <v>2.78941757363901</v>
      </c>
      <c r="Q22" s="49" t="n">
        <f aca="false">MIN(E22:O22)</f>
        <v>2.45465934959517</v>
      </c>
      <c r="R22" s="50" t="n">
        <f aca="false">IF(P22-Q22&lt;&gt;0,P22-Q22,R21)</f>
        <v>0.334758224043839</v>
      </c>
      <c r="T22" s="31" t="n">
        <f aca="false">INDEX(Curves!$A$12:$AZ$907,$BZ22,CA22)</f>
        <v>2.469</v>
      </c>
      <c r="U22" s="31" t="n">
        <f aca="false">INDEX(Curves!$A$12:$AZ$907,$BZ22,CB22)</f>
        <v>0.08</v>
      </c>
      <c r="V22" s="31" t="n">
        <f aca="false">INDEX(Curves!$A$12:$AZ$907,$BZ22,CC22)</f>
        <v>0.998308679927629</v>
      </c>
      <c r="W22" s="31"/>
      <c r="X22" s="31" t="n">
        <f aca="false">INDEX(Curves!$A$12:$AZ$907,$BZ22,CE22)</f>
        <v>2.515</v>
      </c>
      <c r="Y22" s="31" t="n">
        <f aca="false">INDEX(Curves!$A$12:$AZ$907,$BZ22,CF22)</f>
        <v>0.07</v>
      </c>
      <c r="Z22" s="31" t="n">
        <f aca="false">INDEX(Curves!$A$12:$AZ$907,$BZ22,CG22)</f>
        <v>0.993437825432559</v>
      </c>
      <c r="AA22" s="31"/>
      <c r="AB22" s="31" t="n">
        <f aca="false">INDEX(Curves!$A$12:$AZ$907,$BZ22,CI22)</f>
        <v>2.543</v>
      </c>
      <c r="AC22" s="31" t="n">
        <f aca="false">INDEX(Curves!$A$12:$AZ$907,$BZ22,CJ22)</f>
        <v>0.14</v>
      </c>
      <c r="AD22" s="31" t="n">
        <f aca="false">INDEX(Curves!$A$12:$AZ$907,$BZ22,CK22)</f>
        <v>0.988747527886613</v>
      </c>
      <c r="AE22" s="31"/>
      <c r="AF22" s="31" t="n">
        <f aca="false">INDEX(Curves!$A$12:$AZ$907,$BZ22,CM22)</f>
        <v>2.553</v>
      </c>
      <c r="AG22" s="31" t="n">
        <f aca="false">INDEX(Curves!$A$12:$AZ$907,$BZ22,CN22)</f>
        <v>0.14</v>
      </c>
      <c r="AH22" s="31" t="n">
        <f aca="false">INDEX(Curves!$A$12:$AZ$907,$BZ22,CO22)</f>
        <v>0.983941407208864</v>
      </c>
      <c r="AI22" s="31"/>
      <c r="AJ22" s="31" t="n">
        <f aca="false">INDEX(Curves!$A$12:$AZ$907,$BZ22,CQ22)</f>
        <v>2.541</v>
      </c>
      <c r="AK22" s="31" t="n">
        <f aca="false">INDEX(Curves!$A$12:$AZ$907,$BZ22,CR22)</f>
        <v>0.13</v>
      </c>
      <c r="AL22" s="31" t="n">
        <f aca="false">INDEX(Curves!$A$12:$AZ$907,$BZ22,CS22)</f>
        <v>0.979158418101043</v>
      </c>
      <c r="AM22" s="31"/>
      <c r="AN22" s="31" t="n">
        <f aca="false">INDEX(Curves!$A$12:$AZ$907,$BZ22,CU22)</f>
        <v>2.553</v>
      </c>
      <c r="AO22" s="31" t="n">
        <f aca="false">INDEX(Curves!$A$12:$AZ$907,$BZ22,CV22)</f>
        <v>0.07</v>
      </c>
      <c r="AP22" s="31" t="n">
        <f aca="false">INDEX(Curves!$A$12:$AZ$907,$BZ22,CW22)</f>
        <v>0.974543849113431</v>
      </c>
      <c r="AQ22" s="31"/>
      <c r="AR22" s="31" t="n">
        <f aca="false">INDEX(Curves!$A$12:$AZ$907,$BZ22,CY22)</f>
        <v>2.655</v>
      </c>
      <c r="AS22" s="31" t="n">
        <f aca="false">INDEX(Curves!$A$12:$AZ$907,$BZ22,CZ22)</f>
        <v>0.11</v>
      </c>
      <c r="AT22" s="31" t="n">
        <f aca="false">INDEX(Curves!$A$12:$AZ$907,$BZ22,DA22)</f>
        <v>0.969785324149892</v>
      </c>
      <c r="AU22" s="31"/>
      <c r="AV22" s="31" t="n">
        <f aca="false">INDEX(Curves!$A$12:$AZ$907,$BZ22,DC22)</f>
        <v>2.77</v>
      </c>
      <c r="AW22" s="31" t="n">
        <f aca="false">INDEX(Curves!$A$12:$AZ$907,$BZ22,DD22)</f>
        <v>0.12</v>
      </c>
      <c r="AX22" s="31" t="n">
        <f aca="false">INDEX(Curves!$A$12:$AZ$907,$BZ22,DE22)</f>
        <v>0.965196392262634</v>
      </c>
      <c r="AY22" s="31"/>
      <c r="AZ22" s="31" t="n">
        <f aca="false">INDEX(Curves!$A$12:$AZ$907,$BZ22,DG22)</f>
        <v>2.782</v>
      </c>
      <c r="BA22" s="31" t="n">
        <f aca="false">INDEX(Curves!$A$12:$AZ$907,$BZ22,DH22)</f>
        <v>0.12</v>
      </c>
      <c r="BB22" s="31" t="n">
        <f aca="false">INDEX(Curves!$A$12:$AZ$907,$BZ22,DI22)</f>
        <v>0.960452547306274</v>
      </c>
      <c r="BC22" s="31"/>
      <c r="BD22" s="31" t="n">
        <f aca="false">INDEX(Curves!$A$12:$AZ$907,$BZ22,DK22)</f>
        <v>2.62</v>
      </c>
      <c r="BE22" s="31" t="n">
        <f aca="false">INDEX(Curves!$A$12:$AZ$907,$BZ22,DL22)</f>
        <v>0.12</v>
      </c>
      <c r="BF22" s="31" t="n">
        <f aca="false">INDEX(Curves!$A$12:$AZ$907,$BZ22,DM22)</f>
        <v>0.955701867201845</v>
      </c>
      <c r="BG22" s="31"/>
      <c r="BH22" s="31" t="n">
        <f aca="false">INDEX(Curves!$A$12:$AZ$907,$BZ22,DO22)</f>
        <v>2.46</v>
      </c>
      <c r="BI22" s="31" t="n">
        <f aca="false">INDEX(Curves!$A$12:$AZ$907,$BZ22,DP22)</f>
        <v>0.12</v>
      </c>
      <c r="BJ22" s="31" t="n">
        <f aca="false">INDEX(Curves!$A$12:$AZ$907,$BZ22,DQ22)</f>
        <v>0.951418352556269</v>
      </c>
      <c r="BK22" s="0"/>
      <c r="BL22" s="0"/>
      <c r="BM22" s="51" t="n">
        <f aca="false">BM21</f>
        <v>35916</v>
      </c>
      <c r="BN22" s="51" t="n">
        <f aca="false">EOMONTH(BM22,1)</f>
        <v>35976</v>
      </c>
      <c r="BO22" s="51" t="n">
        <f aca="false">EOMONTH(BN22,1)</f>
        <v>36007</v>
      </c>
      <c r="BP22" s="51" t="n">
        <f aca="false">EOMONTH(BO22,1)</f>
        <v>36038</v>
      </c>
      <c r="BQ22" s="51" t="n">
        <f aca="false">EOMONTH(BP22,1)</f>
        <v>36068</v>
      </c>
      <c r="BR22" s="51" t="n">
        <f aca="false">EOMONTH(BQ22,1)</f>
        <v>36099</v>
      </c>
      <c r="BS22" s="51" t="n">
        <f aca="false">EOMONTH(BR22,1)</f>
        <v>36129</v>
      </c>
      <c r="BT22" s="51" t="n">
        <f aca="false">EOMONTH(BS22,1)</f>
        <v>36160</v>
      </c>
      <c r="BU22" s="51" t="n">
        <f aca="false">EOMONTH(BT22,1)</f>
        <v>36191</v>
      </c>
      <c r="BV22" s="51" t="n">
        <f aca="false">EOMONTH(BU22,1)</f>
        <v>36219</v>
      </c>
      <c r="BW22" s="51" t="n">
        <f aca="false">EOMONTH(BV22,1)</f>
        <v>36250</v>
      </c>
      <c r="BX22" s="52"/>
      <c r="BZ22" s="34" t="n">
        <f aca="false">MATCH(C22,Curves!$C$12:$C$433,0)</f>
        <v>20</v>
      </c>
      <c r="CA22" s="34" t="n">
        <f aca="false">MATCH(CONCATENATE("NG ",TEXT($BM22,"mmm-yyyy")),Curves!$11:$11,0)</f>
        <v>20</v>
      </c>
      <c r="CB22" s="34" t="n">
        <f aca="false">MATCH(CONCATENATE("B ",TEXT($BM22,"mmm-yyyy")),Curves!$11:$11,0)</f>
        <v>8</v>
      </c>
      <c r="CC22" s="34" t="n">
        <f aca="false">MATCH(CONCATENATE("DISC ",TEXT($BM22,"mmm-yyyy")),Curves!$11:$11,0)</f>
        <v>32</v>
      </c>
      <c r="CD22" s="34"/>
      <c r="CE22" s="34" t="n">
        <f aca="false">MATCH(CONCATENATE("NG ",TEXT($BN22,"mmm-yyyy")),Curves!$11:$11,0)</f>
        <v>21</v>
      </c>
      <c r="CF22" s="34" t="n">
        <f aca="false">MATCH(CONCATENATE("B ",TEXT($BN22,"mmm-yyyy")),Curves!$11:$11,0)</f>
        <v>9</v>
      </c>
      <c r="CG22" s="34" t="n">
        <f aca="false">MATCH(CONCATENATE("DISC ",TEXT($BN22,"mmm-yyyy")),Curves!$11:$11,0)</f>
        <v>33</v>
      </c>
      <c r="CH22" s="34"/>
      <c r="CI22" s="34" t="n">
        <f aca="false">MATCH(CONCATENATE("NG ",TEXT($BO22,"mmm-yyyy")),Curves!$11:$11,0)</f>
        <v>22</v>
      </c>
      <c r="CJ22" s="34" t="n">
        <f aca="false">MATCH(CONCATENATE("B ",TEXT($BO22,"mmm-yyyy")),Curves!$11:$11,0)</f>
        <v>10</v>
      </c>
      <c r="CK22" s="34" t="n">
        <f aca="false">MATCH(CONCATENATE("DISC ",TEXT($BO22,"mmm-yyyy")),Curves!$11:$11,0)</f>
        <v>34</v>
      </c>
      <c r="CL22" s="34"/>
      <c r="CM22" s="34" t="n">
        <f aca="false">MATCH(CONCATENATE("NG ",TEXT($BP22,"mmm-yyyy")),Curves!$11:$11,0)</f>
        <v>23</v>
      </c>
      <c r="CN22" s="34" t="n">
        <f aca="false">MATCH(CONCATENATE("B ",TEXT($BP22,"mmm-yyyy")),Curves!$11:$11,0)</f>
        <v>11</v>
      </c>
      <c r="CO22" s="34" t="n">
        <f aca="false">MATCH(CONCATENATE("DISC ",TEXT($BP22,"mmm-yyyy")),Curves!$11:$11,0)</f>
        <v>35</v>
      </c>
      <c r="CP22" s="34"/>
      <c r="CQ22" s="34" t="n">
        <f aca="false">MATCH(CONCATENATE("NG ",TEXT($BQ22,"mmm-yyyy")),Curves!$11:$11,0)</f>
        <v>24</v>
      </c>
      <c r="CR22" s="34" t="n">
        <f aca="false">MATCH(CONCATENATE("B ",TEXT($BQ22,"mmm-yyyy")),Curves!$11:$11,0)</f>
        <v>12</v>
      </c>
      <c r="CS22" s="34" t="n">
        <f aca="false">MATCH(CONCATENATE("DISC ",TEXT($BQ22,"mmm-yyyy")),Curves!$11:$11,0)</f>
        <v>36</v>
      </c>
      <c r="CT22" s="34"/>
      <c r="CU22" s="34" t="n">
        <f aca="false">MATCH(CONCATENATE("NG ",TEXT($BR22,"mmm-yyyy")),Curves!$11:$11,0)</f>
        <v>25</v>
      </c>
      <c r="CV22" s="34" t="n">
        <f aca="false">MATCH(CONCATENATE("B ",TEXT($BR22,"mmm-yyyy")),Curves!$11:$11,0)</f>
        <v>13</v>
      </c>
      <c r="CW22" s="34" t="n">
        <f aca="false">MATCH(CONCATENATE("DISC ",TEXT($BR22,"mmm-yyyy")),Curves!$11:$11,0)</f>
        <v>37</v>
      </c>
      <c r="CX22" s="34"/>
      <c r="CY22" s="34" t="n">
        <f aca="false">MATCH(CONCATENATE("NG ",TEXT($BS22,"mmm-yyyy")),Curves!$11:$11,0)</f>
        <v>26</v>
      </c>
      <c r="CZ22" s="34" t="n">
        <f aca="false">MATCH(CONCATENATE("B ",TEXT($BS22,"mmm-yyyy")),Curves!$11:$11,0)</f>
        <v>14</v>
      </c>
      <c r="DA22" s="34" t="n">
        <f aca="false">MATCH(CONCATENATE("DISC ",TEXT($BS22,"mmm-yyyy")),Curves!$11:$11,0)</f>
        <v>38</v>
      </c>
      <c r="DB22" s="34"/>
      <c r="DC22" s="34" t="n">
        <f aca="false">MATCH(CONCATENATE("NG ",TEXT($BT22,"mmm-yyyy")),Curves!$11:$11,0)</f>
        <v>27</v>
      </c>
      <c r="DD22" s="34" t="n">
        <f aca="false">MATCH(CONCATENATE("B ",TEXT($BT22,"mmm-yyyy")),Curves!$11:$11,0)</f>
        <v>15</v>
      </c>
      <c r="DE22" s="34" t="n">
        <f aca="false">MATCH(CONCATENATE("DISC ",TEXT($BT22,"mmm-yyyy")),Curves!$11:$11,0)</f>
        <v>39</v>
      </c>
      <c r="DF22" s="34"/>
      <c r="DG22" s="34" t="n">
        <f aca="false">MATCH(CONCATENATE("NG ",TEXT($BU22,"mmm-yyyy")),Curves!$11:$11,0)</f>
        <v>28</v>
      </c>
      <c r="DH22" s="34" t="n">
        <f aca="false">MATCH(CONCATENATE("B ",TEXT($BU22,"mmm-yyyy")),Curves!$11:$11,0)</f>
        <v>16</v>
      </c>
      <c r="DI22" s="34" t="n">
        <f aca="false">MATCH(CONCATENATE("DISC ",TEXT($BU22,"mmm-yyyy")),Curves!$11:$11,0)</f>
        <v>40</v>
      </c>
      <c r="DK22" s="34" t="n">
        <f aca="false">MATCH(CONCATENATE("NG ",TEXT($BV22,"mmm-yyyy")),Curves!$11:$11,0)</f>
        <v>29</v>
      </c>
      <c r="DL22" s="34" t="n">
        <f aca="false">MATCH(CONCATENATE("B ",TEXT($BV22,"mmm-yyyy")),Curves!$11:$11,0)</f>
        <v>17</v>
      </c>
      <c r="DM22" s="34" t="n">
        <f aca="false">MATCH(CONCATENATE("DISC ",TEXT($BV22,"mmm-yyyy")),Curves!$11:$11,0)</f>
        <v>41</v>
      </c>
      <c r="DO22" s="34" t="n">
        <f aca="false">MATCH(CONCATENATE("NG ",TEXT($BW22,"mmm-yyyy")),Curves!$11:$11,0)</f>
        <v>30</v>
      </c>
      <c r="DP22" s="34" t="n">
        <f aca="false">MATCH(CONCATENATE("B ",TEXT($BW22,"mmm-yyyy")),Curves!$11:$11,0)</f>
        <v>18</v>
      </c>
      <c r="DQ22" s="34" t="n">
        <f aca="false">MATCH(CONCATENATE("DISC ",TEXT($BW22,"mmm-yyyy")),Curves!$11:$11,0)</f>
        <v>42</v>
      </c>
    </row>
    <row r="23" customFormat="false" ht="12.75" hidden="false" customHeight="false" outlineLevel="0" collapsed="false">
      <c r="B23" s="26" t="n">
        <f aca="false">IF(C23&lt;&gt;"",IF(C23&gt;=(WORKDAY(EOMONTH(C23,0)+1,-2)),EOMONTH(EOMONTH(C23,0)+1,0)+1,EOMONTH(C23,0)+1),"")</f>
        <v>35916</v>
      </c>
      <c r="C23" s="45" t="n">
        <f aca="false">IF(Curves!C32&lt;&gt;"",Curves!C32,"")</f>
        <v>35906</v>
      </c>
      <c r="D23" s="46"/>
      <c r="E23" s="47" t="n">
        <f aca="false">(T23+U23)*V23</f>
        <v>2.5970562169394</v>
      </c>
      <c r="F23" s="47" t="n">
        <f aca="false">(X23+Y23)*Z23</f>
        <v>2.65589788829597</v>
      </c>
      <c r="G23" s="47" t="n">
        <f aca="false">(AB23+AC23)*AD23</f>
        <v>2.74717852369356</v>
      </c>
      <c r="H23" s="47" t="n">
        <f aca="false">(AF23+AG23)*AH23</f>
        <v>2.73872862585173</v>
      </c>
      <c r="I23" s="47" t="n">
        <f aca="false">(AJ23+AK23)*AL23</f>
        <v>2.69600798296651</v>
      </c>
      <c r="J23" s="47" t="n">
        <f aca="false">(AN23+AO23)*AP23</f>
        <v>2.62965344275069</v>
      </c>
      <c r="K23" s="47" t="n">
        <f aca="false">(AR23+AS23)*AT23</f>
        <v>2.7496280348085</v>
      </c>
      <c r="L23" s="47" t="n">
        <f aca="false">(AV23+AW23)*AX23</f>
        <v>2.85623586858098</v>
      </c>
      <c r="M23" s="47" t="n">
        <f aca="false">(AZ23+BA23)*BB23</f>
        <v>2.85171577806072</v>
      </c>
      <c r="N23" s="47" t="n">
        <f aca="false">(BD23+BE23)*BF23</f>
        <v>2.67504743421751</v>
      </c>
      <c r="O23" s="48" t="n">
        <f aca="false">(BH23+BI23)*BJ23</f>
        <v>2.50123279840348</v>
      </c>
      <c r="P23" s="49" t="n">
        <f aca="false">MAX(E23:O23)</f>
        <v>2.85623586858098</v>
      </c>
      <c r="Q23" s="49" t="n">
        <f aca="false">MIN(E23:O23)</f>
        <v>2.50123279840348</v>
      </c>
      <c r="R23" s="50" t="n">
        <f aca="false">IF(P23-Q23&lt;&gt;0,P23-Q23,R22)</f>
        <v>0.355003070177502</v>
      </c>
      <c r="T23" s="31" t="n">
        <f aca="false">INDEX(Curves!$A$12:$AZ$907,$BZ23,CA23)</f>
        <v>2.561</v>
      </c>
      <c r="U23" s="31" t="n">
        <f aca="false">INDEX(Curves!$A$12:$AZ$907,$BZ23,CB23)</f>
        <v>0.04</v>
      </c>
      <c r="V23" s="31" t="n">
        <f aca="false">INDEX(Curves!$A$12:$AZ$907,$BZ23,CC23)</f>
        <v>0.99848374353687</v>
      </c>
      <c r="W23" s="31"/>
      <c r="X23" s="31" t="n">
        <f aca="false">INDEX(Curves!$A$12:$AZ$907,$BZ23,CE23)</f>
        <v>2.613</v>
      </c>
      <c r="Y23" s="31" t="n">
        <f aca="false">INDEX(Curves!$A$12:$AZ$907,$BZ23,CF23)</f>
        <v>0.06</v>
      </c>
      <c r="Z23" s="31" t="n">
        <f aca="false">INDEX(Curves!$A$12:$AZ$907,$BZ23,CG23)</f>
        <v>0.993601903589961</v>
      </c>
      <c r="AA23" s="31"/>
      <c r="AB23" s="31" t="n">
        <f aca="false">INDEX(Curves!$A$12:$AZ$907,$BZ23,CI23)</f>
        <v>2.638</v>
      </c>
      <c r="AC23" s="31" t="n">
        <f aca="false">INDEX(Curves!$A$12:$AZ$907,$BZ23,CJ23)</f>
        <v>0.14</v>
      </c>
      <c r="AD23" s="31" t="n">
        <f aca="false">INDEX(Curves!$A$12:$AZ$907,$BZ23,CK23)</f>
        <v>0.988905156117192</v>
      </c>
      <c r="AE23" s="31"/>
      <c r="AF23" s="31" t="n">
        <f aca="false">INDEX(Curves!$A$12:$AZ$907,$BZ23,CM23)</f>
        <v>2.643</v>
      </c>
      <c r="AG23" s="31" t="n">
        <f aca="false">INDEX(Curves!$A$12:$AZ$907,$BZ23,CN23)</f>
        <v>0.14</v>
      </c>
      <c r="AH23" s="31" t="n">
        <f aca="false">INDEX(Curves!$A$12:$AZ$907,$BZ23,CO23)</f>
        <v>0.98409221194816</v>
      </c>
      <c r="AI23" s="31"/>
      <c r="AJ23" s="31" t="n">
        <f aca="false">INDEX(Curves!$A$12:$AZ$907,$BZ23,CQ23)</f>
        <v>2.623</v>
      </c>
      <c r="AK23" s="31" t="n">
        <f aca="false">INDEX(Curves!$A$12:$AZ$907,$BZ23,CR23)</f>
        <v>0.13</v>
      </c>
      <c r="AL23" s="31" t="n">
        <f aca="false">INDEX(Curves!$A$12:$AZ$907,$BZ23,CS23)</f>
        <v>0.979298213936255</v>
      </c>
      <c r="AM23" s="31"/>
      <c r="AN23" s="31" t="n">
        <f aca="false">INDEX(Curves!$A$12:$AZ$907,$BZ23,CU23)</f>
        <v>2.628</v>
      </c>
      <c r="AO23" s="31" t="n">
        <f aca="false">INDEX(Curves!$A$12:$AZ$907,$BZ23,CV23)</f>
        <v>0.07</v>
      </c>
      <c r="AP23" s="31" t="n">
        <f aca="false">INDEX(Curves!$A$12:$AZ$907,$BZ23,CW23)</f>
        <v>0.974667695608115</v>
      </c>
      <c r="AQ23" s="31"/>
      <c r="AR23" s="31" t="n">
        <f aca="false">INDEX(Curves!$A$12:$AZ$907,$BZ23,CY23)</f>
        <v>2.725</v>
      </c>
      <c r="AS23" s="31" t="n">
        <f aca="false">INDEX(Curves!$A$12:$AZ$907,$BZ23,CZ23)</f>
        <v>0.11</v>
      </c>
      <c r="AT23" s="31" t="n">
        <f aca="false">INDEX(Curves!$A$12:$AZ$907,$BZ23,DA23)</f>
        <v>0.969886432031218</v>
      </c>
      <c r="AU23" s="31"/>
      <c r="AV23" s="31" t="n">
        <f aca="false">INDEX(Curves!$A$12:$AZ$907,$BZ23,DC23)</f>
        <v>2.839</v>
      </c>
      <c r="AW23" s="31" t="n">
        <f aca="false">INDEX(Curves!$A$12:$AZ$907,$BZ23,DD23)</f>
        <v>0.12</v>
      </c>
      <c r="AX23" s="31" t="n">
        <f aca="false">INDEX(Curves!$A$12:$AZ$907,$BZ23,DE23)</f>
        <v>0.965270655147342</v>
      </c>
      <c r="AY23" s="31"/>
      <c r="AZ23" s="31" t="n">
        <f aca="false">INDEX(Curves!$A$12:$AZ$907,$BZ23,DG23)</f>
        <v>2.849</v>
      </c>
      <c r="BA23" s="31" t="n">
        <f aca="false">INDEX(Curves!$A$12:$AZ$907,$BZ23,DH23)</f>
        <v>0.12</v>
      </c>
      <c r="BB23" s="31" t="n">
        <f aca="false">INDEX(Curves!$A$12:$AZ$907,$BZ23,DI23)</f>
        <v>0.960497062330994</v>
      </c>
      <c r="BC23" s="31"/>
      <c r="BD23" s="31" t="n">
        <f aca="false">INDEX(Curves!$A$12:$AZ$907,$BZ23,DK23)</f>
        <v>2.679</v>
      </c>
      <c r="BE23" s="31" t="n">
        <f aca="false">INDEX(Curves!$A$12:$AZ$907,$BZ23,DL23)</f>
        <v>0.12</v>
      </c>
      <c r="BF23" s="31" t="n">
        <f aca="false">INDEX(Curves!$A$12:$AZ$907,$BZ23,DM23)</f>
        <v>0.955715410581461</v>
      </c>
      <c r="BG23" s="31"/>
      <c r="BH23" s="31" t="n">
        <f aca="false">INDEX(Curves!$A$12:$AZ$907,$BZ23,DO23)</f>
        <v>2.509</v>
      </c>
      <c r="BI23" s="31" t="n">
        <f aca="false">INDEX(Curves!$A$12:$AZ$907,$BZ23,DP23)</f>
        <v>0.12</v>
      </c>
      <c r="BJ23" s="31" t="n">
        <f aca="false">INDEX(Curves!$A$12:$AZ$907,$BZ23,DQ23)</f>
        <v>0.951400836212812</v>
      </c>
      <c r="BK23" s="0"/>
      <c r="BL23" s="0"/>
      <c r="BM23" s="51" t="n">
        <f aca="false">BM22</f>
        <v>35916</v>
      </c>
      <c r="BN23" s="51" t="n">
        <f aca="false">EOMONTH(BM23,1)</f>
        <v>35976</v>
      </c>
      <c r="BO23" s="51" t="n">
        <f aca="false">EOMONTH(BN23,1)</f>
        <v>36007</v>
      </c>
      <c r="BP23" s="51" t="n">
        <f aca="false">EOMONTH(BO23,1)</f>
        <v>36038</v>
      </c>
      <c r="BQ23" s="51" t="n">
        <f aca="false">EOMONTH(BP23,1)</f>
        <v>36068</v>
      </c>
      <c r="BR23" s="51" t="n">
        <f aca="false">EOMONTH(BQ23,1)</f>
        <v>36099</v>
      </c>
      <c r="BS23" s="51" t="n">
        <f aca="false">EOMONTH(BR23,1)</f>
        <v>36129</v>
      </c>
      <c r="BT23" s="51" t="n">
        <f aca="false">EOMONTH(BS23,1)</f>
        <v>36160</v>
      </c>
      <c r="BU23" s="51" t="n">
        <f aca="false">EOMONTH(BT23,1)</f>
        <v>36191</v>
      </c>
      <c r="BV23" s="51" t="n">
        <f aca="false">EOMONTH(BU23,1)</f>
        <v>36219</v>
      </c>
      <c r="BW23" s="51" t="n">
        <f aca="false">EOMONTH(BV23,1)</f>
        <v>36250</v>
      </c>
      <c r="BX23" s="52"/>
      <c r="BZ23" s="34" t="n">
        <f aca="false">MATCH(C23,Curves!$C$12:$C$433,0)</f>
        <v>21</v>
      </c>
      <c r="CA23" s="34" t="n">
        <f aca="false">MATCH(CONCATENATE("NG ",TEXT($BM23,"mmm-yyyy")),Curves!$11:$11,0)</f>
        <v>20</v>
      </c>
      <c r="CB23" s="34" t="n">
        <f aca="false">MATCH(CONCATENATE("B ",TEXT($BM23,"mmm-yyyy")),Curves!$11:$11,0)</f>
        <v>8</v>
      </c>
      <c r="CC23" s="34" t="n">
        <f aca="false">MATCH(CONCATENATE("DISC ",TEXT($BM23,"mmm-yyyy")),Curves!$11:$11,0)</f>
        <v>32</v>
      </c>
      <c r="CD23" s="34"/>
      <c r="CE23" s="34" t="n">
        <f aca="false">MATCH(CONCATENATE("NG ",TEXT($BN23,"mmm-yyyy")),Curves!$11:$11,0)</f>
        <v>21</v>
      </c>
      <c r="CF23" s="34" t="n">
        <f aca="false">MATCH(CONCATENATE("B ",TEXT($BN23,"mmm-yyyy")),Curves!$11:$11,0)</f>
        <v>9</v>
      </c>
      <c r="CG23" s="34" t="n">
        <f aca="false">MATCH(CONCATENATE("DISC ",TEXT($BN23,"mmm-yyyy")),Curves!$11:$11,0)</f>
        <v>33</v>
      </c>
      <c r="CH23" s="34"/>
      <c r="CI23" s="34" t="n">
        <f aca="false">MATCH(CONCATENATE("NG ",TEXT($BO23,"mmm-yyyy")),Curves!$11:$11,0)</f>
        <v>22</v>
      </c>
      <c r="CJ23" s="34" t="n">
        <f aca="false">MATCH(CONCATENATE("B ",TEXT($BO23,"mmm-yyyy")),Curves!$11:$11,0)</f>
        <v>10</v>
      </c>
      <c r="CK23" s="34" t="n">
        <f aca="false">MATCH(CONCATENATE("DISC ",TEXT($BO23,"mmm-yyyy")),Curves!$11:$11,0)</f>
        <v>34</v>
      </c>
      <c r="CL23" s="34"/>
      <c r="CM23" s="34" t="n">
        <f aca="false">MATCH(CONCATENATE("NG ",TEXT($BP23,"mmm-yyyy")),Curves!$11:$11,0)</f>
        <v>23</v>
      </c>
      <c r="CN23" s="34" t="n">
        <f aca="false">MATCH(CONCATENATE("B ",TEXT($BP23,"mmm-yyyy")),Curves!$11:$11,0)</f>
        <v>11</v>
      </c>
      <c r="CO23" s="34" t="n">
        <f aca="false">MATCH(CONCATENATE("DISC ",TEXT($BP23,"mmm-yyyy")),Curves!$11:$11,0)</f>
        <v>35</v>
      </c>
      <c r="CP23" s="34"/>
      <c r="CQ23" s="34" t="n">
        <f aca="false">MATCH(CONCATENATE("NG ",TEXT($BQ23,"mmm-yyyy")),Curves!$11:$11,0)</f>
        <v>24</v>
      </c>
      <c r="CR23" s="34" t="n">
        <f aca="false">MATCH(CONCATENATE("B ",TEXT($BQ23,"mmm-yyyy")),Curves!$11:$11,0)</f>
        <v>12</v>
      </c>
      <c r="CS23" s="34" t="n">
        <f aca="false">MATCH(CONCATENATE("DISC ",TEXT($BQ23,"mmm-yyyy")),Curves!$11:$11,0)</f>
        <v>36</v>
      </c>
      <c r="CT23" s="34"/>
      <c r="CU23" s="34" t="n">
        <f aca="false">MATCH(CONCATENATE("NG ",TEXT($BR23,"mmm-yyyy")),Curves!$11:$11,0)</f>
        <v>25</v>
      </c>
      <c r="CV23" s="34" t="n">
        <f aca="false">MATCH(CONCATENATE("B ",TEXT($BR23,"mmm-yyyy")),Curves!$11:$11,0)</f>
        <v>13</v>
      </c>
      <c r="CW23" s="34" t="n">
        <f aca="false">MATCH(CONCATENATE("DISC ",TEXT($BR23,"mmm-yyyy")),Curves!$11:$11,0)</f>
        <v>37</v>
      </c>
      <c r="CX23" s="34"/>
      <c r="CY23" s="34" t="n">
        <f aca="false">MATCH(CONCATENATE("NG ",TEXT($BS23,"mmm-yyyy")),Curves!$11:$11,0)</f>
        <v>26</v>
      </c>
      <c r="CZ23" s="34" t="n">
        <f aca="false">MATCH(CONCATENATE("B ",TEXT($BS23,"mmm-yyyy")),Curves!$11:$11,0)</f>
        <v>14</v>
      </c>
      <c r="DA23" s="34" t="n">
        <f aca="false">MATCH(CONCATENATE("DISC ",TEXT($BS23,"mmm-yyyy")),Curves!$11:$11,0)</f>
        <v>38</v>
      </c>
      <c r="DB23" s="34"/>
      <c r="DC23" s="34" t="n">
        <f aca="false">MATCH(CONCATENATE("NG ",TEXT($BT23,"mmm-yyyy")),Curves!$11:$11,0)</f>
        <v>27</v>
      </c>
      <c r="DD23" s="34" t="n">
        <f aca="false">MATCH(CONCATENATE("B ",TEXT($BT23,"mmm-yyyy")),Curves!$11:$11,0)</f>
        <v>15</v>
      </c>
      <c r="DE23" s="34" t="n">
        <f aca="false">MATCH(CONCATENATE("DISC ",TEXT($BT23,"mmm-yyyy")),Curves!$11:$11,0)</f>
        <v>39</v>
      </c>
      <c r="DF23" s="34"/>
      <c r="DG23" s="34" t="n">
        <f aca="false">MATCH(CONCATENATE("NG ",TEXT($BU23,"mmm-yyyy")),Curves!$11:$11,0)</f>
        <v>28</v>
      </c>
      <c r="DH23" s="34" t="n">
        <f aca="false">MATCH(CONCATENATE("B ",TEXT($BU23,"mmm-yyyy")),Curves!$11:$11,0)</f>
        <v>16</v>
      </c>
      <c r="DI23" s="34" t="n">
        <f aca="false">MATCH(CONCATENATE("DISC ",TEXT($BU23,"mmm-yyyy")),Curves!$11:$11,0)</f>
        <v>40</v>
      </c>
      <c r="DK23" s="34" t="n">
        <f aca="false">MATCH(CONCATENATE("NG ",TEXT($BV23,"mmm-yyyy")),Curves!$11:$11,0)</f>
        <v>29</v>
      </c>
      <c r="DL23" s="34" t="n">
        <f aca="false">MATCH(CONCATENATE("B ",TEXT($BV23,"mmm-yyyy")),Curves!$11:$11,0)</f>
        <v>17</v>
      </c>
      <c r="DM23" s="34" t="n">
        <f aca="false">MATCH(CONCATENATE("DISC ",TEXT($BV23,"mmm-yyyy")),Curves!$11:$11,0)</f>
        <v>41</v>
      </c>
      <c r="DO23" s="34" t="n">
        <f aca="false">MATCH(CONCATENATE("NG ",TEXT($BW23,"mmm-yyyy")),Curves!$11:$11,0)</f>
        <v>30</v>
      </c>
      <c r="DP23" s="34" t="n">
        <f aca="false">MATCH(CONCATENATE("B ",TEXT($BW23,"mmm-yyyy")),Curves!$11:$11,0)</f>
        <v>18</v>
      </c>
      <c r="DQ23" s="34" t="n">
        <f aca="false">MATCH(CONCATENATE("DISC ",TEXT($BW23,"mmm-yyyy")),Curves!$11:$11,0)</f>
        <v>42</v>
      </c>
    </row>
    <row r="24" customFormat="false" ht="12.75" hidden="false" customHeight="false" outlineLevel="0" collapsed="false">
      <c r="B24" s="26" t="n">
        <f aca="false">IF(C24&lt;&gt;"",IF(C24&gt;=(WORKDAY(EOMONTH(C24,0)+1,-2)),EOMONTH(EOMONTH(C24,0)+1,0)+1,EOMONTH(C24,0)+1),"")</f>
        <v>35916</v>
      </c>
      <c r="C24" s="45" t="n">
        <f aca="false">IF(Curves!C33&lt;&gt;"",Curves!C33,"")</f>
        <v>35907</v>
      </c>
      <c r="D24" s="46"/>
      <c r="E24" s="47" t="n">
        <f aca="false">(T24+U24)*V24</f>
        <v>2.46962821443199</v>
      </c>
      <c r="F24" s="47" t="n">
        <f aca="false">(X24+Y24)*Z24</f>
        <v>2.49731219694976</v>
      </c>
      <c r="G24" s="47" t="n">
        <f aca="false">(AB24+AC24)*AD24</f>
        <v>2.60913954175918</v>
      </c>
      <c r="H24" s="47" t="n">
        <f aca="false">(AF24+AG24)*AH24</f>
        <v>2.61120450991998</v>
      </c>
      <c r="I24" s="47" t="n">
        <f aca="false">(AJ24+AK24)*AL24</f>
        <v>2.56616233224594</v>
      </c>
      <c r="J24" s="47" t="n">
        <f aca="false">(AN24+AO24)*AP24</f>
        <v>2.5101617926457</v>
      </c>
      <c r="K24" s="47" t="n">
        <f aca="false">(AR24+AS24)*AT24</f>
        <v>2.64335384813853</v>
      </c>
      <c r="L24" s="47" t="n">
        <f aca="false">(AV24+AW24)*AX24</f>
        <v>2.76496752360352</v>
      </c>
      <c r="M24" s="47" t="n">
        <f aca="false">(AZ24+BA24)*BB24</f>
        <v>2.76570359415215</v>
      </c>
      <c r="N24" s="47" t="n">
        <f aca="false">(BD24+BE24)*BF24</f>
        <v>2.60473191845239</v>
      </c>
      <c r="O24" s="48" t="n">
        <f aca="false">(BH24+BI24)*BJ24</f>
        <v>2.44072491213636</v>
      </c>
      <c r="P24" s="49" t="n">
        <f aca="false">MAX(E24:O24)</f>
        <v>2.76570359415215</v>
      </c>
      <c r="Q24" s="49" t="n">
        <f aca="false">MIN(E24:O24)</f>
        <v>2.44072491213636</v>
      </c>
      <c r="R24" s="50" t="n">
        <f aca="false">IF(P24-Q24&lt;&gt;0,P24-Q24,R23)</f>
        <v>0.324978682015792</v>
      </c>
      <c r="T24" s="31" t="n">
        <f aca="false">INDEX(Curves!$A$12:$AZ$907,$BZ24,CA24)</f>
        <v>2.398</v>
      </c>
      <c r="U24" s="31" t="n">
        <f aca="false">INDEX(Curves!$A$12:$AZ$907,$BZ24,CB24)</f>
        <v>0.075</v>
      </c>
      <c r="V24" s="31" t="n">
        <f aca="false">INDEX(Curves!$A$12:$AZ$907,$BZ24,CC24)</f>
        <v>0.998636560627573</v>
      </c>
      <c r="W24" s="31"/>
      <c r="X24" s="31" t="n">
        <f aca="false">INDEX(Curves!$A$12:$AZ$907,$BZ24,CE24)</f>
        <v>2.443</v>
      </c>
      <c r="Y24" s="31" t="n">
        <f aca="false">INDEX(Curves!$A$12:$AZ$907,$BZ24,CF24)</f>
        <v>0.07</v>
      </c>
      <c r="Z24" s="31" t="n">
        <f aca="false">INDEX(Curves!$A$12:$AZ$907,$BZ24,CG24)</f>
        <v>0.993757340608739</v>
      </c>
      <c r="AA24" s="31"/>
      <c r="AB24" s="31" t="n">
        <f aca="false">INDEX(Curves!$A$12:$AZ$907,$BZ24,CI24)</f>
        <v>2.488</v>
      </c>
      <c r="AC24" s="31" t="n">
        <f aca="false">INDEX(Curves!$A$12:$AZ$907,$BZ24,CJ24)</f>
        <v>0.15</v>
      </c>
      <c r="AD24" s="31" t="n">
        <f aca="false">INDEX(Curves!$A$12:$AZ$907,$BZ24,CK24)</f>
        <v>0.98905972015132</v>
      </c>
      <c r="AE24" s="31"/>
      <c r="AF24" s="31" t="n">
        <f aca="false">INDEX(Curves!$A$12:$AZ$907,$BZ24,CM24)</f>
        <v>2.503</v>
      </c>
      <c r="AG24" s="31" t="n">
        <f aca="false">INDEX(Curves!$A$12:$AZ$907,$BZ24,CN24)</f>
        <v>0.15</v>
      </c>
      <c r="AH24" s="31" t="n">
        <f aca="false">INDEX(Curves!$A$12:$AZ$907,$BZ24,CO24)</f>
        <v>0.984245951722571</v>
      </c>
      <c r="AI24" s="31"/>
      <c r="AJ24" s="31" t="n">
        <f aca="false">INDEX(Curves!$A$12:$AZ$907,$BZ24,CQ24)</f>
        <v>2.49</v>
      </c>
      <c r="AK24" s="31" t="n">
        <f aca="false">INDEX(Curves!$A$12:$AZ$907,$BZ24,CR24)</f>
        <v>0.13</v>
      </c>
      <c r="AL24" s="31" t="n">
        <f aca="false">INDEX(Curves!$A$12:$AZ$907,$BZ24,CS24)</f>
        <v>0.979451271849596</v>
      </c>
      <c r="AM24" s="31"/>
      <c r="AN24" s="31" t="n">
        <f aca="false">INDEX(Curves!$A$12:$AZ$907,$BZ24,CU24)</f>
        <v>2.505</v>
      </c>
      <c r="AO24" s="31" t="n">
        <f aca="false">INDEX(Curves!$A$12:$AZ$907,$BZ24,CV24)</f>
        <v>0.07</v>
      </c>
      <c r="AP24" s="31" t="n">
        <f aca="false">INDEX(Curves!$A$12:$AZ$907,$BZ24,CW24)</f>
        <v>0.974820113648815</v>
      </c>
      <c r="AQ24" s="31"/>
      <c r="AR24" s="31" t="n">
        <f aca="false">INDEX(Curves!$A$12:$AZ$907,$BZ24,CY24)</f>
        <v>2.615</v>
      </c>
      <c r="AS24" s="31" t="n">
        <f aca="false">INDEX(Curves!$A$12:$AZ$907,$BZ24,CZ24)</f>
        <v>0.11</v>
      </c>
      <c r="AT24" s="31" t="n">
        <f aca="false">INDEX(Curves!$A$12:$AZ$907,$BZ24,DA24)</f>
        <v>0.970038109408635</v>
      </c>
      <c r="AU24" s="31"/>
      <c r="AV24" s="31" t="n">
        <f aca="false">INDEX(Curves!$A$12:$AZ$907,$BZ24,DC24)</f>
        <v>2.734</v>
      </c>
      <c r="AW24" s="31" t="n">
        <f aca="false">INDEX(Curves!$A$12:$AZ$907,$BZ24,DD24)</f>
        <v>0.13</v>
      </c>
      <c r="AX24" s="31" t="n">
        <f aca="false">INDEX(Curves!$A$12:$AZ$907,$BZ24,DE24)</f>
        <v>0.965421621369943</v>
      </c>
      <c r="AY24" s="31"/>
      <c r="AZ24" s="31" t="n">
        <f aca="false">INDEX(Curves!$A$12:$AZ$907,$BZ24,DG24)</f>
        <v>2.749</v>
      </c>
      <c r="BA24" s="31" t="n">
        <f aca="false">INDEX(Curves!$A$12:$AZ$907,$BZ24,DH24)</f>
        <v>0.13</v>
      </c>
      <c r="BB24" s="31" t="n">
        <f aca="false">INDEX(Curves!$A$12:$AZ$907,$BZ24,DI24)</f>
        <v>0.960647306061879</v>
      </c>
      <c r="BC24" s="31"/>
      <c r="BD24" s="31" t="n">
        <f aca="false">INDEX(Curves!$A$12:$AZ$907,$BZ24,DK24)</f>
        <v>2.595</v>
      </c>
      <c r="BE24" s="31" t="n">
        <f aca="false">INDEX(Curves!$A$12:$AZ$907,$BZ24,DL24)</f>
        <v>0.13</v>
      </c>
      <c r="BF24" s="31" t="n">
        <f aca="false">INDEX(Curves!$A$12:$AZ$907,$BZ24,DM24)</f>
        <v>0.955864924202712</v>
      </c>
      <c r="BG24" s="31"/>
      <c r="BH24" s="31" t="n">
        <f aca="false">INDEX(Curves!$A$12:$AZ$907,$BZ24,DO24)</f>
        <v>2.435</v>
      </c>
      <c r="BI24" s="31" t="n">
        <f aca="false">INDEX(Curves!$A$12:$AZ$907,$BZ24,DP24)</f>
        <v>0.13</v>
      </c>
      <c r="BJ24" s="31" t="n">
        <f aca="false">INDEX(Curves!$A$12:$AZ$907,$BZ24,DQ24)</f>
        <v>0.951549673347508</v>
      </c>
      <c r="BK24" s="0"/>
      <c r="BL24" s="0"/>
      <c r="BM24" s="51" t="n">
        <f aca="false">BM23</f>
        <v>35916</v>
      </c>
      <c r="BN24" s="51" t="n">
        <f aca="false">EOMONTH(BM24,1)</f>
        <v>35976</v>
      </c>
      <c r="BO24" s="51" t="n">
        <f aca="false">EOMONTH(BN24,1)</f>
        <v>36007</v>
      </c>
      <c r="BP24" s="51" t="n">
        <f aca="false">EOMONTH(BO24,1)</f>
        <v>36038</v>
      </c>
      <c r="BQ24" s="51" t="n">
        <f aca="false">EOMONTH(BP24,1)</f>
        <v>36068</v>
      </c>
      <c r="BR24" s="51" t="n">
        <f aca="false">EOMONTH(BQ24,1)</f>
        <v>36099</v>
      </c>
      <c r="BS24" s="51" t="n">
        <f aca="false">EOMONTH(BR24,1)</f>
        <v>36129</v>
      </c>
      <c r="BT24" s="51" t="n">
        <f aca="false">EOMONTH(BS24,1)</f>
        <v>36160</v>
      </c>
      <c r="BU24" s="51" t="n">
        <f aca="false">EOMONTH(BT24,1)</f>
        <v>36191</v>
      </c>
      <c r="BV24" s="51" t="n">
        <f aca="false">EOMONTH(BU24,1)</f>
        <v>36219</v>
      </c>
      <c r="BW24" s="51" t="n">
        <f aca="false">EOMONTH(BV24,1)</f>
        <v>36250</v>
      </c>
      <c r="BX24" s="52"/>
      <c r="BZ24" s="34" t="n">
        <f aca="false">MATCH(C24,Curves!$C$12:$C$433,0)</f>
        <v>22</v>
      </c>
      <c r="CA24" s="34" t="n">
        <f aca="false">MATCH(CONCATENATE("NG ",TEXT($BM24,"mmm-yyyy")),Curves!$11:$11,0)</f>
        <v>20</v>
      </c>
      <c r="CB24" s="34" t="n">
        <f aca="false">MATCH(CONCATENATE("B ",TEXT($BM24,"mmm-yyyy")),Curves!$11:$11,0)</f>
        <v>8</v>
      </c>
      <c r="CC24" s="34" t="n">
        <f aca="false">MATCH(CONCATENATE("DISC ",TEXT($BM24,"mmm-yyyy")),Curves!$11:$11,0)</f>
        <v>32</v>
      </c>
      <c r="CD24" s="34"/>
      <c r="CE24" s="34" t="n">
        <f aca="false">MATCH(CONCATENATE("NG ",TEXT($BN24,"mmm-yyyy")),Curves!$11:$11,0)</f>
        <v>21</v>
      </c>
      <c r="CF24" s="34" t="n">
        <f aca="false">MATCH(CONCATENATE("B ",TEXT($BN24,"mmm-yyyy")),Curves!$11:$11,0)</f>
        <v>9</v>
      </c>
      <c r="CG24" s="34" t="n">
        <f aca="false">MATCH(CONCATENATE("DISC ",TEXT($BN24,"mmm-yyyy")),Curves!$11:$11,0)</f>
        <v>33</v>
      </c>
      <c r="CH24" s="34"/>
      <c r="CI24" s="34" t="n">
        <f aca="false">MATCH(CONCATENATE("NG ",TEXT($BO24,"mmm-yyyy")),Curves!$11:$11,0)</f>
        <v>22</v>
      </c>
      <c r="CJ24" s="34" t="n">
        <f aca="false">MATCH(CONCATENATE("B ",TEXT($BO24,"mmm-yyyy")),Curves!$11:$11,0)</f>
        <v>10</v>
      </c>
      <c r="CK24" s="34" t="n">
        <f aca="false">MATCH(CONCATENATE("DISC ",TEXT($BO24,"mmm-yyyy")),Curves!$11:$11,0)</f>
        <v>34</v>
      </c>
      <c r="CL24" s="34"/>
      <c r="CM24" s="34" t="n">
        <f aca="false">MATCH(CONCATENATE("NG ",TEXT($BP24,"mmm-yyyy")),Curves!$11:$11,0)</f>
        <v>23</v>
      </c>
      <c r="CN24" s="34" t="n">
        <f aca="false">MATCH(CONCATENATE("B ",TEXT($BP24,"mmm-yyyy")),Curves!$11:$11,0)</f>
        <v>11</v>
      </c>
      <c r="CO24" s="34" t="n">
        <f aca="false">MATCH(CONCATENATE("DISC ",TEXT($BP24,"mmm-yyyy")),Curves!$11:$11,0)</f>
        <v>35</v>
      </c>
      <c r="CP24" s="34"/>
      <c r="CQ24" s="34" t="n">
        <f aca="false">MATCH(CONCATENATE("NG ",TEXT($BQ24,"mmm-yyyy")),Curves!$11:$11,0)</f>
        <v>24</v>
      </c>
      <c r="CR24" s="34" t="n">
        <f aca="false">MATCH(CONCATENATE("B ",TEXT($BQ24,"mmm-yyyy")),Curves!$11:$11,0)</f>
        <v>12</v>
      </c>
      <c r="CS24" s="34" t="n">
        <f aca="false">MATCH(CONCATENATE("DISC ",TEXT($BQ24,"mmm-yyyy")),Curves!$11:$11,0)</f>
        <v>36</v>
      </c>
      <c r="CT24" s="34"/>
      <c r="CU24" s="34" t="n">
        <f aca="false">MATCH(CONCATENATE("NG ",TEXT($BR24,"mmm-yyyy")),Curves!$11:$11,0)</f>
        <v>25</v>
      </c>
      <c r="CV24" s="34" t="n">
        <f aca="false">MATCH(CONCATENATE("B ",TEXT($BR24,"mmm-yyyy")),Curves!$11:$11,0)</f>
        <v>13</v>
      </c>
      <c r="CW24" s="34" t="n">
        <f aca="false">MATCH(CONCATENATE("DISC ",TEXT($BR24,"mmm-yyyy")),Curves!$11:$11,0)</f>
        <v>37</v>
      </c>
      <c r="CX24" s="34"/>
      <c r="CY24" s="34" t="n">
        <f aca="false">MATCH(CONCATENATE("NG ",TEXT($BS24,"mmm-yyyy")),Curves!$11:$11,0)</f>
        <v>26</v>
      </c>
      <c r="CZ24" s="34" t="n">
        <f aca="false">MATCH(CONCATENATE("B ",TEXT($BS24,"mmm-yyyy")),Curves!$11:$11,0)</f>
        <v>14</v>
      </c>
      <c r="DA24" s="34" t="n">
        <f aca="false">MATCH(CONCATENATE("DISC ",TEXT($BS24,"mmm-yyyy")),Curves!$11:$11,0)</f>
        <v>38</v>
      </c>
      <c r="DB24" s="34"/>
      <c r="DC24" s="34" t="n">
        <f aca="false">MATCH(CONCATENATE("NG ",TEXT($BT24,"mmm-yyyy")),Curves!$11:$11,0)</f>
        <v>27</v>
      </c>
      <c r="DD24" s="34" t="n">
        <f aca="false">MATCH(CONCATENATE("B ",TEXT($BT24,"mmm-yyyy")),Curves!$11:$11,0)</f>
        <v>15</v>
      </c>
      <c r="DE24" s="34" t="n">
        <f aca="false">MATCH(CONCATENATE("DISC ",TEXT($BT24,"mmm-yyyy")),Curves!$11:$11,0)</f>
        <v>39</v>
      </c>
      <c r="DF24" s="34"/>
      <c r="DG24" s="34" t="n">
        <f aca="false">MATCH(CONCATENATE("NG ",TEXT($BU24,"mmm-yyyy")),Curves!$11:$11,0)</f>
        <v>28</v>
      </c>
      <c r="DH24" s="34" t="n">
        <f aca="false">MATCH(CONCATENATE("B ",TEXT($BU24,"mmm-yyyy")),Curves!$11:$11,0)</f>
        <v>16</v>
      </c>
      <c r="DI24" s="34" t="n">
        <f aca="false">MATCH(CONCATENATE("DISC ",TEXT($BU24,"mmm-yyyy")),Curves!$11:$11,0)</f>
        <v>40</v>
      </c>
      <c r="DK24" s="34" t="n">
        <f aca="false">MATCH(CONCATENATE("NG ",TEXT($BV24,"mmm-yyyy")),Curves!$11:$11,0)</f>
        <v>29</v>
      </c>
      <c r="DL24" s="34" t="n">
        <f aca="false">MATCH(CONCATENATE("B ",TEXT($BV24,"mmm-yyyy")),Curves!$11:$11,0)</f>
        <v>17</v>
      </c>
      <c r="DM24" s="34" t="n">
        <f aca="false">MATCH(CONCATENATE("DISC ",TEXT($BV24,"mmm-yyyy")),Curves!$11:$11,0)</f>
        <v>41</v>
      </c>
      <c r="DO24" s="34" t="n">
        <f aca="false">MATCH(CONCATENATE("NG ",TEXT($BW24,"mmm-yyyy")),Curves!$11:$11,0)</f>
        <v>30</v>
      </c>
      <c r="DP24" s="34" t="n">
        <f aca="false">MATCH(CONCATENATE("B ",TEXT($BW24,"mmm-yyyy")),Curves!$11:$11,0)</f>
        <v>18</v>
      </c>
      <c r="DQ24" s="34" t="n">
        <f aca="false">MATCH(CONCATENATE("DISC ",TEXT($BW24,"mmm-yyyy")),Curves!$11:$11,0)</f>
        <v>42</v>
      </c>
    </row>
    <row r="25" customFormat="false" ht="12.75" hidden="false" customHeight="false" outlineLevel="0" collapsed="false">
      <c r="B25" s="26" t="n">
        <f aca="false">IF(C25&lt;&gt;"",IF(C25&gt;=(WORKDAY(EOMONTH(C25,0)+1,-2)),EOMONTH(EOMONTH(C25,0)+1,0)+1,EOMONTH(C25,0)+1),"")</f>
        <v>35916</v>
      </c>
      <c r="C25" s="45" t="n">
        <f aca="false">IF(Curves!C34&lt;&gt;"",Curves!C34,"")</f>
        <v>35908</v>
      </c>
      <c r="D25" s="46"/>
      <c r="E25" s="47" t="n">
        <f aca="false">(T25+U25)*V25</f>
        <v>2.42007450178061</v>
      </c>
      <c r="F25" s="47" t="n">
        <f aca="false">(X25+Y25)*Z25</f>
        <v>2.44306972790339</v>
      </c>
      <c r="G25" s="47" t="n">
        <f aca="false">(AB25+AC25)*AD25</f>
        <v>2.54032113087482</v>
      </c>
      <c r="H25" s="47" t="n">
        <f aca="false">(AF25+AG25)*AH25</f>
        <v>2.54763096661216</v>
      </c>
      <c r="I25" s="47" t="n">
        <f aca="false">(AJ25+AK25)*AL25</f>
        <v>2.51070235783077</v>
      </c>
      <c r="J25" s="47" t="n">
        <f aca="false">(AN25+AO25)*AP25</f>
        <v>2.46468083922123</v>
      </c>
      <c r="K25" s="47" t="n">
        <f aca="false">(AR25+AS25)*AT25</f>
        <v>2.61749865418858</v>
      </c>
      <c r="L25" s="47" t="n">
        <f aca="false">(AV25+AW25)*AX25</f>
        <v>2.74502165430218</v>
      </c>
      <c r="M25" s="47" t="n">
        <f aca="false">(AZ25+BA25)*BB25</f>
        <v>2.74583371210884</v>
      </c>
      <c r="N25" s="47" t="n">
        <f aca="false">(BD25+BE25)*BF25</f>
        <v>2.58874723276023</v>
      </c>
      <c r="O25" s="48" t="n">
        <f aca="false">(BH25+BI25)*BJ25</f>
        <v>2.42477751773614</v>
      </c>
      <c r="P25" s="49" t="n">
        <f aca="false">MAX(E25:O25)</f>
        <v>2.74583371210884</v>
      </c>
      <c r="Q25" s="49" t="n">
        <f aca="false">MIN(E25:O25)</f>
        <v>2.42007450178061</v>
      </c>
      <c r="R25" s="50" t="n">
        <f aca="false">IF(P25-Q25&lt;&gt;0,P25-Q25,R24)</f>
        <v>0.325759210328235</v>
      </c>
      <c r="T25" s="31" t="n">
        <f aca="false">INDEX(Curves!$A$12:$AZ$907,$BZ25,CA25)</f>
        <v>2.328</v>
      </c>
      <c r="U25" s="31" t="n">
        <f aca="false">INDEX(Curves!$A$12:$AZ$907,$BZ25,CB25)</f>
        <v>0.095</v>
      </c>
      <c r="V25" s="31" t="n">
        <f aca="false">INDEX(Curves!$A$12:$AZ$907,$BZ25,CC25)</f>
        <v>0.998792613198765</v>
      </c>
      <c r="W25" s="31"/>
      <c r="X25" s="31" t="n">
        <f aca="false">INDEX(Curves!$A$12:$AZ$907,$BZ25,CE25)</f>
        <v>2.368</v>
      </c>
      <c r="Y25" s="31" t="n">
        <f aca="false">INDEX(Curves!$A$12:$AZ$907,$BZ25,CF25)</f>
        <v>0.09</v>
      </c>
      <c r="Z25" s="31" t="n">
        <f aca="false">INDEX(Curves!$A$12:$AZ$907,$BZ25,CG25)</f>
        <v>0.993925845363462</v>
      </c>
      <c r="AA25" s="31"/>
      <c r="AB25" s="31" t="n">
        <f aca="false">INDEX(Curves!$A$12:$AZ$907,$BZ25,CI25)</f>
        <v>2.408</v>
      </c>
      <c r="AC25" s="31" t="n">
        <f aca="false">INDEX(Curves!$A$12:$AZ$907,$BZ25,CJ25)</f>
        <v>0.16</v>
      </c>
      <c r="AD25" s="31" t="n">
        <f aca="false">INDEX(Curves!$A$12:$AZ$907,$BZ25,CK25)</f>
        <v>0.989221624172437</v>
      </c>
      <c r="AE25" s="31"/>
      <c r="AF25" s="31" t="n">
        <f aca="false">INDEX(Curves!$A$12:$AZ$907,$BZ25,CM25)</f>
        <v>2.428</v>
      </c>
      <c r="AG25" s="31" t="n">
        <f aca="false">INDEX(Curves!$A$12:$AZ$907,$BZ25,CN25)</f>
        <v>0.16</v>
      </c>
      <c r="AH25" s="31" t="n">
        <f aca="false">INDEX(Curves!$A$12:$AZ$907,$BZ25,CO25)</f>
        <v>0.984401455414281</v>
      </c>
      <c r="AI25" s="31"/>
      <c r="AJ25" s="31" t="n">
        <f aca="false">INDEX(Curves!$A$12:$AZ$907,$BZ25,CQ25)</f>
        <v>2.423</v>
      </c>
      <c r="AK25" s="31" t="n">
        <f aca="false">INDEX(Curves!$A$12:$AZ$907,$BZ25,CR25)</f>
        <v>0.14</v>
      </c>
      <c r="AL25" s="31" t="n">
        <f aca="false">INDEX(Curves!$A$12:$AZ$907,$BZ25,CS25)</f>
        <v>0.979595145466552</v>
      </c>
      <c r="AM25" s="31"/>
      <c r="AN25" s="31" t="n">
        <f aca="false">INDEX(Curves!$A$12:$AZ$907,$BZ25,CU25)</f>
        <v>2.448</v>
      </c>
      <c r="AO25" s="31" t="n">
        <f aca="false">INDEX(Curves!$A$12:$AZ$907,$BZ25,CV25)</f>
        <v>0.08</v>
      </c>
      <c r="AP25" s="31" t="n">
        <f aca="false">INDEX(Curves!$A$12:$AZ$907,$BZ25,CW25)</f>
        <v>0.974952863615994</v>
      </c>
      <c r="AQ25" s="31"/>
      <c r="AR25" s="31" t="n">
        <f aca="false">INDEX(Curves!$A$12:$AZ$907,$BZ25,CY25)</f>
        <v>2.578</v>
      </c>
      <c r="AS25" s="31" t="n">
        <f aca="false">INDEX(Curves!$A$12:$AZ$907,$BZ25,CZ25)</f>
        <v>0.12</v>
      </c>
      <c r="AT25" s="31" t="n">
        <f aca="false">INDEX(Curves!$A$12:$AZ$907,$BZ25,DA25)</f>
        <v>0.970162584947583</v>
      </c>
      <c r="AU25" s="31"/>
      <c r="AV25" s="31" t="n">
        <f aca="false">INDEX(Curves!$A$12:$AZ$907,$BZ25,DC25)</f>
        <v>2.703</v>
      </c>
      <c r="AW25" s="31" t="n">
        <f aca="false">INDEX(Curves!$A$12:$AZ$907,$BZ25,DD25)</f>
        <v>0.14</v>
      </c>
      <c r="AX25" s="31" t="n">
        <f aca="false">INDEX(Curves!$A$12:$AZ$907,$BZ25,DE25)</f>
        <v>0.965536987091867</v>
      </c>
      <c r="AY25" s="31"/>
      <c r="AZ25" s="31" t="n">
        <f aca="false">INDEX(Curves!$A$12:$AZ$907,$BZ25,DG25)</f>
        <v>2.718</v>
      </c>
      <c r="BA25" s="31" t="n">
        <f aca="false">INDEX(Curves!$A$12:$AZ$907,$BZ25,DH25)</f>
        <v>0.14</v>
      </c>
      <c r="BB25" s="31" t="n">
        <f aca="false">INDEX(Curves!$A$12:$AZ$907,$BZ25,DI25)</f>
        <v>0.960753573166146</v>
      </c>
      <c r="BC25" s="31"/>
      <c r="BD25" s="31" t="n">
        <f aca="false">INDEX(Curves!$A$12:$AZ$907,$BZ25,DK25)</f>
        <v>2.568</v>
      </c>
      <c r="BE25" s="31" t="n">
        <f aca="false">INDEX(Curves!$A$12:$AZ$907,$BZ25,DL25)</f>
        <v>0.14</v>
      </c>
      <c r="BF25" s="31" t="n">
        <f aca="false">INDEX(Curves!$A$12:$AZ$907,$BZ25,DM25)</f>
        <v>0.955962789054739</v>
      </c>
      <c r="BG25" s="31"/>
      <c r="BH25" s="31" t="n">
        <f aca="false">INDEX(Curves!$A$12:$AZ$907,$BZ25,DO25)</f>
        <v>2.408</v>
      </c>
      <c r="BI25" s="31" t="n">
        <f aca="false">INDEX(Curves!$A$12:$AZ$907,$BZ25,DP25)</f>
        <v>0.14</v>
      </c>
      <c r="BJ25" s="31" t="n">
        <f aca="false">INDEX(Curves!$A$12:$AZ$907,$BZ25,DQ25)</f>
        <v>0.951639528153899</v>
      </c>
      <c r="BK25" s="0"/>
      <c r="BL25" s="0"/>
      <c r="BM25" s="51" t="n">
        <f aca="false">BM24</f>
        <v>35916</v>
      </c>
      <c r="BN25" s="51" t="n">
        <f aca="false">EOMONTH(BM25,1)</f>
        <v>35976</v>
      </c>
      <c r="BO25" s="51" t="n">
        <f aca="false">EOMONTH(BN25,1)</f>
        <v>36007</v>
      </c>
      <c r="BP25" s="51" t="n">
        <f aca="false">EOMONTH(BO25,1)</f>
        <v>36038</v>
      </c>
      <c r="BQ25" s="51" t="n">
        <f aca="false">EOMONTH(BP25,1)</f>
        <v>36068</v>
      </c>
      <c r="BR25" s="51" t="n">
        <f aca="false">EOMONTH(BQ25,1)</f>
        <v>36099</v>
      </c>
      <c r="BS25" s="51" t="n">
        <f aca="false">EOMONTH(BR25,1)</f>
        <v>36129</v>
      </c>
      <c r="BT25" s="51" t="n">
        <f aca="false">EOMONTH(BS25,1)</f>
        <v>36160</v>
      </c>
      <c r="BU25" s="51" t="n">
        <f aca="false">EOMONTH(BT25,1)</f>
        <v>36191</v>
      </c>
      <c r="BV25" s="51" t="n">
        <f aca="false">EOMONTH(BU25,1)</f>
        <v>36219</v>
      </c>
      <c r="BW25" s="51" t="n">
        <f aca="false">EOMONTH(BV25,1)</f>
        <v>36250</v>
      </c>
      <c r="BX25" s="52"/>
      <c r="BZ25" s="34" t="n">
        <f aca="false">MATCH(C25,Curves!$C$12:$C$433,0)</f>
        <v>23</v>
      </c>
      <c r="CA25" s="34" t="n">
        <f aca="false">MATCH(CONCATENATE("NG ",TEXT($BM25,"mmm-yyyy")),Curves!$11:$11,0)</f>
        <v>20</v>
      </c>
      <c r="CB25" s="34" t="n">
        <f aca="false">MATCH(CONCATENATE("B ",TEXT($BM25,"mmm-yyyy")),Curves!$11:$11,0)</f>
        <v>8</v>
      </c>
      <c r="CC25" s="34" t="n">
        <f aca="false">MATCH(CONCATENATE("DISC ",TEXT($BM25,"mmm-yyyy")),Curves!$11:$11,0)</f>
        <v>32</v>
      </c>
      <c r="CD25" s="34"/>
      <c r="CE25" s="34" t="n">
        <f aca="false">MATCH(CONCATENATE("NG ",TEXT($BN25,"mmm-yyyy")),Curves!$11:$11,0)</f>
        <v>21</v>
      </c>
      <c r="CF25" s="34" t="n">
        <f aca="false">MATCH(CONCATENATE("B ",TEXT($BN25,"mmm-yyyy")),Curves!$11:$11,0)</f>
        <v>9</v>
      </c>
      <c r="CG25" s="34" t="n">
        <f aca="false">MATCH(CONCATENATE("DISC ",TEXT($BN25,"mmm-yyyy")),Curves!$11:$11,0)</f>
        <v>33</v>
      </c>
      <c r="CH25" s="34"/>
      <c r="CI25" s="34" t="n">
        <f aca="false">MATCH(CONCATENATE("NG ",TEXT($BO25,"mmm-yyyy")),Curves!$11:$11,0)</f>
        <v>22</v>
      </c>
      <c r="CJ25" s="34" t="n">
        <f aca="false">MATCH(CONCATENATE("B ",TEXT($BO25,"mmm-yyyy")),Curves!$11:$11,0)</f>
        <v>10</v>
      </c>
      <c r="CK25" s="34" t="n">
        <f aca="false">MATCH(CONCATENATE("DISC ",TEXT($BO25,"mmm-yyyy")),Curves!$11:$11,0)</f>
        <v>34</v>
      </c>
      <c r="CL25" s="34"/>
      <c r="CM25" s="34" t="n">
        <f aca="false">MATCH(CONCATENATE("NG ",TEXT($BP25,"mmm-yyyy")),Curves!$11:$11,0)</f>
        <v>23</v>
      </c>
      <c r="CN25" s="34" t="n">
        <f aca="false">MATCH(CONCATENATE("B ",TEXT($BP25,"mmm-yyyy")),Curves!$11:$11,0)</f>
        <v>11</v>
      </c>
      <c r="CO25" s="34" t="n">
        <f aca="false">MATCH(CONCATENATE("DISC ",TEXT($BP25,"mmm-yyyy")),Curves!$11:$11,0)</f>
        <v>35</v>
      </c>
      <c r="CP25" s="34"/>
      <c r="CQ25" s="34" t="n">
        <f aca="false">MATCH(CONCATENATE("NG ",TEXT($BQ25,"mmm-yyyy")),Curves!$11:$11,0)</f>
        <v>24</v>
      </c>
      <c r="CR25" s="34" t="n">
        <f aca="false">MATCH(CONCATENATE("B ",TEXT($BQ25,"mmm-yyyy")),Curves!$11:$11,0)</f>
        <v>12</v>
      </c>
      <c r="CS25" s="34" t="n">
        <f aca="false">MATCH(CONCATENATE("DISC ",TEXT($BQ25,"mmm-yyyy")),Curves!$11:$11,0)</f>
        <v>36</v>
      </c>
      <c r="CT25" s="34"/>
      <c r="CU25" s="34" t="n">
        <f aca="false">MATCH(CONCATENATE("NG ",TEXT($BR25,"mmm-yyyy")),Curves!$11:$11,0)</f>
        <v>25</v>
      </c>
      <c r="CV25" s="34" t="n">
        <f aca="false">MATCH(CONCATENATE("B ",TEXT($BR25,"mmm-yyyy")),Curves!$11:$11,0)</f>
        <v>13</v>
      </c>
      <c r="CW25" s="34" t="n">
        <f aca="false">MATCH(CONCATENATE("DISC ",TEXT($BR25,"mmm-yyyy")),Curves!$11:$11,0)</f>
        <v>37</v>
      </c>
      <c r="CX25" s="34"/>
      <c r="CY25" s="34" t="n">
        <f aca="false">MATCH(CONCATENATE("NG ",TEXT($BS25,"mmm-yyyy")),Curves!$11:$11,0)</f>
        <v>26</v>
      </c>
      <c r="CZ25" s="34" t="n">
        <f aca="false">MATCH(CONCATENATE("B ",TEXT($BS25,"mmm-yyyy")),Curves!$11:$11,0)</f>
        <v>14</v>
      </c>
      <c r="DA25" s="34" t="n">
        <f aca="false">MATCH(CONCATENATE("DISC ",TEXT($BS25,"mmm-yyyy")),Curves!$11:$11,0)</f>
        <v>38</v>
      </c>
      <c r="DB25" s="34"/>
      <c r="DC25" s="34" t="n">
        <f aca="false">MATCH(CONCATENATE("NG ",TEXT($BT25,"mmm-yyyy")),Curves!$11:$11,0)</f>
        <v>27</v>
      </c>
      <c r="DD25" s="34" t="n">
        <f aca="false">MATCH(CONCATENATE("B ",TEXT($BT25,"mmm-yyyy")),Curves!$11:$11,0)</f>
        <v>15</v>
      </c>
      <c r="DE25" s="34" t="n">
        <f aca="false">MATCH(CONCATENATE("DISC ",TEXT($BT25,"mmm-yyyy")),Curves!$11:$11,0)</f>
        <v>39</v>
      </c>
      <c r="DF25" s="34"/>
      <c r="DG25" s="34" t="n">
        <f aca="false">MATCH(CONCATENATE("NG ",TEXT($BU25,"mmm-yyyy")),Curves!$11:$11,0)</f>
        <v>28</v>
      </c>
      <c r="DH25" s="34" t="n">
        <f aca="false">MATCH(CONCATENATE("B ",TEXT($BU25,"mmm-yyyy")),Curves!$11:$11,0)</f>
        <v>16</v>
      </c>
      <c r="DI25" s="34" t="n">
        <f aca="false">MATCH(CONCATENATE("DISC ",TEXT($BU25,"mmm-yyyy")),Curves!$11:$11,0)</f>
        <v>40</v>
      </c>
      <c r="DK25" s="34" t="n">
        <f aca="false">MATCH(CONCATENATE("NG ",TEXT($BV25,"mmm-yyyy")),Curves!$11:$11,0)</f>
        <v>29</v>
      </c>
      <c r="DL25" s="34" t="n">
        <f aca="false">MATCH(CONCATENATE("B ",TEXT($BV25,"mmm-yyyy")),Curves!$11:$11,0)</f>
        <v>17</v>
      </c>
      <c r="DM25" s="34" t="n">
        <f aca="false">MATCH(CONCATENATE("DISC ",TEXT($BV25,"mmm-yyyy")),Curves!$11:$11,0)</f>
        <v>41</v>
      </c>
      <c r="DO25" s="34" t="n">
        <f aca="false">MATCH(CONCATENATE("NG ",TEXT($BW25,"mmm-yyyy")),Curves!$11:$11,0)</f>
        <v>30</v>
      </c>
      <c r="DP25" s="34" t="n">
        <f aca="false">MATCH(CONCATENATE("B ",TEXT($BW25,"mmm-yyyy")),Curves!$11:$11,0)</f>
        <v>18</v>
      </c>
      <c r="DQ25" s="34" t="n">
        <f aca="false">MATCH(CONCATENATE("DISC ",TEXT($BW25,"mmm-yyyy")),Curves!$11:$11,0)</f>
        <v>42</v>
      </c>
    </row>
    <row r="26" customFormat="false" ht="12.75" hidden="false" customHeight="false" outlineLevel="0" collapsed="false">
      <c r="B26" s="26" t="n">
        <f aca="false">IF(C26&lt;&gt;"",IF(C26&gt;=(WORKDAY(EOMONTH(C26,0)+1,-2)),EOMONTH(EOMONTH(C26,0)+1,0)+1,EOMONTH(C26,0)+1),"")</f>
        <v>35916</v>
      </c>
      <c r="C26" s="45" t="n">
        <f aca="false">IF(Curves!C35&lt;&gt;"",Curves!C35,"")</f>
        <v>35909</v>
      </c>
      <c r="D26" s="46"/>
      <c r="E26" s="47" t="n">
        <f aca="false">(T26+U26)*V26</f>
        <v>2.40945484317432</v>
      </c>
      <c r="F26" s="47" t="n">
        <f aca="false">(X26+Y26)*Z26</f>
        <v>2.44842584337542</v>
      </c>
      <c r="G26" s="47" t="n">
        <f aca="false">(AB26+AC26)*AD26</f>
        <v>2.53280897762443</v>
      </c>
      <c r="H26" s="47" t="n">
        <f aca="false">(AF26+AG26)*AH26</f>
        <v>2.54212818496023</v>
      </c>
      <c r="I26" s="47" t="n">
        <f aca="false">(AJ26+AK26)*AL26</f>
        <v>2.51501957030828</v>
      </c>
      <c r="J26" s="47" t="n">
        <f aca="false">(AN26+AO26)*AP26</f>
        <v>2.47189704939857</v>
      </c>
      <c r="K26" s="47" t="n">
        <f aca="false">(AR26+AS26)*AT26</f>
        <v>2.62664628775997</v>
      </c>
      <c r="L26" s="47" t="n">
        <f aca="false">(AV26+AW26)*AX26</f>
        <v>2.75704476335872</v>
      </c>
      <c r="M26" s="47" t="n">
        <f aca="false">(AZ26+BA26)*BB26</f>
        <v>2.75876036324541</v>
      </c>
      <c r="N26" s="47" t="n">
        <f aca="false">(BD26+BE26)*BF26</f>
        <v>2.60158677033136</v>
      </c>
      <c r="O26" s="48" t="n">
        <f aca="false">(BH26+BI26)*BJ26</f>
        <v>2.43658298087908</v>
      </c>
      <c r="P26" s="49" t="n">
        <f aca="false">MAX(E26:O26)</f>
        <v>2.75876036324541</v>
      </c>
      <c r="Q26" s="49" t="n">
        <f aca="false">MIN(E26:O26)</f>
        <v>2.40945484317432</v>
      </c>
      <c r="R26" s="50" t="n">
        <f aca="false">IF(P26-Q26&lt;&gt;0,P26-Q26,R25)</f>
        <v>0.349305520071084</v>
      </c>
      <c r="T26" s="31" t="n">
        <f aca="false">INDEX(Curves!$A$12:$AZ$907,$BZ26,CA26)</f>
        <v>2.342</v>
      </c>
      <c r="U26" s="31" t="n">
        <f aca="false">INDEX(Curves!$A$12:$AZ$907,$BZ26,CB26)</f>
        <v>0.07</v>
      </c>
      <c r="V26" s="31" t="n">
        <f aca="false">INDEX(Curves!$A$12:$AZ$907,$BZ26,CC26)</f>
        <v>0.998944794019205</v>
      </c>
      <c r="W26" s="31"/>
      <c r="X26" s="31" t="n">
        <f aca="false">INDEX(Curves!$A$12:$AZ$907,$BZ26,CE26)</f>
        <v>2.373</v>
      </c>
      <c r="Y26" s="31" t="n">
        <f aca="false">INDEX(Curves!$A$12:$AZ$907,$BZ26,CF26)</f>
        <v>0.09</v>
      </c>
      <c r="Z26" s="31" t="n">
        <f aca="false">INDEX(Curves!$A$12:$AZ$907,$BZ26,CG26)</f>
        <v>0.994082762231189</v>
      </c>
      <c r="AA26" s="31"/>
      <c r="AB26" s="31" t="n">
        <f aca="false">INDEX(Curves!$A$12:$AZ$907,$BZ26,CI26)</f>
        <v>2.41</v>
      </c>
      <c r="AC26" s="31" t="n">
        <f aca="false">INDEX(Curves!$A$12:$AZ$907,$BZ26,CJ26)</f>
        <v>0.15</v>
      </c>
      <c r="AD26" s="31" t="n">
        <f aca="false">INDEX(Curves!$A$12:$AZ$907,$BZ26,CK26)</f>
        <v>0.989378506884542</v>
      </c>
      <c r="AE26" s="31"/>
      <c r="AF26" s="31" t="n">
        <f aca="false">INDEX(Curves!$A$12:$AZ$907,$BZ26,CM26)</f>
        <v>2.432</v>
      </c>
      <c r="AG26" s="31" t="n">
        <f aca="false">INDEX(Curves!$A$12:$AZ$907,$BZ26,CN26)</f>
        <v>0.15</v>
      </c>
      <c r="AH26" s="31" t="n">
        <f aca="false">INDEX(Curves!$A$12:$AZ$907,$BZ26,CO26)</f>
        <v>0.9845577788382</v>
      </c>
      <c r="AI26" s="31"/>
      <c r="AJ26" s="31" t="n">
        <f aca="false">INDEX(Curves!$A$12:$AZ$907,$BZ26,CQ26)</f>
        <v>2.427</v>
      </c>
      <c r="AK26" s="31" t="n">
        <f aca="false">INDEX(Curves!$A$12:$AZ$907,$BZ26,CR26)</f>
        <v>0.14</v>
      </c>
      <c r="AL26" s="31" t="n">
        <f aca="false">INDEX(Curves!$A$12:$AZ$907,$BZ26,CS26)</f>
        <v>0.979750514339028</v>
      </c>
      <c r="AM26" s="31"/>
      <c r="AN26" s="31" t="n">
        <f aca="false">INDEX(Curves!$A$12:$AZ$907,$BZ26,CU26)</f>
        <v>2.455</v>
      </c>
      <c r="AO26" s="31" t="n">
        <f aca="false">INDEX(Curves!$A$12:$AZ$907,$BZ26,CV26)</f>
        <v>0.08</v>
      </c>
      <c r="AP26" s="31" t="n">
        <f aca="false">INDEX(Curves!$A$12:$AZ$907,$BZ26,CW26)</f>
        <v>0.975107317316988</v>
      </c>
      <c r="AQ26" s="31"/>
      <c r="AR26" s="31" t="n">
        <f aca="false">INDEX(Curves!$A$12:$AZ$907,$BZ26,CY26)</f>
        <v>2.587</v>
      </c>
      <c r="AS26" s="31" t="n">
        <f aca="false">INDEX(Curves!$A$12:$AZ$907,$BZ26,CZ26)</f>
        <v>0.12</v>
      </c>
      <c r="AT26" s="31" t="n">
        <f aca="false">INDEX(Curves!$A$12:$AZ$907,$BZ26,DA26)</f>
        <v>0.970316323516798</v>
      </c>
      <c r="AU26" s="31"/>
      <c r="AV26" s="31" t="n">
        <f aca="false">INDEX(Curves!$A$12:$AZ$907,$BZ26,DC26)</f>
        <v>2.715</v>
      </c>
      <c r="AW26" s="31" t="n">
        <f aca="false">INDEX(Curves!$A$12:$AZ$907,$BZ26,DD26)</f>
        <v>0.14</v>
      </c>
      <c r="AX26" s="31" t="n">
        <f aca="false">INDEX(Curves!$A$12:$AZ$907,$BZ26,DE26)</f>
        <v>0.965689934626522</v>
      </c>
      <c r="AY26" s="31"/>
      <c r="AZ26" s="31" t="n">
        <f aca="false">INDEX(Curves!$A$12:$AZ$907,$BZ26,DG26)</f>
        <v>2.731</v>
      </c>
      <c r="BA26" s="31" t="n">
        <f aca="false">INDEX(Curves!$A$12:$AZ$907,$BZ26,DH26)</f>
        <v>0.14</v>
      </c>
      <c r="BB26" s="31" t="n">
        <f aca="false">INDEX(Curves!$A$12:$AZ$907,$BZ26,DI26)</f>
        <v>0.960905734324419</v>
      </c>
      <c r="BC26" s="31"/>
      <c r="BD26" s="31" t="n">
        <f aca="false">INDEX(Curves!$A$12:$AZ$907,$BZ26,DK26)</f>
        <v>2.581</v>
      </c>
      <c r="BE26" s="31" t="n">
        <f aca="false">INDEX(Curves!$A$12:$AZ$907,$BZ26,DL26)</f>
        <v>0.14</v>
      </c>
      <c r="BF26" s="31" t="n">
        <f aca="false">INDEX(Curves!$A$12:$AZ$907,$BZ26,DM26)</f>
        <v>0.95611421180866</v>
      </c>
      <c r="BG26" s="31"/>
      <c r="BH26" s="31" t="n">
        <f aca="false">INDEX(Curves!$A$12:$AZ$907,$BZ26,DO26)</f>
        <v>2.42</v>
      </c>
      <c r="BI26" s="31" t="n">
        <f aca="false">INDEX(Curves!$A$12:$AZ$907,$BZ26,DP26)</f>
        <v>0.14</v>
      </c>
      <c r="BJ26" s="31" t="n">
        <f aca="false">INDEX(Curves!$A$12:$AZ$907,$BZ26,DQ26)</f>
        <v>0.951790226905889</v>
      </c>
      <c r="BK26" s="0"/>
      <c r="BL26" s="0"/>
      <c r="BM26" s="51" t="n">
        <f aca="false">BM25</f>
        <v>35916</v>
      </c>
      <c r="BN26" s="51" t="n">
        <f aca="false">EOMONTH(BM26,1)</f>
        <v>35976</v>
      </c>
      <c r="BO26" s="51" t="n">
        <f aca="false">EOMONTH(BN26,1)</f>
        <v>36007</v>
      </c>
      <c r="BP26" s="51" t="n">
        <f aca="false">EOMONTH(BO26,1)</f>
        <v>36038</v>
      </c>
      <c r="BQ26" s="51" t="n">
        <f aca="false">EOMONTH(BP26,1)</f>
        <v>36068</v>
      </c>
      <c r="BR26" s="51" t="n">
        <f aca="false">EOMONTH(BQ26,1)</f>
        <v>36099</v>
      </c>
      <c r="BS26" s="51" t="n">
        <f aca="false">EOMONTH(BR26,1)</f>
        <v>36129</v>
      </c>
      <c r="BT26" s="51" t="n">
        <f aca="false">EOMONTH(BS26,1)</f>
        <v>36160</v>
      </c>
      <c r="BU26" s="51" t="n">
        <f aca="false">EOMONTH(BT26,1)</f>
        <v>36191</v>
      </c>
      <c r="BV26" s="51" t="n">
        <f aca="false">EOMONTH(BU26,1)</f>
        <v>36219</v>
      </c>
      <c r="BW26" s="51" t="n">
        <f aca="false">EOMONTH(BV26,1)</f>
        <v>36250</v>
      </c>
      <c r="BX26" s="52"/>
      <c r="BZ26" s="34" t="n">
        <f aca="false">MATCH(C26,Curves!$C$12:$C$433,0)</f>
        <v>24</v>
      </c>
      <c r="CA26" s="34" t="n">
        <f aca="false">MATCH(CONCATENATE("NG ",TEXT($BM26,"mmm-yyyy")),Curves!$11:$11,0)</f>
        <v>20</v>
      </c>
      <c r="CB26" s="34" t="n">
        <f aca="false">MATCH(CONCATENATE("B ",TEXT($BM26,"mmm-yyyy")),Curves!$11:$11,0)</f>
        <v>8</v>
      </c>
      <c r="CC26" s="34" t="n">
        <f aca="false">MATCH(CONCATENATE("DISC ",TEXT($BM26,"mmm-yyyy")),Curves!$11:$11,0)</f>
        <v>32</v>
      </c>
      <c r="CD26" s="34"/>
      <c r="CE26" s="34" t="n">
        <f aca="false">MATCH(CONCATENATE("NG ",TEXT($BN26,"mmm-yyyy")),Curves!$11:$11,0)</f>
        <v>21</v>
      </c>
      <c r="CF26" s="34" t="n">
        <f aca="false">MATCH(CONCATENATE("B ",TEXT($BN26,"mmm-yyyy")),Curves!$11:$11,0)</f>
        <v>9</v>
      </c>
      <c r="CG26" s="34" t="n">
        <f aca="false">MATCH(CONCATENATE("DISC ",TEXT($BN26,"mmm-yyyy")),Curves!$11:$11,0)</f>
        <v>33</v>
      </c>
      <c r="CH26" s="34"/>
      <c r="CI26" s="34" t="n">
        <f aca="false">MATCH(CONCATENATE("NG ",TEXT($BO26,"mmm-yyyy")),Curves!$11:$11,0)</f>
        <v>22</v>
      </c>
      <c r="CJ26" s="34" t="n">
        <f aca="false">MATCH(CONCATENATE("B ",TEXT($BO26,"mmm-yyyy")),Curves!$11:$11,0)</f>
        <v>10</v>
      </c>
      <c r="CK26" s="34" t="n">
        <f aca="false">MATCH(CONCATENATE("DISC ",TEXT($BO26,"mmm-yyyy")),Curves!$11:$11,0)</f>
        <v>34</v>
      </c>
      <c r="CL26" s="34"/>
      <c r="CM26" s="34" t="n">
        <f aca="false">MATCH(CONCATENATE("NG ",TEXT($BP26,"mmm-yyyy")),Curves!$11:$11,0)</f>
        <v>23</v>
      </c>
      <c r="CN26" s="34" t="n">
        <f aca="false">MATCH(CONCATENATE("B ",TEXT($BP26,"mmm-yyyy")),Curves!$11:$11,0)</f>
        <v>11</v>
      </c>
      <c r="CO26" s="34" t="n">
        <f aca="false">MATCH(CONCATENATE("DISC ",TEXT($BP26,"mmm-yyyy")),Curves!$11:$11,0)</f>
        <v>35</v>
      </c>
      <c r="CP26" s="34"/>
      <c r="CQ26" s="34" t="n">
        <f aca="false">MATCH(CONCATENATE("NG ",TEXT($BQ26,"mmm-yyyy")),Curves!$11:$11,0)</f>
        <v>24</v>
      </c>
      <c r="CR26" s="34" t="n">
        <f aca="false">MATCH(CONCATENATE("B ",TEXT($BQ26,"mmm-yyyy")),Curves!$11:$11,0)</f>
        <v>12</v>
      </c>
      <c r="CS26" s="34" t="n">
        <f aca="false">MATCH(CONCATENATE("DISC ",TEXT($BQ26,"mmm-yyyy")),Curves!$11:$11,0)</f>
        <v>36</v>
      </c>
      <c r="CT26" s="34"/>
      <c r="CU26" s="34" t="n">
        <f aca="false">MATCH(CONCATENATE("NG ",TEXT($BR26,"mmm-yyyy")),Curves!$11:$11,0)</f>
        <v>25</v>
      </c>
      <c r="CV26" s="34" t="n">
        <f aca="false">MATCH(CONCATENATE("B ",TEXT($BR26,"mmm-yyyy")),Curves!$11:$11,0)</f>
        <v>13</v>
      </c>
      <c r="CW26" s="34" t="n">
        <f aca="false">MATCH(CONCATENATE("DISC ",TEXT($BR26,"mmm-yyyy")),Curves!$11:$11,0)</f>
        <v>37</v>
      </c>
      <c r="CX26" s="34"/>
      <c r="CY26" s="34" t="n">
        <f aca="false">MATCH(CONCATENATE("NG ",TEXT($BS26,"mmm-yyyy")),Curves!$11:$11,0)</f>
        <v>26</v>
      </c>
      <c r="CZ26" s="34" t="n">
        <f aca="false">MATCH(CONCATENATE("B ",TEXT($BS26,"mmm-yyyy")),Curves!$11:$11,0)</f>
        <v>14</v>
      </c>
      <c r="DA26" s="34" t="n">
        <f aca="false">MATCH(CONCATENATE("DISC ",TEXT($BS26,"mmm-yyyy")),Curves!$11:$11,0)</f>
        <v>38</v>
      </c>
      <c r="DB26" s="34"/>
      <c r="DC26" s="34" t="n">
        <f aca="false">MATCH(CONCATENATE("NG ",TEXT($BT26,"mmm-yyyy")),Curves!$11:$11,0)</f>
        <v>27</v>
      </c>
      <c r="DD26" s="34" t="n">
        <f aca="false">MATCH(CONCATENATE("B ",TEXT($BT26,"mmm-yyyy")),Curves!$11:$11,0)</f>
        <v>15</v>
      </c>
      <c r="DE26" s="34" t="n">
        <f aca="false">MATCH(CONCATENATE("DISC ",TEXT($BT26,"mmm-yyyy")),Curves!$11:$11,0)</f>
        <v>39</v>
      </c>
      <c r="DF26" s="34"/>
      <c r="DG26" s="34" t="n">
        <f aca="false">MATCH(CONCATENATE("NG ",TEXT($BU26,"mmm-yyyy")),Curves!$11:$11,0)</f>
        <v>28</v>
      </c>
      <c r="DH26" s="34" t="n">
        <f aca="false">MATCH(CONCATENATE("B ",TEXT($BU26,"mmm-yyyy")),Curves!$11:$11,0)</f>
        <v>16</v>
      </c>
      <c r="DI26" s="34" t="n">
        <f aca="false">MATCH(CONCATENATE("DISC ",TEXT($BU26,"mmm-yyyy")),Curves!$11:$11,0)</f>
        <v>40</v>
      </c>
      <c r="DK26" s="34" t="n">
        <f aca="false">MATCH(CONCATENATE("NG ",TEXT($BV26,"mmm-yyyy")),Curves!$11:$11,0)</f>
        <v>29</v>
      </c>
      <c r="DL26" s="34" t="n">
        <f aca="false">MATCH(CONCATENATE("B ",TEXT($BV26,"mmm-yyyy")),Curves!$11:$11,0)</f>
        <v>17</v>
      </c>
      <c r="DM26" s="34" t="n">
        <f aca="false">MATCH(CONCATENATE("DISC ",TEXT($BV26,"mmm-yyyy")),Curves!$11:$11,0)</f>
        <v>41</v>
      </c>
      <c r="DO26" s="34" t="n">
        <f aca="false">MATCH(CONCATENATE("NG ",TEXT($BW26,"mmm-yyyy")),Curves!$11:$11,0)</f>
        <v>30</v>
      </c>
      <c r="DP26" s="34" t="n">
        <f aca="false">MATCH(CONCATENATE("B ",TEXT($BW26,"mmm-yyyy")),Curves!$11:$11,0)</f>
        <v>18</v>
      </c>
      <c r="DQ26" s="34" t="n">
        <f aca="false">MATCH(CONCATENATE("DISC ",TEXT($BW26,"mmm-yyyy")),Curves!$11:$11,0)</f>
        <v>42</v>
      </c>
    </row>
    <row r="27" customFormat="false" ht="12.75" hidden="false" customHeight="false" outlineLevel="0" collapsed="false">
      <c r="B27" s="26" t="n">
        <f aca="false">IF(C27&lt;&gt;"",IF(C27&gt;=(WORKDAY(EOMONTH(C27,0)+1,-2)),EOMONTH(EOMONTH(C27,0)+1,0)+1,EOMONTH(C27,0)+1),"")</f>
        <v>35916</v>
      </c>
      <c r="C27" s="45" t="n">
        <f aca="false">IF(Curves!C36&lt;&gt;"",Curves!C36,"")</f>
        <v>35910</v>
      </c>
      <c r="D27" s="46"/>
      <c r="E27" s="47" t="n">
        <f aca="false">(T27+U27)*V27</f>
        <v>0</v>
      </c>
      <c r="F27" s="47" t="n">
        <f aca="false">(X27+Y27)*Z27</f>
        <v>0</v>
      </c>
      <c r="G27" s="47" t="n">
        <f aca="false">(AB27+AC27)*AD27</f>
        <v>0</v>
      </c>
      <c r="H27" s="47" t="n">
        <f aca="false">(AF27+AG27)*AH27</f>
        <v>0</v>
      </c>
      <c r="I27" s="47" t="n">
        <f aca="false">(AJ27+AK27)*AL27</f>
        <v>0</v>
      </c>
      <c r="J27" s="47" t="n">
        <f aca="false">(AN27+AO27)*AP27</f>
        <v>0</v>
      </c>
      <c r="K27" s="47" t="n">
        <f aca="false">(AR27+AS27)*AT27</f>
        <v>0</v>
      </c>
      <c r="L27" s="47" t="n">
        <f aca="false">(AV27+AW27)*AX27</f>
        <v>0</v>
      </c>
      <c r="M27" s="47" t="n">
        <f aca="false">(AZ27+BA27)*BB27</f>
        <v>0</v>
      </c>
      <c r="N27" s="47" t="n">
        <f aca="false">(BD27+BE27)*BF27</f>
        <v>0</v>
      </c>
      <c r="O27" s="48" t="n">
        <f aca="false">(BH27+BI27)*BJ27</f>
        <v>0</v>
      </c>
      <c r="P27" s="49" t="n">
        <f aca="false">MAX(E27:O27)</f>
        <v>0</v>
      </c>
      <c r="Q27" s="49" t="n">
        <f aca="false">MIN(E27:O27)</f>
        <v>0</v>
      </c>
      <c r="R27" s="50" t="n">
        <f aca="false">IF(P27-Q27&lt;&gt;0,P27-Q27,R26)</f>
        <v>0.349305520071084</v>
      </c>
      <c r="T27" s="31" t="n">
        <f aca="false">INDEX(Curves!$A$12:$AZ$907,$BZ27,CA27)</f>
        <v>0</v>
      </c>
      <c r="U27" s="31" t="n">
        <f aca="false">INDEX(Curves!$A$12:$AZ$907,$BZ27,CB27)</f>
        <v>0</v>
      </c>
      <c r="V27" s="31" t="n">
        <f aca="false">INDEX(Curves!$A$12:$AZ$907,$BZ27,CC27)</f>
        <v>0</v>
      </c>
      <c r="W27" s="31"/>
      <c r="X27" s="31" t="n">
        <f aca="false">INDEX(Curves!$A$12:$AZ$907,$BZ27,CE27)</f>
        <v>0</v>
      </c>
      <c r="Y27" s="31" t="n">
        <f aca="false">INDEX(Curves!$A$12:$AZ$907,$BZ27,CF27)</f>
        <v>0</v>
      </c>
      <c r="Z27" s="31" t="n">
        <f aca="false">INDEX(Curves!$A$12:$AZ$907,$BZ27,CG27)</f>
        <v>0</v>
      </c>
      <c r="AA27" s="31"/>
      <c r="AB27" s="31" t="n">
        <f aca="false">INDEX(Curves!$A$12:$AZ$907,$BZ27,CI27)</f>
        <v>0</v>
      </c>
      <c r="AC27" s="31" t="n">
        <f aca="false">INDEX(Curves!$A$12:$AZ$907,$BZ27,CJ27)</f>
        <v>0</v>
      </c>
      <c r="AD27" s="31" t="n">
        <f aca="false">INDEX(Curves!$A$12:$AZ$907,$BZ27,CK27)</f>
        <v>0</v>
      </c>
      <c r="AE27" s="31"/>
      <c r="AF27" s="31" t="n">
        <f aca="false">INDEX(Curves!$A$12:$AZ$907,$BZ27,CM27)</f>
        <v>0</v>
      </c>
      <c r="AG27" s="31" t="n">
        <f aca="false">INDEX(Curves!$A$12:$AZ$907,$BZ27,CN27)</f>
        <v>0</v>
      </c>
      <c r="AH27" s="31" t="n">
        <f aca="false">INDEX(Curves!$A$12:$AZ$907,$BZ27,CO27)</f>
        <v>0</v>
      </c>
      <c r="AI27" s="31"/>
      <c r="AJ27" s="31" t="n">
        <f aca="false">INDEX(Curves!$A$12:$AZ$907,$BZ27,CQ27)</f>
        <v>0</v>
      </c>
      <c r="AK27" s="31" t="n">
        <f aca="false">INDEX(Curves!$A$12:$AZ$907,$BZ27,CR27)</f>
        <v>0</v>
      </c>
      <c r="AL27" s="31" t="n">
        <f aca="false">INDEX(Curves!$A$12:$AZ$907,$BZ27,CS27)</f>
        <v>0</v>
      </c>
      <c r="AM27" s="31"/>
      <c r="AN27" s="31" t="n">
        <f aca="false">INDEX(Curves!$A$12:$AZ$907,$BZ27,CU27)</f>
        <v>0</v>
      </c>
      <c r="AO27" s="31" t="n">
        <f aca="false">INDEX(Curves!$A$12:$AZ$907,$BZ27,CV27)</f>
        <v>0</v>
      </c>
      <c r="AP27" s="31" t="n">
        <f aca="false">INDEX(Curves!$A$12:$AZ$907,$BZ27,CW27)</f>
        <v>0</v>
      </c>
      <c r="AQ27" s="31"/>
      <c r="AR27" s="31" t="n">
        <f aca="false">INDEX(Curves!$A$12:$AZ$907,$BZ27,CY27)</f>
        <v>0</v>
      </c>
      <c r="AS27" s="31" t="n">
        <f aca="false">INDEX(Curves!$A$12:$AZ$907,$BZ27,CZ27)</f>
        <v>0</v>
      </c>
      <c r="AT27" s="31" t="n">
        <f aca="false">INDEX(Curves!$A$12:$AZ$907,$BZ27,DA27)</f>
        <v>0</v>
      </c>
      <c r="AU27" s="31"/>
      <c r="AV27" s="31" t="n">
        <f aca="false">INDEX(Curves!$A$12:$AZ$907,$BZ27,DC27)</f>
        <v>0</v>
      </c>
      <c r="AW27" s="31" t="n">
        <f aca="false">INDEX(Curves!$A$12:$AZ$907,$BZ27,DD27)</f>
        <v>0</v>
      </c>
      <c r="AX27" s="31" t="n">
        <f aca="false">INDEX(Curves!$A$12:$AZ$907,$BZ27,DE27)</f>
        <v>0</v>
      </c>
      <c r="AY27" s="31"/>
      <c r="AZ27" s="31" t="n">
        <f aca="false">INDEX(Curves!$A$12:$AZ$907,$BZ27,DG27)</f>
        <v>0</v>
      </c>
      <c r="BA27" s="31" t="n">
        <f aca="false">INDEX(Curves!$A$12:$AZ$907,$BZ27,DH27)</f>
        <v>0</v>
      </c>
      <c r="BB27" s="31" t="n">
        <f aca="false">INDEX(Curves!$A$12:$AZ$907,$BZ27,DI27)</f>
        <v>0</v>
      </c>
      <c r="BC27" s="31"/>
      <c r="BD27" s="31" t="n">
        <f aca="false">INDEX(Curves!$A$12:$AZ$907,$BZ27,DK27)</f>
        <v>0</v>
      </c>
      <c r="BE27" s="31" t="n">
        <f aca="false">INDEX(Curves!$A$12:$AZ$907,$BZ27,DL27)</f>
        <v>0</v>
      </c>
      <c r="BF27" s="31" t="n">
        <f aca="false">INDEX(Curves!$A$12:$AZ$907,$BZ27,DM27)</f>
        <v>0</v>
      </c>
      <c r="BG27" s="31"/>
      <c r="BH27" s="31" t="n">
        <f aca="false">INDEX(Curves!$A$12:$AZ$907,$BZ27,DO27)</f>
        <v>0</v>
      </c>
      <c r="BI27" s="31" t="n">
        <f aca="false">INDEX(Curves!$A$12:$AZ$907,$BZ27,DP27)</f>
        <v>0</v>
      </c>
      <c r="BJ27" s="31" t="n">
        <f aca="false">INDEX(Curves!$A$12:$AZ$907,$BZ27,DQ27)</f>
        <v>0</v>
      </c>
      <c r="BK27" s="0"/>
      <c r="BL27" s="0"/>
      <c r="BM27" s="51" t="n">
        <f aca="false">BM26</f>
        <v>35916</v>
      </c>
      <c r="BN27" s="51" t="n">
        <f aca="false">EOMONTH(BM27,1)</f>
        <v>35976</v>
      </c>
      <c r="BO27" s="51" t="n">
        <f aca="false">EOMONTH(BN27,1)</f>
        <v>36007</v>
      </c>
      <c r="BP27" s="51" t="n">
        <f aca="false">EOMONTH(BO27,1)</f>
        <v>36038</v>
      </c>
      <c r="BQ27" s="51" t="n">
        <f aca="false">EOMONTH(BP27,1)</f>
        <v>36068</v>
      </c>
      <c r="BR27" s="51" t="n">
        <f aca="false">EOMONTH(BQ27,1)</f>
        <v>36099</v>
      </c>
      <c r="BS27" s="51" t="n">
        <f aca="false">EOMONTH(BR27,1)</f>
        <v>36129</v>
      </c>
      <c r="BT27" s="51" t="n">
        <f aca="false">EOMONTH(BS27,1)</f>
        <v>36160</v>
      </c>
      <c r="BU27" s="51" t="n">
        <f aca="false">EOMONTH(BT27,1)</f>
        <v>36191</v>
      </c>
      <c r="BV27" s="51" t="n">
        <f aca="false">EOMONTH(BU27,1)</f>
        <v>36219</v>
      </c>
      <c r="BW27" s="51" t="n">
        <f aca="false">EOMONTH(BV27,1)</f>
        <v>36250</v>
      </c>
      <c r="BX27" s="52"/>
      <c r="BZ27" s="34" t="n">
        <f aca="false">MATCH(C27,Curves!$C$12:$C$433,0)</f>
        <v>25</v>
      </c>
      <c r="CA27" s="34" t="n">
        <f aca="false">MATCH(CONCATENATE("NG ",TEXT($BM27,"mmm-yyyy")),Curves!$11:$11,0)</f>
        <v>20</v>
      </c>
      <c r="CB27" s="34" t="n">
        <f aca="false">MATCH(CONCATENATE("B ",TEXT($BM27,"mmm-yyyy")),Curves!$11:$11,0)</f>
        <v>8</v>
      </c>
      <c r="CC27" s="34" t="n">
        <f aca="false">MATCH(CONCATENATE("DISC ",TEXT($BM27,"mmm-yyyy")),Curves!$11:$11,0)</f>
        <v>32</v>
      </c>
      <c r="CD27" s="34"/>
      <c r="CE27" s="34" t="n">
        <f aca="false">MATCH(CONCATENATE("NG ",TEXT($BN27,"mmm-yyyy")),Curves!$11:$11,0)</f>
        <v>21</v>
      </c>
      <c r="CF27" s="34" t="n">
        <f aca="false">MATCH(CONCATENATE("B ",TEXT($BN27,"mmm-yyyy")),Curves!$11:$11,0)</f>
        <v>9</v>
      </c>
      <c r="CG27" s="34" t="n">
        <f aca="false">MATCH(CONCATENATE("DISC ",TEXT($BN27,"mmm-yyyy")),Curves!$11:$11,0)</f>
        <v>33</v>
      </c>
      <c r="CH27" s="34"/>
      <c r="CI27" s="34" t="n">
        <f aca="false">MATCH(CONCATENATE("NG ",TEXT($BO27,"mmm-yyyy")),Curves!$11:$11,0)</f>
        <v>22</v>
      </c>
      <c r="CJ27" s="34" t="n">
        <f aca="false">MATCH(CONCATENATE("B ",TEXT($BO27,"mmm-yyyy")),Curves!$11:$11,0)</f>
        <v>10</v>
      </c>
      <c r="CK27" s="34" t="n">
        <f aca="false">MATCH(CONCATENATE("DISC ",TEXT($BO27,"mmm-yyyy")),Curves!$11:$11,0)</f>
        <v>34</v>
      </c>
      <c r="CL27" s="34"/>
      <c r="CM27" s="34" t="n">
        <f aca="false">MATCH(CONCATENATE("NG ",TEXT($BP27,"mmm-yyyy")),Curves!$11:$11,0)</f>
        <v>23</v>
      </c>
      <c r="CN27" s="34" t="n">
        <f aca="false">MATCH(CONCATENATE("B ",TEXT($BP27,"mmm-yyyy")),Curves!$11:$11,0)</f>
        <v>11</v>
      </c>
      <c r="CO27" s="34" t="n">
        <f aca="false">MATCH(CONCATENATE("DISC ",TEXT($BP27,"mmm-yyyy")),Curves!$11:$11,0)</f>
        <v>35</v>
      </c>
      <c r="CP27" s="34"/>
      <c r="CQ27" s="34" t="n">
        <f aca="false">MATCH(CONCATENATE("NG ",TEXT($BQ27,"mmm-yyyy")),Curves!$11:$11,0)</f>
        <v>24</v>
      </c>
      <c r="CR27" s="34" t="n">
        <f aca="false">MATCH(CONCATENATE("B ",TEXT($BQ27,"mmm-yyyy")),Curves!$11:$11,0)</f>
        <v>12</v>
      </c>
      <c r="CS27" s="34" t="n">
        <f aca="false">MATCH(CONCATENATE("DISC ",TEXT($BQ27,"mmm-yyyy")),Curves!$11:$11,0)</f>
        <v>36</v>
      </c>
      <c r="CT27" s="34"/>
      <c r="CU27" s="34" t="n">
        <f aca="false">MATCH(CONCATENATE("NG ",TEXT($BR27,"mmm-yyyy")),Curves!$11:$11,0)</f>
        <v>25</v>
      </c>
      <c r="CV27" s="34" t="n">
        <f aca="false">MATCH(CONCATENATE("B ",TEXT($BR27,"mmm-yyyy")),Curves!$11:$11,0)</f>
        <v>13</v>
      </c>
      <c r="CW27" s="34" t="n">
        <f aca="false">MATCH(CONCATENATE("DISC ",TEXT($BR27,"mmm-yyyy")),Curves!$11:$11,0)</f>
        <v>37</v>
      </c>
      <c r="CX27" s="34"/>
      <c r="CY27" s="34" t="n">
        <f aca="false">MATCH(CONCATENATE("NG ",TEXT($BS27,"mmm-yyyy")),Curves!$11:$11,0)</f>
        <v>26</v>
      </c>
      <c r="CZ27" s="34" t="n">
        <f aca="false">MATCH(CONCATENATE("B ",TEXT($BS27,"mmm-yyyy")),Curves!$11:$11,0)</f>
        <v>14</v>
      </c>
      <c r="DA27" s="34" t="n">
        <f aca="false">MATCH(CONCATENATE("DISC ",TEXT($BS27,"mmm-yyyy")),Curves!$11:$11,0)</f>
        <v>38</v>
      </c>
      <c r="DB27" s="34"/>
      <c r="DC27" s="34" t="n">
        <f aca="false">MATCH(CONCATENATE("NG ",TEXT($BT27,"mmm-yyyy")),Curves!$11:$11,0)</f>
        <v>27</v>
      </c>
      <c r="DD27" s="34" t="n">
        <f aca="false">MATCH(CONCATENATE("B ",TEXT($BT27,"mmm-yyyy")),Curves!$11:$11,0)</f>
        <v>15</v>
      </c>
      <c r="DE27" s="34" t="n">
        <f aca="false">MATCH(CONCATENATE("DISC ",TEXT($BT27,"mmm-yyyy")),Curves!$11:$11,0)</f>
        <v>39</v>
      </c>
      <c r="DF27" s="34"/>
      <c r="DG27" s="34" t="n">
        <f aca="false">MATCH(CONCATENATE("NG ",TEXT($BU27,"mmm-yyyy")),Curves!$11:$11,0)</f>
        <v>28</v>
      </c>
      <c r="DH27" s="34" t="n">
        <f aca="false">MATCH(CONCATENATE("B ",TEXT($BU27,"mmm-yyyy")),Curves!$11:$11,0)</f>
        <v>16</v>
      </c>
      <c r="DI27" s="34" t="n">
        <f aca="false">MATCH(CONCATENATE("DISC ",TEXT($BU27,"mmm-yyyy")),Curves!$11:$11,0)</f>
        <v>40</v>
      </c>
      <c r="DK27" s="34" t="n">
        <f aca="false">MATCH(CONCATENATE("NG ",TEXT($BV27,"mmm-yyyy")),Curves!$11:$11,0)</f>
        <v>29</v>
      </c>
      <c r="DL27" s="34" t="n">
        <f aca="false">MATCH(CONCATENATE("B ",TEXT($BV27,"mmm-yyyy")),Curves!$11:$11,0)</f>
        <v>17</v>
      </c>
      <c r="DM27" s="34" t="n">
        <f aca="false">MATCH(CONCATENATE("DISC ",TEXT($BV27,"mmm-yyyy")),Curves!$11:$11,0)</f>
        <v>41</v>
      </c>
      <c r="DO27" s="34" t="n">
        <f aca="false">MATCH(CONCATENATE("NG ",TEXT($BW27,"mmm-yyyy")),Curves!$11:$11,0)</f>
        <v>30</v>
      </c>
      <c r="DP27" s="34" t="n">
        <f aca="false">MATCH(CONCATENATE("B ",TEXT($BW27,"mmm-yyyy")),Curves!$11:$11,0)</f>
        <v>18</v>
      </c>
      <c r="DQ27" s="34" t="n">
        <f aca="false">MATCH(CONCATENATE("DISC ",TEXT($BW27,"mmm-yyyy")),Curves!$11:$11,0)</f>
        <v>42</v>
      </c>
    </row>
    <row r="28" customFormat="false" ht="12.75" hidden="false" customHeight="false" outlineLevel="0" collapsed="false">
      <c r="B28" s="26" t="n">
        <f aca="false">IF(C28&lt;&gt;"",IF(C28&gt;=(WORKDAY(EOMONTH(C28,0)+1,-2)),EOMONTH(EOMONTH(C28,0)+1,0)+1,EOMONTH(C28,0)+1),"")</f>
        <v>35916</v>
      </c>
      <c r="C28" s="45" t="n">
        <f aca="false">IF(Curves!C37&lt;&gt;"",Curves!C37,"")</f>
        <v>35911</v>
      </c>
      <c r="D28" s="46"/>
      <c r="E28" s="47" t="n">
        <f aca="false">(T28+U28)*V28</f>
        <v>0</v>
      </c>
      <c r="F28" s="47" t="n">
        <f aca="false">(X28+Y28)*Z28</f>
        <v>0</v>
      </c>
      <c r="G28" s="47" t="n">
        <f aca="false">(AB28+AC28)*AD28</f>
        <v>0</v>
      </c>
      <c r="H28" s="47" t="n">
        <f aca="false">(AF28+AG28)*AH28</f>
        <v>0</v>
      </c>
      <c r="I28" s="47" t="n">
        <f aca="false">(AJ28+AK28)*AL28</f>
        <v>0</v>
      </c>
      <c r="J28" s="47" t="n">
        <f aca="false">(AN28+AO28)*AP28</f>
        <v>0</v>
      </c>
      <c r="K28" s="47" t="n">
        <f aca="false">(AR28+AS28)*AT28</f>
        <v>0</v>
      </c>
      <c r="L28" s="47" t="n">
        <f aca="false">(AV28+AW28)*AX28</f>
        <v>0</v>
      </c>
      <c r="M28" s="47" t="n">
        <f aca="false">(AZ28+BA28)*BB28</f>
        <v>0</v>
      </c>
      <c r="N28" s="47" t="n">
        <f aca="false">(BD28+BE28)*BF28</f>
        <v>0</v>
      </c>
      <c r="O28" s="48" t="n">
        <f aca="false">(BH28+BI28)*BJ28</f>
        <v>0</v>
      </c>
      <c r="P28" s="49" t="n">
        <f aca="false">MAX(E28:O28)</f>
        <v>0</v>
      </c>
      <c r="Q28" s="49" t="n">
        <f aca="false">MIN(E28:O28)</f>
        <v>0</v>
      </c>
      <c r="R28" s="50" t="n">
        <f aca="false">IF(P28-Q28&lt;&gt;0,P28-Q28,R27)</f>
        <v>0.349305520071084</v>
      </c>
      <c r="T28" s="31" t="n">
        <f aca="false">INDEX(Curves!$A$12:$AZ$907,$BZ28,CA28)</f>
        <v>0</v>
      </c>
      <c r="U28" s="31" t="n">
        <f aca="false">INDEX(Curves!$A$12:$AZ$907,$BZ28,CB28)</f>
        <v>0</v>
      </c>
      <c r="V28" s="31" t="n">
        <f aca="false">INDEX(Curves!$A$12:$AZ$907,$BZ28,CC28)</f>
        <v>0</v>
      </c>
      <c r="W28" s="31"/>
      <c r="X28" s="31" t="n">
        <f aca="false">INDEX(Curves!$A$12:$AZ$907,$BZ28,CE28)</f>
        <v>0</v>
      </c>
      <c r="Y28" s="31" t="n">
        <f aca="false">INDEX(Curves!$A$12:$AZ$907,$BZ28,CF28)</f>
        <v>0</v>
      </c>
      <c r="Z28" s="31" t="n">
        <f aca="false">INDEX(Curves!$A$12:$AZ$907,$BZ28,CG28)</f>
        <v>0</v>
      </c>
      <c r="AA28" s="31"/>
      <c r="AB28" s="31" t="n">
        <f aca="false">INDEX(Curves!$A$12:$AZ$907,$BZ28,CI28)</f>
        <v>0</v>
      </c>
      <c r="AC28" s="31" t="n">
        <f aca="false">INDEX(Curves!$A$12:$AZ$907,$BZ28,CJ28)</f>
        <v>0</v>
      </c>
      <c r="AD28" s="31" t="n">
        <f aca="false">INDEX(Curves!$A$12:$AZ$907,$BZ28,CK28)</f>
        <v>0</v>
      </c>
      <c r="AE28" s="31"/>
      <c r="AF28" s="31" t="n">
        <f aca="false">INDEX(Curves!$A$12:$AZ$907,$BZ28,CM28)</f>
        <v>0</v>
      </c>
      <c r="AG28" s="31" t="n">
        <f aca="false">INDEX(Curves!$A$12:$AZ$907,$BZ28,CN28)</f>
        <v>0</v>
      </c>
      <c r="AH28" s="31" t="n">
        <f aca="false">INDEX(Curves!$A$12:$AZ$907,$BZ28,CO28)</f>
        <v>0</v>
      </c>
      <c r="AI28" s="31"/>
      <c r="AJ28" s="31" t="n">
        <f aca="false">INDEX(Curves!$A$12:$AZ$907,$BZ28,CQ28)</f>
        <v>0</v>
      </c>
      <c r="AK28" s="31" t="n">
        <f aca="false">INDEX(Curves!$A$12:$AZ$907,$BZ28,CR28)</f>
        <v>0</v>
      </c>
      <c r="AL28" s="31" t="n">
        <f aca="false">INDEX(Curves!$A$12:$AZ$907,$BZ28,CS28)</f>
        <v>0</v>
      </c>
      <c r="AM28" s="31"/>
      <c r="AN28" s="31" t="n">
        <f aca="false">INDEX(Curves!$A$12:$AZ$907,$BZ28,CU28)</f>
        <v>0</v>
      </c>
      <c r="AO28" s="31" t="n">
        <f aca="false">INDEX(Curves!$A$12:$AZ$907,$BZ28,CV28)</f>
        <v>0</v>
      </c>
      <c r="AP28" s="31" t="n">
        <f aca="false">INDEX(Curves!$A$12:$AZ$907,$BZ28,CW28)</f>
        <v>0</v>
      </c>
      <c r="AQ28" s="31"/>
      <c r="AR28" s="31" t="n">
        <f aca="false">INDEX(Curves!$A$12:$AZ$907,$BZ28,CY28)</f>
        <v>0</v>
      </c>
      <c r="AS28" s="31" t="n">
        <f aca="false">INDEX(Curves!$A$12:$AZ$907,$BZ28,CZ28)</f>
        <v>0</v>
      </c>
      <c r="AT28" s="31" t="n">
        <f aca="false">INDEX(Curves!$A$12:$AZ$907,$BZ28,DA28)</f>
        <v>0</v>
      </c>
      <c r="AU28" s="31"/>
      <c r="AV28" s="31" t="n">
        <f aca="false">INDEX(Curves!$A$12:$AZ$907,$BZ28,DC28)</f>
        <v>0</v>
      </c>
      <c r="AW28" s="31" t="n">
        <f aca="false">INDEX(Curves!$A$12:$AZ$907,$BZ28,DD28)</f>
        <v>0</v>
      </c>
      <c r="AX28" s="31" t="n">
        <f aca="false">INDEX(Curves!$A$12:$AZ$907,$BZ28,DE28)</f>
        <v>0</v>
      </c>
      <c r="AY28" s="31"/>
      <c r="AZ28" s="31" t="n">
        <f aca="false">INDEX(Curves!$A$12:$AZ$907,$BZ28,DG28)</f>
        <v>0</v>
      </c>
      <c r="BA28" s="31" t="n">
        <f aca="false">INDEX(Curves!$A$12:$AZ$907,$BZ28,DH28)</f>
        <v>0</v>
      </c>
      <c r="BB28" s="31" t="n">
        <f aca="false">INDEX(Curves!$A$12:$AZ$907,$BZ28,DI28)</f>
        <v>0</v>
      </c>
      <c r="BC28" s="31"/>
      <c r="BD28" s="31" t="n">
        <f aca="false">INDEX(Curves!$A$12:$AZ$907,$BZ28,DK28)</f>
        <v>0</v>
      </c>
      <c r="BE28" s="31" t="n">
        <f aca="false">INDEX(Curves!$A$12:$AZ$907,$BZ28,DL28)</f>
        <v>0</v>
      </c>
      <c r="BF28" s="31" t="n">
        <f aca="false">INDEX(Curves!$A$12:$AZ$907,$BZ28,DM28)</f>
        <v>0</v>
      </c>
      <c r="BG28" s="31"/>
      <c r="BH28" s="31" t="n">
        <f aca="false">INDEX(Curves!$A$12:$AZ$907,$BZ28,DO28)</f>
        <v>0</v>
      </c>
      <c r="BI28" s="31" t="n">
        <f aca="false">INDEX(Curves!$A$12:$AZ$907,$BZ28,DP28)</f>
        <v>0</v>
      </c>
      <c r="BJ28" s="31" t="n">
        <f aca="false">INDEX(Curves!$A$12:$AZ$907,$BZ28,DQ28)</f>
        <v>0</v>
      </c>
      <c r="BK28" s="0"/>
      <c r="BL28" s="0"/>
      <c r="BM28" s="51" t="n">
        <f aca="false">BM27</f>
        <v>35916</v>
      </c>
      <c r="BN28" s="51" t="n">
        <f aca="false">EOMONTH(BM28,1)</f>
        <v>35976</v>
      </c>
      <c r="BO28" s="51" t="n">
        <f aca="false">EOMONTH(BN28,1)</f>
        <v>36007</v>
      </c>
      <c r="BP28" s="51" t="n">
        <f aca="false">EOMONTH(BO28,1)</f>
        <v>36038</v>
      </c>
      <c r="BQ28" s="51" t="n">
        <f aca="false">EOMONTH(BP28,1)</f>
        <v>36068</v>
      </c>
      <c r="BR28" s="51" t="n">
        <f aca="false">EOMONTH(BQ28,1)</f>
        <v>36099</v>
      </c>
      <c r="BS28" s="51" t="n">
        <f aca="false">EOMONTH(BR28,1)</f>
        <v>36129</v>
      </c>
      <c r="BT28" s="51" t="n">
        <f aca="false">EOMONTH(BS28,1)</f>
        <v>36160</v>
      </c>
      <c r="BU28" s="51" t="n">
        <f aca="false">EOMONTH(BT28,1)</f>
        <v>36191</v>
      </c>
      <c r="BV28" s="51" t="n">
        <f aca="false">EOMONTH(BU28,1)</f>
        <v>36219</v>
      </c>
      <c r="BW28" s="51" t="n">
        <f aca="false">EOMONTH(BV28,1)</f>
        <v>36250</v>
      </c>
      <c r="BX28" s="52"/>
      <c r="BZ28" s="34" t="n">
        <f aca="false">MATCH(C28,Curves!$C$12:$C$433,0)</f>
        <v>26</v>
      </c>
      <c r="CA28" s="34" t="n">
        <f aca="false">MATCH(CONCATENATE("NG ",TEXT($BM28,"mmm-yyyy")),Curves!$11:$11,0)</f>
        <v>20</v>
      </c>
      <c r="CB28" s="34" t="n">
        <f aca="false">MATCH(CONCATENATE("B ",TEXT($BM28,"mmm-yyyy")),Curves!$11:$11,0)</f>
        <v>8</v>
      </c>
      <c r="CC28" s="34" t="n">
        <f aca="false">MATCH(CONCATENATE("DISC ",TEXT($BM28,"mmm-yyyy")),Curves!$11:$11,0)</f>
        <v>32</v>
      </c>
      <c r="CD28" s="34"/>
      <c r="CE28" s="34" t="n">
        <f aca="false">MATCH(CONCATENATE("NG ",TEXT($BN28,"mmm-yyyy")),Curves!$11:$11,0)</f>
        <v>21</v>
      </c>
      <c r="CF28" s="34" t="n">
        <f aca="false">MATCH(CONCATENATE("B ",TEXT($BN28,"mmm-yyyy")),Curves!$11:$11,0)</f>
        <v>9</v>
      </c>
      <c r="CG28" s="34" t="n">
        <f aca="false">MATCH(CONCATENATE("DISC ",TEXT($BN28,"mmm-yyyy")),Curves!$11:$11,0)</f>
        <v>33</v>
      </c>
      <c r="CH28" s="34"/>
      <c r="CI28" s="34" t="n">
        <f aca="false">MATCH(CONCATENATE("NG ",TEXT($BO28,"mmm-yyyy")),Curves!$11:$11,0)</f>
        <v>22</v>
      </c>
      <c r="CJ28" s="34" t="n">
        <f aca="false">MATCH(CONCATENATE("B ",TEXT($BO28,"mmm-yyyy")),Curves!$11:$11,0)</f>
        <v>10</v>
      </c>
      <c r="CK28" s="34" t="n">
        <f aca="false">MATCH(CONCATENATE("DISC ",TEXT($BO28,"mmm-yyyy")),Curves!$11:$11,0)</f>
        <v>34</v>
      </c>
      <c r="CL28" s="34"/>
      <c r="CM28" s="34" t="n">
        <f aca="false">MATCH(CONCATENATE("NG ",TEXT($BP28,"mmm-yyyy")),Curves!$11:$11,0)</f>
        <v>23</v>
      </c>
      <c r="CN28" s="34" t="n">
        <f aca="false">MATCH(CONCATENATE("B ",TEXT($BP28,"mmm-yyyy")),Curves!$11:$11,0)</f>
        <v>11</v>
      </c>
      <c r="CO28" s="34" t="n">
        <f aca="false">MATCH(CONCATENATE("DISC ",TEXT($BP28,"mmm-yyyy")),Curves!$11:$11,0)</f>
        <v>35</v>
      </c>
      <c r="CP28" s="34"/>
      <c r="CQ28" s="34" t="n">
        <f aca="false">MATCH(CONCATENATE("NG ",TEXT($BQ28,"mmm-yyyy")),Curves!$11:$11,0)</f>
        <v>24</v>
      </c>
      <c r="CR28" s="34" t="n">
        <f aca="false">MATCH(CONCATENATE("B ",TEXT($BQ28,"mmm-yyyy")),Curves!$11:$11,0)</f>
        <v>12</v>
      </c>
      <c r="CS28" s="34" t="n">
        <f aca="false">MATCH(CONCATENATE("DISC ",TEXT($BQ28,"mmm-yyyy")),Curves!$11:$11,0)</f>
        <v>36</v>
      </c>
      <c r="CT28" s="34"/>
      <c r="CU28" s="34" t="n">
        <f aca="false">MATCH(CONCATENATE("NG ",TEXT($BR28,"mmm-yyyy")),Curves!$11:$11,0)</f>
        <v>25</v>
      </c>
      <c r="CV28" s="34" t="n">
        <f aca="false">MATCH(CONCATENATE("B ",TEXT($BR28,"mmm-yyyy")),Curves!$11:$11,0)</f>
        <v>13</v>
      </c>
      <c r="CW28" s="34" t="n">
        <f aca="false">MATCH(CONCATENATE("DISC ",TEXT($BR28,"mmm-yyyy")),Curves!$11:$11,0)</f>
        <v>37</v>
      </c>
      <c r="CX28" s="34"/>
      <c r="CY28" s="34" t="n">
        <f aca="false">MATCH(CONCATENATE("NG ",TEXT($BS28,"mmm-yyyy")),Curves!$11:$11,0)</f>
        <v>26</v>
      </c>
      <c r="CZ28" s="34" t="n">
        <f aca="false">MATCH(CONCATENATE("B ",TEXT($BS28,"mmm-yyyy")),Curves!$11:$11,0)</f>
        <v>14</v>
      </c>
      <c r="DA28" s="34" t="n">
        <f aca="false">MATCH(CONCATENATE("DISC ",TEXT($BS28,"mmm-yyyy")),Curves!$11:$11,0)</f>
        <v>38</v>
      </c>
      <c r="DB28" s="34"/>
      <c r="DC28" s="34" t="n">
        <f aca="false">MATCH(CONCATENATE("NG ",TEXT($BT28,"mmm-yyyy")),Curves!$11:$11,0)</f>
        <v>27</v>
      </c>
      <c r="DD28" s="34" t="n">
        <f aca="false">MATCH(CONCATENATE("B ",TEXT($BT28,"mmm-yyyy")),Curves!$11:$11,0)</f>
        <v>15</v>
      </c>
      <c r="DE28" s="34" t="n">
        <f aca="false">MATCH(CONCATENATE("DISC ",TEXT($BT28,"mmm-yyyy")),Curves!$11:$11,0)</f>
        <v>39</v>
      </c>
      <c r="DF28" s="34"/>
      <c r="DG28" s="34" t="n">
        <f aca="false">MATCH(CONCATENATE("NG ",TEXT($BU28,"mmm-yyyy")),Curves!$11:$11,0)</f>
        <v>28</v>
      </c>
      <c r="DH28" s="34" t="n">
        <f aca="false">MATCH(CONCATENATE("B ",TEXT($BU28,"mmm-yyyy")),Curves!$11:$11,0)</f>
        <v>16</v>
      </c>
      <c r="DI28" s="34" t="n">
        <f aca="false">MATCH(CONCATENATE("DISC ",TEXT($BU28,"mmm-yyyy")),Curves!$11:$11,0)</f>
        <v>40</v>
      </c>
      <c r="DK28" s="34" t="n">
        <f aca="false">MATCH(CONCATENATE("NG ",TEXT($BV28,"mmm-yyyy")),Curves!$11:$11,0)</f>
        <v>29</v>
      </c>
      <c r="DL28" s="34" t="n">
        <f aca="false">MATCH(CONCATENATE("B ",TEXT($BV28,"mmm-yyyy")),Curves!$11:$11,0)</f>
        <v>17</v>
      </c>
      <c r="DM28" s="34" t="n">
        <f aca="false">MATCH(CONCATENATE("DISC ",TEXT($BV28,"mmm-yyyy")),Curves!$11:$11,0)</f>
        <v>41</v>
      </c>
      <c r="DO28" s="34" t="n">
        <f aca="false">MATCH(CONCATENATE("NG ",TEXT($BW28,"mmm-yyyy")),Curves!$11:$11,0)</f>
        <v>30</v>
      </c>
      <c r="DP28" s="34" t="n">
        <f aca="false">MATCH(CONCATENATE("B ",TEXT($BW28,"mmm-yyyy")),Curves!$11:$11,0)</f>
        <v>18</v>
      </c>
      <c r="DQ28" s="34" t="n">
        <f aca="false">MATCH(CONCATENATE("DISC ",TEXT($BW28,"mmm-yyyy")),Curves!$11:$11,0)</f>
        <v>42</v>
      </c>
    </row>
    <row r="29" customFormat="false" ht="12.75" hidden="false" customHeight="false" outlineLevel="0" collapsed="false">
      <c r="B29" s="26" t="n">
        <f aca="false">IF(C29&lt;&gt;"",IF(C29&gt;=(WORKDAY(EOMONTH(C29,0)+1,-2)),EOMONTH(EOMONTH(C29,0)+1,0)+1,EOMONTH(C29,0)+1),"")</f>
        <v>35916</v>
      </c>
      <c r="C29" s="45" t="n">
        <f aca="false">IF(Curves!C38&lt;&gt;"",Curves!C38,"")</f>
        <v>35912</v>
      </c>
      <c r="D29" s="46"/>
      <c r="E29" s="47" t="n">
        <f aca="false">(T29+U29)*V29</f>
        <v>2.33458282104177</v>
      </c>
      <c r="F29" s="47" t="n">
        <f aca="false">(X29+Y29)*Z29</f>
        <v>2.36201349285534</v>
      </c>
      <c r="G29" s="47" t="n">
        <f aca="false">(AB29+AC29)*AD29</f>
        <v>2.44672255261043</v>
      </c>
      <c r="H29" s="47" t="n">
        <f aca="false">(AF29+AG29)*AH29</f>
        <v>2.46717412278471</v>
      </c>
      <c r="I29" s="47" t="n">
        <f aca="false">(AJ29+AK29)*AL29</f>
        <v>2.44516705933493</v>
      </c>
      <c r="J29" s="47" t="n">
        <f aca="false">(AN29+AO29)*AP29</f>
        <v>2.4109727756596</v>
      </c>
      <c r="K29" s="47" t="n">
        <f aca="false">(AR29+AS29)*AT29</f>
        <v>2.57361426385391</v>
      </c>
      <c r="L29" s="47" t="n">
        <f aca="false">(AV29+AW29)*AX29</f>
        <v>2.71080979982683</v>
      </c>
      <c r="M29" s="47" t="n">
        <f aca="false">(AZ29+BA29)*BB29</f>
        <v>2.71346842797743</v>
      </c>
      <c r="N29" s="47" t="n">
        <f aca="false">(BD29+BE29)*BF29</f>
        <v>2.56585534006833</v>
      </c>
      <c r="O29" s="48" t="n">
        <f aca="false">(BH29+BI29)*BJ29</f>
        <v>2.4160505723392</v>
      </c>
      <c r="P29" s="49" t="n">
        <f aca="false">MAX(E29:O29)</f>
        <v>2.71346842797743</v>
      </c>
      <c r="Q29" s="49" t="n">
        <f aca="false">MIN(E29:O29)</f>
        <v>2.33458282104177</v>
      </c>
      <c r="R29" s="50" t="n">
        <f aca="false">IF(P29-Q29&lt;&gt;0,P29-Q29,R28)</f>
        <v>0.378885606935665</v>
      </c>
      <c r="T29" s="31" t="n">
        <f aca="false">INDEX(Curves!$A$12:$AZ$907,$BZ29,CA29)</f>
        <v>2.266</v>
      </c>
      <c r="U29" s="31" t="n">
        <f aca="false">INDEX(Curves!$A$12:$AZ$907,$BZ29,CB29)</f>
        <v>0.07</v>
      </c>
      <c r="V29" s="31" t="n">
        <f aca="false">INDEX(Curves!$A$12:$AZ$907,$BZ29,CC29)</f>
        <v>0.999393330925413</v>
      </c>
      <c r="W29" s="31"/>
      <c r="X29" s="31" t="n">
        <f aca="false">INDEX(Curves!$A$12:$AZ$907,$BZ29,CE29)</f>
        <v>2.285</v>
      </c>
      <c r="Y29" s="31" t="n">
        <f aca="false">INDEX(Curves!$A$12:$AZ$907,$BZ29,CF29)</f>
        <v>0.09</v>
      </c>
      <c r="Z29" s="31" t="n">
        <f aca="false">INDEX(Curves!$A$12:$AZ$907,$BZ29,CG29)</f>
        <v>0.994531996991724</v>
      </c>
      <c r="AA29" s="31"/>
      <c r="AB29" s="31" t="n">
        <f aca="false">INDEX(Curves!$A$12:$AZ$907,$BZ29,CI29)</f>
        <v>2.322</v>
      </c>
      <c r="AC29" s="31" t="n">
        <f aca="false">INDEX(Curves!$A$12:$AZ$907,$BZ29,CJ29)</f>
        <v>0.15</v>
      </c>
      <c r="AD29" s="31" t="n">
        <f aca="false">INDEX(Curves!$A$12:$AZ$907,$BZ29,CK29)</f>
        <v>0.989774495392571</v>
      </c>
      <c r="AE29" s="31"/>
      <c r="AF29" s="31" t="n">
        <f aca="false">INDEX(Curves!$A$12:$AZ$907,$BZ29,CM29)</f>
        <v>2.355</v>
      </c>
      <c r="AG29" s="31" t="n">
        <f aca="false">INDEX(Curves!$A$12:$AZ$907,$BZ29,CN29)</f>
        <v>0.15</v>
      </c>
      <c r="AH29" s="31" t="n">
        <f aca="false">INDEX(Curves!$A$12:$AZ$907,$BZ29,CO29)</f>
        <v>0.984899849415054</v>
      </c>
      <c r="AI29" s="31"/>
      <c r="AJ29" s="31" t="n">
        <f aca="false">INDEX(Curves!$A$12:$AZ$907,$BZ29,CQ29)</f>
        <v>2.355</v>
      </c>
      <c r="AK29" s="31" t="n">
        <f aca="false">INDEX(Curves!$A$12:$AZ$907,$BZ29,CR29)</f>
        <v>0.14</v>
      </c>
      <c r="AL29" s="31" t="n">
        <f aca="false">INDEX(Curves!$A$12:$AZ$907,$BZ29,CS29)</f>
        <v>0.980026877488952</v>
      </c>
      <c r="AM29" s="31"/>
      <c r="AN29" s="31" t="n">
        <f aca="false">INDEX(Curves!$A$12:$AZ$907,$BZ29,CU29)</f>
        <v>2.392</v>
      </c>
      <c r="AO29" s="31" t="n">
        <f aca="false">INDEX(Curves!$A$12:$AZ$907,$BZ29,CV29)</f>
        <v>0.08</v>
      </c>
      <c r="AP29" s="31" t="n">
        <f aca="false">INDEX(Curves!$A$12:$AZ$907,$BZ29,CW29)</f>
        <v>0.975312611512783</v>
      </c>
      <c r="AQ29" s="31"/>
      <c r="AR29" s="31" t="n">
        <f aca="false">INDEX(Curves!$A$12:$AZ$907,$BZ29,CY29)</f>
        <v>2.532</v>
      </c>
      <c r="AS29" s="31" t="n">
        <f aca="false">INDEX(Curves!$A$12:$AZ$907,$BZ29,CZ29)</f>
        <v>0.12</v>
      </c>
      <c r="AT29" s="31" t="n">
        <f aca="false">INDEX(Curves!$A$12:$AZ$907,$BZ29,DA29)</f>
        <v>0.970442784258638</v>
      </c>
      <c r="AU29" s="31"/>
      <c r="AV29" s="31" t="n">
        <f aca="false">INDEX(Curves!$A$12:$AZ$907,$BZ29,DC29)</f>
        <v>2.667</v>
      </c>
      <c r="AW29" s="31" t="n">
        <f aca="false">INDEX(Curves!$A$12:$AZ$907,$BZ29,DD29)</f>
        <v>0.14</v>
      </c>
      <c r="AX29" s="31" t="n">
        <f aca="false">INDEX(Curves!$A$12:$AZ$907,$BZ29,DE29)</f>
        <v>0.965732027013478</v>
      </c>
      <c r="AY29" s="31"/>
      <c r="AZ29" s="31" t="n">
        <f aca="false">INDEX(Curves!$A$12:$AZ$907,$BZ29,DG29)</f>
        <v>2.684</v>
      </c>
      <c r="BA29" s="31" t="n">
        <f aca="false">INDEX(Curves!$A$12:$AZ$907,$BZ29,DH29)</f>
        <v>0.14</v>
      </c>
      <c r="BB29" s="31" t="n">
        <f aca="false">INDEX(Curves!$A$12:$AZ$907,$BZ29,DI29)</f>
        <v>0.960859924921187</v>
      </c>
      <c r="BC29" s="31"/>
      <c r="BD29" s="31" t="n">
        <f aca="false">INDEX(Curves!$A$12:$AZ$907,$BZ29,DK29)</f>
        <v>2.544</v>
      </c>
      <c r="BE29" s="31" t="n">
        <f aca="false">INDEX(Curves!$A$12:$AZ$907,$BZ29,DL29)</f>
        <v>0.14</v>
      </c>
      <c r="BF29" s="31" t="n">
        <f aca="false">INDEX(Curves!$A$12:$AZ$907,$BZ29,DM29)</f>
        <v>0.95598187036823</v>
      </c>
      <c r="BG29" s="31"/>
      <c r="BH29" s="31" t="n">
        <f aca="false">INDEX(Curves!$A$12:$AZ$907,$BZ29,DO29)</f>
        <v>2.399</v>
      </c>
      <c r="BI29" s="31" t="n">
        <f aca="false">INDEX(Curves!$A$12:$AZ$907,$BZ29,DP29)</f>
        <v>0.14</v>
      </c>
      <c r="BJ29" s="31" t="n">
        <f aca="false">INDEX(Curves!$A$12:$AZ$907,$BZ29,DQ29)</f>
        <v>0.95157564881418</v>
      </c>
      <c r="BK29" s="0"/>
      <c r="BL29" s="0"/>
      <c r="BM29" s="51" t="n">
        <f aca="false">BM28</f>
        <v>35916</v>
      </c>
      <c r="BN29" s="51" t="n">
        <f aca="false">EOMONTH(BM29,1)</f>
        <v>35976</v>
      </c>
      <c r="BO29" s="51" t="n">
        <f aca="false">EOMONTH(BN29,1)</f>
        <v>36007</v>
      </c>
      <c r="BP29" s="51" t="n">
        <f aca="false">EOMONTH(BO29,1)</f>
        <v>36038</v>
      </c>
      <c r="BQ29" s="51" t="n">
        <f aca="false">EOMONTH(BP29,1)</f>
        <v>36068</v>
      </c>
      <c r="BR29" s="51" t="n">
        <f aca="false">EOMONTH(BQ29,1)</f>
        <v>36099</v>
      </c>
      <c r="BS29" s="51" t="n">
        <f aca="false">EOMONTH(BR29,1)</f>
        <v>36129</v>
      </c>
      <c r="BT29" s="51" t="n">
        <f aca="false">EOMONTH(BS29,1)</f>
        <v>36160</v>
      </c>
      <c r="BU29" s="51" t="n">
        <f aca="false">EOMONTH(BT29,1)</f>
        <v>36191</v>
      </c>
      <c r="BV29" s="51" t="n">
        <f aca="false">EOMONTH(BU29,1)</f>
        <v>36219</v>
      </c>
      <c r="BW29" s="51" t="n">
        <f aca="false">EOMONTH(BV29,1)</f>
        <v>36250</v>
      </c>
      <c r="BX29" s="52"/>
      <c r="BZ29" s="34" t="n">
        <f aca="false">MATCH(C29,Curves!$C$12:$C$433,0)</f>
        <v>27</v>
      </c>
      <c r="CA29" s="34" t="n">
        <f aca="false">MATCH(CONCATENATE("NG ",TEXT($BM29,"mmm-yyyy")),Curves!$11:$11,0)</f>
        <v>20</v>
      </c>
      <c r="CB29" s="34" t="n">
        <f aca="false">MATCH(CONCATENATE("B ",TEXT($BM29,"mmm-yyyy")),Curves!$11:$11,0)</f>
        <v>8</v>
      </c>
      <c r="CC29" s="34" t="n">
        <f aca="false">MATCH(CONCATENATE("DISC ",TEXT($BM29,"mmm-yyyy")),Curves!$11:$11,0)</f>
        <v>32</v>
      </c>
      <c r="CD29" s="34"/>
      <c r="CE29" s="34" t="n">
        <f aca="false">MATCH(CONCATENATE("NG ",TEXT($BN29,"mmm-yyyy")),Curves!$11:$11,0)</f>
        <v>21</v>
      </c>
      <c r="CF29" s="34" t="n">
        <f aca="false">MATCH(CONCATENATE("B ",TEXT($BN29,"mmm-yyyy")),Curves!$11:$11,0)</f>
        <v>9</v>
      </c>
      <c r="CG29" s="34" t="n">
        <f aca="false">MATCH(CONCATENATE("DISC ",TEXT($BN29,"mmm-yyyy")),Curves!$11:$11,0)</f>
        <v>33</v>
      </c>
      <c r="CH29" s="34"/>
      <c r="CI29" s="34" t="n">
        <f aca="false">MATCH(CONCATENATE("NG ",TEXT($BO29,"mmm-yyyy")),Curves!$11:$11,0)</f>
        <v>22</v>
      </c>
      <c r="CJ29" s="34" t="n">
        <f aca="false">MATCH(CONCATENATE("B ",TEXT($BO29,"mmm-yyyy")),Curves!$11:$11,0)</f>
        <v>10</v>
      </c>
      <c r="CK29" s="34" t="n">
        <f aca="false">MATCH(CONCATENATE("DISC ",TEXT($BO29,"mmm-yyyy")),Curves!$11:$11,0)</f>
        <v>34</v>
      </c>
      <c r="CL29" s="34"/>
      <c r="CM29" s="34" t="n">
        <f aca="false">MATCH(CONCATENATE("NG ",TEXT($BP29,"mmm-yyyy")),Curves!$11:$11,0)</f>
        <v>23</v>
      </c>
      <c r="CN29" s="34" t="n">
        <f aca="false">MATCH(CONCATENATE("B ",TEXT($BP29,"mmm-yyyy")),Curves!$11:$11,0)</f>
        <v>11</v>
      </c>
      <c r="CO29" s="34" t="n">
        <f aca="false">MATCH(CONCATENATE("DISC ",TEXT($BP29,"mmm-yyyy")),Curves!$11:$11,0)</f>
        <v>35</v>
      </c>
      <c r="CP29" s="34"/>
      <c r="CQ29" s="34" t="n">
        <f aca="false">MATCH(CONCATENATE("NG ",TEXT($BQ29,"mmm-yyyy")),Curves!$11:$11,0)</f>
        <v>24</v>
      </c>
      <c r="CR29" s="34" t="n">
        <f aca="false">MATCH(CONCATENATE("B ",TEXT($BQ29,"mmm-yyyy")),Curves!$11:$11,0)</f>
        <v>12</v>
      </c>
      <c r="CS29" s="34" t="n">
        <f aca="false">MATCH(CONCATENATE("DISC ",TEXT($BQ29,"mmm-yyyy")),Curves!$11:$11,0)</f>
        <v>36</v>
      </c>
      <c r="CT29" s="34"/>
      <c r="CU29" s="34" t="n">
        <f aca="false">MATCH(CONCATENATE("NG ",TEXT($BR29,"mmm-yyyy")),Curves!$11:$11,0)</f>
        <v>25</v>
      </c>
      <c r="CV29" s="34" t="n">
        <f aca="false">MATCH(CONCATENATE("B ",TEXT($BR29,"mmm-yyyy")),Curves!$11:$11,0)</f>
        <v>13</v>
      </c>
      <c r="CW29" s="34" t="n">
        <f aca="false">MATCH(CONCATENATE("DISC ",TEXT($BR29,"mmm-yyyy")),Curves!$11:$11,0)</f>
        <v>37</v>
      </c>
      <c r="CX29" s="34"/>
      <c r="CY29" s="34" t="n">
        <f aca="false">MATCH(CONCATENATE("NG ",TEXT($BS29,"mmm-yyyy")),Curves!$11:$11,0)</f>
        <v>26</v>
      </c>
      <c r="CZ29" s="34" t="n">
        <f aca="false">MATCH(CONCATENATE("B ",TEXT($BS29,"mmm-yyyy")),Curves!$11:$11,0)</f>
        <v>14</v>
      </c>
      <c r="DA29" s="34" t="n">
        <f aca="false">MATCH(CONCATENATE("DISC ",TEXT($BS29,"mmm-yyyy")),Curves!$11:$11,0)</f>
        <v>38</v>
      </c>
      <c r="DB29" s="34"/>
      <c r="DC29" s="34" t="n">
        <f aca="false">MATCH(CONCATENATE("NG ",TEXT($BT29,"mmm-yyyy")),Curves!$11:$11,0)</f>
        <v>27</v>
      </c>
      <c r="DD29" s="34" t="n">
        <f aca="false">MATCH(CONCATENATE("B ",TEXT($BT29,"mmm-yyyy")),Curves!$11:$11,0)</f>
        <v>15</v>
      </c>
      <c r="DE29" s="34" t="n">
        <f aca="false">MATCH(CONCATENATE("DISC ",TEXT($BT29,"mmm-yyyy")),Curves!$11:$11,0)</f>
        <v>39</v>
      </c>
      <c r="DF29" s="34"/>
      <c r="DG29" s="34" t="n">
        <f aca="false">MATCH(CONCATENATE("NG ",TEXT($BU29,"mmm-yyyy")),Curves!$11:$11,0)</f>
        <v>28</v>
      </c>
      <c r="DH29" s="34" t="n">
        <f aca="false">MATCH(CONCATENATE("B ",TEXT($BU29,"mmm-yyyy")),Curves!$11:$11,0)</f>
        <v>16</v>
      </c>
      <c r="DI29" s="34" t="n">
        <f aca="false">MATCH(CONCATENATE("DISC ",TEXT($BU29,"mmm-yyyy")),Curves!$11:$11,0)</f>
        <v>40</v>
      </c>
      <c r="DK29" s="34" t="n">
        <f aca="false">MATCH(CONCATENATE("NG ",TEXT($BV29,"mmm-yyyy")),Curves!$11:$11,0)</f>
        <v>29</v>
      </c>
      <c r="DL29" s="34" t="n">
        <f aca="false">MATCH(CONCATENATE("B ",TEXT($BV29,"mmm-yyyy")),Curves!$11:$11,0)</f>
        <v>17</v>
      </c>
      <c r="DM29" s="34" t="n">
        <f aca="false">MATCH(CONCATENATE("DISC ",TEXT($BV29,"mmm-yyyy")),Curves!$11:$11,0)</f>
        <v>41</v>
      </c>
      <c r="DO29" s="34" t="n">
        <f aca="false">MATCH(CONCATENATE("NG ",TEXT($BW29,"mmm-yyyy")),Curves!$11:$11,0)</f>
        <v>30</v>
      </c>
      <c r="DP29" s="34" t="n">
        <f aca="false">MATCH(CONCATENATE("B ",TEXT($BW29,"mmm-yyyy")),Curves!$11:$11,0)</f>
        <v>18</v>
      </c>
      <c r="DQ29" s="34" t="n">
        <f aca="false">MATCH(CONCATENATE("DISC ",TEXT($BW29,"mmm-yyyy")),Curves!$11:$11,0)</f>
        <v>42</v>
      </c>
    </row>
    <row r="30" customFormat="false" ht="12.75" hidden="false" customHeight="false" outlineLevel="0" collapsed="false">
      <c r="B30" s="26" t="n">
        <f aca="false">IF(C30&lt;&gt;"",IF(C30&gt;=(WORKDAY(EOMONTH(C30,0)+1,-2)),EOMONTH(EOMONTH(C30,0)+1,0)+1,EOMONTH(C30,0)+1),"")</f>
        <v>35916</v>
      </c>
      <c r="C30" s="45" t="n">
        <f aca="false">IF(Curves!C39&lt;&gt;"",Curves!C39,"")</f>
        <v>35913</v>
      </c>
      <c r="D30" s="46"/>
      <c r="E30" s="47" t="n">
        <f aca="false">(T30+U30)*V30</f>
        <v>2.45088544292566</v>
      </c>
      <c r="F30" s="47" t="n">
        <f aca="false">(X30+Y30)*Z30</f>
        <v>2.38824498582606</v>
      </c>
      <c r="G30" s="47" t="n">
        <f aca="false">(AB30+AC30)*AD30</f>
        <v>2.46789338153003</v>
      </c>
      <c r="H30" s="47" t="n">
        <f aca="false">(AF30+AG30)*AH30</f>
        <v>2.48529026250129</v>
      </c>
      <c r="I30" s="47" t="n">
        <f aca="false">(AJ30+AK30)*AL30</f>
        <v>2.46319235242331</v>
      </c>
      <c r="J30" s="47" t="n">
        <f aca="false">(AN30+AO30)*AP30</f>
        <v>2.4289081559091</v>
      </c>
      <c r="K30" s="47" t="n">
        <f aca="false">(AR30+AS30)*AT30</f>
        <v>2.59148731283021</v>
      </c>
      <c r="L30" s="47" t="n">
        <f aca="false">(AV30+AW30)*AX30</f>
        <v>2.72765365067108</v>
      </c>
      <c r="M30" s="47" t="n">
        <f aca="false">(AZ30+BA30)*BB30</f>
        <v>2.7283078727255</v>
      </c>
      <c r="N30" s="47" t="n">
        <f aca="false">(BD30+BE30)*BF30</f>
        <v>2.58059848209434</v>
      </c>
      <c r="O30" s="48" t="n">
        <f aca="false">(BH30+BI30)*BJ30</f>
        <v>2.4307041832047</v>
      </c>
      <c r="P30" s="49" t="n">
        <f aca="false">MAX(E30:O30)</f>
        <v>2.7283078727255</v>
      </c>
      <c r="Q30" s="49" t="n">
        <f aca="false">MIN(E30:O30)</f>
        <v>2.38824498582606</v>
      </c>
      <c r="R30" s="50" t="n">
        <f aca="false">IF(P30-Q30&lt;&gt;0,P30-Q30,R29)</f>
        <v>0.340062886899438</v>
      </c>
      <c r="T30" s="31" t="n">
        <f aca="false">INDEX(Curves!$A$12:$AZ$907,$BZ30,CA30)</f>
        <v>2.262</v>
      </c>
      <c r="U30" s="31" t="n">
        <f aca="false">INDEX(Curves!$A$12:$AZ$907,$BZ30,CB30)</f>
        <v>0.19</v>
      </c>
      <c r="V30" s="31" t="n">
        <f aca="false">INDEX(Curves!$A$12:$AZ$907,$BZ30,CC30)</f>
        <v>0.999545449806551</v>
      </c>
      <c r="W30" s="31"/>
      <c r="X30" s="31" t="n">
        <f aca="false">INDEX(Curves!$A$12:$AZ$907,$BZ30,CE30)</f>
        <v>2.311</v>
      </c>
      <c r="Y30" s="31" t="n">
        <f aca="false">INDEX(Curves!$A$12:$AZ$907,$BZ30,CF30)</f>
        <v>0.09</v>
      </c>
      <c r="Z30" s="31" t="n">
        <f aca="false">INDEX(Curves!$A$12:$AZ$907,$BZ30,CG30)</f>
        <v>0.994687624250755</v>
      </c>
      <c r="AA30" s="31"/>
      <c r="AB30" s="31" t="n">
        <f aca="false">INDEX(Curves!$A$12:$AZ$907,$BZ30,CI30)</f>
        <v>2.343</v>
      </c>
      <c r="AC30" s="31" t="n">
        <f aca="false">INDEX(Curves!$A$12:$AZ$907,$BZ30,CJ30)</f>
        <v>0.15</v>
      </c>
      <c r="AD30" s="31" t="n">
        <f aca="false">INDEX(Curves!$A$12:$AZ$907,$BZ30,CK30)</f>
        <v>0.989929154243895</v>
      </c>
      <c r="AE30" s="31"/>
      <c r="AF30" s="31" t="n">
        <f aca="false">INDEX(Curves!$A$12:$AZ$907,$BZ30,CM30)</f>
        <v>2.373</v>
      </c>
      <c r="AG30" s="31" t="n">
        <f aca="false">INDEX(Curves!$A$12:$AZ$907,$BZ30,CN30)</f>
        <v>0.15</v>
      </c>
      <c r="AH30" s="31" t="n">
        <f aca="false">INDEX(Curves!$A$12:$AZ$907,$BZ30,CO30)</f>
        <v>0.985053611772213</v>
      </c>
      <c r="AI30" s="31"/>
      <c r="AJ30" s="31" t="n">
        <f aca="false">INDEX(Curves!$A$12:$AZ$907,$BZ30,CQ30)</f>
        <v>2.373</v>
      </c>
      <c r="AK30" s="31" t="n">
        <f aca="false">INDEX(Curves!$A$12:$AZ$907,$BZ30,CR30)</f>
        <v>0.14</v>
      </c>
      <c r="AL30" s="31" t="n">
        <f aca="false">INDEX(Curves!$A$12:$AZ$907,$BZ30,CS30)</f>
        <v>0.980180004943618</v>
      </c>
      <c r="AM30" s="31"/>
      <c r="AN30" s="31" t="n">
        <f aca="false">INDEX(Curves!$A$12:$AZ$907,$BZ30,CU30)</f>
        <v>2.41</v>
      </c>
      <c r="AO30" s="31" t="n">
        <f aca="false">INDEX(Curves!$A$12:$AZ$907,$BZ30,CV30)</f>
        <v>0.08</v>
      </c>
      <c r="AP30" s="31" t="n">
        <f aca="false">INDEX(Curves!$A$12:$AZ$907,$BZ30,CW30)</f>
        <v>0.975465122855062</v>
      </c>
      <c r="AQ30" s="31"/>
      <c r="AR30" s="31" t="n">
        <f aca="false">INDEX(Curves!$A$12:$AZ$907,$BZ30,CY30)</f>
        <v>2.55</v>
      </c>
      <c r="AS30" s="31" t="n">
        <f aca="false">INDEX(Curves!$A$12:$AZ$907,$BZ30,CZ30)</f>
        <v>0.12</v>
      </c>
      <c r="AT30" s="31" t="n">
        <f aca="false">INDEX(Curves!$A$12:$AZ$907,$BZ30,DA30)</f>
        <v>0.970594499187343</v>
      </c>
      <c r="AU30" s="31"/>
      <c r="AV30" s="31" t="n">
        <f aca="false">INDEX(Curves!$A$12:$AZ$907,$BZ30,DC30)</f>
        <v>2.684</v>
      </c>
      <c r="AW30" s="31" t="n">
        <f aca="false">INDEX(Curves!$A$12:$AZ$907,$BZ30,DD30)</f>
        <v>0.14</v>
      </c>
      <c r="AX30" s="31" t="n">
        <f aca="false">INDEX(Curves!$A$12:$AZ$907,$BZ30,DE30)</f>
        <v>0.965883020775879</v>
      </c>
      <c r="AY30" s="31"/>
      <c r="AZ30" s="31" t="n">
        <f aca="false">INDEX(Curves!$A$12:$AZ$907,$BZ30,DG30)</f>
        <v>2.699</v>
      </c>
      <c r="BA30" s="31" t="n">
        <f aca="false">INDEX(Curves!$A$12:$AZ$907,$BZ30,DH30)</f>
        <v>0.14</v>
      </c>
      <c r="BB30" s="31" t="n">
        <f aca="false">INDEX(Curves!$A$12:$AZ$907,$BZ30,DI30)</f>
        <v>0.961010170033639</v>
      </c>
      <c r="BC30" s="31"/>
      <c r="BD30" s="31" t="n">
        <f aca="false">INDEX(Curves!$A$12:$AZ$907,$BZ30,DK30)</f>
        <v>2.559</v>
      </c>
      <c r="BE30" s="31" t="n">
        <f aca="false">INDEX(Curves!$A$12:$AZ$907,$BZ30,DL30)</f>
        <v>0.14</v>
      </c>
      <c r="BF30" s="31" t="n">
        <f aca="false">INDEX(Curves!$A$12:$AZ$907,$BZ30,DM30)</f>
        <v>0.956131338308387</v>
      </c>
      <c r="BG30" s="31"/>
      <c r="BH30" s="31" t="n">
        <f aca="false">INDEX(Curves!$A$12:$AZ$907,$BZ30,DO30)</f>
        <v>2.414</v>
      </c>
      <c r="BI30" s="31" t="n">
        <f aca="false">INDEX(Curves!$A$12:$AZ$907,$BZ30,DP30)</f>
        <v>0.14</v>
      </c>
      <c r="BJ30" s="31" t="n">
        <f aca="false">INDEX(Curves!$A$12:$AZ$907,$BZ30,DQ30)</f>
        <v>0.951724425687042</v>
      </c>
      <c r="BK30" s="0"/>
      <c r="BL30" s="0"/>
      <c r="BM30" s="51" t="n">
        <f aca="false">BM29</f>
        <v>35916</v>
      </c>
      <c r="BN30" s="51" t="n">
        <f aca="false">EOMONTH(BM30,1)</f>
        <v>35976</v>
      </c>
      <c r="BO30" s="51" t="n">
        <f aca="false">EOMONTH(BN30,1)</f>
        <v>36007</v>
      </c>
      <c r="BP30" s="51" t="n">
        <f aca="false">EOMONTH(BO30,1)</f>
        <v>36038</v>
      </c>
      <c r="BQ30" s="51" t="n">
        <f aca="false">EOMONTH(BP30,1)</f>
        <v>36068</v>
      </c>
      <c r="BR30" s="51" t="n">
        <f aca="false">EOMONTH(BQ30,1)</f>
        <v>36099</v>
      </c>
      <c r="BS30" s="51" t="n">
        <f aca="false">EOMONTH(BR30,1)</f>
        <v>36129</v>
      </c>
      <c r="BT30" s="51" t="n">
        <f aca="false">EOMONTH(BS30,1)</f>
        <v>36160</v>
      </c>
      <c r="BU30" s="51" t="n">
        <f aca="false">EOMONTH(BT30,1)</f>
        <v>36191</v>
      </c>
      <c r="BV30" s="51" t="n">
        <f aca="false">EOMONTH(BU30,1)</f>
        <v>36219</v>
      </c>
      <c r="BW30" s="51" t="n">
        <f aca="false">EOMONTH(BV30,1)</f>
        <v>36250</v>
      </c>
      <c r="BX30" s="52"/>
      <c r="BZ30" s="34" t="n">
        <f aca="false">MATCH(C30,Curves!$C$12:$C$433,0)</f>
        <v>28</v>
      </c>
      <c r="CA30" s="34" t="n">
        <f aca="false">MATCH(CONCATENATE("NG ",TEXT($BM30,"mmm-yyyy")),Curves!$11:$11,0)</f>
        <v>20</v>
      </c>
      <c r="CB30" s="34" t="n">
        <f aca="false">MATCH(CONCATENATE("B ",TEXT($BM30,"mmm-yyyy")),Curves!$11:$11,0)</f>
        <v>8</v>
      </c>
      <c r="CC30" s="34" t="n">
        <f aca="false">MATCH(CONCATENATE("DISC ",TEXT($BM30,"mmm-yyyy")),Curves!$11:$11,0)</f>
        <v>32</v>
      </c>
      <c r="CD30" s="34"/>
      <c r="CE30" s="34" t="n">
        <f aca="false">MATCH(CONCATENATE("NG ",TEXT($BN30,"mmm-yyyy")),Curves!$11:$11,0)</f>
        <v>21</v>
      </c>
      <c r="CF30" s="34" t="n">
        <f aca="false">MATCH(CONCATENATE("B ",TEXT($BN30,"mmm-yyyy")),Curves!$11:$11,0)</f>
        <v>9</v>
      </c>
      <c r="CG30" s="34" t="n">
        <f aca="false">MATCH(CONCATENATE("DISC ",TEXT($BN30,"mmm-yyyy")),Curves!$11:$11,0)</f>
        <v>33</v>
      </c>
      <c r="CH30" s="34"/>
      <c r="CI30" s="34" t="n">
        <f aca="false">MATCH(CONCATENATE("NG ",TEXT($BO30,"mmm-yyyy")),Curves!$11:$11,0)</f>
        <v>22</v>
      </c>
      <c r="CJ30" s="34" t="n">
        <f aca="false">MATCH(CONCATENATE("B ",TEXT($BO30,"mmm-yyyy")),Curves!$11:$11,0)</f>
        <v>10</v>
      </c>
      <c r="CK30" s="34" t="n">
        <f aca="false">MATCH(CONCATENATE("DISC ",TEXT($BO30,"mmm-yyyy")),Curves!$11:$11,0)</f>
        <v>34</v>
      </c>
      <c r="CL30" s="34"/>
      <c r="CM30" s="34" t="n">
        <f aca="false">MATCH(CONCATENATE("NG ",TEXT($BP30,"mmm-yyyy")),Curves!$11:$11,0)</f>
        <v>23</v>
      </c>
      <c r="CN30" s="34" t="n">
        <f aca="false">MATCH(CONCATENATE("B ",TEXT($BP30,"mmm-yyyy")),Curves!$11:$11,0)</f>
        <v>11</v>
      </c>
      <c r="CO30" s="34" t="n">
        <f aca="false">MATCH(CONCATENATE("DISC ",TEXT($BP30,"mmm-yyyy")),Curves!$11:$11,0)</f>
        <v>35</v>
      </c>
      <c r="CP30" s="34"/>
      <c r="CQ30" s="34" t="n">
        <f aca="false">MATCH(CONCATENATE("NG ",TEXT($BQ30,"mmm-yyyy")),Curves!$11:$11,0)</f>
        <v>24</v>
      </c>
      <c r="CR30" s="34" t="n">
        <f aca="false">MATCH(CONCATENATE("B ",TEXT($BQ30,"mmm-yyyy")),Curves!$11:$11,0)</f>
        <v>12</v>
      </c>
      <c r="CS30" s="34" t="n">
        <f aca="false">MATCH(CONCATENATE("DISC ",TEXT($BQ30,"mmm-yyyy")),Curves!$11:$11,0)</f>
        <v>36</v>
      </c>
      <c r="CT30" s="34"/>
      <c r="CU30" s="34" t="n">
        <f aca="false">MATCH(CONCATENATE("NG ",TEXT($BR30,"mmm-yyyy")),Curves!$11:$11,0)</f>
        <v>25</v>
      </c>
      <c r="CV30" s="34" t="n">
        <f aca="false">MATCH(CONCATENATE("B ",TEXT($BR30,"mmm-yyyy")),Curves!$11:$11,0)</f>
        <v>13</v>
      </c>
      <c r="CW30" s="34" t="n">
        <f aca="false">MATCH(CONCATENATE("DISC ",TEXT($BR30,"mmm-yyyy")),Curves!$11:$11,0)</f>
        <v>37</v>
      </c>
      <c r="CX30" s="34"/>
      <c r="CY30" s="34" t="n">
        <f aca="false">MATCH(CONCATENATE("NG ",TEXT($BS30,"mmm-yyyy")),Curves!$11:$11,0)</f>
        <v>26</v>
      </c>
      <c r="CZ30" s="34" t="n">
        <f aca="false">MATCH(CONCATENATE("B ",TEXT($BS30,"mmm-yyyy")),Curves!$11:$11,0)</f>
        <v>14</v>
      </c>
      <c r="DA30" s="34" t="n">
        <f aca="false">MATCH(CONCATENATE("DISC ",TEXT($BS30,"mmm-yyyy")),Curves!$11:$11,0)</f>
        <v>38</v>
      </c>
      <c r="DB30" s="34"/>
      <c r="DC30" s="34" t="n">
        <f aca="false">MATCH(CONCATENATE("NG ",TEXT($BT30,"mmm-yyyy")),Curves!$11:$11,0)</f>
        <v>27</v>
      </c>
      <c r="DD30" s="34" t="n">
        <f aca="false">MATCH(CONCATENATE("B ",TEXT($BT30,"mmm-yyyy")),Curves!$11:$11,0)</f>
        <v>15</v>
      </c>
      <c r="DE30" s="34" t="n">
        <f aca="false">MATCH(CONCATENATE("DISC ",TEXT($BT30,"mmm-yyyy")),Curves!$11:$11,0)</f>
        <v>39</v>
      </c>
      <c r="DF30" s="34"/>
      <c r="DG30" s="34" t="n">
        <f aca="false">MATCH(CONCATENATE("NG ",TEXT($BU30,"mmm-yyyy")),Curves!$11:$11,0)</f>
        <v>28</v>
      </c>
      <c r="DH30" s="34" t="n">
        <f aca="false">MATCH(CONCATENATE("B ",TEXT($BU30,"mmm-yyyy")),Curves!$11:$11,0)</f>
        <v>16</v>
      </c>
      <c r="DI30" s="34" t="n">
        <f aca="false">MATCH(CONCATENATE("DISC ",TEXT($BU30,"mmm-yyyy")),Curves!$11:$11,0)</f>
        <v>40</v>
      </c>
      <c r="DK30" s="34" t="n">
        <f aca="false">MATCH(CONCATENATE("NG ",TEXT($BV30,"mmm-yyyy")),Curves!$11:$11,0)</f>
        <v>29</v>
      </c>
      <c r="DL30" s="34" t="n">
        <f aca="false">MATCH(CONCATENATE("B ",TEXT($BV30,"mmm-yyyy")),Curves!$11:$11,0)</f>
        <v>17</v>
      </c>
      <c r="DM30" s="34" t="n">
        <f aca="false">MATCH(CONCATENATE("DISC ",TEXT($BV30,"mmm-yyyy")),Curves!$11:$11,0)</f>
        <v>41</v>
      </c>
      <c r="DO30" s="34" t="n">
        <f aca="false">MATCH(CONCATENATE("NG ",TEXT($BW30,"mmm-yyyy")),Curves!$11:$11,0)</f>
        <v>30</v>
      </c>
      <c r="DP30" s="34" t="n">
        <f aca="false">MATCH(CONCATENATE("B ",TEXT($BW30,"mmm-yyyy")),Curves!$11:$11,0)</f>
        <v>18</v>
      </c>
      <c r="DQ30" s="34" t="n">
        <f aca="false">MATCH(CONCATENATE("DISC ",TEXT($BW30,"mmm-yyyy")),Curves!$11:$11,0)</f>
        <v>42</v>
      </c>
    </row>
    <row r="31" customFormat="false" ht="12.75" hidden="false" customHeight="false" outlineLevel="0" collapsed="false">
      <c r="B31" s="26" t="n">
        <f aca="false">IF(C31&lt;&gt;"",IF(C31&gt;=(WORKDAY(EOMONTH(C31,0)+1,-2)),EOMONTH(EOMONTH(C31,0)+1,0)+1,EOMONTH(C31,0)+1),"")</f>
        <v>35947</v>
      </c>
      <c r="C31" s="45" t="n">
        <f aca="false">IF(Curves!C40&lt;&gt;"",Curves!C40,"")</f>
        <v>35914</v>
      </c>
      <c r="D31" s="46"/>
      <c r="E31" s="47" t="n">
        <f aca="false">(T31+U31)*V31</f>
        <v>0</v>
      </c>
      <c r="F31" s="47" t="n">
        <f aca="false">(X31+Y31)*Z31</f>
        <v>2.37570587590075</v>
      </c>
      <c r="G31" s="47" t="n">
        <f aca="false">(AB31+AC31)*AD31</f>
        <v>2.4584120358266</v>
      </c>
      <c r="H31" s="47" t="n">
        <f aca="false">(AF31+AG31)*AH31</f>
        <v>2.47290886959575</v>
      </c>
      <c r="I31" s="47" t="n">
        <f aca="false">(AJ31+AK31)*AL31</f>
        <v>2.45086691631422</v>
      </c>
      <c r="J31" s="47" t="n">
        <f aca="false">(AN31+AO31)*AP31</f>
        <v>2.41663467255223</v>
      </c>
      <c r="K31" s="47" t="n">
        <f aca="false">(AR31+AS31)*AT31</f>
        <v>2.57833463337599</v>
      </c>
      <c r="L31" s="47" t="n">
        <f aca="false">(AV31+AW31)*AX31</f>
        <v>2.71555515283437</v>
      </c>
      <c r="M31" s="47" t="n">
        <f aca="false">(AZ31+BA31)*BB31</f>
        <v>2.71627228181206</v>
      </c>
      <c r="N31" s="47" t="n">
        <f aca="false">(BD31+BE31)*BF31</f>
        <v>2.568601747103</v>
      </c>
      <c r="O31" s="48" t="n">
        <f aca="false">(BH31+BI31)*BJ31</f>
        <v>2.4234985479842</v>
      </c>
      <c r="P31" s="49" t="n">
        <f aca="false">MAX(E31:O31)</f>
        <v>2.71627228181206</v>
      </c>
      <c r="Q31" s="49" t="n">
        <f aca="false">MIN(F31:O31)</f>
        <v>2.37570587590075</v>
      </c>
      <c r="R31" s="50" t="n">
        <f aca="false">IF(P31-Q31&lt;&gt;0,P31-Q31,R30)</f>
        <v>0.340566405911304</v>
      </c>
      <c r="T31" s="31" t="n">
        <f aca="false">INDEX(Curves!$A$12:$AZ$907,$BZ31,CA31)</f>
        <v>0</v>
      </c>
      <c r="U31" s="31" t="n">
        <f aca="false">INDEX(Curves!$A$12:$AZ$907,$BZ31,CB31)</f>
        <v>0</v>
      </c>
      <c r="V31" s="31" t="n">
        <f aca="false">INDEX(Curves!$A$12:$AZ$907,$BZ31,CC31)</f>
        <v>0</v>
      </c>
      <c r="W31" s="31"/>
      <c r="X31" s="31" t="n">
        <f aca="false">INDEX(Curves!$A$12:$AZ$907,$BZ31,CE31)</f>
        <v>2.298</v>
      </c>
      <c r="Y31" s="31" t="n">
        <f aca="false">INDEX(Curves!$A$12:$AZ$907,$BZ31,CF31)</f>
        <v>0.09</v>
      </c>
      <c r="Z31" s="31" t="n">
        <f aca="false">INDEX(Curves!$A$12:$AZ$907,$BZ31,CG31)</f>
        <v>0.994851706826112</v>
      </c>
      <c r="AA31" s="31"/>
      <c r="AB31" s="31" t="n">
        <f aca="false">INDEX(Curves!$A$12:$AZ$907,$BZ31,CI31)</f>
        <v>2.333</v>
      </c>
      <c r="AC31" s="31" t="n">
        <f aca="false">INDEX(Curves!$A$12:$AZ$907,$BZ31,CJ31)</f>
        <v>0.15</v>
      </c>
      <c r="AD31" s="31" t="n">
        <f aca="false">INDEX(Curves!$A$12:$AZ$907,$BZ31,CK31)</f>
        <v>0.990097477175432</v>
      </c>
      <c r="AE31" s="31"/>
      <c r="AF31" s="31" t="n">
        <f aca="false">INDEX(Curves!$A$12:$AZ$907,$BZ31,CM31)</f>
        <v>2.36</v>
      </c>
      <c r="AG31" s="31" t="n">
        <f aca="false">INDEX(Curves!$A$12:$AZ$907,$BZ31,CN31)</f>
        <v>0.15</v>
      </c>
      <c r="AH31" s="31" t="n">
        <f aca="false">INDEX(Curves!$A$12:$AZ$907,$BZ31,CO31)</f>
        <v>0.985222657209461</v>
      </c>
      <c r="AI31" s="31"/>
      <c r="AJ31" s="31" t="n">
        <f aca="false">INDEX(Curves!$A$12:$AZ$907,$BZ31,CQ31)</f>
        <v>2.36</v>
      </c>
      <c r="AK31" s="31" t="n">
        <f aca="false">INDEX(Curves!$A$12:$AZ$907,$BZ31,CR31)</f>
        <v>0.14</v>
      </c>
      <c r="AL31" s="31" t="n">
        <f aca="false">INDEX(Curves!$A$12:$AZ$907,$BZ31,CS31)</f>
        <v>0.980346766525687</v>
      </c>
      <c r="AM31" s="31"/>
      <c r="AN31" s="31" t="n">
        <f aca="false">INDEX(Curves!$A$12:$AZ$907,$BZ31,CU31)</f>
        <v>2.397</v>
      </c>
      <c r="AO31" s="31" t="n">
        <f aca="false">INDEX(Curves!$A$12:$AZ$907,$BZ31,CV31)</f>
        <v>0.08</v>
      </c>
      <c r="AP31" s="31" t="n">
        <f aca="false">INDEX(Curves!$A$12:$AZ$907,$BZ31,CW31)</f>
        <v>0.975629661910467</v>
      </c>
      <c r="AQ31" s="31"/>
      <c r="AR31" s="31" t="n">
        <f aca="false">INDEX(Curves!$A$12:$AZ$907,$BZ31,CY31)</f>
        <v>2.536</v>
      </c>
      <c r="AS31" s="31" t="n">
        <f aca="false">INDEX(Curves!$A$12:$AZ$907,$BZ31,CZ31)</f>
        <v>0.12</v>
      </c>
      <c r="AT31" s="31" t="n">
        <f aca="false">INDEX(Curves!$A$12:$AZ$907,$BZ31,DA31)</f>
        <v>0.970758521602406</v>
      </c>
      <c r="AU31" s="31"/>
      <c r="AV31" s="31" t="n">
        <f aca="false">INDEX(Curves!$A$12:$AZ$907,$BZ31,DC31)</f>
        <v>2.666</v>
      </c>
      <c r="AW31" s="31" t="n">
        <f aca="false">INDEX(Curves!$A$12:$AZ$907,$BZ31,DD31)</f>
        <v>0.145</v>
      </c>
      <c r="AX31" s="31" t="n">
        <f aca="false">INDEX(Curves!$A$12:$AZ$907,$BZ31,DE31)</f>
        <v>0.966045945512048</v>
      </c>
      <c r="AY31" s="31"/>
      <c r="AZ31" s="31" t="n">
        <f aca="false">INDEX(Curves!$A$12:$AZ$907,$BZ31,DG31)</f>
        <v>2.681</v>
      </c>
      <c r="BA31" s="31" t="n">
        <f aca="false">INDEX(Curves!$A$12:$AZ$907,$BZ31,DH31)</f>
        <v>0.145</v>
      </c>
      <c r="BB31" s="31" t="n">
        <f aca="false">INDEX(Curves!$A$12:$AZ$907,$BZ31,DI31)</f>
        <v>0.961172074243474</v>
      </c>
      <c r="BC31" s="31"/>
      <c r="BD31" s="31" t="n">
        <f aca="false">INDEX(Curves!$A$12:$AZ$907,$BZ31,DK31)</f>
        <v>2.541</v>
      </c>
      <c r="BE31" s="31" t="n">
        <f aca="false">INDEX(Curves!$A$12:$AZ$907,$BZ31,DL31)</f>
        <v>0.145</v>
      </c>
      <c r="BF31" s="31" t="n">
        <f aca="false">INDEX(Curves!$A$12:$AZ$907,$BZ31,DM31)</f>
        <v>0.956292534290024</v>
      </c>
      <c r="BG31" s="31"/>
      <c r="BH31" s="31" t="n">
        <f aca="false">INDEX(Curves!$A$12:$AZ$907,$BZ31,DO31)</f>
        <v>2.401</v>
      </c>
      <c r="BI31" s="31" t="n">
        <f aca="false">INDEX(Curves!$A$12:$AZ$907,$BZ31,DP31)</f>
        <v>0.145</v>
      </c>
      <c r="BJ31" s="31" t="n">
        <f aca="false">INDEX(Curves!$A$12:$AZ$907,$BZ31,DQ31)</f>
        <v>0.951884739978084</v>
      </c>
      <c r="BK31" s="0"/>
      <c r="BL31" s="0"/>
      <c r="BM31" s="51" t="n">
        <f aca="false">BM30</f>
        <v>35916</v>
      </c>
      <c r="BN31" s="51" t="n">
        <f aca="false">EOMONTH(BM31,1)</f>
        <v>35976</v>
      </c>
      <c r="BO31" s="51" t="n">
        <f aca="false">EOMONTH(BN31,1)</f>
        <v>36007</v>
      </c>
      <c r="BP31" s="51" t="n">
        <f aca="false">EOMONTH(BO31,1)</f>
        <v>36038</v>
      </c>
      <c r="BQ31" s="51" t="n">
        <f aca="false">EOMONTH(BP31,1)</f>
        <v>36068</v>
      </c>
      <c r="BR31" s="51" t="n">
        <f aca="false">EOMONTH(BQ31,1)</f>
        <v>36099</v>
      </c>
      <c r="BS31" s="51" t="n">
        <f aca="false">EOMONTH(BR31,1)</f>
        <v>36129</v>
      </c>
      <c r="BT31" s="51" t="n">
        <f aca="false">EOMONTH(BS31,1)</f>
        <v>36160</v>
      </c>
      <c r="BU31" s="51" t="n">
        <f aca="false">EOMONTH(BT31,1)</f>
        <v>36191</v>
      </c>
      <c r="BV31" s="51" t="n">
        <f aca="false">EOMONTH(BU31,1)</f>
        <v>36219</v>
      </c>
      <c r="BW31" s="51" t="n">
        <f aca="false">EOMONTH(BV31,1)</f>
        <v>36250</v>
      </c>
      <c r="BX31" s="52"/>
      <c r="BZ31" s="34" t="n">
        <f aca="false">MATCH(C31,Curves!$C$12:$C$433,0)</f>
        <v>29</v>
      </c>
      <c r="CA31" s="34" t="n">
        <f aca="false">MATCH(CONCATENATE("NG ",TEXT($BM31,"mmm-yyyy")),Curves!$11:$11,0)</f>
        <v>20</v>
      </c>
      <c r="CB31" s="34" t="n">
        <f aca="false">MATCH(CONCATENATE("B ",TEXT($BM31,"mmm-yyyy")),Curves!$11:$11,0)</f>
        <v>8</v>
      </c>
      <c r="CC31" s="34" t="n">
        <f aca="false">MATCH(CONCATENATE("DISC ",TEXT($BM31,"mmm-yyyy")),Curves!$11:$11,0)</f>
        <v>32</v>
      </c>
      <c r="CD31" s="34"/>
      <c r="CE31" s="34" t="n">
        <f aca="false">MATCH(CONCATENATE("NG ",TEXT($BN31,"mmm-yyyy")),Curves!$11:$11,0)</f>
        <v>21</v>
      </c>
      <c r="CF31" s="34" t="n">
        <f aca="false">MATCH(CONCATENATE("B ",TEXT($BN31,"mmm-yyyy")),Curves!$11:$11,0)</f>
        <v>9</v>
      </c>
      <c r="CG31" s="34" t="n">
        <f aca="false">MATCH(CONCATENATE("DISC ",TEXT($BN31,"mmm-yyyy")),Curves!$11:$11,0)</f>
        <v>33</v>
      </c>
      <c r="CH31" s="34"/>
      <c r="CI31" s="34" t="n">
        <f aca="false">MATCH(CONCATENATE("NG ",TEXT($BO31,"mmm-yyyy")),Curves!$11:$11,0)</f>
        <v>22</v>
      </c>
      <c r="CJ31" s="34" t="n">
        <f aca="false">MATCH(CONCATENATE("B ",TEXT($BO31,"mmm-yyyy")),Curves!$11:$11,0)</f>
        <v>10</v>
      </c>
      <c r="CK31" s="34" t="n">
        <f aca="false">MATCH(CONCATENATE("DISC ",TEXT($BO31,"mmm-yyyy")),Curves!$11:$11,0)</f>
        <v>34</v>
      </c>
      <c r="CL31" s="34"/>
      <c r="CM31" s="34" t="n">
        <f aca="false">MATCH(CONCATENATE("NG ",TEXT($BP31,"mmm-yyyy")),Curves!$11:$11,0)</f>
        <v>23</v>
      </c>
      <c r="CN31" s="34" t="n">
        <f aca="false">MATCH(CONCATENATE("B ",TEXT($BP31,"mmm-yyyy")),Curves!$11:$11,0)</f>
        <v>11</v>
      </c>
      <c r="CO31" s="34" t="n">
        <f aca="false">MATCH(CONCATENATE("DISC ",TEXT($BP31,"mmm-yyyy")),Curves!$11:$11,0)</f>
        <v>35</v>
      </c>
      <c r="CP31" s="34"/>
      <c r="CQ31" s="34" t="n">
        <f aca="false">MATCH(CONCATENATE("NG ",TEXT($BQ31,"mmm-yyyy")),Curves!$11:$11,0)</f>
        <v>24</v>
      </c>
      <c r="CR31" s="34" t="n">
        <f aca="false">MATCH(CONCATENATE("B ",TEXT($BQ31,"mmm-yyyy")),Curves!$11:$11,0)</f>
        <v>12</v>
      </c>
      <c r="CS31" s="34" t="n">
        <f aca="false">MATCH(CONCATENATE("DISC ",TEXT($BQ31,"mmm-yyyy")),Curves!$11:$11,0)</f>
        <v>36</v>
      </c>
      <c r="CT31" s="34"/>
      <c r="CU31" s="34" t="n">
        <f aca="false">MATCH(CONCATENATE("NG ",TEXT($BR31,"mmm-yyyy")),Curves!$11:$11,0)</f>
        <v>25</v>
      </c>
      <c r="CV31" s="34" t="n">
        <f aca="false">MATCH(CONCATENATE("B ",TEXT($BR31,"mmm-yyyy")),Curves!$11:$11,0)</f>
        <v>13</v>
      </c>
      <c r="CW31" s="34" t="n">
        <f aca="false">MATCH(CONCATENATE("DISC ",TEXT($BR31,"mmm-yyyy")),Curves!$11:$11,0)</f>
        <v>37</v>
      </c>
      <c r="CX31" s="34"/>
      <c r="CY31" s="34" t="n">
        <f aca="false">MATCH(CONCATENATE("NG ",TEXT($BS31,"mmm-yyyy")),Curves!$11:$11,0)</f>
        <v>26</v>
      </c>
      <c r="CZ31" s="34" t="n">
        <f aca="false">MATCH(CONCATENATE("B ",TEXT($BS31,"mmm-yyyy")),Curves!$11:$11,0)</f>
        <v>14</v>
      </c>
      <c r="DA31" s="34" t="n">
        <f aca="false">MATCH(CONCATENATE("DISC ",TEXT($BS31,"mmm-yyyy")),Curves!$11:$11,0)</f>
        <v>38</v>
      </c>
      <c r="DB31" s="34"/>
      <c r="DC31" s="34" t="n">
        <f aca="false">MATCH(CONCATENATE("NG ",TEXT($BT31,"mmm-yyyy")),Curves!$11:$11,0)</f>
        <v>27</v>
      </c>
      <c r="DD31" s="34" t="n">
        <f aca="false">MATCH(CONCATENATE("B ",TEXT($BT31,"mmm-yyyy")),Curves!$11:$11,0)</f>
        <v>15</v>
      </c>
      <c r="DE31" s="34" t="n">
        <f aca="false">MATCH(CONCATENATE("DISC ",TEXT($BT31,"mmm-yyyy")),Curves!$11:$11,0)</f>
        <v>39</v>
      </c>
      <c r="DF31" s="34"/>
      <c r="DG31" s="34" t="n">
        <f aca="false">MATCH(CONCATENATE("NG ",TEXT($BU31,"mmm-yyyy")),Curves!$11:$11,0)</f>
        <v>28</v>
      </c>
      <c r="DH31" s="34" t="n">
        <f aca="false">MATCH(CONCATENATE("B ",TEXT($BU31,"mmm-yyyy")),Curves!$11:$11,0)</f>
        <v>16</v>
      </c>
      <c r="DI31" s="34" t="n">
        <f aca="false">MATCH(CONCATENATE("DISC ",TEXT($BU31,"mmm-yyyy")),Curves!$11:$11,0)</f>
        <v>40</v>
      </c>
      <c r="DK31" s="34" t="n">
        <f aca="false">MATCH(CONCATENATE("NG ",TEXT($BV31,"mmm-yyyy")),Curves!$11:$11,0)</f>
        <v>29</v>
      </c>
      <c r="DL31" s="34" t="n">
        <f aca="false">MATCH(CONCATENATE("B ",TEXT($BV31,"mmm-yyyy")),Curves!$11:$11,0)</f>
        <v>17</v>
      </c>
      <c r="DM31" s="34" t="n">
        <f aca="false">MATCH(CONCATENATE("DISC ",TEXT($BV31,"mmm-yyyy")),Curves!$11:$11,0)</f>
        <v>41</v>
      </c>
      <c r="DO31" s="34" t="n">
        <f aca="false">MATCH(CONCATENATE("NG ",TEXT($BW31,"mmm-yyyy")),Curves!$11:$11,0)</f>
        <v>30</v>
      </c>
      <c r="DP31" s="34" t="n">
        <f aca="false">MATCH(CONCATENATE("B ",TEXT($BW31,"mmm-yyyy")),Curves!$11:$11,0)</f>
        <v>18</v>
      </c>
      <c r="DQ31" s="34" t="n">
        <f aca="false">MATCH(CONCATENATE("DISC ",TEXT($BW31,"mmm-yyyy")),Curves!$11:$11,0)</f>
        <v>42</v>
      </c>
    </row>
    <row r="32" customFormat="false" ht="12.75" hidden="false" customHeight="false" outlineLevel="0" collapsed="false">
      <c r="B32" s="26" t="n">
        <f aca="false">IF(C32&lt;&gt;"",IF(C32&gt;=(WORKDAY(EOMONTH(C32,0)+1,-2)),EOMONTH(EOMONTH(C32,0)+1,0)+1,EOMONTH(C32,0)+1),"")</f>
        <v>35947</v>
      </c>
      <c r="C32" s="45" t="n">
        <f aca="false">IF(Curves!C41&lt;&gt;"",Curves!C41,"")</f>
        <v>35915</v>
      </c>
      <c r="D32" s="46"/>
      <c r="E32" s="47" t="n">
        <f aca="false">(T32+U32)*V32</f>
        <v>0</v>
      </c>
      <c r="F32" s="47" t="n">
        <f aca="false">(X32+Y32)*Z32</f>
        <v>2.3343051846437</v>
      </c>
      <c r="G32" s="47" t="n">
        <f aca="false">(AB32+AC32)*AD32</f>
        <v>2.39358991213218</v>
      </c>
      <c r="H32" s="47" t="n">
        <f aca="false">(AF32+AG32)*AH32</f>
        <v>2.41939260377303</v>
      </c>
      <c r="I32" s="47" t="n">
        <f aca="false">(AJ32+AK32)*AL32</f>
        <v>2.40956458583631</v>
      </c>
      <c r="J32" s="47" t="n">
        <f aca="false">(AN32+AO32)*AP32</f>
        <v>2.37865366614207</v>
      </c>
      <c r="K32" s="47" t="n">
        <f aca="false">(AR32+AS32)*AT32</f>
        <v>2.54183353928173</v>
      </c>
      <c r="L32" s="47" t="n">
        <f aca="false">(AV32+AW32)*AX32</f>
        <v>2.67765883706706</v>
      </c>
      <c r="M32" s="47" t="n">
        <f aca="false">(AZ32+BA32)*BB32</f>
        <v>2.67886948112394</v>
      </c>
      <c r="N32" s="47" t="n">
        <f aca="false">(BD32+BE32)*BF32</f>
        <v>2.54591641727811</v>
      </c>
      <c r="O32" s="48" t="n">
        <f aca="false">(BH32+BI32)*BJ32</f>
        <v>2.42010698232444</v>
      </c>
      <c r="P32" s="49" t="n">
        <f aca="false">MAX(E32:O32)</f>
        <v>2.67886948112394</v>
      </c>
      <c r="Q32" s="49" t="n">
        <f aca="false">MIN(F32:O32)</f>
        <v>2.3343051846437</v>
      </c>
      <c r="R32" s="50" t="n">
        <f aca="false">IF(P32-Q32&lt;&gt;0,P32-Q32,R31)</f>
        <v>0.344564296480247</v>
      </c>
      <c r="T32" s="31" t="n">
        <f aca="false">INDEX(Curves!$A$12:$AZ$907,$BZ32,CA32)</f>
        <v>0</v>
      </c>
      <c r="U32" s="31" t="n">
        <f aca="false">INDEX(Curves!$A$12:$AZ$907,$BZ32,CB32)</f>
        <v>0</v>
      </c>
      <c r="V32" s="31" t="n">
        <f aca="false">INDEX(Curves!$A$12:$AZ$907,$BZ32,CC32)</f>
        <v>0</v>
      </c>
      <c r="W32" s="31"/>
      <c r="X32" s="31" t="n">
        <f aca="false">INDEX(Curves!$A$12:$AZ$907,$BZ32,CE32)</f>
        <v>2.221</v>
      </c>
      <c r="Y32" s="31" t="n">
        <f aca="false">INDEX(Curves!$A$12:$AZ$907,$BZ32,CF32)</f>
        <v>0.125</v>
      </c>
      <c r="Z32" s="31" t="n">
        <f aca="false">INDEX(Curves!$A$12:$AZ$907,$BZ32,CG32)</f>
        <v>0.995014997716836</v>
      </c>
      <c r="AA32" s="31"/>
      <c r="AB32" s="31" t="n">
        <f aca="false">INDEX(Curves!$A$12:$AZ$907,$BZ32,CI32)</f>
        <v>2.267</v>
      </c>
      <c r="AC32" s="31" t="n">
        <f aca="false">INDEX(Curves!$A$12:$AZ$907,$BZ32,CJ32)</f>
        <v>0.15</v>
      </c>
      <c r="AD32" s="31" t="n">
        <f aca="false">INDEX(Curves!$A$12:$AZ$907,$BZ32,CK32)</f>
        <v>0.990314403033588</v>
      </c>
      <c r="AE32" s="31"/>
      <c r="AF32" s="31" t="n">
        <f aca="false">INDEX(Curves!$A$12:$AZ$907,$BZ32,CM32)</f>
        <v>2.305</v>
      </c>
      <c r="AG32" s="31" t="n">
        <f aca="false">INDEX(Curves!$A$12:$AZ$907,$BZ32,CN32)</f>
        <v>0.15</v>
      </c>
      <c r="AH32" s="31" t="n">
        <f aca="false">INDEX(Curves!$A$12:$AZ$907,$BZ32,CO32)</f>
        <v>0.985495968950319</v>
      </c>
      <c r="AI32" s="31"/>
      <c r="AJ32" s="31" t="n">
        <f aca="false">INDEX(Curves!$A$12:$AZ$907,$BZ32,CQ32)</f>
        <v>2.317</v>
      </c>
      <c r="AK32" s="31" t="n">
        <f aca="false">INDEX(Curves!$A$12:$AZ$907,$BZ32,CR32)</f>
        <v>0.14</v>
      </c>
      <c r="AL32" s="31" t="n">
        <f aca="false">INDEX(Curves!$A$12:$AZ$907,$BZ32,CS32)</f>
        <v>0.980693767129144</v>
      </c>
      <c r="AM32" s="31"/>
      <c r="AN32" s="31" t="n">
        <f aca="false">INDEX(Curves!$A$12:$AZ$907,$BZ32,CU32)</f>
        <v>2.357</v>
      </c>
      <c r="AO32" s="31" t="n">
        <f aca="false">INDEX(Curves!$A$12:$AZ$907,$BZ32,CV32)</f>
        <v>0.08</v>
      </c>
      <c r="AP32" s="31" t="n">
        <f aca="false">INDEX(Curves!$A$12:$AZ$907,$BZ32,CW32)</f>
        <v>0.976058131367283</v>
      </c>
      <c r="AQ32" s="31"/>
      <c r="AR32" s="31" t="n">
        <f aca="false">INDEX(Curves!$A$12:$AZ$907,$BZ32,CY32)</f>
        <v>2.497</v>
      </c>
      <c r="AS32" s="31" t="n">
        <f aca="false">INDEX(Curves!$A$12:$AZ$907,$BZ32,CZ32)</f>
        <v>0.12</v>
      </c>
      <c r="AT32" s="31" t="n">
        <f aca="false">INDEX(Curves!$A$12:$AZ$907,$BZ32,DA32)</f>
        <v>0.971277622958246</v>
      </c>
      <c r="AU32" s="31"/>
      <c r="AV32" s="31" t="n">
        <f aca="false">INDEX(Curves!$A$12:$AZ$907,$BZ32,DC32)</f>
        <v>2.625</v>
      </c>
      <c r="AW32" s="31" t="n">
        <f aca="false">INDEX(Curves!$A$12:$AZ$907,$BZ32,DD32)</f>
        <v>0.145</v>
      </c>
      <c r="AX32" s="31" t="n">
        <f aca="false">INDEX(Curves!$A$12:$AZ$907,$BZ32,DE32)</f>
        <v>0.966663840096412</v>
      </c>
      <c r="AY32" s="31"/>
      <c r="AZ32" s="31" t="n">
        <f aca="false">INDEX(Curves!$A$12:$AZ$907,$BZ32,DG32)</f>
        <v>2.64</v>
      </c>
      <c r="BA32" s="31" t="n">
        <f aca="false">INDEX(Curves!$A$12:$AZ$907,$BZ32,DH32)</f>
        <v>0.145</v>
      </c>
      <c r="BB32" s="31" t="n">
        <f aca="false">INDEX(Curves!$A$12:$AZ$907,$BZ32,DI32)</f>
        <v>0.961892093760842</v>
      </c>
      <c r="BC32" s="31"/>
      <c r="BD32" s="31" t="n">
        <f aca="false">INDEX(Curves!$A$12:$AZ$907,$BZ32,DK32)</f>
        <v>2.515</v>
      </c>
      <c r="BE32" s="31" t="n">
        <f aca="false">INDEX(Curves!$A$12:$AZ$907,$BZ32,DL32)</f>
        <v>0.145</v>
      </c>
      <c r="BF32" s="31" t="n">
        <f aca="false">INDEX(Curves!$A$12:$AZ$907,$BZ32,DM32)</f>
        <v>0.957111435066959</v>
      </c>
      <c r="BG32" s="31"/>
      <c r="BH32" s="31" t="n">
        <f aca="false">INDEX(Curves!$A$12:$AZ$907,$BZ32,DO32)</f>
        <v>2.395</v>
      </c>
      <c r="BI32" s="31" t="n">
        <f aca="false">INDEX(Curves!$A$12:$AZ$907,$BZ32,DP32)</f>
        <v>0.145</v>
      </c>
      <c r="BJ32" s="31" t="n">
        <f aca="false">INDEX(Curves!$A$12:$AZ$907,$BZ32,DQ32)</f>
        <v>0.952798024537181</v>
      </c>
      <c r="BK32" s="0"/>
      <c r="BL32" s="0"/>
      <c r="BM32" s="51" t="n">
        <f aca="false">BM31</f>
        <v>35916</v>
      </c>
      <c r="BN32" s="51" t="n">
        <f aca="false">EOMONTH(BM32,1)</f>
        <v>35976</v>
      </c>
      <c r="BO32" s="51" t="n">
        <f aca="false">EOMONTH(BN32,1)</f>
        <v>36007</v>
      </c>
      <c r="BP32" s="51" t="n">
        <f aca="false">EOMONTH(BO32,1)</f>
        <v>36038</v>
      </c>
      <c r="BQ32" s="51" t="n">
        <f aca="false">EOMONTH(BP32,1)</f>
        <v>36068</v>
      </c>
      <c r="BR32" s="51" t="n">
        <f aca="false">EOMONTH(BQ32,1)</f>
        <v>36099</v>
      </c>
      <c r="BS32" s="51" t="n">
        <f aca="false">EOMONTH(BR32,1)</f>
        <v>36129</v>
      </c>
      <c r="BT32" s="51" t="n">
        <f aca="false">EOMONTH(BS32,1)</f>
        <v>36160</v>
      </c>
      <c r="BU32" s="51" t="n">
        <f aca="false">EOMONTH(BT32,1)</f>
        <v>36191</v>
      </c>
      <c r="BV32" s="51" t="n">
        <f aca="false">EOMONTH(BU32,1)</f>
        <v>36219</v>
      </c>
      <c r="BW32" s="51" t="n">
        <f aca="false">EOMONTH(BV32,1)</f>
        <v>36250</v>
      </c>
      <c r="BX32" s="52"/>
      <c r="BZ32" s="34" t="n">
        <f aca="false">MATCH(C32,Curves!$C$12:$C$433,0)</f>
        <v>30</v>
      </c>
      <c r="CA32" s="34" t="n">
        <f aca="false">MATCH(CONCATENATE("NG ",TEXT($BM32,"mmm-yyyy")),Curves!$11:$11,0)</f>
        <v>20</v>
      </c>
      <c r="CB32" s="34" t="n">
        <f aca="false">MATCH(CONCATENATE("B ",TEXT($BM32,"mmm-yyyy")),Curves!$11:$11,0)</f>
        <v>8</v>
      </c>
      <c r="CC32" s="34" t="n">
        <f aca="false">MATCH(CONCATENATE("DISC ",TEXT($BM32,"mmm-yyyy")),Curves!$11:$11,0)</f>
        <v>32</v>
      </c>
      <c r="CD32" s="34"/>
      <c r="CE32" s="34" t="n">
        <f aca="false">MATCH(CONCATENATE("NG ",TEXT($BN32,"mmm-yyyy")),Curves!$11:$11,0)</f>
        <v>21</v>
      </c>
      <c r="CF32" s="34" t="n">
        <f aca="false">MATCH(CONCATENATE("B ",TEXT($BN32,"mmm-yyyy")),Curves!$11:$11,0)</f>
        <v>9</v>
      </c>
      <c r="CG32" s="34" t="n">
        <f aca="false">MATCH(CONCATENATE("DISC ",TEXT($BN32,"mmm-yyyy")),Curves!$11:$11,0)</f>
        <v>33</v>
      </c>
      <c r="CH32" s="34"/>
      <c r="CI32" s="34" t="n">
        <f aca="false">MATCH(CONCATENATE("NG ",TEXT($BO32,"mmm-yyyy")),Curves!$11:$11,0)</f>
        <v>22</v>
      </c>
      <c r="CJ32" s="34" t="n">
        <f aca="false">MATCH(CONCATENATE("B ",TEXT($BO32,"mmm-yyyy")),Curves!$11:$11,0)</f>
        <v>10</v>
      </c>
      <c r="CK32" s="34" t="n">
        <f aca="false">MATCH(CONCATENATE("DISC ",TEXT($BO32,"mmm-yyyy")),Curves!$11:$11,0)</f>
        <v>34</v>
      </c>
      <c r="CL32" s="34"/>
      <c r="CM32" s="34" t="n">
        <f aca="false">MATCH(CONCATENATE("NG ",TEXT($BP32,"mmm-yyyy")),Curves!$11:$11,0)</f>
        <v>23</v>
      </c>
      <c r="CN32" s="34" t="n">
        <f aca="false">MATCH(CONCATENATE("B ",TEXT($BP32,"mmm-yyyy")),Curves!$11:$11,0)</f>
        <v>11</v>
      </c>
      <c r="CO32" s="34" t="n">
        <f aca="false">MATCH(CONCATENATE("DISC ",TEXT($BP32,"mmm-yyyy")),Curves!$11:$11,0)</f>
        <v>35</v>
      </c>
      <c r="CP32" s="34"/>
      <c r="CQ32" s="34" t="n">
        <f aca="false">MATCH(CONCATENATE("NG ",TEXT($BQ32,"mmm-yyyy")),Curves!$11:$11,0)</f>
        <v>24</v>
      </c>
      <c r="CR32" s="34" t="n">
        <f aca="false">MATCH(CONCATENATE("B ",TEXT($BQ32,"mmm-yyyy")),Curves!$11:$11,0)</f>
        <v>12</v>
      </c>
      <c r="CS32" s="34" t="n">
        <f aca="false">MATCH(CONCATENATE("DISC ",TEXT($BQ32,"mmm-yyyy")),Curves!$11:$11,0)</f>
        <v>36</v>
      </c>
      <c r="CT32" s="34"/>
      <c r="CU32" s="34" t="n">
        <f aca="false">MATCH(CONCATENATE("NG ",TEXT($BR32,"mmm-yyyy")),Curves!$11:$11,0)</f>
        <v>25</v>
      </c>
      <c r="CV32" s="34" t="n">
        <f aca="false">MATCH(CONCATENATE("B ",TEXT($BR32,"mmm-yyyy")),Curves!$11:$11,0)</f>
        <v>13</v>
      </c>
      <c r="CW32" s="34" t="n">
        <f aca="false">MATCH(CONCATENATE("DISC ",TEXT($BR32,"mmm-yyyy")),Curves!$11:$11,0)</f>
        <v>37</v>
      </c>
      <c r="CX32" s="34"/>
      <c r="CY32" s="34" t="n">
        <f aca="false">MATCH(CONCATENATE("NG ",TEXT($BS32,"mmm-yyyy")),Curves!$11:$11,0)</f>
        <v>26</v>
      </c>
      <c r="CZ32" s="34" t="n">
        <f aca="false">MATCH(CONCATENATE("B ",TEXT($BS32,"mmm-yyyy")),Curves!$11:$11,0)</f>
        <v>14</v>
      </c>
      <c r="DA32" s="34" t="n">
        <f aca="false">MATCH(CONCATENATE("DISC ",TEXT($BS32,"mmm-yyyy")),Curves!$11:$11,0)</f>
        <v>38</v>
      </c>
      <c r="DB32" s="34"/>
      <c r="DC32" s="34" t="n">
        <f aca="false">MATCH(CONCATENATE("NG ",TEXT($BT32,"mmm-yyyy")),Curves!$11:$11,0)</f>
        <v>27</v>
      </c>
      <c r="DD32" s="34" t="n">
        <f aca="false">MATCH(CONCATENATE("B ",TEXT($BT32,"mmm-yyyy")),Curves!$11:$11,0)</f>
        <v>15</v>
      </c>
      <c r="DE32" s="34" t="n">
        <f aca="false">MATCH(CONCATENATE("DISC ",TEXT($BT32,"mmm-yyyy")),Curves!$11:$11,0)</f>
        <v>39</v>
      </c>
      <c r="DF32" s="34"/>
      <c r="DG32" s="34" t="n">
        <f aca="false">MATCH(CONCATENATE("NG ",TEXT($BU32,"mmm-yyyy")),Curves!$11:$11,0)</f>
        <v>28</v>
      </c>
      <c r="DH32" s="34" t="n">
        <f aca="false">MATCH(CONCATENATE("B ",TEXT($BU32,"mmm-yyyy")),Curves!$11:$11,0)</f>
        <v>16</v>
      </c>
      <c r="DI32" s="34" t="n">
        <f aca="false">MATCH(CONCATENATE("DISC ",TEXT($BU32,"mmm-yyyy")),Curves!$11:$11,0)</f>
        <v>40</v>
      </c>
      <c r="DK32" s="34" t="n">
        <f aca="false">MATCH(CONCATENATE("NG ",TEXT($BV32,"mmm-yyyy")),Curves!$11:$11,0)</f>
        <v>29</v>
      </c>
      <c r="DL32" s="34" t="n">
        <f aca="false">MATCH(CONCATENATE("B ",TEXT($BV32,"mmm-yyyy")),Curves!$11:$11,0)</f>
        <v>17</v>
      </c>
      <c r="DM32" s="34" t="n">
        <f aca="false">MATCH(CONCATENATE("DISC ",TEXT($BV32,"mmm-yyyy")),Curves!$11:$11,0)</f>
        <v>41</v>
      </c>
      <c r="DO32" s="34" t="n">
        <f aca="false">MATCH(CONCATENATE("NG ",TEXT($BW32,"mmm-yyyy")),Curves!$11:$11,0)</f>
        <v>30</v>
      </c>
      <c r="DP32" s="34" t="n">
        <f aca="false">MATCH(CONCATENATE("B ",TEXT($BW32,"mmm-yyyy")),Curves!$11:$11,0)</f>
        <v>18</v>
      </c>
      <c r="DQ32" s="34" t="n">
        <f aca="false">MATCH(CONCATENATE("DISC ",TEXT($BW32,"mmm-yyyy")),Curves!$11:$11,0)</f>
        <v>42</v>
      </c>
    </row>
    <row r="33" customFormat="false" ht="12.75" hidden="false" customHeight="false" outlineLevel="0" collapsed="false">
      <c r="B33" s="26" t="n">
        <f aca="false">IF(C33&lt;&gt;"",IF(C33&gt;=(WORKDAY(EOMONTH(C33,0)+1,-2)),EOMONTH(EOMONTH(C33,0)+1,0)+1,EOMONTH(C33,0)+1),"")</f>
        <v>35947</v>
      </c>
      <c r="C33" s="45" t="n">
        <f aca="false">IF(Curves!C42&lt;&gt;"",Curves!C42,"")</f>
        <v>35916</v>
      </c>
      <c r="D33" s="46"/>
      <c r="E33" s="47" t="n">
        <f aca="false">(T33+U33)*V33</f>
        <v>0</v>
      </c>
      <c r="F33" s="47" t="n">
        <f aca="false">(X33+Y33)*Z33</f>
        <v>2.27103957677325</v>
      </c>
      <c r="G33" s="47" t="n">
        <f aca="false">(AB33+AC33)*AD33</f>
        <v>2.37320031118145</v>
      </c>
      <c r="H33" s="47" t="n">
        <f aca="false">(AF33+AG33)*AH33</f>
        <v>2.41486874212344</v>
      </c>
      <c r="I33" s="47" t="n">
        <f aca="false">(AJ33+AK33)*AL33</f>
        <v>2.41288014412674</v>
      </c>
      <c r="J33" s="47" t="n">
        <f aca="false">(AN33+AO33)*AP33</f>
        <v>2.381921858772</v>
      </c>
      <c r="K33" s="47" t="n">
        <f aca="false">(AR33+AS33)*AT33</f>
        <v>2.54509123653264</v>
      </c>
      <c r="L33" s="47" t="n">
        <f aca="false">(AV33+AW33)*AX33</f>
        <v>2.6828306153447</v>
      </c>
      <c r="M33" s="47" t="n">
        <f aca="false">(AZ33+BA33)*BB33</f>
        <v>2.68398446818437</v>
      </c>
      <c r="N33" s="47" t="n">
        <f aca="false">(BD33+BE33)*BF33</f>
        <v>2.54520855503416</v>
      </c>
      <c r="O33" s="48" t="n">
        <f aca="false">(BH33+BI33)*BJ33</f>
        <v>2.41744563588358</v>
      </c>
      <c r="P33" s="49" t="n">
        <f aca="false">MAX(E33:O33)</f>
        <v>2.68398446818437</v>
      </c>
      <c r="Q33" s="49" t="n">
        <f aca="false">MIN(F33:O33)</f>
        <v>2.27103957677325</v>
      </c>
      <c r="R33" s="50" t="n">
        <f aca="false">IF(P33-Q33&lt;&gt;0,P33-Q33,R32)</f>
        <v>0.412944891411117</v>
      </c>
      <c r="T33" s="31" t="n">
        <f aca="false">INDEX(Curves!$A$12:$AZ$907,$BZ33,CA33)</f>
        <v>0</v>
      </c>
      <c r="U33" s="31" t="n">
        <f aca="false">INDEX(Curves!$A$12:$AZ$907,$BZ33,CB33)</f>
        <v>0</v>
      </c>
      <c r="V33" s="31" t="n">
        <f aca="false">INDEX(Curves!$A$12:$AZ$907,$BZ33,CC33)</f>
        <v>0</v>
      </c>
      <c r="W33" s="31"/>
      <c r="X33" s="31" t="n">
        <f aca="false">INDEX(Curves!$A$12:$AZ$907,$BZ33,CE33)</f>
        <v>2.202</v>
      </c>
      <c r="Y33" s="31" t="n">
        <f aca="false">INDEX(Curves!$A$12:$AZ$907,$BZ33,CF33)</f>
        <v>0.08</v>
      </c>
      <c r="Z33" s="31" t="n">
        <f aca="false">INDEX(Curves!$A$12:$AZ$907,$BZ33,CG33)</f>
        <v>0.995197009979513</v>
      </c>
      <c r="AA33" s="31"/>
      <c r="AB33" s="31" t="n">
        <f aca="false">INDEX(Curves!$A$12:$AZ$907,$BZ33,CI33)</f>
        <v>2.256</v>
      </c>
      <c r="AC33" s="31" t="n">
        <f aca="false">INDEX(Curves!$A$12:$AZ$907,$BZ33,CJ33)</f>
        <v>0.14</v>
      </c>
      <c r="AD33" s="31" t="n">
        <f aca="false">INDEX(Curves!$A$12:$AZ$907,$BZ33,CK33)</f>
        <v>0.990484270109121</v>
      </c>
      <c r="AE33" s="31"/>
      <c r="AF33" s="31" t="n">
        <f aca="false">INDEX(Curves!$A$12:$AZ$907,$BZ33,CM33)</f>
        <v>2.3</v>
      </c>
      <c r="AG33" s="31" t="n">
        <f aca="false">INDEX(Curves!$A$12:$AZ$907,$BZ33,CN33)</f>
        <v>0.15</v>
      </c>
      <c r="AH33" s="31" t="n">
        <f aca="false">INDEX(Curves!$A$12:$AZ$907,$BZ33,CO33)</f>
        <v>0.985660711070792</v>
      </c>
      <c r="AI33" s="31"/>
      <c r="AJ33" s="31" t="n">
        <f aca="false">INDEX(Curves!$A$12:$AZ$907,$BZ33,CQ33)</f>
        <v>2.32</v>
      </c>
      <c r="AK33" s="31" t="n">
        <f aca="false">INDEX(Curves!$A$12:$AZ$907,$BZ33,CR33)</f>
        <v>0.14</v>
      </c>
      <c r="AL33" s="31" t="n">
        <f aca="false">INDEX(Curves!$A$12:$AZ$907,$BZ33,CS33)</f>
        <v>0.980845587043391</v>
      </c>
      <c r="AM33" s="31"/>
      <c r="AN33" s="31" t="n">
        <f aca="false">INDEX(Curves!$A$12:$AZ$907,$BZ33,CU33)</f>
        <v>2.36</v>
      </c>
      <c r="AO33" s="31" t="n">
        <f aca="false">INDEX(Curves!$A$12:$AZ$907,$BZ33,CV33)</f>
        <v>0.08</v>
      </c>
      <c r="AP33" s="31" t="n">
        <f aca="false">INDEX(Curves!$A$12:$AZ$907,$BZ33,CW33)</f>
        <v>0.97619748310328</v>
      </c>
      <c r="AQ33" s="31"/>
      <c r="AR33" s="31" t="n">
        <f aca="false">INDEX(Curves!$A$12:$AZ$907,$BZ33,CY33)</f>
        <v>2.5</v>
      </c>
      <c r="AS33" s="31" t="n">
        <f aca="false">INDEX(Curves!$A$12:$AZ$907,$BZ33,CZ33)</f>
        <v>0.12</v>
      </c>
      <c r="AT33" s="31" t="n">
        <f aca="false">INDEX(Curves!$A$12:$AZ$907,$BZ33,DA33)</f>
        <v>0.971408868905588</v>
      </c>
      <c r="AU33" s="31"/>
      <c r="AV33" s="31" t="n">
        <f aca="false">INDEX(Curves!$A$12:$AZ$907,$BZ33,DC33)</f>
        <v>2.625</v>
      </c>
      <c r="AW33" s="31" t="n">
        <f aca="false">INDEX(Curves!$A$12:$AZ$907,$BZ33,DD33)</f>
        <v>0.15</v>
      </c>
      <c r="AX33" s="31" t="n">
        <f aca="false">INDEX(Curves!$A$12:$AZ$907,$BZ33,DE33)</f>
        <v>0.966785807331422</v>
      </c>
      <c r="AY33" s="31"/>
      <c r="AZ33" s="31" t="n">
        <f aca="false">INDEX(Curves!$A$12:$AZ$907,$BZ33,DG33)</f>
        <v>2.64</v>
      </c>
      <c r="BA33" s="31" t="n">
        <f aca="false">INDEX(Curves!$A$12:$AZ$907,$BZ33,DH33)</f>
        <v>0.15</v>
      </c>
      <c r="BB33" s="31" t="n">
        <f aca="false">INDEX(Curves!$A$12:$AZ$907,$BZ33,DI33)</f>
        <v>0.962001601499773</v>
      </c>
      <c r="BC33" s="31"/>
      <c r="BD33" s="31" t="n">
        <f aca="false">INDEX(Curves!$A$12:$AZ$907,$BZ33,DK33)</f>
        <v>2.509</v>
      </c>
      <c r="BE33" s="31" t="n">
        <f aca="false">INDEX(Curves!$A$12:$AZ$907,$BZ33,DL33)</f>
        <v>0.15</v>
      </c>
      <c r="BF33" s="31" t="n">
        <f aca="false">INDEX(Curves!$A$12:$AZ$907,$BZ33,DM33)</f>
        <v>0.957205173010216</v>
      </c>
      <c r="BG33" s="31"/>
      <c r="BH33" s="31" t="n">
        <f aca="false">INDEX(Curves!$A$12:$AZ$907,$BZ33,DO33)</f>
        <v>2.387</v>
      </c>
      <c r="BI33" s="31" t="n">
        <f aca="false">INDEX(Curves!$A$12:$AZ$907,$BZ33,DP33)</f>
        <v>0.15</v>
      </c>
      <c r="BJ33" s="31" t="n">
        <f aca="false">INDEX(Curves!$A$12:$AZ$907,$BZ33,DQ33)</f>
        <v>0.952875694081033</v>
      </c>
      <c r="BK33" s="0"/>
      <c r="BL33" s="0"/>
      <c r="BM33" s="51" t="n">
        <f aca="false">BM32</f>
        <v>35916</v>
      </c>
      <c r="BN33" s="51" t="n">
        <f aca="false">EOMONTH(BM33,1)</f>
        <v>35976</v>
      </c>
      <c r="BO33" s="51" t="n">
        <f aca="false">EOMONTH(BN33,1)</f>
        <v>36007</v>
      </c>
      <c r="BP33" s="51" t="n">
        <f aca="false">EOMONTH(BO33,1)</f>
        <v>36038</v>
      </c>
      <c r="BQ33" s="51" t="n">
        <f aca="false">EOMONTH(BP33,1)</f>
        <v>36068</v>
      </c>
      <c r="BR33" s="51" t="n">
        <f aca="false">EOMONTH(BQ33,1)</f>
        <v>36099</v>
      </c>
      <c r="BS33" s="51" t="n">
        <f aca="false">EOMONTH(BR33,1)</f>
        <v>36129</v>
      </c>
      <c r="BT33" s="51" t="n">
        <f aca="false">EOMONTH(BS33,1)</f>
        <v>36160</v>
      </c>
      <c r="BU33" s="51" t="n">
        <f aca="false">EOMONTH(BT33,1)</f>
        <v>36191</v>
      </c>
      <c r="BV33" s="51" t="n">
        <f aca="false">EOMONTH(BU33,1)</f>
        <v>36219</v>
      </c>
      <c r="BW33" s="51" t="n">
        <f aca="false">EOMONTH(BV33,1)</f>
        <v>36250</v>
      </c>
      <c r="BX33" s="52"/>
      <c r="BZ33" s="34" t="n">
        <f aca="false">MATCH(C33,Curves!$C$12:$C$433,0)</f>
        <v>31</v>
      </c>
      <c r="CA33" s="34" t="n">
        <f aca="false">MATCH(CONCATENATE("NG ",TEXT($BM33,"mmm-yyyy")),Curves!$11:$11,0)</f>
        <v>20</v>
      </c>
      <c r="CB33" s="34" t="n">
        <f aca="false">MATCH(CONCATENATE("B ",TEXT($BM33,"mmm-yyyy")),Curves!$11:$11,0)</f>
        <v>8</v>
      </c>
      <c r="CC33" s="34" t="n">
        <f aca="false">MATCH(CONCATENATE("DISC ",TEXT($BM33,"mmm-yyyy")),Curves!$11:$11,0)</f>
        <v>32</v>
      </c>
      <c r="CD33" s="34"/>
      <c r="CE33" s="34" t="n">
        <f aca="false">MATCH(CONCATENATE("NG ",TEXT($BN33,"mmm-yyyy")),Curves!$11:$11,0)</f>
        <v>21</v>
      </c>
      <c r="CF33" s="34" t="n">
        <f aca="false">MATCH(CONCATENATE("B ",TEXT($BN33,"mmm-yyyy")),Curves!$11:$11,0)</f>
        <v>9</v>
      </c>
      <c r="CG33" s="34" t="n">
        <f aca="false">MATCH(CONCATENATE("DISC ",TEXT($BN33,"mmm-yyyy")),Curves!$11:$11,0)</f>
        <v>33</v>
      </c>
      <c r="CH33" s="34"/>
      <c r="CI33" s="34" t="n">
        <f aca="false">MATCH(CONCATENATE("NG ",TEXT($BO33,"mmm-yyyy")),Curves!$11:$11,0)</f>
        <v>22</v>
      </c>
      <c r="CJ33" s="34" t="n">
        <f aca="false">MATCH(CONCATENATE("B ",TEXT($BO33,"mmm-yyyy")),Curves!$11:$11,0)</f>
        <v>10</v>
      </c>
      <c r="CK33" s="34" t="n">
        <f aca="false">MATCH(CONCATENATE("DISC ",TEXT($BO33,"mmm-yyyy")),Curves!$11:$11,0)</f>
        <v>34</v>
      </c>
      <c r="CL33" s="34"/>
      <c r="CM33" s="34" t="n">
        <f aca="false">MATCH(CONCATENATE("NG ",TEXT($BP33,"mmm-yyyy")),Curves!$11:$11,0)</f>
        <v>23</v>
      </c>
      <c r="CN33" s="34" t="n">
        <f aca="false">MATCH(CONCATENATE("B ",TEXT($BP33,"mmm-yyyy")),Curves!$11:$11,0)</f>
        <v>11</v>
      </c>
      <c r="CO33" s="34" t="n">
        <f aca="false">MATCH(CONCATENATE("DISC ",TEXT($BP33,"mmm-yyyy")),Curves!$11:$11,0)</f>
        <v>35</v>
      </c>
      <c r="CP33" s="34"/>
      <c r="CQ33" s="34" t="n">
        <f aca="false">MATCH(CONCATENATE("NG ",TEXT($BQ33,"mmm-yyyy")),Curves!$11:$11,0)</f>
        <v>24</v>
      </c>
      <c r="CR33" s="34" t="n">
        <f aca="false">MATCH(CONCATENATE("B ",TEXT($BQ33,"mmm-yyyy")),Curves!$11:$11,0)</f>
        <v>12</v>
      </c>
      <c r="CS33" s="34" t="n">
        <f aca="false">MATCH(CONCATENATE("DISC ",TEXT($BQ33,"mmm-yyyy")),Curves!$11:$11,0)</f>
        <v>36</v>
      </c>
      <c r="CT33" s="34"/>
      <c r="CU33" s="34" t="n">
        <f aca="false">MATCH(CONCATENATE("NG ",TEXT($BR33,"mmm-yyyy")),Curves!$11:$11,0)</f>
        <v>25</v>
      </c>
      <c r="CV33" s="34" t="n">
        <f aca="false">MATCH(CONCATENATE("B ",TEXT($BR33,"mmm-yyyy")),Curves!$11:$11,0)</f>
        <v>13</v>
      </c>
      <c r="CW33" s="34" t="n">
        <f aca="false">MATCH(CONCATENATE("DISC ",TEXT($BR33,"mmm-yyyy")),Curves!$11:$11,0)</f>
        <v>37</v>
      </c>
      <c r="CX33" s="34"/>
      <c r="CY33" s="34" t="n">
        <f aca="false">MATCH(CONCATENATE("NG ",TEXT($BS33,"mmm-yyyy")),Curves!$11:$11,0)</f>
        <v>26</v>
      </c>
      <c r="CZ33" s="34" t="n">
        <f aca="false">MATCH(CONCATENATE("B ",TEXT($BS33,"mmm-yyyy")),Curves!$11:$11,0)</f>
        <v>14</v>
      </c>
      <c r="DA33" s="34" t="n">
        <f aca="false">MATCH(CONCATENATE("DISC ",TEXT($BS33,"mmm-yyyy")),Curves!$11:$11,0)</f>
        <v>38</v>
      </c>
      <c r="DB33" s="34"/>
      <c r="DC33" s="34" t="n">
        <f aca="false">MATCH(CONCATENATE("NG ",TEXT($BT33,"mmm-yyyy")),Curves!$11:$11,0)</f>
        <v>27</v>
      </c>
      <c r="DD33" s="34" t="n">
        <f aca="false">MATCH(CONCATENATE("B ",TEXT($BT33,"mmm-yyyy")),Curves!$11:$11,0)</f>
        <v>15</v>
      </c>
      <c r="DE33" s="34" t="n">
        <f aca="false">MATCH(CONCATENATE("DISC ",TEXT($BT33,"mmm-yyyy")),Curves!$11:$11,0)</f>
        <v>39</v>
      </c>
      <c r="DF33" s="34"/>
      <c r="DG33" s="34" t="n">
        <f aca="false">MATCH(CONCATENATE("NG ",TEXT($BU33,"mmm-yyyy")),Curves!$11:$11,0)</f>
        <v>28</v>
      </c>
      <c r="DH33" s="34" t="n">
        <f aca="false">MATCH(CONCATENATE("B ",TEXT($BU33,"mmm-yyyy")),Curves!$11:$11,0)</f>
        <v>16</v>
      </c>
      <c r="DI33" s="34" t="n">
        <f aca="false">MATCH(CONCATENATE("DISC ",TEXT($BU33,"mmm-yyyy")),Curves!$11:$11,0)</f>
        <v>40</v>
      </c>
      <c r="DK33" s="34" t="n">
        <f aca="false">MATCH(CONCATENATE("NG ",TEXT($BV33,"mmm-yyyy")),Curves!$11:$11,0)</f>
        <v>29</v>
      </c>
      <c r="DL33" s="34" t="n">
        <f aca="false">MATCH(CONCATENATE("B ",TEXT($BV33,"mmm-yyyy")),Curves!$11:$11,0)</f>
        <v>17</v>
      </c>
      <c r="DM33" s="34" t="n">
        <f aca="false">MATCH(CONCATENATE("DISC ",TEXT($BV33,"mmm-yyyy")),Curves!$11:$11,0)</f>
        <v>41</v>
      </c>
      <c r="DO33" s="34" t="n">
        <f aca="false">MATCH(CONCATENATE("NG ",TEXT($BW33,"mmm-yyyy")),Curves!$11:$11,0)</f>
        <v>30</v>
      </c>
      <c r="DP33" s="34" t="n">
        <f aca="false">MATCH(CONCATENATE("B ",TEXT($BW33,"mmm-yyyy")),Curves!$11:$11,0)</f>
        <v>18</v>
      </c>
      <c r="DQ33" s="34" t="n">
        <f aca="false">MATCH(CONCATENATE("DISC ",TEXT($BW33,"mmm-yyyy")),Curves!$11:$11,0)</f>
        <v>42</v>
      </c>
    </row>
    <row r="34" customFormat="false" ht="12.75" hidden="false" customHeight="false" outlineLevel="0" collapsed="false">
      <c r="B34" s="26" t="n">
        <f aca="false">IF(C34&lt;&gt;"",IF(C34&gt;=(WORKDAY(EOMONTH(C34,0)+1,-2)),EOMONTH(EOMONTH(C34,0)+1,0)+1,EOMONTH(C34,0)+1),"")</f>
        <v>35947</v>
      </c>
      <c r="C34" s="45" t="n">
        <f aca="false">IF(Curves!C43&lt;&gt;"",Curves!C43,"")</f>
        <v>35917</v>
      </c>
      <c r="D34" s="46"/>
      <c r="E34" s="47" t="n">
        <f aca="false">(T34+U34)*V34</f>
        <v>0</v>
      </c>
      <c r="F34" s="47" t="n">
        <f aca="false">(X34+Y34)*Z34</f>
        <v>0</v>
      </c>
      <c r="G34" s="47" t="n">
        <f aca="false">(AB34+AC34)*AD34</f>
        <v>0</v>
      </c>
      <c r="H34" s="47" t="n">
        <f aca="false">(AF34+AG34)*AH34</f>
        <v>0</v>
      </c>
      <c r="I34" s="47" t="n">
        <f aca="false">(AJ34+AK34)*AL34</f>
        <v>0</v>
      </c>
      <c r="J34" s="47" t="n">
        <f aca="false">(AN34+AO34)*AP34</f>
        <v>0</v>
      </c>
      <c r="K34" s="47" t="n">
        <f aca="false">(AR34+AS34)*AT34</f>
        <v>0</v>
      </c>
      <c r="L34" s="47" t="n">
        <f aca="false">(AV34+AW34)*AX34</f>
        <v>0</v>
      </c>
      <c r="M34" s="47" t="n">
        <f aca="false">(AZ34+BA34)*BB34</f>
        <v>0</v>
      </c>
      <c r="N34" s="47" t="n">
        <f aca="false">(BD34+BE34)*BF34</f>
        <v>0</v>
      </c>
      <c r="O34" s="48" t="n">
        <f aca="false">(BH34+BI34)*BJ34</f>
        <v>0</v>
      </c>
      <c r="P34" s="49" t="n">
        <f aca="false">MAX(E34:O34)</f>
        <v>0</v>
      </c>
      <c r="Q34" s="49" t="n">
        <f aca="false">MIN(F34:O34)</f>
        <v>0</v>
      </c>
      <c r="R34" s="50" t="n">
        <f aca="false">IF(P34-Q34&lt;&gt;0,P34-Q34,R33)</f>
        <v>0.412944891411117</v>
      </c>
      <c r="T34" s="31" t="n">
        <f aca="false">INDEX(Curves!$A$12:$AZ$907,$BZ34,CA34)</f>
        <v>0</v>
      </c>
      <c r="U34" s="31" t="n">
        <f aca="false">INDEX(Curves!$A$12:$AZ$907,$BZ34,CB34)</f>
        <v>0</v>
      </c>
      <c r="V34" s="31" t="n">
        <f aca="false">INDEX(Curves!$A$12:$AZ$907,$BZ34,CC34)</f>
        <v>0</v>
      </c>
      <c r="W34" s="31"/>
      <c r="X34" s="31" t="n">
        <f aca="false">INDEX(Curves!$A$12:$AZ$907,$BZ34,CE34)</f>
        <v>0</v>
      </c>
      <c r="Y34" s="31" t="n">
        <f aca="false">INDEX(Curves!$A$12:$AZ$907,$BZ34,CF34)</f>
        <v>0</v>
      </c>
      <c r="Z34" s="31" t="n">
        <f aca="false">INDEX(Curves!$A$12:$AZ$907,$BZ34,CG34)</f>
        <v>0</v>
      </c>
      <c r="AA34" s="31"/>
      <c r="AB34" s="31" t="n">
        <f aca="false">INDEX(Curves!$A$12:$AZ$907,$BZ34,CI34)</f>
        <v>0</v>
      </c>
      <c r="AC34" s="31" t="n">
        <f aca="false">INDEX(Curves!$A$12:$AZ$907,$BZ34,CJ34)</f>
        <v>0</v>
      </c>
      <c r="AD34" s="31" t="n">
        <f aca="false">INDEX(Curves!$A$12:$AZ$907,$BZ34,CK34)</f>
        <v>0</v>
      </c>
      <c r="AE34" s="31"/>
      <c r="AF34" s="31" t="n">
        <f aca="false">INDEX(Curves!$A$12:$AZ$907,$BZ34,CM34)</f>
        <v>0</v>
      </c>
      <c r="AG34" s="31" t="n">
        <f aca="false">INDEX(Curves!$A$12:$AZ$907,$BZ34,CN34)</f>
        <v>0</v>
      </c>
      <c r="AH34" s="31" t="n">
        <f aca="false">INDEX(Curves!$A$12:$AZ$907,$BZ34,CO34)</f>
        <v>0</v>
      </c>
      <c r="AI34" s="31"/>
      <c r="AJ34" s="31" t="n">
        <f aca="false">INDEX(Curves!$A$12:$AZ$907,$BZ34,CQ34)</f>
        <v>0</v>
      </c>
      <c r="AK34" s="31" t="n">
        <f aca="false">INDEX(Curves!$A$12:$AZ$907,$BZ34,CR34)</f>
        <v>0</v>
      </c>
      <c r="AL34" s="31" t="n">
        <f aca="false">INDEX(Curves!$A$12:$AZ$907,$BZ34,CS34)</f>
        <v>0</v>
      </c>
      <c r="AM34" s="31"/>
      <c r="AN34" s="31" t="n">
        <f aca="false">INDEX(Curves!$A$12:$AZ$907,$BZ34,CU34)</f>
        <v>0</v>
      </c>
      <c r="AO34" s="31" t="n">
        <f aca="false">INDEX(Curves!$A$12:$AZ$907,$BZ34,CV34)</f>
        <v>0</v>
      </c>
      <c r="AP34" s="31" t="n">
        <f aca="false">INDEX(Curves!$A$12:$AZ$907,$BZ34,CW34)</f>
        <v>0</v>
      </c>
      <c r="AQ34" s="31"/>
      <c r="AR34" s="31" t="n">
        <f aca="false">INDEX(Curves!$A$12:$AZ$907,$BZ34,CY34)</f>
        <v>0</v>
      </c>
      <c r="AS34" s="31" t="n">
        <f aca="false">INDEX(Curves!$A$12:$AZ$907,$BZ34,CZ34)</f>
        <v>0</v>
      </c>
      <c r="AT34" s="31" t="n">
        <f aca="false">INDEX(Curves!$A$12:$AZ$907,$BZ34,DA34)</f>
        <v>0</v>
      </c>
      <c r="AU34" s="31"/>
      <c r="AV34" s="31" t="n">
        <f aca="false">INDEX(Curves!$A$12:$AZ$907,$BZ34,DC34)</f>
        <v>0</v>
      </c>
      <c r="AW34" s="31" t="n">
        <f aca="false">INDEX(Curves!$A$12:$AZ$907,$BZ34,DD34)</f>
        <v>0</v>
      </c>
      <c r="AX34" s="31" t="n">
        <f aca="false">INDEX(Curves!$A$12:$AZ$907,$BZ34,DE34)</f>
        <v>0</v>
      </c>
      <c r="AY34" s="31"/>
      <c r="AZ34" s="31" t="n">
        <f aca="false">INDEX(Curves!$A$12:$AZ$907,$BZ34,DG34)</f>
        <v>0</v>
      </c>
      <c r="BA34" s="31" t="n">
        <f aca="false">INDEX(Curves!$A$12:$AZ$907,$BZ34,DH34)</f>
        <v>0</v>
      </c>
      <c r="BB34" s="31" t="n">
        <f aca="false">INDEX(Curves!$A$12:$AZ$907,$BZ34,DI34)</f>
        <v>0</v>
      </c>
      <c r="BC34" s="31"/>
      <c r="BD34" s="31" t="n">
        <f aca="false">INDEX(Curves!$A$12:$AZ$907,$BZ34,DK34)</f>
        <v>0</v>
      </c>
      <c r="BE34" s="31" t="n">
        <f aca="false">INDEX(Curves!$A$12:$AZ$907,$BZ34,DL34)</f>
        <v>0</v>
      </c>
      <c r="BF34" s="31" t="n">
        <f aca="false">INDEX(Curves!$A$12:$AZ$907,$BZ34,DM34)</f>
        <v>0</v>
      </c>
      <c r="BG34" s="31"/>
      <c r="BH34" s="31" t="n">
        <f aca="false">INDEX(Curves!$A$12:$AZ$907,$BZ34,DO34)</f>
        <v>0</v>
      </c>
      <c r="BI34" s="31" t="n">
        <f aca="false">INDEX(Curves!$A$12:$AZ$907,$BZ34,DP34)</f>
        <v>0</v>
      </c>
      <c r="BJ34" s="31" t="n">
        <f aca="false">INDEX(Curves!$A$12:$AZ$907,$BZ34,DQ34)</f>
        <v>0</v>
      </c>
      <c r="BK34" s="0"/>
      <c r="BL34" s="0"/>
      <c r="BM34" s="51" t="n">
        <f aca="false">BM33</f>
        <v>35916</v>
      </c>
      <c r="BN34" s="51" t="n">
        <f aca="false">EOMONTH(BM34,1)</f>
        <v>35976</v>
      </c>
      <c r="BO34" s="51" t="n">
        <f aca="false">EOMONTH(BN34,1)</f>
        <v>36007</v>
      </c>
      <c r="BP34" s="51" t="n">
        <f aca="false">EOMONTH(BO34,1)</f>
        <v>36038</v>
      </c>
      <c r="BQ34" s="51" t="n">
        <f aca="false">EOMONTH(BP34,1)</f>
        <v>36068</v>
      </c>
      <c r="BR34" s="51" t="n">
        <f aca="false">EOMONTH(BQ34,1)</f>
        <v>36099</v>
      </c>
      <c r="BS34" s="51" t="n">
        <f aca="false">EOMONTH(BR34,1)</f>
        <v>36129</v>
      </c>
      <c r="BT34" s="51" t="n">
        <f aca="false">EOMONTH(BS34,1)</f>
        <v>36160</v>
      </c>
      <c r="BU34" s="51" t="n">
        <f aca="false">EOMONTH(BT34,1)</f>
        <v>36191</v>
      </c>
      <c r="BV34" s="51" t="n">
        <f aca="false">EOMONTH(BU34,1)</f>
        <v>36219</v>
      </c>
      <c r="BW34" s="51" t="n">
        <f aca="false">EOMONTH(BV34,1)</f>
        <v>36250</v>
      </c>
      <c r="BX34" s="52"/>
      <c r="BZ34" s="34" t="n">
        <f aca="false">MATCH(C34,Curves!$C$12:$C$433,0)</f>
        <v>32</v>
      </c>
      <c r="CA34" s="34" t="n">
        <f aca="false">MATCH(CONCATENATE("NG ",TEXT($BM34,"mmm-yyyy")),Curves!$11:$11,0)</f>
        <v>20</v>
      </c>
      <c r="CB34" s="34" t="n">
        <f aca="false">MATCH(CONCATENATE("B ",TEXT($BM34,"mmm-yyyy")),Curves!$11:$11,0)</f>
        <v>8</v>
      </c>
      <c r="CC34" s="34" t="n">
        <f aca="false">MATCH(CONCATENATE("DISC ",TEXT($BM34,"mmm-yyyy")),Curves!$11:$11,0)</f>
        <v>32</v>
      </c>
      <c r="CD34" s="34"/>
      <c r="CE34" s="34" t="n">
        <f aca="false">MATCH(CONCATENATE("NG ",TEXT($BN34,"mmm-yyyy")),Curves!$11:$11,0)</f>
        <v>21</v>
      </c>
      <c r="CF34" s="34" t="n">
        <f aca="false">MATCH(CONCATENATE("B ",TEXT($BN34,"mmm-yyyy")),Curves!$11:$11,0)</f>
        <v>9</v>
      </c>
      <c r="CG34" s="34" t="n">
        <f aca="false">MATCH(CONCATENATE("DISC ",TEXT($BN34,"mmm-yyyy")),Curves!$11:$11,0)</f>
        <v>33</v>
      </c>
      <c r="CH34" s="34"/>
      <c r="CI34" s="34" t="n">
        <f aca="false">MATCH(CONCATENATE("NG ",TEXT($BO34,"mmm-yyyy")),Curves!$11:$11,0)</f>
        <v>22</v>
      </c>
      <c r="CJ34" s="34" t="n">
        <f aca="false">MATCH(CONCATENATE("B ",TEXT($BO34,"mmm-yyyy")),Curves!$11:$11,0)</f>
        <v>10</v>
      </c>
      <c r="CK34" s="34" t="n">
        <f aca="false">MATCH(CONCATENATE("DISC ",TEXT($BO34,"mmm-yyyy")),Curves!$11:$11,0)</f>
        <v>34</v>
      </c>
      <c r="CL34" s="34"/>
      <c r="CM34" s="34" t="n">
        <f aca="false">MATCH(CONCATENATE("NG ",TEXT($BP34,"mmm-yyyy")),Curves!$11:$11,0)</f>
        <v>23</v>
      </c>
      <c r="CN34" s="34" t="n">
        <f aca="false">MATCH(CONCATENATE("B ",TEXT($BP34,"mmm-yyyy")),Curves!$11:$11,0)</f>
        <v>11</v>
      </c>
      <c r="CO34" s="34" t="n">
        <f aca="false">MATCH(CONCATENATE("DISC ",TEXT($BP34,"mmm-yyyy")),Curves!$11:$11,0)</f>
        <v>35</v>
      </c>
      <c r="CP34" s="34"/>
      <c r="CQ34" s="34" t="n">
        <f aca="false">MATCH(CONCATENATE("NG ",TEXT($BQ34,"mmm-yyyy")),Curves!$11:$11,0)</f>
        <v>24</v>
      </c>
      <c r="CR34" s="34" t="n">
        <f aca="false">MATCH(CONCATENATE("B ",TEXT($BQ34,"mmm-yyyy")),Curves!$11:$11,0)</f>
        <v>12</v>
      </c>
      <c r="CS34" s="34" t="n">
        <f aca="false">MATCH(CONCATENATE("DISC ",TEXT($BQ34,"mmm-yyyy")),Curves!$11:$11,0)</f>
        <v>36</v>
      </c>
      <c r="CT34" s="34"/>
      <c r="CU34" s="34" t="n">
        <f aca="false">MATCH(CONCATENATE("NG ",TEXT($BR34,"mmm-yyyy")),Curves!$11:$11,0)</f>
        <v>25</v>
      </c>
      <c r="CV34" s="34" t="n">
        <f aca="false">MATCH(CONCATENATE("B ",TEXT($BR34,"mmm-yyyy")),Curves!$11:$11,0)</f>
        <v>13</v>
      </c>
      <c r="CW34" s="34" t="n">
        <f aca="false">MATCH(CONCATENATE("DISC ",TEXT($BR34,"mmm-yyyy")),Curves!$11:$11,0)</f>
        <v>37</v>
      </c>
      <c r="CX34" s="34"/>
      <c r="CY34" s="34" t="n">
        <f aca="false">MATCH(CONCATENATE("NG ",TEXT($BS34,"mmm-yyyy")),Curves!$11:$11,0)</f>
        <v>26</v>
      </c>
      <c r="CZ34" s="34" t="n">
        <f aca="false">MATCH(CONCATENATE("B ",TEXT($BS34,"mmm-yyyy")),Curves!$11:$11,0)</f>
        <v>14</v>
      </c>
      <c r="DA34" s="34" t="n">
        <f aca="false">MATCH(CONCATENATE("DISC ",TEXT($BS34,"mmm-yyyy")),Curves!$11:$11,0)</f>
        <v>38</v>
      </c>
      <c r="DB34" s="34"/>
      <c r="DC34" s="34" t="n">
        <f aca="false">MATCH(CONCATENATE("NG ",TEXT($BT34,"mmm-yyyy")),Curves!$11:$11,0)</f>
        <v>27</v>
      </c>
      <c r="DD34" s="34" t="n">
        <f aca="false">MATCH(CONCATENATE("B ",TEXT($BT34,"mmm-yyyy")),Curves!$11:$11,0)</f>
        <v>15</v>
      </c>
      <c r="DE34" s="34" t="n">
        <f aca="false">MATCH(CONCATENATE("DISC ",TEXT($BT34,"mmm-yyyy")),Curves!$11:$11,0)</f>
        <v>39</v>
      </c>
      <c r="DF34" s="34"/>
      <c r="DG34" s="34" t="n">
        <f aca="false">MATCH(CONCATENATE("NG ",TEXT($BU34,"mmm-yyyy")),Curves!$11:$11,0)</f>
        <v>28</v>
      </c>
      <c r="DH34" s="34" t="n">
        <f aca="false">MATCH(CONCATENATE("B ",TEXT($BU34,"mmm-yyyy")),Curves!$11:$11,0)</f>
        <v>16</v>
      </c>
      <c r="DI34" s="34" t="n">
        <f aca="false">MATCH(CONCATENATE("DISC ",TEXT($BU34,"mmm-yyyy")),Curves!$11:$11,0)</f>
        <v>40</v>
      </c>
      <c r="DK34" s="34" t="n">
        <f aca="false">MATCH(CONCATENATE("NG ",TEXT($BV34,"mmm-yyyy")),Curves!$11:$11,0)</f>
        <v>29</v>
      </c>
      <c r="DL34" s="34" t="n">
        <f aca="false">MATCH(CONCATENATE("B ",TEXT($BV34,"mmm-yyyy")),Curves!$11:$11,0)</f>
        <v>17</v>
      </c>
      <c r="DM34" s="34" t="n">
        <f aca="false">MATCH(CONCATENATE("DISC ",TEXT($BV34,"mmm-yyyy")),Curves!$11:$11,0)</f>
        <v>41</v>
      </c>
      <c r="DO34" s="34" t="n">
        <f aca="false">MATCH(CONCATENATE("NG ",TEXT($BW34,"mmm-yyyy")),Curves!$11:$11,0)</f>
        <v>30</v>
      </c>
      <c r="DP34" s="34" t="n">
        <f aca="false">MATCH(CONCATENATE("B ",TEXT($BW34,"mmm-yyyy")),Curves!$11:$11,0)</f>
        <v>18</v>
      </c>
      <c r="DQ34" s="34" t="n">
        <f aca="false">MATCH(CONCATENATE("DISC ",TEXT($BW34,"mmm-yyyy")),Curves!$11:$11,0)</f>
        <v>42</v>
      </c>
    </row>
    <row r="35" customFormat="false" ht="12.75" hidden="false" customHeight="false" outlineLevel="0" collapsed="false">
      <c r="B35" s="26" t="n">
        <f aca="false">IF(C35&lt;&gt;"",IF(C35&gt;=(WORKDAY(EOMONTH(C35,0)+1,-2)),EOMONTH(EOMONTH(C35,0)+1,0)+1,EOMONTH(C35,0)+1),"")</f>
        <v>35947</v>
      </c>
      <c r="C35" s="45" t="n">
        <f aca="false">IF(Curves!C44&lt;&gt;"",Curves!C44,"")</f>
        <v>35918</v>
      </c>
      <c r="D35" s="46"/>
      <c r="E35" s="47" t="n">
        <f aca="false">(T35+U35)*V35</f>
        <v>0</v>
      </c>
      <c r="F35" s="47" t="n">
        <f aca="false">(X35+Y35)*Z35</f>
        <v>0</v>
      </c>
      <c r="G35" s="47" t="n">
        <f aca="false">(AB35+AC35)*AD35</f>
        <v>0</v>
      </c>
      <c r="H35" s="47" t="n">
        <f aca="false">(AF35+AG35)*AH35</f>
        <v>0</v>
      </c>
      <c r="I35" s="47" t="n">
        <f aca="false">(AJ35+AK35)*AL35</f>
        <v>0</v>
      </c>
      <c r="J35" s="47" t="n">
        <f aca="false">(AN35+AO35)*AP35</f>
        <v>0</v>
      </c>
      <c r="K35" s="47" t="n">
        <f aca="false">(AR35+AS35)*AT35</f>
        <v>0</v>
      </c>
      <c r="L35" s="47" t="n">
        <f aca="false">(AV35+AW35)*AX35</f>
        <v>0</v>
      </c>
      <c r="M35" s="47" t="n">
        <f aca="false">(AZ35+BA35)*BB35</f>
        <v>0</v>
      </c>
      <c r="N35" s="47" t="n">
        <f aca="false">(BD35+BE35)*BF35</f>
        <v>0</v>
      </c>
      <c r="O35" s="48" t="n">
        <f aca="false">(BH35+BI35)*BJ35</f>
        <v>0</v>
      </c>
      <c r="P35" s="49" t="n">
        <f aca="false">MAX(E35:O35)</f>
        <v>0</v>
      </c>
      <c r="Q35" s="49" t="n">
        <f aca="false">MIN(F35:O35)</f>
        <v>0</v>
      </c>
      <c r="R35" s="50" t="n">
        <f aca="false">IF(P35-Q35&lt;&gt;0,P35-Q35,R34)</f>
        <v>0.412944891411117</v>
      </c>
      <c r="T35" s="31" t="n">
        <f aca="false">INDEX(Curves!$A$12:$AZ$907,$BZ35,CA35)</f>
        <v>0</v>
      </c>
      <c r="U35" s="31" t="n">
        <f aca="false">INDEX(Curves!$A$12:$AZ$907,$BZ35,CB35)</f>
        <v>0</v>
      </c>
      <c r="V35" s="31" t="n">
        <f aca="false">INDEX(Curves!$A$12:$AZ$907,$BZ35,CC35)</f>
        <v>0</v>
      </c>
      <c r="W35" s="31"/>
      <c r="X35" s="31" t="n">
        <f aca="false">INDEX(Curves!$A$12:$AZ$907,$BZ35,CE35)</f>
        <v>0</v>
      </c>
      <c r="Y35" s="31" t="n">
        <f aca="false">INDEX(Curves!$A$12:$AZ$907,$BZ35,CF35)</f>
        <v>0</v>
      </c>
      <c r="Z35" s="31" t="n">
        <f aca="false">INDEX(Curves!$A$12:$AZ$907,$BZ35,CG35)</f>
        <v>0</v>
      </c>
      <c r="AA35" s="31"/>
      <c r="AB35" s="31" t="n">
        <f aca="false">INDEX(Curves!$A$12:$AZ$907,$BZ35,CI35)</f>
        <v>0</v>
      </c>
      <c r="AC35" s="31" t="n">
        <f aca="false">INDEX(Curves!$A$12:$AZ$907,$BZ35,CJ35)</f>
        <v>0</v>
      </c>
      <c r="AD35" s="31" t="n">
        <f aca="false">INDEX(Curves!$A$12:$AZ$907,$BZ35,CK35)</f>
        <v>0</v>
      </c>
      <c r="AE35" s="31"/>
      <c r="AF35" s="31" t="n">
        <f aca="false">INDEX(Curves!$A$12:$AZ$907,$BZ35,CM35)</f>
        <v>0</v>
      </c>
      <c r="AG35" s="31" t="n">
        <f aca="false">INDEX(Curves!$A$12:$AZ$907,$BZ35,CN35)</f>
        <v>0</v>
      </c>
      <c r="AH35" s="31" t="n">
        <f aca="false">INDEX(Curves!$A$12:$AZ$907,$BZ35,CO35)</f>
        <v>0</v>
      </c>
      <c r="AI35" s="31"/>
      <c r="AJ35" s="31" t="n">
        <f aca="false">INDEX(Curves!$A$12:$AZ$907,$BZ35,CQ35)</f>
        <v>0</v>
      </c>
      <c r="AK35" s="31" t="n">
        <f aca="false">INDEX(Curves!$A$12:$AZ$907,$BZ35,CR35)</f>
        <v>0</v>
      </c>
      <c r="AL35" s="31" t="n">
        <f aca="false">INDEX(Curves!$A$12:$AZ$907,$BZ35,CS35)</f>
        <v>0</v>
      </c>
      <c r="AM35" s="31"/>
      <c r="AN35" s="31" t="n">
        <f aca="false">INDEX(Curves!$A$12:$AZ$907,$BZ35,CU35)</f>
        <v>0</v>
      </c>
      <c r="AO35" s="31" t="n">
        <f aca="false">INDEX(Curves!$A$12:$AZ$907,$BZ35,CV35)</f>
        <v>0</v>
      </c>
      <c r="AP35" s="31" t="n">
        <f aca="false">INDEX(Curves!$A$12:$AZ$907,$BZ35,CW35)</f>
        <v>0</v>
      </c>
      <c r="AQ35" s="31"/>
      <c r="AR35" s="31" t="n">
        <f aca="false">INDEX(Curves!$A$12:$AZ$907,$BZ35,CY35)</f>
        <v>0</v>
      </c>
      <c r="AS35" s="31" t="n">
        <f aca="false">INDEX(Curves!$A$12:$AZ$907,$BZ35,CZ35)</f>
        <v>0</v>
      </c>
      <c r="AT35" s="31" t="n">
        <f aca="false">INDEX(Curves!$A$12:$AZ$907,$BZ35,DA35)</f>
        <v>0</v>
      </c>
      <c r="AU35" s="31"/>
      <c r="AV35" s="31" t="n">
        <f aca="false">INDEX(Curves!$A$12:$AZ$907,$BZ35,DC35)</f>
        <v>0</v>
      </c>
      <c r="AW35" s="31" t="n">
        <f aca="false">INDEX(Curves!$A$12:$AZ$907,$BZ35,DD35)</f>
        <v>0</v>
      </c>
      <c r="AX35" s="31" t="n">
        <f aca="false">INDEX(Curves!$A$12:$AZ$907,$BZ35,DE35)</f>
        <v>0</v>
      </c>
      <c r="AY35" s="31"/>
      <c r="AZ35" s="31" t="n">
        <f aca="false">INDEX(Curves!$A$12:$AZ$907,$BZ35,DG35)</f>
        <v>0</v>
      </c>
      <c r="BA35" s="31" t="n">
        <f aca="false">INDEX(Curves!$A$12:$AZ$907,$BZ35,DH35)</f>
        <v>0</v>
      </c>
      <c r="BB35" s="31" t="n">
        <f aca="false">INDEX(Curves!$A$12:$AZ$907,$BZ35,DI35)</f>
        <v>0</v>
      </c>
      <c r="BC35" s="31"/>
      <c r="BD35" s="31" t="n">
        <f aca="false">INDEX(Curves!$A$12:$AZ$907,$BZ35,DK35)</f>
        <v>0</v>
      </c>
      <c r="BE35" s="31" t="n">
        <f aca="false">INDEX(Curves!$A$12:$AZ$907,$BZ35,DL35)</f>
        <v>0</v>
      </c>
      <c r="BF35" s="31" t="n">
        <f aca="false">INDEX(Curves!$A$12:$AZ$907,$BZ35,DM35)</f>
        <v>0</v>
      </c>
      <c r="BG35" s="31"/>
      <c r="BH35" s="31" t="n">
        <f aca="false">INDEX(Curves!$A$12:$AZ$907,$BZ35,DO35)</f>
        <v>0</v>
      </c>
      <c r="BI35" s="31" t="n">
        <f aca="false">INDEX(Curves!$A$12:$AZ$907,$BZ35,DP35)</f>
        <v>0</v>
      </c>
      <c r="BJ35" s="31" t="n">
        <f aca="false">INDEX(Curves!$A$12:$AZ$907,$BZ35,DQ35)</f>
        <v>0</v>
      </c>
      <c r="BK35" s="0"/>
      <c r="BL35" s="0"/>
      <c r="BM35" s="51" t="n">
        <f aca="false">BM34</f>
        <v>35916</v>
      </c>
      <c r="BN35" s="51" t="n">
        <f aca="false">EOMONTH(BM35,1)</f>
        <v>35976</v>
      </c>
      <c r="BO35" s="51" t="n">
        <f aca="false">EOMONTH(BN35,1)</f>
        <v>36007</v>
      </c>
      <c r="BP35" s="51" t="n">
        <f aca="false">EOMONTH(BO35,1)</f>
        <v>36038</v>
      </c>
      <c r="BQ35" s="51" t="n">
        <f aca="false">EOMONTH(BP35,1)</f>
        <v>36068</v>
      </c>
      <c r="BR35" s="51" t="n">
        <f aca="false">EOMONTH(BQ35,1)</f>
        <v>36099</v>
      </c>
      <c r="BS35" s="51" t="n">
        <f aca="false">EOMONTH(BR35,1)</f>
        <v>36129</v>
      </c>
      <c r="BT35" s="51" t="n">
        <f aca="false">EOMONTH(BS35,1)</f>
        <v>36160</v>
      </c>
      <c r="BU35" s="51" t="n">
        <f aca="false">EOMONTH(BT35,1)</f>
        <v>36191</v>
      </c>
      <c r="BV35" s="51" t="n">
        <f aca="false">EOMONTH(BU35,1)</f>
        <v>36219</v>
      </c>
      <c r="BW35" s="51" t="n">
        <f aca="false">EOMONTH(BV35,1)</f>
        <v>36250</v>
      </c>
      <c r="BX35" s="52"/>
      <c r="BZ35" s="34" t="n">
        <f aca="false">MATCH(C35,Curves!$C$12:$C$433,0)</f>
        <v>33</v>
      </c>
      <c r="CA35" s="34" t="n">
        <f aca="false">MATCH(CONCATENATE("NG ",TEXT($BM35,"mmm-yyyy")),Curves!$11:$11,0)</f>
        <v>20</v>
      </c>
      <c r="CB35" s="34" t="n">
        <f aca="false">MATCH(CONCATENATE("B ",TEXT($BM35,"mmm-yyyy")),Curves!$11:$11,0)</f>
        <v>8</v>
      </c>
      <c r="CC35" s="34" t="n">
        <f aca="false">MATCH(CONCATENATE("DISC ",TEXT($BM35,"mmm-yyyy")),Curves!$11:$11,0)</f>
        <v>32</v>
      </c>
      <c r="CD35" s="34"/>
      <c r="CE35" s="34" t="n">
        <f aca="false">MATCH(CONCATENATE("NG ",TEXT($BN35,"mmm-yyyy")),Curves!$11:$11,0)</f>
        <v>21</v>
      </c>
      <c r="CF35" s="34" t="n">
        <f aca="false">MATCH(CONCATENATE("B ",TEXT($BN35,"mmm-yyyy")),Curves!$11:$11,0)</f>
        <v>9</v>
      </c>
      <c r="CG35" s="34" t="n">
        <f aca="false">MATCH(CONCATENATE("DISC ",TEXT($BN35,"mmm-yyyy")),Curves!$11:$11,0)</f>
        <v>33</v>
      </c>
      <c r="CH35" s="34"/>
      <c r="CI35" s="34" t="n">
        <f aca="false">MATCH(CONCATENATE("NG ",TEXT($BO35,"mmm-yyyy")),Curves!$11:$11,0)</f>
        <v>22</v>
      </c>
      <c r="CJ35" s="34" t="n">
        <f aca="false">MATCH(CONCATENATE("B ",TEXT($BO35,"mmm-yyyy")),Curves!$11:$11,0)</f>
        <v>10</v>
      </c>
      <c r="CK35" s="34" t="n">
        <f aca="false">MATCH(CONCATENATE("DISC ",TEXT($BO35,"mmm-yyyy")),Curves!$11:$11,0)</f>
        <v>34</v>
      </c>
      <c r="CL35" s="34"/>
      <c r="CM35" s="34" t="n">
        <f aca="false">MATCH(CONCATENATE("NG ",TEXT($BP35,"mmm-yyyy")),Curves!$11:$11,0)</f>
        <v>23</v>
      </c>
      <c r="CN35" s="34" t="n">
        <f aca="false">MATCH(CONCATENATE("B ",TEXT($BP35,"mmm-yyyy")),Curves!$11:$11,0)</f>
        <v>11</v>
      </c>
      <c r="CO35" s="34" t="n">
        <f aca="false">MATCH(CONCATENATE("DISC ",TEXT($BP35,"mmm-yyyy")),Curves!$11:$11,0)</f>
        <v>35</v>
      </c>
      <c r="CP35" s="34"/>
      <c r="CQ35" s="34" t="n">
        <f aca="false">MATCH(CONCATENATE("NG ",TEXT($BQ35,"mmm-yyyy")),Curves!$11:$11,0)</f>
        <v>24</v>
      </c>
      <c r="CR35" s="34" t="n">
        <f aca="false">MATCH(CONCATENATE("B ",TEXT($BQ35,"mmm-yyyy")),Curves!$11:$11,0)</f>
        <v>12</v>
      </c>
      <c r="CS35" s="34" t="n">
        <f aca="false">MATCH(CONCATENATE("DISC ",TEXT($BQ35,"mmm-yyyy")),Curves!$11:$11,0)</f>
        <v>36</v>
      </c>
      <c r="CT35" s="34"/>
      <c r="CU35" s="34" t="n">
        <f aca="false">MATCH(CONCATENATE("NG ",TEXT($BR35,"mmm-yyyy")),Curves!$11:$11,0)</f>
        <v>25</v>
      </c>
      <c r="CV35" s="34" t="n">
        <f aca="false">MATCH(CONCATENATE("B ",TEXT($BR35,"mmm-yyyy")),Curves!$11:$11,0)</f>
        <v>13</v>
      </c>
      <c r="CW35" s="34" t="n">
        <f aca="false">MATCH(CONCATENATE("DISC ",TEXT($BR35,"mmm-yyyy")),Curves!$11:$11,0)</f>
        <v>37</v>
      </c>
      <c r="CX35" s="34"/>
      <c r="CY35" s="34" t="n">
        <f aca="false">MATCH(CONCATENATE("NG ",TEXT($BS35,"mmm-yyyy")),Curves!$11:$11,0)</f>
        <v>26</v>
      </c>
      <c r="CZ35" s="34" t="n">
        <f aca="false">MATCH(CONCATENATE("B ",TEXT($BS35,"mmm-yyyy")),Curves!$11:$11,0)</f>
        <v>14</v>
      </c>
      <c r="DA35" s="34" t="n">
        <f aca="false">MATCH(CONCATENATE("DISC ",TEXT($BS35,"mmm-yyyy")),Curves!$11:$11,0)</f>
        <v>38</v>
      </c>
      <c r="DB35" s="34"/>
      <c r="DC35" s="34" t="n">
        <f aca="false">MATCH(CONCATENATE("NG ",TEXT($BT35,"mmm-yyyy")),Curves!$11:$11,0)</f>
        <v>27</v>
      </c>
      <c r="DD35" s="34" t="n">
        <f aca="false">MATCH(CONCATENATE("B ",TEXT($BT35,"mmm-yyyy")),Curves!$11:$11,0)</f>
        <v>15</v>
      </c>
      <c r="DE35" s="34" t="n">
        <f aca="false">MATCH(CONCATENATE("DISC ",TEXT($BT35,"mmm-yyyy")),Curves!$11:$11,0)</f>
        <v>39</v>
      </c>
      <c r="DF35" s="34"/>
      <c r="DG35" s="34" t="n">
        <f aca="false">MATCH(CONCATENATE("NG ",TEXT($BU35,"mmm-yyyy")),Curves!$11:$11,0)</f>
        <v>28</v>
      </c>
      <c r="DH35" s="34" t="n">
        <f aca="false">MATCH(CONCATENATE("B ",TEXT($BU35,"mmm-yyyy")),Curves!$11:$11,0)</f>
        <v>16</v>
      </c>
      <c r="DI35" s="34" t="n">
        <f aca="false">MATCH(CONCATENATE("DISC ",TEXT($BU35,"mmm-yyyy")),Curves!$11:$11,0)</f>
        <v>40</v>
      </c>
      <c r="DK35" s="34" t="n">
        <f aca="false">MATCH(CONCATENATE("NG ",TEXT($BV35,"mmm-yyyy")),Curves!$11:$11,0)</f>
        <v>29</v>
      </c>
      <c r="DL35" s="34" t="n">
        <f aca="false">MATCH(CONCATENATE("B ",TEXT($BV35,"mmm-yyyy")),Curves!$11:$11,0)</f>
        <v>17</v>
      </c>
      <c r="DM35" s="34" t="n">
        <f aca="false">MATCH(CONCATENATE("DISC ",TEXT($BV35,"mmm-yyyy")),Curves!$11:$11,0)</f>
        <v>41</v>
      </c>
      <c r="DO35" s="34" t="n">
        <f aca="false">MATCH(CONCATENATE("NG ",TEXT($BW35,"mmm-yyyy")),Curves!$11:$11,0)</f>
        <v>30</v>
      </c>
      <c r="DP35" s="34" t="n">
        <f aca="false">MATCH(CONCATENATE("B ",TEXT($BW35,"mmm-yyyy")),Curves!$11:$11,0)</f>
        <v>18</v>
      </c>
      <c r="DQ35" s="34" t="n">
        <f aca="false">MATCH(CONCATENATE("DISC ",TEXT($BW35,"mmm-yyyy")),Curves!$11:$11,0)</f>
        <v>42</v>
      </c>
    </row>
    <row r="36" customFormat="false" ht="12.75" hidden="false" customHeight="false" outlineLevel="0" collapsed="false">
      <c r="B36" s="26" t="n">
        <f aca="false">IF(C36&lt;&gt;"",IF(C36&gt;=(WORKDAY(EOMONTH(C36,0)+1,-2)),EOMONTH(EOMONTH(C36,0)+1,0)+1,EOMONTH(C36,0)+1),"")</f>
        <v>35947</v>
      </c>
      <c r="C36" s="45" t="n">
        <f aca="false">IF(Curves!C45&lt;&gt;"",Curves!C45,"")</f>
        <v>35919</v>
      </c>
      <c r="D36" s="46"/>
      <c r="E36" s="47" t="n">
        <f aca="false">(T36+U36)*V36</f>
        <v>0</v>
      </c>
      <c r="F36" s="47" t="n">
        <f aca="false">(X36+Y36)*Z36</f>
        <v>2.34674694303306</v>
      </c>
      <c r="G36" s="47" t="n">
        <f aca="false">(AB36+AC36)*AD36</f>
        <v>2.42382337732498</v>
      </c>
      <c r="H36" s="47" t="n">
        <f aca="false">(AF36+AG36)*AH36</f>
        <v>2.46526414624542</v>
      </c>
      <c r="I36" s="47" t="n">
        <f aca="false">(AJ36+AK36)*AL36</f>
        <v>2.46303894900399</v>
      </c>
      <c r="J36" s="47" t="n">
        <f aca="false">(AN36+AO36)*AP36</f>
        <v>2.42694935186818</v>
      </c>
      <c r="K36" s="47" t="n">
        <f aca="false">(AR36+AS36)*AT36</f>
        <v>2.58704127282803</v>
      </c>
      <c r="L36" s="47" t="n">
        <f aca="false">(AV36+AW36)*AX36</f>
        <v>2.72268880016397</v>
      </c>
      <c r="M36" s="47" t="n">
        <f aca="false">(AZ36+BA36)*BB36</f>
        <v>2.72074917294284</v>
      </c>
      <c r="N36" s="47" t="n">
        <f aca="false">(BD36+BE36)*BF36</f>
        <v>2.57790438170441</v>
      </c>
      <c r="O36" s="48" t="n">
        <f aca="false">(BH36+BI36)*BJ36</f>
        <v>2.44708474432725</v>
      </c>
      <c r="P36" s="49" t="n">
        <f aca="false">MAX(E36:O36)</f>
        <v>2.72268880016397</v>
      </c>
      <c r="Q36" s="49" t="n">
        <f aca="false">MIN(F36:O36)</f>
        <v>2.34674694303306</v>
      </c>
      <c r="R36" s="50" t="n">
        <f aca="false">IF(P36-Q36&lt;&gt;0,P36-Q36,R35)</f>
        <v>0.375941857130909</v>
      </c>
      <c r="T36" s="31" t="n">
        <f aca="false">INDEX(Curves!$A$12:$AZ$907,$BZ36,CA36)</f>
        <v>0</v>
      </c>
      <c r="U36" s="31" t="n">
        <f aca="false">INDEX(Curves!$A$12:$AZ$907,$BZ36,CB36)</f>
        <v>0</v>
      </c>
      <c r="V36" s="31" t="n">
        <f aca="false">INDEX(Curves!$A$12:$AZ$907,$BZ36,CC36)</f>
        <v>0</v>
      </c>
      <c r="W36" s="31"/>
      <c r="X36" s="31" t="n">
        <f aca="false">INDEX(Curves!$A$12:$AZ$907,$BZ36,CE36)</f>
        <v>2.257</v>
      </c>
      <c r="Y36" s="31" t="n">
        <f aca="false">INDEX(Curves!$A$12:$AZ$907,$BZ36,CF36)</f>
        <v>0.1</v>
      </c>
      <c r="Z36" s="31" t="n">
        <f aca="false">INDEX(Curves!$A$12:$AZ$907,$BZ36,CG36)</f>
        <v>0.995649954617335</v>
      </c>
      <c r="AA36" s="31"/>
      <c r="AB36" s="31" t="n">
        <f aca="false">INDEX(Curves!$A$12:$AZ$907,$BZ36,CI36)</f>
        <v>2.306</v>
      </c>
      <c r="AC36" s="31" t="n">
        <f aca="false">INDEX(Curves!$A$12:$AZ$907,$BZ36,CJ36)</f>
        <v>0.14</v>
      </c>
      <c r="AD36" s="31" t="n">
        <f aca="false">INDEX(Curves!$A$12:$AZ$907,$BZ36,CK36)</f>
        <v>0.990933514850767</v>
      </c>
      <c r="AE36" s="31"/>
      <c r="AF36" s="31" t="n">
        <f aca="false">INDEX(Curves!$A$12:$AZ$907,$BZ36,CM36)</f>
        <v>2.35</v>
      </c>
      <c r="AG36" s="31" t="n">
        <f aca="false">INDEX(Curves!$A$12:$AZ$907,$BZ36,CN36)</f>
        <v>0.15</v>
      </c>
      <c r="AH36" s="31" t="n">
        <f aca="false">INDEX(Curves!$A$12:$AZ$907,$BZ36,CO36)</f>
        <v>0.986105658498168</v>
      </c>
      <c r="AI36" s="31"/>
      <c r="AJ36" s="31" t="n">
        <f aca="false">INDEX(Curves!$A$12:$AZ$907,$BZ36,CQ36)</f>
        <v>2.37</v>
      </c>
      <c r="AK36" s="31" t="n">
        <f aca="false">INDEX(Curves!$A$12:$AZ$907,$BZ36,CR36)</f>
        <v>0.14</v>
      </c>
      <c r="AL36" s="31" t="n">
        <f aca="false">INDEX(Curves!$A$12:$AZ$907,$BZ36,CS36)</f>
        <v>0.981290417929877</v>
      </c>
      <c r="AM36" s="31"/>
      <c r="AN36" s="31" t="n">
        <f aca="false">INDEX(Curves!$A$12:$AZ$907,$BZ36,CU36)</f>
        <v>2.405</v>
      </c>
      <c r="AO36" s="31" t="n">
        <f aca="false">INDEX(Curves!$A$12:$AZ$907,$BZ36,CV36)</f>
        <v>0.08</v>
      </c>
      <c r="AP36" s="31" t="n">
        <f aca="false">INDEX(Curves!$A$12:$AZ$907,$BZ36,CW36)</f>
        <v>0.976639578216571</v>
      </c>
      <c r="AQ36" s="31"/>
      <c r="AR36" s="31" t="n">
        <f aca="false">INDEX(Curves!$A$12:$AZ$907,$BZ36,CY36)</f>
        <v>2.542</v>
      </c>
      <c r="AS36" s="31" t="n">
        <f aca="false">INDEX(Curves!$A$12:$AZ$907,$BZ36,CZ36)</f>
        <v>0.12</v>
      </c>
      <c r="AT36" s="31" t="n">
        <f aca="false">INDEX(Curves!$A$12:$AZ$907,$BZ36,DA36)</f>
        <v>0.971841199409478</v>
      </c>
      <c r="AU36" s="31"/>
      <c r="AV36" s="31" t="n">
        <f aca="false">INDEX(Curves!$A$12:$AZ$907,$BZ36,DC36)</f>
        <v>2.665</v>
      </c>
      <c r="AW36" s="31" t="n">
        <f aca="false">INDEX(Curves!$A$12:$AZ$907,$BZ36,DD36)</f>
        <v>0.15</v>
      </c>
      <c r="AX36" s="31" t="n">
        <f aca="false">INDEX(Curves!$A$12:$AZ$907,$BZ36,DE36)</f>
        <v>0.967207389045815</v>
      </c>
      <c r="AY36" s="31"/>
      <c r="AZ36" s="31" t="n">
        <f aca="false">INDEX(Curves!$A$12:$AZ$907,$BZ36,DG36)</f>
        <v>2.677</v>
      </c>
      <c r="BA36" s="31" t="n">
        <f aca="false">INDEX(Curves!$A$12:$AZ$907,$BZ36,DH36)</f>
        <v>0.15</v>
      </c>
      <c r="BB36" s="31" t="n">
        <f aca="false">INDEX(Curves!$A$12:$AZ$907,$BZ36,DI36)</f>
        <v>0.962415696124102</v>
      </c>
      <c r="BC36" s="31"/>
      <c r="BD36" s="31" t="n">
        <f aca="false">INDEX(Curves!$A$12:$AZ$907,$BZ36,DK36)</f>
        <v>2.542</v>
      </c>
      <c r="BE36" s="31" t="n">
        <f aca="false">INDEX(Curves!$A$12:$AZ$907,$BZ36,DL36)</f>
        <v>0.15</v>
      </c>
      <c r="BF36" s="31" t="n">
        <f aca="false">INDEX(Curves!$A$12:$AZ$907,$BZ36,DM36)</f>
        <v>0.957616783694061</v>
      </c>
      <c r="BG36" s="31"/>
      <c r="BH36" s="31" t="n">
        <f aca="false">INDEX(Curves!$A$12:$AZ$907,$BZ36,DO36)</f>
        <v>2.417</v>
      </c>
      <c r="BI36" s="31" t="n">
        <f aca="false">INDEX(Curves!$A$12:$AZ$907,$BZ36,DP36)</f>
        <v>0.15</v>
      </c>
      <c r="BJ36" s="31" t="n">
        <f aca="false">INDEX(Curves!$A$12:$AZ$907,$BZ36,DQ36)</f>
        <v>0.95328583729149</v>
      </c>
      <c r="BK36" s="0"/>
      <c r="BL36" s="0"/>
      <c r="BM36" s="51" t="n">
        <f aca="false">BM35</f>
        <v>35916</v>
      </c>
      <c r="BN36" s="51" t="n">
        <f aca="false">EOMONTH(BM36,1)</f>
        <v>35976</v>
      </c>
      <c r="BO36" s="51" t="n">
        <f aca="false">EOMONTH(BN36,1)</f>
        <v>36007</v>
      </c>
      <c r="BP36" s="51" t="n">
        <f aca="false">EOMONTH(BO36,1)</f>
        <v>36038</v>
      </c>
      <c r="BQ36" s="51" t="n">
        <f aca="false">EOMONTH(BP36,1)</f>
        <v>36068</v>
      </c>
      <c r="BR36" s="51" t="n">
        <f aca="false">EOMONTH(BQ36,1)</f>
        <v>36099</v>
      </c>
      <c r="BS36" s="51" t="n">
        <f aca="false">EOMONTH(BR36,1)</f>
        <v>36129</v>
      </c>
      <c r="BT36" s="51" t="n">
        <f aca="false">EOMONTH(BS36,1)</f>
        <v>36160</v>
      </c>
      <c r="BU36" s="51" t="n">
        <f aca="false">EOMONTH(BT36,1)</f>
        <v>36191</v>
      </c>
      <c r="BV36" s="51" t="n">
        <f aca="false">EOMONTH(BU36,1)</f>
        <v>36219</v>
      </c>
      <c r="BW36" s="51" t="n">
        <f aca="false">EOMONTH(BV36,1)</f>
        <v>36250</v>
      </c>
      <c r="BX36" s="52"/>
      <c r="BZ36" s="34" t="n">
        <f aca="false">MATCH(C36,Curves!$C$12:$C$433,0)</f>
        <v>34</v>
      </c>
      <c r="CA36" s="34" t="n">
        <f aca="false">MATCH(CONCATENATE("NG ",TEXT($BM36,"mmm-yyyy")),Curves!$11:$11,0)</f>
        <v>20</v>
      </c>
      <c r="CB36" s="34" t="n">
        <f aca="false">MATCH(CONCATENATE("B ",TEXT($BM36,"mmm-yyyy")),Curves!$11:$11,0)</f>
        <v>8</v>
      </c>
      <c r="CC36" s="34" t="n">
        <f aca="false">MATCH(CONCATENATE("DISC ",TEXT($BM36,"mmm-yyyy")),Curves!$11:$11,0)</f>
        <v>32</v>
      </c>
      <c r="CD36" s="34"/>
      <c r="CE36" s="34" t="n">
        <f aca="false">MATCH(CONCATENATE("NG ",TEXT($BN36,"mmm-yyyy")),Curves!$11:$11,0)</f>
        <v>21</v>
      </c>
      <c r="CF36" s="34" t="n">
        <f aca="false">MATCH(CONCATENATE("B ",TEXT($BN36,"mmm-yyyy")),Curves!$11:$11,0)</f>
        <v>9</v>
      </c>
      <c r="CG36" s="34" t="n">
        <f aca="false">MATCH(CONCATENATE("DISC ",TEXT($BN36,"mmm-yyyy")),Curves!$11:$11,0)</f>
        <v>33</v>
      </c>
      <c r="CH36" s="34"/>
      <c r="CI36" s="34" t="n">
        <f aca="false">MATCH(CONCATENATE("NG ",TEXT($BO36,"mmm-yyyy")),Curves!$11:$11,0)</f>
        <v>22</v>
      </c>
      <c r="CJ36" s="34" t="n">
        <f aca="false">MATCH(CONCATENATE("B ",TEXT($BO36,"mmm-yyyy")),Curves!$11:$11,0)</f>
        <v>10</v>
      </c>
      <c r="CK36" s="34" t="n">
        <f aca="false">MATCH(CONCATENATE("DISC ",TEXT($BO36,"mmm-yyyy")),Curves!$11:$11,0)</f>
        <v>34</v>
      </c>
      <c r="CL36" s="34"/>
      <c r="CM36" s="34" t="n">
        <f aca="false">MATCH(CONCATENATE("NG ",TEXT($BP36,"mmm-yyyy")),Curves!$11:$11,0)</f>
        <v>23</v>
      </c>
      <c r="CN36" s="34" t="n">
        <f aca="false">MATCH(CONCATENATE("B ",TEXT($BP36,"mmm-yyyy")),Curves!$11:$11,0)</f>
        <v>11</v>
      </c>
      <c r="CO36" s="34" t="n">
        <f aca="false">MATCH(CONCATENATE("DISC ",TEXT($BP36,"mmm-yyyy")),Curves!$11:$11,0)</f>
        <v>35</v>
      </c>
      <c r="CP36" s="34"/>
      <c r="CQ36" s="34" t="n">
        <f aca="false">MATCH(CONCATENATE("NG ",TEXT($BQ36,"mmm-yyyy")),Curves!$11:$11,0)</f>
        <v>24</v>
      </c>
      <c r="CR36" s="34" t="n">
        <f aca="false">MATCH(CONCATENATE("B ",TEXT($BQ36,"mmm-yyyy")),Curves!$11:$11,0)</f>
        <v>12</v>
      </c>
      <c r="CS36" s="34" t="n">
        <f aca="false">MATCH(CONCATENATE("DISC ",TEXT($BQ36,"mmm-yyyy")),Curves!$11:$11,0)</f>
        <v>36</v>
      </c>
      <c r="CT36" s="34"/>
      <c r="CU36" s="34" t="n">
        <f aca="false">MATCH(CONCATENATE("NG ",TEXT($BR36,"mmm-yyyy")),Curves!$11:$11,0)</f>
        <v>25</v>
      </c>
      <c r="CV36" s="34" t="n">
        <f aca="false">MATCH(CONCATENATE("B ",TEXT($BR36,"mmm-yyyy")),Curves!$11:$11,0)</f>
        <v>13</v>
      </c>
      <c r="CW36" s="34" t="n">
        <f aca="false">MATCH(CONCATENATE("DISC ",TEXT($BR36,"mmm-yyyy")),Curves!$11:$11,0)</f>
        <v>37</v>
      </c>
      <c r="CX36" s="34"/>
      <c r="CY36" s="34" t="n">
        <f aca="false">MATCH(CONCATENATE("NG ",TEXT($BS36,"mmm-yyyy")),Curves!$11:$11,0)</f>
        <v>26</v>
      </c>
      <c r="CZ36" s="34" t="n">
        <f aca="false">MATCH(CONCATENATE("B ",TEXT($BS36,"mmm-yyyy")),Curves!$11:$11,0)</f>
        <v>14</v>
      </c>
      <c r="DA36" s="34" t="n">
        <f aca="false">MATCH(CONCATENATE("DISC ",TEXT($BS36,"mmm-yyyy")),Curves!$11:$11,0)</f>
        <v>38</v>
      </c>
      <c r="DB36" s="34"/>
      <c r="DC36" s="34" t="n">
        <f aca="false">MATCH(CONCATENATE("NG ",TEXT($BT36,"mmm-yyyy")),Curves!$11:$11,0)</f>
        <v>27</v>
      </c>
      <c r="DD36" s="34" t="n">
        <f aca="false">MATCH(CONCATENATE("B ",TEXT($BT36,"mmm-yyyy")),Curves!$11:$11,0)</f>
        <v>15</v>
      </c>
      <c r="DE36" s="34" t="n">
        <f aca="false">MATCH(CONCATENATE("DISC ",TEXT($BT36,"mmm-yyyy")),Curves!$11:$11,0)</f>
        <v>39</v>
      </c>
      <c r="DF36" s="34"/>
      <c r="DG36" s="34" t="n">
        <f aca="false">MATCH(CONCATENATE("NG ",TEXT($BU36,"mmm-yyyy")),Curves!$11:$11,0)</f>
        <v>28</v>
      </c>
      <c r="DH36" s="34" t="n">
        <f aca="false">MATCH(CONCATENATE("B ",TEXT($BU36,"mmm-yyyy")),Curves!$11:$11,0)</f>
        <v>16</v>
      </c>
      <c r="DI36" s="34" t="n">
        <f aca="false">MATCH(CONCATENATE("DISC ",TEXT($BU36,"mmm-yyyy")),Curves!$11:$11,0)</f>
        <v>40</v>
      </c>
      <c r="DK36" s="34" t="n">
        <f aca="false">MATCH(CONCATENATE("NG ",TEXT($BV36,"mmm-yyyy")),Curves!$11:$11,0)</f>
        <v>29</v>
      </c>
      <c r="DL36" s="34" t="n">
        <f aca="false">MATCH(CONCATENATE("B ",TEXT($BV36,"mmm-yyyy")),Curves!$11:$11,0)</f>
        <v>17</v>
      </c>
      <c r="DM36" s="34" t="n">
        <f aca="false">MATCH(CONCATENATE("DISC ",TEXT($BV36,"mmm-yyyy")),Curves!$11:$11,0)</f>
        <v>41</v>
      </c>
      <c r="DO36" s="34" t="n">
        <f aca="false">MATCH(CONCATENATE("NG ",TEXT($BW36,"mmm-yyyy")),Curves!$11:$11,0)</f>
        <v>30</v>
      </c>
      <c r="DP36" s="34" t="n">
        <f aca="false">MATCH(CONCATENATE("B ",TEXT($BW36,"mmm-yyyy")),Curves!$11:$11,0)</f>
        <v>18</v>
      </c>
      <c r="DQ36" s="34" t="n">
        <f aca="false">MATCH(CONCATENATE("DISC ",TEXT($BW36,"mmm-yyyy")),Curves!$11:$11,0)</f>
        <v>42</v>
      </c>
    </row>
    <row r="37" customFormat="false" ht="12.75" hidden="false" customHeight="false" outlineLevel="0" collapsed="false">
      <c r="B37" s="26" t="n">
        <f aca="false">IF(C37&lt;&gt;"",IF(C37&gt;=(WORKDAY(EOMONTH(C37,0)+1,-2)),EOMONTH(EOMONTH(C37,0)+1,0)+1,EOMONTH(C37,0)+1),"")</f>
        <v>35947</v>
      </c>
      <c r="C37" s="45" t="n">
        <f aca="false">IF(Curves!C46&lt;&gt;"",Curves!C46,"")</f>
        <v>35920</v>
      </c>
      <c r="D37" s="46"/>
      <c r="E37" s="47" t="n">
        <f aca="false">(T37+U37)*V37</f>
        <v>0</v>
      </c>
      <c r="F37" s="47" t="n">
        <f aca="false">(X37+Y37)*Z37</f>
        <v>2.28043419473353</v>
      </c>
      <c r="G37" s="47" t="n">
        <f aca="false">(AB37+AC37)*AD37</f>
        <v>2.38952976554862</v>
      </c>
      <c r="H37" s="47" t="n">
        <f aca="false">(AF37+AG37)*AH37</f>
        <v>2.43705088088698</v>
      </c>
      <c r="I37" s="47" t="n">
        <f aca="false">(AJ37+AK37)*AL37</f>
        <v>2.43788143774918</v>
      </c>
      <c r="J37" s="47" t="n">
        <f aca="false">(AN37+AO37)*AP37</f>
        <v>2.40188063025342</v>
      </c>
      <c r="K37" s="47" t="n">
        <f aca="false">(AR37+AS37)*AT37</f>
        <v>2.56404258017726</v>
      </c>
      <c r="L37" s="47" t="n">
        <f aca="false">(AV37+AW37)*AX37</f>
        <v>2.70172951685921</v>
      </c>
      <c r="M37" s="47" t="n">
        <f aca="false">(AZ37+BA37)*BB37</f>
        <v>2.69986212142892</v>
      </c>
      <c r="N37" s="47" t="n">
        <f aca="false">(BD37+BE37)*BF37</f>
        <v>2.55898220205413</v>
      </c>
      <c r="O37" s="48" t="n">
        <f aca="false">(BH37+BI37)*BJ37</f>
        <v>2.43105776195609</v>
      </c>
      <c r="P37" s="49" t="n">
        <f aca="false">MAX(E37:O37)</f>
        <v>2.70172951685921</v>
      </c>
      <c r="Q37" s="49" t="n">
        <f aca="false">MIN(F37:O37)</f>
        <v>2.28043419473353</v>
      </c>
      <c r="R37" s="50" t="n">
        <f aca="false">IF(P37-Q37&lt;&gt;0,P37-Q37,R36)</f>
        <v>0.421295322125686</v>
      </c>
      <c r="T37" s="31" t="n">
        <f aca="false">INDEX(Curves!$A$12:$AZ$907,$BZ37,CA37)</f>
        <v>0</v>
      </c>
      <c r="U37" s="31" t="n">
        <f aca="false">INDEX(Curves!$A$12:$AZ$907,$BZ37,CB37)</f>
        <v>0</v>
      </c>
      <c r="V37" s="31" t="n">
        <f aca="false">INDEX(Curves!$A$12:$AZ$907,$BZ37,CC37)</f>
        <v>0</v>
      </c>
      <c r="W37" s="31"/>
      <c r="X37" s="31" t="n">
        <f aca="false">INDEX(Curves!$A$12:$AZ$907,$BZ37,CE37)</f>
        <v>2.215</v>
      </c>
      <c r="Y37" s="31" t="n">
        <f aca="false">INDEX(Curves!$A$12:$AZ$907,$BZ37,CF37)</f>
        <v>0.075</v>
      </c>
      <c r="Z37" s="31" t="n">
        <f aca="false">INDEX(Curves!$A$12:$AZ$907,$BZ37,CG37)</f>
        <v>0.995822792460055</v>
      </c>
      <c r="AA37" s="31"/>
      <c r="AB37" s="31" t="n">
        <f aca="false">INDEX(Curves!$A$12:$AZ$907,$BZ37,CI37)</f>
        <v>2.271</v>
      </c>
      <c r="AC37" s="31" t="n">
        <f aca="false">INDEX(Curves!$A$12:$AZ$907,$BZ37,CJ37)</f>
        <v>0.14</v>
      </c>
      <c r="AD37" s="31" t="n">
        <f aca="false">INDEX(Curves!$A$12:$AZ$907,$BZ37,CK37)</f>
        <v>0.991094884093164</v>
      </c>
      <c r="AE37" s="31"/>
      <c r="AF37" s="31" t="n">
        <f aca="false">INDEX(Curves!$A$12:$AZ$907,$BZ37,CM37)</f>
        <v>2.321</v>
      </c>
      <c r="AG37" s="31" t="n">
        <f aca="false">INDEX(Curves!$A$12:$AZ$907,$BZ37,CN37)</f>
        <v>0.15</v>
      </c>
      <c r="AH37" s="31" t="n">
        <f aca="false">INDEX(Curves!$A$12:$AZ$907,$BZ37,CO37)</f>
        <v>0.986260979719538</v>
      </c>
      <c r="AI37" s="31"/>
      <c r="AJ37" s="31" t="n">
        <f aca="false">INDEX(Curves!$A$12:$AZ$907,$BZ37,CQ37)</f>
        <v>2.344</v>
      </c>
      <c r="AK37" s="31" t="n">
        <f aca="false">INDEX(Curves!$A$12:$AZ$907,$BZ37,CR37)</f>
        <v>0.14</v>
      </c>
      <c r="AL37" s="31" t="n">
        <f aca="false">INDEX(Curves!$A$12:$AZ$907,$BZ37,CS37)</f>
        <v>0.981433751106754</v>
      </c>
      <c r="AM37" s="31"/>
      <c r="AN37" s="31" t="n">
        <f aca="false">INDEX(Curves!$A$12:$AZ$907,$BZ37,CU37)</f>
        <v>2.379</v>
      </c>
      <c r="AO37" s="31" t="n">
        <f aca="false">INDEX(Curves!$A$12:$AZ$907,$BZ37,CV37)</f>
        <v>0.08</v>
      </c>
      <c r="AP37" s="31" t="n">
        <f aca="false">INDEX(Curves!$A$12:$AZ$907,$BZ37,CW37)</f>
        <v>0.976771301445068</v>
      </c>
      <c r="AQ37" s="31"/>
      <c r="AR37" s="31" t="n">
        <f aca="false">INDEX(Curves!$A$12:$AZ$907,$BZ37,CY37)</f>
        <v>2.518</v>
      </c>
      <c r="AS37" s="31" t="n">
        <f aca="false">INDEX(Curves!$A$12:$AZ$907,$BZ37,CZ37)</f>
        <v>0.12</v>
      </c>
      <c r="AT37" s="31" t="n">
        <f aca="false">INDEX(Curves!$A$12:$AZ$907,$BZ37,DA37)</f>
        <v>0.971964586875383</v>
      </c>
      <c r="AU37" s="31"/>
      <c r="AV37" s="31" t="n">
        <f aca="false">INDEX(Curves!$A$12:$AZ$907,$BZ37,DC37)</f>
        <v>2.643</v>
      </c>
      <c r="AW37" s="31" t="n">
        <f aca="false">INDEX(Curves!$A$12:$AZ$907,$BZ37,DD37)</f>
        <v>0.15</v>
      </c>
      <c r="AX37" s="31" t="n">
        <f aca="false">INDEX(Curves!$A$12:$AZ$907,$BZ37,DE37)</f>
        <v>0.967321703136131</v>
      </c>
      <c r="AY37" s="31"/>
      <c r="AZ37" s="31" t="n">
        <f aca="false">INDEX(Curves!$A$12:$AZ$907,$BZ37,DG37)</f>
        <v>2.655</v>
      </c>
      <c r="BA37" s="31" t="n">
        <f aca="false">INDEX(Curves!$A$12:$AZ$907,$BZ37,DH37)</f>
        <v>0.15</v>
      </c>
      <c r="BB37" s="31" t="n">
        <f aca="false">INDEX(Curves!$A$12:$AZ$907,$BZ37,DI37)</f>
        <v>0.962517690348992</v>
      </c>
      <c r="BC37" s="31"/>
      <c r="BD37" s="31" t="n">
        <f aca="false">INDEX(Curves!$A$12:$AZ$907,$BZ37,DK37)</f>
        <v>2.522</v>
      </c>
      <c r="BE37" s="31" t="n">
        <f aca="false">INDEX(Curves!$A$12:$AZ$907,$BZ37,DL37)</f>
        <v>0.15</v>
      </c>
      <c r="BF37" s="31" t="n">
        <f aca="false">INDEX(Curves!$A$12:$AZ$907,$BZ37,DM37)</f>
        <v>0.957702919930437</v>
      </c>
      <c r="BG37" s="31"/>
      <c r="BH37" s="31" t="n">
        <f aca="false">INDEX(Curves!$A$12:$AZ$907,$BZ37,DO37)</f>
        <v>2.4</v>
      </c>
      <c r="BI37" s="31" t="n">
        <f aca="false">INDEX(Curves!$A$12:$AZ$907,$BZ37,DP37)</f>
        <v>0.15</v>
      </c>
      <c r="BJ37" s="31" t="n">
        <f aca="false">INDEX(Curves!$A$12:$AZ$907,$BZ37,DQ37)</f>
        <v>0.953355985080819</v>
      </c>
      <c r="BK37" s="0"/>
      <c r="BL37" s="0"/>
      <c r="BM37" s="51" t="n">
        <f aca="false">BM36</f>
        <v>35916</v>
      </c>
      <c r="BN37" s="51" t="n">
        <f aca="false">EOMONTH(BM37,1)</f>
        <v>35976</v>
      </c>
      <c r="BO37" s="51" t="n">
        <f aca="false">EOMONTH(BN37,1)</f>
        <v>36007</v>
      </c>
      <c r="BP37" s="51" t="n">
        <f aca="false">EOMONTH(BO37,1)</f>
        <v>36038</v>
      </c>
      <c r="BQ37" s="51" t="n">
        <f aca="false">EOMONTH(BP37,1)</f>
        <v>36068</v>
      </c>
      <c r="BR37" s="51" t="n">
        <f aca="false">EOMONTH(BQ37,1)</f>
        <v>36099</v>
      </c>
      <c r="BS37" s="51" t="n">
        <f aca="false">EOMONTH(BR37,1)</f>
        <v>36129</v>
      </c>
      <c r="BT37" s="51" t="n">
        <f aca="false">EOMONTH(BS37,1)</f>
        <v>36160</v>
      </c>
      <c r="BU37" s="51" t="n">
        <f aca="false">EOMONTH(BT37,1)</f>
        <v>36191</v>
      </c>
      <c r="BV37" s="51" t="n">
        <f aca="false">EOMONTH(BU37,1)</f>
        <v>36219</v>
      </c>
      <c r="BW37" s="51" t="n">
        <f aca="false">EOMONTH(BV37,1)</f>
        <v>36250</v>
      </c>
      <c r="BX37" s="52"/>
      <c r="BZ37" s="34" t="n">
        <f aca="false">MATCH(C37,Curves!$C$12:$C$433,0)</f>
        <v>35</v>
      </c>
      <c r="CA37" s="34" t="n">
        <f aca="false">MATCH(CONCATENATE("NG ",TEXT($BM37,"mmm-yyyy")),Curves!$11:$11,0)</f>
        <v>20</v>
      </c>
      <c r="CB37" s="34" t="n">
        <f aca="false">MATCH(CONCATENATE("B ",TEXT($BM37,"mmm-yyyy")),Curves!$11:$11,0)</f>
        <v>8</v>
      </c>
      <c r="CC37" s="34" t="n">
        <f aca="false">MATCH(CONCATENATE("DISC ",TEXT($BM37,"mmm-yyyy")),Curves!$11:$11,0)</f>
        <v>32</v>
      </c>
      <c r="CD37" s="34"/>
      <c r="CE37" s="34" t="n">
        <f aca="false">MATCH(CONCATENATE("NG ",TEXT($BN37,"mmm-yyyy")),Curves!$11:$11,0)</f>
        <v>21</v>
      </c>
      <c r="CF37" s="34" t="n">
        <f aca="false">MATCH(CONCATENATE("B ",TEXT($BN37,"mmm-yyyy")),Curves!$11:$11,0)</f>
        <v>9</v>
      </c>
      <c r="CG37" s="34" t="n">
        <f aca="false">MATCH(CONCATENATE("DISC ",TEXT($BN37,"mmm-yyyy")),Curves!$11:$11,0)</f>
        <v>33</v>
      </c>
      <c r="CH37" s="34"/>
      <c r="CI37" s="34" t="n">
        <f aca="false">MATCH(CONCATENATE("NG ",TEXT($BO37,"mmm-yyyy")),Curves!$11:$11,0)</f>
        <v>22</v>
      </c>
      <c r="CJ37" s="34" t="n">
        <f aca="false">MATCH(CONCATENATE("B ",TEXT($BO37,"mmm-yyyy")),Curves!$11:$11,0)</f>
        <v>10</v>
      </c>
      <c r="CK37" s="34" t="n">
        <f aca="false">MATCH(CONCATENATE("DISC ",TEXT($BO37,"mmm-yyyy")),Curves!$11:$11,0)</f>
        <v>34</v>
      </c>
      <c r="CL37" s="34"/>
      <c r="CM37" s="34" t="n">
        <f aca="false">MATCH(CONCATENATE("NG ",TEXT($BP37,"mmm-yyyy")),Curves!$11:$11,0)</f>
        <v>23</v>
      </c>
      <c r="CN37" s="34" t="n">
        <f aca="false">MATCH(CONCATENATE("B ",TEXT($BP37,"mmm-yyyy")),Curves!$11:$11,0)</f>
        <v>11</v>
      </c>
      <c r="CO37" s="34" t="n">
        <f aca="false">MATCH(CONCATENATE("DISC ",TEXT($BP37,"mmm-yyyy")),Curves!$11:$11,0)</f>
        <v>35</v>
      </c>
      <c r="CP37" s="34"/>
      <c r="CQ37" s="34" t="n">
        <f aca="false">MATCH(CONCATENATE("NG ",TEXT($BQ37,"mmm-yyyy")),Curves!$11:$11,0)</f>
        <v>24</v>
      </c>
      <c r="CR37" s="34" t="n">
        <f aca="false">MATCH(CONCATENATE("B ",TEXT($BQ37,"mmm-yyyy")),Curves!$11:$11,0)</f>
        <v>12</v>
      </c>
      <c r="CS37" s="34" t="n">
        <f aca="false">MATCH(CONCATENATE("DISC ",TEXT($BQ37,"mmm-yyyy")),Curves!$11:$11,0)</f>
        <v>36</v>
      </c>
      <c r="CT37" s="34"/>
      <c r="CU37" s="34" t="n">
        <f aca="false">MATCH(CONCATENATE("NG ",TEXT($BR37,"mmm-yyyy")),Curves!$11:$11,0)</f>
        <v>25</v>
      </c>
      <c r="CV37" s="34" t="n">
        <f aca="false">MATCH(CONCATENATE("B ",TEXT($BR37,"mmm-yyyy")),Curves!$11:$11,0)</f>
        <v>13</v>
      </c>
      <c r="CW37" s="34" t="n">
        <f aca="false">MATCH(CONCATENATE("DISC ",TEXT($BR37,"mmm-yyyy")),Curves!$11:$11,0)</f>
        <v>37</v>
      </c>
      <c r="CX37" s="34"/>
      <c r="CY37" s="34" t="n">
        <f aca="false">MATCH(CONCATENATE("NG ",TEXT($BS37,"mmm-yyyy")),Curves!$11:$11,0)</f>
        <v>26</v>
      </c>
      <c r="CZ37" s="34" t="n">
        <f aca="false">MATCH(CONCATENATE("B ",TEXT($BS37,"mmm-yyyy")),Curves!$11:$11,0)</f>
        <v>14</v>
      </c>
      <c r="DA37" s="34" t="n">
        <f aca="false">MATCH(CONCATENATE("DISC ",TEXT($BS37,"mmm-yyyy")),Curves!$11:$11,0)</f>
        <v>38</v>
      </c>
      <c r="DB37" s="34"/>
      <c r="DC37" s="34" t="n">
        <f aca="false">MATCH(CONCATENATE("NG ",TEXT($BT37,"mmm-yyyy")),Curves!$11:$11,0)</f>
        <v>27</v>
      </c>
      <c r="DD37" s="34" t="n">
        <f aca="false">MATCH(CONCATENATE("B ",TEXT($BT37,"mmm-yyyy")),Curves!$11:$11,0)</f>
        <v>15</v>
      </c>
      <c r="DE37" s="34" t="n">
        <f aca="false">MATCH(CONCATENATE("DISC ",TEXT($BT37,"mmm-yyyy")),Curves!$11:$11,0)</f>
        <v>39</v>
      </c>
      <c r="DF37" s="34"/>
      <c r="DG37" s="34" t="n">
        <f aca="false">MATCH(CONCATENATE("NG ",TEXT($BU37,"mmm-yyyy")),Curves!$11:$11,0)</f>
        <v>28</v>
      </c>
      <c r="DH37" s="34" t="n">
        <f aca="false">MATCH(CONCATENATE("B ",TEXT($BU37,"mmm-yyyy")),Curves!$11:$11,0)</f>
        <v>16</v>
      </c>
      <c r="DI37" s="34" t="n">
        <f aca="false">MATCH(CONCATENATE("DISC ",TEXT($BU37,"mmm-yyyy")),Curves!$11:$11,0)</f>
        <v>40</v>
      </c>
      <c r="DK37" s="34" t="n">
        <f aca="false">MATCH(CONCATENATE("NG ",TEXT($BV37,"mmm-yyyy")),Curves!$11:$11,0)</f>
        <v>29</v>
      </c>
      <c r="DL37" s="34" t="n">
        <f aca="false">MATCH(CONCATENATE("B ",TEXT($BV37,"mmm-yyyy")),Curves!$11:$11,0)</f>
        <v>17</v>
      </c>
      <c r="DM37" s="34" t="n">
        <f aca="false">MATCH(CONCATENATE("DISC ",TEXT($BV37,"mmm-yyyy")),Curves!$11:$11,0)</f>
        <v>41</v>
      </c>
      <c r="DO37" s="34" t="n">
        <f aca="false">MATCH(CONCATENATE("NG ",TEXT($BW37,"mmm-yyyy")),Curves!$11:$11,0)</f>
        <v>30</v>
      </c>
      <c r="DP37" s="34" t="n">
        <f aca="false">MATCH(CONCATENATE("B ",TEXT($BW37,"mmm-yyyy")),Curves!$11:$11,0)</f>
        <v>18</v>
      </c>
      <c r="DQ37" s="34" t="n">
        <f aca="false">MATCH(CONCATENATE("DISC ",TEXT($BW37,"mmm-yyyy")),Curves!$11:$11,0)</f>
        <v>42</v>
      </c>
    </row>
    <row r="38" customFormat="false" ht="12.75" hidden="false" customHeight="false" outlineLevel="0" collapsed="false">
      <c r="B38" s="26" t="n">
        <f aca="false">IF(C38&lt;&gt;"",IF(C38&gt;=(WORKDAY(EOMONTH(C38,0)+1,-2)),EOMONTH(EOMONTH(C38,0)+1,0)+1,EOMONTH(C38,0)+1),"")</f>
        <v>35947</v>
      </c>
      <c r="C38" s="45" t="n">
        <f aca="false">IF(Curves!C47&lt;&gt;"",Curves!C47,"")</f>
        <v>35921</v>
      </c>
      <c r="D38" s="46"/>
      <c r="E38" s="47" t="n">
        <f aca="false">(T38+U38)*V38</f>
        <v>0</v>
      </c>
      <c r="F38" s="47" t="n">
        <f aca="false">(X38+Y38)*Z38</f>
        <v>2.26584764681594</v>
      </c>
      <c r="G38" s="47" t="n">
        <f aca="false">(AB38+AC38)*AD38</f>
        <v>2.32250638502212</v>
      </c>
      <c r="H38" s="47" t="n">
        <f aca="false">(AF38+AG38)*AH38</f>
        <v>2.36250284192596</v>
      </c>
      <c r="I38" s="47" t="n">
        <f aca="false">(AJ38+AK38)*AL38</f>
        <v>2.37552880984792</v>
      </c>
      <c r="J38" s="47" t="n">
        <f aca="false">(AN38+AO38)*AP38</f>
        <v>2.34476425699114</v>
      </c>
      <c r="K38" s="47" t="n">
        <f aca="false">(AR38+AS38)*AT38</f>
        <v>2.5082951368907</v>
      </c>
      <c r="L38" s="47" t="n">
        <f aca="false">(AV38+AW38)*AX38</f>
        <v>2.65025106030702</v>
      </c>
      <c r="M38" s="47" t="n">
        <f aca="false">(AZ38+BA38)*BB38</f>
        <v>2.65645841334068</v>
      </c>
      <c r="N38" s="47" t="n">
        <f aca="false">(BD38+BE38)*BF38</f>
        <v>2.53312049839461</v>
      </c>
      <c r="O38" s="48" t="n">
        <f aca="false">(BH38+BI38)*BJ38</f>
        <v>2.41683204503904</v>
      </c>
      <c r="P38" s="49" t="n">
        <f aca="false">MAX(E38:O38)</f>
        <v>2.65645841334068</v>
      </c>
      <c r="Q38" s="49" t="n">
        <f aca="false">MIN(F38:O38)</f>
        <v>2.26584764681594</v>
      </c>
      <c r="R38" s="50" t="n">
        <f aca="false">IF(P38-Q38&lt;&gt;0,P38-Q38,R37)</f>
        <v>0.39061076652474</v>
      </c>
      <c r="T38" s="31" t="n">
        <f aca="false">INDEX(Curves!$A$12:$AZ$907,$BZ38,CA38)</f>
        <v>0</v>
      </c>
      <c r="U38" s="31" t="n">
        <f aca="false">INDEX(Curves!$A$12:$AZ$907,$BZ38,CB38)</f>
        <v>0</v>
      </c>
      <c r="V38" s="31" t="n">
        <f aca="false">INDEX(Curves!$A$12:$AZ$907,$BZ38,CC38)</f>
        <v>0</v>
      </c>
      <c r="W38" s="31"/>
      <c r="X38" s="31" t="n">
        <f aca="false">INDEX(Curves!$A$12:$AZ$907,$BZ38,CE38)</f>
        <v>2.135</v>
      </c>
      <c r="Y38" s="31" t="n">
        <f aca="false">INDEX(Curves!$A$12:$AZ$907,$BZ38,CF38)</f>
        <v>0.14</v>
      </c>
      <c r="Z38" s="31" t="n">
        <f aca="false">INDEX(Curves!$A$12:$AZ$907,$BZ38,CG38)</f>
        <v>0.995976987611403</v>
      </c>
      <c r="AA38" s="31"/>
      <c r="AB38" s="31" t="n">
        <f aca="false">INDEX(Curves!$A$12:$AZ$907,$BZ38,CI38)</f>
        <v>2.193</v>
      </c>
      <c r="AC38" s="31" t="n">
        <f aca="false">INDEX(Curves!$A$12:$AZ$907,$BZ38,CJ38)</f>
        <v>0.15</v>
      </c>
      <c r="AD38" s="31" t="n">
        <f aca="false">INDEX(Curves!$A$12:$AZ$907,$BZ38,CK38)</f>
        <v>0.991253258652205</v>
      </c>
      <c r="AE38" s="31"/>
      <c r="AF38" s="31" t="n">
        <f aca="false">INDEX(Curves!$A$12:$AZ$907,$BZ38,CM38)</f>
        <v>2.245</v>
      </c>
      <c r="AG38" s="31" t="n">
        <f aca="false">INDEX(Curves!$A$12:$AZ$907,$BZ38,CN38)</f>
        <v>0.15</v>
      </c>
      <c r="AH38" s="31" t="n">
        <f aca="false">INDEX(Curves!$A$12:$AZ$907,$BZ38,CO38)</f>
        <v>0.986431249238395</v>
      </c>
      <c r="AI38" s="31"/>
      <c r="AJ38" s="31" t="n">
        <f aca="false">INDEX(Curves!$A$12:$AZ$907,$BZ38,CQ38)</f>
        <v>2.28</v>
      </c>
      <c r="AK38" s="31" t="n">
        <f aca="false">INDEX(Curves!$A$12:$AZ$907,$BZ38,CR38)</f>
        <v>0.14</v>
      </c>
      <c r="AL38" s="31" t="n">
        <f aca="false">INDEX(Curves!$A$12:$AZ$907,$BZ38,CS38)</f>
        <v>0.981623475143769</v>
      </c>
      <c r="AM38" s="31"/>
      <c r="AN38" s="31" t="n">
        <f aca="false">INDEX(Curves!$A$12:$AZ$907,$BZ38,CU38)</f>
        <v>2.32</v>
      </c>
      <c r="AO38" s="31" t="n">
        <f aca="false">INDEX(Curves!$A$12:$AZ$907,$BZ38,CV38)</f>
        <v>0.08</v>
      </c>
      <c r="AP38" s="31" t="n">
        <f aca="false">INDEX(Curves!$A$12:$AZ$907,$BZ38,CW38)</f>
        <v>0.976985107079643</v>
      </c>
      <c r="AQ38" s="31"/>
      <c r="AR38" s="31" t="n">
        <f aca="false">INDEX(Curves!$A$12:$AZ$907,$BZ38,CY38)</f>
        <v>2.46</v>
      </c>
      <c r="AS38" s="31" t="n">
        <f aca="false">INDEX(Curves!$A$12:$AZ$907,$BZ38,CZ38)</f>
        <v>0.12</v>
      </c>
      <c r="AT38" s="31" t="n">
        <f aca="false">INDEX(Curves!$A$12:$AZ$907,$BZ38,DA38)</f>
        <v>0.972207417399496</v>
      </c>
      <c r="AU38" s="31"/>
      <c r="AV38" s="31" t="n">
        <f aca="false">INDEX(Curves!$A$12:$AZ$907,$BZ38,DC38)</f>
        <v>2.589</v>
      </c>
      <c r="AW38" s="31" t="n">
        <f aca="false">INDEX(Curves!$A$12:$AZ$907,$BZ38,DD38)</f>
        <v>0.15</v>
      </c>
      <c r="AX38" s="31" t="n">
        <f aca="false">INDEX(Curves!$A$12:$AZ$907,$BZ38,DE38)</f>
        <v>0.967598050495443</v>
      </c>
      <c r="AY38" s="31"/>
      <c r="AZ38" s="31" t="n">
        <f aca="false">INDEX(Curves!$A$12:$AZ$907,$BZ38,DG38)</f>
        <v>2.609</v>
      </c>
      <c r="BA38" s="31" t="n">
        <f aca="false">INDEX(Curves!$A$12:$AZ$907,$BZ38,DH38)</f>
        <v>0.15</v>
      </c>
      <c r="BB38" s="31" t="n">
        <f aca="false">INDEX(Curves!$A$12:$AZ$907,$BZ38,DI38)</f>
        <v>0.962833785190533</v>
      </c>
      <c r="BC38" s="31"/>
      <c r="BD38" s="31" t="n">
        <f aca="false">INDEX(Curves!$A$12:$AZ$907,$BZ38,DK38)</f>
        <v>2.494</v>
      </c>
      <c r="BE38" s="31" t="n">
        <f aca="false">INDEX(Curves!$A$12:$AZ$907,$BZ38,DL38)</f>
        <v>0.15</v>
      </c>
      <c r="BF38" s="31" t="n">
        <f aca="false">INDEX(Curves!$A$12:$AZ$907,$BZ38,DM38)</f>
        <v>0.958063728591</v>
      </c>
      <c r="BG38" s="31"/>
      <c r="BH38" s="31" t="n">
        <f aca="false">INDEX(Curves!$A$12:$AZ$907,$BZ38,DO38)</f>
        <v>2.384</v>
      </c>
      <c r="BI38" s="31" t="n">
        <f aca="false">INDEX(Curves!$A$12:$AZ$907,$BZ38,DP38)</f>
        <v>0.15</v>
      </c>
      <c r="BJ38" s="31" t="n">
        <f aca="false">INDEX(Curves!$A$12:$AZ$907,$BZ38,DQ38)</f>
        <v>0.953761659447135</v>
      </c>
      <c r="BK38" s="0"/>
      <c r="BL38" s="0"/>
      <c r="BM38" s="51" t="n">
        <f aca="false">BM37</f>
        <v>35916</v>
      </c>
      <c r="BN38" s="51" t="n">
        <f aca="false">EOMONTH(BM38,1)</f>
        <v>35976</v>
      </c>
      <c r="BO38" s="51" t="n">
        <f aca="false">EOMONTH(BN38,1)</f>
        <v>36007</v>
      </c>
      <c r="BP38" s="51" t="n">
        <f aca="false">EOMONTH(BO38,1)</f>
        <v>36038</v>
      </c>
      <c r="BQ38" s="51" t="n">
        <f aca="false">EOMONTH(BP38,1)</f>
        <v>36068</v>
      </c>
      <c r="BR38" s="51" t="n">
        <f aca="false">EOMONTH(BQ38,1)</f>
        <v>36099</v>
      </c>
      <c r="BS38" s="51" t="n">
        <f aca="false">EOMONTH(BR38,1)</f>
        <v>36129</v>
      </c>
      <c r="BT38" s="51" t="n">
        <f aca="false">EOMONTH(BS38,1)</f>
        <v>36160</v>
      </c>
      <c r="BU38" s="51" t="n">
        <f aca="false">EOMONTH(BT38,1)</f>
        <v>36191</v>
      </c>
      <c r="BV38" s="51" t="n">
        <f aca="false">EOMONTH(BU38,1)</f>
        <v>36219</v>
      </c>
      <c r="BW38" s="51" t="n">
        <f aca="false">EOMONTH(BV38,1)</f>
        <v>36250</v>
      </c>
      <c r="BX38" s="52"/>
      <c r="BZ38" s="34" t="n">
        <f aca="false">MATCH(C38,Curves!$C$12:$C$433,0)</f>
        <v>36</v>
      </c>
      <c r="CA38" s="34" t="n">
        <f aca="false">MATCH(CONCATENATE("NG ",TEXT($BM38,"mmm-yyyy")),Curves!$11:$11,0)</f>
        <v>20</v>
      </c>
      <c r="CB38" s="34" t="n">
        <f aca="false">MATCH(CONCATENATE("B ",TEXT($BM38,"mmm-yyyy")),Curves!$11:$11,0)</f>
        <v>8</v>
      </c>
      <c r="CC38" s="34" t="n">
        <f aca="false">MATCH(CONCATENATE("DISC ",TEXT($BM38,"mmm-yyyy")),Curves!$11:$11,0)</f>
        <v>32</v>
      </c>
      <c r="CD38" s="34"/>
      <c r="CE38" s="34" t="n">
        <f aca="false">MATCH(CONCATENATE("NG ",TEXT($BN38,"mmm-yyyy")),Curves!$11:$11,0)</f>
        <v>21</v>
      </c>
      <c r="CF38" s="34" t="n">
        <f aca="false">MATCH(CONCATENATE("B ",TEXT($BN38,"mmm-yyyy")),Curves!$11:$11,0)</f>
        <v>9</v>
      </c>
      <c r="CG38" s="34" t="n">
        <f aca="false">MATCH(CONCATENATE("DISC ",TEXT($BN38,"mmm-yyyy")),Curves!$11:$11,0)</f>
        <v>33</v>
      </c>
      <c r="CH38" s="34"/>
      <c r="CI38" s="34" t="n">
        <f aca="false">MATCH(CONCATENATE("NG ",TEXT($BO38,"mmm-yyyy")),Curves!$11:$11,0)</f>
        <v>22</v>
      </c>
      <c r="CJ38" s="34" t="n">
        <f aca="false">MATCH(CONCATENATE("B ",TEXT($BO38,"mmm-yyyy")),Curves!$11:$11,0)</f>
        <v>10</v>
      </c>
      <c r="CK38" s="34" t="n">
        <f aca="false">MATCH(CONCATENATE("DISC ",TEXT($BO38,"mmm-yyyy")),Curves!$11:$11,0)</f>
        <v>34</v>
      </c>
      <c r="CL38" s="34"/>
      <c r="CM38" s="34" t="n">
        <f aca="false">MATCH(CONCATENATE("NG ",TEXT($BP38,"mmm-yyyy")),Curves!$11:$11,0)</f>
        <v>23</v>
      </c>
      <c r="CN38" s="34" t="n">
        <f aca="false">MATCH(CONCATENATE("B ",TEXT($BP38,"mmm-yyyy")),Curves!$11:$11,0)</f>
        <v>11</v>
      </c>
      <c r="CO38" s="34" t="n">
        <f aca="false">MATCH(CONCATENATE("DISC ",TEXT($BP38,"mmm-yyyy")),Curves!$11:$11,0)</f>
        <v>35</v>
      </c>
      <c r="CP38" s="34"/>
      <c r="CQ38" s="34" t="n">
        <f aca="false">MATCH(CONCATENATE("NG ",TEXT($BQ38,"mmm-yyyy")),Curves!$11:$11,0)</f>
        <v>24</v>
      </c>
      <c r="CR38" s="34" t="n">
        <f aca="false">MATCH(CONCATENATE("B ",TEXT($BQ38,"mmm-yyyy")),Curves!$11:$11,0)</f>
        <v>12</v>
      </c>
      <c r="CS38" s="34" t="n">
        <f aca="false">MATCH(CONCATENATE("DISC ",TEXT($BQ38,"mmm-yyyy")),Curves!$11:$11,0)</f>
        <v>36</v>
      </c>
      <c r="CT38" s="34"/>
      <c r="CU38" s="34" t="n">
        <f aca="false">MATCH(CONCATENATE("NG ",TEXT($BR38,"mmm-yyyy")),Curves!$11:$11,0)</f>
        <v>25</v>
      </c>
      <c r="CV38" s="34" t="n">
        <f aca="false">MATCH(CONCATENATE("B ",TEXT($BR38,"mmm-yyyy")),Curves!$11:$11,0)</f>
        <v>13</v>
      </c>
      <c r="CW38" s="34" t="n">
        <f aca="false">MATCH(CONCATENATE("DISC ",TEXT($BR38,"mmm-yyyy")),Curves!$11:$11,0)</f>
        <v>37</v>
      </c>
      <c r="CX38" s="34"/>
      <c r="CY38" s="34" t="n">
        <f aca="false">MATCH(CONCATENATE("NG ",TEXT($BS38,"mmm-yyyy")),Curves!$11:$11,0)</f>
        <v>26</v>
      </c>
      <c r="CZ38" s="34" t="n">
        <f aca="false">MATCH(CONCATENATE("B ",TEXT($BS38,"mmm-yyyy")),Curves!$11:$11,0)</f>
        <v>14</v>
      </c>
      <c r="DA38" s="34" t="n">
        <f aca="false">MATCH(CONCATENATE("DISC ",TEXT($BS38,"mmm-yyyy")),Curves!$11:$11,0)</f>
        <v>38</v>
      </c>
      <c r="DB38" s="34"/>
      <c r="DC38" s="34" t="n">
        <f aca="false">MATCH(CONCATENATE("NG ",TEXT($BT38,"mmm-yyyy")),Curves!$11:$11,0)</f>
        <v>27</v>
      </c>
      <c r="DD38" s="34" t="n">
        <f aca="false">MATCH(CONCATENATE("B ",TEXT($BT38,"mmm-yyyy")),Curves!$11:$11,0)</f>
        <v>15</v>
      </c>
      <c r="DE38" s="34" t="n">
        <f aca="false">MATCH(CONCATENATE("DISC ",TEXT($BT38,"mmm-yyyy")),Curves!$11:$11,0)</f>
        <v>39</v>
      </c>
      <c r="DF38" s="34"/>
      <c r="DG38" s="34" t="n">
        <f aca="false">MATCH(CONCATENATE("NG ",TEXT($BU38,"mmm-yyyy")),Curves!$11:$11,0)</f>
        <v>28</v>
      </c>
      <c r="DH38" s="34" t="n">
        <f aca="false">MATCH(CONCATENATE("B ",TEXT($BU38,"mmm-yyyy")),Curves!$11:$11,0)</f>
        <v>16</v>
      </c>
      <c r="DI38" s="34" t="n">
        <f aca="false">MATCH(CONCATENATE("DISC ",TEXT($BU38,"mmm-yyyy")),Curves!$11:$11,0)</f>
        <v>40</v>
      </c>
      <c r="DK38" s="34" t="n">
        <f aca="false">MATCH(CONCATENATE("NG ",TEXT($BV38,"mmm-yyyy")),Curves!$11:$11,0)</f>
        <v>29</v>
      </c>
      <c r="DL38" s="34" t="n">
        <f aca="false">MATCH(CONCATENATE("B ",TEXT($BV38,"mmm-yyyy")),Curves!$11:$11,0)</f>
        <v>17</v>
      </c>
      <c r="DM38" s="34" t="n">
        <f aca="false">MATCH(CONCATENATE("DISC ",TEXT($BV38,"mmm-yyyy")),Curves!$11:$11,0)</f>
        <v>41</v>
      </c>
      <c r="DO38" s="34" t="n">
        <f aca="false">MATCH(CONCATENATE("NG ",TEXT($BW38,"mmm-yyyy")),Curves!$11:$11,0)</f>
        <v>30</v>
      </c>
      <c r="DP38" s="34" t="n">
        <f aca="false">MATCH(CONCATENATE("B ",TEXT($BW38,"mmm-yyyy")),Curves!$11:$11,0)</f>
        <v>18</v>
      </c>
      <c r="DQ38" s="34" t="n">
        <f aca="false">MATCH(CONCATENATE("DISC ",TEXT($BW38,"mmm-yyyy")),Curves!$11:$11,0)</f>
        <v>42</v>
      </c>
    </row>
    <row r="39" customFormat="false" ht="12.75" hidden="false" customHeight="false" outlineLevel="0" collapsed="false">
      <c r="B39" s="26" t="n">
        <f aca="false">IF(C39&lt;&gt;"",IF(C39&gt;=(WORKDAY(EOMONTH(C39,0)+1,-2)),EOMONTH(EOMONTH(C39,0)+1,0)+1,EOMONTH(C39,0)+1),"")</f>
        <v>35947</v>
      </c>
      <c r="C39" s="45" t="n">
        <f aca="false">IF(Curves!C48&lt;&gt;"",Curves!C48,"")</f>
        <v>35922</v>
      </c>
      <c r="D39" s="46"/>
      <c r="E39" s="47" t="n">
        <f aca="false">(T39+U39)*V39</f>
        <v>0</v>
      </c>
      <c r="F39" s="47" t="n">
        <f aca="false">(X39+Y39)*Z39</f>
        <v>2.29520175248809</v>
      </c>
      <c r="G39" s="47" t="n">
        <f aca="false">(AB39+AC39)*AD39</f>
        <v>2.34775056371622</v>
      </c>
      <c r="H39" s="47" t="n">
        <f aca="false">(AF39+AG39)*AH39</f>
        <v>2.38468915469084</v>
      </c>
      <c r="I39" s="47" t="n">
        <f aca="false">(AJ39+AK39)*AL39</f>
        <v>2.40054335828351</v>
      </c>
      <c r="J39" s="47" t="n">
        <f aca="false">(AN39+AO39)*AP39</f>
        <v>2.3794207411719</v>
      </c>
      <c r="K39" s="47" t="n">
        <f aca="false">(AR39+AS39)*AT39</f>
        <v>2.54380998164772</v>
      </c>
      <c r="L39" s="47" t="n">
        <f aca="false">(AV39+AW39)*AX39</f>
        <v>2.67790866966027</v>
      </c>
      <c r="M39" s="47" t="n">
        <f aca="false">(AZ39+BA39)*BB39</f>
        <v>2.68496998437577</v>
      </c>
      <c r="N39" s="47" t="n">
        <f aca="false">(BD39+BE39)*BF39</f>
        <v>2.55765516958555</v>
      </c>
      <c r="O39" s="48" t="n">
        <f aca="false">(BH39+BI39)*BJ39</f>
        <v>2.43648143263448</v>
      </c>
      <c r="P39" s="49" t="n">
        <f aca="false">MAX(E39:O39)</f>
        <v>2.68496998437577</v>
      </c>
      <c r="Q39" s="49" t="n">
        <f aca="false">MIN(F39:O39)</f>
        <v>2.29520175248809</v>
      </c>
      <c r="R39" s="50" t="n">
        <f aca="false">IF(P39-Q39&lt;&gt;0,P39-Q39,R38)</f>
        <v>0.389768231887684</v>
      </c>
      <c r="T39" s="31" t="n">
        <f aca="false">INDEX(Curves!$A$12:$AZ$907,$BZ39,CA39)</f>
        <v>0</v>
      </c>
      <c r="U39" s="31" t="n">
        <f aca="false">INDEX(Curves!$A$12:$AZ$907,$BZ39,CB39)</f>
        <v>0</v>
      </c>
      <c r="V39" s="31" t="n">
        <f aca="false">INDEX(Curves!$A$12:$AZ$907,$BZ39,CC39)</f>
        <v>0</v>
      </c>
      <c r="W39" s="31"/>
      <c r="X39" s="31" t="n">
        <f aca="false">INDEX(Curves!$A$12:$AZ$907,$BZ39,CE39)</f>
        <v>2.159</v>
      </c>
      <c r="Y39" s="31" t="n">
        <f aca="false">INDEX(Curves!$A$12:$AZ$907,$BZ39,CF39)</f>
        <v>0.145</v>
      </c>
      <c r="Z39" s="31" t="n">
        <f aca="false">INDEX(Curves!$A$12:$AZ$907,$BZ39,CG39)</f>
        <v>0.996181316184066</v>
      </c>
      <c r="AA39" s="31"/>
      <c r="AB39" s="31" t="n">
        <f aca="false">INDEX(Curves!$A$12:$AZ$907,$BZ39,CI39)</f>
        <v>2.218</v>
      </c>
      <c r="AC39" s="31" t="n">
        <f aca="false">INDEX(Curves!$A$12:$AZ$907,$BZ39,CJ39)</f>
        <v>0.15</v>
      </c>
      <c r="AD39" s="31" t="n">
        <f aca="false">INDEX(Curves!$A$12:$AZ$907,$BZ39,CK39)</f>
        <v>0.991448717785567</v>
      </c>
      <c r="AE39" s="31"/>
      <c r="AF39" s="31" t="n">
        <f aca="false">INDEX(Curves!$A$12:$AZ$907,$BZ39,CM39)</f>
        <v>2.267</v>
      </c>
      <c r="AG39" s="31" t="n">
        <f aca="false">INDEX(Curves!$A$12:$AZ$907,$BZ39,CN39)</f>
        <v>0.15</v>
      </c>
      <c r="AH39" s="31" t="n">
        <f aca="false">INDEX(Curves!$A$12:$AZ$907,$BZ39,CO39)</f>
        <v>0.986631838928771</v>
      </c>
      <c r="AI39" s="31"/>
      <c r="AJ39" s="31" t="n">
        <f aca="false">INDEX(Curves!$A$12:$AZ$907,$BZ39,CQ39)</f>
        <v>2.305</v>
      </c>
      <c r="AK39" s="31" t="n">
        <f aca="false">INDEX(Curves!$A$12:$AZ$907,$BZ39,CR39)</f>
        <v>0.14</v>
      </c>
      <c r="AL39" s="31" t="n">
        <f aca="false">INDEX(Curves!$A$12:$AZ$907,$BZ39,CS39)</f>
        <v>0.981817324451335</v>
      </c>
      <c r="AM39" s="31"/>
      <c r="AN39" s="31" t="n">
        <f aca="false">INDEX(Curves!$A$12:$AZ$907,$BZ39,CU39)</f>
        <v>2.345</v>
      </c>
      <c r="AO39" s="31" t="n">
        <f aca="false">INDEX(Curves!$A$12:$AZ$907,$BZ39,CV39)</f>
        <v>0.09</v>
      </c>
      <c r="AP39" s="31" t="n">
        <f aca="false">INDEX(Curves!$A$12:$AZ$907,$BZ39,CW39)</f>
        <v>0.977174842370389</v>
      </c>
      <c r="AQ39" s="31"/>
      <c r="AR39" s="31" t="n">
        <f aca="false">INDEX(Curves!$A$12:$AZ$907,$BZ39,CY39)</f>
        <v>2.486</v>
      </c>
      <c r="AS39" s="31" t="n">
        <f aca="false">INDEX(Curves!$A$12:$AZ$907,$BZ39,CZ39)</f>
        <v>0.13</v>
      </c>
      <c r="AT39" s="31" t="n">
        <f aca="false">INDEX(Curves!$A$12:$AZ$907,$BZ39,DA39)</f>
        <v>0.972404427235366</v>
      </c>
      <c r="AU39" s="31"/>
      <c r="AV39" s="31" t="n">
        <f aca="false">INDEX(Curves!$A$12:$AZ$907,$BZ39,DC39)</f>
        <v>2.617</v>
      </c>
      <c r="AW39" s="31" t="n">
        <f aca="false">INDEX(Curves!$A$12:$AZ$907,$BZ39,DD39)</f>
        <v>0.15</v>
      </c>
      <c r="AX39" s="31" t="n">
        <f aca="false">INDEX(Curves!$A$12:$AZ$907,$BZ39,DE39)</f>
        <v>0.967802193588823</v>
      </c>
      <c r="AY39" s="31"/>
      <c r="AZ39" s="31" t="n">
        <f aca="false">INDEX(Curves!$A$12:$AZ$907,$BZ39,DG39)</f>
        <v>2.638</v>
      </c>
      <c r="BA39" s="31" t="n">
        <f aca="false">INDEX(Curves!$A$12:$AZ$907,$BZ39,DH39)</f>
        <v>0.15</v>
      </c>
      <c r="BB39" s="31" t="n">
        <f aca="false">INDEX(Curves!$A$12:$AZ$907,$BZ39,DI39)</f>
        <v>0.963045188083132</v>
      </c>
      <c r="BC39" s="31"/>
      <c r="BD39" s="31" t="n">
        <f aca="false">INDEX(Curves!$A$12:$AZ$907,$BZ39,DK39)</f>
        <v>2.519</v>
      </c>
      <c r="BE39" s="31" t="n">
        <f aca="false">INDEX(Curves!$A$12:$AZ$907,$BZ39,DL39)</f>
        <v>0.15</v>
      </c>
      <c r="BF39" s="31" t="n">
        <f aca="false">INDEX(Curves!$A$12:$AZ$907,$BZ39,DM39)</f>
        <v>0.958282191676864</v>
      </c>
      <c r="BG39" s="31"/>
      <c r="BH39" s="31" t="n">
        <f aca="false">INDEX(Curves!$A$12:$AZ$907,$BZ39,DO39)</f>
        <v>2.404</v>
      </c>
      <c r="BI39" s="31" t="n">
        <f aca="false">INDEX(Curves!$A$12:$AZ$907,$BZ39,DP39)</f>
        <v>0.15</v>
      </c>
      <c r="BJ39" s="31" t="n">
        <f aca="false">INDEX(Curves!$A$12:$AZ$907,$BZ39,DQ39)</f>
        <v>0.953986465401127</v>
      </c>
      <c r="BK39" s="0"/>
      <c r="BL39" s="0"/>
      <c r="BM39" s="51" t="n">
        <f aca="false">BM38</f>
        <v>35916</v>
      </c>
      <c r="BN39" s="51" t="n">
        <f aca="false">EOMONTH(BM39,1)</f>
        <v>35976</v>
      </c>
      <c r="BO39" s="51" t="n">
        <f aca="false">EOMONTH(BN39,1)</f>
        <v>36007</v>
      </c>
      <c r="BP39" s="51" t="n">
        <f aca="false">EOMONTH(BO39,1)</f>
        <v>36038</v>
      </c>
      <c r="BQ39" s="51" t="n">
        <f aca="false">EOMONTH(BP39,1)</f>
        <v>36068</v>
      </c>
      <c r="BR39" s="51" t="n">
        <f aca="false">EOMONTH(BQ39,1)</f>
        <v>36099</v>
      </c>
      <c r="BS39" s="51" t="n">
        <f aca="false">EOMONTH(BR39,1)</f>
        <v>36129</v>
      </c>
      <c r="BT39" s="51" t="n">
        <f aca="false">EOMONTH(BS39,1)</f>
        <v>36160</v>
      </c>
      <c r="BU39" s="51" t="n">
        <f aca="false">EOMONTH(BT39,1)</f>
        <v>36191</v>
      </c>
      <c r="BV39" s="51" t="n">
        <f aca="false">EOMONTH(BU39,1)</f>
        <v>36219</v>
      </c>
      <c r="BW39" s="51" t="n">
        <f aca="false">EOMONTH(BV39,1)</f>
        <v>36250</v>
      </c>
      <c r="BX39" s="52"/>
      <c r="BZ39" s="34" t="n">
        <f aca="false">MATCH(C39,Curves!$C$12:$C$433,0)</f>
        <v>37</v>
      </c>
      <c r="CA39" s="34" t="n">
        <f aca="false">MATCH(CONCATENATE("NG ",TEXT($BM39,"mmm-yyyy")),Curves!$11:$11,0)</f>
        <v>20</v>
      </c>
      <c r="CB39" s="34" t="n">
        <f aca="false">MATCH(CONCATENATE("B ",TEXT($BM39,"mmm-yyyy")),Curves!$11:$11,0)</f>
        <v>8</v>
      </c>
      <c r="CC39" s="34" t="n">
        <f aca="false">MATCH(CONCATENATE("DISC ",TEXT($BM39,"mmm-yyyy")),Curves!$11:$11,0)</f>
        <v>32</v>
      </c>
      <c r="CD39" s="34"/>
      <c r="CE39" s="34" t="n">
        <f aca="false">MATCH(CONCATENATE("NG ",TEXT($BN39,"mmm-yyyy")),Curves!$11:$11,0)</f>
        <v>21</v>
      </c>
      <c r="CF39" s="34" t="n">
        <f aca="false">MATCH(CONCATENATE("B ",TEXT($BN39,"mmm-yyyy")),Curves!$11:$11,0)</f>
        <v>9</v>
      </c>
      <c r="CG39" s="34" t="n">
        <f aca="false">MATCH(CONCATENATE("DISC ",TEXT($BN39,"mmm-yyyy")),Curves!$11:$11,0)</f>
        <v>33</v>
      </c>
      <c r="CH39" s="34"/>
      <c r="CI39" s="34" t="n">
        <f aca="false">MATCH(CONCATENATE("NG ",TEXT($BO39,"mmm-yyyy")),Curves!$11:$11,0)</f>
        <v>22</v>
      </c>
      <c r="CJ39" s="34" t="n">
        <f aca="false">MATCH(CONCATENATE("B ",TEXT($BO39,"mmm-yyyy")),Curves!$11:$11,0)</f>
        <v>10</v>
      </c>
      <c r="CK39" s="34" t="n">
        <f aca="false">MATCH(CONCATENATE("DISC ",TEXT($BO39,"mmm-yyyy")),Curves!$11:$11,0)</f>
        <v>34</v>
      </c>
      <c r="CL39" s="34"/>
      <c r="CM39" s="34" t="n">
        <f aca="false">MATCH(CONCATENATE("NG ",TEXT($BP39,"mmm-yyyy")),Curves!$11:$11,0)</f>
        <v>23</v>
      </c>
      <c r="CN39" s="34" t="n">
        <f aca="false">MATCH(CONCATENATE("B ",TEXT($BP39,"mmm-yyyy")),Curves!$11:$11,0)</f>
        <v>11</v>
      </c>
      <c r="CO39" s="34" t="n">
        <f aca="false">MATCH(CONCATENATE("DISC ",TEXT($BP39,"mmm-yyyy")),Curves!$11:$11,0)</f>
        <v>35</v>
      </c>
      <c r="CP39" s="34"/>
      <c r="CQ39" s="34" t="n">
        <f aca="false">MATCH(CONCATENATE("NG ",TEXT($BQ39,"mmm-yyyy")),Curves!$11:$11,0)</f>
        <v>24</v>
      </c>
      <c r="CR39" s="34" t="n">
        <f aca="false">MATCH(CONCATENATE("B ",TEXT($BQ39,"mmm-yyyy")),Curves!$11:$11,0)</f>
        <v>12</v>
      </c>
      <c r="CS39" s="34" t="n">
        <f aca="false">MATCH(CONCATENATE("DISC ",TEXT($BQ39,"mmm-yyyy")),Curves!$11:$11,0)</f>
        <v>36</v>
      </c>
      <c r="CT39" s="34"/>
      <c r="CU39" s="34" t="n">
        <f aca="false">MATCH(CONCATENATE("NG ",TEXT($BR39,"mmm-yyyy")),Curves!$11:$11,0)</f>
        <v>25</v>
      </c>
      <c r="CV39" s="34" t="n">
        <f aca="false">MATCH(CONCATENATE("B ",TEXT($BR39,"mmm-yyyy")),Curves!$11:$11,0)</f>
        <v>13</v>
      </c>
      <c r="CW39" s="34" t="n">
        <f aca="false">MATCH(CONCATENATE("DISC ",TEXT($BR39,"mmm-yyyy")),Curves!$11:$11,0)</f>
        <v>37</v>
      </c>
      <c r="CX39" s="34"/>
      <c r="CY39" s="34" t="n">
        <f aca="false">MATCH(CONCATENATE("NG ",TEXT($BS39,"mmm-yyyy")),Curves!$11:$11,0)</f>
        <v>26</v>
      </c>
      <c r="CZ39" s="34" t="n">
        <f aca="false">MATCH(CONCATENATE("B ",TEXT($BS39,"mmm-yyyy")),Curves!$11:$11,0)</f>
        <v>14</v>
      </c>
      <c r="DA39" s="34" t="n">
        <f aca="false">MATCH(CONCATENATE("DISC ",TEXT($BS39,"mmm-yyyy")),Curves!$11:$11,0)</f>
        <v>38</v>
      </c>
      <c r="DB39" s="34"/>
      <c r="DC39" s="34" t="n">
        <f aca="false">MATCH(CONCATENATE("NG ",TEXT($BT39,"mmm-yyyy")),Curves!$11:$11,0)</f>
        <v>27</v>
      </c>
      <c r="DD39" s="34" t="n">
        <f aca="false">MATCH(CONCATENATE("B ",TEXT($BT39,"mmm-yyyy")),Curves!$11:$11,0)</f>
        <v>15</v>
      </c>
      <c r="DE39" s="34" t="n">
        <f aca="false">MATCH(CONCATENATE("DISC ",TEXT($BT39,"mmm-yyyy")),Curves!$11:$11,0)</f>
        <v>39</v>
      </c>
      <c r="DF39" s="34"/>
      <c r="DG39" s="34" t="n">
        <f aca="false">MATCH(CONCATENATE("NG ",TEXT($BU39,"mmm-yyyy")),Curves!$11:$11,0)</f>
        <v>28</v>
      </c>
      <c r="DH39" s="34" t="n">
        <f aca="false">MATCH(CONCATENATE("B ",TEXT($BU39,"mmm-yyyy")),Curves!$11:$11,0)</f>
        <v>16</v>
      </c>
      <c r="DI39" s="34" t="n">
        <f aca="false">MATCH(CONCATENATE("DISC ",TEXT($BU39,"mmm-yyyy")),Curves!$11:$11,0)</f>
        <v>40</v>
      </c>
      <c r="DK39" s="34" t="n">
        <f aca="false">MATCH(CONCATENATE("NG ",TEXT($BV39,"mmm-yyyy")),Curves!$11:$11,0)</f>
        <v>29</v>
      </c>
      <c r="DL39" s="34" t="n">
        <f aca="false">MATCH(CONCATENATE("B ",TEXT($BV39,"mmm-yyyy")),Curves!$11:$11,0)</f>
        <v>17</v>
      </c>
      <c r="DM39" s="34" t="n">
        <f aca="false">MATCH(CONCATENATE("DISC ",TEXT($BV39,"mmm-yyyy")),Curves!$11:$11,0)</f>
        <v>41</v>
      </c>
      <c r="DO39" s="34" t="n">
        <f aca="false">MATCH(CONCATENATE("NG ",TEXT($BW39,"mmm-yyyy")),Curves!$11:$11,0)</f>
        <v>30</v>
      </c>
      <c r="DP39" s="34" t="n">
        <f aca="false">MATCH(CONCATENATE("B ",TEXT($BW39,"mmm-yyyy")),Curves!$11:$11,0)</f>
        <v>18</v>
      </c>
      <c r="DQ39" s="34" t="n">
        <f aca="false">MATCH(CONCATENATE("DISC ",TEXT($BW39,"mmm-yyyy")),Curves!$11:$11,0)</f>
        <v>42</v>
      </c>
    </row>
    <row r="40" customFormat="false" ht="12.75" hidden="false" customHeight="false" outlineLevel="0" collapsed="false">
      <c r="B40" s="26" t="n">
        <f aca="false">IF(C40&lt;&gt;"",IF(C40&gt;=(WORKDAY(EOMONTH(C40,0)+1,-2)),EOMONTH(EOMONTH(C40,0)+1,0)+1,EOMONTH(C40,0)+1),"")</f>
        <v>35947</v>
      </c>
      <c r="C40" s="45" t="n">
        <f aca="false">IF(Curves!C49&lt;&gt;"",Curves!C49,"")</f>
        <v>35923</v>
      </c>
      <c r="D40" s="46"/>
      <c r="E40" s="47" t="n">
        <f aca="false">(T40+U40)*V40</f>
        <v>0</v>
      </c>
      <c r="F40" s="47" t="n">
        <f aca="false">(X40+Y40)*Z40</f>
        <v>2.28854945751283</v>
      </c>
      <c r="G40" s="47" t="n">
        <f aca="false">(AB40+AC40)*AD40</f>
        <v>2.36196946422238</v>
      </c>
      <c r="H40" s="47" t="n">
        <f aca="false">(AF40+AG40)*AH40</f>
        <v>2.39980601860536</v>
      </c>
      <c r="I40" s="47" t="n">
        <f aca="false">(AJ40+AK40)*AL40</f>
        <v>2.41751986228287</v>
      </c>
      <c r="J40" s="47" t="n">
        <f aca="false">(AN40+AO40)*AP40</f>
        <v>2.39138677221836</v>
      </c>
      <c r="K40" s="47" t="n">
        <f aca="false">(AR40+AS40)*AT40</f>
        <v>2.55470268827404</v>
      </c>
      <c r="L40" s="47" t="n">
        <f aca="false">(AV40+AW40)*AX40</f>
        <v>2.68772161865509</v>
      </c>
      <c r="M40" s="47" t="n">
        <f aca="false">(AZ40+BA40)*BB40</f>
        <v>2.69369587889311</v>
      </c>
      <c r="N40" s="47" t="n">
        <f aca="false">(BD40+BE40)*BF40</f>
        <v>2.56338722277127</v>
      </c>
      <c r="O40" s="48" t="n">
        <f aca="false">(BH40+BI40)*BJ40</f>
        <v>2.44212006733351</v>
      </c>
      <c r="P40" s="49" t="n">
        <f aca="false">MAX(E40:O40)</f>
        <v>2.69369587889311</v>
      </c>
      <c r="Q40" s="49" t="n">
        <f aca="false">MIN(F40:O40)</f>
        <v>2.28854945751283</v>
      </c>
      <c r="R40" s="50" t="n">
        <f aca="false">IF(P40-Q40&lt;&gt;0,P40-Q40,R39)</f>
        <v>0.405146421380282</v>
      </c>
      <c r="T40" s="31" t="n">
        <f aca="false">INDEX(Curves!$A$12:$AZ$907,$BZ40,CA40)</f>
        <v>0</v>
      </c>
      <c r="U40" s="31" t="n">
        <f aca="false">INDEX(Curves!$A$12:$AZ$907,$BZ40,CB40)</f>
        <v>0</v>
      </c>
      <c r="V40" s="31" t="n">
        <f aca="false">INDEX(Curves!$A$12:$AZ$907,$BZ40,CC40)</f>
        <v>0</v>
      </c>
      <c r="W40" s="31"/>
      <c r="X40" s="31" t="n">
        <f aca="false">INDEX(Curves!$A$12:$AZ$907,$BZ40,CE40)</f>
        <v>2.167</v>
      </c>
      <c r="Y40" s="31" t="n">
        <f aca="false">INDEX(Curves!$A$12:$AZ$907,$BZ40,CF40)</f>
        <v>0.13</v>
      </c>
      <c r="Z40" s="31" t="n">
        <f aca="false">INDEX(Curves!$A$12:$AZ$907,$BZ40,CG40)</f>
        <v>0.996321052465315</v>
      </c>
      <c r="AA40" s="31"/>
      <c r="AB40" s="31" t="n">
        <f aca="false">INDEX(Curves!$A$12:$AZ$907,$BZ40,CI40)</f>
        <v>2.227</v>
      </c>
      <c r="AC40" s="31" t="n">
        <f aca="false">INDEX(Curves!$A$12:$AZ$907,$BZ40,CJ40)</f>
        <v>0.155</v>
      </c>
      <c r="AD40" s="31" t="n">
        <f aca="false">INDEX(Curves!$A$12:$AZ$907,$BZ40,CK40)</f>
        <v>0.991590874988406</v>
      </c>
      <c r="AE40" s="31"/>
      <c r="AF40" s="31" t="n">
        <f aca="false">INDEX(Curves!$A$12:$AZ$907,$BZ40,CM40)</f>
        <v>2.277</v>
      </c>
      <c r="AG40" s="31" t="n">
        <f aca="false">INDEX(Curves!$A$12:$AZ$907,$BZ40,CN40)</f>
        <v>0.155</v>
      </c>
      <c r="AH40" s="31" t="n">
        <f aca="false">INDEX(Curves!$A$12:$AZ$907,$BZ40,CO40)</f>
        <v>0.986762343176547</v>
      </c>
      <c r="AI40" s="31"/>
      <c r="AJ40" s="31" t="n">
        <f aca="false">INDEX(Curves!$A$12:$AZ$907,$BZ40,CQ40)</f>
        <v>2.317</v>
      </c>
      <c r="AK40" s="31" t="n">
        <f aca="false">INDEX(Curves!$A$12:$AZ$907,$BZ40,CR40)</f>
        <v>0.145</v>
      </c>
      <c r="AL40" s="31" t="n">
        <f aca="false">INDEX(Curves!$A$12:$AZ$907,$BZ40,CS40)</f>
        <v>0.981933331552751</v>
      </c>
      <c r="AM40" s="31"/>
      <c r="AN40" s="31" t="n">
        <f aca="false">INDEX(Curves!$A$12:$AZ$907,$BZ40,CU40)</f>
        <v>2.357</v>
      </c>
      <c r="AO40" s="31" t="n">
        <f aca="false">INDEX(Curves!$A$12:$AZ$907,$BZ40,CV40)</f>
        <v>0.09</v>
      </c>
      <c r="AP40" s="31" t="n">
        <f aca="false">INDEX(Curves!$A$12:$AZ$907,$BZ40,CW40)</f>
        <v>0.977272894245345</v>
      </c>
      <c r="AQ40" s="31"/>
      <c r="AR40" s="31" t="n">
        <f aca="false">INDEX(Curves!$A$12:$AZ$907,$BZ40,CY40)</f>
        <v>2.497</v>
      </c>
      <c r="AS40" s="31" t="n">
        <f aca="false">INDEX(Curves!$A$12:$AZ$907,$BZ40,CZ40)</f>
        <v>0.13</v>
      </c>
      <c r="AT40" s="31" t="n">
        <f aca="false">INDEX(Curves!$A$12:$AZ$907,$BZ40,DA40)</f>
        <v>0.972479135239452</v>
      </c>
      <c r="AU40" s="31"/>
      <c r="AV40" s="31" t="n">
        <f aca="false">INDEX(Curves!$A$12:$AZ$907,$BZ40,DC40)</f>
        <v>2.627</v>
      </c>
      <c r="AW40" s="31" t="n">
        <f aca="false">INDEX(Curves!$A$12:$AZ$907,$BZ40,DD40)</f>
        <v>0.15</v>
      </c>
      <c r="AX40" s="31" t="n">
        <f aca="false">INDEX(Curves!$A$12:$AZ$907,$BZ40,DE40)</f>
        <v>0.967850780934494</v>
      </c>
      <c r="AY40" s="31"/>
      <c r="AZ40" s="31" t="n">
        <f aca="false">INDEX(Curves!$A$12:$AZ$907,$BZ40,DG40)</f>
        <v>2.647</v>
      </c>
      <c r="BA40" s="31" t="n">
        <f aca="false">INDEX(Curves!$A$12:$AZ$907,$BZ40,DH40)</f>
        <v>0.15</v>
      </c>
      <c r="BB40" s="31" t="n">
        <f aca="false">INDEX(Curves!$A$12:$AZ$907,$BZ40,DI40)</f>
        <v>0.963066098996464</v>
      </c>
      <c r="BC40" s="31"/>
      <c r="BD40" s="31" t="n">
        <f aca="false">INDEX(Curves!$A$12:$AZ$907,$BZ40,DK40)</f>
        <v>2.525</v>
      </c>
      <c r="BE40" s="31" t="n">
        <f aca="false">INDEX(Curves!$A$12:$AZ$907,$BZ40,DL40)</f>
        <v>0.15</v>
      </c>
      <c r="BF40" s="31" t="n">
        <f aca="false">INDEX(Curves!$A$12:$AZ$907,$BZ40,DM40)</f>
        <v>0.958275597297671</v>
      </c>
      <c r="BG40" s="31"/>
      <c r="BH40" s="31" t="n">
        <f aca="false">INDEX(Curves!$A$12:$AZ$907,$BZ40,DO40)</f>
        <v>2.41</v>
      </c>
      <c r="BI40" s="31" t="n">
        <f aca="false">INDEX(Curves!$A$12:$AZ$907,$BZ40,DP40)</f>
        <v>0.15</v>
      </c>
      <c r="BJ40" s="31" t="n">
        <f aca="false">INDEX(Curves!$A$12:$AZ$907,$BZ40,DQ40)</f>
        <v>0.953953151302153</v>
      </c>
      <c r="BK40" s="0"/>
      <c r="BL40" s="0"/>
      <c r="BM40" s="51" t="n">
        <f aca="false">BM39</f>
        <v>35916</v>
      </c>
      <c r="BN40" s="51" t="n">
        <f aca="false">EOMONTH(BM40,1)</f>
        <v>35976</v>
      </c>
      <c r="BO40" s="51" t="n">
        <f aca="false">EOMONTH(BN40,1)</f>
        <v>36007</v>
      </c>
      <c r="BP40" s="51" t="n">
        <f aca="false">EOMONTH(BO40,1)</f>
        <v>36038</v>
      </c>
      <c r="BQ40" s="51" t="n">
        <f aca="false">EOMONTH(BP40,1)</f>
        <v>36068</v>
      </c>
      <c r="BR40" s="51" t="n">
        <f aca="false">EOMONTH(BQ40,1)</f>
        <v>36099</v>
      </c>
      <c r="BS40" s="51" t="n">
        <f aca="false">EOMONTH(BR40,1)</f>
        <v>36129</v>
      </c>
      <c r="BT40" s="51" t="n">
        <f aca="false">EOMONTH(BS40,1)</f>
        <v>36160</v>
      </c>
      <c r="BU40" s="51" t="n">
        <f aca="false">EOMONTH(BT40,1)</f>
        <v>36191</v>
      </c>
      <c r="BV40" s="51" t="n">
        <f aca="false">EOMONTH(BU40,1)</f>
        <v>36219</v>
      </c>
      <c r="BW40" s="51" t="n">
        <f aca="false">EOMONTH(BV40,1)</f>
        <v>36250</v>
      </c>
      <c r="BX40" s="52"/>
      <c r="BZ40" s="34" t="n">
        <f aca="false">MATCH(C40,Curves!$C$12:$C$433,0)</f>
        <v>38</v>
      </c>
      <c r="CA40" s="34" t="n">
        <f aca="false">MATCH(CONCATENATE("NG ",TEXT($BM40,"mmm-yyyy")),Curves!$11:$11,0)</f>
        <v>20</v>
      </c>
      <c r="CB40" s="34" t="n">
        <f aca="false">MATCH(CONCATENATE("B ",TEXT($BM40,"mmm-yyyy")),Curves!$11:$11,0)</f>
        <v>8</v>
      </c>
      <c r="CC40" s="34" t="n">
        <f aca="false">MATCH(CONCATENATE("DISC ",TEXT($BM40,"mmm-yyyy")),Curves!$11:$11,0)</f>
        <v>32</v>
      </c>
      <c r="CD40" s="34"/>
      <c r="CE40" s="34" t="n">
        <f aca="false">MATCH(CONCATENATE("NG ",TEXT($BN40,"mmm-yyyy")),Curves!$11:$11,0)</f>
        <v>21</v>
      </c>
      <c r="CF40" s="34" t="n">
        <f aca="false">MATCH(CONCATENATE("B ",TEXT($BN40,"mmm-yyyy")),Curves!$11:$11,0)</f>
        <v>9</v>
      </c>
      <c r="CG40" s="34" t="n">
        <f aca="false">MATCH(CONCATENATE("DISC ",TEXT($BN40,"mmm-yyyy")),Curves!$11:$11,0)</f>
        <v>33</v>
      </c>
      <c r="CH40" s="34"/>
      <c r="CI40" s="34" t="n">
        <f aca="false">MATCH(CONCATENATE("NG ",TEXT($BO40,"mmm-yyyy")),Curves!$11:$11,0)</f>
        <v>22</v>
      </c>
      <c r="CJ40" s="34" t="n">
        <f aca="false">MATCH(CONCATENATE("B ",TEXT($BO40,"mmm-yyyy")),Curves!$11:$11,0)</f>
        <v>10</v>
      </c>
      <c r="CK40" s="34" t="n">
        <f aca="false">MATCH(CONCATENATE("DISC ",TEXT($BO40,"mmm-yyyy")),Curves!$11:$11,0)</f>
        <v>34</v>
      </c>
      <c r="CL40" s="34"/>
      <c r="CM40" s="34" t="n">
        <f aca="false">MATCH(CONCATENATE("NG ",TEXT($BP40,"mmm-yyyy")),Curves!$11:$11,0)</f>
        <v>23</v>
      </c>
      <c r="CN40" s="34" t="n">
        <f aca="false">MATCH(CONCATENATE("B ",TEXT($BP40,"mmm-yyyy")),Curves!$11:$11,0)</f>
        <v>11</v>
      </c>
      <c r="CO40" s="34" t="n">
        <f aca="false">MATCH(CONCATENATE("DISC ",TEXT($BP40,"mmm-yyyy")),Curves!$11:$11,0)</f>
        <v>35</v>
      </c>
      <c r="CP40" s="34"/>
      <c r="CQ40" s="34" t="n">
        <f aca="false">MATCH(CONCATENATE("NG ",TEXT($BQ40,"mmm-yyyy")),Curves!$11:$11,0)</f>
        <v>24</v>
      </c>
      <c r="CR40" s="34" t="n">
        <f aca="false">MATCH(CONCATENATE("B ",TEXT($BQ40,"mmm-yyyy")),Curves!$11:$11,0)</f>
        <v>12</v>
      </c>
      <c r="CS40" s="34" t="n">
        <f aca="false">MATCH(CONCATENATE("DISC ",TEXT($BQ40,"mmm-yyyy")),Curves!$11:$11,0)</f>
        <v>36</v>
      </c>
      <c r="CT40" s="34"/>
      <c r="CU40" s="34" t="n">
        <f aca="false">MATCH(CONCATENATE("NG ",TEXT($BR40,"mmm-yyyy")),Curves!$11:$11,0)</f>
        <v>25</v>
      </c>
      <c r="CV40" s="34" t="n">
        <f aca="false">MATCH(CONCATENATE("B ",TEXT($BR40,"mmm-yyyy")),Curves!$11:$11,0)</f>
        <v>13</v>
      </c>
      <c r="CW40" s="34" t="n">
        <f aca="false">MATCH(CONCATENATE("DISC ",TEXT($BR40,"mmm-yyyy")),Curves!$11:$11,0)</f>
        <v>37</v>
      </c>
      <c r="CX40" s="34"/>
      <c r="CY40" s="34" t="n">
        <f aca="false">MATCH(CONCATENATE("NG ",TEXT($BS40,"mmm-yyyy")),Curves!$11:$11,0)</f>
        <v>26</v>
      </c>
      <c r="CZ40" s="34" t="n">
        <f aca="false">MATCH(CONCATENATE("B ",TEXT($BS40,"mmm-yyyy")),Curves!$11:$11,0)</f>
        <v>14</v>
      </c>
      <c r="DA40" s="34" t="n">
        <f aca="false">MATCH(CONCATENATE("DISC ",TEXT($BS40,"mmm-yyyy")),Curves!$11:$11,0)</f>
        <v>38</v>
      </c>
      <c r="DB40" s="34"/>
      <c r="DC40" s="34" t="n">
        <f aca="false">MATCH(CONCATENATE("NG ",TEXT($BT40,"mmm-yyyy")),Curves!$11:$11,0)</f>
        <v>27</v>
      </c>
      <c r="DD40" s="34" t="n">
        <f aca="false">MATCH(CONCATENATE("B ",TEXT($BT40,"mmm-yyyy")),Curves!$11:$11,0)</f>
        <v>15</v>
      </c>
      <c r="DE40" s="34" t="n">
        <f aca="false">MATCH(CONCATENATE("DISC ",TEXT($BT40,"mmm-yyyy")),Curves!$11:$11,0)</f>
        <v>39</v>
      </c>
      <c r="DF40" s="34"/>
      <c r="DG40" s="34" t="n">
        <f aca="false">MATCH(CONCATENATE("NG ",TEXT($BU40,"mmm-yyyy")),Curves!$11:$11,0)</f>
        <v>28</v>
      </c>
      <c r="DH40" s="34" t="n">
        <f aca="false">MATCH(CONCATENATE("B ",TEXT($BU40,"mmm-yyyy")),Curves!$11:$11,0)</f>
        <v>16</v>
      </c>
      <c r="DI40" s="34" t="n">
        <f aca="false">MATCH(CONCATENATE("DISC ",TEXT($BU40,"mmm-yyyy")),Curves!$11:$11,0)</f>
        <v>40</v>
      </c>
      <c r="DK40" s="34" t="n">
        <f aca="false">MATCH(CONCATENATE("NG ",TEXT($BV40,"mmm-yyyy")),Curves!$11:$11,0)</f>
        <v>29</v>
      </c>
      <c r="DL40" s="34" t="n">
        <f aca="false">MATCH(CONCATENATE("B ",TEXT($BV40,"mmm-yyyy")),Curves!$11:$11,0)</f>
        <v>17</v>
      </c>
      <c r="DM40" s="34" t="n">
        <f aca="false">MATCH(CONCATENATE("DISC ",TEXT($BV40,"mmm-yyyy")),Curves!$11:$11,0)</f>
        <v>41</v>
      </c>
      <c r="DO40" s="34" t="n">
        <f aca="false">MATCH(CONCATENATE("NG ",TEXT($BW40,"mmm-yyyy")),Curves!$11:$11,0)</f>
        <v>30</v>
      </c>
      <c r="DP40" s="34" t="n">
        <f aca="false">MATCH(CONCATENATE("B ",TEXT($BW40,"mmm-yyyy")),Curves!$11:$11,0)</f>
        <v>18</v>
      </c>
      <c r="DQ40" s="34" t="n">
        <f aca="false">MATCH(CONCATENATE("DISC ",TEXT($BW40,"mmm-yyyy")),Curves!$11:$11,0)</f>
        <v>42</v>
      </c>
    </row>
    <row r="41" customFormat="false" ht="12.75" hidden="false" customHeight="false" outlineLevel="0" collapsed="false">
      <c r="B41" s="26" t="n">
        <f aca="false">IF(C41&lt;&gt;"",IF(C41&gt;=(WORKDAY(EOMONTH(C41,0)+1,-2)),EOMONTH(EOMONTH(C41,0)+1,0)+1,EOMONTH(C41,0)+1),"")</f>
        <v>35947</v>
      </c>
      <c r="C41" s="45" t="n">
        <f aca="false">IF(Curves!C50&lt;&gt;"",Curves!C50,"")</f>
        <v>35924</v>
      </c>
      <c r="D41" s="46"/>
      <c r="E41" s="47" t="n">
        <f aca="false">(T41+U41)*V41</f>
        <v>0</v>
      </c>
      <c r="F41" s="47" t="n">
        <f aca="false">(X41+Y41)*Z41</f>
        <v>0</v>
      </c>
      <c r="G41" s="47" t="n">
        <f aca="false">(AB41+AC41)*AD41</f>
        <v>0</v>
      </c>
      <c r="H41" s="47" t="n">
        <f aca="false">(AF41+AG41)*AH41</f>
        <v>0</v>
      </c>
      <c r="I41" s="47" t="n">
        <f aca="false">(AJ41+AK41)*AL41</f>
        <v>0</v>
      </c>
      <c r="J41" s="47" t="n">
        <f aca="false">(AN41+AO41)*AP41</f>
        <v>0</v>
      </c>
      <c r="K41" s="47" t="n">
        <f aca="false">(AR41+AS41)*AT41</f>
        <v>0</v>
      </c>
      <c r="L41" s="47" t="n">
        <f aca="false">(AV41+AW41)*AX41</f>
        <v>0</v>
      </c>
      <c r="M41" s="47" t="n">
        <f aca="false">(AZ41+BA41)*BB41</f>
        <v>0</v>
      </c>
      <c r="N41" s="47" t="n">
        <f aca="false">(BD41+BE41)*BF41</f>
        <v>0</v>
      </c>
      <c r="O41" s="48" t="n">
        <f aca="false">(BH41+BI41)*BJ41</f>
        <v>0</v>
      </c>
      <c r="P41" s="49" t="n">
        <f aca="false">MAX(E41:O41)</f>
        <v>0</v>
      </c>
      <c r="Q41" s="49" t="n">
        <f aca="false">MIN(F41:O41)</f>
        <v>0</v>
      </c>
      <c r="R41" s="50" t="n">
        <f aca="false">IF(P41-Q41&lt;&gt;0,P41-Q41,R40)</f>
        <v>0.405146421380282</v>
      </c>
      <c r="T41" s="31" t="n">
        <f aca="false">INDEX(Curves!$A$12:$AZ$907,$BZ41,CA41)</f>
        <v>0</v>
      </c>
      <c r="U41" s="31" t="n">
        <f aca="false">INDEX(Curves!$A$12:$AZ$907,$BZ41,CB41)</f>
        <v>0</v>
      </c>
      <c r="V41" s="31" t="n">
        <f aca="false">INDEX(Curves!$A$12:$AZ$907,$BZ41,CC41)</f>
        <v>0</v>
      </c>
      <c r="W41" s="31"/>
      <c r="X41" s="31" t="n">
        <f aca="false">INDEX(Curves!$A$12:$AZ$907,$BZ41,CE41)</f>
        <v>0</v>
      </c>
      <c r="Y41" s="31" t="n">
        <f aca="false">INDEX(Curves!$A$12:$AZ$907,$BZ41,CF41)</f>
        <v>0</v>
      </c>
      <c r="Z41" s="31" t="n">
        <f aca="false">INDEX(Curves!$A$12:$AZ$907,$BZ41,CG41)</f>
        <v>0</v>
      </c>
      <c r="AA41" s="31"/>
      <c r="AB41" s="31" t="n">
        <f aca="false">INDEX(Curves!$A$12:$AZ$907,$BZ41,CI41)</f>
        <v>0</v>
      </c>
      <c r="AC41" s="31" t="n">
        <f aca="false">INDEX(Curves!$A$12:$AZ$907,$BZ41,CJ41)</f>
        <v>0</v>
      </c>
      <c r="AD41" s="31" t="n">
        <f aca="false">INDEX(Curves!$A$12:$AZ$907,$BZ41,CK41)</f>
        <v>0</v>
      </c>
      <c r="AE41" s="31"/>
      <c r="AF41" s="31" t="n">
        <f aca="false">INDEX(Curves!$A$12:$AZ$907,$BZ41,CM41)</f>
        <v>0</v>
      </c>
      <c r="AG41" s="31" t="n">
        <f aca="false">INDEX(Curves!$A$12:$AZ$907,$BZ41,CN41)</f>
        <v>0</v>
      </c>
      <c r="AH41" s="31" t="n">
        <f aca="false">INDEX(Curves!$A$12:$AZ$907,$BZ41,CO41)</f>
        <v>0</v>
      </c>
      <c r="AI41" s="31"/>
      <c r="AJ41" s="31" t="n">
        <f aca="false">INDEX(Curves!$A$12:$AZ$907,$BZ41,CQ41)</f>
        <v>0</v>
      </c>
      <c r="AK41" s="31" t="n">
        <f aca="false">INDEX(Curves!$A$12:$AZ$907,$BZ41,CR41)</f>
        <v>0</v>
      </c>
      <c r="AL41" s="31" t="n">
        <f aca="false">INDEX(Curves!$A$12:$AZ$907,$BZ41,CS41)</f>
        <v>0</v>
      </c>
      <c r="AM41" s="31"/>
      <c r="AN41" s="31" t="n">
        <f aca="false">INDEX(Curves!$A$12:$AZ$907,$BZ41,CU41)</f>
        <v>0</v>
      </c>
      <c r="AO41" s="31" t="n">
        <f aca="false">INDEX(Curves!$A$12:$AZ$907,$BZ41,CV41)</f>
        <v>0</v>
      </c>
      <c r="AP41" s="31" t="n">
        <f aca="false">INDEX(Curves!$A$12:$AZ$907,$BZ41,CW41)</f>
        <v>0</v>
      </c>
      <c r="AQ41" s="31"/>
      <c r="AR41" s="31" t="n">
        <f aca="false">INDEX(Curves!$A$12:$AZ$907,$BZ41,CY41)</f>
        <v>0</v>
      </c>
      <c r="AS41" s="31" t="n">
        <f aca="false">INDEX(Curves!$A$12:$AZ$907,$BZ41,CZ41)</f>
        <v>0</v>
      </c>
      <c r="AT41" s="31" t="n">
        <f aca="false">INDEX(Curves!$A$12:$AZ$907,$BZ41,DA41)</f>
        <v>0</v>
      </c>
      <c r="AU41" s="31"/>
      <c r="AV41" s="31" t="n">
        <f aca="false">INDEX(Curves!$A$12:$AZ$907,$BZ41,DC41)</f>
        <v>0</v>
      </c>
      <c r="AW41" s="31" t="n">
        <f aca="false">INDEX(Curves!$A$12:$AZ$907,$BZ41,DD41)</f>
        <v>0</v>
      </c>
      <c r="AX41" s="31" t="n">
        <f aca="false">INDEX(Curves!$A$12:$AZ$907,$BZ41,DE41)</f>
        <v>0</v>
      </c>
      <c r="AY41" s="31"/>
      <c r="AZ41" s="31" t="n">
        <f aca="false">INDEX(Curves!$A$12:$AZ$907,$BZ41,DG41)</f>
        <v>0</v>
      </c>
      <c r="BA41" s="31" t="n">
        <f aca="false">INDEX(Curves!$A$12:$AZ$907,$BZ41,DH41)</f>
        <v>0</v>
      </c>
      <c r="BB41" s="31" t="n">
        <f aca="false">INDEX(Curves!$A$12:$AZ$907,$BZ41,DI41)</f>
        <v>0</v>
      </c>
      <c r="BC41" s="31"/>
      <c r="BD41" s="31" t="n">
        <f aca="false">INDEX(Curves!$A$12:$AZ$907,$BZ41,DK41)</f>
        <v>0</v>
      </c>
      <c r="BE41" s="31" t="n">
        <f aca="false">INDEX(Curves!$A$12:$AZ$907,$BZ41,DL41)</f>
        <v>0</v>
      </c>
      <c r="BF41" s="31" t="n">
        <f aca="false">INDEX(Curves!$A$12:$AZ$907,$BZ41,DM41)</f>
        <v>0</v>
      </c>
      <c r="BG41" s="31"/>
      <c r="BH41" s="31" t="n">
        <f aca="false">INDEX(Curves!$A$12:$AZ$907,$BZ41,DO41)</f>
        <v>0</v>
      </c>
      <c r="BI41" s="31" t="n">
        <f aca="false">INDEX(Curves!$A$12:$AZ$907,$BZ41,DP41)</f>
        <v>0</v>
      </c>
      <c r="BJ41" s="31" t="n">
        <f aca="false">INDEX(Curves!$A$12:$AZ$907,$BZ41,DQ41)</f>
        <v>0</v>
      </c>
      <c r="BK41" s="0"/>
      <c r="BL41" s="0"/>
      <c r="BM41" s="51" t="n">
        <f aca="false">BM40</f>
        <v>35916</v>
      </c>
      <c r="BN41" s="51" t="n">
        <f aca="false">EOMONTH(BM41,1)</f>
        <v>35976</v>
      </c>
      <c r="BO41" s="51" t="n">
        <f aca="false">EOMONTH(BN41,1)</f>
        <v>36007</v>
      </c>
      <c r="BP41" s="51" t="n">
        <f aca="false">EOMONTH(BO41,1)</f>
        <v>36038</v>
      </c>
      <c r="BQ41" s="51" t="n">
        <f aca="false">EOMONTH(BP41,1)</f>
        <v>36068</v>
      </c>
      <c r="BR41" s="51" t="n">
        <f aca="false">EOMONTH(BQ41,1)</f>
        <v>36099</v>
      </c>
      <c r="BS41" s="51" t="n">
        <f aca="false">EOMONTH(BR41,1)</f>
        <v>36129</v>
      </c>
      <c r="BT41" s="51" t="n">
        <f aca="false">EOMONTH(BS41,1)</f>
        <v>36160</v>
      </c>
      <c r="BU41" s="51" t="n">
        <f aca="false">EOMONTH(BT41,1)</f>
        <v>36191</v>
      </c>
      <c r="BV41" s="51" t="n">
        <f aca="false">EOMONTH(BU41,1)</f>
        <v>36219</v>
      </c>
      <c r="BW41" s="51" t="n">
        <f aca="false">EOMONTH(BV41,1)</f>
        <v>36250</v>
      </c>
      <c r="BX41" s="52"/>
      <c r="BZ41" s="34" t="n">
        <f aca="false">MATCH(C41,Curves!$C$12:$C$433,0)</f>
        <v>39</v>
      </c>
      <c r="CA41" s="34" t="n">
        <f aca="false">MATCH(CONCATENATE("NG ",TEXT($BM41,"mmm-yyyy")),Curves!$11:$11,0)</f>
        <v>20</v>
      </c>
      <c r="CB41" s="34" t="n">
        <f aca="false">MATCH(CONCATENATE("B ",TEXT($BM41,"mmm-yyyy")),Curves!$11:$11,0)</f>
        <v>8</v>
      </c>
      <c r="CC41" s="34" t="n">
        <f aca="false">MATCH(CONCATENATE("DISC ",TEXT($BM41,"mmm-yyyy")),Curves!$11:$11,0)</f>
        <v>32</v>
      </c>
      <c r="CD41" s="34"/>
      <c r="CE41" s="34" t="n">
        <f aca="false">MATCH(CONCATENATE("NG ",TEXT($BN41,"mmm-yyyy")),Curves!$11:$11,0)</f>
        <v>21</v>
      </c>
      <c r="CF41" s="34" t="n">
        <f aca="false">MATCH(CONCATENATE("B ",TEXT($BN41,"mmm-yyyy")),Curves!$11:$11,0)</f>
        <v>9</v>
      </c>
      <c r="CG41" s="34" t="n">
        <f aca="false">MATCH(CONCATENATE("DISC ",TEXT($BN41,"mmm-yyyy")),Curves!$11:$11,0)</f>
        <v>33</v>
      </c>
      <c r="CH41" s="34"/>
      <c r="CI41" s="34" t="n">
        <f aca="false">MATCH(CONCATENATE("NG ",TEXT($BO41,"mmm-yyyy")),Curves!$11:$11,0)</f>
        <v>22</v>
      </c>
      <c r="CJ41" s="34" t="n">
        <f aca="false">MATCH(CONCATENATE("B ",TEXT($BO41,"mmm-yyyy")),Curves!$11:$11,0)</f>
        <v>10</v>
      </c>
      <c r="CK41" s="34" t="n">
        <f aca="false">MATCH(CONCATENATE("DISC ",TEXT($BO41,"mmm-yyyy")),Curves!$11:$11,0)</f>
        <v>34</v>
      </c>
      <c r="CL41" s="34"/>
      <c r="CM41" s="34" t="n">
        <f aca="false">MATCH(CONCATENATE("NG ",TEXT($BP41,"mmm-yyyy")),Curves!$11:$11,0)</f>
        <v>23</v>
      </c>
      <c r="CN41" s="34" t="n">
        <f aca="false">MATCH(CONCATENATE("B ",TEXT($BP41,"mmm-yyyy")),Curves!$11:$11,0)</f>
        <v>11</v>
      </c>
      <c r="CO41" s="34" t="n">
        <f aca="false">MATCH(CONCATENATE("DISC ",TEXT($BP41,"mmm-yyyy")),Curves!$11:$11,0)</f>
        <v>35</v>
      </c>
      <c r="CP41" s="34"/>
      <c r="CQ41" s="34" t="n">
        <f aca="false">MATCH(CONCATENATE("NG ",TEXT($BQ41,"mmm-yyyy")),Curves!$11:$11,0)</f>
        <v>24</v>
      </c>
      <c r="CR41" s="34" t="n">
        <f aca="false">MATCH(CONCATENATE("B ",TEXT($BQ41,"mmm-yyyy")),Curves!$11:$11,0)</f>
        <v>12</v>
      </c>
      <c r="CS41" s="34" t="n">
        <f aca="false">MATCH(CONCATENATE("DISC ",TEXT($BQ41,"mmm-yyyy")),Curves!$11:$11,0)</f>
        <v>36</v>
      </c>
      <c r="CT41" s="34"/>
      <c r="CU41" s="34" t="n">
        <f aca="false">MATCH(CONCATENATE("NG ",TEXT($BR41,"mmm-yyyy")),Curves!$11:$11,0)</f>
        <v>25</v>
      </c>
      <c r="CV41" s="34" t="n">
        <f aca="false">MATCH(CONCATENATE("B ",TEXT($BR41,"mmm-yyyy")),Curves!$11:$11,0)</f>
        <v>13</v>
      </c>
      <c r="CW41" s="34" t="n">
        <f aca="false">MATCH(CONCATENATE("DISC ",TEXT($BR41,"mmm-yyyy")),Curves!$11:$11,0)</f>
        <v>37</v>
      </c>
      <c r="CX41" s="34"/>
      <c r="CY41" s="34" t="n">
        <f aca="false">MATCH(CONCATENATE("NG ",TEXT($BS41,"mmm-yyyy")),Curves!$11:$11,0)</f>
        <v>26</v>
      </c>
      <c r="CZ41" s="34" t="n">
        <f aca="false">MATCH(CONCATENATE("B ",TEXT($BS41,"mmm-yyyy")),Curves!$11:$11,0)</f>
        <v>14</v>
      </c>
      <c r="DA41" s="34" t="n">
        <f aca="false">MATCH(CONCATENATE("DISC ",TEXT($BS41,"mmm-yyyy")),Curves!$11:$11,0)</f>
        <v>38</v>
      </c>
      <c r="DB41" s="34"/>
      <c r="DC41" s="34" t="n">
        <f aca="false">MATCH(CONCATENATE("NG ",TEXT($BT41,"mmm-yyyy")),Curves!$11:$11,0)</f>
        <v>27</v>
      </c>
      <c r="DD41" s="34" t="n">
        <f aca="false">MATCH(CONCATENATE("B ",TEXT($BT41,"mmm-yyyy")),Curves!$11:$11,0)</f>
        <v>15</v>
      </c>
      <c r="DE41" s="34" t="n">
        <f aca="false">MATCH(CONCATENATE("DISC ",TEXT($BT41,"mmm-yyyy")),Curves!$11:$11,0)</f>
        <v>39</v>
      </c>
      <c r="DF41" s="34"/>
      <c r="DG41" s="34" t="n">
        <f aca="false">MATCH(CONCATENATE("NG ",TEXT($BU41,"mmm-yyyy")),Curves!$11:$11,0)</f>
        <v>28</v>
      </c>
      <c r="DH41" s="34" t="n">
        <f aca="false">MATCH(CONCATENATE("B ",TEXT($BU41,"mmm-yyyy")),Curves!$11:$11,0)</f>
        <v>16</v>
      </c>
      <c r="DI41" s="34" t="n">
        <f aca="false">MATCH(CONCATENATE("DISC ",TEXT($BU41,"mmm-yyyy")),Curves!$11:$11,0)</f>
        <v>40</v>
      </c>
      <c r="DK41" s="34" t="n">
        <f aca="false">MATCH(CONCATENATE("NG ",TEXT($BV41,"mmm-yyyy")),Curves!$11:$11,0)</f>
        <v>29</v>
      </c>
      <c r="DL41" s="34" t="n">
        <f aca="false">MATCH(CONCATENATE("B ",TEXT($BV41,"mmm-yyyy")),Curves!$11:$11,0)</f>
        <v>17</v>
      </c>
      <c r="DM41" s="34" t="n">
        <f aca="false">MATCH(CONCATENATE("DISC ",TEXT($BV41,"mmm-yyyy")),Curves!$11:$11,0)</f>
        <v>41</v>
      </c>
      <c r="DO41" s="34" t="n">
        <f aca="false">MATCH(CONCATENATE("NG ",TEXT($BW41,"mmm-yyyy")),Curves!$11:$11,0)</f>
        <v>30</v>
      </c>
      <c r="DP41" s="34" t="n">
        <f aca="false">MATCH(CONCATENATE("B ",TEXT($BW41,"mmm-yyyy")),Curves!$11:$11,0)</f>
        <v>18</v>
      </c>
      <c r="DQ41" s="34" t="n">
        <f aca="false">MATCH(CONCATENATE("DISC ",TEXT($BW41,"mmm-yyyy")),Curves!$11:$11,0)</f>
        <v>42</v>
      </c>
    </row>
    <row r="42" customFormat="false" ht="12.75" hidden="false" customHeight="false" outlineLevel="0" collapsed="false">
      <c r="B42" s="26" t="n">
        <f aca="false">IF(C42&lt;&gt;"",IF(C42&gt;=(WORKDAY(EOMONTH(C42,0)+1,-2)),EOMONTH(EOMONTH(C42,0)+1,0)+1,EOMONTH(C42,0)+1),"")</f>
        <v>35947</v>
      </c>
      <c r="C42" s="45" t="n">
        <f aca="false">IF(Curves!C51&lt;&gt;"",Curves!C51,"")</f>
        <v>35925</v>
      </c>
      <c r="D42" s="46"/>
      <c r="E42" s="47" t="n">
        <f aca="false">(T42+U42)*V42</f>
        <v>0</v>
      </c>
      <c r="F42" s="47" t="n">
        <f aca="false">(X42+Y42)*Z42</f>
        <v>0</v>
      </c>
      <c r="G42" s="47" t="n">
        <f aca="false">(AB42+AC42)*AD42</f>
        <v>0</v>
      </c>
      <c r="H42" s="47" t="n">
        <f aca="false">(AF42+AG42)*AH42</f>
        <v>0</v>
      </c>
      <c r="I42" s="47" t="n">
        <f aca="false">(AJ42+AK42)*AL42</f>
        <v>0</v>
      </c>
      <c r="J42" s="47" t="n">
        <f aca="false">(AN42+AO42)*AP42</f>
        <v>0</v>
      </c>
      <c r="K42" s="47" t="n">
        <f aca="false">(AR42+AS42)*AT42</f>
        <v>0</v>
      </c>
      <c r="L42" s="47" t="n">
        <f aca="false">(AV42+AW42)*AX42</f>
        <v>0</v>
      </c>
      <c r="M42" s="47" t="n">
        <f aca="false">(AZ42+BA42)*BB42</f>
        <v>0</v>
      </c>
      <c r="N42" s="47" t="n">
        <f aca="false">(BD42+BE42)*BF42</f>
        <v>0</v>
      </c>
      <c r="O42" s="48" t="n">
        <f aca="false">(BH42+BI42)*BJ42</f>
        <v>0</v>
      </c>
      <c r="P42" s="49" t="n">
        <f aca="false">MAX(E42:O42)</f>
        <v>0</v>
      </c>
      <c r="Q42" s="49" t="n">
        <f aca="false">MIN(F42:O42)</f>
        <v>0</v>
      </c>
      <c r="R42" s="50" t="n">
        <f aca="false">IF(P42-Q42&lt;&gt;0,P42-Q42,R41)</f>
        <v>0.405146421380282</v>
      </c>
      <c r="T42" s="31" t="n">
        <f aca="false">INDEX(Curves!$A$12:$AZ$907,$BZ42,CA42)</f>
        <v>0</v>
      </c>
      <c r="U42" s="31" t="n">
        <f aca="false">INDEX(Curves!$A$12:$AZ$907,$BZ42,CB42)</f>
        <v>0</v>
      </c>
      <c r="V42" s="31" t="n">
        <f aca="false">INDEX(Curves!$A$12:$AZ$907,$BZ42,CC42)</f>
        <v>0</v>
      </c>
      <c r="W42" s="31"/>
      <c r="X42" s="31" t="n">
        <f aca="false">INDEX(Curves!$A$12:$AZ$907,$BZ42,CE42)</f>
        <v>0</v>
      </c>
      <c r="Y42" s="31" t="n">
        <f aca="false">INDEX(Curves!$A$12:$AZ$907,$BZ42,CF42)</f>
        <v>0</v>
      </c>
      <c r="Z42" s="31" t="n">
        <f aca="false">INDEX(Curves!$A$12:$AZ$907,$BZ42,CG42)</f>
        <v>0</v>
      </c>
      <c r="AA42" s="31"/>
      <c r="AB42" s="31" t="n">
        <f aca="false">INDEX(Curves!$A$12:$AZ$907,$BZ42,CI42)</f>
        <v>0</v>
      </c>
      <c r="AC42" s="31" t="n">
        <f aca="false">INDEX(Curves!$A$12:$AZ$907,$BZ42,CJ42)</f>
        <v>0</v>
      </c>
      <c r="AD42" s="31" t="n">
        <f aca="false">INDEX(Curves!$A$12:$AZ$907,$BZ42,CK42)</f>
        <v>0</v>
      </c>
      <c r="AE42" s="31"/>
      <c r="AF42" s="31" t="n">
        <f aca="false">INDEX(Curves!$A$12:$AZ$907,$BZ42,CM42)</f>
        <v>0</v>
      </c>
      <c r="AG42" s="31" t="n">
        <f aca="false">INDEX(Curves!$A$12:$AZ$907,$BZ42,CN42)</f>
        <v>0</v>
      </c>
      <c r="AH42" s="31" t="n">
        <f aca="false">INDEX(Curves!$A$12:$AZ$907,$BZ42,CO42)</f>
        <v>0</v>
      </c>
      <c r="AI42" s="31"/>
      <c r="AJ42" s="31" t="n">
        <f aca="false">INDEX(Curves!$A$12:$AZ$907,$BZ42,CQ42)</f>
        <v>0</v>
      </c>
      <c r="AK42" s="31" t="n">
        <f aca="false">INDEX(Curves!$A$12:$AZ$907,$BZ42,CR42)</f>
        <v>0</v>
      </c>
      <c r="AL42" s="31" t="n">
        <f aca="false">INDEX(Curves!$A$12:$AZ$907,$BZ42,CS42)</f>
        <v>0</v>
      </c>
      <c r="AM42" s="31"/>
      <c r="AN42" s="31" t="n">
        <f aca="false">INDEX(Curves!$A$12:$AZ$907,$BZ42,CU42)</f>
        <v>0</v>
      </c>
      <c r="AO42" s="31" t="n">
        <f aca="false">INDEX(Curves!$A$12:$AZ$907,$BZ42,CV42)</f>
        <v>0</v>
      </c>
      <c r="AP42" s="31" t="n">
        <f aca="false">INDEX(Curves!$A$12:$AZ$907,$BZ42,CW42)</f>
        <v>0</v>
      </c>
      <c r="AQ42" s="31"/>
      <c r="AR42" s="31" t="n">
        <f aca="false">INDEX(Curves!$A$12:$AZ$907,$BZ42,CY42)</f>
        <v>0</v>
      </c>
      <c r="AS42" s="31" t="n">
        <f aca="false">INDEX(Curves!$A$12:$AZ$907,$BZ42,CZ42)</f>
        <v>0</v>
      </c>
      <c r="AT42" s="31" t="n">
        <f aca="false">INDEX(Curves!$A$12:$AZ$907,$BZ42,DA42)</f>
        <v>0</v>
      </c>
      <c r="AU42" s="31"/>
      <c r="AV42" s="31" t="n">
        <f aca="false">INDEX(Curves!$A$12:$AZ$907,$BZ42,DC42)</f>
        <v>0</v>
      </c>
      <c r="AW42" s="31" t="n">
        <f aca="false">INDEX(Curves!$A$12:$AZ$907,$BZ42,DD42)</f>
        <v>0</v>
      </c>
      <c r="AX42" s="31" t="n">
        <f aca="false">INDEX(Curves!$A$12:$AZ$907,$BZ42,DE42)</f>
        <v>0</v>
      </c>
      <c r="AY42" s="31"/>
      <c r="AZ42" s="31" t="n">
        <f aca="false">INDEX(Curves!$A$12:$AZ$907,$BZ42,DG42)</f>
        <v>0</v>
      </c>
      <c r="BA42" s="31" t="n">
        <f aca="false">INDEX(Curves!$A$12:$AZ$907,$BZ42,DH42)</f>
        <v>0</v>
      </c>
      <c r="BB42" s="31" t="n">
        <f aca="false">INDEX(Curves!$A$12:$AZ$907,$BZ42,DI42)</f>
        <v>0</v>
      </c>
      <c r="BC42" s="31"/>
      <c r="BD42" s="31" t="n">
        <f aca="false">INDEX(Curves!$A$12:$AZ$907,$BZ42,DK42)</f>
        <v>0</v>
      </c>
      <c r="BE42" s="31" t="n">
        <f aca="false">INDEX(Curves!$A$12:$AZ$907,$BZ42,DL42)</f>
        <v>0</v>
      </c>
      <c r="BF42" s="31" t="n">
        <f aca="false">INDEX(Curves!$A$12:$AZ$907,$BZ42,DM42)</f>
        <v>0</v>
      </c>
      <c r="BG42" s="31"/>
      <c r="BH42" s="31" t="n">
        <f aca="false">INDEX(Curves!$A$12:$AZ$907,$BZ42,DO42)</f>
        <v>0</v>
      </c>
      <c r="BI42" s="31" t="n">
        <f aca="false">INDEX(Curves!$A$12:$AZ$907,$BZ42,DP42)</f>
        <v>0</v>
      </c>
      <c r="BJ42" s="31" t="n">
        <f aca="false">INDEX(Curves!$A$12:$AZ$907,$BZ42,DQ42)</f>
        <v>0</v>
      </c>
      <c r="BK42" s="0"/>
      <c r="BL42" s="0"/>
      <c r="BM42" s="51" t="n">
        <f aca="false">BM41</f>
        <v>35916</v>
      </c>
      <c r="BN42" s="51" t="n">
        <f aca="false">EOMONTH(BM42,1)</f>
        <v>35976</v>
      </c>
      <c r="BO42" s="51" t="n">
        <f aca="false">EOMONTH(BN42,1)</f>
        <v>36007</v>
      </c>
      <c r="BP42" s="51" t="n">
        <f aca="false">EOMONTH(BO42,1)</f>
        <v>36038</v>
      </c>
      <c r="BQ42" s="51" t="n">
        <f aca="false">EOMONTH(BP42,1)</f>
        <v>36068</v>
      </c>
      <c r="BR42" s="51" t="n">
        <f aca="false">EOMONTH(BQ42,1)</f>
        <v>36099</v>
      </c>
      <c r="BS42" s="51" t="n">
        <f aca="false">EOMONTH(BR42,1)</f>
        <v>36129</v>
      </c>
      <c r="BT42" s="51" t="n">
        <f aca="false">EOMONTH(BS42,1)</f>
        <v>36160</v>
      </c>
      <c r="BU42" s="51" t="n">
        <f aca="false">EOMONTH(BT42,1)</f>
        <v>36191</v>
      </c>
      <c r="BV42" s="51" t="n">
        <f aca="false">EOMONTH(BU42,1)</f>
        <v>36219</v>
      </c>
      <c r="BW42" s="51" t="n">
        <f aca="false">EOMONTH(BV42,1)</f>
        <v>36250</v>
      </c>
      <c r="BX42" s="52"/>
      <c r="BZ42" s="34" t="n">
        <f aca="false">MATCH(C42,Curves!$C$12:$C$433,0)</f>
        <v>40</v>
      </c>
      <c r="CA42" s="34" t="n">
        <f aca="false">MATCH(CONCATENATE("NG ",TEXT($BM42,"mmm-yyyy")),Curves!$11:$11,0)</f>
        <v>20</v>
      </c>
      <c r="CB42" s="34" t="n">
        <f aca="false">MATCH(CONCATENATE("B ",TEXT($BM42,"mmm-yyyy")),Curves!$11:$11,0)</f>
        <v>8</v>
      </c>
      <c r="CC42" s="34" t="n">
        <f aca="false">MATCH(CONCATENATE("DISC ",TEXT($BM42,"mmm-yyyy")),Curves!$11:$11,0)</f>
        <v>32</v>
      </c>
      <c r="CD42" s="34"/>
      <c r="CE42" s="34" t="n">
        <f aca="false">MATCH(CONCATENATE("NG ",TEXT($BN42,"mmm-yyyy")),Curves!$11:$11,0)</f>
        <v>21</v>
      </c>
      <c r="CF42" s="34" t="n">
        <f aca="false">MATCH(CONCATENATE("B ",TEXT($BN42,"mmm-yyyy")),Curves!$11:$11,0)</f>
        <v>9</v>
      </c>
      <c r="CG42" s="34" t="n">
        <f aca="false">MATCH(CONCATENATE("DISC ",TEXT($BN42,"mmm-yyyy")),Curves!$11:$11,0)</f>
        <v>33</v>
      </c>
      <c r="CH42" s="34"/>
      <c r="CI42" s="34" t="n">
        <f aca="false">MATCH(CONCATENATE("NG ",TEXT($BO42,"mmm-yyyy")),Curves!$11:$11,0)</f>
        <v>22</v>
      </c>
      <c r="CJ42" s="34" t="n">
        <f aca="false">MATCH(CONCATENATE("B ",TEXT($BO42,"mmm-yyyy")),Curves!$11:$11,0)</f>
        <v>10</v>
      </c>
      <c r="CK42" s="34" t="n">
        <f aca="false">MATCH(CONCATENATE("DISC ",TEXT($BO42,"mmm-yyyy")),Curves!$11:$11,0)</f>
        <v>34</v>
      </c>
      <c r="CL42" s="34"/>
      <c r="CM42" s="34" t="n">
        <f aca="false">MATCH(CONCATENATE("NG ",TEXT($BP42,"mmm-yyyy")),Curves!$11:$11,0)</f>
        <v>23</v>
      </c>
      <c r="CN42" s="34" t="n">
        <f aca="false">MATCH(CONCATENATE("B ",TEXT($BP42,"mmm-yyyy")),Curves!$11:$11,0)</f>
        <v>11</v>
      </c>
      <c r="CO42" s="34" t="n">
        <f aca="false">MATCH(CONCATENATE("DISC ",TEXT($BP42,"mmm-yyyy")),Curves!$11:$11,0)</f>
        <v>35</v>
      </c>
      <c r="CP42" s="34"/>
      <c r="CQ42" s="34" t="n">
        <f aca="false">MATCH(CONCATENATE("NG ",TEXT($BQ42,"mmm-yyyy")),Curves!$11:$11,0)</f>
        <v>24</v>
      </c>
      <c r="CR42" s="34" t="n">
        <f aca="false">MATCH(CONCATENATE("B ",TEXT($BQ42,"mmm-yyyy")),Curves!$11:$11,0)</f>
        <v>12</v>
      </c>
      <c r="CS42" s="34" t="n">
        <f aca="false">MATCH(CONCATENATE("DISC ",TEXT($BQ42,"mmm-yyyy")),Curves!$11:$11,0)</f>
        <v>36</v>
      </c>
      <c r="CT42" s="34"/>
      <c r="CU42" s="34" t="n">
        <f aca="false">MATCH(CONCATENATE("NG ",TEXT($BR42,"mmm-yyyy")),Curves!$11:$11,0)</f>
        <v>25</v>
      </c>
      <c r="CV42" s="34" t="n">
        <f aca="false">MATCH(CONCATENATE("B ",TEXT($BR42,"mmm-yyyy")),Curves!$11:$11,0)</f>
        <v>13</v>
      </c>
      <c r="CW42" s="34" t="n">
        <f aca="false">MATCH(CONCATENATE("DISC ",TEXT($BR42,"mmm-yyyy")),Curves!$11:$11,0)</f>
        <v>37</v>
      </c>
      <c r="CX42" s="34"/>
      <c r="CY42" s="34" t="n">
        <f aca="false">MATCH(CONCATENATE("NG ",TEXT($BS42,"mmm-yyyy")),Curves!$11:$11,0)</f>
        <v>26</v>
      </c>
      <c r="CZ42" s="34" t="n">
        <f aca="false">MATCH(CONCATENATE("B ",TEXT($BS42,"mmm-yyyy")),Curves!$11:$11,0)</f>
        <v>14</v>
      </c>
      <c r="DA42" s="34" t="n">
        <f aca="false">MATCH(CONCATENATE("DISC ",TEXT($BS42,"mmm-yyyy")),Curves!$11:$11,0)</f>
        <v>38</v>
      </c>
      <c r="DB42" s="34"/>
      <c r="DC42" s="34" t="n">
        <f aca="false">MATCH(CONCATENATE("NG ",TEXT($BT42,"mmm-yyyy")),Curves!$11:$11,0)</f>
        <v>27</v>
      </c>
      <c r="DD42" s="34" t="n">
        <f aca="false">MATCH(CONCATENATE("B ",TEXT($BT42,"mmm-yyyy")),Curves!$11:$11,0)</f>
        <v>15</v>
      </c>
      <c r="DE42" s="34" t="n">
        <f aca="false">MATCH(CONCATENATE("DISC ",TEXT($BT42,"mmm-yyyy")),Curves!$11:$11,0)</f>
        <v>39</v>
      </c>
      <c r="DF42" s="34"/>
      <c r="DG42" s="34" t="n">
        <f aca="false">MATCH(CONCATENATE("NG ",TEXT($BU42,"mmm-yyyy")),Curves!$11:$11,0)</f>
        <v>28</v>
      </c>
      <c r="DH42" s="34" t="n">
        <f aca="false">MATCH(CONCATENATE("B ",TEXT($BU42,"mmm-yyyy")),Curves!$11:$11,0)</f>
        <v>16</v>
      </c>
      <c r="DI42" s="34" t="n">
        <f aca="false">MATCH(CONCATENATE("DISC ",TEXT($BU42,"mmm-yyyy")),Curves!$11:$11,0)</f>
        <v>40</v>
      </c>
      <c r="DK42" s="34" t="n">
        <f aca="false">MATCH(CONCATENATE("NG ",TEXT($BV42,"mmm-yyyy")),Curves!$11:$11,0)</f>
        <v>29</v>
      </c>
      <c r="DL42" s="34" t="n">
        <f aca="false">MATCH(CONCATENATE("B ",TEXT($BV42,"mmm-yyyy")),Curves!$11:$11,0)</f>
        <v>17</v>
      </c>
      <c r="DM42" s="34" t="n">
        <f aca="false">MATCH(CONCATENATE("DISC ",TEXT($BV42,"mmm-yyyy")),Curves!$11:$11,0)</f>
        <v>41</v>
      </c>
      <c r="DO42" s="34" t="n">
        <f aca="false">MATCH(CONCATENATE("NG ",TEXT($BW42,"mmm-yyyy")),Curves!$11:$11,0)</f>
        <v>30</v>
      </c>
      <c r="DP42" s="34" t="n">
        <f aca="false">MATCH(CONCATENATE("B ",TEXT($BW42,"mmm-yyyy")),Curves!$11:$11,0)</f>
        <v>18</v>
      </c>
      <c r="DQ42" s="34" t="n">
        <f aca="false">MATCH(CONCATENATE("DISC ",TEXT($BW42,"mmm-yyyy")),Curves!$11:$11,0)</f>
        <v>42</v>
      </c>
    </row>
    <row r="43" customFormat="false" ht="12.75" hidden="false" customHeight="false" outlineLevel="0" collapsed="false">
      <c r="B43" s="26" t="n">
        <f aca="false">IF(C43&lt;&gt;"",IF(C43&gt;=(WORKDAY(EOMONTH(C43,0)+1,-2)),EOMONTH(EOMONTH(C43,0)+1,0)+1,EOMONTH(C43,0)+1),"")</f>
        <v>35947</v>
      </c>
      <c r="C43" s="45" t="n">
        <f aca="false">IF(Curves!C52&lt;&gt;"",Curves!C52,"")</f>
        <v>35926</v>
      </c>
      <c r="D43" s="46"/>
      <c r="E43" s="47" t="n">
        <f aca="false">(T43+U43)*V43</f>
        <v>0</v>
      </c>
      <c r="F43" s="47" t="n">
        <f aca="false">(X43+Y43)*Z43</f>
        <v>2.3374112454842</v>
      </c>
      <c r="G43" s="47" t="n">
        <f aca="false">(AB43+AC43)*AD43</f>
        <v>2.40571345434234</v>
      </c>
      <c r="H43" s="47" t="n">
        <f aca="false">(AF43+AG43)*AH43</f>
        <v>2.44331937429211</v>
      </c>
      <c r="I43" s="47" t="n">
        <f aca="false">(AJ43+AK43)*AL43</f>
        <v>2.45094712944809</v>
      </c>
      <c r="J43" s="47" t="n">
        <f aca="false">(AN43+AO43)*AP43</f>
        <v>2.4245787532628</v>
      </c>
      <c r="K43" s="47" t="n">
        <f aca="false">(AR43+AS43)*AT43</f>
        <v>2.58285410177516</v>
      </c>
      <c r="L43" s="47" t="n">
        <f aca="false">(AV43+AW43)*AX43</f>
        <v>2.71569506955197</v>
      </c>
      <c r="M43" s="47" t="n">
        <f aca="false">(AZ43+BA43)*BB43</f>
        <v>2.72142671527453</v>
      </c>
      <c r="N43" s="47" t="n">
        <f aca="false">(BD43+BE43)*BF43</f>
        <v>2.58316351219956</v>
      </c>
      <c r="O43" s="48" t="n">
        <f aca="false">(BH43+BI43)*BJ43</f>
        <v>2.45690130037379</v>
      </c>
      <c r="P43" s="49" t="n">
        <f aca="false">MAX(E43:O43)</f>
        <v>2.72142671527453</v>
      </c>
      <c r="Q43" s="49" t="n">
        <f aca="false">MIN(F43:O43)</f>
        <v>2.3374112454842</v>
      </c>
      <c r="R43" s="50" t="n">
        <f aca="false">IF(P43-Q43&lt;&gt;0,P43-Q43,R42)</f>
        <v>0.384015469790335</v>
      </c>
      <c r="T43" s="31" t="n">
        <f aca="false">INDEX(Curves!$A$12:$AZ$907,$BZ43,CA43)</f>
        <v>0</v>
      </c>
      <c r="U43" s="31" t="n">
        <f aca="false">INDEX(Curves!$A$12:$AZ$907,$BZ43,CB43)</f>
        <v>0</v>
      </c>
      <c r="V43" s="31" t="n">
        <f aca="false">INDEX(Curves!$A$12:$AZ$907,$BZ43,CC43)</f>
        <v>0</v>
      </c>
      <c r="W43" s="31"/>
      <c r="X43" s="31" t="n">
        <f aca="false">INDEX(Curves!$A$12:$AZ$907,$BZ43,CE43)</f>
        <v>2.215</v>
      </c>
      <c r="Y43" s="31" t="n">
        <f aca="false">INDEX(Curves!$A$12:$AZ$907,$BZ43,CF43)</f>
        <v>0.13</v>
      </c>
      <c r="Z43" s="31" t="n">
        <f aca="false">INDEX(Curves!$A$12:$AZ$907,$BZ43,CG43)</f>
        <v>0.996763857349338</v>
      </c>
      <c r="AA43" s="31"/>
      <c r="AB43" s="31" t="n">
        <f aca="false">INDEX(Curves!$A$12:$AZ$907,$BZ43,CI43)</f>
        <v>2.27</v>
      </c>
      <c r="AC43" s="31" t="n">
        <f aca="false">INDEX(Curves!$A$12:$AZ$907,$BZ43,CJ43)</f>
        <v>0.155</v>
      </c>
      <c r="AD43" s="31" t="n">
        <f aca="false">INDEX(Curves!$A$12:$AZ$907,$BZ43,CK43)</f>
        <v>0.992046785295809</v>
      </c>
      <c r="AE43" s="31"/>
      <c r="AF43" s="31" t="n">
        <f aca="false">INDEX(Curves!$A$12:$AZ$907,$BZ43,CM43)</f>
        <v>2.32</v>
      </c>
      <c r="AG43" s="31" t="n">
        <f aca="false">INDEX(Curves!$A$12:$AZ$907,$BZ43,CN43)</f>
        <v>0.155</v>
      </c>
      <c r="AH43" s="31" t="n">
        <f aca="false">INDEX(Curves!$A$12:$AZ$907,$BZ43,CO43)</f>
        <v>0.987199747188733</v>
      </c>
      <c r="AI43" s="31"/>
      <c r="AJ43" s="31" t="n">
        <f aca="false">INDEX(Curves!$A$12:$AZ$907,$BZ43,CQ43)</f>
        <v>2.35</v>
      </c>
      <c r="AK43" s="31" t="n">
        <f aca="false">INDEX(Curves!$A$12:$AZ$907,$BZ43,CR43)</f>
        <v>0.145</v>
      </c>
      <c r="AL43" s="31" t="n">
        <f aca="false">INDEX(Curves!$A$12:$AZ$907,$BZ43,CS43)</f>
        <v>0.98234353885695</v>
      </c>
      <c r="AM43" s="31"/>
      <c r="AN43" s="31" t="n">
        <f aca="false">INDEX(Curves!$A$12:$AZ$907,$BZ43,CU43)</f>
        <v>2.39</v>
      </c>
      <c r="AO43" s="31" t="n">
        <f aca="false">INDEX(Curves!$A$12:$AZ$907,$BZ43,CV43)</f>
        <v>0.09</v>
      </c>
      <c r="AP43" s="31" t="n">
        <f aca="false">INDEX(Curves!$A$12:$AZ$907,$BZ43,CW43)</f>
        <v>0.97765272308984</v>
      </c>
      <c r="AQ43" s="31"/>
      <c r="AR43" s="31" t="n">
        <f aca="false">INDEX(Curves!$A$12:$AZ$907,$BZ43,CY43)</f>
        <v>2.525</v>
      </c>
      <c r="AS43" s="31" t="n">
        <f aca="false">INDEX(Curves!$A$12:$AZ$907,$BZ43,CZ43)</f>
        <v>0.13</v>
      </c>
      <c r="AT43" s="31" t="n">
        <f aca="false">INDEX(Curves!$A$12:$AZ$907,$BZ43,DA43)</f>
        <v>0.972826403681794</v>
      </c>
      <c r="AU43" s="31"/>
      <c r="AV43" s="31" t="n">
        <f aca="false">INDEX(Curves!$A$12:$AZ$907,$BZ43,DC43)</f>
        <v>2.655</v>
      </c>
      <c r="AW43" s="31" t="n">
        <f aca="false">INDEX(Curves!$A$12:$AZ$907,$BZ43,DD43)</f>
        <v>0.15</v>
      </c>
      <c r="AX43" s="31" t="n">
        <f aca="false">INDEX(Curves!$A$12:$AZ$907,$BZ43,DE43)</f>
        <v>0.968162235134392</v>
      </c>
      <c r="AY43" s="31"/>
      <c r="AZ43" s="31" t="n">
        <f aca="false">INDEX(Curves!$A$12:$AZ$907,$BZ43,DG43)</f>
        <v>2.675</v>
      </c>
      <c r="BA43" s="31" t="n">
        <f aca="false">INDEX(Curves!$A$12:$AZ$907,$BZ43,DH43)</f>
        <v>0.15</v>
      </c>
      <c r="BB43" s="31" t="n">
        <f aca="false">INDEX(Curves!$A$12:$AZ$907,$BZ43,DI43)</f>
        <v>0.963336890362666</v>
      </c>
      <c r="BC43" s="31"/>
      <c r="BD43" s="31" t="n">
        <f aca="false">INDEX(Curves!$A$12:$AZ$907,$BZ43,DK43)</f>
        <v>2.545</v>
      </c>
      <c r="BE43" s="31" t="n">
        <f aca="false">INDEX(Curves!$A$12:$AZ$907,$BZ43,DL43)</f>
        <v>0.15</v>
      </c>
      <c r="BF43" s="31" t="n">
        <f aca="false">INDEX(Curves!$A$12:$AZ$907,$BZ43,DM43)</f>
        <v>0.95850223087182</v>
      </c>
      <c r="BG43" s="31"/>
      <c r="BH43" s="31" t="n">
        <f aca="false">INDEX(Curves!$A$12:$AZ$907,$BZ43,DO43)</f>
        <v>2.425</v>
      </c>
      <c r="BI43" s="31" t="n">
        <f aca="false">INDEX(Curves!$A$12:$AZ$907,$BZ43,DP43)</f>
        <v>0.15</v>
      </c>
      <c r="BJ43" s="31" t="n">
        <f aca="false">INDEX(Curves!$A$12:$AZ$907,$BZ43,DQ43)</f>
        <v>0.954136427329628</v>
      </c>
      <c r="BK43" s="0"/>
      <c r="BL43" s="0"/>
      <c r="BM43" s="51" t="n">
        <f aca="false">BM42</f>
        <v>35916</v>
      </c>
      <c r="BN43" s="51" t="n">
        <f aca="false">EOMONTH(BM43,1)</f>
        <v>35976</v>
      </c>
      <c r="BO43" s="51" t="n">
        <f aca="false">EOMONTH(BN43,1)</f>
        <v>36007</v>
      </c>
      <c r="BP43" s="51" t="n">
        <f aca="false">EOMONTH(BO43,1)</f>
        <v>36038</v>
      </c>
      <c r="BQ43" s="51" t="n">
        <f aca="false">EOMONTH(BP43,1)</f>
        <v>36068</v>
      </c>
      <c r="BR43" s="51" t="n">
        <f aca="false">EOMONTH(BQ43,1)</f>
        <v>36099</v>
      </c>
      <c r="BS43" s="51" t="n">
        <f aca="false">EOMONTH(BR43,1)</f>
        <v>36129</v>
      </c>
      <c r="BT43" s="51" t="n">
        <f aca="false">EOMONTH(BS43,1)</f>
        <v>36160</v>
      </c>
      <c r="BU43" s="51" t="n">
        <f aca="false">EOMONTH(BT43,1)</f>
        <v>36191</v>
      </c>
      <c r="BV43" s="51" t="n">
        <f aca="false">EOMONTH(BU43,1)</f>
        <v>36219</v>
      </c>
      <c r="BW43" s="51" t="n">
        <f aca="false">EOMONTH(BV43,1)</f>
        <v>36250</v>
      </c>
      <c r="BX43" s="52"/>
      <c r="BZ43" s="34" t="n">
        <f aca="false">MATCH(C43,Curves!$C$12:$C$433,0)</f>
        <v>41</v>
      </c>
      <c r="CA43" s="34" t="n">
        <f aca="false">MATCH(CONCATENATE("NG ",TEXT($BM43,"mmm-yyyy")),Curves!$11:$11,0)</f>
        <v>20</v>
      </c>
      <c r="CB43" s="34" t="n">
        <f aca="false">MATCH(CONCATENATE("B ",TEXT($BM43,"mmm-yyyy")),Curves!$11:$11,0)</f>
        <v>8</v>
      </c>
      <c r="CC43" s="34" t="n">
        <f aca="false">MATCH(CONCATENATE("DISC ",TEXT($BM43,"mmm-yyyy")),Curves!$11:$11,0)</f>
        <v>32</v>
      </c>
      <c r="CD43" s="34"/>
      <c r="CE43" s="34" t="n">
        <f aca="false">MATCH(CONCATENATE("NG ",TEXT($BN43,"mmm-yyyy")),Curves!$11:$11,0)</f>
        <v>21</v>
      </c>
      <c r="CF43" s="34" t="n">
        <f aca="false">MATCH(CONCATENATE("B ",TEXT($BN43,"mmm-yyyy")),Curves!$11:$11,0)</f>
        <v>9</v>
      </c>
      <c r="CG43" s="34" t="n">
        <f aca="false">MATCH(CONCATENATE("DISC ",TEXT($BN43,"mmm-yyyy")),Curves!$11:$11,0)</f>
        <v>33</v>
      </c>
      <c r="CH43" s="34"/>
      <c r="CI43" s="34" t="n">
        <f aca="false">MATCH(CONCATENATE("NG ",TEXT($BO43,"mmm-yyyy")),Curves!$11:$11,0)</f>
        <v>22</v>
      </c>
      <c r="CJ43" s="34" t="n">
        <f aca="false">MATCH(CONCATENATE("B ",TEXT($BO43,"mmm-yyyy")),Curves!$11:$11,0)</f>
        <v>10</v>
      </c>
      <c r="CK43" s="34" t="n">
        <f aca="false">MATCH(CONCATENATE("DISC ",TEXT($BO43,"mmm-yyyy")),Curves!$11:$11,0)</f>
        <v>34</v>
      </c>
      <c r="CL43" s="34"/>
      <c r="CM43" s="34" t="n">
        <f aca="false">MATCH(CONCATENATE("NG ",TEXT($BP43,"mmm-yyyy")),Curves!$11:$11,0)</f>
        <v>23</v>
      </c>
      <c r="CN43" s="34" t="n">
        <f aca="false">MATCH(CONCATENATE("B ",TEXT($BP43,"mmm-yyyy")),Curves!$11:$11,0)</f>
        <v>11</v>
      </c>
      <c r="CO43" s="34" t="n">
        <f aca="false">MATCH(CONCATENATE("DISC ",TEXT($BP43,"mmm-yyyy")),Curves!$11:$11,0)</f>
        <v>35</v>
      </c>
      <c r="CP43" s="34"/>
      <c r="CQ43" s="34" t="n">
        <f aca="false">MATCH(CONCATENATE("NG ",TEXT($BQ43,"mmm-yyyy")),Curves!$11:$11,0)</f>
        <v>24</v>
      </c>
      <c r="CR43" s="34" t="n">
        <f aca="false">MATCH(CONCATENATE("B ",TEXT($BQ43,"mmm-yyyy")),Curves!$11:$11,0)</f>
        <v>12</v>
      </c>
      <c r="CS43" s="34" t="n">
        <f aca="false">MATCH(CONCATENATE("DISC ",TEXT($BQ43,"mmm-yyyy")),Curves!$11:$11,0)</f>
        <v>36</v>
      </c>
      <c r="CT43" s="34"/>
      <c r="CU43" s="34" t="n">
        <f aca="false">MATCH(CONCATENATE("NG ",TEXT($BR43,"mmm-yyyy")),Curves!$11:$11,0)</f>
        <v>25</v>
      </c>
      <c r="CV43" s="34" t="n">
        <f aca="false">MATCH(CONCATENATE("B ",TEXT($BR43,"mmm-yyyy")),Curves!$11:$11,0)</f>
        <v>13</v>
      </c>
      <c r="CW43" s="34" t="n">
        <f aca="false">MATCH(CONCATENATE("DISC ",TEXT($BR43,"mmm-yyyy")),Curves!$11:$11,0)</f>
        <v>37</v>
      </c>
      <c r="CX43" s="34"/>
      <c r="CY43" s="34" t="n">
        <f aca="false">MATCH(CONCATENATE("NG ",TEXT($BS43,"mmm-yyyy")),Curves!$11:$11,0)</f>
        <v>26</v>
      </c>
      <c r="CZ43" s="34" t="n">
        <f aca="false">MATCH(CONCATENATE("B ",TEXT($BS43,"mmm-yyyy")),Curves!$11:$11,0)</f>
        <v>14</v>
      </c>
      <c r="DA43" s="34" t="n">
        <f aca="false">MATCH(CONCATENATE("DISC ",TEXT($BS43,"mmm-yyyy")),Curves!$11:$11,0)</f>
        <v>38</v>
      </c>
      <c r="DB43" s="34"/>
      <c r="DC43" s="34" t="n">
        <f aca="false">MATCH(CONCATENATE("NG ",TEXT($BT43,"mmm-yyyy")),Curves!$11:$11,0)</f>
        <v>27</v>
      </c>
      <c r="DD43" s="34" t="n">
        <f aca="false">MATCH(CONCATENATE("B ",TEXT($BT43,"mmm-yyyy")),Curves!$11:$11,0)</f>
        <v>15</v>
      </c>
      <c r="DE43" s="34" t="n">
        <f aca="false">MATCH(CONCATENATE("DISC ",TEXT($BT43,"mmm-yyyy")),Curves!$11:$11,0)</f>
        <v>39</v>
      </c>
      <c r="DF43" s="34"/>
      <c r="DG43" s="34" t="n">
        <f aca="false">MATCH(CONCATENATE("NG ",TEXT($BU43,"mmm-yyyy")),Curves!$11:$11,0)</f>
        <v>28</v>
      </c>
      <c r="DH43" s="34" t="n">
        <f aca="false">MATCH(CONCATENATE("B ",TEXT($BU43,"mmm-yyyy")),Curves!$11:$11,0)</f>
        <v>16</v>
      </c>
      <c r="DI43" s="34" t="n">
        <f aca="false">MATCH(CONCATENATE("DISC ",TEXT($BU43,"mmm-yyyy")),Curves!$11:$11,0)</f>
        <v>40</v>
      </c>
      <c r="DK43" s="34" t="n">
        <f aca="false">MATCH(CONCATENATE("NG ",TEXT($BV43,"mmm-yyyy")),Curves!$11:$11,0)</f>
        <v>29</v>
      </c>
      <c r="DL43" s="34" t="n">
        <f aca="false">MATCH(CONCATENATE("B ",TEXT($BV43,"mmm-yyyy")),Curves!$11:$11,0)</f>
        <v>17</v>
      </c>
      <c r="DM43" s="34" t="n">
        <f aca="false">MATCH(CONCATENATE("DISC ",TEXT($BV43,"mmm-yyyy")),Curves!$11:$11,0)</f>
        <v>41</v>
      </c>
      <c r="DO43" s="34" t="n">
        <f aca="false">MATCH(CONCATENATE("NG ",TEXT($BW43,"mmm-yyyy")),Curves!$11:$11,0)</f>
        <v>30</v>
      </c>
      <c r="DP43" s="34" t="n">
        <f aca="false">MATCH(CONCATENATE("B ",TEXT($BW43,"mmm-yyyy")),Curves!$11:$11,0)</f>
        <v>18</v>
      </c>
      <c r="DQ43" s="34" t="n">
        <f aca="false">MATCH(CONCATENATE("DISC ",TEXT($BW43,"mmm-yyyy")),Curves!$11:$11,0)</f>
        <v>42</v>
      </c>
    </row>
    <row r="44" customFormat="false" ht="12.75" hidden="false" customHeight="false" outlineLevel="0" collapsed="false">
      <c r="B44" s="26" t="n">
        <f aca="false">IF(C44&lt;&gt;"",IF(C44&gt;=(WORKDAY(EOMONTH(C44,0)+1,-2)),EOMONTH(EOMONTH(C44,0)+1,0)+1,EOMONTH(C44,0)+1),"")</f>
        <v>35947</v>
      </c>
      <c r="C44" s="45" t="n">
        <f aca="false">IF(Curves!C53&lt;&gt;"",Curves!C53,"")</f>
        <v>35927</v>
      </c>
      <c r="D44" s="46"/>
      <c r="E44" s="47" t="n">
        <f aca="false">(T44+U44)*V44</f>
        <v>0</v>
      </c>
      <c r="F44" s="47" t="n">
        <f aca="false">(X44+Y44)*Z44</f>
        <v>2.37860123483147</v>
      </c>
      <c r="G44" s="47" t="n">
        <f aca="false">(AB44+AC44)*AD44</f>
        <v>2.44478721555991</v>
      </c>
      <c r="H44" s="47" t="n">
        <f aca="false">(AF44+AG44)*AH44</f>
        <v>2.480250865001</v>
      </c>
      <c r="I44" s="47" t="n">
        <f aca="false">(AJ44+AK44)*AL44</f>
        <v>2.48576114107637</v>
      </c>
      <c r="J44" s="47" t="n">
        <f aca="false">(AN44+AO44)*AP44</f>
        <v>2.4563222388228</v>
      </c>
      <c r="K44" s="47" t="n">
        <f aca="false">(AR44+AS44)*AT44</f>
        <v>2.61256717332846</v>
      </c>
      <c r="L44" s="47" t="n">
        <f aca="false">(AV44+AW44)*AX44</f>
        <v>2.74534465391046</v>
      </c>
      <c r="M44" s="47" t="n">
        <f aca="false">(AZ44+BA44)*BB44</f>
        <v>2.75291904179815</v>
      </c>
      <c r="N44" s="47" t="n">
        <f aca="false">(BD44+BE44)*BF44</f>
        <v>2.60973725017183</v>
      </c>
      <c r="O44" s="48" t="n">
        <f aca="false">(BH44+BI44)*BJ44</f>
        <v>2.47861226750916</v>
      </c>
      <c r="P44" s="49" t="n">
        <f aca="false">MAX(E44:O44)</f>
        <v>2.75291904179815</v>
      </c>
      <c r="Q44" s="49" t="n">
        <f aca="false">MIN(F44:O44)</f>
        <v>2.37860123483147</v>
      </c>
      <c r="R44" s="50" t="n">
        <f aca="false">IF(P44-Q44&lt;&gt;0,P44-Q44,R43)</f>
        <v>0.374317806966685</v>
      </c>
      <c r="T44" s="31" t="n">
        <f aca="false">INDEX(Curves!$A$12:$AZ$907,$BZ44,CA44)</f>
        <v>0</v>
      </c>
      <c r="U44" s="31" t="n">
        <f aca="false">INDEX(Curves!$A$12:$AZ$907,$BZ44,CB44)</f>
        <v>0</v>
      </c>
      <c r="V44" s="31" t="n">
        <f aca="false">INDEX(Curves!$A$12:$AZ$907,$BZ44,CC44)</f>
        <v>0</v>
      </c>
      <c r="W44" s="31"/>
      <c r="X44" s="31" t="n">
        <f aca="false">INDEX(Curves!$A$12:$AZ$907,$BZ44,CE44)</f>
        <v>2.256</v>
      </c>
      <c r="Y44" s="31" t="n">
        <f aca="false">INDEX(Curves!$A$12:$AZ$907,$BZ44,CF44)</f>
        <v>0.13</v>
      </c>
      <c r="Z44" s="31" t="n">
        <f aca="false">INDEX(Curves!$A$12:$AZ$907,$BZ44,CG44)</f>
        <v>0.996899092553005</v>
      </c>
      <c r="AA44" s="31"/>
      <c r="AB44" s="31" t="n">
        <f aca="false">INDEX(Curves!$A$12:$AZ$907,$BZ44,CI44)</f>
        <v>2.309</v>
      </c>
      <c r="AC44" s="31" t="n">
        <f aca="false">INDEX(Curves!$A$12:$AZ$907,$BZ44,CJ44)</f>
        <v>0.155</v>
      </c>
      <c r="AD44" s="31" t="n">
        <f aca="false">INDEX(Curves!$A$12:$AZ$907,$BZ44,CK44)</f>
        <v>0.992202603717495</v>
      </c>
      <c r="AE44" s="31"/>
      <c r="AF44" s="31" t="n">
        <f aca="false">INDEX(Curves!$A$12:$AZ$907,$BZ44,CM44)</f>
        <v>2.357</v>
      </c>
      <c r="AG44" s="31" t="n">
        <f aca="false">INDEX(Curves!$A$12:$AZ$907,$BZ44,CN44)</f>
        <v>0.155</v>
      </c>
      <c r="AH44" s="31" t="n">
        <f aca="false">INDEX(Curves!$A$12:$AZ$907,$BZ44,CO44)</f>
        <v>0.98736101313734</v>
      </c>
      <c r="AI44" s="31"/>
      <c r="AJ44" s="31" t="n">
        <f aca="false">INDEX(Curves!$A$12:$AZ$907,$BZ44,CQ44)</f>
        <v>2.385</v>
      </c>
      <c r="AK44" s="31" t="n">
        <f aca="false">INDEX(Curves!$A$12:$AZ$907,$BZ44,CR44)</f>
        <v>0.145</v>
      </c>
      <c r="AL44" s="31" t="n">
        <f aca="false">INDEX(Curves!$A$12:$AZ$907,$BZ44,CS44)</f>
        <v>0.982514285010424</v>
      </c>
      <c r="AM44" s="31"/>
      <c r="AN44" s="31" t="n">
        <f aca="false">INDEX(Curves!$A$12:$AZ$907,$BZ44,CU44)</f>
        <v>2.422</v>
      </c>
      <c r="AO44" s="31" t="n">
        <f aca="false">INDEX(Curves!$A$12:$AZ$907,$BZ44,CV44)</f>
        <v>0.09</v>
      </c>
      <c r="AP44" s="31" t="n">
        <f aca="false">INDEX(Curves!$A$12:$AZ$907,$BZ44,CW44)</f>
        <v>0.977835286155574</v>
      </c>
      <c r="AQ44" s="31"/>
      <c r="AR44" s="31" t="n">
        <f aca="false">INDEX(Curves!$A$12:$AZ$907,$BZ44,CY44)</f>
        <v>2.555</v>
      </c>
      <c r="AS44" s="31" t="n">
        <f aca="false">INDEX(Curves!$A$12:$AZ$907,$BZ44,CZ44)</f>
        <v>0.13</v>
      </c>
      <c r="AT44" s="31" t="n">
        <f aca="false">INDEX(Curves!$A$12:$AZ$907,$BZ44,DA44)</f>
        <v>0.973023155802032</v>
      </c>
      <c r="AU44" s="31"/>
      <c r="AV44" s="31" t="n">
        <f aca="false">INDEX(Curves!$A$12:$AZ$907,$BZ44,DC44)</f>
        <v>2.685</v>
      </c>
      <c r="AW44" s="31" t="n">
        <f aca="false">INDEX(Curves!$A$12:$AZ$907,$BZ44,DD44)</f>
        <v>0.15</v>
      </c>
      <c r="AX44" s="31" t="n">
        <f aca="false">INDEX(Curves!$A$12:$AZ$907,$BZ44,DE44)</f>
        <v>0.968375539298222</v>
      </c>
      <c r="AY44" s="31"/>
      <c r="AZ44" s="31" t="n">
        <f aca="false">INDEX(Curves!$A$12:$AZ$907,$BZ44,DG44)</f>
        <v>2.707</v>
      </c>
      <c r="BA44" s="31" t="n">
        <f aca="false">INDEX(Curves!$A$12:$AZ$907,$BZ44,DH44)</f>
        <v>0.15</v>
      </c>
      <c r="BB44" s="31" t="n">
        <f aca="false">INDEX(Curves!$A$12:$AZ$907,$BZ44,DI44)</f>
        <v>0.96356984312151</v>
      </c>
      <c r="BC44" s="31"/>
      <c r="BD44" s="31" t="n">
        <f aca="false">INDEX(Curves!$A$12:$AZ$907,$BZ44,DK44)</f>
        <v>2.572</v>
      </c>
      <c r="BE44" s="31" t="n">
        <f aca="false">INDEX(Curves!$A$12:$AZ$907,$BZ44,DL44)</f>
        <v>0.15</v>
      </c>
      <c r="BF44" s="31" t="n">
        <f aca="false">INDEX(Curves!$A$12:$AZ$907,$BZ44,DM44)</f>
        <v>0.958757255757469</v>
      </c>
      <c r="BG44" s="31"/>
      <c r="BH44" s="31" t="n">
        <f aca="false">INDEX(Curves!$A$12:$AZ$907,$BZ44,DO44)</f>
        <v>2.447</v>
      </c>
      <c r="BI44" s="31" t="n">
        <f aca="false">INDEX(Curves!$A$12:$AZ$907,$BZ44,DP44)</f>
        <v>0.15</v>
      </c>
      <c r="BJ44" s="31" t="n">
        <f aca="false">INDEX(Curves!$A$12:$AZ$907,$BZ44,DQ44)</f>
        <v>0.95441365710788</v>
      </c>
      <c r="BK44" s="0"/>
      <c r="BL44" s="0"/>
      <c r="BM44" s="51" t="n">
        <f aca="false">BM43</f>
        <v>35916</v>
      </c>
      <c r="BN44" s="51" t="n">
        <f aca="false">EOMONTH(BM44,1)</f>
        <v>35976</v>
      </c>
      <c r="BO44" s="51" t="n">
        <f aca="false">EOMONTH(BN44,1)</f>
        <v>36007</v>
      </c>
      <c r="BP44" s="51" t="n">
        <f aca="false">EOMONTH(BO44,1)</f>
        <v>36038</v>
      </c>
      <c r="BQ44" s="51" t="n">
        <f aca="false">EOMONTH(BP44,1)</f>
        <v>36068</v>
      </c>
      <c r="BR44" s="51" t="n">
        <f aca="false">EOMONTH(BQ44,1)</f>
        <v>36099</v>
      </c>
      <c r="BS44" s="51" t="n">
        <f aca="false">EOMONTH(BR44,1)</f>
        <v>36129</v>
      </c>
      <c r="BT44" s="51" t="n">
        <f aca="false">EOMONTH(BS44,1)</f>
        <v>36160</v>
      </c>
      <c r="BU44" s="51" t="n">
        <f aca="false">EOMONTH(BT44,1)</f>
        <v>36191</v>
      </c>
      <c r="BV44" s="51" t="n">
        <f aca="false">EOMONTH(BU44,1)</f>
        <v>36219</v>
      </c>
      <c r="BW44" s="51" t="n">
        <f aca="false">EOMONTH(BV44,1)</f>
        <v>36250</v>
      </c>
      <c r="BX44" s="52"/>
      <c r="BZ44" s="34" t="n">
        <f aca="false">MATCH(C44,Curves!$C$12:$C$433,0)</f>
        <v>42</v>
      </c>
      <c r="CA44" s="34" t="n">
        <f aca="false">MATCH(CONCATENATE("NG ",TEXT($BM44,"mmm-yyyy")),Curves!$11:$11,0)</f>
        <v>20</v>
      </c>
      <c r="CB44" s="34" t="n">
        <f aca="false">MATCH(CONCATENATE("B ",TEXT($BM44,"mmm-yyyy")),Curves!$11:$11,0)</f>
        <v>8</v>
      </c>
      <c r="CC44" s="34" t="n">
        <f aca="false">MATCH(CONCATENATE("DISC ",TEXT($BM44,"mmm-yyyy")),Curves!$11:$11,0)</f>
        <v>32</v>
      </c>
      <c r="CD44" s="34"/>
      <c r="CE44" s="34" t="n">
        <f aca="false">MATCH(CONCATENATE("NG ",TEXT($BN44,"mmm-yyyy")),Curves!$11:$11,0)</f>
        <v>21</v>
      </c>
      <c r="CF44" s="34" t="n">
        <f aca="false">MATCH(CONCATENATE("B ",TEXT($BN44,"mmm-yyyy")),Curves!$11:$11,0)</f>
        <v>9</v>
      </c>
      <c r="CG44" s="34" t="n">
        <f aca="false">MATCH(CONCATENATE("DISC ",TEXT($BN44,"mmm-yyyy")),Curves!$11:$11,0)</f>
        <v>33</v>
      </c>
      <c r="CH44" s="34"/>
      <c r="CI44" s="34" t="n">
        <f aca="false">MATCH(CONCATENATE("NG ",TEXT($BO44,"mmm-yyyy")),Curves!$11:$11,0)</f>
        <v>22</v>
      </c>
      <c r="CJ44" s="34" t="n">
        <f aca="false">MATCH(CONCATENATE("B ",TEXT($BO44,"mmm-yyyy")),Curves!$11:$11,0)</f>
        <v>10</v>
      </c>
      <c r="CK44" s="34" t="n">
        <f aca="false">MATCH(CONCATENATE("DISC ",TEXT($BO44,"mmm-yyyy")),Curves!$11:$11,0)</f>
        <v>34</v>
      </c>
      <c r="CL44" s="34"/>
      <c r="CM44" s="34" t="n">
        <f aca="false">MATCH(CONCATENATE("NG ",TEXT($BP44,"mmm-yyyy")),Curves!$11:$11,0)</f>
        <v>23</v>
      </c>
      <c r="CN44" s="34" t="n">
        <f aca="false">MATCH(CONCATENATE("B ",TEXT($BP44,"mmm-yyyy")),Curves!$11:$11,0)</f>
        <v>11</v>
      </c>
      <c r="CO44" s="34" t="n">
        <f aca="false">MATCH(CONCATENATE("DISC ",TEXT($BP44,"mmm-yyyy")),Curves!$11:$11,0)</f>
        <v>35</v>
      </c>
      <c r="CP44" s="34"/>
      <c r="CQ44" s="34" t="n">
        <f aca="false">MATCH(CONCATENATE("NG ",TEXT($BQ44,"mmm-yyyy")),Curves!$11:$11,0)</f>
        <v>24</v>
      </c>
      <c r="CR44" s="34" t="n">
        <f aca="false">MATCH(CONCATENATE("B ",TEXT($BQ44,"mmm-yyyy")),Curves!$11:$11,0)</f>
        <v>12</v>
      </c>
      <c r="CS44" s="34" t="n">
        <f aca="false">MATCH(CONCATENATE("DISC ",TEXT($BQ44,"mmm-yyyy")),Curves!$11:$11,0)</f>
        <v>36</v>
      </c>
      <c r="CT44" s="34"/>
      <c r="CU44" s="34" t="n">
        <f aca="false">MATCH(CONCATENATE("NG ",TEXT($BR44,"mmm-yyyy")),Curves!$11:$11,0)</f>
        <v>25</v>
      </c>
      <c r="CV44" s="34" t="n">
        <f aca="false">MATCH(CONCATENATE("B ",TEXT($BR44,"mmm-yyyy")),Curves!$11:$11,0)</f>
        <v>13</v>
      </c>
      <c r="CW44" s="34" t="n">
        <f aca="false">MATCH(CONCATENATE("DISC ",TEXT($BR44,"mmm-yyyy")),Curves!$11:$11,0)</f>
        <v>37</v>
      </c>
      <c r="CX44" s="34"/>
      <c r="CY44" s="34" t="n">
        <f aca="false">MATCH(CONCATENATE("NG ",TEXT($BS44,"mmm-yyyy")),Curves!$11:$11,0)</f>
        <v>26</v>
      </c>
      <c r="CZ44" s="34" t="n">
        <f aca="false">MATCH(CONCATENATE("B ",TEXT($BS44,"mmm-yyyy")),Curves!$11:$11,0)</f>
        <v>14</v>
      </c>
      <c r="DA44" s="34" t="n">
        <f aca="false">MATCH(CONCATENATE("DISC ",TEXT($BS44,"mmm-yyyy")),Curves!$11:$11,0)</f>
        <v>38</v>
      </c>
      <c r="DB44" s="34"/>
      <c r="DC44" s="34" t="n">
        <f aca="false">MATCH(CONCATENATE("NG ",TEXT($BT44,"mmm-yyyy")),Curves!$11:$11,0)</f>
        <v>27</v>
      </c>
      <c r="DD44" s="34" t="n">
        <f aca="false">MATCH(CONCATENATE("B ",TEXT($BT44,"mmm-yyyy")),Curves!$11:$11,0)</f>
        <v>15</v>
      </c>
      <c r="DE44" s="34" t="n">
        <f aca="false">MATCH(CONCATENATE("DISC ",TEXT($BT44,"mmm-yyyy")),Curves!$11:$11,0)</f>
        <v>39</v>
      </c>
      <c r="DF44" s="34"/>
      <c r="DG44" s="34" t="n">
        <f aca="false">MATCH(CONCATENATE("NG ",TEXT($BU44,"mmm-yyyy")),Curves!$11:$11,0)</f>
        <v>28</v>
      </c>
      <c r="DH44" s="34" t="n">
        <f aca="false">MATCH(CONCATENATE("B ",TEXT($BU44,"mmm-yyyy")),Curves!$11:$11,0)</f>
        <v>16</v>
      </c>
      <c r="DI44" s="34" t="n">
        <f aca="false">MATCH(CONCATENATE("DISC ",TEXT($BU44,"mmm-yyyy")),Curves!$11:$11,0)</f>
        <v>40</v>
      </c>
      <c r="DK44" s="34" t="n">
        <f aca="false">MATCH(CONCATENATE("NG ",TEXT($BV44,"mmm-yyyy")),Curves!$11:$11,0)</f>
        <v>29</v>
      </c>
      <c r="DL44" s="34" t="n">
        <f aca="false">MATCH(CONCATENATE("B ",TEXT($BV44,"mmm-yyyy")),Curves!$11:$11,0)</f>
        <v>17</v>
      </c>
      <c r="DM44" s="34" t="n">
        <f aca="false">MATCH(CONCATENATE("DISC ",TEXT($BV44,"mmm-yyyy")),Curves!$11:$11,0)</f>
        <v>41</v>
      </c>
      <c r="DO44" s="34" t="n">
        <f aca="false">MATCH(CONCATENATE("NG ",TEXT($BW44,"mmm-yyyy")),Curves!$11:$11,0)</f>
        <v>30</v>
      </c>
      <c r="DP44" s="34" t="n">
        <f aca="false">MATCH(CONCATENATE("B ",TEXT($BW44,"mmm-yyyy")),Curves!$11:$11,0)</f>
        <v>18</v>
      </c>
      <c r="DQ44" s="34" t="n">
        <f aca="false">MATCH(CONCATENATE("DISC ",TEXT($BW44,"mmm-yyyy")),Curves!$11:$11,0)</f>
        <v>42</v>
      </c>
    </row>
    <row r="45" customFormat="false" ht="12.75" hidden="false" customHeight="false" outlineLevel="0" collapsed="false">
      <c r="B45" s="26" t="n">
        <f aca="false">IF(C45&lt;&gt;"",IF(C45&gt;=(WORKDAY(EOMONTH(C45,0)+1,-2)),EOMONTH(EOMONTH(C45,0)+1,0)+1,EOMONTH(C45,0)+1),"")</f>
        <v>35947</v>
      </c>
      <c r="C45" s="45" t="n">
        <f aca="false">IF(Curves!C54&lt;&gt;"",Curves!C54,"")</f>
        <v>35928</v>
      </c>
      <c r="D45" s="46"/>
      <c r="E45" s="47" t="n">
        <f aca="false">(T45+U45)*V45</f>
        <v>0</v>
      </c>
      <c r="F45" s="47" t="n">
        <f aca="false">(X45+Y45)*Z45</f>
        <v>2.34706035837051</v>
      </c>
      <c r="G45" s="47" t="n">
        <f aca="false">(AB45+AC45)*AD45</f>
        <v>2.3925838315962</v>
      </c>
      <c r="H45" s="47" t="n">
        <f aca="false">(AF45+AG45)*AH45</f>
        <v>2.43722890284177</v>
      </c>
      <c r="I45" s="47" t="n">
        <f aca="false">(AJ45+AK45)*AL45</f>
        <v>2.45184836453292</v>
      </c>
      <c r="J45" s="47" t="n">
        <f aca="false">(AN45+AO45)*AP45</f>
        <v>2.4304475297514</v>
      </c>
      <c r="K45" s="47" t="n">
        <f aca="false">(AR45+AS45)*AT45</f>
        <v>2.58691742162433</v>
      </c>
      <c r="L45" s="47" t="n">
        <f aca="false">(AV45+AW45)*AX45</f>
        <v>2.71217520776879</v>
      </c>
      <c r="M45" s="47" t="n">
        <f aca="false">(AZ45+BA45)*BB45</f>
        <v>2.72289322550841</v>
      </c>
      <c r="N45" s="47" t="n">
        <f aca="false">(BD45+BE45)*BF45</f>
        <v>2.58470227111253</v>
      </c>
      <c r="O45" s="48" t="n">
        <f aca="false">(BH45+BI45)*BJ45</f>
        <v>2.45850412810956</v>
      </c>
      <c r="P45" s="49" t="n">
        <f aca="false">MAX(E45:O45)</f>
        <v>2.72289322550841</v>
      </c>
      <c r="Q45" s="49" t="n">
        <f aca="false">MIN(F45:O45)</f>
        <v>2.34706035837051</v>
      </c>
      <c r="R45" s="50" t="n">
        <f aca="false">IF(P45-Q45&lt;&gt;0,P45-Q45,R44)</f>
        <v>0.3758328671379</v>
      </c>
      <c r="T45" s="31" t="n">
        <f aca="false">INDEX(Curves!$A$12:$AZ$907,$BZ45,CA45)</f>
        <v>0</v>
      </c>
      <c r="U45" s="31" t="n">
        <f aca="false">INDEX(Curves!$A$12:$AZ$907,$BZ45,CB45)</f>
        <v>0</v>
      </c>
      <c r="V45" s="31" t="n">
        <f aca="false">INDEX(Curves!$A$12:$AZ$907,$BZ45,CC45)</f>
        <v>0</v>
      </c>
      <c r="W45" s="31"/>
      <c r="X45" s="31" t="n">
        <f aca="false">INDEX(Curves!$A$12:$AZ$907,$BZ45,CE45)</f>
        <v>2.204</v>
      </c>
      <c r="Y45" s="31" t="n">
        <f aca="false">INDEX(Curves!$A$12:$AZ$907,$BZ45,CF45)</f>
        <v>0.15</v>
      </c>
      <c r="Z45" s="31" t="n">
        <f aca="false">INDEX(Curves!$A$12:$AZ$907,$BZ45,CG45)</f>
        <v>0.997051978916955</v>
      </c>
      <c r="AA45" s="31"/>
      <c r="AB45" s="31" t="n">
        <f aca="false">INDEX(Curves!$A$12:$AZ$907,$BZ45,CI45)</f>
        <v>2.251</v>
      </c>
      <c r="AC45" s="31" t="n">
        <f aca="false">INDEX(Curves!$A$12:$AZ$907,$BZ45,CJ45)</f>
        <v>0.16</v>
      </c>
      <c r="AD45" s="31" t="n">
        <f aca="false">INDEX(Curves!$A$12:$AZ$907,$BZ45,CK45)</f>
        <v>0.992361605805142</v>
      </c>
      <c r="AE45" s="31"/>
      <c r="AF45" s="31" t="n">
        <f aca="false">INDEX(Curves!$A$12:$AZ$907,$BZ45,CM45)</f>
        <v>2.308</v>
      </c>
      <c r="AG45" s="31" t="n">
        <f aca="false">INDEX(Curves!$A$12:$AZ$907,$BZ45,CN45)</f>
        <v>0.16</v>
      </c>
      <c r="AH45" s="31" t="n">
        <f aca="false">INDEX(Curves!$A$12:$AZ$907,$BZ45,CO45)</f>
        <v>0.987531970357283</v>
      </c>
      <c r="AI45" s="31"/>
      <c r="AJ45" s="31" t="n">
        <f aca="false">INDEX(Curves!$A$12:$AZ$907,$BZ45,CQ45)</f>
        <v>2.345</v>
      </c>
      <c r="AK45" s="31" t="n">
        <f aca="false">INDEX(Curves!$A$12:$AZ$907,$BZ45,CR45)</f>
        <v>0.15</v>
      </c>
      <c r="AL45" s="31" t="n">
        <f aca="false">INDEX(Curves!$A$12:$AZ$907,$BZ45,CS45)</f>
        <v>0.982704755323814</v>
      </c>
      <c r="AM45" s="31"/>
      <c r="AN45" s="31" t="n">
        <f aca="false">INDEX(Curves!$A$12:$AZ$907,$BZ45,CU45)</f>
        <v>2.385</v>
      </c>
      <c r="AO45" s="31" t="n">
        <f aca="false">INDEX(Curves!$A$12:$AZ$907,$BZ45,CV45)</f>
        <v>0.1</v>
      </c>
      <c r="AP45" s="31" t="n">
        <f aca="false">INDEX(Curves!$A$12:$AZ$907,$BZ45,CW45)</f>
        <v>0.978047295674606</v>
      </c>
      <c r="AQ45" s="31"/>
      <c r="AR45" s="31" t="n">
        <f aca="false">INDEX(Curves!$A$12:$AZ$907,$BZ45,CY45)</f>
        <v>2.518</v>
      </c>
      <c r="AS45" s="31" t="n">
        <f aca="false">INDEX(Curves!$A$12:$AZ$907,$BZ45,CZ45)</f>
        <v>0.14</v>
      </c>
      <c r="AT45" s="31" t="n">
        <f aca="false">INDEX(Curves!$A$12:$AZ$907,$BZ45,DA45)</f>
        <v>0.973257118745043</v>
      </c>
      <c r="AU45" s="31"/>
      <c r="AV45" s="31" t="n">
        <f aca="false">INDEX(Curves!$A$12:$AZ$907,$BZ45,DC45)</f>
        <v>2.65</v>
      </c>
      <c r="AW45" s="31" t="n">
        <f aca="false">INDEX(Curves!$A$12:$AZ$907,$BZ45,DD45)</f>
        <v>0.15</v>
      </c>
      <c r="AX45" s="31" t="n">
        <f aca="false">INDEX(Curves!$A$12:$AZ$907,$BZ45,DE45)</f>
        <v>0.968634002774567</v>
      </c>
      <c r="AY45" s="31"/>
      <c r="AZ45" s="31" t="n">
        <f aca="false">INDEX(Curves!$A$12:$AZ$907,$BZ45,DG45)</f>
        <v>2.675</v>
      </c>
      <c r="BA45" s="31" t="n">
        <f aca="false">INDEX(Curves!$A$12:$AZ$907,$BZ45,DH45)</f>
        <v>0.15</v>
      </c>
      <c r="BB45" s="31" t="n">
        <f aca="false">INDEX(Curves!$A$12:$AZ$907,$BZ45,DI45)</f>
        <v>0.963856009029526</v>
      </c>
      <c r="BC45" s="31"/>
      <c r="BD45" s="31" t="n">
        <f aca="false">INDEX(Curves!$A$12:$AZ$907,$BZ45,DK45)</f>
        <v>2.545</v>
      </c>
      <c r="BE45" s="31" t="n">
        <f aca="false">INDEX(Curves!$A$12:$AZ$907,$BZ45,DL45)</f>
        <v>0.15</v>
      </c>
      <c r="BF45" s="31" t="n">
        <f aca="false">INDEX(Curves!$A$12:$AZ$907,$BZ45,DM45)</f>
        <v>0.959073198928581</v>
      </c>
      <c r="BG45" s="31"/>
      <c r="BH45" s="31" t="n">
        <f aca="false">INDEX(Curves!$A$12:$AZ$907,$BZ45,DO45)</f>
        <v>2.425</v>
      </c>
      <c r="BI45" s="31" t="n">
        <f aca="false">INDEX(Curves!$A$12:$AZ$907,$BZ45,DP45)</f>
        <v>0.15</v>
      </c>
      <c r="BJ45" s="31" t="n">
        <f aca="false">INDEX(Curves!$A$12:$AZ$907,$BZ45,DQ45)</f>
        <v>0.954758884702743</v>
      </c>
      <c r="BK45" s="0"/>
      <c r="BL45" s="0"/>
      <c r="BM45" s="51" t="n">
        <f aca="false">BM44</f>
        <v>35916</v>
      </c>
      <c r="BN45" s="51" t="n">
        <f aca="false">EOMONTH(BM45,1)</f>
        <v>35976</v>
      </c>
      <c r="BO45" s="51" t="n">
        <f aca="false">EOMONTH(BN45,1)</f>
        <v>36007</v>
      </c>
      <c r="BP45" s="51" t="n">
        <f aca="false">EOMONTH(BO45,1)</f>
        <v>36038</v>
      </c>
      <c r="BQ45" s="51" t="n">
        <f aca="false">EOMONTH(BP45,1)</f>
        <v>36068</v>
      </c>
      <c r="BR45" s="51" t="n">
        <f aca="false">EOMONTH(BQ45,1)</f>
        <v>36099</v>
      </c>
      <c r="BS45" s="51" t="n">
        <f aca="false">EOMONTH(BR45,1)</f>
        <v>36129</v>
      </c>
      <c r="BT45" s="51" t="n">
        <f aca="false">EOMONTH(BS45,1)</f>
        <v>36160</v>
      </c>
      <c r="BU45" s="51" t="n">
        <f aca="false">EOMONTH(BT45,1)</f>
        <v>36191</v>
      </c>
      <c r="BV45" s="51" t="n">
        <f aca="false">EOMONTH(BU45,1)</f>
        <v>36219</v>
      </c>
      <c r="BW45" s="51" t="n">
        <f aca="false">EOMONTH(BV45,1)</f>
        <v>36250</v>
      </c>
      <c r="BX45" s="52"/>
      <c r="BZ45" s="34" t="n">
        <f aca="false">MATCH(C45,Curves!$C$12:$C$433,0)</f>
        <v>43</v>
      </c>
      <c r="CA45" s="34" t="n">
        <f aca="false">MATCH(CONCATENATE("NG ",TEXT($BM45,"mmm-yyyy")),Curves!$11:$11,0)</f>
        <v>20</v>
      </c>
      <c r="CB45" s="34" t="n">
        <f aca="false">MATCH(CONCATENATE("B ",TEXT($BM45,"mmm-yyyy")),Curves!$11:$11,0)</f>
        <v>8</v>
      </c>
      <c r="CC45" s="34" t="n">
        <f aca="false">MATCH(CONCATENATE("DISC ",TEXT($BM45,"mmm-yyyy")),Curves!$11:$11,0)</f>
        <v>32</v>
      </c>
      <c r="CD45" s="34"/>
      <c r="CE45" s="34" t="n">
        <f aca="false">MATCH(CONCATENATE("NG ",TEXT($BN45,"mmm-yyyy")),Curves!$11:$11,0)</f>
        <v>21</v>
      </c>
      <c r="CF45" s="34" t="n">
        <f aca="false">MATCH(CONCATENATE("B ",TEXT($BN45,"mmm-yyyy")),Curves!$11:$11,0)</f>
        <v>9</v>
      </c>
      <c r="CG45" s="34" t="n">
        <f aca="false">MATCH(CONCATENATE("DISC ",TEXT($BN45,"mmm-yyyy")),Curves!$11:$11,0)</f>
        <v>33</v>
      </c>
      <c r="CH45" s="34"/>
      <c r="CI45" s="34" t="n">
        <f aca="false">MATCH(CONCATENATE("NG ",TEXT($BO45,"mmm-yyyy")),Curves!$11:$11,0)</f>
        <v>22</v>
      </c>
      <c r="CJ45" s="34" t="n">
        <f aca="false">MATCH(CONCATENATE("B ",TEXT($BO45,"mmm-yyyy")),Curves!$11:$11,0)</f>
        <v>10</v>
      </c>
      <c r="CK45" s="34" t="n">
        <f aca="false">MATCH(CONCATENATE("DISC ",TEXT($BO45,"mmm-yyyy")),Curves!$11:$11,0)</f>
        <v>34</v>
      </c>
      <c r="CL45" s="34"/>
      <c r="CM45" s="34" t="n">
        <f aca="false">MATCH(CONCATENATE("NG ",TEXT($BP45,"mmm-yyyy")),Curves!$11:$11,0)</f>
        <v>23</v>
      </c>
      <c r="CN45" s="34" t="n">
        <f aca="false">MATCH(CONCATENATE("B ",TEXT($BP45,"mmm-yyyy")),Curves!$11:$11,0)</f>
        <v>11</v>
      </c>
      <c r="CO45" s="34" t="n">
        <f aca="false">MATCH(CONCATENATE("DISC ",TEXT($BP45,"mmm-yyyy")),Curves!$11:$11,0)</f>
        <v>35</v>
      </c>
      <c r="CP45" s="34"/>
      <c r="CQ45" s="34" t="n">
        <f aca="false">MATCH(CONCATENATE("NG ",TEXT($BQ45,"mmm-yyyy")),Curves!$11:$11,0)</f>
        <v>24</v>
      </c>
      <c r="CR45" s="34" t="n">
        <f aca="false">MATCH(CONCATENATE("B ",TEXT($BQ45,"mmm-yyyy")),Curves!$11:$11,0)</f>
        <v>12</v>
      </c>
      <c r="CS45" s="34" t="n">
        <f aca="false">MATCH(CONCATENATE("DISC ",TEXT($BQ45,"mmm-yyyy")),Curves!$11:$11,0)</f>
        <v>36</v>
      </c>
      <c r="CT45" s="34"/>
      <c r="CU45" s="34" t="n">
        <f aca="false">MATCH(CONCATENATE("NG ",TEXT($BR45,"mmm-yyyy")),Curves!$11:$11,0)</f>
        <v>25</v>
      </c>
      <c r="CV45" s="34" t="n">
        <f aca="false">MATCH(CONCATENATE("B ",TEXT($BR45,"mmm-yyyy")),Curves!$11:$11,0)</f>
        <v>13</v>
      </c>
      <c r="CW45" s="34" t="n">
        <f aca="false">MATCH(CONCATENATE("DISC ",TEXT($BR45,"mmm-yyyy")),Curves!$11:$11,0)</f>
        <v>37</v>
      </c>
      <c r="CX45" s="34"/>
      <c r="CY45" s="34" t="n">
        <f aca="false">MATCH(CONCATENATE("NG ",TEXT($BS45,"mmm-yyyy")),Curves!$11:$11,0)</f>
        <v>26</v>
      </c>
      <c r="CZ45" s="34" t="n">
        <f aca="false">MATCH(CONCATENATE("B ",TEXT($BS45,"mmm-yyyy")),Curves!$11:$11,0)</f>
        <v>14</v>
      </c>
      <c r="DA45" s="34" t="n">
        <f aca="false">MATCH(CONCATENATE("DISC ",TEXT($BS45,"mmm-yyyy")),Curves!$11:$11,0)</f>
        <v>38</v>
      </c>
      <c r="DB45" s="34"/>
      <c r="DC45" s="34" t="n">
        <f aca="false">MATCH(CONCATENATE("NG ",TEXT($BT45,"mmm-yyyy")),Curves!$11:$11,0)</f>
        <v>27</v>
      </c>
      <c r="DD45" s="34" t="n">
        <f aca="false">MATCH(CONCATENATE("B ",TEXT($BT45,"mmm-yyyy")),Curves!$11:$11,0)</f>
        <v>15</v>
      </c>
      <c r="DE45" s="34" t="n">
        <f aca="false">MATCH(CONCATENATE("DISC ",TEXT($BT45,"mmm-yyyy")),Curves!$11:$11,0)</f>
        <v>39</v>
      </c>
      <c r="DF45" s="34"/>
      <c r="DG45" s="34" t="n">
        <f aca="false">MATCH(CONCATENATE("NG ",TEXT($BU45,"mmm-yyyy")),Curves!$11:$11,0)</f>
        <v>28</v>
      </c>
      <c r="DH45" s="34" t="n">
        <f aca="false">MATCH(CONCATENATE("B ",TEXT($BU45,"mmm-yyyy")),Curves!$11:$11,0)</f>
        <v>16</v>
      </c>
      <c r="DI45" s="34" t="n">
        <f aca="false">MATCH(CONCATENATE("DISC ",TEXT($BU45,"mmm-yyyy")),Curves!$11:$11,0)</f>
        <v>40</v>
      </c>
      <c r="DK45" s="34" t="n">
        <f aca="false">MATCH(CONCATENATE("NG ",TEXT($BV45,"mmm-yyyy")),Curves!$11:$11,0)</f>
        <v>29</v>
      </c>
      <c r="DL45" s="34" t="n">
        <f aca="false">MATCH(CONCATENATE("B ",TEXT($BV45,"mmm-yyyy")),Curves!$11:$11,0)</f>
        <v>17</v>
      </c>
      <c r="DM45" s="34" t="n">
        <f aca="false">MATCH(CONCATENATE("DISC ",TEXT($BV45,"mmm-yyyy")),Curves!$11:$11,0)</f>
        <v>41</v>
      </c>
      <c r="DO45" s="34" t="n">
        <f aca="false">MATCH(CONCATENATE("NG ",TEXT($BW45,"mmm-yyyy")),Curves!$11:$11,0)</f>
        <v>30</v>
      </c>
      <c r="DP45" s="34" t="n">
        <f aca="false">MATCH(CONCATENATE("B ",TEXT($BW45,"mmm-yyyy")),Curves!$11:$11,0)</f>
        <v>18</v>
      </c>
      <c r="DQ45" s="34" t="n">
        <f aca="false">MATCH(CONCATENATE("DISC ",TEXT($BW45,"mmm-yyyy")),Curves!$11:$11,0)</f>
        <v>42</v>
      </c>
    </row>
    <row r="46" customFormat="false" ht="12.75" hidden="false" customHeight="false" outlineLevel="0" collapsed="false">
      <c r="B46" s="26" t="n">
        <f aca="false">IF(C46&lt;&gt;"",IF(C46&gt;=(WORKDAY(EOMONTH(C46,0)+1,-2)),EOMONTH(EOMONTH(C46,0)+1,0)+1,EOMONTH(C46,0)+1),"")</f>
        <v>35947</v>
      </c>
      <c r="C46" s="45" t="n">
        <f aca="false">IF(Curves!C55&lt;&gt;"",Curves!C55,"")</f>
        <v>35929</v>
      </c>
      <c r="D46" s="46"/>
      <c r="E46" s="47" t="n">
        <f aca="false">(T46+U46)*V46</f>
        <v>0</v>
      </c>
      <c r="F46" s="47" t="n">
        <f aca="false">(X46+Y46)*Z46</f>
        <v>2.3783477540281</v>
      </c>
      <c r="G46" s="47" t="n">
        <f aca="false">(AB46+AC46)*AD46</f>
        <v>2.46444075873367</v>
      </c>
      <c r="H46" s="47" t="n">
        <f aca="false">(AF46+AG46)*AH46</f>
        <v>2.50180604619733</v>
      </c>
      <c r="I46" s="47" t="n">
        <f aca="false">(AJ46+AK46)*AL46</f>
        <v>2.51409082878436</v>
      </c>
      <c r="J46" s="47" t="n">
        <f aca="false">(AN46+AO46)*AP46</f>
        <v>2.50700281695937</v>
      </c>
      <c r="K46" s="47" t="n">
        <f aca="false">(AR46+AS46)*AT46</f>
        <v>2.57934659823987</v>
      </c>
      <c r="L46" s="47" t="n">
        <f aca="false">(AV46+AW46)*AX46</f>
        <v>2.72201581588987</v>
      </c>
      <c r="M46" s="47" t="n">
        <f aca="false">(AZ46+BA46)*BB46</f>
        <v>2.73743241891141</v>
      </c>
      <c r="N46" s="47" t="n">
        <f aca="false">(BD46+BE46)*BF46</f>
        <v>2.59910149629246</v>
      </c>
      <c r="O46" s="48" t="n">
        <f aca="false">(BH46+BI46)*BJ46</f>
        <v>2.47277898818782</v>
      </c>
      <c r="P46" s="49" t="n">
        <f aca="false">MAX(E46:O46)</f>
        <v>2.73743241891141</v>
      </c>
      <c r="Q46" s="49" t="n">
        <f aca="false">MIN(F46:O46)</f>
        <v>2.3783477540281</v>
      </c>
      <c r="R46" s="50" t="n">
        <f aca="false">IF(P46-Q46&lt;&gt;0,P46-Q46,R45)</f>
        <v>0.359084664883305</v>
      </c>
      <c r="T46" s="31" t="n">
        <f aca="false">INDEX(Curves!$A$12:$AZ$907,$BZ46,CA46)</f>
        <v>0</v>
      </c>
      <c r="U46" s="31" t="n">
        <f aca="false">INDEX(Curves!$A$12:$AZ$907,$BZ46,CB46)</f>
        <v>0</v>
      </c>
      <c r="V46" s="31" t="n">
        <f aca="false">INDEX(Curves!$A$12:$AZ$907,$BZ46,CC46)</f>
        <v>0</v>
      </c>
      <c r="W46" s="31"/>
      <c r="X46" s="31" t="n">
        <f aca="false">INDEX(Curves!$A$12:$AZ$907,$BZ46,CE46)</f>
        <v>2.2</v>
      </c>
      <c r="Y46" s="31" t="n">
        <f aca="false">INDEX(Curves!$A$12:$AZ$907,$BZ46,CF46)</f>
        <v>0.185</v>
      </c>
      <c r="Z46" s="31" t="n">
        <f aca="false">INDEX(Curves!$A$12:$AZ$907,$BZ46,CG46)</f>
        <v>0.997210798334634</v>
      </c>
      <c r="AA46" s="31"/>
      <c r="AB46" s="31" t="n">
        <f aca="false">INDEX(Curves!$A$12:$AZ$907,$BZ46,CI46)</f>
        <v>2.243</v>
      </c>
      <c r="AC46" s="31" t="n">
        <f aca="false">INDEX(Curves!$A$12:$AZ$907,$BZ46,CJ46)</f>
        <v>0.24</v>
      </c>
      <c r="AD46" s="31" t="n">
        <f aca="false">INDEX(Curves!$A$12:$AZ$907,$BZ46,CK46)</f>
        <v>0.992525476735268</v>
      </c>
      <c r="AE46" s="31"/>
      <c r="AF46" s="31" t="n">
        <f aca="false">INDEX(Curves!$A$12:$AZ$907,$BZ46,CM46)</f>
        <v>2.293</v>
      </c>
      <c r="AG46" s="31" t="n">
        <f aca="false">INDEX(Curves!$A$12:$AZ$907,$BZ46,CN46)</f>
        <v>0.24</v>
      </c>
      <c r="AH46" s="31" t="n">
        <f aca="false">INDEX(Curves!$A$12:$AZ$907,$BZ46,CO46)</f>
        <v>0.987684976785364</v>
      </c>
      <c r="AI46" s="31"/>
      <c r="AJ46" s="31" t="n">
        <f aca="false">INDEX(Curves!$A$12:$AZ$907,$BZ46,CQ46)</f>
        <v>2.328</v>
      </c>
      <c r="AK46" s="31" t="n">
        <f aca="false">INDEX(Curves!$A$12:$AZ$907,$BZ46,CR46)</f>
        <v>0.23</v>
      </c>
      <c r="AL46" s="31" t="n">
        <f aca="false">INDEX(Curves!$A$12:$AZ$907,$BZ46,CS46)</f>
        <v>0.982834569501313</v>
      </c>
      <c r="AM46" s="31"/>
      <c r="AN46" s="31" t="n">
        <f aca="false">INDEX(Curves!$A$12:$AZ$907,$BZ46,CU46)</f>
        <v>2.373</v>
      </c>
      <c r="AO46" s="31" t="n">
        <f aca="false">INDEX(Curves!$A$12:$AZ$907,$BZ46,CV46)</f>
        <v>0.19</v>
      </c>
      <c r="AP46" s="31" t="n">
        <f aca="false">INDEX(Curves!$A$12:$AZ$907,$BZ46,CW46)</f>
        <v>0.978151703846809</v>
      </c>
      <c r="AQ46" s="31"/>
      <c r="AR46" s="31" t="n">
        <f aca="false">INDEX(Curves!$A$12:$AZ$907,$BZ46,CY46)</f>
        <v>2.51</v>
      </c>
      <c r="AS46" s="31" t="n">
        <f aca="false">INDEX(Curves!$A$12:$AZ$907,$BZ46,CZ46)</f>
        <v>0.14</v>
      </c>
      <c r="AT46" s="31" t="n">
        <f aca="false">INDEX(Curves!$A$12:$AZ$907,$BZ46,DA46)</f>
        <v>0.973338338958441</v>
      </c>
      <c r="AU46" s="31"/>
      <c r="AV46" s="31" t="n">
        <f aca="false">INDEX(Curves!$A$12:$AZ$907,$BZ46,DC46)</f>
        <v>2.65</v>
      </c>
      <c r="AW46" s="31" t="n">
        <f aca="false">INDEX(Curves!$A$12:$AZ$907,$BZ46,DD46)</f>
        <v>0.16</v>
      </c>
      <c r="AX46" s="31" t="n">
        <f aca="false">INDEX(Curves!$A$12:$AZ$907,$BZ46,DE46)</f>
        <v>0.968688902451912</v>
      </c>
      <c r="AY46" s="31"/>
      <c r="AZ46" s="31" t="n">
        <f aca="false">INDEX(Curves!$A$12:$AZ$907,$BZ46,DG46)</f>
        <v>2.68</v>
      </c>
      <c r="BA46" s="31" t="n">
        <f aca="false">INDEX(Curves!$A$12:$AZ$907,$BZ46,DH46)</f>
        <v>0.16</v>
      </c>
      <c r="BB46" s="31" t="n">
        <f aca="false">INDEX(Curves!$A$12:$AZ$907,$BZ46,DI46)</f>
        <v>0.96388465454627</v>
      </c>
      <c r="BC46" s="31"/>
      <c r="BD46" s="31" t="n">
        <f aca="false">INDEX(Curves!$A$12:$AZ$907,$BZ46,DK46)</f>
        <v>2.55</v>
      </c>
      <c r="BE46" s="31" t="n">
        <f aca="false">INDEX(Curves!$A$12:$AZ$907,$BZ46,DL46)</f>
        <v>0.16</v>
      </c>
      <c r="BF46" s="31" t="n">
        <f aca="false">INDEX(Curves!$A$12:$AZ$907,$BZ46,DM46)</f>
        <v>0.959078042912346</v>
      </c>
      <c r="BG46" s="31"/>
      <c r="BH46" s="31" t="n">
        <f aca="false">INDEX(Curves!$A$12:$AZ$907,$BZ46,DO46)</f>
        <v>2.43</v>
      </c>
      <c r="BI46" s="31" t="n">
        <f aca="false">INDEX(Curves!$A$12:$AZ$907,$BZ46,DP46)</f>
        <v>0.16</v>
      </c>
      <c r="BJ46" s="31" t="n">
        <f aca="false">INDEX(Curves!$A$12:$AZ$907,$BZ46,DQ46)</f>
        <v>0.954740922080241</v>
      </c>
      <c r="BK46" s="0"/>
      <c r="BL46" s="0"/>
      <c r="BM46" s="51" t="n">
        <f aca="false">BM45</f>
        <v>35916</v>
      </c>
      <c r="BN46" s="51" t="n">
        <f aca="false">EOMONTH(BM46,1)</f>
        <v>35976</v>
      </c>
      <c r="BO46" s="51" t="n">
        <f aca="false">EOMONTH(BN46,1)</f>
        <v>36007</v>
      </c>
      <c r="BP46" s="51" t="n">
        <f aca="false">EOMONTH(BO46,1)</f>
        <v>36038</v>
      </c>
      <c r="BQ46" s="51" t="n">
        <f aca="false">EOMONTH(BP46,1)</f>
        <v>36068</v>
      </c>
      <c r="BR46" s="51" t="n">
        <f aca="false">EOMONTH(BQ46,1)</f>
        <v>36099</v>
      </c>
      <c r="BS46" s="51" t="n">
        <f aca="false">EOMONTH(BR46,1)</f>
        <v>36129</v>
      </c>
      <c r="BT46" s="51" t="n">
        <f aca="false">EOMONTH(BS46,1)</f>
        <v>36160</v>
      </c>
      <c r="BU46" s="51" t="n">
        <f aca="false">EOMONTH(BT46,1)</f>
        <v>36191</v>
      </c>
      <c r="BV46" s="51" t="n">
        <f aca="false">EOMONTH(BU46,1)</f>
        <v>36219</v>
      </c>
      <c r="BW46" s="51" t="n">
        <f aca="false">EOMONTH(BV46,1)</f>
        <v>36250</v>
      </c>
      <c r="BX46" s="52"/>
      <c r="BZ46" s="34" t="n">
        <f aca="false">MATCH(C46,Curves!$C$12:$C$433,0)</f>
        <v>44</v>
      </c>
      <c r="CA46" s="34" t="n">
        <f aca="false">MATCH(CONCATENATE("NG ",TEXT($BM46,"mmm-yyyy")),Curves!$11:$11,0)</f>
        <v>20</v>
      </c>
      <c r="CB46" s="34" t="n">
        <f aca="false">MATCH(CONCATENATE("B ",TEXT($BM46,"mmm-yyyy")),Curves!$11:$11,0)</f>
        <v>8</v>
      </c>
      <c r="CC46" s="34" t="n">
        <f aca="false">MATCH(CONCATENATE("DISC ",TEXT($BM46,"mmm-yyyy")),Curves!$11:$11,0)</f>
        <v>32</v>
      </c>
      <c r="CD46" s="34"/>
      <c r="CE46" s="34" t="n">
        <f aca="false">MATCH(CONCATENATE("NG ",TEXT($BN46,"mmm-yyyy")),Curves!$11:$11,0)</f>
        <v>21</v>
      </c>
      <c r="CF46" s="34" t="n">
        <f aca="false">MATCH(CONCATENATE("B ",TEXT($BN46,"mmm-yyyy")),Curves!$11:$11,0)</f>
        <v>9</v>
      </c>
      <c r="CG46" s="34" t="n">
        <f aca="false">MATCH(CONCATENATE("DISC ",TEXT($BN46,"mmm-yyyy")),Curves!$11:$11,0)</f>
        <v>33</v>
      </c>
      <c r="CH46" s="34"/>
      <c r="CI46" s="34" t="n">
        <f aca="false">MATCH(CONCATENATE("NG ",TEXT($BO46,"mmm-yyyy")),Curves!$11:$11,0)</f>
        <v>22</v>
      </c>
      <c r="CJ46" s="34" t="n">
        <f aca="false">MATCH(CONCATENATE("B ",TEXT($BO46,"mmm-yyyy")),Curves!$11:$11,0)</f>
        <v>10</v>
      </c>
      <c r="CK46" s="34" t="n">
        <f aca="false">MATCH(CONCATENATE("DISC ",TEXT($BO46,"mmm-yyyy")),Curves!$11:$11,0)</f>
        <v>34</v>
      </c>
      <c r="CL46" s="34"/>
      <c r="CM46" s="34" t="n">
        <f aca="false">MATCH(CONCATENATE("NG ",TEXT($BP46,"mmm-yyyy")),Curves!$11:$11,0)</f>
        <v>23</v>
      </c>
      <c r="CN46" s="34" t="n">
        <f aca="false">MATCH(CONCATENATE("B ",TEXT($BP46,"mmm-yyyy")),Curves!$11:$11,0)</f>
        <v>11</v>
      </c>
      <c r="CO46" s="34" t="n">
        <f aca="false">MATCH(CONCATENATE("DISC ",TEXT($BP46,"mmm-yyyy")),Curves!$11:$11,0)</f>
        <v>35</v>
      </c>
      <c r="CP46" s="34"/>
      <c r="CQ46" s="34" t="n">
        <f aca="false">MATCH(CONCATENATE("NG ",TEXT($BQ46,"mmm-yyyy")),Curves!$11:$11,0)</f>
        <v>24</v>
      </c>
      <c r="CR46" s="34" t="n">
        <f aca="false">MATCH(CONCATENATE("B ",TEXT($BQ46,"mmm-yyyy")),Curves!$11:$11,0)</f>
        <v>12</v>
      </c>
      <c r="CS46" s="34" t="n">
        <f aca="false">MATCH(CONCATENATE("DISC ",TEXT($BQ46,"mmm-yyyy")),Curves!$11:$11,0)</f>
        <v>36</v>
      </c>
      <c r="CT46" s="34"/>
      <c r="CU46" s="34" t="n">
        <f aca="false">MATCH(CONCATENATE("NG ",TEXT($BR46,"mmm-yyyy")),Curves!$11:$11,0)</f>
        <v>25</v>
      </c>
      <c r="CV46" s="34" t="n">
        <f aca="false">MATCH(CONCATENATE("B ",TEXT($BR46,"mmm-yyyy")),Curves!$11:$11,0)</f>
        <v>13</v>
      </c>
      <c r="CW46" s="34" t="n">
        <f aca="false">MATCH(CONCATENATE("DISC ",TEXT($BR46,"mmm-yyyy")),Curves!$11:$11,0)</f>
        <v>37</v>
      </c>
      <c r="CX46" s="34"/>
      <c r="CY46" s="34" t="n">
        <f aca="false">MATCH(CONCATENATE("NG ",TEXT($BS46,"mmm-yyyy")),Curves!$11:$11,0)</f>
        <v>26</v>
      </c>
      <c r="CZ46" s="34" t="n">
        <f aca="false">MATCH(CONCATENATE("B ",TEXT($BS46,"mmm-yyyy")),Curves!$11:$11,0)</f>
        <v>14</v>
      </c>
      <c r="DA46" s="34" t="n">
        <f aca="false">MATCH(CONCATENATE("DISC ",TEXT($BS46,"mmm-yyyy")),Curves!$11:$11,0)</f>
        <v>38</v>
      </c>
      <c r="DB46" s="34"/>
      <c r="DC46" s="34" t="n">
        <f aca="false">MATCH(CONCATENATE("NG ",TEXT($BT46,"mmm-yyyy")),Curves!$11:$11,0)</f>
        <v>27</v>
      </c>
      <c r="DD46" s="34" t="n">
        <f aca="false">MATCH(CONCATENATE("B ",TEXT($BT46,"mmm-yyyy")),Curves!$11:$11,0)</f>
        <v>15</v>
      </c>
      <c r="DE46" s="34" t="n">
        <f aca="false">MATCH(CONCATENATE("DISC ",TEXT($BT46,"mmm-yyyy")),Curves!$11:$11,0)</f>
        <v>39</v>
      </c>
      <c r="DF46" s="34"/>
      <c r="DG46" s="34" t="n">
        <f aca="false">MATCH(CONCATENATE("NG ",TEXT($BU46,"mmm-yyyy")),Curves!$11:$11,0)</f>
        <v>28</v>
      </c>
      <c r="DH46" s="34" t="n">
        <f aca="false">MATCH(CONCATENATE("B ",TEXT($BU46,"mmm-yyyy")),Curves!$11:$11,0)</f>
        <v>16</v>
      </c>
      <c r="DI46" s="34" t="n">
        <f aca="false">MATCH(CONCATENATE("DISC ",TEXT($BU46,"mmm-yyyy")),Curves!$11:$11,0)</f>
        <v>40</v>
      </c>
      <c r="DK46" s="34" t="n">
        <f aca="false">MATCH(CONCATENATE("NG ",TEXT($BV46,"mmm-yyyy")),Curves!$11:$11,0)</f>
        <v>29</v>
      </c>
      <c r="DL46" s="34" t="n">
        <f aca="false">MATCH(CONCATENATE("B ",TEXT($BV46,"mmm-yyyy")),Curves!$11:$11,0)</f>
        <v>17</v>
      </c>
      <c r="DM46" s="34" t="n">
        <f aca="false">MATCH(CONCATENATE("DISC ",TEXT($BV46,"mmm-yyyy")),Curves!$11:$11,0)</f>
        <v>41</v>
      </c>
      <c r="DO46" s="34" t="n">
        <f aca="false">MATCH(CONCATENATE("NG ",TEXT($BW46,"mmm-yyyy")),Curves!$11:$11,0)</f>
        <v>30</v>
      </c>
      <c r="DP46" s="34" t="n">
        <f aca="false">MATCH(CONCATENATE("B ",TEXT($BW46,"mmm-yyyy")),Curves!$11:$11,0)</f>
        <v>18</v>
      </c>
      <c r="DQ46" s="34" t="n">
        <f aca="false">MATCH(CONCATENATE("DISC ",TEXT($BW46,"mmm-yyyy")),Curves!$11:$11,0)</f>
        <v>42</v>
      </c>
    </row>
    <row r="47" customFormat="false" ht="12.75" hidden="false" customHeight="false" outlineLevel="0" collapsed="false">
      <c r="B47" s="26" t="n">
        <f aca="false">IF(C47&lt;&gt;"",IF(C47&gt;=(WORKDAY(EOMONTH(C47,0)+1,-2)),EOMONTH(EOMONTH(C47,0)+1,0)+1,EOMONTH(C47,0)+1),"")</f>
        <v>35947</v>
      </c>
      <c r="C47" s="45" t="n">
        <f aca="false">IF(Curves!C56&lt;&gt;"",Curves!C56,"")</f>
        <v>35930</v>
      </c>
      <c r="D47" s="46"/>
      <c r="E47" s="47" t="n">
        <f aca="false">(T47+U47)*V47</f>
        <v>0</v>
      </c>
      <c r="F47" s="47" t="n">
        <f aca="false">(X47+Y47)*Z47</f>
        <v>2.35676763886136</v>
      </c>
      <c r="G47" s="47" t="n">
        <f aca="false">(AB47+AC47)*AD47</f>
        <v>2.44492333998805</v>
      </c>
      <c r="H47" s="47" t="n">
        <f aca="false">(AF47+AG47)*AH47</f>
        <v>2.48534511579287</v>
      </c>
      <c r="I47" s="47" t="n">
        <f aca="false">(AJ47+AK47)*AL47</f>
        <v>2.50067204228741</v>
      </c>
      <c r="J47" s="47" t="n">
        <f aca="false">(AN47+AO47)*AP47</f>
        <v>2.49463623418311</v>
      </c>
      <c r="K47" s="47" t="n">
        <f aca="false">(AR47+AS47)*AT47</f>
        <v>2.56997170797872</v>
      </c>
      <c r="L47" s="47" t="n">
        <f aca="false">(AV47+AW47)*AX47</f>
        <v>2.71270881483112</v>
      </c>
      <c r="M47" s="47" t="n">
        <f aca="false">(AZ47+BA47)*BB47</f>
        <v>2.72817672139041</v>
      </c>
      <c r="N47" s="47" t="n">
        <f aca="false">(BD47+BE47)*BF47</f>
        <v>2.5946700163094</v>
      </c>
      <c r="O47" s="48" t="n">
        <f aca="false">(BH47+BI47)*BJ47</f>
        <v>2.46835202074304</v>
      </c>
      <c r="P47" s="49" t="n">
        <f aca="false">MAX(E47:O47)</f>
        <v>2.72817672139041</v>
      </c>
      <c r="Q47" s="49" t="n">
        <f aca="false">MIN(F47:O47)</f>
        <v>2.35676763886136</v>
      </c>
      <c r="R47" s="50" t="n">
        <f aca="false">IF(P47-Q47&lt;&gt;0,P47-Q47,R46)</f>
        <v>0.371409082529055</v>
      </c>
      <c r="T47" s="31" t="n">
        <f aca="false">INDEX(Curves!$A$12:$AZ$907,$BZ47,CA47)</f>
        <v>0</v>
      </c>
      <c r="U47" s="31" t="n">
        <f aca="false">INDEX(Curves!$A$12:$AZ$907,$BZ47,CB47)</f>
        <v>0</v>
      </c>
      <c r="V47" s="31" t="n">
        <f aca="false">INDEX(Curves!$A$12:$AZ$907,$BZ47,CC47)</f>
        <v>0</v>
      </c>
      <c r="W47" s="31"/>
      <c r="X47" s="31" t="n">
        <f aca="false">INDEX(Curves!$A$12:$AZ$907,$BZ47,CE47)</f>
        <v>2.178</v>
      </c>
      <c r="Y47" s="31" t="n">
        <f aca="false">INDEX(Curves!$A$12:$AZ$907,$BZ47,CF47)</f>
        <v>0.185</v>
      </c>
      <c r="Z47" s="31" t="n">
        <f aca="false">INDEX(Curves!$A$12:$AZ$907,$BZ47,CG47)</f>
        <v>0.997362521735656</v>
      </c>
      <c r="AA47" s="31"/>
      <c r="AB47" s="31" t="n">
        <f aca="false">INDEX(Curves!$A$12:$AZ$907,$BZ47,CI47)</f>
        <v>2.223</v>
      </c>
      <c r="AC47" s="31" t="n">
        <f aca="false">INDEX(Curves!$A$12:$AZ$907,$BZ47,CJ47)</f>
        <v>0.24</v>
      </c>
      <c r="AD47" s="31" t="n">
        <f aca="false">INDEX(Curves!$A$12:$AZ$907,$BZ47,CK47)</f>
        <v>0.992660714570871</v>
      </c>
      <c r="AE47" s="31"/>
      <c r="AF47" s="31" t="n">
        <f aca="false">INDEX(Curves!$A$12:$AZ$907,$BZ47,CM47)</f>
        <v>2.276</v>
      </c>
      <c r="AG47" s="31" t="n">
        <f aca="false">INDEX(Curves!$A$12:$AZ$907,$BZ47,CN47)</f>
        <v>0.24</v>
      </c>
      <c r="AH47" s="31" t="n">
        <f aca="false">INDEX(Curves!$A$12:$AZ$907,$BZ47,CO47)</f>
        <v>0.987816023765051</v>
      </c>
      <c r="AI47" s="31"/>
      <c r="AJ47" s="31" t="n">
        <f aca="false">INDEX(Curves!$A$12:$AZ$907,$BZ47,CQ47)</f>
        <v>2.314</v>
      </c>
      <c r="AK47" s="31" t="n">
        <f aca="false">INDEX(Curves!$A$12:$AZ$907,$BZ47,CR47)</f>
        <v>0.23</v>
      </c>
      <c r="AL47" s="31" t="n">
        <f aca="false">INDEX(Curves!$A$12:$AZ$907,$BZ47,CS47)</f>
        <v>0.98296857008153</v>
      </c>
      <c r="AM47" s="31"/>
      <c r="AN47" s="31" t="n">
        <f aca="false">INDEX(Curves!$A$12:$AZ$907,$BZ47,CU47)</f>
        <v>2.36</v>
      </c>
      <c r="AO47" s="31" t="n">
        <f aca="false">INDEX(Curves!$A$12:$AZ$907,$BZ47,CV47)</f>
        <v>0.19</v>
      </c>
      <c r="AP47" s="31" t="n">
        <f aca="false">INDEX(Curves!$A$12:$AZ$907,$BZ47,CW47)</f>
        <v>0.978288719287493</v>
      </c>
      <c r="AQ47" s="31"/>
      <c r="AR47" s="31" t="n">
        <f aca="false">INDEX(Curves!$A$12:$AZ$907,$BZ47,CY47)</f>
        <v>2.5</v>
      </c>
      <c r="AS47" s="31" t="n">
        <f aca="false">INDEX(Curves!$A$12:$AZ$907,$BZ47,CZ47)</f>
        <v>0.14</v>
      </c>
      <c r="AT47" s="31" t="n">
        <f aca="false">INDEX(Curves!$A$12:$AZ$907,$BZ47,DA47)</f>
        <v>0.973474131810122</v>
      </c>
      <c r="AU47" s="31"/>
      <c r="AV47" s="31" t="n">
        <f aca="false">INDEX(Curves!$A$12:$AZ$907,$BZ47,DC47)</f>
        <v>2.64</v>
      </c>
      <c r="AW47" s="31" t="n">
        <f aca="false">INDEX(Curves!$A$12:$AZ$907,$BZ47,DD47)</f>
        <v>0.16</v>
      </c>
      <c r="AX47" s="31" t="n">
        <f aca="false">INDEX(Curves!$A$12:$AZ$907,$BZ47,DE47)</f>
        <v>0.968824576725402</v>
      </c>
      <c r="AY47" s="31"/>
      <c r="AZ47" s="31" t="n">
        <f aca="false">INDEX(Curves!$A$12:$AZ$907,$BZ47,DG47)</f>
        <v>2.67</v>
      </c>
      <c r="BA47" s="31" t="n">
        <f aca="false">INDEX(Curves!$A$12:$AZ$907,$BZ47,DH47)</f>
        <v>0.16</v>
      </c>
      <c r="BB47" s="31" t="n">
        <f aca="false">INDEX(Curves!$A$12:$AZ$907,$BZ47,DI47)</f>
        <v>0.964020042894138</v>
      </c>
      <c r="BC47" s="31"/>
      <c r="BD47" s="31" t="n">
        <f aca="false">INDEX(Curves!$A$12:$AZ$907,$BZ47,DK47)</f>
        <v>2.545</v>
      </c>
      <c r="BE47" s="31" t="n">
        <f aca="false">INDEX(Curves!$A$12:$AZ$907,$BZ47,DL47)</f>
        <v>0.16</v>
      </c>
      <c r="BF47" s="31" t="n">
        <f aca="false">INDEX(Curves!$A$12:$AZ$907,$BZ47,DM47)</f>
        <v>0.959212575345435</v>
      </c>
      <c r="BG47" s="31"/>
      <c r="BH47" s="31" t="n">
        <f aca="false">INDEX(Curves!$A$12:$AZ$907,$BZ47,DO47)</f>
        <v>2.425</v>
      </c>
      <c r="BI47" s="31" t="n">
        <f aca="false">INDEX(Curves!$A$12:$AZ$907,$BZ47,DP47)</f>
        <v>0.16</v>
      </c>
      <c r="BJ47" s="31" t="n">
        <f aca="false">INDEX(Curves!$A$12:$AZ$907,$BZ47,DQ47)</f>
        <v>0.954875056380286</v>
      </c>
      <c r="BK47" s="0"/>
      <c r="BL47" s="0"/>
      <c r="BM47" s="51" t="n">
        <f aca="false">BM46</f>
        <v>35916</v>
      </c>
      <c r="BN47" s="51" t="n">
        <f aca="false">EOMONTH(BM47,1)</f>
        <v>35976</v>
      </c>
      <c r="BO47" s="51" t="n">
        <f aca="false">EOMONTH(BN47,1)</f>
        <v>36007</v>
      </c>
      <c r="BP47" s="51" t="n">
        <f aca="false">EOMONTH(BO47,1)</f>
        <v>36038</v>
      </c>
      <c r="BQ47" s="51" t="n">
        <f aca="false">EOMONTH(BP47,1)</f>
        <v>36068</v>
      </c>
      <c r="BR47" s="51" t="n">
        <f aca="false">EOMONTH(BQ47,1)</f>
        <v>36099</v>
      </c>
      <c r="BS47" s="51" t="n">
        <f aca="false">EOMONTH(BR47,1)</f>
        <v>36129</v>
      </c>
      <c r="BT47" s="51" t="n">
        <f aca="false">EOMONTH(BS47,1)</f>
        <v>36160</v>
      </c>
      <c r="BU47" s="51" t="n">
        <f aca="false">EOMONTH(BT47,1)</f>
        <v>36191</v>
      </c>
      <c r="BV47" s="51" t="n">
        <f aca="false">EOMONTH(BU47,1)</f>
        <v>36219</v>
      </c>
      <c r="BW47" s="51" t="n">
        <f aca="false">EOMONTH(BV47,1)</f>
        <v>36250</v>
      </c>
      <c r="BX47" s="52"/>
      <c r="BZ47" s="34" t="n">
        <f aca="false">MATCH(C47,Curves!$C$12:$C$433,0)</f>
        <v>45</v>
      </c>
      <c r="CA47" s="34" t="n">
        <f aca="false">MATCH(CONCATENATE("NG ",TEXT($BM47,"mmm-yyyy")),Curves!$11:$11,0)</f>
        <v>20</v>
      </c>
      <c r="CB47" s="34" t="n">
        <f aca="false">MATCH(CONCATENATE("B ",TEXT($BM47,"mmm-yyyy")),Curves!$11:$11,0)</f>
        <v>8</v>
      </c>
      <c r="CC47" s="34" t="n">
        <f aca="false">MATCH(CONCATENATE("DISC ",TEXT($BM47,"mmm-yyyy")),Curves!$11:$11,0)</f>
        <v>32</v>
      </c>
      <c r="CD47" s="34"/>
      <c r="CE47" s="34" t="n">
        <f aca="false">MATCH(CONCATENATE("NG ",TEXT($BN47,"mmm-yyyy")),Curves!$11:$11,0)</f>
        <v>21</v>
      </c>
      <c r="CF47" s="34" t="n">
        <f aca="false">MATCH(CONCATENATE("B ",TEXT($BN47,"mmm-yyyy")),Curves!$11:$11,0)</f>
        <v>9</v>
      </c>
      <c r="CG47" s="34" t="n">
        <f aca="false">MATCH(CONCATENATE("DISC ",TEXT($BN47,"mmm-yyyy")),Curves!$11:$11,0)</f>
        <v>33</v>
      </c>
      <c r="CH47" s="34"/>
      <c r="CI47" s="34" t="n">
        <f aca="false">MATCH(CONCATENATE("NG ",TEXT($BO47,"mmm-yyyy")),Curves!$11:$11,0)</f>
        <v>22</v>
      </c>
      <c r="CJ47" s="34" t="n">
        <f aca="false">MATCH(CONCATENATE("B ",TEXT($BO47,"mmm-yyyy")),Curves!$11:$11,0)</f>
        <v>10</v>
      </c>
      <c r="CK47" s="34" t="n">
        <f aca="false">MATCH(CONCATENATE("DISC ",TEXT($BO47,"mmm-yyyy")),Curves!$11:$11,0)</f>
        <v>34</v>
      </c>
      <c r="CL47" s="34"/>
      <c r="CM47" s="34" t="n">
        <f aca="false">MATCH(CONCATENATE("NG ",TEXT($BP47,"mmm-yyyy")),Curves!$11:$11,0)</f>
        <v>23</v>
      </c>
      <c r="CN47" s="34" t="n">
        <f aca="false">MATCH(CONCATENATE("B ",TEXT($BP47,"mmm-yyyy")),Curves!$11:$11,0)</f>
        <v>11</v>
      </c>
      <c r="CO47" s="34" t="n">
        <f aca="false">MATCH(CONCATENATE("DISC ",TEXT($BP47,"mmm-yyyy")),Curves!$11:$11,0)</f>
        <v>35</v>
      </c>
      <c r="CP47" s="34"/>
      <c r="CQ47" s="34" t="n">
        <f aca="false">MATCH(CONCATENATE("NG ",TEXT($BQ47,"mmm-yyyy")),Curves!$11:$11,0)</f>
        <v>24</v>
      </c>
      <c r="CR47" s="34" t="n">
        <f aca="false">MATCH(CONCATENATE("B ",TEXT($BQ47,"mmm-yyyy")),Curves!$11:$11,0)</f>
        <v>12</v>
      </c>
      <c r="CS47" s="34" t="n">
        <f aca="false">MATCH(CONCATENATE("DISC ",TEXT($BQ47,"mmm-yyyy")),Curves!$11:$11,0)</f>
        <v>36</v>
      </c>
      <c r="CT47" s="34"/>
      <c r="CU47" s="34" t="n">
        <f aca="false">MATCH(CONCATENATE("NG ",TEXT($BR47,"mmm-yyyy")),Curves!$11:$11,0)</f>
        <v>25</v>
      </c>
      <c r="CV47" s="34" t="n">
        <f aca="false">MATCH(CONCATENATE("B ",TEXT($BR47,"mmm-yyyy")),Curves!$11:$11,0)</f>
        <v>13</v>
      </c>
      <c r="CW47" s="34" t="n">
        <f aca="false">MATCH(CONCATENATE("DISC ",TEXT($BR47,"mmm-yyyy")),Curves!$11:$11,0)</f>
        <v>37</v>
      </c>
      <c r="CX47" s="34"/>
      <c r="CY47" s="34" t="n">
        <f aca="false">MATCH(CONCATENATE("NG ",TEXT($BS47,"mmm-yyyy")),Curves!$11:$11,0)</f>
        <v>26</v>
      </c>
      <c r="CZ47" s="34" t="n">
        <f aca="false">MATCH(CONCATENATE("B ",TEXT($BS47,"mmm-yyyy")),Curves!$11:$11,0)</f>
        <v>14</v>
      </c>
      <c r="DA47" s="34" t="n">
        <f aca="false">MATCH(CONCATENATE("DISC ",TEXT($BS47,"mmm-yyyy")),Curves!$11:$11,0)</f>
        <v>38</v>
      </c>
      <c r="DB47" s="34"/>
      <c r="DC47" s="34" t="n">
        <f aca="false">MATCH(CONCATENATE("NG ",TEXT($BT47,"mmm-yyyy")),Curves!$11:$11,0)</f>
        <v>27</v>
      </c>
      <c r="DD47" s="34" t="n">
        <f aca="false">MATCH(CONCATENATE("B ",TEXT($BT47,"mmm-yyyy")),Curves!$11:$11,0)</f>
        <v>15</v>
      </c>
      <c r="DE47" s="34" t="n">
        <f aca="false">MATCH(CONCATENATE("DISC ",TEXT($BT47,"mmm-yyyy")),Curves!$11:$11,0)</f>
        <v>39</v>
      </c>
      <c r="DF47" s="34"/>
      <c r="DG47" s="34" t="n">
        <f aca="false">MATCH(CONCATENATE("NG ",TEXT($BU47,"mmm-yyyy")),Curves!$11:$11,0)</f>
        <v>28</v>
      </c>
      <c r="DH47" s="34" t="n">
        <f aca="false">MATCH(CONCATENATE("B ",TEXT($BU47,"mmm-yyyy")),Curves!$11:$11,0)</f>
        <v>16</v>
      </c>
      <c r="DI47" s="34" t="n">
        <f aca="false">MATCH(CONCATENATE("DISC ",TEXT($BU47,"mmm-yyyy")),Curves!$11:$11,0)</f>
        <v>40</v>
      </c>
      <c r="DK47" s="34" t="n">
        <f aca="false">MATCH(CONCATENATE("NG ",TEXT($BV47,"mmm-yyyy")),Curves!$11:$11,0)</f>
        <v>29</v>
      </c>
      <c r="DL47" s="34" t="n">
        <f aca="false">MATCH(CONCATENATE("B ",TEXT($BV47,"mmm-yyyy")),Curves!$11:$11,0)</f>
        <v>17</v>
      </c>
      <c r="DM47" s="34" t="n">
        <f aca="false">MATCH(CONCATENATE("DISC ",TEXT($BV47,"mmm-yyyy")),Curves!$11:$11,0)</f>
        <v>41</v>
      </c>
      <c r="DO47" s="34" t="n">
        <f aca="false">MATCH(CONCATENATE("NG ",TEXT($BW47,"mmm-yyyy")),Curves!$11:$11,0)</f>
        <v>30</v>
      </c>
      <c r="DP47" s="34" t="n">
        <f aca="false">MATCH(CONCATENATE("B ",TEXT($BW47,"mmm-yyyy")),Curves!$11:$11,0)</f>
        <v>18</v>
      </c>
      <c r="DQ47" s="34" t="n">
        <f aca="false">MATCH(CONCATENATE("DISC ",TEXT($BW47,"mmm-yyyy")),Curves!$11:$11,0)</f>
        <v>42</v>
      </c>
    </row>
    <row r="48" customFormat="false" ht="12.75" hidden="false" customHeight="false" outlineLevel="0" collapsed="false">
      <c r="B48" s="26" t="n">
        <f aca="false">IF(C48&lt;&gt;"",IF(C48&gt;=(WORKDAY(EOMONTH(C48,0)+1,-2)),EOMONTH(EOMONTH(C48,0)+1,0)+1,EOMONTH(C48,0)+1),"")</f>
        <v>35947</v>
      </c>
      <c r="C48" s="45" t="n">
        <f aca="false">IF(Curves!C57&lt;&gt;"",Curves!C57,"")</f>
        <v>35931</v>
      </c>
      <c r="D48" s="46"/>
      <c r="E48" s="47" t="n">
        <f aca="false">(T48+U48)*V48</f>
        <v>0</v>
      </c>
      <c r="F48" s="47" t="n">
        <f aca="false">(X48+Y48)*Z48</f>
        <v>0</v>
      </c>
      <c r="G48" s="47" t="n">
        <f aca="false">(AB48+AC48)*AD48</f>
        <v>0</v>
      </c>
      <c r="H48" s="47" t="n">
        <f aca="false">(AF48+AG48)*AH48</f>
        <v>0</v>
      </c>
      <c r="I48" s="47" t="n">
        <f aca="false">(AJ48+AK48)*AL48</f>
        <v>0</v>
      </c>
      <c r="J48" s="47" t="n">
        <f aca="false">(AN48+AO48)*AP48</f>
        <v>0</v>
      </c>
      <c r="K48" s="47" t="n">
        <f aca="false">(AR48+AS48)*AT48</f>
        <v>0</v>
      </c>
      <c r="L48" s="47" t="n">
        <f aca="false">(AV48+AW48)*AX48</f>
        <v>0</v>
      </c>
      <c r="M48" s="47" t="n">
        <f aca="false">(AZ48+BA48)*BB48</f>
        <v>0</v>
      </c>
      <c r="N48" s="47" t="n">
        <f aca="false">(BD48+BE48)*BF48</f>
        <v>0</v>
      </c>
      <c r="O48" s="48" t="n">
        <f aca="false">(BH48+BI48)*BJ48</f>
        <v>0</v>
      </c>
      <c r="P48" s="49" t="n">
        <f aca="false">MAX(E48:O48)</f>
        <v>0</v>
      </c>
      <c r="Q48" s="49" t="n">
        <f aca="false">MIN(F48:O48)</f>
        <v>0</v>
      </c>
      <c r="R48" s="50" t="n">
        <f aca="false">IF(P48-Q48&lt;&gt;0,P48-Q48,R47)</f>
        <v>0.371409082529055</v>
      </c>
      <c r="T48" s="31" t="n">
        <f aca="false">INDEX(Curves!$A$12:$AZ$907,$BZ48,CA48)</f>
        <v>0</v>
      </c>
      <c r="U48" s="31" t="n">
        <f aca="false">INDEX(Curves!$A$12:$AZ$907,$BZ48,CB48)</f>
        <v>0</v>
      </c>
      <c r="V48" s="31" t="n">
        <f aca="false">INDEX(Curves!$A$12:$AZ$907,$BZ48,CC48)</f>
        <v>0</v>
      </c>
      <c r="W48" s="31"/>
      <c r="X48" s="31" t="n">
        <f aca="false">INDEX(Curves!$A$12:$AZ$907,$BZ48,CE48)</f>
        <v>0</v>
      </c>
      <c r="Y48" s="31" t="n">
        <f aca="false">INDEX(Curves!$A$12:$AZ$907,$BZ48,CF48)</f>
        <v>0</v>
      </c>
      <c r="Z48" s="31" t="n">
        <f aca="false">INDEX(Curves!$A$12:$AZ$907,$BZ48,CG48)</f>
        <v>0</v>
      </c>
      <c r="AA48" s="31"/>
      <c r="AB48" s="31" t="n">
        <f aca="false">INDEX(Curves!$A$12:$AZ$907,$BZ48,CI48)</f>
        <v>0</v>
      </c>
      <c r="AC48" s="31" t="n">
        <f aca="false">INDEX(Curves!$A$12:$AZ$907,$BZ48,CJ48)</f>
        <v>0</v>
      </c>
      <c r="AD48" s="31" t="n">
        <f aca="false">INDEX(Curves!$A$12:$AZ$907,$BZ48,CK48)</f>
        <v>0</v>
      </c>
      <c r="AE48" s="31"/>
      <c r="AF48" s="31" t="n">
        <f aca="false">INDEX(Curves!$A$12:$AZ$907,$BZ48,CM48)</f>
        <v>0</v>
      </c>
      <c r="AG48" s="31" t="n">
        <f aca="false">INDEX(Curves!$A$12:$AZ$907,$BZ48,CN48)</f>
        <v>0</v>
      </c>
      <c r="AH48" s="31" t="n">
        <f aca="false">INDEX(Curves!$A$12:$AZ$907,$BZ48,CO48)</f>
        <v>0</v>
      </c>
      <c r="AI48" s="31"/>
      <c r="AJ48" s="31" t="n">
        <f aca="false">INDEX(Curves!$A$12:$AZ$907,$BZ48,CQ48)</f>
        <v>0</v>
      </c>
      <c r="AK48" s="31" t="n">
        <f aca="false">INDEX(Curves!$A$12:$AZ$907,$BZ48,CR48)</f>
        <v>0</v>
      </c>
      <c r="AL48" s="31" t="n">
        <f aca="false">INDEX(Curves!$A$12:$AZ$907,$BZ48,CS48)</f>
        <v>0</v>
      </c>
      <c r="AM48" s="31"/>
      <c r="AN48" s="31" t="n">
        <f aca="false">INDEX(Curves!$A$12:$AZ$907,$BZ48,CU48)</f>
        <v>0</v>
      </c>
      <c r="AO48" s="31" t="n">
        <f aca="false">INDEX(Curves!$A$12:$AZ$907,$BZ48,CV48)</f>
        <v>0</v>
      </c>
      <c r="AP48" s="31" t="n">
        <f aca="false">INDEX(Curves!$A$12:$AZ$907,$BZ48,CW48)</f>
        <v>0</v>
      </c>
      <c r="AQ48" s="31"/>
      <c r="AR48" s="31" t="n">
        <f aca="false">INDEX(Curves!$A$12:$AZ$907,$BZ48,CY48)</f>
        <v>0</v>
      </c>
      <c r="AS48" s="31" t="n">
        <f aca="false">INDEX(Curves!$A$12:$AZ$907,$BZ48,CZ48)</f>
        <v>0</v>
      </c>
      <c r="AT48" s="31" t="n">
        <f aca="false">INDEX(Curves!$A$12:$AZ$907,$BZ48,DA48)</f>
        <v>0</v>
      </c>
      <c r="AU48" s="31"/>
      <c r="AV48" s="31" t="n">
        <f aca="false">INDEX(Curves!$A$12:$AZ$907,$BZ48,DC48)</f>
        <v>0</v>
      </c>
      <c r="AW48" s="31" t="n">
        <f aca="false">INDEX(Curves!$A$12:$AZ$907,$BZ48,DD48)</f>
        <v>0</v>
      </c>
      <c r="AX48" s="31" t="n">
        <f aca="false">INDEX(Curves!$A$12:$AZ$907,$BZ48,DE48)</f>
        <v>0</v>
      </c>
      <c r="AY48" s="31"/>
      <c r="AZ48" s="31" t="n">
        <f aca="false">INDEX(Curves!$A$12:$AZ$907,$BZ48,DG48)</f>
        <v>0</v>
      </c>
      <c r="BA48" s="31" t="n">
        <f aca="false">INDEX(Curves!$A$12:$AZ$907,$BZ48,DH48)</f>
        <v>0</v>
      </c>
      <c r="BB48" s="31" t="n">
        <f aca="false">INDEX(Curves!$A$12:$AZ$907,$BZ48,DI48)</f>
        <v>0</v>
      </c>
      <c r="BC48" s="31"/>
      <c r="BD48" s="31" t="n">
        <f aca="false">INDEX(Curves!$A$12:$AZ$907,$BZ48,DK48)</f>
        <v>0</v>
      </c>
      <c r="BE48" s="31" t="n">
        <f aca="false">INDEX(Curves!$A$12:$AZ$907,$BZ48,DL48)</f>
        <v>0</v>
      </c>
      <c r="BF48" s="31" t="n">
        <f aca="false">INDEX(Curves!$A$12:$AZ$907,$BZ48,DM48)</f>
        <v>0</v>
      </c>
      <c r="BG48" s="31"/>
      <c r="BH48" s="31" t="n">
        <f aca="false">INDEX(Curves!$A$12:$AZ$907,$BZ48,DO48)</f>
        <v>0</v>
      </c>
      <c r="BI48" s="31" t="n">
        <f aca="false">INDEX(Curves!$A$12:$AZ$907,$BZ48,DP48)</f>
        <v>0</v>
      </c>
      <c r="BJ48" s="31" t="n">
        <f aca="false">INDEX(Curves!$A$12:$AZ$907,$BZ48,DQ48)</f>
        <v>0</v>
      </c>
      <c r="BK48" s="0"/>
      <c r="BL48" s="0"/>
      <c r="BM48" s="51" t="n">
        <f aca="false">BM47</f>
        <v>35916</v>
      </c>
      <c r="BN48" s="51" t="n">
        <f aca="false">EOMONTH(BM48,1)</f>
        <v>35976</v>
      </c>
      <c r="BO48" s="51" t="n">
        <f aca="false">EOMONTH(BN48,1)</f>
        <v>36007</v>
      </c>
      <c r="BP48" s="51" t="n">
        <f aca="false">EOMONTH(BO48,1)</f>
        <v>36038</v>
      </c>
      <c r="BQ48" s="51" t="n">
        <f aca="false">EOMONTH(BP48,1)</f>
        <v>36068</v>
      </c>
      <c r="BR48" s="51" t="n">
        <f aca="false">EOMONTH(BQ48,1)</f>
        <v>36099</v>
      </c>
      <c r="BS48" s="51" t="n">
        <f aca="false">EOMONTH(BR48,1)</f>
        <v>36129</v>
      </c>
      <c r="BT48" s="51" t="n">
        <f aca="false">EOMONTH(BS48,1)</f>
        <v>36160</v>
      </c>
      <c r="BU48" s="51" t="n">
        <f aca="false">EOMONTH(BT48,1)</f>
        <v>36191</v>
      </c>
      <c r="BV48" s="51" t="n">
        <f aca="false">EOMONTH(BU48,1)</f>
        <v>36219</v>
      </c>
      <c r="BW48" s="51" t="n">
        <f aca="false">EOMONTH(BV48,1)</f>
        <v>36250</v>
      </c>
      <c r="BX48" s="52"/>
      <c r="BZ48" s="34" t="n">
        <f aca="false">MATCH(C48,Curves!$C$12:$C$433,0)</f>
        <v>46</v>
      </c>
      <c r="CA48" s="34" t="n">
        <f aca="false">MATCH(CONCATENATE("NG ",TEXT($BM48,"mmm-yyyy")),Curves!$11:$11,0)</f>
        <v>20</v>
      </c>
      <c r="CB48" s="34" t="n">
        <f aca="false">MATCH(CONCATENATE("B ",TEXT($BM48,"mmm-yyyy")),Curves!$11:$11,0)</f>
        <v>8</v>
      </c>
      <c r="CC48" s="34" t="n">
        <f aca="false">MATCH(CONCATENATE("DISC ",TEXT($BM48,"mmm-yyyy")),Curves!$11:$11,0)</f>
        <v>32</v>
      </c>
      <c r="CD48" s="34"/>
      <c r="CE48" s="34" t="n">
        <f aca="false">MATCH(CONCATENATE("NG ",TEXT($BN48,"mmm-yyyy")),Curves!$11:$11,0)</f>
        <v>21</v>
      </c>
      <c r="CF48" s="34" t="n">
        <f aca="false">MATCH(CONCATENATE("B ",TEXT($BN48,"mmm-yyyy")),Curves!$11:$11,0)</f>
        <v>9</v>
      </c>
      <c r="CG48" s="34" t="n">
        <f aca="false">MATCH(CONCATENATE("DISC ",TEXT($BN48,"mmm-yyyy")),Curves!$11:$11,0)</f>
        <v>33</v>
      </c>
      <c r="CH48" s="34"/>
      <c r="CI48" s="34" t="n">
        <f aca="false">MATCH(CONCATENATE("NG ",TEXT($BO48,"mmm-yyyy")),Curves!$11:$11,0)</f>
        <v>22</v>
      </c>
      <c r="CJ48" s="34" t="n">
        <f aca="false">MATCH(CONCATENATE("B ",TEXT($BO48,"mmm-yyyy")),Curves!$11:$11,0)</f>
        <v>10</v>
      </c>
      <c r="CK48" s="34" t="n">
        <f aca="false">MATCH(CONCATENATE("DISC ",TEXT($BO48,"mmm-yyyy")),Curves!$11:$11,0)</f>
        <v>34</v>
      </c>
      <c r="CL48" s="34"/>
      <c r="CM48" s="34" t="n">
        <f aca="false">MATCH(CONCATENATE("NG ",TEXT($BP48,"mmm-yyyy")),Curves!$11:$11,0)</f>
        <v>23</v>
      </c>
      <c r="CN48" s="34" t="n">
        <f aca="false">MATCH(CONCATENATE("B ",TEXT($BP48,"mmm-yyyy")),Curves!$11:$11,0)</f>
        <v>11</v>
      </c>
      <c r="CO48" s="34" t="n">
        <f aca="false">MATCH(CONCATENATE("DISC ",TEXT($BP48,"mmm-yyyy")),Curves!$11:$11,0)</f>
        <v>35</v>
      </c>
      <c r="CP48" s="34"/>
      <c r="CQ48" s="34" t="n">
        <f aca="false">MATCH(CONCATENATE("NG ",TEXT($BQ48,"mmm-yyyy")),Curves!$11:$11,0)</f>
        <v>24</v>
      </c>
      <c r="CR48" s="34" t="n">
        <f aca="false">MATCH(CONCATENATE("B ",TEXT($BQ48,"mmm-yyyy")),Curves!$11:$11,0)</f>
        <v>12</v>
      </c>
      <c r="CS48" s="34" t="n">
        <f aca="false">MATCH(CONCATENATE("DISC ",TEXT($BQ48,"mmm-yyyy")),Curves!$11:$11,0)</f>
        <v>36</v>
      </c>
      <c r="CT48" s="34"/>
      <c r="CU48" s="34" t="n">
        <f aca="false">MATCH(CONCATENATE("NG ",TEXT($BR48,"mmm-yyyy")),Curves!$11:$11,0)</f>
        <v>25</v>
      </c>
      <c r="CV48" s="34" t="n">
        <f aca="false">MATCH(CONCATENATE("B ",TEXT($BR48,"mmm-yyyy")),Curves!$11:$11,0)</f>
        <v>13</v>
      </c>
      <c r="CW48" s="34" t="n">
        <f aca="false">MATCH(CONCATENATE("DISC ",TEXT($BR48,"mmm-yyyy")),Curves!$11:$11,0)</f>
        <v>37</v>
      </c>
      <c r="CX48" s="34"/>
      <c r="CY48" s="34" t="n">
        <f aca="false">MATCH(CONCATENATE("NG ",TEXT($BS48,"mmm-yyyy")),Curves!$11:$11,0)</f>
        <v>26</v>
      </c>
      <c r="CZ48" s="34" t="n">
        <f aca="false">MATCH(CONCATENATE("B ",TEXT($BS48,"mmm-yyyy")),Curves!$11:$11,0)</f>
        <v>14</v>
      </c>
      <c r="DA48" s="34" t="n">
        <f aca="false">MATCH(CONCATENATE("DISC ",TEXT($BS48,"mmm-yyyy")),Curves!$11:$11,0)</f>
        <v>38</v>
      </c>
      <c r="DB48" s="34"/>
      <c r="DC48" s="34" t="n">
        <f aca="false">MATCH(CONCATENATE("NG ",TEXT($BT48,"mmm-yyyy")),Curves!$11:$11,0)</f>
        <v>27</v>
      </c>
      <c r="DD48" s="34" t="n">
        <f aca="false">MATCH(CONCATENATE("B ",TEXT($BT48,"mmm-yyyy")),Curves!$11:$11,0)</f>
        <v>15</v>
      </c>
      <c r="DE48" s="34" t="n">
        <f aca="false">MATCH(CONCATENATE("DISC ",TEXT($BT48,"mmm-yyyy")),Curves!$11:$11,0)</f>
        <v>39</v>
      </c>
      <c r="DF48" s="34"/>
      <c r="DG48" s="34" t="n">
        <f aca="false">MATCH(CONCATENATE("NG ",TEXT($BU48,"mmm-yyyy")),Curves!$11:$11,0)</f>
        <v>28</v>
      </c>
      <c r="DH48" s="34" t="n">
        <f aca="false">MATCH(CONCATENATE("B ",TEXT($BU48,"mmm-yyyy")),Curves!$11:$11,0)</f>
        <v>16</v>
      </c>
      <c r="DI48" s="34" t="n">
        <f aca="false">MATCH(CONCATENATE("DISC ",TEXT($BU48,"mmm-yyyy")),Curves!$11:$11,0)</f>
        <v>40</v>
      </c>
      <c r="DK48" s="34" t="n">
        <f aca="false">MATCH(CONCATENATE("NG ",TEXT($BV48,"mmm-yyyy")),Curves!$11:$11,0)</f>
        <v>29</v>
      </c>
      <c r="DL48" s="34" t="n">
        <f aca="false">MATCH(CONCATENATE("B ",TEXT($BV48,"mmm-yyyy")),Curves!$11:$11,0)</f>
        <v>17</v>
      </c>
      <c r="DM48" s="34" t="n">
        <f aca="false">MATCH(CONCATENATE("DISC ",TEXT($BV48,"mmm-yyyy")),Curves!$11:$11,0)</f>
        <v>41</v>
      </c>
      <c r="DO48" s="34" t="n">
        <f aca="false">MATCH(CONCATENATE("NG ",TEXT($BW48,"mmm-yyyy")),Curves!$11:$11,0)</f>
        <v>30</v>
      </c>
      <c r="DP48" s="34" t="n">
        <f aca="false">MATCH(CONCATENATE("B ",TEXT($BW48,"mmm-yyyy")),Curves!$11:$11,0)</f>
        <v>18</v>
      </c>
      <c r="DQ48" s="34" t="n">
        <f aca="false">MATCH(CONCATENATE("DISC ",TEXT($BW48,"mmm-yyyy")),Curves!$11:$11,0)</f>
        <v>42</v>
      </c>
    </row>
    <row r="49" customFormat="false" ht="12.75" hidden="false" customHeight="false" outlineLevel="0" collapsed="false">
      <c r="B49" s="26" t="n">
        <f aca="false">IF(C49&lt;&gt;"",IF(C49&gt;=(WORKDAY(EOMONTH(C49,0)+1,-2)),EOMONTH(EOMONTH(C49,0)+1,0)+1,EOMONTH(C49,0)+1),"")</f>
        <v>35947</v>
      </c>
      <c r="C49" s="45" t="n">
        <f aca="false">IF(Curves!C58&lt;&gt;"",Curves!C58,"")</f>
        <v>35932</v>
      </c>
      <c r="D49" s="46"/>
      <c r="E49" s="47" t="n">
        <f aca="false">(T49+U49)*V49</f>
        <v>0</v>
      </c>
      <c r="F49" s="47" t="n">
        <f aca="false">(X49+Y49)*Z49</f>
        <v>0</v>
      </c>
      <c r="G49" s="47" t="n">
        <f aca="false">(AB49+AC49)*AD49</f>
        <v>0</v>
      </c>
      <c r="H49" s="47" t="n">
        <f aca="false">(AF49+AG49)*AH49</f>
        <v>0</v>
      </c>
      <c r="I49" s="47" t="n">
        <f aca="false">(AJ49+AK49)*AL49</f>
        <v>0</v>
      </c>
      <c r="J49" s="47" t="n">
        <f aca="false">(AN49+AO49)*AP49</f>
        <v>0</v>
      </c>
      <c r="K49" s="47" t="n">
        <f aca="false">(AR49+AS49)*AT49</f>
        <v>0</v>
      </c>
      <c r="L49" s="47" t="n">
        <f aca="false">(AV49+AW49)*AX49</f>
        <v>0</v>
      </c>
      <c r="M49" s="47" t="n">
        <f aca="false">(AZ49+BA49)*BB49</f>
        <v>0</v>
      </c>
      <c r="N49" s="47" t="n">
        <f aca="false">(BD49+BE49)*BF49</f>
        <v>0</v>
      </c>
      <c r="O49" s="48" t="n">
        <f aca="false">(BH49+BI49)*BJ49</f>
        <v>0</v>
      </c>
      <c r="P49" s="49" t="n">
        <f aca="false">MAX(E49:O49)</f>
        <v>0</v>
      </c>
      <c r="Q49" s="49" t="n">
        <f aca="false">MIN(F49:O49)</f>
        <v>0</v>
      </c>
      <c r="R49" s="50" t="n">
        <f aca="false">IF(P49-Q49&lt;&gt;0,P49-Q49,R48)</f>
        <v>0.371409082529055</v>
      </c>
      <c r="T49" s="31" t="n">
        <f aca="false">INDEX(Curves!$A$12:$AZ$907,$BZ49,CA49)</f>
        <v>0</v>
      </c>
      <c r="U49" s="31" t="n">
        <f aca="false">INDEX(Curves!$A$12:$AZ$907,$BZ49,CB49)</f>
        <v>0</v>
      </c>
      <c r="V49" s="31" t="n">
        <f aca="false">INDEX(Curves!$A$12:$AZ$907,$BZ49,CC49)</f>
        <v>0</v>
      </c>
      <c r="W49" s="31"/>
      <c r="X49" s="31" t="n">
        <f aca="false">INDEX(Curves!$A$12:$AZ$907,$BZ49,CE49)</f>
        <v>0</v>
      </c>
      <c r="Y49" s="31" t="n">
        <f aca="false">INDEX(Curves!$A$12:$AZ$907,$BZ49,CF49)</f>
        <v>0</v>
      </c>
      <c r="Z49" s="31" t="n">
        <f aca="false">INDEX(Curves!$A$12:$AZ$907,$BZ49,CG49)</f>
        <v>0</v>
      </c>
      <c r="AA49" s="31"/>
      <c r="AB49" s="31" t="n">
        <f aca="false">INDEX(Curves!$A$12:$AZ$907,$BZ49,CI49)</f>
        <v>0</v>
      </c>
      <c r="AC49" s="31" t="n">
        <f aca="false">INDEX(Curves!$A$12:$AZ$907,$BZ49,CJ49)</f>
        <v>0</v>
      </c>
      <c r="AD49" s="31" t="n">
        <f aca="false">INDEX(Curves!$A$12:$AZ$907,$BZ49,CK49)</f>
        <v>0</v>
      </c>
      <c r="AE49" s="31"/>
      <c r="AF49" s="31" t="n">
        <f aca="false">INDEX(Curves!$A$12:$AZ$907,$BZ49,CM49)</f>
        <v>0</v>
      </c>
      <c r="AG49" s="31" t="n">
        <f aca="false">INDEX(Curves!$A$12:$AZ$907,$BZ49,CN49)</f>
        <v>0</v>
      </c>
      <c r="AH49" s="31" t="n">
        <f aca="false">INDEX(Curves!$A$12:$AZ$907,$BZ49,CO49)</f>
        <v>0</v>
      </c>
      <c r="AI49" s="31"/>
      <c r="AJ49" s="31" t="n">
        <f aca="false">INDEX(Curves!$A$12:$AZ$907,$BZ49,CQ49)</f>
        <v>0</v>
      </c>
      <c r="AK49" s="31" t="n">
        <f aca="false">INDEX(Curves!$A$12:$AZ$907,$BZ49,CR49)</f>
        <v>0</v>
      </c>
      <c r="AL49" s="31" t="n">
        <f aca="false">INDEX(Curves!$A$12:$AZ$907,$BZ49,CS49)</f>
        <v>0</v>
      </c>
      <c r="AM49" s="31"/>
      <c r="AN49" s="31" t="n">
        <f aca="false">INDEX(Curves!$A$12:$AZ$907,$BZ49,CU49)</f>
        <v>0</v>
      </c>
      <c r="AO49" s="31" t="n">
        <f aca="false">INDEX(Curves!$A$12:$AZ$907,$BZ49,CV49)</f>
        <v>0</v>
      </c>
      <c r="AP49" s="31" t="n">
        <f aca="false">INDEX(Curves!$A$12:$AZ$907,$BZ49,CW49)</f>
        <v>0</v>
      </c>
      <c r="AQ49" s="31"/>
      <c r="AR49" s="31" t="n">
        <f aca="false">INDEX(Curves!$A$12:$AZ$907,$BZ49,CY49)</f>
        <v>0</v>
      </c>
      <c r="AS49" s="31" t="n">
        <f aca="false">INDEX(Curves!$A$12:$AZ$907,$BZ49,CZ49)</f>
        <v>0</v>
      </c>
      <c r="AT49" s="31" t="n">
        <f aca="false">INDEX(Curves!$A$12:$AZ$907,$BZ49,DA49)</f>
        <v>0</v>
      </c>
      <c r="AU49" s="31"/>
      <c r="AV49" s="31" t="n">
        <f aca="false">INDEX(Curves!$A$12:$AZ$907,$BZ49,DC49)</f>
        <v>0</v>
      </c>
      <c r="AW49" s="31" t="n">
        <f aca="false">INDEX(Curves!$A$12:$AZ$907,$BZ49,DD49)</f>
        <v>0</v>
      </c>
      <c r="AX49" s="31" t="n">
        <f aca="false">INDEX(Curves!$A$12:$AZ$907,$BZ49,DE49)</f>
        <v>0</v>
      </c>
      <c r="AY49" s="31"/>
      <c r="AZ49" s="31" t="n">
        <f aca="false">INDEX(Curves!$A$12:$AZ$907,$BZ49,DG49)</f>
        <v>0</v>
      </c>
      <c r="BA49" s="31" t="n">
        <f aca="false">INDEX(Curves!$A$12:$AZ$907,$BZ49,DH49)</f>
        <v>0</v>
      </c>
      <c r="BB49" s="31" t="n">
        <f aca="false">INDEX(Curves!$A$12:$AZ$907,$BZ49,DI49)</f>
        <v>0</v>
      </c>
      <c r="BC49" s="31"/>
      <c r="BD49" s="31" t="n">
        <f aca="false">INDEX(Curves!$A$12:$AZ$907,$BZ49,DK49)</f>
        <v>0</v>
      </c>
      <c r="BE49" s="31" t="n">
        <f aca="false">INDEX(Curves!$A$12:$AZ$907,$BZ49,DL49)</f>
        <v>0</v>
      </c>
      <c r="BF49" s="31" t="n">
        <f aca="false">INDEX(Curves!$A$12:$AZ$907,$BZ49,DM49)</f>
        <v>0</v>
      </c>
      <c r="BG49" s="31"/>
      <c r="BH49" s="31" t="n">
        <f aca="false">INDEX(Curves!$A$12:$AZ$907,$BZ49,DO49)</f>
        <v>0</v>
      </c>
      <c r="BI49" s="31" t="n">
        <f aca="false">INDEX(Curves!$A$12:$AZ$907,$BZ49,DP49)</f>
        <v>0</v>
      </c>
      <c r="BJ49" s="31" t="n">
        <f aca="false">INDEX(Curves!$A$12:$AZ$907,$BZ49,DQ49)</f>
        <v>0</v>
      </c>
      <c r="BK49" s="0"/>
      <c r="BL49" s="0"/>
      <c r="BM49" s="51" t="n">
        <f aca="false">BM48</f>
        <v>35916</v>
      </c>
      <c r="BN49" s="51" t="n">
        <f aca="false">EOMONTH(BM49,1)</f>
        <v>35976</v>
      </c>
      <c r="BO49" s="51" t="n">
        <f aca="false">EOMONTH(BN49,1)</f>
        <v>36007</v>
      </c>
      <c r="BP49" s="51" t="n">
        <f aca="false">EOMONTH(BO49,1)</f>
        <v>36038</v>
      </c>
      <c r="BQ49" s="51" t="n">
        <f aca="false">EOMONTH(BP49,1)</f>
        <v>36068</v>
      </c>
      <c r="BR49" s="51" t="n">
        <f aca="false">EOMONTH(BQ49,1)</f>
        <v>36099</v>
      </c>
      <c r="BS49" s="51" t="n">
        <f aca="false">EOMONTH(BR49,1)</f>
        <v>36129</v>
      </c>
      <c r="BT49" s="51" t="n">
        <f aca="false">EOMONTH(BS49,1)</f>
        <v>36160</v>
      </c>
      <c r="BU49" s="51" t="n">
        <f aca="false">EOMONTH(BT49,1)</f>
        <v>36191</v>
      </c>
      <c r="BV49" s="51" t="n">
        <f aca="false">EOMONTH(BU49,1)</f>
        <v>36219</v>
      </c>
      <c r="BW49" s="51" t="n">
        <f aca="false">EOMONTH(BV49,1)</f>
        <v>36250</v>
      </c>
      <c r="BX49" s="52"/>
      <c r="BZ49" s="34" t="n">
        <f aca="false">MATCH(C49,Curves!$C$12:$C$433,0)</f>
        <v>47</v>
      </c>
      <c r="CA49" s="34" t="n">
        <f aca="false">MATCH(CONCATENATE("NG ",TEXT($BM49,"mmm-yyyy")),Curves!$11:$11,0)</f>
        <v>20</v>
      </c>
      <c r="CB49" s="34" t="n">
        <f aca="false">MATCH(CONCATENATE("B ",TEXT($BM49,"mmm-yyyy")),Curves!$11:$11,0)</f>
        <v>8</v>
      </c>
      <c r="CC49" s="34" t="n">
        <f aca="false">MATCH(CONCATENATE("DISC ",TEXT($BM49,"mmm-yyyy")),Curves!$11:$11,0)</f>
        <v>32</v>
      </c>
      <c r="CD49" s="34"/>
      <c r="CE49" s="34" t="n">
        <f aca="false">MATCH(CONCATENATE("NG ",TEXT($BN49,"mmm-yyyy")),Curves!$11:$11,0)</f>
        <v>21</v>
      </c>
      <c r="CF49" s="34" t="n">
        <f aca="false">MATCH(CONCATENATE("B ",TEXT($BN49,"mmm-yyyy")),Curves!$11:$11,0)</f>
        <v>9</v>
      </c>
      <c r="CG49" s="34" t="n">
        <f aca="false">MATCH(CONCATENATE("DISC ",TEXT($BN49,"mmm-yyyy")),Curves!$11:$11,0)</f>
        <v>33</v>
      </c>
      <c r="CH49" s="34"/>
      <c r="CI49" s="34" t="n">
        <f aca="false">MATCH(CONCATENATE("NG ",TEXT($BO49,"mmm-yyyy")),Curves!$11:$11,0)</f>
        <v>22</v>
      </c>
      <c r="CJ49" s="34" t="n">
        <f aca="false">MATCH(CONCATENATE("B ",TEXT($BO49,"mmm-yyyy")),Curves!$11:$11,0)</f>
        <v>10</v>
      </c>
      <c r="CK49" s="34" t="n">
        <f aca="false">MATCH(CONCATENATE("DISC ",TEXT($BO49,"mmm-yyyy")),Curves!$11:$11,0)</f>
        <v>34</v>
      </c>
      <c r="CL49" s="34"/>
      <c r="CM49" s="34" t="n">
        <f aca="false">MATCH(CONCATENATE("NG ",TEXT($BP49,"mmm-yyyy")),Curves!$11:$11,0)</f>
        <v>23</v>
      </c>
      <c r="CN49" s="34" t="n">
        <f aca="false">MATCH(CONCATENATE("B ",TEXT($BP49,"mmm-yyyy")),Curves!$11:$11,0)</f>
        <v>11</v>
      </c>
      <c r="CO49" s="34" t="n">
        <f aca="false">MATCH(CONCATENATE("DISC ",TEXT($BP49,"mmm-yyyy")),Curves!$11:$11,0)</f>
        <v>35</v>
      </c>
      <c r="CP49" s="34"/>
      <c r="CQ49" s="34" t="n">
        <f aca="false">MATCH(CONCATENATE("NG ",TEXT($BQ49,"mmm-yyyy")),Curves!$11:$11,0)</f>
        <v>24</v>
      </c>
      <c r="CR49" s="34" t="n">
        <f aca="false">MATCH(CONCATENATE("B ",TEXT($BQ49,"mmm-yyyy")),Curves!$11:$11,0)</f>
        <v>12</v>
      </c>
      <c r="CS49" s="34" t="n">
        <f aca="false">MATCH(CONCATENATE("DISC ",TEXT($BQ49,"mmm-yyyy")),Curves!$11:$11,0)</f>
        <v>36</v>
      </c>
      <c r="CT49" s="34"/>
      <c r="CU49" s="34" t="n">
        <f aca="false">MATCH(CONCATENATE("NG ",TEXT($BR49,"mmm-yyyy")),Curves!$11:$11,0)</f>
        <v>25</v>
      </c>
      <c r="CV49" s="34" t="n">
        <f aca="false">MATCH(CONCATENATE("B ",TEXT($BR49,"mmm-yyyy")),Curves!$11:$11,0)</f>
        <v>13</v>
      </c>
      <c r="CW49" s="34" t="n">
        <f aca="false">MATCH(CONCATENATE("DISC ",TEXT($BR49,"mmm-yyyy")),Curves!$11:$11,0)</f>
        <v>37</v>
      </c>
      <c r="CX49" s="34"/>
      <c r="CY49" s="34" t="n">
        <f aca="false">MATCH(CONCATENATE("NG ",TEXT($BS49,"mmm-yyyy")),Curves!$11:$11,0)</f>
        <v>26</v>
      </c>
      <c r="CZ49" s="34" t="n">
        <f aca="false">MATCH(CONCATENATE("B ",TEXT($BS49,"mmm-yyyy")),Curves!$11:$11,0)</f>
        <v>14</v>
      </c>
      <c r="DA49" s="34" t="n">
        <f aca="false">MATCH(CONCATENATE("DISC ",TEXT($BS49,"mmm-yyyy")),Curves!$11:$11,0)</f>
        <v>38</v>
      </c>
      <c r="DB49" s="34"/>
      <c r="DC49" s="34" t="n">
        <f aca="false">MATCH(CONCATENATE("NG ",TEXT($BT49,"mmm-yyyy")),Curves!$11:$11,0)</f>
        <v>27</v>
      </c>
      <c r="DD49" s="34" t="n">
        <f aca="false">MATCH(CONCATENATE("B ",TEXT($BT49,"mmm-yyyy")),Curves!$11:$11,0)</f>
        <v>15</v>
      </c>
      <c r="DE49" s="34" t="n">
        <f aca="false">MATCH(CONCATENATE("DISC ",TEXT($BT49,"mmm-yyyy")),Curves!$11:$11,0)</f>
        <v>39</v>
      </c>
      <c r="DF49" s="34"/>
      <c r="DG49" s="34" t="n">
        <f aca="false">MATCH(CONCATENATE("NG ",TEXT($BU49,"mmm-yyyy")),Curves!$11:$11,0)</f>
        <v>28</v>
      </c>
      <c r="DH49" s="34" t="n">
        <f aca="false">MATCH(CONCATENATE("B ",TEXT($BU49,"mmm-yyyy")),Curves!$11:$11,0)</f>
        <v>16</v>
      </c>
      <c r="DI49" s="34" t="n">
        <f aca="false">MATCH(CONCATENATE("DISC ",TEXT($BU49,"mmm-yyyy")),Curves!$11:$11,0)</f>
        <v>40</v>
      </c>
      <c r="DK49" s="34" t="n">
        <f aca="false">MATCH(CONCATENATE("NG ",TEXT($BV49,"mmm-yyyy")),Curves!$11:$11,0)</f>
        <v>29</v>
      </c>
      <c r="DL49" s="34" t="n">
        <f aca="false">MATCH(CONCATENATE("B ",TEXT($BV49,"mmm-yyyy")),Curves!$11:$11,0)</f>
        <v>17</v>
      </c>
      <c r="DM49" s="34" t="n">
        <f aca="false">MATCH(CONCATENATE("DISC ",TEXT($BV49,"mmm-yyyy")),Curves!$11:$11,0)</f>
        <v>41</v>
      </c>
      <c r="DO49" s="34" t="n">
        <f aca="false">MATCH(CONCATENATE("NG ",TEXT($BW49,"mmm-yyyy")),Curves!$11:$11,0)</f>
        <v>30</v>
      </c>
      <c r="DP49" s="34" t="n">
        <f aca="false">MATCH(CONCATENATE("B ",TEXT($BW49,"mmm-yyyy")),Curves!$11:$11,0)</f>
        <v>18</v>
      </c>
      <c r="DQ49" s="34" t="n">
        <f aca="false">MATCH(CONCATENATE("DISC ",TEXT($BW49,"mmm-yyyy")),Curves!$11:$11,0)</f>
        <v>42</v>
      </c>
    </row>
    <row r="50" customFormat="false" ht="12.75" hidden="false" customHeight="false" outlineLevel="0" collapsed="false">
      <c r="B50" s="26" t="n">
        <f aca="false">IF(C50&lt;&gt;"",IF(C50&gt;=(WORKDAY(EOMONTH(C50,0)+1,-2)),EOMONTH(EOMONTH(C50,0)+1,0)+1,EOMONTH(C50,0)+1),"")</f>
        <v>35947</v>
      </c>
      <c r="C50" s="45" t="n">
        <f aca="false">IF(Curves!C59&lt;&gt;"",Curves!C59,"")</f>
        <v>35933</v>
      </c>
      <c r="D50" s="46"/>
      <c r="E50" s="47" t="n">
        <f aca="false">(T50+U50)*V50</f>
        <v>0</v>
      </c>
      <c r="F50" s="47" t="n">
        <f aca="false">(X50+Y50)*Z50</f>
        <v>2.32394077991981</v>
      </c>
      <c r="G50" s="47" t="n">
        <f aca="false">(AB50+AC50)*AD50</f>
        <v>2.39741155870018</v>
      </c>
      <c r="H50" s="47" t="n">
        <f aca="false">(AF50+AG50)*AH50</f>
        <v>2.44204487494585</v>
      </c>
      <c r="I50" s="47" t="n">
        <f aca="false">(AJ50+AK50)*AL50</f>
        <v>2.46251427516757</v>
      </c>
      <c r="J50" s="47" t="n">
        <f aca="false">(AN50+AO50)*AP50</f>
        <v>2.46352623842201</v>
      </c>
      <c r="K50" s="47" t="n">
        <f aca="false">(AR50+AS50)*AT50</f>
        <v>2.54591132070908</v>
      </c>
      <c r="L50" s="47" t="n">
        <f aca="false">(AV50+AW50)*AX50</f>
        <v>2.69179809359199</v>
      </c>
      <c r="M50" s="47" t="n">
        <f aca="false">(AZ50+BA50)*BB50</f>
        <v>2.7074441175023</v>
      </c>
      <c r="N50" s="47" t="n">
        <f aca="false">(BD50+BE50)*BF50</f>
        <v>2.58171640466788</v>
      </c>
      <c r="O50" s="48" t="n">
        <f aca="false">(BH50+BI50)*BJ50</f>
        <v>2.46023108639731</v>
      </c>
      <c r="P50" s="49" t="n">
        <f aca="false">MAX(E50:O50)</f>
        <v>2.7074441175023</v>
      </c>
      <c r="Q50" s="49" t="n">
        <f aca="false">MIN(F50:O50)</f>
        <v>2.32394077991981</v>
      </c>
      <c r="R50" s="50" t="n">
        <f aca="false">IF(P50-Q50&lt;&gt;0,P50-Q50,R49)</f>
        <v>0.38350333758249</v>
      </c>
      <c r="T50" s="31" t="n">
        <f aca="false">INDEX(Curves!$A$12:$AZ$907,$BZ50,CA50)</f>
        <v>0</v>
      </c>
      <c r="U50" s="31" t="n">
        <f aca="false">INDEX(Curves!$A$12:$AZ$907,$BZ50,CB50)</f>
        <v>0</v>
      </c>
      <c r="V50" s="31" t="n">
        <f aca="false">INDEX(Curves!$A$12:$AZ$907,$BZ50,CC50)</f>
        <v>0</v>
      </c>
      <c r="W50" s="31"/>
      <c r="X50" s="31" t="n">
        <f aca="false">INDEX(Curves!$A$12:$AZ$907,$BZ50,CE50)</f>
        <v>2.134</v>
      </c>
      <c r="Y50" s="31" t="n">
        <f aca="false">INDEX(Curves!$A$12:$AZ$907,$BZ50,CF50)</f>
        <v>0.195</v>
      </c>
      <c r="Z50" s="31" t="n">
        <f aca="false">INDEX(Curves!$A$12:$AZ$907,$BZ50,CG50)</f>
        <v>0.99782772860447</v>
      </c>
      <c r="AA50" s="31"/>
      <c r="AB50" s="31" t="n">
        <f aca="false">INDEX(Curves!$A$12:$AZ$907,$BZ50,CI50)</f>
        <v>2.174</v>
      </c>
      <c r="AC50" s="31" t="n">
        <f aca="false">INDEX(Curves!$A$12:$AZ$907,$BZ50,CJ50)</f>
        <v>0.24</v>
      </c>
      <c r="AD50" s="31" t="n">
        <f aca="false">INDEX(Curves!$A$12:$AZ$907,$BZ50,CK50)</f>
        <v>0.993128234755667</v>
      </c>
      <c r="AE50" s="31"/>
      <c r="AF50" s="31" t="n">
        <f aca="false">INDEX(Curves!$A$12:$AZ$907,$BZ50,CM50)</f>
        <v>2.231</v>
      </c>
      <c r="AG50" s="31" t="n">
        <f aca="false">INDEX(Curves!$A$12:$AZ$907,$BZ50,CN50)</f>
        <v>0.24</v>
      </c>
      <c r="AH50" s="31" t="n">
        <f aca="false">INDEX(Curves!$A$12:$AZ$907,$BZ50,CO50)</f>
        <v>0.988282021426894</v>
      </c>
      <c r="AI50" s="31"/>
      <c r="AJ50" s="31" t="n">
        <f aca="false">INDEX(Curves!$A$12:$AZ$907,$BZ50,CQ50)</f>
        <v>2.274</v>
      </c>
      <c r="AK50" s="31" t="n">
        <f aca="false">INDEX(Curves!$A$12:$AZ$907,$BZ50,CR50)</f>
        <v>0.23</v>
      </c>
      <c r="AL50" s="31" t="n">
        <f aca="false">INDEX(Curves!$A$12:$AZ$907,$BZ50,CS50)</f>
        <v>0.983432218517402</v>
      </c>
      <c r="AM50" s="31"/>
      <c r="AN50" s="31" t="n">
        <f aca="false">INDEX(Curves!$A$12:$AZ$907,$BZ50,CU50)</f>
        <v>2.327</v>
      </c>
      <c r="AO50" s="31" t="n">
        <f aca="false">INDEX(Curves!$A$12:$AZ$907,$BZ50,CV50)</f>
        <v>0.19</v>
      </c>
      <c r="AP50" s="31" t="n">
        <f aca="false">INDEX(Curves!$A$12:$AZ$907,$BZ50,CW50)</f>
        <v>0.978754961629723</v>
      </c>
      <c r="AQ50" s="31"/>
      <c r="AR50" s="31" t="n">
        <f aca="false">INDEX(Curves!$A$12:$AZ$907,$BZ50,CY50)</f>
        <v>2.474</v>
      </c>
      <c r="AS50" s="31" t="n">
        <f aca="false">INDEX(Curves!$A$12:$AZ$907,$BZ50,CZ50)</f>
        <v>0.14</v>
      </c>
      <c r="AT50" s="31" t="n">
        <f aca="false">INDEX(Curves!$A$12:$AZ$907,$BZ50,DA50)</f>
        <v>0.973952303255195</v>
      </c>
      <c r="AU50" s="31"/>
      <c r="AV50" s="31" t="n">
        <f aca="false">INDEX(Curves!$A$12:$AZ$907,$BZ50,DC50)</f>
        <v>2.617</v>
      </c>
      <c r="AW50" s="31" t="n">
        <f aca="false">INDEX(Curves!$A$12:$AZ$907,$BZ50,DD50)</f>
        <v>0.16</v>
      </c>
      <c r="AX50" s="31" t="n">
        <f aca="false">INDEX(Curves!$A$12:$AZ$907,$BZ50,DE50)</f>
        <v>0.969318722935538</v>
      </c>
      <c r="AY50" s="31"/>
      <c r="AZ50" s="31" t="n">
        <f aca="false">INDEX(Curves!$A$12:$AZ$907,$BZ50,DG50)</f>
        <v>2.647</v>
      </c>
      <c r="BA50" s="31" t="n">
        <f aca="false">INDEX(Curves!$A$12:$AZ$907,$BZ50,DH50)</f>
        <v>0.16</v>
      </c>
      <c r="BB50" s="31" t="n">
        <f aca="false">INDEX(Curves!$A$12:$AZ$907,$BZ50,DI50)</f>
        <v>0.964532995191414</v>
      </c>
      <c r="BC50" s="31"/>
      <c r="BD50" s="31" t="n">
        <f aca="false">INDEX(Curves!$A$12:$AZ$907,$BZ50,DK50)</f>
        <v>2.53</v>
      </c>
      <c r="BE50" s="31" t="n">
        <f aca="false">INDEX(Curves!$A$12:$AZ$907,$BZ50,DL50)</f>
        <v>0.16</v>
      </c>
      <c r="BF50" s="31" t="n">
        <f aca="false">INDEX(Curves!$A$12:$AZ$907,$BZ50,DM50)</f>
        <v>0.95974587534122</v>
      </c>
      <c r="BG50" s="31"/>
      <c r="BH50" s="31" t="n">
        <f aca="false">INDEX(Curves!$A$12:$AZ$907,$BZ50,DO50)</f>
        <v>2.415</v>
      </c>
      <c r="BI50" s="31" t="n">
        <f aca="false">INDEX(Curves!$A$12:$AZ$907,$BZ50,DP50)</f>
        <v>0.16</v>
      </c>
      <c r="BJ50" s="31" t="n">
        <f aca="false">INDEX(Curves!$A$12:$AZ$907,$BZ50,DQ50)</f>
        <v>0.955429548115462</v>
      </c>
      <c r="BK50" s="0"/>
      <c r="BL50" s="0"/>
      <c r="BM50" s="51" t="n">
        <f aca="false">BM49</f>
        <v>35916</v>
      </c>
      <c r="BN50" s="51" t="n">
        <f aca="false">EOMONTH(BM50,1)</f>
        <v>35976</v>
      </c>
      <c r="BO50" s="51" t="n">
        <f aca="false">EOMONTH(BN50,1)</f>
        <v>36007</v>
      </c>
      <c r="BP50" s="51" t="n">
        <f aca="false">EOMONTH(BO50,1)</f>
        <v>36038</v>
      </c>
      <c r="BQ50" s="51" t="n">
        <f aca="false">EOMONTH(BP50,1)</f>
        <v>36068</v>
      </c>
      <c r="BR50" s="51" t="n">
        <f aca="false">EOMONTH(BQ50,1)</f>
        <v>36099</v>
      </c>
      <c r="BS50" s="51" t="n">
        <f aca="false">EOMONTH(BR50,1)</f>
        <v>36129</v>
      </c>
      <c r="BT50" s="51" t="n">
        <f aca="false">EOMONTH(BS50,1)</f>
        <v>36160</v>
      </c>
      <c r="BU50" s="51" t="n">
        <f aca="false">EOMONTH(BT50,1)</f>
        <v>36191</v>
      </c>
      <c r="BV50" s="51" t="n">
        <f aca="false">EOMONTH(BU50,1)</f>
        <v>36219</v>
      </c>
      <c r="BW50" s="51" t="n">
        <f aca="false">EOMONTH(BV50,1)</f>
        <v>36250</v>
      </c>
      <c r="BX50" s="52"/>
      <c r="BZ50" s="34" t="n">
        <f aca="false">MATCH(C50,Curves!$C$12:$C$433,0)</f>
        <v>48</v>
      </c>
      <c r="CA50" s="34" t="n">
        <f aca="false">MATCH(CONCATENATE("NG ",TEXT($BM50,"mmm-yyyy")),Curves!$11:$11,0)</f>
        <v>20</v>
      </c>
      <c r="CB50" s="34" t="n">
        <f aca="false">MATCH(CONCATENATE("B ",TEXT($BM50,"mmm-yyyy")),Curves!$11:$11,0)</f>
        <v>8</v>
      </c>
      <c r="CC50" s="34" t="n">
        <f aca="false">MATCH(CONCATENATE("DISC ",TEXT($BM50,"mmm-yyyy")),Curves!$11:$11,0)</f>
        <v>32</v>
      </c>
      <c r="CD50" s="34"/>
      <c r="CE50" s="34" t="n">
        <f aca="false">MATCH(CONCATENATE("NG ",TEXT($BN50,"mmm-yyyy")),Curves!$11:$11,0)</f>
        <v>21</v>
      </c>
      <c r="CF50" s="34" t="n">
        <f aca="false">MATCH(CONCATENATE("B ",TEXT($BN50,"mmm-yyyy")),Curves!$11:$11,0)</f>
        <v>9</v>
      </c>
      <c r="CG50" s="34" t="n">
        <f aca="false">MATCH(CONCATENATE("DISC ",TEXT($BN50,"mmm-yyyy")),Curves!$11:$11,0)</f>
        <v>33</v>
      </c>
      <c r="CH50" s="34"/>
      <c r="CI50" s="34" t="n">
        <f aca="false">MATCH(CONCATENATE("NG ",TEXT($BO50,"mmm-yyyy")),Curves!$11:$11,0)</f>
        <v>22</v>
      </c>
      <c r="CJ50" s="34" t="n">
        <f aca="false">MATCH(CONCATENATE("B ",TEXT($BO50,"mmm-yyyy")),Curves!$11:$11,0)</f>
        <v>10</v>
      </c>
      <c r="CK50" s="34" t="n">
        <f aca="false">MATCH(CONCATENATE("DISC ",TEXT($BO50,"mmm-yyyy")),Curves!$11:$11,0)</f>
        <v>34</v>
      </c>
      <c r="CL50" s="34"/>
      <c r="CM50" s="34" t="n">
        <f aca="false">MATCH(CONCATENATE("NG ",TEXT($BP50,"mmm-yyyy")),Curves!$11:$11,0)</f>
        <v>23</v>
      </c>
      <c r="CN50" s="34" t="n">
        <f aca="false">MATCH(CONCATENATE("B ",TEXT($BP50,"mmm-yyyy")),Curves!$11:$11,0)</f>
        <v>11</v>
      </c>
      <c r="CO50" s="34" t="n">
        <f aca="false">MATCH(CONCATENATE("DISC ",TEXT($BP50,"mmm-yyyy")),Curves!$11:$11,0)</f>
        <v>35</v>
      </c>
      <c r="CP50" s="34"/>
      <c r="CQ50" s="34" t="n">
        <f aca="false">MATCH(CONCATENATE("NG ",TEXT($BQ50,"mmm-yyyy")),Curves!$11:$11,0)</f>
        <v>24</v>
      </c>
      <c r="CR50" s="34" t="n">
        <f aca="false">MATCH(CONCATENATE("B ",TEXT($BQ50,"mmm-yyyy")),Curves!$11:$11,0)</f>
        <v>12</v>
      </c>
      <c r="CS50" s="34" t="n">
        <f aca="false">MATCH(CONCATENATE("DISC ",TEXT($BQ50,"mmm-yyyy")),Curves!$11:$11,0)</f>
        <v>36</v>
      </c>
      <c r="CT50" s="34"/>
      <c r="CU50" s="34" t="n">
        <f aca="false">MATCH(CONCATENATE("NG ",TEXT($BR50,"mmm-yyyy")),Curves!$11:$11,0)</f>
        <v>25</v>
      </c>
      <c r="CV50" s="34" t="n">
        <f aca="false">MATCH(CONCATENATE("B ",TEXT($BR50,"mmm-yyyy")),Curves!$11:$11,0)</f>
        <v>13</v>
      </c>
      <c r="CW50" s="34" t="n">
        <f aca="false">MATCH(CONCATENATE("DISC ",TEXT($BR50,"mmm-yyyy")),Curves!$11:$11,0)</f>
        <v>37</v>
      </c>
      <c r="CX50" s="34"/>
      <c r="CY50" s="34" t="n">
        <f aca="false">MATCH(CONCATENATE("NG ",TEXT($BS50,"mmm-yyyy")),Curves!$11:$11,0)</f>
        <v>26</v>
      </c>
      <c r="CZ50" s="34" t="n">
        <f aca="false">MATCH(CONCATENATE("B ",TEXT($BS50,"mmm-yyyy")),Curves!$11:$11,0)</f>
        <v>14</v>
      </c>
      <c r="DA50" s="34" t="n">
        <f aca="false">MATCH(CONCATENATE("DISC ",TEXT($BS50,"mmm-yyyy")),Curves!$11:$11,0)</f>
        <v>38</v>
      </c>
      <c r="DB50" s="34"/>
      <c r="DC50" s="34" t="n">
        <f aca="false">MATCH(CONCATENATE("NG ",TEXT($BT50,"mmm-yyyy")),Curves!$11:$11,0)</f>
        <v>27</v>
      </c>
      <c r="DD50" s="34" t="n">
        <f aca="false">MATCH(CONCATENATE("B ",TEXT($BT50,"mmm-yyyy")),Curves!$11:$11,0)</f>
        <v>15</v>
      </c>
      <c r="DE50" s="34" t="n">
        <f aca="false">MATCH(CONCATENATE("DISC ",TEXT($BT50,"mmm-yyyy")),Curves!$11:$11,0)</f>
        <v>39</v>
      </c>
      <c r="DF50" s="34"/>
      <c r="DG50" s="34" t="n">
        <f aca="false">MATCH(CONCATENATE("NG ",TEXT($BU50,"mmm-yyyy")),Curves!$11:$11,0)</f>
        <v>28</v>
      </c>
      <c r="DH50" s="34" t="n">
        <f aca="false">MATCH(CONCATENATE("B ",TEXT($BU50,"mmm-yyyy")),Curves!$11:$11,0)</f>
        <v>16</v>
      </c>
      <c r="DI50" s="34" t="n">
        <f aca="false">MATCH(CONCATENATE("DISC ",TEXT($BU50,"mmm-yyyy")),Curves!$11:$11,0)</f>
        <v>40</v>
      </c>
      <c r="DK50" s="34" t="n">
        <f aca="false">MATCH(CONCATENATE("NG ",TEXT($BV50,"mmm-yyyy")),Curves!$11:$11,0)</f>
        <v>29</v>
      </c>
      <c r="DL50" s="34" t="n">
        <f aca="false">MATCH(CONCATENATE("B ",TEXT($BV50,"mmm-yyyy")),Curves!$11:$11,0)</f>
        <v>17</v>
      </c>
      <c r="DM50" s="34" t="n">
        <f aca="false">MATCH(CONCATENATE("DISC ",TEXT($BV50,"mmm-yyyy")),Curves!$11:$11,0)</f>
        <v>41</v>
      </c>
      <c r="DO50" s="34" t="n">
        <f aca="false">MATCH(CONCATENATE("NG ",TEXT($BW50,"mmm-yyyy")),Curves!$11:$11,0)</f>
        <v>30</v>
      </c>
      <c r="DP50" s="34" t="n">
        <f aca="false">MATCH(CONCATENATE("B ",TEXT($BW50,"mmm-yyyy")),Curves!$11:$11,0)</f>
        <v>18</v>
      </c>
      <c r="DQ50" s="34" t="n">
        <f aca="false">MATCH(CONCATENATE("DISC ",TEXT($BW50,"mmm-yyyy")),Curves!$11:$11,0)</f>
        <v>42</v>
      </c>
    </row>
    <row r="51" customFormat="false" ht="12.75" hidden="false" customHeight="false" outlineLevel="0" collapsed="false">
      <c r="B51" s="26" t="n">
        <f aca="false">IF(C51&lt;&gt;"",IF(C51&gt;=(WORKDAY(EOMONTH(C51,0)+1,-2)),EOMONTH(EOMONTH(C51,0)+1,0)+1,EOMONTH(C51,0)+1),"")</f>
        <v>35947</v>
      </c>
      <c r="C51" s="45" t="n">
        <f aca="false">IF(Curves!C60&lt;&gt;"",Curves!C60,"")</f>
        <v>35934</v>
      </c>
      <c r="D51" s="46"/>
      <c r="E51" s="47" t="n">
        <f aca="false">(T51+U51)*V51</f>
        <v>0</v>
      </c>
      <c r="F51" s="47" t="n">
        <f aca="false">(X51+Y51)*Z51</f>
        <v>2.33932034158751</v>
      </c>
      <c r="G51" s="47" t="n">
        <f aca="false">(AB51+AC51)*AD51</f>
        <v>2.40873352390668</v>
      </c>
      <c r="H51" s="47" t="n">
        <f aca="false">(AF51+AG51)*AH51</f>
        <v>2.44645005800713</v>
      </c>
      <c r="I51" s="47" t="n">
        <f aca="false">(AJ51+AK51)*AL51</f>
        <v>2.46796359912873</v>
      </c>
      <c r="J51" s="47" t="n">
        <f aca="false">(AN51+AO51)*AP51</f>
        <v>2.46705005697751</v>
      </c>
      <c r="K51" s="47" t="n">
        <f aca="false">(AR51+AS51)*AT51</f>
        <v>2.54944747352602</v>
      </c>
      <c r="L51" s="47" t="n">
        <f aca="false">(AV51+AW51)*AX51</f>
        <v>2.69534765641008</v>
      </c>
      <c r="M51" s="47" t="n">
        <f aca="false">(AZ51+BA51)*BB51</f>
        <v>2.71001265727643</v>
      </c>
      <c r="N51" s="47" t="n">
        <f aca="false">(BD51+BE51)*BF51</f>
        <v>2.58136840707661</v>
      </c>
      <c r="O51" s="48" t="n">
        <f aca="false">(BH51+BI51)*BJ51</f>
        <v>2.45985587957001</v>
      </c>
      <c r="P51" s="49" t="n">
        <f aca="false">MAX(E51:O51)</f>
        <v>2.71001265727643</v>
      </c>
      <c r="Q51" s="49" t="n">
        <f aca="false">MIN(F51:O51)</f>
        <v>2.33932034158751</v>
      </c>
      <c r="R51" s="50" t="n">
        <f aca="false">IF(P51-Q51&lt;&gt;0,P51-Q51,R50)</f>
        <v>0.370692315688914</v>
      </c>
      <c r="T51" s="31" t="n">
        <f aca="false">INDEX(Curves!$A$12:$AZ$907,$BZ51,CA51)</f>
        <v>0</v>
      </c>
      <c r="U51" s="31" t="n">
        <f aca="false">INDEX(Curves!$A$12:$AZ$907,$BZ51,CB51)</f>
        <v>0</v>
      </c>
      <c r="V51" s="31" t="n">
        <f aca="false">INDEX(Curves!$A$12:$AZ$907,$BZ51,CC51)</f>
        <v>0</v>
      </c>
      <c r="W51" s="31"/>
      <c r="X51" s="31" t="n">
        <f aca="false">INDEX(Curves!$A$12:$AZ$907,$BZ51,CE51)</f>
        <v>2.149</v>
      </c>
      <c r="Y51" s="31" t="n">
        <f aca="false">INDEX(Curves!$A$12:$AZ$907,$BZ51,CF51)</f>
        <v>0.195</v>
      </c>
      <c r="Z51" s="31" t="n">
        <f aca="false">INDEX(Curves!$A$12:$AZ$907,$BZ51,CG51)</f>
        <v>0.998003558697744</v>
      </c>
      <c r="AA51" s="31"/>
      <c r="AB51" s="31" t="n">
        <f aca="false">INDEX(Curves!$A$12:$AZ$907,$BZ51,CI51)</f>
        <v>2.185</v>
      </c>
      <c r="AC51" s="31" t="n">
        <f aca="false">INDEX(Curves!$A$12:$AZ$907,$BZ51,CJ51)</f>
        <v>0.24</v>
      </c>
      <c r="AD51" s="31" t="n">
        <f aca="false">INDEX(Curves!$A$12:$AZ$907,$BZ51,CK51)</f>
        <v>0.993292174806877</v>
      </c>
      <c r="AE51" s="31"/>
      <c r="AF51" s="31" t="n">
        <f aca="false">INDEX(Curves!$A$12:$AZ$907,$BZ51,CM51)</f>
        <v>2.235</v>
      </c>
      <c r="AG51" s="31" t="n">
        <f aca="false">INDEX(Curves!$A$12:$AZ$907,$BZ51,CN51)</f>
        <v>0.24</v>
      </c>
      <c r="AH51" s="31" t="n">
        <f aca="false">INDEX(Curves!$A$12:$AZ$907,$BZ51,CO51)</f>
        <v>0.988464669901869</v>
      </c>
      <c r="AI51" s="31"/>
      <c r="AJ51" s="31" t="n">
        <f aca="false">INDEX(Curves!$A$12:$AZ$907,$BZ51,CQ51)</f>
        <v>2.279</v>
      </c>
      <c r="AK51" s="31" t="n">
        <f aca="false">INDEX(Curves!$A$12:$AZ$907,$BZ51,CR51)</f>
        <v>0.23</v>
      </c>
      <c r="AL51" s="31" t="n">
        <f aca="false">INDEX(Curves!$A$12:$AZ$907,$BZ51,CS51)</f>
        <v>0.983644320099136</v>
      </c>
      <c r="AM51" s="31"/>
      <c r="AN51" s="31" t="n">
        <f aca="false">INDEX(Curves!$A$12:$AZ$907,$BZ51,CU51)</f>
        <v>2.33</v>
      </c>
      <c r="AO51" s="31" t="n">
        <f aca="false">INDEX(Curves!$A$12:$AZ$907,$BZ51,CV51)</f>
        <v>0.19</v>
      </c>
      <c r="AP51" s="31" t="n">
        <f aca="false">INDEX(Curves!$A$12:$AZ$907,$BZ51,CW51)</f>
        <v>0.978988117848218</v>
      </c>
      <c r="AQ51" s="31"/>
      <c r="AR51" s="31" t="n">
        <f aca="false">INDEX(Curves!$A$12:$AZ$907,$BZ51,CY51)</f>
        <v>2.477</v>
      </c>
      <c r="AS51" s="31" t="n">
        <f aca="false">INDEX(Curves!$A$12:$AZ$907,$BZ51,CZ51)</f>
        <v>0.14</v>
      </c>
      <c r="AT51" s="31" t="n">
        <f aca="false">INDEX(Curves!$A$12:$AZ$907,$BZ51,DA51)</f>
        <v>0.97418703611999</v>
      </c>
      <c r="AU51" s="31"/>
      <c r="AV51" s="31" t="n">
        <f aca="false">INDEX(Curves!$A$12:$AZ$907,$BZ51,DC51)</f>
        <v>2.62</v>
      </c>
      <c r="AW51" s="31" t="n">
        <f aca="false">INDEX(Curves!$A$12:$AZ$907,$BZ51,DD51)</f>
        <v>0.16</v>
      </c>
      <c r="AX51" s="31" t="n">
        <f aca="false">INDEX(Curves!$A$12:$AZ$907,$BZ51,DE51)</f>
        <v>0.969549516694273</v>
      </c>
      <c r="AY51" s="31"/>
      <c r="AZ51" s="31" t="n">
        <f aca="false">INDEX(Curves!$A$12:$AZ$907,$BZ51,DG51)</f>
        <v>2.649</v>
      </c>
      <c r="BA51" s="31" t="n">
        <f aca="false">INDEX(Curves!$A$12:$AZ$907,$BZ51,DH51)</f>
        <v>0.16</v>
      </c>
      <c r="BB51" s="31" t="n">
        <f aca="false">INDEX(Curves!$A$12:$AZ$907,$BZ51,DI51)</f>
        <v>0.96476064694782</v>
      </c>
      <c r="BC51" s="31"/>
      <c r="BD51" s="31" t="n">
        <f aca="false">INDEX(Curves!$A$12:$AZ$907,$BZ51,DK51)</f>
        <v>2.529</v>
      </c>
      <c r="BE51" s="31" t="n">
        <f aca="false">INDEX(Curves!$A$12:$AZ$907,$BZ51,DL51)</f>
        <v>0.16</v>
      </c>
      <c r="BF51" s="31" t="n">
        <f aca="false">INDEX(Curves!$A$12:$AZ$907,$BZ51,DM51)</f>
        <v>0.959973375632804</v>
      </c>
      <c r="BG51" s="31"/>
      <c r="BH51" s="31" t="n">
        <f aca="false">INDEX(Curves!$A$12:$AZ$907,$BZ51,DO51)</f>
        <v>2.414</v>
      </c>
      <c r="BI51" s="31" t="n">
        <f aca="false">INDEX(Curves!$A$12:$AZ$907,$BZ51,DP51)</f>
        <v>0.16</v>
      </c>
      <c r="BJ51" s="31" t="n">
        <f aca="false">INDEX(Curves!$A$12:$AZ$907,$BZ51,DQ51)</f>
        <v>0.955654964867913</v>
      </c>
      <c r="BK51" s="0"/>
      <c r="BL51" s="0"/>
      <c r="BM51" s="51" t="n">
        <f aca="false">BM50</f>
        <v>35916</v>
      </c>
      <c r="BN51" s="51" t="n">
        <f aca="false">EOMONTH(BM51,1)</f>
        <v>35976</v>
      </c>
      <c r="BO51" s="51" t="n">
        <f aca="false">EOMONTH(BN51,1)</f>
        <v>36007</v>
      </c>
      <c r="BP51" s="51" t="n">
        <f aca="false">EOMONTH(BO51,1)</f>
        <v>36038</v>
      </c>
      <c r="BQ51" s="51" t="n">
        <f aca="false">EOMONTH(BP51,1)</f>
        <v>36068</v>
      </c>
      <c r="BR51" s="51" t="n">
        <f aca="false">EOMONTH(BQ51,1)</f>
        <v>36099</v>
      </c>
      <c r="BS51" s="51" t="n">
        <f aca="false">EOMONTH(BR51,1)</f>
        <v>36129</v>
      </c>
      <c r="BT51" s="51" t="n">
        <f aca="false">EOMONTH(BS51,1)</f>
        <v>36160</v>
      </c>
      <c r="BU51" s="51" t="n">
        <f aca="false">EOMONTH(BT51,1)</f>
        <v>36191</v>
      </c>
      <c r="BV51" s="51" t="n">
        <f aca="false">EOMONTH(BU51,1)</f>
        <v>36219</v>
      </c>
      <c r="BW51" s="51" t="n">
        <f aca="false">EOMONTH(BV51,1)</f>
        <v>36250</v>
      </c>
      <c r="BX51" s="52"/>
      <c r="BZ51" s="34" t="n">
        <f aca="false">MATCH(C51,Curves!$C$12:$C$433,0)</f>
        <v>49</v>
      </c>
      <c r="CA51" s="34" t="n">
        <f aca="false">MATCH(CONCATENATE("NG ",TEXT($BM51,"mmm-yyyy")),Curves!$11:$11,0)</f>
        <v>20</v>
      </c>
      <c r="CB51" s="34" t="n">
        <f aca="false">MATCH(CONCATENATE("B ",TEXT($BM51,"mmm-yyyy")),Curves!$11:$11,0)</f>
        <v>8</v>
      </c>
      <c r="CC51" s="34" t="n">
        <f aca="false">MATCH(CONCATENATE("DISC ",TEXT($BM51,"mmm-yyyy")),Curves!$11:$11,0)</f>
        <v>32</v>
      </c>
      <c r="CD51" s="34"/>
      <c r="CE51" s="34" t="n">
        <f aca="false">MATCH(CONCATENATE("NG ",TEXT($BN51,"mmm-yyyy")),Curves!$11:$11,0)</f>
        <v>21</v>
      </c>
      <c r="CF51" s="34" t="n">
        <f aca="false">MATCH(CONCATENATE("B ",TEXT($BN51,"mmm-yyyy")),Curves!$11:$11,0)</f>
        <v>9</v>
      </c>
      <c r="CG51" s="34" t="n">
        <f aca="false">MATCH(CONCATENATE("DISC ",TEXT($BN51,"mmm-yyyy")),Curves!$11:$11,0)</f>
        <v>33</v>
      </c>
      <c r="CH51" s="34"/>
      <c r="CI51" s="34" t="n">
        <f aca="false">MATCH(CONCATENATE("NG ",TEXT($BO51,"mmm-yyyy")),Curves!$11:$11,0)</f>
        <v>22</v>
      </c>
      <c r="CJ51" s="34" t="n">
        <f aca="false">MATCH(CONCATENATE("B ",TEXT($BO51,"mmm-yyyy")),Curves!$11:$11,0)</f>
        <v>10</v>
      </c>
      <c r="CK51" s="34" t="n">
        <f aca="false">MATCH(CONCATENATE("DISC ",TEXT($BO51,"mmm-yyyy")),Curves!$11:$11,0)</f>
        <v>34</v>
      </c>
      <c r="CL51" s="34"/>
      <c r="CM51" s="34" t="n">
        <f aca="false">MATCH(CONCATENATE("NG ",TEXT($BP51,"mmm-yyyy")),Curves!$11:$11,0)</f>
        <v>23</v>
      </c>
      <c r="CN51" s="34" t="n">
        <f aca="false">MATCH(CONCATENATE("B ",TEXT($BP51,"mmm-yyyy")),Curves!$11:$11,0)</f>
        <v>11</v>
      </c>
      <c r="CO51" s="34" t="n">
        <f aca="false">MATCH(CONCATENATE("DISC ",TEXT($BP51,"mmm-yyyy")),Curves!$11:$11,0)</f>
        <v>35</v>
      </c>
      <c r="CP51" s="34"/>
      <c r="CQ51" s="34" t="n">
        <f aca="false">MATCH(CONCATENATE("NG ",TEXT($BQ51,"mmm-yyyy")),Curves!$11:$11,0)</f>
        <v>24</v>
      </c>
      <c r="CR51" s="34" t="n">
        <f aca="false">MATCH(CONCATENATE("B ",TEXT($BQ51,"mmm-yyyy")),Curves!$11:$11,0)</f>
        <v>12</v>
      </c>
      <c r="CS51" s="34" t="n">
        <f aca="false">MATCH(CONCATENATE("DISC ",TEXT($BQ51,"mmm-yyyy")),Curves!$11:$11,0)</f>
        <v>36</v>
      </c>
      <c r="CT51" s="34"/>
      <c r="CU51" s="34" t="n">
        <f aca="false">MATCH(CONCATENATE("NG ",TEXT($BR51,"mmm-yyyy")),Curves!$11:$11,0)</f>
        <v>25</v>
      </c>
      <c r="CV51" s="34" t="n">
        <f aca="false">MATCH(CONCATENATE("B ",TEXT($BR51,"mmm-yyyy")),Curves!$11:$11,0)</f>
        <v>13</v>
      </c>
      <c r="CW51" s="34" t="n">
        <f aca="false">MATCH(CONCATENATE("DISC ",TEXT($BR51,"mmm-yyyy")),Curves!$11:$11,0)</f>
        <v>37</v>
      </c>
      <c r="CX51" s="34"/>
      <c r="CY51" s="34" t="n">
        <f aca="false">MATCH(CONCATENATE("NG ",TEXT($BS51,"mmm-yyyy")),Curves!$11:$11,0)</f>
        <v>26</v>
      </c>
      <c r="CZ51" s="34" t="n">
        <f aca="false">MATCH(CONCATENATE("B ",TEXT($BS51,"mmm-yyyy")),Curves!$11:$11,0)</f>
        <v>14</v>
      </c>
      <c r="DA51" s="34" t="n">
        <f aca="false">MATCH(CONCATENATE("DISC ",TEXT($BS51,"mmm-yyyy")),Curves!$11:$11,0)</f>
        <v>38</v>
      </c>
      <c r="DB51" s="34"/>
      <c r="DC51" s="34" t="n">
        <f aca="false">MATCH(CONCATENATE("NG ",TEXT($BT51,"mmm-yyyy")),Curves!$11:$11,0)</f>
        <v>27</v>
      </c>
      <c r="DD51" s="34" t="n">
        <f aca="false">MATCH(CONCATENATE("B ",TEXT($BT51,"mmm-yyyy")),Curves!$11:$11,0)</f>
        <v>15</v>
      </c>
      <c r="DE51" s="34" t="n">
        <f aca="false">MATCH(CONCATENATE("DISC ",TEXT($BT51,"mmm-yyyy")),Curves!$11:$11,0)</f>
        <v>39</v>
      </c>
      <c r="DF51" s="34"/>
      <c r="DG51" s="34" t="n">
        <f aca="false">MATCH(CONCATENATE("NG ",TEXT($BU51,"mmm-yyyy")),Curves!$11:$11,0)</f>
        <v>28</v>
      </c>
      <c r="DH51" s="34" t="n">
        <f aca="false">MATCH(CONCATENATE("B ",TEXT($BU51,"mmm-yyyy")),Curves!$11:$11,0)</f>
        <v>16</v>
      </c>
      <c r="DI51" s="34" t="n">
        <f aca="false">MATCH(CONCATENATE("DISC ",TEXT($BU51,"mmm-yyyy")),Curves!$11:$11,0)</f>
        <v>40</v>
      </c>
      <c r="DK51" s="34" t="n">
        <f aca="false">MATCH(CONCATENATE("NG ",TEXT($BV51,"mmm-yyyy")),Curves!$11:$11,0)</f>
        <v>29</v>
      </c>
      <c r="DL51" s="34" t="n">
        <f aca="false">MATCH(CONCATENATE("B ",TEXT($BV51,"mmm-yyyy")),Curves!$11:$11,0)</f>
        <v>17</v>
      </c>
      <c r="DM51" s="34" t="n">
        <f aca="false">MATCH(CONCATENATE("DISC ",TEXT($BV51,"mmm-yyyy")),Curves!$11:$11,0)</f>
        <v>41</v>
      </c>
      <c r="DO51" s="34" t="n">
        <f aca="false">MATCH(CONCATENATE("NG ",TEXT($BW51,"mmm-yyyy")),Curves!$11:$11,0)</f>
        <v>30</v>
      </c>
      <c r="DP51" s="34" t="n">
        <f aca="false">MATCH(CONCATENATE("B ",TEXT($BW51,"mmm-yyyy")),Curves!$11:$11,0)</f>
        <v>18</v>
      </c>
      <c r="DQ51" s="34" t="n">
        <f aca="false">MATCH(CONCATENATE("DISC ",TEXT($BW51,"mmm-yyyy")),Curves!$11:$11,0)</f>
        <v>42</v>
      </c>
    </row>
    <row r="52" customFormat="false" ht="12.75" hidden="false" customHeight="false" outlineLevel="0" collapsed="false">
      <c r="B52" s="26" t="n">
        <f aca="false">IF(C52&lt;&gt;"",IF(C52&gt;=(WORKDAY(EOMONTH(C52,0)+1,-2)),EOMONTH(EOMONTH(C52,0)+1,0)+1,EOMONTH(C52,0)+1),"")</f>
        <v>35947</v>
      </c>
      <c r="C52" s="45" t="n">
        <f aca="false">IF(Curves!C61&lt;&gt;"",Curves!C61,"")</f>
        <v>35935</v>
      </c>
      <c r="D52" s="46"/>
      <c r="E52" s="47" t="n">
        <f aca="false">(T52+U52)*V52</f>
        <v>0</v>
      </c>
      <c r="F52" s="47" t="n">
        <f aca="false">(X52+Y52)*Z52</f>
        <v>2.32971857761081</v>
      </c>
      <c r="G52" s="47" t="n">
        <f aca="false">(AB52+AC52)*AD52</f>
        <v>2.42701618896439</v>
      </c>
      <c r="H52" s="47" t="n">
        <f aca="false">(AF52+AG52)*AH52</f>
        <v>2.46366906165803</v>
      </c>
      <c r="I52" s="47" t="n">
        <f aca="false">(AJ52+AK52)*AL52</f>
        <v>2.4841152352312</v>
      </c>
      <c r="J52" s="47" t="n">
        <f aca="false">(AN52+AO52)*AP52</f>
        <v>2.48020329470857</v>
      </c>
      <c r="K52" s="47" t="n">
        <f aca="false">(AR52+AS52)*AT52</f>
        <v>2.56260914472275</v>
      </c>
      <c r="L52" s="47" t="n">
        <f aca="false">(AV52+AW52)*AX52</f>
        <v>2.70758348539768</v>
      </c>
      <c r="M52" s="47" t="n">
        <f aca="false">(AZ52+BA52)*BB52</f>
        <v>2.72226123787347</v>
      </c>
      <c r="N52" s="47" t="n">
        <f aca="false">(BD52+BE52)*BF52</f>
        <v>2.58876954681424</v>
      </c>
      <c r="O52" s="48" t="n">
        <f aca="false">(BH52+BI52)*BJ52</f>
        <v>2.46627781338252</v>
      </c>
      <c r="P52" s="49" t="n">
        <f aca="false">MAX(E52:O52)</f>
        <v>2.72226123787347</v>
      </c>
      <c r="Q52" s="49" t="n">
        <f aca="false">MIN(F52:O52)</f>
        <v>2.32971857761081</v>
      </c>
      <c r="R52" s="50" t="n">
        <f aca="false">IF(P52-Q52&lt;&gt;0,P52-Q52,R51)</f>
        <v>0.392542660262663</v>
      </c>
      <c r="T52" s="31" t="n">
        <f aca="false">INDEX(Curves!$A$12:$AZ$907,$BZ52,CA52)</f>
        <v>0</v>
      </c>
      <c r="U52" s="31" t="n">
        <f aca="false">INDEX(Curves!$A$12:$AZ$907,$BZ52,CB52)</f>
        <v>0</v>
      </c>
      <c r="V52" s="31" t="n">
        <f aca="false">INDEX(Curves!$A$12:$AZ$907,$BZ52,CC52)</f>
        <v>0</v>
      </c>
      <c r="W52" s="31"/>
      <c r="X52" s="31" t="n">
        <f aca="false">INDEX(Curves!$A$12:$AZ$907,$BZ52,CE52)</f>
        <v>2.169</v>
      </c>
      <c r="Y52" s="31" t="n">
        <f aca="false">INDEX(Curves!$A$12:$AZ$907,$BZ52,CF52)</f>
        <v>0.165</v>
      </c>
      <c r="Z52" s="31" t="n">
        <f aca="false">INDEX(Curves!$A$12:$AZ$907,$BZ52,CG52)</f>
        <v>0.998165628796405</v>
      </c>
      <c r="AA52" s="31"/>
      <c r="AB52" s="31" t="n">
        <f aca="false">INDEX(Curves!$A$12:$AZ$907,$BZ52,CI52)</f>
        <v>2.203</v>
      </c>
      <c r="AC52" s="31" t="n">
        <f aca="false">INDEX(Curves!$A$12:$AZ$907,$BZ52,CJ52)</f>
        <v>0.24</v>
      </c>
      <c r="AD52" s="31" t="n">
        <f aca="false">INDEX(Curves!$A$12:$AZ$907,$BZ52,CK52)</f>
        <v>0.993457302073022</v>
      </c>
      <c r="AE52" s="31"/>
      <c r="AF52" s="31" t="n">
        <f aca="false">INDEX(Curves!$A$12:$AZ$907,$BZ52,CM52)</f>
        <v>2.252</v>
      </c>
      <c r="AG52" s="31" t="n">
        <f aca="false">INDEX(Curves!$A$12:$AZ$907,$BZ52,CN52)</f>
        <v>0.24</v>
      </c>
      <c r="AH52" s="31" t="n">
        <f aca="false">INDEX(Curves!$A$12:$AZ$907,$BZ52,CO52)</f>
        <v>0.98863124464608</v>
      </c>
      <c r="AI52" s="31"/>
      <c r="AJ52" s="31" t="n">
        <f aca="false">INDEX(Curves!$A$12:$AZ$907,$BZ52,CQ52)</f>
        <v>2.295</v>
      </c>
      <c r="AK52" s="31" t="n">
        <f aca="false">INDEX(Curves!$A$12:$AZ$907,$BZ52,CR52)</f>
        <v>0.23</v>
      </c>
      <c r="AL52" s="31" t="n">
        <f aca="false">INDEX(Curves!$A$12:$AZ$907,$BZ52,CS52)</f>
        <v>0.983808013952952</v>
      </c>
      <c r="AM52" s="31"/>
      <c r="AN52" s="31" t="n">
        <f aca="false">INDEX(Curves!$A$12:$AZ$907,$BZ52,CU52)</f>
        <v>2.343</v>
      </c>
      <c r="AO52" s="31" t="n">
        <f aca="false">INDEX(Curves!$A$12:$AZ$907,$BZ52,CV52)</f>
        <v>0.19</v>
      </c>
      <c r="AP52" s="31" t="n">
        <f aca="false">INDEX(Curves!$A$12:$AZ$907,$BZ52,CW52)</f>
        <v>0.979156452707686</v>
      </c>
      <c r="AQ52" s="31"/>
      <c r="AR52" s="31" t="n">
        <f aca="false">INDEX(Curves!$A$12:$AZ$907,$BZ52,CY52)</f>
        <v>2.49</v>
      </c>
      <c r="AS52" s="31" t="n">
        <f aca="false">INDEX(Curves!$A$12:$AZ$907,$BZ52,CZ52)</f>
        <v>0.14</v>
      </c>
      <c r="AT52" s="31" t="n">
        <f aca="false">INDEX(Curves!$A$12:$AZ$907,$BZ52,DA52)</f>
        <v>0.974376100655039</v>
      </c>
      <c r="AU52" s="31"/>
      <c r="AV52" s="31" t="n">
        <f aca="false">INDEX(Curves!$A$12:$AZ$907,$BZ52,DC52)</f>
        <v>2.632</v>
      </c>
      <c r="AW52" s="31" t="n">
        <f aca="false">INDEX(Curves!$A$12:$AZ$907,$BZ52,DD52)</f>
        <v>0.16</v>
      </c>
      <c r="AX52" s="31" t="n">
        <f aca="false">INDEX(Curves!$A$12:$AZ$907,$BZ52,DE52)</f>
        <v>0.96976485866679</v>
      </c>
      <c r="AY52" s="31"/>
      <c r="AZ52" s="31" t="n">
        <f aca="false">INDEX(Curves!$A$12:$AZ$907,$BZ52,DG52)</f>
        <v>2.661</v>
      </c>
      <c r="BA52" s="31" t="n">
        <f aca="false">INDEX(Curves!$A$12:$AZ$907,$BZ52,DH52)</f>
        <v>0.16</v>
      </c>
      <c r="BB52" s="31" t="n">
        <f aca="false">INDEX(Curves!$A$12:$AZ$907,$BZ52,DI52)</f>
        <v>0.964998666385491</v>
      </c>
      <c r="BC52" s="31"/>
      <c r="BD52" s="31" t="n">
        <f aca="false">INDEX(Curves!$A$12:$AZ$907,$BZ52,DK52)</f>
        <v>2.536</v>
      </c>
      <c r="BE52" s="31" t="n">
        <f aca="false">INDEX(Curves!$A$12:$AZ$907,$BZ52,DL52)</f>
        <v>0.16</v>
      </c>
      <c r="BF52" s="31" t="n">
        <f aca="false">INDEX(Curves!$A$12:$AZ$907,$BZ52,DM52)</f>
        <v>0.960226093031988</v>
      </c>
      <c r="BG52" s="31"/>
      <c r="BH52" s="31" t="n">
        <f aca="false">INDEX(Curves!$A$12:$AZ$907,$BZ52,DO52)</f>
        <v>2.42</v>
      </c>
      <c r="BI52" s="31" t="n">
        <f aca="false">INDEX(Curves!$A$12:$AZ$907,$BZ52,DP52)</f>
        <v>0.16</v>
      </c>
      <c r="BJ52" s="31" t="n">
        <f aca="false">INDEX(Curves!$A$12:$AZ$907,$BZ52,DQ52)</f>
        <v>0.955921633093999</v>
      </c>
      <c r="BK52" s="0"/>
      <c r="BL52" s="0"/>
      <c r="BM52" s="51" t="n">
        <f aca="false">BM51</f>
        <v>35916</v>
      </c>
      <c r="BN52" s="51" t="n">
        <f aca="false">EOMONTH(BM52,1)</f>
        <v>35976</v>
      </c>
      <c r="BO52" s="51" t="n">
        <f aca="false">EOMONTH(BN52,1)</f>
        <v>36007</v>
      </c>
      <c r="BP52" s="51" t="n">
        <f aca="false">EOMONTH(BO52,1)</f>
        <v>36038</v>
      </c>
      <c r="BQ52" s="51" t="n">
        <f aca="false">EOMONTH(BP52,1)</f>
        <v>36068</v>
      </c>
      <c r="BR52" s="51" t="n">
        <f aca="false">EOMONTH(BQ52,1)</f>
        <v>36099</v>
      </c>
      <c r="BS52" s="51" t="n">
        <f aca="false">EOMONTH(BR52,1)</f>
        <v>36129</v>
      </c>
      <c r="BT52" s="51" t="n">
        <f aca="false">EOMONTH(BS52,1)</f>
        <v>36160</v>
      </c>
      <c r="BU52" s="51" t="n">
        <f aca="false">EOMONTH(BT52,1)</f>
        <v>36191</v>
      </c>
      <c r="BV52" s="51" t="n">
        <f aca="false">EOMONTH(BU52,1)</f>
        <v>36219</v>
      </c>
      <c r="BW52" s="51" t="n">
        <f aca="false">EOMONTH(BV52,1)</f>
        <v>36250</v>
      </c>
      <c r="BX52" s="52"/>
      <c r="BZ52" s="34" t="n">
        <f aca="false">MATCH(C52,Curves!$C$12:$C$433,0)</f>
        <v>50</v>
      </c>
      <c r="CA52" s="34" t="n">
        <f aca="false">MATCH(CONCATENATE("NG ",TEXT($BM52,"mmm-yyyy")),Curves!$11:$11,0)</f>
        <v>20</v>
      </c>
      <c r="CB52" s="34" t="n">
        <f aca="false">MATCH(CONCATENATE("B ",TEXT($BM52,"mmm-yyyy")),Curves!$11:$11,0)</f>
        <v>8</v>
      </c>
      <c r="CC52" s="34" t="n">
        <f aca="false">MATCH(CONCATENATE("DISC ",TEXT($BM52,"mmm-yyyy")),Curves!$11:$11,0)</f>
        <v>32</v>
      </c>
      <c r="CD52" s="34"/>
      <c r="CE52" s="34" t="n">
        <f aca="false">MATCH(CONCATENATE("NG ",TEXT($BN52,"mmm-yyyy")),Curves!$11:$11,0)</f>
        <v>21</v>
      </c>
      <c r="CF52" s="34" t="n">
        <f aca="false">MATCH(CONCATENATE("B ",TEXT($BN52,"mmm-yyyy")),Curves!$11:$11,0)</f>
        <v>9</v>
      </c>
      <c r="CG52" s="34" t="n">
        <f aca="false">MATCH(CONCATENATE("DISC ",TEXT($BN52,"mmm-yyyy")),Curves!$11:$11,0)</f>
        <v>33</v>
      </c>
      <c r="CH52" s="34"/>
      <c r="CI52" s="34" t="n">
        <f aca="false">MATCH(CONCATENATE("NG ",TEXT($BO52,"mmm-yyyy")),Curves!$11:$11,0)</f>
        <v>22</v>
      </c>
      <c r="CJ52" s="34" t="n">
        <f aca="false">MATCH(CONCATENATE("B ",TEXT($BO52,"mmm-yyyy")),Curves!$11:$11,0)</f>
        <v>10</v>
      </c>
      <c r="CK52" s="34" t="n">
        <f aca="false">MATCH(CONCATENATE("DISC ",TEXT($BO52,"mmm-yyyy")),Curves!$11:$11,0)</f>
        <v>34</v>
      </c>
      <c r="CL52" s="34"/>
      <c r="CM52" s="34" t="n">
        <f aca="false">MATCH(CONCATENATE("NG ",TEXT($BP52,"mmm-yyyy")),Curves!$11:$11,0)</f>
        <v>23</v>
      </c>
      <c r="CN52" s="34" t="n">
        <f aca="false">MATCH(CONCATENATE("B ",TEXT($BP52,"mmm-yyyy")),Curves!$11:$11,0)</f>
        <v>11</v>
      </c>
      <c r="CO52" s="34" t="n">
        <f aca="false">MATCH(CONCATENATE("DISC ",TEXT($BP52,"mmm-yyyy")),Curves!$11:$11,0)</f>
        <v>35</v>
      </c>
      <c r="CP52" s="34"/>
      <c r="CQ52" s="34" t="n">
        <f aca="false">MATCH(CONCATENATE("NG ",TEXT($BQ52,"mmm-yyyy")),Curves!$11:$11,0)</f>
        <v>24</v>
      </c>
      <c r="CR52" s="34" t="n">
        <f aca="false">MATCH(CONCATENATE("B ",TEXT($BQ52,"mmm-yyyy")),Curves!$11:$11,0)</f>
        <v>12</v>
      </c>
      <c r="CS52" s="34" t="n">
        <f aca="false">MATCH(CONCATENATE("DISC ",TEXT($BQ52,"mmm-yyyy")),Curves!$11:$11,0)</f>
        <v>36</v>
      </c>
      <c r="CT52" s="34"/>
      <c r="CU52" s="34" t="n">
        <f aca="false">MATCH(CONCATENATE("NG ",TEXT($BR52,"mmm-yyyy")),Curves!$11:$11,0)</f>
        <v>25</v>
      </c>
      <c r="CV52" s="34" t="n">
        <f aca="false">MATCH(CONCATENATE("B ",TEXT($BR52,"mmm-yyyy")),Curves!$11:$11,0)</f>
        <v>13</v>
      </c>
      <c r="CW52" s="34" t="n">
        <f aca="false">MATCH(CONCATENATE("DISC ",TEXT($BR52,"mmm-yyyy")),Curves!$11:$11,0)</f>
        <v>37</v>
      </c>
      <c r="CX52" s="34"/>
      <c r="CY52" s="34" t="n">
        <f aca="false">MATCH(CONCATENATE("NG ",TEXT($BS52,"mmm-yyyy")),Curves!$11:$11,0)</f>
        <v>26</v>
      </c>
      <c r="CZ52" s="34" t="n">
        <f aca="false">MATCH(CONCATENATE("B ",TEXT($BS52,"mmm-yyyy")),Curves!$11:$11,0)</f>
        <v>14</v>
      </c>
      <c r="DA52" s="34" t="n">
        <f aca="false">MATCH(CONCATENATE("DISC ",TEXT($BS52,"mmm-yyyy")),Curves!$11:$11,0)</f>
        <v>38</v>
      </c>
      <c r="DB52" s="34"/>
      <c r="DC52" s="34" t="n">
        <f aca="false">MATCH(CONCATENATE("NG ",TEXT($BT52,"mmm-yyyy")),Curves!$11:$11,0)</f>
        <v>27</v>
      </c>
      <c r="DD52" s="34" t="n">
        <f aca="false">MATCH(CONCATENATE("B ",TEXT($BT52,"mmm-yyyy")),Curves!$11:$11,0)</f>
        <v>15</v>
      </c>
      <c r="DE52" s="34" t="n">
        <f aca="false">MATCH(CONCATENATE("DISC ",TEXT($BT52,"mmm-yyyy")),Curves!$11:$11,0)</f>
        <v>39</v>
      </c>
      <c r="DF52" s="34"/>
      <c r="DG52" s="34" t="n">
        <f aca="false">MATCH(CONCATENATE("NG ",TEXT($BU52,"mmm-yyyy")),Curves!$11:$11,0)</f>
        <v>28</v>
      </c>
      <c r="DH52" s="34" t="n">
        <f aca="false">MATCH(CONCATENATE("B ",TEXT($BU52,"mmm-yyyy")),Curves!$11:$11,0)</f>
        <v>16</v>
      </c>
      <c r="DI52" s="34" t="n">
        <f aca="false">MATCH(CONCATENATE("DISC ",TEXT($BU52,"mmm-yyyy")),Curves!$11:$11,0)</f>
        <v>40</v>
      </c>
      <c r="DK52" s="34" t="n">
        <f aca="false">MATCH(CONCATENATE("NG ",TEXT($BV52,"mmm-yyyy")),Curves!$11:$11,0)</f>
        <v>29</v>
      </c>
      <c r="DL52" s="34" t="n">
        <f aca="false">MATCH(CONCATENATE("B ",TEXT($BV52,"mmm-yyyy")),Curves!$11:$11,0)</f>
        <v>17</v>
      </c>
      <c r="DM52" s="34" t="n">
        <f aca="false">MATCH(CONCATENATE("DISC ",TEXT($BV52,"mmm-yyyy")),Curves!$11:$11,0)</f>
        <v>41</v>
      </c>
      <c r="DO52" s="34" t="n">
        <f aca="false">MATCH(CONCATENATE("NG ",TEXT($BW52,"mmm-yyyy")),Curves!$11:$11,0)</f>
        <v>30</v>
      </c>
      <c r="DP52" s="34" t="n">
        <f aca="false">MATCH(CONCATENATE("B ",TEXT($BW52,"mmm-yyyy")),Curves!$11:$11,0)</f>
        <v>18</v>
      </c>
      <c r="DQ52" s="34" t="n">
        <f aca="false">MATCH(CONCATENATE("DISC ",TEXT($BW52,"mmm-yyyy")),Curves!$11:$11,0)</f>
        <v>42</v>
      </c>
    </row>
    <row r="53" customFormat="false" ht="12.75" hidden="false" customHeight="false" outlineLevel="0" collapsed="false">
      <c r="B53" s="26" t="n">
        <f aca="false">IF(C53&lt;&gt;"",IF(C53&gt;=(WORKDAY(EOMONTH(C53,0)+1,-2)),EOMONTH(EOMONTH(C53,0)+1,0)+1,EOMONTH(C53,0)+1),"")</f>
        <v>35947</v>
      </c>
      <c r="C53" s="45" t="n">
        <f aca="false">IF(Curves!C62&lt;&gt;"",Curves!C62,"")</f>
        <v>35936</v>
      </c>
      <c r="D53" s="46"/>
      <c r="E53" s="47" t="n">
        <f aca="false">(T53+U53)*V53</f>
        <v>0</v>
      </c>
      <c r="F53" s="47" t="n">
        <f aca="false">(X53+Y53)*Z53</f>
        <v>2.20829898634363</v>
      </c>
      <c r="G53" s="47" t="n">
        <f aca="false">(AB53+AC53)*AD53</f>
        <v>2.31515907782719</v>
      </c>
      <c r="H53" s="47" t="n">
        <f aca="false">(AF53+AG53)*AH53</f>
        <v>2.37312810186943</v>
      </c>
      <c r="I53" s="47" t="n">
        <f aca="false">(AJ53+AK53)*AL53</f>
        <v>2.39103990240257</v>
      </c>
      <c r="J53" s="47" t="n">
        <f aca="false">(AN53+AO53)*AP53</f>
        <v>2.40710458217874</v>
      </c>
      <c r="K53" s="47" t="n">
        <f aca="false">(AR53+AS53)*AT53</f>
        <v>2.50052701842773</v>
      </c>
      <c r="L53" s="47" t="n">
        <f aca="false">(AV53+AW53)*AX53</f>
        <v>2.66123077199197</v>
      </c>
      <c r="M53" s="47" t="n">
        <f aca="false">(AZ53+BA53)*BB53</f>
        <v>2.68568006105983</v>
      </c>
      <c r="N53" s="47" t="n">
        <f aca="false">(BD53+BE53)*BF53</f>
        <v>2.55898474092146</v>
      </c>
      <c r="O53" s="48" t="n">
        <f aca="false">(BH53+BI53)*BJ53</f>
        <v>2.44226278046283</v>
      </c>
      <c r="P53" s="49" t="n">
        <f aca="false">MAX(E53:O53)</f>
        <v>2.68568006105983</v>
      </c>
      <c r="Q53" s="49" t="n">
        <f aca="false">MIN(F53:O53)</f>
        <v>2.20829898634363</v>
      </c>
      <c r="R53" s="50" t="n">
        <f aca="false">IF(P53-Q53&lt;&gt;0,P53-Q53,R52)</f>
        <v>0.4773810747162</v>
      </c>
      <c r="T53" s="31" t="n">
        <f aca="false">INDEX(Curves!$A$12:$AZ$907,$BZ53,CA53)</f>
        <v>0</v>
      </c>
      <c r="U53" s="31" t="n">
        <f aca="false">INDEX(Curves!$A$12:$AZ$907,$BZ53,CB53)</f>
        <v>0</v>
      </c>
      <c r="V53" s="31" t="n">
        <f aca="false">INDEX(Curves!$A$12:$AZ$907,$BZ53,CC53)</f>
        <v>0</v>
      </c>
      <c r="W53" s="31"/>
      <c r="X53" s="31" t="n">
        <f aca="false">INDEX(Curves!$A$12:$AZ$907,$BZ53,CE53)</f>
        <v>2.067</v>
      </c>
      <c r="Y53" s="31" t="n">
        <f aca="false">INDEX(Curves!$A$12:$AZ$907,$BZ53,CF53)</f>
        <v>0.145</v>
      </c>
      <c r="Z53" s="31" t="n">
        <f aca="false">INDEX(Curves!$A$12:$AZ$907,$BZ53,CG53)</f>
        <v>0.998326847352455</v>
      </c>
      <c r="AA53" s="31"/>
      <c r="AB53" s="31" t="n">
        <f aca="false">INDEX(Curves!$A$12:$AZ$907,$BZ53,CI53)</f>
        <v>2.105</v>
      </c>
      <c r="AC53" s="31" t="n">
        <f aca="false">INDEX(Curves!$A$12:$AZ$907,$BZ53,CJ53)</f>
        <v>0.225</v>
      </c>
      <c r="AD53" s="31" t="n">
        <f aca="false">INDEX(Curves!$A$12:$AZ$907,$BZ53,CK53)</f>
        <v>0.993630505505231</v>
      </c>
      <c r="AE53" s="31"/>
      <c r="AF53" s="31" t="n">
        <f aca="false">INDEX(Curves!$A$12:$AZ$907,$BZ53,CM53)</f>
        <v>2.16</v>
      </c>
      <c r="AG53" s="31" t="n">
        <f aca="false">INDEX(Curves!$A$12:$AZ$907,$BZ53,CN53)</f>
        <v>0.24</v>
      </c>
      <c r="AH53" s="31" t="n">
        <f aca="false">INDEX(Curves!$A$12:$AZ$907,$BZ53,CO53)</f>
        <v>0.988803375778927</v>
      </c>
      <c r="AI53" s="31"/>
      <c r="AJ53" s="31" t="n">
        <f aca="false">INDEX(Curves!$A$12:$AZ$907,$BZ53,CQ53)</f>
        <v>2.21</v>
      </c>
      <c r="AK53" s="31" t="n">
        <f aca="false">INDEX(Curves!$A$12:$AZ$907,$BZ53,CR53)</f>
        <v>0.22</v>
      </c>
      <c r="AL53" s="31" t="n">
        <f aca="false">INDEX(Curves!$A$12:$AZ$907,$BZ53,CS53)</f>
        <v>0.983967038025748</v>
      </c>
      <c r="AM53" s="31"/>
      <c r="AN53" s="31" t="n">
        <f aca="false">INDEX(Curves!$A$12:$AZ$907,$BZ53,CU53)</f>
        <v>2.268</v>
      </c>
      <c r="AO53" s="31" t="n">
        <f aca="false">INDEX(Curves!$A$12:$AZ$907,$BZ53,CV53)</f>
        <v>0.19</v>
      </c>
      <c r="AP53" s="31" t="n">
        <f aca="false">INDEX(Curves!$A$12:$AZ$907,$BZ53,CW53)</f>
        <v>0.979293971594279</v>
      </c>
      <c r="AQ53" s="31"/>
      <c r="AR53" s="31" t="n">
        <f aca="false">INDEX(Curves!$A$12:$AZ$907,$BZ53,CY53)</f>
        <v>2.426</v>
      </c>
      <c r="AS53" s="31" t="n">
        <f aca="false">INDEX(Curves!$A$12:$AZ$907,$BZ53,CZ53)</f>
        <v>0.14</v>
      </c>
      <c r="AT53" s="31" t="n">
        <f aca="false">INDEX(Curves!$A$12:$AZ$907,$BZ53,DA53)</f>
        <v>0.974484418716964</v>
      </c>
      <c r="AU53" s="31"/>
      <c r="AV53" s="31" t="n">
        <f aca="false">INDEX(Curves!$A$12:$AZ$907,$BZ53,DC53)</f>
        <v>2.584</v>
      </c>
      <c r="AW53" s="31" t="n">
        <f aca="false">INDEX(Curves!$A$12:$AZ$907,$BZ53,DD53)</f>
        <v>0.16</v>
      </c>
      <c r="AX53" s="31" t="n">
        <f aca="false">INDEX(Curves!$A$12:$AZ$907,$BZ53,DE53)</f>
        <v>0.969836287169084</v>
      </c>
      <c r="AY53" s="31"/>
      <c r="AZ53" s="31" t="n">
        <f aca="false">INDEX(Curves!$A$12:$AZ$907,$BZ53,DG53)</f>
        <v>2.623</v>
      </c>
      <c r="BA53" s="31" t="n">
        <f aca="false">INDEX(Curves!$A$12:$AZ$907,$BZ53,DH53)</f>
        <v>0.16</v>
      </c>
      <c r="BB53" s="31" t="n">
        <f aca="false">INDEX(Curves!$A$12:$AZ$907,$BZ53,DI53)</f>
        <v>0.965030564520241</v>
      </c>
      <c r="BC53" s="31"/>
      <c r="BD53" s="31" t="n">
        <f aca="false">INDEX(Curves!$A$12:$AZ$907,$BZ53,DK53)</f>
        <v>2.505</v>
      </c>
      <c r="BE53" s="31" t="n">
        <f aca="false">INDEX(Curves!$A$12:$AZ$907,$BZ53,DL53)</f>
        <v>0.16</v>
      </c>
      <c r="BF53" s="31" t="n">
        <f aca="false">INDEX(Curves!$A$12:$AZ$907,$BZ53,DM53)</f>
        <v>0.960219414979911</v>
      </c>
      <c r="BG53" s="31"/>
      <c r="BH53" s="31" t="n">
        <f aca="false">INDEX(Curves!$A$12:$AZ$907,$BZ53,DO53)</f>
        <v>2.395</v>
      </c>
      <c r="BI53" s="31" t="n">
        <f aca="false">INDEX(Curves!$A$12:$AZ$907,$BZ53,DP53)</f>
        <v>0.16</v>
      </c>
      <c r="BJ53" s="31" t="n">
        <f aca="false">INDEX(Curves!$A$12:$AZ$907,$BZ53,DQ53)</f>
        <v>0.955875843625375</v>
      </c>
      <c r="BK53" s="0"/>
      <c r="BL53" s="0"/>
      <c r="BM53" s="51" t="n">
        <f aca="false">BM52</f>
        <v>35916</v>
      </c>
      <c r="BN53" s="51" t="n">
        <f aca="false">EOMONTH(BM53,1)</f>
        <v>35976</v>
      </c>
      <c r="BO53" s="51" t="n">
        <f aca="false">EOMONTH(BN53,1)</f>
        <v>36007</v>
      </c>
      <c r="BP53" s="51" t="n">
        <f aca="false">EOMONTH(BO53,1)</f>
        <v>36038</v>
      </c>
      <c r="BQ53" s="51" t="n">
        <f aca="false">EOMONTH(BP53,1)</f>
        <v>36068</v>
      </c>
      <c r="BR53" s="51" t="n">
        <f aca="false">EOMONTH(BQ53,1)</f>
        <v>36099</v>
      </c>
      <c r="BS53" s="51" t="n">
        <f aca="false">EOMONTH(BR53,1)</f>
        <v>36129</v>
      </c>
      <c r="BT53" s="51" t="n">
        <f aca="false">EOMONTH(BS53,1)</f>
        <v>36160</v>
      </c>
      <c r="BU53" s="51" t="n">
        <f aca="false">EOMONTH(BT53,1)</f>
        <v>36191</v>
      </c>
      <c r="BV53" s="51" t="n">
        <f aca="false">EOMONTH(BU53,1)</f>
        <v>36219</v>
      </c>
      <c r="BW53" s="51" t="n">
        <f aca="false">EOMONTH(BV53,1)</f>
        <v>36250</v>
      </c>
      <c r="BX53" s="52"/>
      <c r="BZ53" s="34" t="n">
        <f aca="false">MATCH(C53,Curves!$C$12:$C$433,0)</f>
        <v>51</v>
      </c>
      <c r="CA53" s="34" t="n">
        <f aca="false">MATCH(CONCATENATE("NG ",TEXT($BM53,"mmm-yyyy")),Curves!$11:$11,0)</f>
        <v>20</v>
      </c>
      <c r="CB53" s="34" t="n">
        <f aca="false">MATCH(CONCATENATE("B ",TEXT($BM53,"mmm-yyyy")),Curves!$11:$11,0)</f>
        <v>8</v>
      </c>
      <c r="CC53" s="34" t="n">
        <f aca="false">MATCH(CONCATENATE("DISC ",TEXT($BM53,"mmm-yyyy")),Curves!$11:$11,0)</f>
        <v>32</v>
      </c>
      <c r="CD53" s="34"/>
      <c r="CE53" s="34" t="n">
        <f aca="false">MATCH(CONCATENATE("NG ",TEXT($BN53,"mmm-yyyy")),Curves!$11:$11,0)</f>
        <v>21</v>
      </c>
      <c r="CF53" s="34" t="n">
        <f aca="false">MATCH(CONCATENATE("B ",TEXT($BN53,"mmm-yyyy")),Curves!$11:$11,0)</f>
        <v>9</v>
      </c>
      <c r="CG53" s="34" t="n">
        <f aca="false">MATCH(CONCATENATE("DISC ",TEXT($BN53,"mmm-yyyy")),Curves!$11:$11,0)</f>
        <v>33</v>
      </c>
      <c r="CH53" s="34"/>
      <c r="CI53" s="34" t="n">
        <f aca="false">MATCH(CONCATENATE("NG ",TEXT($BO53,"mmm-yyyy")),Curves!$11:$11,0)</f>
        <v>22</v>
      </c>
      <c r="CJ53" s="34" t="n">
        <f aca="false">MATCH(CONCATENATE("B ",TEXT($BO53,"mmm-yyyy")),Curves!$11:$11,0)</f>
        <v>10</v>
      </c>
      <c r="CK53" s="34" t="n">
        <f aca="false">MATCH(CONCATENATE("DISC ",TEXT($BO53,"mmm-yyyy")),Curves!$11:$11,0)</f>
        <v>34</v>
      </c>
      <c r="CL53" s="34"/>
      <c r="CM53" s="34" t="n">
        <f aca="false">MATCH(CONCATENATE("NG ",TEXT($BP53,"mmm-yyyy")),Curves!$11:$11,0)</f>
        <v>23</v>
      </c>
      <c r="CN53" s="34" t="n">
        <f aca="false">MATCH(CONCATENATE("B ",TEXT($BP53,"mmm-yyyy")),Curves!$11:$11,0)</f>
        <v>11</v>
      </c>
      <c r="CO53" s="34" t="n">
        <f aca="false">MATCH(CONCATENATE("DISC ",TEXT($BP53,"mmm-yyyy")),Curves!$11:$11,0)</f>
        <v>35</v>
      </c>
      <c r="CP53" s="34"/>
      <c r="CQ53" s="34" t="n">
        <f aca="false">MATCH(CONCATENATE("NG ",TEXT($BQ53,"mmm-yyyy")),Curves!$11:$11,0)</f>
        <v>24</v>
      </c>
      <c r="CR53" s="34" t="n">
        <f aca="false">MATCH(CONCATENATE("B ",TEXT($BQ53,"mmm-yyyy")),Curves!$11:$11,0)</f>
        <v>12</v>
      </c>
      <c r="CS53" s="34" t="n">
        <f aca="false">MATCH(CONCATENATE("DISC ",TEXT($BQ53,"mmm-yyyy")),Curves!$11:$11,0)</f>
        <v>36</v>
      </c>
      <c r="CT53" s="34"/>
      <c r="CU53" s="34" t="n">
        <f aca="false">MATCH(CONCATENATE("NG ",TEXT($BR53,"mmm-yyyy")),Curves!$11:$11,0)</f>
        <v>25</v>
      </c>
      <c r="CV53" s="34" t="n">
        <f aca="false">MATCH(CONCATENATE("B ",TEXT($BR53,"mmm-yyyy")),Curves!$11:$11,0)</f>
        <v>13</v>
      </c>
      <c r="CW53" s="34" t="n">
        <f aca="false">MATCH(CONCATENATE("DISC ",TEXT($BR53,"mmm-yyyy")),Curves!$11:$11,0)</f>
        <v>37</v>
      </c>
      <c r="CX53" s="34"/>
      <c r="CY53" s="34" t="n">
        <f aca="false">MATCH(CONCATENATE("NG ",TEXT($BS53,"mmm-yyyy")),Curves!$11:$11,0)</f>
        <v>26</v>
      </c>
      <c r="CZ53" s="34" t="n">
        <f aca="false">MATCH(CONCATENATE("B ",TEXT($BS53,"mmm-yyyy")),Curves!$11:$11,0)</f>
        <v>14</v>
      </c>
      <c r="DA53" s="34" t="n">
        <f aca="false">MATCH(CONCATENATE("DISC ",TEXT($BS53,"mmm-yyyy")),Curves!$11:$11,0)</f>
        <v>38</v>
      </c>
      <c r="DB53" s="34"/>
      <c r="DC53" s="34" t="n">
        <f aca="false">MATCH(CONCATENATE("NG ",TEXT($BT53,"mmm-yyyy")),Curves!$11:$11,0)</f>
        <v>27</v>
      </c>
      <c r="DD53" s="34" t="n">
        <f aca="false">MATCH(CONCATENATE("B ",TEXT($BT53,"mmm-yyyy")),Curves!$11:$11,0)</f>
        <v>15</v>
      </c>
      <c r="DE53" s="34" t="n">
        <f aca="false">MATCH(CONCATENATE("DISC ",TEXT($BT53,"mmm-yyyy")),Curves!$11:$11,0)</f>
        <v>39</v>
      </c>
      <c r="DF53" s="34"/>
      <c r="DG53" s="34" t="n">
        <f aca="false">MATCH(CONCATENATE("NG ",TEXT($BU53,"mmm-yyyy")),Curves!$11:$11,0)</f>
        <v>28</v>
      </c>
      <c r="DH53" s="34" t="n">
        <f aca="false">MATCH(CONCATENATE("B ",TEXT($BU53,"mmm-yyyy")),Curves!$11:$11,0)</f>
        <v>16</v>
      </c>
      <c r="DI53" s="34" t="n">
        <f aca="false">MATCH(CONCATENATE("DISC ",TEXT($BU53,"mmm-yyyy")),Curves!$11:$11,0)</f>
        <v>40</v>
      </c>
      <c r="DK53" s="34" t="n">
        <f aca="false">MATCH(CONCATENATE("NG ",TEXT($BV53,"mmm-yyyy")),Curves!$11:$11,0)</f>
        <v>29</v>
      </c>
      <c r="DL53" s="34" t="n">
        <f aca="false">MATCH(CONCATENATE("B ",TEXT($BV53,"mmm-yyyy")),Curves!$11:$11,0)</f>
        <v>17</v>
      </c>
      <c r="DM53" s="34" t="n">
        <f aca="false">MATCH(CONCATENATE("DISC ",TEXT($BV53,"mmm-yyyy")),Curves!$11:$11,0)</f>
        <v>41</v>
      </c>
      <c r="DO53" s="34" t="n">
        <f aca="false">MATCH(CONCATENATE("NG ",TEXT($BW53,"mmm-yyyy")),Curves!$11:$11,0)</f>
        <v>30</v>
      </c>
      <c r="DP53" s="34" t="n">
        <f aca="false">MATCH(CONCATENATE("B ",TEXT($BW53,"mmm-yyyy")),Curves!$11:$11,0)</f>
        <v>18</v>
      </c>
      <c r="DQ53" s="34" t="n">
        <f aca="false">MATCH(CONCATENATE("DISC ",TEXT($BW53,"mmm-yyyy")),Curves!$11:$11,0)</f>
        <v>42</v>
      </c>
    </row>
    <row r="54" customFormat="false" ht="12.75" hidden="false" customHeight="false" outlineLevel="0" collapsed="false">
      <c r="B54" s="26" t="n">
        <f aca="false">IF(C54&lt;&gt;"",IF(C54&gt;=(WORKDAY(EOMONTH(C54,0)+1,-2)),EOMONTH(EOMONTH(C54,0)+1,0)+1,EOMONTH(C54,0)+1),"")</f>
        <v>35947</v>
      </c>
      <c r="C54" s="45" t="n">
        <f aca="false">IF(Curves!C63&lt;&gt;"",Curves!C63,"")</f>
        <v>35937</v>
      </c>
      <c r="D54" s="46"/>
      <c r="E54" s="47" t="n">
        <f aca="false">(T54+U54)*V54</f>
        <v>0</v>
      </c>
      <c r="F54" s="47" t="n">
        <f aca="false">(X54+Y54)*Z54</f>
        <v>2.20564365158898</v>
      </c>
      <c r="G54" s="47" t="n">
        <f aca="false">(AB54+AC54)*AD54</f>
        <v>2.32943596527271</v>
      </c>
      <c r="H54" s="47" t="n">
        <f aca="false">(AF54+AG54)*AH54</f>
        <v>2.37745919241193</v>
      </c>
      <c r="I54" s="47" t="n">
        <f aca="false">(AJ54+AK54)*AL54</f>
        <v>2.4012602610649</v>
      </c>
      <c r="J54" s="47" t="n">
        <f aca="false">(AN54+AO54)*AP54</f>
        <v>2.40454821015896</v>
      </c>
      <c r="K54" s="47" t="n">
        <f aca="false">(AR54+AS54)*AT54</f>
        <v>2.49994949169138</v>
      </c>
      <c r="L54" s="47" t="n">
        <f aca="false">(AV54+AW54)*AX54</f>
        <v>2.67717311109234</v>
      </c>
      <c r="M54" s="47" t="n">
        <f aca="false">(AZ54+BA54)*BB54</f>
        <v>2.69768770106638</v>
      </c>
      <c r="N54" s="47" t="n">
        <f aca="false">(BD54+BE54)*BF54</f>
        <v>2.57379386934512</v>
      </c>
      <c r="O54" s="48" t="n">
        <f aca="false">(BH54+BI54)*BJ54</f>
        <v>2.45698621051888</v>
      </c>
      <c r="P54" s="49" t="n">
        <f aca="false">MAX(E54:O54)</f>
        <v>2.69768770106638</v>
      </c>
      <c r="Q54" s="49" t="n">
        <f aca="false">MIN(F54:O54)</f>
        <v>2.20564365158898</v>
      </c>
      <c r="R54" s="50" t="n">
        <f aca="false">IF(P54-Q54&lt;&gt;0,P54-Q54,R53)</f>
        <v>0.492044049477398</v>
      </c>
      <c r="T54" s="31" t="n">
        <f aca="false">INDEX(Curves!$A$12:$AZ$907,$BZ54,CA54)</f>
        <v>0</v>
      </c>
      <c r="U54" s="31" t="n">
        <f aca="false">INDEX(Curves!$A$12:$AZ$907,$BZ54,CB54)</f>
        <v>0</v>
      </c>
      <c r="V54" s="31" t="n">
        <f aca="false">INDEX(Curves!$A$12:$AZ$907,$BZ54,CC54)</f>
        <v>0</v>
      </c>
      <c r="W54" s="31"/>
      <c r="X54" s="31" t="n">
        <f aca="false">INDEX(Curves!$A$12:$AZ$907,$BZ54,CE54)</f>
        <v>2.094</v>
      </c>
      <c r="Y54" s="31" t="n">
        <f aca="false">INDEX(Curves!$A$12:$AZ$907,$BZ54,CF54)</f>
        <v>0.115</v>
      </c>
      <c r="Z54" s="31" t="n">
        <f aca="false">INDEX(Curves!$A$12:$AZ$907,$BZ54,CG54)</f>
        <v>0.99848060280171</v>
      </c>
      <c r="AA54" s="31"/>
      <c r="AB54" s="31" t="n">
        <f aca="false">INDEX(Curves!$A$12:$AZ$907,$BZ54,CI54)</f>
        <v>2.124</v>
      </c>
      <c r="AC54" s="31" t="n">
        <f aca="false">INDEX(Curves!$A$12:$AZ$907,$BZ54,CJ54)</f>
        <v>0.22</v>
      </c>
      <c r="AD54" s="31" t="n">
        <f aca="false">INDEX(Curves!$A$12:$AZ$907,$BZ54,CK54)</f>
        <v>0.993786674604397</v>
      </c>
      <c r="AE54" s="31"/>
      <c r="AF54" s="31" t="n">
        <f aca="false">INDEX(Curves!$A$12:$AZ$907,$BZ54,CM54)</f>
        <v>2.174</v>
      </c>
      <c r="AG54" s="31" t="n">
        <f aca="false">INDEX(Curves!$A$12:$AZ$907,$BZ54,CN54)</f>
        <v>0.23</v>
      </c>
      <c r="AH54" s="31" t="n">
        <f aca="false">INDEX(Curves!$A$12:$AZ$907,$BZ54,CO54)</f>
        <v>0.988959730620601</v>
      </c>
      <c r="AI54" s="31"/>
      <c r="AJ54" s="31" t="n">
        <f aca="false">INDEX(Curves!$A$12:$AZ$907,$BZ54,CQ54)</f>
        <v>2.22</v>
      </c>
      <c r="AK54" s="31" t="n">
        <f aca="false">INDEX(Curves!$A$12:$AZ$907,$BZ54,CR54)</f>
        <v>0.22</v>
      </c>
      <c r="AL54" s="31" t="n">
        <f aca="false">INDEX(Curves!$A$12:$AZ$907,$BZ54,CS54)</f>
        <v>0.984123057813484</v>
      </c>
      <c r="AM54" s="31"/>
      <c r="AN54" s="31" t="n">
        <f aca="false">INDEX(Curves!$A$12:$AZ$907,$BZ54,CU54)</f>
        <v>2.275</v>
      </c>
      <c r="AO54" s="31" t="n">
        <f aca="false">INDEX(Curves!$A$12:$AZ$907,$BZ54,CV54)</f>
        <v>0.18</v>
      </c>
      <c r="AP54" s="31" t="n">
        <f aca="false">INDEX(Curves!$A$12:$AZ$907,$BZ54,CW54)</f>
        <v>0.979449372773509</v>
      </c>
      <c r="AQ54" s="31"/>
      <c r="AR54" s="31" t="n">
        <f aca="false">INDEX(Curves!$A$12:$AZ$907,$BZ54,CY54)</f>
        <v>2.435</v>
      </c>
      <c r="AS54" s="31" t="n">
        <f aca="false">INDEX(Curves!$A$12:$AZ$907,$BZ54,CZ54)</f>
        <v>0.13</v>
      </c>
      <c r="AT54" s="31" t="n">
        <f aca="false">INDEX(Curves!$A$12:$AZ$907,$BZ54,DA54)</f>
        <v>0.974639178047322</v>
      </c>
      <c r="AU54" s="31"/>
      <c r="AV54" s="31" t="n">
        <f aca="false">INDEX(Curves!$A$12:$AZ$907,$BZ54,DC54)</f>
        <v>2.6</v>
      </c>
      <c r="AW54" s="31" t="n">
        <f aca="false">INDEX(Curves!$A$12:$AZ$907,$BZ54,DD54)</f>
        <v>0.16</v>
      </c>
      <c r="AX54" s="31" t="n">
        <f aca="false">INDEX(Curves!$A$12:$AZ$907,$BZ54,DE54)</f>
        <v>0.969990257642153</v>
      </c>
      <c r="AY54" s="31"/>
      <c r="AZ54" s="31" t="n">
        <f aca="false">INDEX(Curves!$A$12:$AZ$907,$BZ54,DG54)</f>
        <v>2.635</v>
      </c>
      <c r="BA54" s="31" t="n">
        <f aca="false">INDEX(Curves!$A$12:$AZ$907,$BZ54,DH54)</f>
        <v>0.16</v>
      </c>
      <c r="BB54" s="31" t="n">
        <f aca="false">INDEX(Curves!$A$12:$AZ$907,$BZ54,DI54)</f>
        <v>0.96518343508636</v>
      </c>
      <c r="BC54" s="31"/>
      <c r="BD54" s="31" t="n">
        <f aca="false">INDEX(Curves!$A$12:$AZ$907,$BZ54,DK54)</f>
        <v>2.52</v>
      </c>
      <c r="BE54" s="31" t="n">
        <f aca="false">INDEX(Curves!$A$12:$AZ$907,$BZ54,DL54)</f>
        <v>0.16</v>
      </c>
      <c r="BF54" s="31" t="n">
        <f aca="false">INDEX(Curves!$A$12:$AZ$907,$BZ54,DM54)</f>
        <v>0.960370846770569</v>
      </c>
      <c r="BG54" s="31"/>
      <c r="BH54" s="31" t="n">
        <f aca="false">INDEX(Curves!$A$12:$AZ$907,$BZ54,DO54)</f>
        <v>2.41</v>
      </c>
      <c r="BI54" s="31" t="n">
        <f aca="false">INDEX(Curves!$A$12:$AZ$907,$BZ54,DP54)</f>
        <v>0.16</v>
      </c>
      <c r="BJ54" s="31" t="n">
        <f aca="false">INDEX(Curves!$A$12:$AZ$907,$BZ54,DQ54)</f>
        <v>0.956025762847814</v>
      </c>
      <c r="BK54" s="0"/>
      <c r="BL54" s="0"/>
      <c r="BM54" s="51" t="n">
        <f aca="false">BM53</f>
        <v>35916</v>
      </c>
      <c r="BN54" s="51" t="n">
        <f aca="false">EOMONTH(BM54,1)</f>
        <v>35976</v>
      </c>
      <c r="BO54" s="51" t="n">
        <f aca="false">EOMONTH(BN54,1)</f>
        <v>36007</v>
      </c>
      <c r="BP54" s="51" t="n">
        <f aca="false">EOMONTH(BO54,1)</f>
        <v>36038</v>
      </c>
      <c r="BQ54" s="51" t="n">
        <f aca="false">EOMONTH(BP54,1)</f>
        <v>36068</v>
      </c>
      <c r="BR54" s="51" t="n">
        <f aca="false">EOMONTH(BQ54,1)</f>
        <v>36099</v>
      </c>
      <c r="BS54" s="51" t="n">
        <f aca="false">EOMONTH(BR54,1)</f>
        <v>36129</v>
      </c>
      <c r="BT54" s="51" t="n">
        <f aca="false">EOMONTH(BS54,1)</f>
        <v>36160</v>
      </c>
      <c r="BU54" s="51" t="n">
        <f aca="false">EOMONTH(BT54,1)</f>
        <v>36191</v>
      </c>
      <c r="BV54" s="51" t="n">
        <f aca="false">EOMONTH(BU54,1)</f>
        <v>36219</v>
      </c>
      <c r="BW54" s="51" t="n">
        <f aca="false">EOMONTH(BV54,1)</f>
        <v>36250</v>
      </c>
      <c r="BX54" s="52"/>
      <c r="BZ54" s="34" t="n">
        <f aca="false">MATCH(C54,Curves!$C$12:$C$433,0)</f>
        <v>52</v>
      </c>
      <c r="CA54" s="34" t="n">
        <f aca="false">MATCH(CONCATENATE("NG ",TEXT($BM54,"mmm-yyyy")),Curves!$11:$11,0)</f>
        <v>20</v>
      </c>
      <c r="CB54" s="34" t="n">
        <f aca="false">MATCH(CONCATENATE("B ",TEXT($BM54,"mmm-yyyy")),Curves!$11:$11,0)</f>
        <v>8</v>
      </c>
      <c r="CC54" s="34" t="n">
        <f aca="false">MATCH(CONCATENATE("DISC ",TEXT($BM54,"mmm-yyyy")),Curves!$11:$11,0)</f>
        <v>32</v>
      </c>
      <c r="CD54" s="34"/>
      <c r="CE54" s="34" t="n">
        <f aca="false">MATCH(CONCATENATE("NG ",TEXT($BN54,"mmm-yyyy")),Curves!$11:$11,0)</f>
        <v>21</v>
      </c>
      <c r="CF54" s="34" t="n">
        <f aca="false">MATCH(CONCATENATE("B ",TEXT($BN54,"mmm-yyyy")),Curves!$11:$11,0)</f>
        <v>9</v>
      </c>
      <c r="CG54" s="34" t="n">
        <f aca="false">MATCH(CONCATENATE("DISC ",TEXT($BN54,"mmm-yyyy")),Curves!$11:$11,0)</f>
        <v>33</v>
      </c>
      <c r="CH54" s="34"/>
      <c r="CI54" s="34" t="n">
        <f aca="false">MATCH(CONCATENATE("NG ",TEXT($BO54,"mmm-yyyy")),Curves!$11:$11,0)</f>
        <v>22</v>
      </c>
      <c r="CJ54" s="34" t="n">
        <f aca="false">MATCH(CONCATENATE("B ",TEXT($BO54,"mmm-yyyy")),Curves!$11:$11,0)</f>
        <v>10</v>
      </c>
      <c r="CK54" s="34" t="n">
        <f aca="false">MATCH(CONCATENATE("DISC ",TEXT($BO54,"mmm-yyyy")),Curves!$11:$11,0)</f>
        <v>34</v>
      </c>
      <c r="CL54" s="34"/>
      <c r="CM54" s="34" t="n">
        <f aca="false">MATCH(CONCATENATE("NG ",TEXT($BP54,"mmm-yyyy")),Curves!$11:$11,0)</f>
        <v>23</v>
      </c>
      <c r="CN54" s="34" t="n">
        <f aca="false">MATCH(CONCATENATE("B ",TEXT($BP54,"mmm-yyyy")),Curves!$11:$11,0)</f>
        <v>11</v>
      </c>
      <c r="CO54" s="34" t="n">
        <f aca="false">MATCH(CONCATENATE("DISC ",TEXT($BP54,"mmm-yyyy")),Curves!$11:$11,0)</f>
        <v>35</v>
      </c>
      <c r="CP54" s="34"/>
      <c r="CQ54" s="34" t="n">
        <f aca="false">MATCH(CONCATENATE("NG ",TEXT($BQ54,"mmm-yyyy")),Curves!$11:$11,0)</f>
        <v>24</v>
      </c>
      <c r="CR54" s="34" t="n">
        <f aca="false">MATCH(CONCATENATE("B ",TEXT($BQ54,"mmm-yyyy")),Curves!$11:$11,0)</f>
        <v>12</v>
      </c>
      <c r="CS54" s="34" t="n">
        <f aca="false">MATCH(CONCATENATE("DISC ",TEXT($BQ54,"mmm-yyyy")),Curves!$11:$11,0)</f>
        <v>36</v>
      </c>
      <c r="CT54" s="34"/>
      <c r="CU54" s="34" t="n">
        <f aca="false">MATCH(CONCATENATE("NG ",TEXT($BR54,"mmm-yyyy")),Curves!$11:$11,0)</f>
        <v>25</v>
      </c>
      <c r="CV54" s="34" t="n">
        <f aca="false">MATCH(CONCATENATE("B ",TEXT($BR54,"mmm-yyyy")),Curves!$11:$11,0)</f>
        <v>13</v>
      </c>
      <c r="CW54" s="34" t="n">
        <f aca="false">MATCH(CONCATENATE("DISC ",TEXT($BR54,"mmm-yyyy")),Curves!$11:$11,0)</f>
        <v>37</v>
      </c>
      <c r="CX54" s="34"/>
      <c r="CY54" s="34" t="n">
        <f aca="false">MATCH(CONCATENATE("NG ",TEXT($BS54,"mmm-yyyy")),Curves!$11:$11,0)</f>
        <v>26</v>
      </c>
      <c r="CZ54" s="34" t="n">
        <f aca="false">MATCH(CONCATENATE("B ",TEXT($BS54,"mmm-yyyy")),Curves!$11:$11,0)</f>
        <v>14</v>
      </c>
      <c r="DA54" s="34" t="n">
        <f aca="false">MATCH(CONCATENATE("DISC ",TEXT($BS54,"mmm-yyyy")),Curves!$11:$11,0)</f>
        <v>38</v>
      </c>
      <c r="DB54" s="34"/>
      <c r="DC54" s="34" t="n">
        <f aca="false">MATCH(CONCATENATE("NG ",TEXT($BT54,"mmm-yyyy")),Curves!$11:$11,0)</f>
        <v>27</v>
      </c>
      <c r="DD54" s="34" t="n">
        <f aca="false">MATCH(CONCATENATE("B ",TEXT($BT54,"mmm-yyyy")),Curves!$11:$11,0)</f>
        <v>15</v>
      </c>
      <c r="DE54" s="34" t="n">
        <f aca="false">MATCH(CONCATENATE("DISC ",TEXT($BT54,"mmm-yyyy")),Curves!$11:$11,0)</f>
        <v>39</v>
      </c>
      <c r="DF54" s="34"/>
      <c r="DG54" s="34" t="n">
        <f aca="false">MATCH(CONCATENATE("NG ",TEXT($BU54,"mmm-yyyy")),Curves!$11:$11,0)</f>
        <v>28</v>
      </c>
      <c r="DH54" s="34" t="n">
        <f aca="false">MATCH(CONCATENATE("B ",TEXT($BU54,"mmm-yyyy")),Curves!$11:$11,0)</f>
        <v>16</v>
      </c>
      <c r="DI54" s="34" t="n">
        <f aca="false">MATCH(CONCATENATE("DISC ",TEXT($BU54,"mmm-yyyy")),Curves!$11:$11,0)</f>
        <v>40</v>
      </c>
      <c r="DK54" s="34" t="n">
        <f aca="false">MATCH(CONCATENATE("NG ",TEXT($BV54,"mmm-yyyy")),Curves!$11:$11,0)</f>
        <v>29</v>
      </c>
      <c r="DL54" s="34" t="n">
        <f aca="false">MATCH(CONCATENATE("B ",TEXT($BV54,"mmm-yyyy")),Curves!$11:$11,0)</f>
        <v>17</v>
      </c>
      <c r="DM54" s="34" t="n">
        <f aca="false">MATCH(CONCATENATE("DISC ",TEXT($BV54,"mmm-yyyy")),Curves!$11:$11,0)</f>
        <v>41</v>
      </c>
      <c r="DO54" s="34" t="n">
        <f aca="false">MATCH(CONCATENATE("NG ",TEXT($BW54,"mmm-yyyy")),Curves!$11:$11,0)</f>
        <v>30</v>
      </c>
      <c r="DP54" s="34" t="n">
        <f aca="false">MATCH(CONCATENATE("B ",TEXT($BW54,"mmm-yyyy")),Curves!$11:$11,0)</f>
        <v>18</v>
      </c>
      <c r="DQ54" s="34" t="n">
        <f aca="false">MATCH(CONCATENATE("DISC ",TEXT($BW54,"mmm-yyyy")),Curves!$11:$11,0)</f>
        <v>42</v>
      </c>
    </row>
    <row r="55" customFormat="false" ht="12.75" hidden="false" customHeight="false" outlineLevel="0" collapsed="false">
      <c r="B55" s="26" t="n">
        <f aca="false">IF(C55&lt;&gt;"",IF(C55&gt;=(WORKDAY(EOMONTH(C55,0)+1,-2)),EOMONTH(EOMONTH(C55,0)+1,0)+1,EOMONTH(C55,0)+1),"")</f>
        <v>35947</v>
      </c>
      <c r="C55" s="45" t="n">
        <f aca="false">IF(Curves!C64&lt;&gt;"",Curves!C64,"")</f>
        <v>35938</v>
      </c>
      <c r="D55" s="46"/>
      <c r="E55" s="47" t="n">
        <f aca="false">(T55+U55)*V55</f>
        <v>0</v>
      </c>
      <c r="F55" s="47" t="n">
        <f aca="false">(X55+Y55)*Z55</f>
        <v>0</v>
      </c>
      <c r="G55" s="47" t="n">
        <f aca="false">(AB55+AC55)*AD55</f>
        <v>0</v>
      </c>
      <c r="H55" s="47" t="n">
        <f aca="false">(AF55+AG55)*AH55</f>
        <v>0</v>
      </c>
      <c r="I55" s="47" t="n">
        <f aca="false">(AJ55+AK55)*AL55</f>
        <v>0</v>
      </c>
      <c r="J55" s="47" t="n">
        <f aca="false">(AN55+AO55)*AP55</f>
        <v>0</v>
      </c>
      <c r="K55" s="47" t="n">
        <f aca="false">(AR55+AS55)*AT55</f>
        <v>0</v>
      </c>
      <c r="L55" s="47" t="n">
        <f aca="false">(AV55+AW55)*AX55</f>
        <v>0</v>
      </c>
      <c r="M55" s="47" t="n">
        <f aca="false">(AZ55+BA55)*BB55</f>
        <v>0</v>
      </c>
      <c r="N55" s="47" t="n">
        <f aca="false">(BD55+BE55)*BF55</f>
        <v>0</v>
      </c>
      <c r="O55" s="48" t="n">
        <f aca="false">(BH55+BI55)*BJ55</f>
        <v>0</v>
      </c>
      <c r="P55" s="49" t="n">
        <f aca="false">MAX(E55:O55)</f>
        <v>0</v>
      </c>
      <c r="Q55" s="49" t="n">
        <f aca="false">MIN(F55:O55)</f>
        <v>0</v>
      </c>
      <c r="R55" s="50" t="n">
        <f aca="false">IF(P55-Q55&lt;&gt;0,P55-Q55,R54)</f>
        <v>0.492044049477398</v>
      </c>
      <c r="T55" s="31" t="n">
        <f aca="false">INDEX(Curves!$A$12:$AZ$907,$BZ55,CA55)</f>
        <v>0</v>
      </c>
      <c r="U55" s="31" t="n">
        <f aca="false">INDEX(Curves!$A$12:$AZ$907,$BZ55,CB55)</f>
        <v>0</v>
      </c>
      <c r="V55" s="31" t="n">
        <f aca="false">INDEX(Curves!$A$12:$AZ$907,$BZ55,CC55)</f>
        <v>0</v>
      </c>
      <c r="W55" s="31"/>
      <c r="X55" s="31" t="n">
        <f aca="false">INDEX(Curves!$A$12:$AZ$907,$BZ55,CE55)</f>
        <v>0</v>
      </c>
      <c r="Y55" s="31" t="n">
        <f aca="false">INDEX(Curves!$A$12:$AZ$907,$BZ55,CF55)</f>
        <v>0</v>
      </c>
      <c r="Z55" s="31" t="n">
        <f aca="false">INDEX(Curves!$A$12:$AZ$907,$BZ55,CG55)</f>
        <v>0</v>
      </c>
      <c r="AA55" s="31"/>
      <c r="AB55" s="31" t="n">
        <f aca="false">INDEX(Curves!$A$12:$AZ$907,$BZ55,CI55)</f>
        <v>0</v>
      </c>
      <c r="AC55" s="31" t="n">
        <f aca="false">INDEX(Curves!$A$12:$AZ$907,$BZ55,CJ55)</f>
        <v>0</v>
      </c>
      <c r="AD55" s="31" t="n">
        <f aca="false">INDEX(Curves!$A$12:$AZ$907,$BZ55,CK55)</f>
        <v>0</v>
      </c>
      <c r="AE55" s="31"/>
      <c r="AF55" s="31" t="n">
        <f aca="false">INDEX(Curves!$A$12:$AZ$907,$BZ55,CM55)</f>
        <v>0</v>
      </c>
      <c r="AG55" s="31" t="n">
        <f aca="false">INDEX(Curves!$A$12:$AZ$907,$BZ55,CN55)</f>
        <v>0</v>
      </c>
      <c r="AH55" s="31" t="n">
        <f aca="false">INDEX(Curves!$A$12:$AZ$907,$BZ55,CO55)</f>
        <v>0</v>
      </c>
      <c r="AI55" s="31"/>
      <c r="AJ55" s="31" t="n">
        <f aca="false">INDEX(Curves!$A$12:$AZ$907,$BZ55,CQ55)</f>
        <v>0</v>
      </c>
      <c r="AK55" s="31" t="n">
        <f aca="false">INDEX(Curves!$A$12:$AZ$907,$BZ55,CR55)</f>
        <v>0</v>
      </c>
      <c r="AL55" s="31" t="n">
        <f aca="false">INDEX(Curves!$A$12:$AZ$907,$BZ55,CS55)</f>
        <v>0</v>
      </c>
      <c r="AM55" s="31"/>
      <c r="AN55" s="31" t="n">
        <f aca="false">INDEX(Curves!$A$12:$AZ$907,$BZ55,CU55)</f>
        <v>0</v>
      </c>
      <c r="AO55" s="31" t="n">
        <f aca="false">INDEX(Curves!$A$12:$AZ$907,$BZ55,CV55)</f>
        <v>0</v>
      </c>
      <c r="AP55" s="31" t="n">
        <f aca="false">INDEX(Curves!$A$12:$AZ$907,$BZ55,CW55)</f>
        <v>0</v>
      </c>
      <c r="AQ55" s="31"/>
      <c r="AR55" s="31" t="n">
        <f aca="false">INDEX(Curves!$A$12:$AZ$907,$BZ55,CY55)</f>
        <v>0</v>
      </c>
      <c r="AS55" s="31" t="n">
        <f aca="false">INDEX(Curves!$A$12:$AZ$907,$BZ55,CZ55)</f>
        <v>0</v>
      </c>
      <c r="AT55" s="31" t="n">
        <f aca="false">INDEX(Curves!$A$12:$AZ$907,$BZ55,DA55)</f>
        <v>0</v>
      </c>
      <c r="AU55" s="31"/>
      <c r="AV55" s="31" t="n">
        <f aca="false">INDEX(Curves!$A$12:$AZ$907,$BZ55,DC55)</f>
        <v>0</v>
      </c>
      <c r="AW55" s="31" t="n">
        <f aca="false">INDEX(Curves!$A$12:$AZ$907,$BZ55,DD55)</f>
        <v>0</v>
      </c>
      <c r="AX55" s="31" t="n">
        <f aca="false">INDEX(Curves!$A$12:$AZ$907,$BZ55,DE55)</f>
        <v>0</v>
      </c>
      <c r="AY55" s="31"/>
      <c r="AZ55" s="31" t="n">
        <f aca="false">INDEX(Curves!$A$12:$AZ$907,$BZ55,DG55)</f>
        <v>0</v>
      </c>
      <c r="BA55" s="31" t="n">
        <f aca="false">INDEX(Curves!$A$12:$AZ$907,$BZ55,DH55)</f>
        <v>0</v>
      </c>
      <c r="BB55" s="31" t="n">
        <f aca="false">INDEX(Curves!$A$12:$AZ$907,$BZ55,DI55)</f>
        <v>0</v>
      </c>
      <c r="BC55" s="31"/>
      <c r="BD55" s="31" t="n">
        <f aca="false">INDEX(Curves!$A$12:$AZ$907,$BZ55,DK55)</f>
        <v>0</v>
      </c>
      <c r="BE55" s="31" t="n">
        <f aca="false">INDEX(Curves!$A$12:$AZ$907,$BZ55,DL55)</f>
        <v>0</v>
      </c>
      <c r="BF55" s="31" t="n">
        <f aca="false">INDEX(Curves!$A$12:$AZ$907,$BZ55,DM55)</f>
        <v>0</v>
      </c>
      <c r="BG55" s="31"/>
      <c r="BH55" s="31" t="n">
        <f aca="false">INDEX(Curves!$A$12:$AZ$907,$BZ55,DO55)</f>
        <v>0</v>
      </c>
      <c r="BI55" s="31" t="n">
        <f aca="false">INDEX(Curves!$A$12:$AZ$907,$BZ55,DP55)</f>
        <v>0</v>
      </c>
      <c r="BJ55" s="31" t="n">
        <f aca="false">INDEX(Curves!$A$12:$AZ$907,$BZ55,DQ55)</f>
        <v>0</v>
      </c>
      <c r="BK55" s="0"/>
      <c r="BL55" s="0"/>
      <c r="BM55" s="51" t="n">
        <f aca="false">BM54</f>
        <v>35916</v>
      </c>
      <c r="BN55" s="51" t="n">
        <f aca="false">EOMONTH(BM55,1)</f>
        <v>35976</v>
      </c>
      <c r="BO55" s="51" t="n">
        <f aca="false">EOMONTH(BN55,1)</f>
        <v>36007</v>
      </c>
      <c r="BP55" s="51" t="n">
        <f aca="false">EOMONTH(BO55,1)</f>
        <v>36038</v>
      </c>
      <c r="BQ55" s="51" t="n">
        <f aca="false">EOMONTH(BP55,1)</f>
        <v>36068</v>
      </c>
      <c r="BR55" s="51" t="n">
        <f aca="false">EOMONTH(BQ55,1)</f>
        <v>36099</v>
      </c>
      <c r="BS55" s="51" t="n">
        <f aca="false">EOMONTH(BR55,1)</f>
        <v>36129</v>
      </c>
      <c r="BT55" s="51" t="n">
        <f aca="false">EOMONTH(BS55,1)</f>
        <v>36160</v>
      </c>
      <c r="BU55" s="51" t="n">
        <f aca="false">EOMONTH(BT55,1)</f>
        <v>36191</v>
      </c>
      <c r="BV55" s="51" t="n">
        <f aca="false">EOMONTH(BU55,1)</f>
        <v>36219</v>
      </c>
      <c r="BW55" s="51" t="n">
        <f aca="false">EOMONTH(BV55,1)</f>
        <v>36250</v>
      </c>
      <c r="BX55" s="52"/>
      <c r="BZ55" s="34" t="n">
        <f aca="false">MATCH(C55,Curves!$C$12:$C$433,0)</f>
        <v>53</v>
      </c>
      <c r="CA55" s="34" t="n">
        <f aca="false">MATCH(CONCATENATE("NG ",TEXT($BM55,"mmm-yyyy")),Curves!$11:$11,0)</f>
        <v>20</v>
      </c>
      <c r="CB55" s="34" t="n">
        <f aca="false">MATCH(CONCATENATE("B ",TEXT($BM55,"mmm-yyyy")),Curves!$11:$11,0)</f>
        <v>8</v>
      </c>
      <c r="CC55" s="34" t="n">
        <f aca="false">MATCH(CONCATENATE("DISC ",TEXT($BM55,"mmm-yyyy")),Curves!$11:$11,0)</f>
        <v>32</v>
      </c>
      <c r="CD55" s="34"/>
      <c r="CE55" s="34" t="n">
        <f aca="false">MATCH(CONCATENATE("NG ",TEXT($BN55,"mmm-yyyy")),Curves!$11:$11,0)</f>
        <v>21</v>
      </c>
      <c r="CF55" s="34" t="n">
        <f aca="false">MATCH(CONCATENATE("B ",TEXT($BN55,"mmm-yyyy")),Curves!$11:$11,0)</f>
        <v>9</v>
      </c>
      <c r="CG55" s="34" t="n">
        <f aca="false">MATCH(CONCATENATE("DISC ",TEXT($BN55,"mmm-yyyy")),Curves!$11:$11,0)</f>
        <v>33</v>
      </c>
      <c r="CH55" s="34"/>
      <c r="CI55" s="34" t="n">
        <f aca="false">MATCH(CONCATENATE("NG ",TEXT($BO55,"mmm-yyyy")),Curves!$11:$11,0)</f>
        <v>22</v>
      </c>
      <c r="CJ55" s="34" t="n">
        <f aca="false">MATCH(CONCATENATE("B ",TEXT($BO55,"mmm-yyyy")),Curves!$11:$11,0)</f>
        <v>10</v>
      </c>
      <c r="CK55" s="34" t="n">
        <f aca="false">MATCH(CONCATENATE("DISC ",TEXT($BO55,"mmm-yyyy")),Curves!$11:$11,0)</f>
        <v>34</v>
      </c>
      <c r="CL55" s="34"/>
      <c r="CM55" s="34" t="n">
        <f aca="false">MATCH(CONCATENATE("NG ",TEXT($BP55,"mmm-yyyy")),Curves!$11:$11,0)</f>
        <v>23</v>
      </c>
      <c r="CN55" s="34" t="n">
        <f aca="false">MATCH(CONCATENATE("B ",TEXT($BP55,"mmm-yyyy")),Curves!$11:$11,0)</f>
        <v>11</v>
      </c>
      <c r="CO55" s="34" t="n">
        <f aca="false">MATCH(CONCATENATE("DISC ",TEXT($BP55,"mmm-yyyy")),Curves!$11:$11,0)</f>
        <v>35</v>
      </c>
      <c r="CP55" s="34"/>
      <c r="CQ55" s="34" t="n">
        <f aca="false">MATCH(CONCATENATE("NG ",TEXT($BQ55,"mmm-yyyy")),Curves!$11:$11,0)</f>
        <v>24</v>
      </c>
      <c r="CR55" s="34" t="n">
        <f aca="false">MATCH(CONCATENATE("B ",TEXT($BQ55,"mmm-yyyy")),Curves!$11:$11,0)</f>
        <v>12</v>
      </c>
      <c r="CS55" s="34" t="n">
        <f aca="false">MATCH(CONCATENATE("DISC ",TEXT($BQ55,"mmm-yyyy")),Curves!$11:$11,0)</f>
        <v>36</v>
      </c>
      <c r="CT55" s="34"/>
      <c r="CU55" s="34" t="n">
        <f aca="false">MATCH(CONCATENATE("NG ",TEXT($BR55,"mmm-yyyy")),Curves!$11:$11,0)</f>
        <v>25</v>
      </c>
      <c r="CV55" s="34" t="n">
        <f aca="false">MATCH(CONCATENATE("B ",TEXT($BR55,"mmm-yyyy")),Curves!$11:$11,0)</f>
        <v>13</v>
      </c>
      <c r="CW55" s="34" t="n">
        <f aca="false">MATCH(CONCATENATE("DISC ",TEXT($BR55,"mmm-yyyy")),Curves!$11:$11,0)</f>
        <v>37</v>
      </c>
      <c r="CX55" s="34"/>
      <c r="CY55" s="34" t="n">
        <f aca="false">MATCH(CONCATENATE("NG ",TEXT($BS55,"mmm-yyyy")),Curves!$11:$11,0)</f>
        <v>26</v>
      </c>
      <c r="CZ55" s="34" t="n">
        <f aca="false">MATCH(CONCATENATE("B ",TEXT($BS55,"mmm-yyyy")),Curves!$11:$11,0)</f>
        <v>14</v>
      </c>
      <c r="DA55" s="34" t="n">
        <f aca="false">MATCH(CONCATENATE("DISC ",TEXT($BS55,"mmm-yyyy")),Curves!$11:$11,0)</f>
        <v>38</v>
      </c>
      <c r="DB55" s="34"/>
      <c r="DC55" s="34" t="n">
        <f aca="false">MATCH(CONCATENATE("NG ",TEXT($BT55,"mmm-yyyy")),Curves!$11:$11,0)</f>
        <v>27</v>
      </c>
      <c r="DD55" s="34" t="n">
        <f aca="false">MATCH(CONCATENATE("B ",TEXT($BT55,"mmm-yyyy")),Curves!$11:$11,0)</f>
        <v>15</v>
      </c>
      <c r="DE55" s="34" t="n">
        <f aca="false">MATCH(CONCATENATE("DISC ",TEXT($BT55,"mmm-yyyy")),Curves!$11:$11,0)</f>
        <v>39</v>
      </c>
      <c r="DF55" s="34"/>
      <c r="DG55" s="34" t="n">
        <f aca="false">MATCH(CONCATENATE("NG ",TEXT($BU55,"mmm-yyyy")),Curves!$11:$11,0)</f>
        <v>28</v>
      </c>
      <c r="DH55" s="34" t="n">
        <f aca="false">MATCH(CONCATENATE("B ",TEXT($BU55,"mmm-yyyy")),Curves!$11:$11,0)</f>
        <v>16</v>
      </c>
      <c r="DI55" s="34" t="n">
        <f aca="false">MATCH(CONCATENATE("DISC ",TEXT($BU55,"mmm-yyyy")),Curves!$11:$11,0)</f>
        <v>40</v>
      </c>
      <c r="DK55" s="34" t="n">
        <f aca="false">MATCH(CONCATENATE("NG ",TEXT($BV55,"mmm-yyyy")),Curves!$11:$11,0)</f>
        <v>29</v>
      </c>
      <c r="DL55" s="34" t="n">
        <f aca="false">MATCH(CONCATENATE("B ",TEXT($BV55,"mmm-yyyy")),Curves!$11:$11,0)</f>
        <v>17</v>
      </c>
      <c r="DM55" s="34" t="n">
        <f aca="false">MATCH(CONCATENATE("DISC ",TEXT($BV55,"mmm-yyyy")),Curves!$11:$11,0)</f>
        <v>41</v>
      </c>
      <c r="DO55" s="34" t="n">
        <f aca="false">MATCH(CONCATENATE("NG ",TEXT($BW55,"mmm-yyyy")),Curves!$11:$11,0)</f>
        <v>30</v>
      </c>
      <c r="DP55" s="34" t="n">
        <f aca="false">MATCH(CONCATENATE("B ",TEXT($BW55,"mmm-yyyy")),Curves!$11:$11,0)</f>
        <v>18</v>
      </c>
      <c r="DQ55" s="34" t="n">
        <f aca="false">MATCH(CONCATENATE("DISC ",TEXT($BW55,"mmm-yyyy")),Curves!$11:$11,0)</f>
        <v>42</v>
      </c>
    </row>
    <row r="56" customFormat="false" ht="12.75" hidden="false" customHeight="false" outlineLevel="0" collapsed="false">
      <c r="B56" s="26" t="n">
        <f aca="false">IF(C56&lt;&gt;"",IF(C56&gt;=(WORKDAY(EOMONTH(C56,0)+1,-2)),EOMONTH(EOMONTH(C56,0)+1,0)+1,EOMONTH(C56,0)+1),"")</f>
        <v>35947</v>
      </c>
      <c r="C56" s="45" t="n">
        <f aca="false">IF(Curves!C65&lt;&gt;"",Curves!C65,"")</f>
        <v>35939</v>
      </c>
      <c r="D56" s="46"/>
      <c r="E56" s="47" t="n">
        <f aca="false">(T56+U56)*V56</f>
        <v>0</v>
      </c>
      <c r="F56" s="47" t="n">
        <f aca="false">(X56+Y56)*Z56</f>
        <v>0</v>
      </c>
      <c r="G56" s="47" t="n">
        <f aca="false">(AB56+AC56)*AD56</f>
        <v>0</v>
      </c>
      <c r="H56" s="47" t="n">
        <f aca="false">(AF56+AG56)*AH56</f>
        <v>0</v>
      </c>
      <c r="I56" s="47" t="n">
        <f aca="false">(AJ56+AK56)*AL56</f>
        <v>0</v>
      </c>
      <c r="J56" s="47" t="n">
        <f aca="false">(AN56+AO56)*AP56</f>
        <v>0</v>
      </c>
      <c r="K56" s="47" t="n">
        <f aca="false">(AR56+AS56)*AT56</f>
        <v>0</v>
      </c>
      <c r="L56" s="47" t="n">
        <f aca="false">(AV56+AW56)*AX56</f>
        <v>0</v>
      </c>
      <c r="M56" s="47" t="n">
        <f aca="false">(AZ56+BA56)*BB56</f>
        <v>0</v>
      </c>
      <c r="N56" s="47" t="n">
        <f aca="false">(BD56+BE56)*BF56</f>
        <v>0</v>
      </c>
      <c r="O56" s="48" t="n">
        <f aca="false">(BH56+BI56)*BJ56</f>
        <v>0</v>
      </c>
      <c r="P56" s="49" t="n">
        <f aca="false">MAX(E56:O56)</f>
        <v>0</v>
      </c>
      <c r="Q56" s="49" t="n">
        <f aca="false">MIN(F56:O56)</f>
        <v>0</v>
      </c>
      <c r="R56" s="50" t="n">
        <f aca="false">IF(P56-Q56&lt;&gt;0,P56-Q56,R55)</f>
        <v>0.492044049477398</v>
      </c>
      <c r="T56" s="31" t="n">
        <f aca="false">INDEX(Curves!$A$12:$AZ$907,$BZ56,CA56)</f>
        <v>0</v>
      </c>
      <c r="U56" s="31" t="n">
        <f aca="false">INDEX(Curves!$A$12:$AZ$907,$BZ56,CB56)</f>
        <v>0</v>
      </c>
      <c r="V56" s="31" t="n">
        <f aca="false">INDEX(Curves!$A$12:$AZ$907,$BZ56,CC56)</f>
        <v>0</v>
      </c>
      <c r="W56" s="31"/>
      <c r="X56" s="31" t="n">
        <f aca="false">INDEX(Curves!$A$12:$AZ$907,$BZ56,CE56)</f>
        <v>0</v>
      </c>
      <c r="Y56" s="31" t="n">
        <f aca="false">INDEX(Curves!$A$12:$AZ$907,$BZ56,CF56)</f>
        <v>0</v>
      </c>
      <c r="Z56" s="31" t="n">
        <f aca="false">INDEX(Curves!$A$12:$AZ$907,$BZ56,CG56)</f>
        <v>0</v>
      </c>
      <c r="AA56" s="31"/>
      <c r="AB56" s="31" t="n">
        <f aca="false">INDEX(Curves!$A$12:$AZ$907,$BZ56,CI56)</f>
        <v>0</v>
      </c>
      <c r="AC56" s="31" t="n">
        <f aca="false">INDEX(Curves!$A$12:$AZ$907,$BZ56,CJ56)</f>
        <v>0</v>
      </c>
      <c r="AD56" s="31" t="n">
        <f aca="false">INDEX(Curves!$A$12:$AZ$907,$BZ56,CK56)</f>
        <v>0</v>
      </c>
      <c r="AE56" s="31"/>
      <c r="AF56" s="31" t="n">
        <f aca="false">INDEX(Curves!$A$12:$AZ$907,$BZ56,CM56)</f>
        <v>0</v>
      </c>
      <c r="AG56" s="31" t="n">
        <f aca="false">INDEX(Curves!$A$12:$AZ$907,$BZ56,CN56)</f>
        <v>0</v>
      </c>
      <c r="AH56" s="31" t="n">
        <f aca="false">INDEX(Curves!$A$12:$AZ$907,$BZ56,CO56)</f>
        <v>0</v>
      </c>
      <c r="AI56" s="31"/>
      <c r="AJ56" s="31" t="n">
        <f aca="false">INDEX(Curves!$A$12:$AZ$907,$BZ56,CQ56)</f>
        <v>0</v>
      </c>
      <c r="AK56" s="31" t="n">
        <f aca="false">INDEX(Curves!$A$12:$AZ$907,$BZ56,CR56)</f>
        <v>0</v>
      </c>
      <c r="AL56" s="31" t="n">
        <f aca="false">INDEX(Curves!$A$12:$AZ$907,$BZ56,CS56)</f>
        <v>0</v>
      </c>
      <c r="AM56" s="31"/>
      <c r="AN56" s="31" t="n">
        <f aca="false">INDEX(Curves!$A$12:$AZ$907,$BZ56,CU56)</f>
        <v>0</v>
      </c>
      <c r="AO56" s="31" t="n">
        <f aca="false">INDEX(Curves!$A$12:$AZ$907,$BZ56,CV56)</f>
        <v>0</v>
      </c>
      <c r="AP56" s="31" t="n">
        <f aca="false">INDEX(Curves!$A$12:$AZ$907,$BZ56,CW56)</f>
        <v>0</v>
      </c>
      <c r="AQ56" s="31"/>
      <c r="AR56" s="31" t="n">
        <f aca="false">INDEX(Curves!$A$12:$AZ$907,$BZ56,CY56)</f>
        <v>0</v>
      </c>
      <c r="AS56" s="31" t="n">
        <f aca="false">INDEX(Curves!$A$12:$AZ$907,$BZ56,CZ56)</f>
        <v>0</v>
      </c>
      <c r="AT56" s="31" t="n">
        <f aca="false">INDEX(Curves!$A$12:$AZ$907,$BZ56,DA56)</f>
        <v>0</v>
      </c>
      <c r="AU56" s="31"/>
      <c r="AV56" s="31" t="n">
        <f aca="false">INDEX(Curves!$A$12:$AZ$907,$BZ56,DC56)</f>
        <v>0</v>
      </c>
      <c r="AW56" s="31" t="n">
        <f aca="false">INDEX(Curves!$A$12:$AZ$907,$BZ56,DD56)</f>
        <v>0</v>
      </c>
      <c r="AX56" s="31" t="n">
        <f aca="false">INDEX(Curves!$A$12:$AZ$907,$BZ56,DE56)</f>
        <v>0</v>
      </c>
      <c r="AY56" s="31"/>
      <c r="AZ56" s="31" t="n">
        <f aca="false">INDEX(Curves!$A$12:$AZ$907,$BZ56,DG56)</f>
        <v>0</v>
      </c>
      <c r="BA56" s="31" t="n">
        <f aca="false">INDEX(Curves!$A$12:$AZ$907,$BZ56,DH56)</f>
        <v>0</v>
      </c>
      <c r="BB56" s="31" t="n">
        <f aca="false">INDEX(Curves!$A$12:$AZ$907,$BZ56,DI56)</f>
        <v>0</v>
      </c>
      <c r="BC56" s="31"/>
      <c r="BD56" s="31" t="n">
        <f aca="false">INDEX(Curves!$A$12:$AZ$907,$BZ56,DK56)</f>
        <v>0</v>
      </c>
      <c r="BE56" s="31" t="n">
        <f aca="false">INDEX(Curves!$A$12:$AZ$907,$BZ56,DL56)</f>
        <v>0</v>
      </c>
      <c r="BF56" s="31" t="n">
        <f aca="false">INDEX(Curves!$A$12:$AZ$907,$BZ56,DM56)</f>
        <v>0</v>
      </c>
      <c r="BG56" s="31"/>
      <c r="BH56" s="31" t="n">
        <f aca="false">INDEX(Curves!$A$12:$AZ$907,$BZ56,DO56)</f>
        <v>0</v>
      </c>
      <c r="BI56" s="31" t="n">
        <f aca="false">INDEX(Curves!$A$12:$AZ$907,$BZ56,DP56)</f>
        <v>0</v>
      </c>
      <c r="BJ56" s="31" t="n">
        <f aca="false">INDEX(Curves!$A$12:$AZ$907,$BZ56,DQ56)</f>
        <v>0</v>
      </c>
      <c r="BK56" s="0"/>
      <c r="BL56" s="0"/>
      <c r="BM56" s="51" t="n">
        <f aca="false">BM55</f>
        <v>35916</v>
      </c>
      <c r="BN56" s="51" t="n">
        <f aca="false">EOMONTH(BM56,1)</f>
        <v>35976</v>
      </c>
      <c r="BO56" s="51" t="n">
        <f aca="false">EOMONTH(BN56,1)</f>
        <v>36007</v>
      </c>
      <c r="BP56" s="51" t="n">
        <f aca="false">EOMONTH(BO56,1)</f>
        <v>36038</v>
      </c>
      <c r="BQ56" s="51" t="n">
        <f aca="false">EOMONTH(BP56,1)</f>
        <v>36068</v>
      </c>
      <c r="BR56" s="51" t="n">
        <f aca="false">EOMONTH(BQ56,1)</f>
        <v>36099</v>
      </c>
      <c r="BS56" s="51" t="n">
        <f aca="false">EOMONTH(BR56,1)</f>
        <v>36129</v>
      </c>
      <c r="BT56" s="51" t="n">
        <f aca="false">EOMONTH(BS56,1)</f>
        <v>36160</v>
      </c>
      <c r="BU56" s="51" t="n">
        <f aca="false">EOMONTH(BT56,1)</f>
        <v>36191</v>
      </c>
      <c r="BV56" s="51" t="n">
        <f aca="false">EOMONTH(BU56,1)</f>
        <v>36219</v>
      </c>
      <c r="BW56" s="51" t="n">
        <f aca="false">EOMONTH(BV56,1)</f>
        <v>36250</v>
      </c>
      <c r="BX56" s="52"/>
      <c r="BZ56" s="34" t="n">
        <f aca="false">MATCH(C56,Curves!$C$12:$C$433,0)</f>
        <v>54</v>
      </c>
      <c r="CA56" s="34" t="n">
        <f aca="false">MATCH(CONCATENATE("NG ",TEXT($BM56,"mmm-yyyy")),Curves!$11:$11,0)</f>
        <v>20</v>
      </c>
      <c r="CB56" s="34" t="n">
        <f aca="false">MATCH(CONCATENATE("B ",TEXT($BM56,"mmm-yyyy")),Curves!$11:$11,0)</f>
        <v>8</v>
      </c>
      <c r="CC56" s="34" t="n">
        <f aca="false">MATCH(CONCATENATE("DISC ",TEXT($BM56,"mmm-yyyy")),Curves!$11:$11,0)</f>
        <v>32</v>
      </c>
      <c r="CD56" s="34"/>
      <c r="CE56" s="34" t="n">
        <f aca="false">MATCH(CONCATENATE("NG ",TEXT($BN56,"mmm-yyyy")),Curves!$11:$11,0)</f>
        <v>21</v>
      </c>
      <c r="CF56" s="34" t="n">
        <f aca="false">MATCH(CONCATENATE("B ",TEXT($BN56,"mmm-yyyy")),Curves!$11:$11,0)</f>
        <v>9</v>
      </c>
      <c r="CG56" s="34" t="n">
        <f aca="false">MATCH(CONCATENATE("DISC ",TEXT($BN56,"mmm-yyyy")),Curves!$11:$11,0)</f>
        <v>33</v>
      </c>
      <c r="CH56" s="34"/>
      <c r="CI56" s="34" t="n">
        <f aca="false">MATCH(CONCATENATE("NG ",TEXT($BO56,"mmm-yyyy")),Curves!$11:$11,0)</f>
        <v>22</v>
      </c>
      <c r="CJ56" s="34" t="n">
        <f aca="false">MATCH(CONCATENATE("B ",TEXT($BO56,"mmm-yyyy")),Curves!$11:$11,0)</f>
        <v>10</v>
      </c>
      <c r="CK56" s="34" t="n">
        <f aca="false">MATCH(CONCATENATE("DISC ",TEXT($BO56,"mmm-yyyy")),Curves!$11:$11,0)</f>
        <v>34</v>
      </c>
      <c r="CL56" s="34"/>
      <c r="CM56" s="34" t="n">
        <f aca="false">MATCH(CONCATENATE("NG ",TEXT($BP56,"mmm-yyyy")),Curves!$11:$11,0)</f>
        <v>23</v>
      </c>
      <c r="CN56" s="34" t="n">
        <f aca="false">MATCH(CONCATENATE("B ",TEXT($BP56,"mmm-yyyy")),Curves!$11:$11,0)</f>
        <v>11</v>
      </c>
      <c r="CO56" s="34" t="n">
        <f aca="false">MATCH(CONCATENATE("DISC ",TEXT($BP56,"mmm-yyyy")),Curves!$11:$11,0)</f>
        <v>35</v>
      </c>
      <c r="CP56" s="34"/>
      <c r="CQ56" s="34" t="n">
        <f aca="false">MATCH(CONCATENATE("NG ",TEXT($BQ56,"mmm-yyyy")),Curves!$11:$11,0)</f>
        <v>24</v>
      </c>
      <c r="CR56" s="34" t="n">
        <f aca="false">MATCH(CONCATENATE("B ",TEXT($BQ56,"mmm-yyyy")),Curves!$11:$11,0)</f>
        <v>12</v>
      </c>
      <c r="CS56" s="34" t="n">
        <f aca="false">MATCH(CONCATENATE("DISC ",TEXT($BQ56,"mmm-yyyy")),Curves!$11:$11,0)</f>
        <v>36</v>
      </c>
      <c r="CT56" s="34"/>
      <c r="CU56" s="34" t="n">
        <f aca="false">MATCH(CONCATENATE("NG ",TEXT($BR56,"mmm-yyyy")),Curves!$11:$11,0)</f>
        <v>25</v>
      </c>
      <c r="CV56" s="34" t="n">
        <f aca="false">MATCH(CONCATENATE("B ",TEXT($BR56,"mmm-yyyy")),Curves!$11:$11,0)</f>
        <v>13</v>
      </c>
      <c r="CW56" s="34" t="n">
        <f aca="false">MATCH(CONCATENATE("DISC ",TEXT($BR56,"mmm-yyyy")),Curves!$11:$11,0)</f>
        <v>37</v>
      </c>
      <c r="CX56" s="34"/>
      <c r="CY56" s="34" t="n">
        <f aca="false">MATCH(CONCATENATE("NG ",TEXT($BS56,"mmm-yyyy")),Curves!$11:$11,0)</f>
        <v>26</v>
      </c>
      <c r="CZ56" s="34" t="n">
        <f aca="false">MATCH(CONCATENATE("B ",TEXT($BS56,"mmm-yyyy")),Curves!$11:$11,0)</f>
        <v>14</v>
      </c>
      <c r="DA56" s="34" t="n">
        <f aca="false">MATCH(CONCATENATE("DISC ",TEXT($BS56,"mmm-yyyy")),Curves!$11:$11,0)</f>
        <v>38</v>
      </c>
      <c r="DB56" s="34"/>
      <c r="DC56" s="34" t="n">
        <f aca="false">MATCH(CONCATENATE("NG ",TEXT($BT56,"mmm-yyyy")),Curves!$11:$11,0)</f>
        <v>27</v>
      </c>
      <c r="DD56" s="34" t="n">
        <f aca="false">MATCH(CONCATENATE("B ",TEXT($BT56,"mmm-yyyy")),Curves!$11:$11,0)</f>
        <v>15</v>
      </c>
      <c r="DE56" s="34" t="n">
        <f aca="false">MATCH(CONCATENATE("DISC ",TEXT($BT56,"mmm-yyyy")),Curves!$11:$11,0)</f>
        <v>39</v>
      </c>
      <c r="DF56" s="34"/>
      <c r="DG56" s="34" t="n">
        <f aca="false">MATCH(CONCATENATE("NG ",TEXT($BU56,"mmm-yyyy")),Curves!$11:$11,0)</f>
        <v>28</v>
      </c>
      <c r="DH56" s="34" t="n">
        <f aca="false">MATCH(CONCATENATE("B ",TEXT($BU56,"mmm-yyyy")),Curves!$11:$11,0)</f>
        <v>16</v>
      </c>
      <c r="DI56" s="34" t="n">
        <f aca="false">MATCH(CONCATENATE("DISC ",TEXT($BU56,"mmm-yyyy")),Curves!$11:$11,0)</f>
        <v>40</v>
      </c>
      <c r="DK56" s="34" t="n">
        <f aca="false">MATCH(CONCATENATE("NG ",TEXT($BV56,"mmm-yyyy")),Curves!$11:$11,0)</f>
        <v>29</v>
      </c>
      <c r="DL56" s="34" t="n">
        <f aca="false">MATCH(CONCATENATE("B ",TEXT($BV56,"mmm-yyyy")),Curves!$11:$11,0)</f>
        <v>17</v>
      </c>
      <c r="DM56" s="34" t="n">
        <f aca="false">MATCH(CONCATENATE("DISC ",TEXT($BV56,"mmm-yyyy")),Curves!$11:$11,0)</f>
        <v>41</v>
      </c>
      <c r="DO56" s="34" t="n">
        <f aca="false">MATCH(CONCATENATE("NG ",TEXT($BW56,"mmm-yyyy")),Curves!$11:$11,0)</f>
        <v>30</v>
      </c>
      <c r="DP56" s="34" t="n">
        <f aca="false">MATCH(CONCATENATE("B ",TEXT($BW56,"mmm-yyyy")),Curves!$11:$11,0)</f>
        <v>18</v>
      </c>
      <c r="DQ56" s="34" t="n">
        <f aca="false">MATCH(CONCATENATE("DISC ",TEXT($BW56,"mmm-yyyy")),Curves!$11:$11,0)</f>
        <v>42</v>
      </c>
    </row>
    <row r="57" customFormat="false" ht="12.75" hidden="false" customHeight="false" outlineLevel="0" collapsed="false">
      <c r="B57" s="26" t="n">
        <f aca="false">IF(C57&lt;&gt;"",IF(C57&gt;=(WORKDAY(EOMONTH(C57,0)+1,-2)),EOMONTH(EOMONTH(C57,0)+1,0)+1,EOMONTH(C57,0)+1),"")</f>
        <v>35947</v>
      </c>
      <c r="C57" s="45" t="n">
        <f aca="false">IF(Curves!C66&lt;&gt;"",Curves!C66,"")</f>
        <v>35940</v>
      </c>
      <c r="D57" s="46"/>
      <c r="E57" s="47" t="n">
        <f aca="false">(T57+U57)*V57</f>
        <v>0</v>
      </c>
      <c r="F57" s="47" t="n">
        <f aca="false">(X57+Y57)*Z57</f>
        <v>0</v>
      </c>
      <c r="G57" s="47" t="n">
        <f aca="false">(AB57+AC57)*AD57</f>
        <v>0</v>
      </c>
      <c r="H57" s="47" t="n">
        <f aca="false">(AF57+AG57)*AH57</f>
        <v>0</v>
      </c>
      <c r="I57" s="47" t="n">
        <f aca="false">(AJ57+AK57)*AL57</f>
        <v>0</v>
      </c>
      <c r="J57" s="47" t="n">
        <f aca="false">(AN57+AO57)*AP57</f>
        <v>0</v>
      </c>
      <c r="K57" s="47" t="n">
        <f aca="false">(AR57+AS57)*AT57</f>
        <v>0</v>
      </c>
      <c r="L57" s="47" t="n">
        <f aca="false">(AV57+AW57)*AX57</f>
        <v>0</v>
      </c>
      <c r="M57" s="47" t="n">
        <f aca="false">(AZ57+BA57)*BB57</f>
        <v>0</v>
      </c>
      <c r="N57" s="47" t="n">
        <f aca="false">(BD57+BE57)*BF57</f>
        <v>0</v>
      </c>
      <c r="O57" s="48" t="n">
        <f aca="false">(BH57+BI57)*BJ57</f>
        <v>0</v>
      </c>
      <c r="P57" s="49" t="n">
        <f aca="false">MAX(E57:O57)</f>
        <v>0</v>
      </c>
      <c r="Q57" s="49" t="n">
        <f aca="false">MIN(F57:O57)</f>
        <v>0</v>
      </c>
      <c r="R57" s="50" t="n">
        <f aca="false">IF(P57-Q57&lt;&gt;0,P57-Q57,R56)</f>
        <v>0.492044049477398</v>
      </c>
      <c r="T57" s="31" t="n">
        <f aca="false">INDEX(Curves!$A$12:$AZ$907,$BZ57,CA57)</f>
        <v>0</v>
      </c>
      <c r="U57" s="31" t="n">
        <f aca="false">INDEX(Curves!$A$12:$AZ$907,$BZ57,CB57)</f>
        <v>0</v>
      </c>
      <c r="V57" s="31" t="n">
        <f aca="false">INDEX(Curves!$A$12:$AZ$907,$BZ57,CC57)</f>
        <v>0</v>
      </c>
      <c r="W57" s="31"/>
      <c r="X57" s="31" t="n">
        <f aca="false">INDEX(Curves!$A$12:$AZ$907,$BZ57,CE57)</f>
        <v>0</v>
      </c>
      <c r="Y57" s="31" t="n">
        <f aca="false">INDEX(Curves!$A$12:$AZ$907,$BZ57,CF57)</f>
        <v>0</v>
      </c>
      <c r="Z57" s="31" t="n">
        <f aca="false">INDEX(Curves!$A$12:$AZ$907,$BZ57,CG57)</f>
        <v>0</v>
      </c>
      <c r="AA57" s="31"/>
      <c r="AB57" s="31" t="n">
        <f aca="false">INDEX(Curves!$A$12:$AZ$907,$BZ57,CI57)</f>
        <v>0</v>
      </c>
      <c r="AC57" s="31" t="n">
        <f aca="false">INDEX(Curves!$A$12:$AZ$907,$BZ57,CJ57)</f>
        <v>0</v>
      </c>
      <c r="AD57" s="31" t="n">
        <f aca="false">INDEX(Curves!$A$12:$AZ$907,$BZ57,CK57)</f>
        <v>0</v>
      </c>
      <c r="AE57" s="31"/>
      <c r="AF57" s="31" t="n">
        <f aca="false">INDEX(Curves!$A$12:$AZ$907,$BZ57,CM57)</f>
        <v>0</v>
      </c>
      <c r="AG57" s="31" t="n">
        <f aca="false">INDEX(Curves!$A$12:$AZ$907,$BZ57,CN57)</f>
        <v>0</v>
      </c>
      <c r="AH57" s="31" t="n">
        <f aca="false">INDEX(Curves!$A$12:$AZ$907,$BZ57,CO57)</f>
        <v>0</v>
      </c>
      <c r="AI57" s="31"/>
      <c r="AJ57" s="31" t="n">
        <f aca="false">INDEX(Curves!$A$12:$AZ$907,$BZ57,CQ57)</f>
        <v>0</v>
      </c>
      <c r="AK57" s="31" t="n">
        <f aca="false">INDEX(Curves!$A$12:$AZ$907,$BZ57,CR57)</f>
        <v>0</v>
      </c>
      <c r="AL57" s="31" t="n">
        <f aca="false">INDEX(Curves!$A$12:$AZ$907,$BZ57,CS57)</f>
        <v>0</v>
      </c>
      <c r="AM57" s="31"/>
      <c r="AN57" s="31" t="n">
        <f aca="false">INDEX(Curves!$A$12:$AZ$907,$BZ57,CU57)</f>
        <v>0</v>
      </c>
      <c r="AO57" s="31" t="n">
        <f aca="false">INDEX(Curves!$A$12:$AZ$907,$BZ57,CV57)</f>
        <v>0</v>
      </c>
      <c r="AP57" s="31" t="n">
        <f aca="false">INDEX(Curves!$A$12:$AZ$907,$BZ57,CW57)</f>
        <v>0</v>
      </c>
      <c r="AQ57" s="31"/>
      <c r="AR57" s="31" t="n">
        <f aca="false">INDEX(Curves!$A$12:$AZ$907,$BZ57,CY57)</f>
        <v>0</v>
      </c>
      <c r="AS57" s="31" t="n">
        <f aca="false">INDEX(Curves!$A$12:$AZ$907,$BZ57,CZ57)</f>
        <v>0</v>
      </c>
      <c r="AT57" s="31" t="n">
        <f aca="false">INDEX(Curves!$A$12:$AZ$907,$BZ57,DA57)</f>
        <v>0</v>
      </c>
      <c r="AU57" s="31"/>
      <c r="AV57" s="31" t="n">
        <f aca="false">INDEX(Curves!$A$12:$AZ$907,$BZ57,DC57)</f>
        <v>0</v>
      </c>
      <c r="AW57" s="31" t="n">
        <f aca="false">INDEX(Curves!$A$12:$AZ$907,$BZ57,DD57)</f>
        <v>0</v>
      </c>
      <c r="AX57" s="31" t="n">
        <f aca="false">INDEX(Curves!$A$12:$AZ$907,$BZ57,DE57)</f>
        <v>0</v>
      </c>
      <c r="AY57" s="31"/>
      <c r="AZ57" s="31" t="n">
        <f aca="false">INDEX(Curves!$A$12:$AZ$907,$BZ57,DG57)</f>
        <v>0</v>
      </c>
      <c r="BA57" s="31" t="n">
        <f aca="false">INDEX(Curves!$A$12:$AZ$907,$BZ57,DH57)</f>
        <v>0</v>
      </c>
      <c r="BB57" s="31" t="n">
        <f aca="false">INDEX(Curves!$A$12:$AZ$907,$BZ57,DI57)</f>
        <v>0</v>
      </c>
      <c r="BC57" s="31"/>
      <c r="BD57" s="31" t="n">
        <f aca="false">INDEX(Curves!$A$12:$AZ$907,$BZ57,DK57)</f>
        <v>0</v>
      </c>
      <c r="BE57" s="31" t="n">
        <f aca="false">INDEX(Curves!$A$12:$AZ$907,$BZ57,DL57)</f>
        <v>0</v>
      </c>
      <c r="BF57" s="31" t="n">
        <f aca="false">INDEX(Curves!$A$12:$AZ$907,$BZ57,DM57)</f>
        <v>0</v>
      </c>
      <c r="BG57" s="31"/>
      <c r="BH57" s="31" t="n">
        <f aca="false">INDEX(Curves!$A$12:$AZ$907,$BZ57,DO57)</f>
        <v>0</v>
      </c>
      <c r="BI57" s="31" t="n">
        <f aca="false">INDEX(Curves!$A$12:$AZ$907,$BZ57,DP57)</f>
        <v>0</v>
      </c>
      <c r="BJ57" s="31" t="n">
        <f aca="false">INDEX(Curves!$A$12:$AZ$907,$BZ57,DQ57)</f>
        <v>0</v>
      </c>
      <c r="BK57" s="0"/>
      <c r="BL57" s="0"/>
      <c r="BM57" s="51" t="n">
        <f aca="false">BM56</f>
        <v>35916</v>
      </c>
      <c r="BN57" s="51" t="n">
        <f aca="false">EOMONTH(BM57,1)</f>
        <v>35976</v>
      </c>
      <c r="BO57" s="51" t="n">
        <f aca="false">EOMONTH(BN57,1)</f>
        <v>36007</v>
      </c>
      <c r="BP57" s="51" t="n">
        <f aca="false">EOMONTH(BO57,1)</f>
        <v>36038</v>
      </c>
      <c r="BQ57" s="51" t="n">
        <f aca="false">EOMONTH(BP57,1)</f>
        <v>36068</v>
      </c>
      <c r="BR57" s="51" t="n">
        <f aca="false">EOMONTH(BQ57,1)</f>
        <v>36099</v>
      </c>
      <c r="BS57" s="51" t="n">
        <f aca="false">EOMONTH(BR57,1)</f>
        <v>36129</v>
      </c>
      <c r="BT57" s="51" t="n">
        <f aca="false">EOMONTH(BS57,1)</f>
        <v>36160</v>
      </c>
      <c r="BU57" s="51" t="n">
        <f aca="false">EOMONTH(BT57,1)</f>
        <v>36191</v>
      </c>
      <c r="BV57" s="51" t="n">
        <f aca="false">EOMONTH(BU57,1)</f>
        <v>36219</v>
      </c>
      <c r="BW57" s="51" t="n">
        <f aca="false">EOMONTH(BV57,1)</f>
        <v>36250</v>
      </c>
      <c r="BX57" s="52"/>
      <c r="BZ57" s="34" t="n">
        <f aca="false">MATCH(C57,Curves!$C$12:$C$433,0)</f>
        <v>55</v>
      </c>
      <c r="CA57" s="34" t="n">
        <f aca="false">MATCH(CONCATENATE("NG ",TEXT($BM57,"mmm-yyyy")),Curves!$11:$11,0)</f>
        <v>20</v>
      </c>
      <c r="CB57" s="34" t="n">
        <f aca="false">MATCH(CONCATENATE("B ",TEXT($BM57,"mmm-yyyy")),Curves!$11:$11,0)</f>
        <v>8</v>
      </c>
      <c r="CC57" s="34" t="n">
        <f aca="false">MATCH(CONCATENATE("DISC ",TEXT($BM57,"mmm-yyyy")),Curves!$11:$11,0)</f>
        <v>32</v>
      </c>
      <c r="CD57" s="34"/>
      <c r="CE57" s="34" t="n">
        <f aca="false">MATCH(CONCATENATE("NG ",TEXT($BN57,"mmm-yyyy")),Curves!$11:$11,0)</f>
        <v>21</v>
      </c>
      <c r="CF57" s="34" t="n">
        <f aca="false">MATCH(CONCATENATE("B ",TEXT($BN57,"mmm-yyyy")),Curves!$11:$11,0)</f>
        <v>9</v>
      </c>
      <c r="CG57" s="34" t="n">
        <f aca="false">MATCH(CONCATENATE("DISC ",TEXT($BN57,"mmm-yyyy")),Curves!$11:$11,0)</f>
        <v>33</v>
      </c>
      <c r="CH57" s="34"/>
      <c r="CI57" s="34" t="n">
        <f aca="false">MATCH(CONCATENATE("NG ",TEXT($BO57,"mmm-yyyy")),Curves!$11:$11,0)</f>
        <v>22</v>
      </c>
      <c r="CJ57" s="34" t="n">
        <f aca="false">MATCH(CONCATENATE("B ",TEXT($BO57,"mmm-yyyy")),Curves!$11:$11,0)</f>
        <v>10</v>
      </c>
      <c r="CK57" s="34" t="n">
        <f aca="false">MATCH(CONCATENATE("DISC ",TEXT($BO57,"mmm-yyyy")),Curves!$11:$11,0)</f>
        <v>34</v>
      </c>
      <c r="CL57" s="34"/>
      <c r="CM57" s="34" t="n">
        <f aca="false">MATCH(CONCATENATE("NG ",TEXT($BP57,"mmm-yyyy")),Curves!$11:$11,0)</f>
        <v>23</v>
      </c>
      <c r="CN57" s="34" t="n">
        <f aca="false">MATCH(CONCATENATE("B ",TEXT($BP57,"mmm-yyyy")),Curves!$11:$11,0)</f>
        <v>11</v>
      </c>
      <c r="CO57" s="34" t="n">
        <f aca="false">MATCH(CONCATENATE("DISC ",TEXT($BP57,"mmm-yyyy")),Curves!$11:$11,0)</f>
        <v>35</v>
      </c>
      <c r="CP57" s="34"/>
      <c r="CQ57" s="34" t="n">
        <f aca="false">MATCH(CONCATENATE("NG ",TEXT($BQ57,"mmm-yyyy")),Curves!$11:$11,0)</f>
        <v>24</v>
      </c>
      <c r="CR57" s="34" t="n">
        <f aca="false">MATCH(CONCATENATE("B ",TEXT($BQ57,"mmm-yyyy")),Curves!$11:$11,0)</f>
        <v>12</v>
      </c>
      <c r="CS57" s="34" t="n">
        <f aca="false">MATCH(CONCATENATE("DISC ",TEXT($BQ57,"mmm-yyyy")),Curves!$11:$11,0)</f>
        <v>36</v>
      </c>
      <c r="CT57" s="34"/>
      <c r="CU57" s="34" t="n">
        <f aca="false">MATCH(CONCATENATE("NG ",TEXT($BR57,"mmm-yyyy")),Curves!$11:$11,0)</f>
        <v>25</v>
      </c>
      <c r="CV57" s="34" t="n">
        <f aca="false">MATCH(CONCATENATE("B ",TEXT($BR57,"mmm-yyyy")),Curves!$11:$11,0)</f>
        <v>13</v>
      </c>
      <c r="CW57" s="34" t="n">
        <f aca="false">MATCH(CONCATENATE("DISC ",TEXT($BR57,"mmm-yyyy")),Curves!$11:$11,0)</f>
        <v>37</v>
      </c>
      <c r="CX57" s="34"/>
      <c r="CY57" s="34" t="n">
        <f aca="false">MATCH(CONCATENATE("NG ",TEXT($BS57,"mmm-yyyy")),Curves!$11:$11,0)</f>
        <v>26</v>
      </c>
      <c r="CZ57" s="34" t="n">
        <f aca="false">MATCH(CONCATENATE("B ",TEXT($BS57,"mmm-yyyy")),Curves!$11:$11,0)</f>
        <v>14</v>
      </c>
      <c r="DA57" s="34" t="n">
        <f aca="false">MATCH(CONCATENATE("DISC ",TEXT($BS57,"mmm-yyyy")),Curves!$11:$11,0)</f>
        <v>38</v>
      </c>
      <c r="DB57" s="34"/>
      <c r="DC57" s="34" t="n">
        <f aca="false">MATCH(CONCATENATE("NG ",TEXT($BT57,"mmm-yyyy")),Curves!$11:$11,0)</f>
        <v>27</v>
      </c>
      <c r="DD57" s="34" t="n">
        <f aca="false">MATCH(CONCATENATE("B ",TEXT($BT57,"mmm-yyyy")),Curves!$11:$11,0)</f>
        <v>15</v>
      </c>
      <c r="DE57" s="34" t="n">
        <f aca="false">MATCH(CONCATENATE("DISC ",TEXT($BT57,"mmm-yyyy")),Curves!$11:$11,0)</f>
        <v>39</v>
      </c>
      <c r="DF57" s="34"/>
      <c r="DG57" s="34" t="n">
        <f aca="false">MATCH(CONCATENATE("NG ",TEXT($BU57,"mmm-yyyy")),Curves!$11:$11,0)</f>
        <v>28</v>
      </c>
      <c r="DH57" s="34" t="n">
        <f aca="false">MATCH(CONCATENATE("B ",TEXT($BU57,"mmm-yyyy")),Curves!$11:$11,0)</f>
        <v>16</v>
      </c>
      <c r="DI57" s="34" t="n">
        <f aca="false">MATCH(CONCATENATE("DISC ",TEXT($BU57,"mmm-yyyy")),Curves!$11:$11,0)</f>
        <v>40</v>
      </c>
      <c r="DK57" s="34" t="n">
        <f aca="false">MATCH(CONCATENATE("NG ",TEXT($BV57,"mmm-yyyy")),Curves!$11:$11,0)</f>
        <v>29</v>
      </c>
      <c r="DL57" s="34" t="n">
        <f aca="false">MATCH(CONCATENATE("B ",TEXT($BV57,"mmm-yyyy")),Curves!$11:$11,0)</f>
        <v>17</v>
      </c>
      <c r="DM57" s="34" t="n">
        <f aca="false">MATCH(CONCATENATE("DISC ",TEXT($BV57,"mmm-yyyy")),Curves!$11:$11,0)</f>
        <v>41</v>
      </c>
      <c r="DO57" s="34" t="n">
        <f aca="false">MATCH(CONCATENATE("NG ",TEXT($BW57,"mmm-yyyy")),Curves!$11:$11,0)</f>
        <v>30</v>
      </c>
      <c r="DP57" s="34" t="n">
        <f aca="false">MATCH(CONCATENATE("B ",TEXT($BW57,"mmm-yyyy")),Curves!$11:$11,0)</f>
        <v>18</v>
      </c>
      <c r="DQ57" s="34" t="n">
        <f aca="false">MATCH(CONCATENATE("DISC ",TEXT($BW57,"mmm-yyyy")),Curves!$11:$11,0)</f>
        <v>42</v>
      </c>
    </row>
    <row r="58" customFormat="false" ht="12.75" hidden="false" customHeight="false" outlineLevel="0" collapsed="false">
      <c r="B58" s="26" t="n">
        <f aca="false">IF(C58&lt;&gt;"",IF(C58&gt;=(WORKDAY(EOMONTH(C58,0)+1,-2)),EOMONTH(EOMONTH(C58,0)+1,0)+1,EOMONTH(C58,0)+1),"")</f>
        <v>35947</v>
      </c>
      <c r="C58" s="45" t="n">
        <f aca="false">IF(Curves!C67&lt;&gt;"",Curves!C67,"")</f>
        <v>35941</v>
      </c>
      <c r="D58" s="46"/>
      <c r="E58" s="47" t="n">
        <f aca="false">(T58+U58)*V58</f>
        <v>0</v>
      </c>
      <c r="F58" s="47" t="n">
        <f aca="false">(X58+Y58)*Z58</f>
        <v>2.20298946149437</v>
      </c>
      <c r="G58" s="47" t="n">
        <f aca="false">(AB58+AC58)*AD58</f>
        <v>2.31494482538988</v>
      </c>
      <c r="H58" s="47" t="n">
        <f aca="false">(AF58+AG58)*AH58</f>
        <v>2.36307820591241</v>
      </c>
      <c r="I58" s="47" t="n">
        <f aca="false">(AJ58+AK58)*AL58</f>
        <v>2.38601581752069</v>
      </c>
      <c r="J58" s="47" t="n">
        <f aca="false">(AN58+AO58)*AP58</f>
        <v>2.40118309521163</v>
      </c>
      <c r="K58" s="47" t="n">
        <f aca="false">(AR58+AS58)*AT58</f>
        <v>2.49670627197856</v>
      </c>
      <c r="L58" s="47" t="n">
        <f aca="false">(AV58+AW58)*AX58</f>
        <v>2.67120663189324</v>
      </c>
      <c r="M58" s="47" t="n">
        <f aca="false">(AZ58+BA58)*BB58</f>
        <v>2.69376406084607</v>
      </c>
      <c r="N58" s="47" t="n">
        <f aca="false">(BD58+BE58)*BF58</f>
        <v>2.56987475850569</v>
      </c>
      <c r="O58" s="48" t="n">
        <f aca="false">(BH58+BI58)*BJ58</f>
        <v>2.45306970084395</v>
      </c>
      <c r="P58" s="49" t="n">
        <f aca="false">MAX(E58:O58)</f>
        <v>2.69376406084607</v>
      </c>
      <c r="Q58" s="49" t="n">
        <f aca="false">MIN(F58:O58)</f>
        <v>2.20298946149437</v>
      </c>
      <c r="R58" s="50" t="n">
        <f aca="false">IF(P58-Q58&lt;&gt;0,P58-Q58,R57)</f>
        <v>0.490774599351698</v>
      </c>
      <c r="T58" s="31" t="n">
        <f aca="false">INDEX(Curves!$A$12:$AZ$907,$BZ58,CA58)</f>
        <v>0</v>
      </c>
      <c r="U58" s="31" t="n">
        <f aca="false">INDEX(Curves!$A$12:$AZ$907,$BZ58,CB58)</f>
        <v>0</v>
      </c>
      <c r="V58" s="31" t="n">
        <f aca="false">INDEX(Curves!$A$12:$AZ$907,$BZ58,CC58)</f>
        <v>0</v>
      </c>
      <c r="W58" s="31"/>
      <c r="X58" s="31" t="n">
        <f aca="false">INDEX(Curves!$A$12:$AZ$907,$BZ58,CE58)</f>
        <v>2.095</v>
      </c>
      <c r="Y58" s="31" t="n">
        <f aca="false">INDEX(Curves!$A$12:$AZ$907,$BZ58,CF58)</f>
        <v>0.11</v>
      </c>
      <c r="Z58" s="31" t="n">
        <f aca="false">INDEX(Curves!$A$12:$AZ$907,$BZ58,CG58)</f>
        <v>0.99908819115391</v>
      </c>
      <c r="AA58" s="31"/>
      <c r="AB58" s="31" t="n">
        <f aca="false">INDEX(Curves!$A$12:$AZ$907,$BZ58,CI58)</f>
        <v>2.118</v>
      </c>
      <c r="AC58" s="31" t="n">
        <f aca="false">INDEX(Curves!$A$12:$AZ$907,$BZ58,CJ58)</f>
        <v>0.21</v>
      </c>
      <c r="AD58" s="31" t="n">
        <f aca="false">INDEX(Curves!$A$12:$AZ$907,$BZ58,CK58)</f>
        <v>0.994392107126237</v>
      </c>
      <c r="AE58" s="31"/>
      <c r="AF58" s="31" t="n">
        <f aca="false">INDEX(Curves!$A$12:$AZ$907,$BZ58,CM58)</f>
        <v>2.168</v>
      </c>
      <c r="AG58" s="31" t="n">
        <f aca="false">INDEX(Curves!$A$12:$AZ$907,$BZ58,CN58)</f>
        <v>0.22</v>
      </c>
      <c r="AH58" s="31" t="n">
        <f aca="false">INDEX(Curves!$A$12:$AZ$907,$BZ58,CO58)</f>
        <v>0.989563737819267</v>
      </c>
      <c r="AI58" s="31"/>
      <c r="AJ58" s="31" t="n">
        <f aca="false">INDEX(Curves!$A$12:$AZ$907,$BZ58,CQ58)</f>
        <v>2.213</v>
      </c>
      <c r="AK58" s="31" t="n">
        <f aca="false">INDEX(Curves!$A$12:$AZ$907,$BZ58,CR58)</f>
        <v>0.21</v>
      </c>
      <c r="AL58" s="31" t="n">
        <f aca="false">INDEX(Curves!$A$12:$AZ$907,$BZ58,CS58)</f>
        <v>0.984736202030827</v>
      </c>
      <c r="AM58" s="31"/>
      <c r="AN58" s="31" t="n">
        <f aca="false">INDEX(Curves!$A$12:$AZ$907,$BZ58,CU58)</f>
        <v>2.27</v>
      </c>
      <c r="AO58" s="31" t="n">
        <f aca="false">INDEX(Curves!$A$12:$AZ$907,$BZ58,CV58)</f>
        <v>0.18</v>
      </c>
      <c r="AP58" s="31" t="n">
        <f aca="false">INDEX(Curves!$A$12:$AZ$907,$BZ58,CW58)</f>
        <v>0.98007473273944</v>
      </c>
      <c r="AQ58" s="31"/>
      <c r="AR58" s="31" t="n">
        <f aca="false">INDEX(Curves!$A$12:$AZ$907,$BZ58,CY58)</f>
        <v>2.43</v>
      </c>
      <c r="AS58" s="31" t="n">
        <f aca="false">INDEX(Curves!$A$12:$AZ$907,$BZ58,CZ58)</f>
        <v>0.13</v>
      </c>
      <c r="AT58" s="31" t="n">
        <f aca="false">INDEX(Curves!$A$12:$AZ$907,$BZ58,DA58)</f>
        <v>0.975275887491624</v>
      </c>
      <c r="AU58" s="31"/>
      <c r="AV58" s="31" t="n">
        <f aca="false">INDEX(Curves!$A$12:$AZ$907,$BZ58,DC58)</f>
        <v>2.592</v>
      </c>
      <c r="AW58" s="31" t="n">
        <f aca="false">INDEX(Curves!$A$12:$AZ$907,$BZ58,DD58)</f>
        <v>0.16</v>
      </c>
      <c r="AX58" s="31" t="n">
        <f aca="false">INDEX(Curves!$A$12:$AZ$907,$BZ58,DE58)</f>
        <v>0.970641944728647</v>
      </c>
      <c r="AY58" s="31"/>
      <c r="AZ58" s="31" t="n">
        <f aca="false">INDEX(Curves!$A$12:$AZ$907,$BZ58,DG58)</f>
        <v>2.629</v>
      </c>
      <c r="BA58" s="31" t="n">
        <f aca="false">INDEX(Curves!$A$12:$AZ$907,$BZ58,DH58)</f>
        <v>0.16</v>
      </c>
      <c r="BB58" s="31" t="n">
        <f aca="false">INDEX(Curves!$A$12:$AZ$907,$BZ58,DI58)</f>
        <v>0.965853015721072</v>
      </c>
      <c r="BC58" s="31"/>
      <c r="BD58" s="31" t="n">
        <f aca="false">INDEX(Curves!$A$12:$AZ$907,$BZ58,DK58)</f>
        <v>2.514</v>
      </c>
      <c r="BE58" s="31" t="n">
        <f aca="false">INDEX(Curves!$A$12:$AZ$907,$BZ58,DL58)</f>
        <v>0.16</v>
      </c>
      <c r="BF58" s="31" t="n">
        <f aca="false">INDEX(Curves!$A$12:$AZ$907,$BZ58,DM58)</f>
        <v>0.961060119112076</v>
      </c>
      <c r="BG58" s="31"/>
      <c r="BH58" s="31" t="n">
        <f aca="false">INDEX(Curves!$A$12:$AZ$907,$BZ58,DO58)</f>
        <v>2.404</v>
      </c>
      <c r="BI58" s="31" t="n">
        <f aca="false">INDEX(Curves!$A$12:$AZ$907,$BZ58,DP58)</f>
        <v>0.16</v>
      </c>
      <c r="BJ58" s="31" t="n">
        <f aca="false">INDEX(Curves!$A$12:$AZ$907,$BZ58,DQ58)</f>
        <v>0.956735452747252</v>
      </c>
      <c r="BK58" s="0"/>
      <c r="BL58" s="0"/>
      <c r="BM58" s="51" t="n">
        <f aca="false">BM57</f>
        <v>35916</v>
      </c>
      <c r="BN58" s="51" t="n">
        <f aca="false">EOMONTH(BM58,1)</f>
        <v>35976</v>
      </c>
      <c r="BO58" s="51" t="n">
        <f aca="false">EOMONTH(BN58,1)</f>
        <v>36007</v>
      </c>
      <c r="BP58" s="51" t="n">
        <f aca="false">EOMONTH(BO58,1)</f>
        <v>36038</v>
      </c>
      <c r="BQ58" s="51" t="n">
        <f aca="false">EOMONTH(BP58,1)</f>
        <v>36068</v>
      </c>
      <c r="BR58" s="51" t="n">
        <f aca="false">EOMONTH(BQ58,1)</f>
        <v>36099</v>
      </c>
      <c r="BS58" s="51" t="n">
        <f aca="false">EOMONTH(BR58,1)</f>
        <v>36129</v>
      </c>
      <c r="BT58" s="51" t="n">
        <f aca="false">EOMONTH(BS58,1)</f>
        <v>36160</v>
      </c>
      <c r="BU58" s="51" t="n">
        <f aca="false">EOMONTH(BT58,1)</f>
        <v>36191</v>
      </c>
      <c r="BV58" s="51" t="n">
        <f aca="false">EOMONTH(BU58,1)</f>
        <v>36219</v>
      </c>
      <c r="BW58" s="51" t="n">
        <f aca="false">EOMONTH(BV58,1)</f>
        <v>36250</v>
      </c>
      <c r="BX58" s="52"/>
      <c r="BZ58" s="34" t="n">
        <f aca="false">MATCH(C58,Curves!$C$12:$C$433,0)</f>
        <v>56</v>
      </c>
      <c r="CA58" s="34" t="n">
        <f aca="false">MATCH(CONCATENATE("NG ",TEXT($BM58,"mmm-yyyy")),Curves!$11:$11,0)</f>
        <v>20</v>
      </c>
      <c r="CB58" s="34" t="n">
        <f aca="false">MATCH(CONCATENATE("B ",TEXT($BM58,"mmm-yyyy")),Curves!$11:$11,0)</f>
        <v>8</v>
      </c>
      <c r="CC58" s="34" t="n">
        <f aca="false">MATCH(CONCATENATE("DISC ",TEXT($BM58,"mmm-yyyy")),Curves!$11:$11,0)</f>
        <v>32</v>
      </c>
      <c r="CD58" s="34"/>
      <c r="CE58" s="34" t="n">
        <f aca="false">MATCH(CONCATENATE("NG ",TEXT($BN58,"mmm-yyyy")),Curves!$11:$11,0)</f>
        <v>21</v>
      </c>
      <c r="CF58" s="34" t="n">
        <f aca="false">MATCH(CONCATENATE("B ",TEXT($BN58,"mmm-yyyy")),Curves!$11:$11,0)</f>
        <v>9</v>
      </c>
      <c r="CG58" s="34" t="n">
        <f aca="false">MATCH(CONCATENATE("DISC ",TEXT($BN58,"mmm-yyyy")),Curves!$11:$11,0)</f>
        <v>33</v>
      </c>
      <c r="CH58" s="34"/>
      <c r="CI58" s="34" t="n">
        <f aca="false">MATCH(CONCATENATE("NG ",TEXT($BO58,"mmm-yyyy")),Curves!$11:$11,0)</f>
        <v>22</v>
      </c>
      <c r="CJ58" s="34" t="n">
        <f aca="false">MATCH(CONCATENATE("B ",TEXT($BO58,"mmm-yyyy")),Curves!$11:$11,0)</f>
        <v>10</v>
      </c>
      <c r="CK58" s="34" t="n">
        <f aca="false">MATCH(CONCATENATE("DISC ",TEXT($BO58,"mmm-yyyy")),Curves!$11:$11,0)</f>
        <v>34</v>
      </c>
      <c r="CL58" s="34"/>
      <c r="CM58" s="34" t="n">
        <f aca="false">MATCH(CONCATENATE("NG ",TEXT($BP58,"mmm-yyyy")),Curves!$11:$11,0)</f>
        <v>23</v>
      </c>
      <c r="CN58" s="34" t="n">
        <f aca="false">MATCH(CONCATENATE("B ",TEXT($BP58,"mmm-yyyy")),Curves!$11:$11,0)</f>
        <v>11</v>
      </c>
      <c r="CO58" s="34" t="n">
        <f aca="false">MATCH(CONCATENATE("DISC ",TEXT($BP58,"mmm-yyyy")),Curves!$11:$11,0)</f>
        <v>35</v>
      </c>
      <c r="CP58" s="34"/>
      <c r="CQ58" s="34" t="n">
        <f aca="false">MATCH(CONCATENATE("NG ",TEXT($BQ58,"mmm-yyyy")),Curves!$11:$11,0)</f>
        <v>24</v>
      </c>
      <c r="CR58" s="34" t="n">
        <f aca="false">MATCH(CONCATENATE("B ",TEXT($BQ58,"mmm-yyyy")),Curves!$11:$11,0)</f>
        <v>12</v>
      </c>
      <c r="CS58" s="34" t="n">
        <f aca="false">MATCH(CONCATENATE("DISC ",TEXT($BQ58,"mmm-yyyy")),Curves!$11:$11,0)</f>
        <v>36</v>
      </c>
      <c r="CT58" s="34"/>
      <c r="CU58" s="34" t="n">
        <f aca="false">MATCH(CONCATENATE("NG ",TEXT($BR58,"mmm-yyyy")),Curves!$11:$11,0)</f>
        <v>25</v>
      </c>
      <c r="CV58" s="34" t="n">
        <f aca="false">MATCH(CONCATENATE("B ",TEXT($BR58,"mmm-yyyy")),Curves!$11:$11,0)</f>
        <v>13</v>
      </c>
      <c r="CW58" s="34" t="n">
        <f aca="false">MATCH(CONCATENATE("DISC ",TEXT($BR58,"mmm-yyyy")),Curves!$11:$11,0)</f>
        <v>37</v>
      </c>
      <c r="CX58" s="34"/>
      <c r="CY58" s="34" t="n">
        <f aca="false">MATCH(CONCATENATE("NG ",TEXT($BS58,"mmm-yyyy")),Curves!$11:$11,0)</f>
        <v>26</v>
      </c>
      <c r="CZ58" s="34" t="n">
        <f aca="false">MATCH(CONCATENATE("B ",TEXT($BS58,"mmm-yyyy")),Curves!$11:$11,0)</f>
        <v>14</v>
      </c>
      <c r="DA58" s="34" t="n">
        <f aca="false">MATCH(CONCATENATE("DISC ",TEXT($BS58,"mmm-yyyy")),Curves!$11:$11,0)</f>
        <v>38</v>
      </c>
      <c r="DB58" s="34"/>
      <c r="DC58" s="34" t="n">
        <f aca="false">MATCH(CONCATENATE("NG ",TEXT($BT58,"mmm-yyyy")),Curves!$11:$11,0)</f>
        <v>27</v>
      </c>
      <c r="DD58" s="34" t="n">
        <f aca="false">MATCH(CONCATENATE("B ",TEXT($BT58,"mmm-yyyy")),Curves!$11:$11,0)</f>
        <v>15</v>
      </c>
      <c r="DE58" s="34" t="n">
        <f aca="false">MATCH(CONCATENATE("DISC ",TEXT($BT58,"mmm-yyyy")),Curves!$11:$11,0)</f>
        <v>39</v>
      </c>
      <c r="DF58" s="34"/>
      <c r="DG58" s="34" t="n">
        <f aca="false">MATCH(CONCATENATE("NG ",TEXT($BU58,"mmm-yyyy")),Curves!$11:$11,0)</f>
        <v>28</v>
      </c>
      <c r="DH58" s="34" t="n">
        <f aca="false">MATCH(CONCATENATE("B ",TEXT($BU58,"mmm-yyyy")),Curves!$11:$11,0)</f>
        <v>16</v>
      </c>
      <c r="DI58" s="34" t="n">
        <f aca="false">MATCH(CONCATENATE("DISC ",TEXT($BU58,"mmm-yyyy")),Curves!$11:$11,0)</f>
        <v>40</v>
      </c>
      <c r="DK58" s="34" t="n">
        <f aca="false">MATCH(CONCATENATE("NG ",TEXT($BV58,"mmm-yyyy")),Curves!$11:$11,0)</f>
        <v>29</v>
      </c>
      <c r="DL58" s="34" t="n">
        <f aca="false">MATCH(CONCATENATE("B ",TEXT($BV58,"mmm-yyyy")),Curves!$11:$11,0)</f>
        <v>17</v>
      </c>
      <c r="DM58" s="34" t="n">
        <f aca="false">MATCH(CONCATENATE("DISC ",TEXT($BV58,"mmm-yyyy")),Curves!$11:$11,0)</f>
        <v>41</v>
      </c>
      <c r="DO58" s="34" t="n">
        <f aca="false">MATCH(CONCATENATE("NG ",TEXT($BW58,"mmm-yyyy")),Curves!$11:$11,0)</f>
        <v>30</v>
      </c>
      <c r="DP58" s="34" t="n">
        <f aca="false">MATCH(CONCATENATE("B ",TEXT($BW58,"mmm-yyyy")),Curves!$11:$11,0)</f>
        <v>18</v>
      </c>
      <c r="DQ58" s="34" t="n">
        <f aca="false">MATCH(CONCATENATE("DISC ",TEXT($BW58,"mmm-yyyy")),Curves!$11:$11,0)</f>
        <v>42</v>
      </c>
    </row>
    <row r="59" customFormat="false" ht="12.75" hidden="false" customHeight="false" outlineLevel="0" collapsed="false">
      <c r="B59" s="26" t="n">
        <f aca="false">IF(C59&lt;&gt;"",IF(C59&gt;=(WORKDAY(EOMONTH(C59,0)+1,-2)),EOMONTH(EOMONTH(C59,0)+1,0)+1,EOMONTH(C59,0)+1),"")</f>
        <v>35947</v>
      </c>
      <c r="C59" s="45" t="n">
        <f aca="false">IF(Curves!C68&lt;&gt;"",Curves!C68,"")</f>
        <v>35942</v>
      </c>
      <c r="D59" s="46"/>
      <c r="E59" s="47" t="n">
        <f aca="false">(T59+U59)*V59</f>
        <v>0</v>
      </c>
      <c r="F59" s="47" t="n">
        <f aca="false">(X59+Y59)*Z59</f>
        <v>2.15836197574289</v>
      </c>
      <c r="G59" s="47" t="n">
        <f aca="false">(AB59+AC59)*AD59</f>
        <v>2.24375693393225</v>
      </c>
      <c r="H59" s="47" t="n">
        <f aca="false">(AF59+AG59)*AH59</f>
        <v>2.2962620885497</v>
      </c>
      <c r="I59" s="47" t="n">
        <f aca="false">(AJ59+AK59)*AL59</f>
        <v>2.32057751529577</v>
      </c>
      <c r="J59" s="47" t="n">
        <f aca="false">(AN59+AO59)*AP59</f>
        <v>2.34790123531844</v>
      </c>
      <c r="K59" s="47" t="n">
        <f aca="false">(AR59+AS59)*AT59</f>
        <v>2.45358449761593</v>
      </c>
      <c r="L59" s="47" t="n">
        <f aca="false">(AV59+AW59)*AX59</f>
        <v>2.63334268794475</v>
      </c>
      <c r="M59" s="47" t="n">
        <f aca="false">(AZ59+BA59)*BB59</f>
        <v>2.66204921068569</v>
      </c>
      <c r="N59" s="47" t="n">
        <f aca="false">(BD59+BE59)*BF59</f>
        <v>2.54803127128416</v>
      </c>
      <c r="O59" s="48" t="n">
        <f aca="false">(BH59+BI59)*BJ59</f>
        <v>2.43619623096523</v>
      </c>
      <c r="P59" s="49" t="n">
        <f aca="false">MAX(E59:O59)</f>
        <v>2.66204921068569</v>
      </c>
      <c r="Q59" s="49" t="n">
        <f aca="false">MIN(F59:O59)</f>
        <v>2.15836197574289</v>
      </c>
      <c r="R59" s="50" t="n">
        <f aca="false">IF(P59-Q59&lt;&gt;0,P59-Q59,R58)</f>
        <v>0.503687234942802</v>
      </c>
      <c r="T59" s="31" t="n">
        <f aca="false">INDEX(Curves!$A$12:$AZ$907,$BZ59,CA59)</f>
        <v>0</v>
      </c>
      <c r="U59" s="31" t="n">
        <f aca="false">INDEX(Curves!$A$12:$AZ$907,$BZ59,CB59)</f>
        <v>0</v>
      </c>
      <c r="V59" s="31" t="n">
        <f aca="false">INDEX(Curves!$A$12:$AZ$907,$BZ59,CC59)</f>
        <v>0</v>
      </c>
      <c r="W59" s="31"/>
      <c r="X59" s="31" t="n">
        <f aca="false">INDEX(Curves!$A$12:$AZ$907,$BZ59,CE59)</f>
        <v>2.017</v>
      </c>
      <c r="Y59" s="31" t="n">
        <f aca="false">INDEX(Curves!$A$12:$AZ$907,$BZ59,CF59)</f>
        <v>0.143</v>
      </c>
      <c r="Z59" s="31" t="n">
        <f aca="false">INDEX(Curves!$A$12:$AZ$907,$BZ59,CG59)</f>
        <v>0.999241655436521</v>
      </c>
      <c r="AA59" s="31"/>
      <c r="AB59" s="31" t="n">
        <f aca="false">INDEX(Curves!$A$12:$AZ$907,$BZ59,CI59)</f>
        <v>2.046</v>
      </c>
      <c r="AC59" s="31" t="n">
        <f aca="false">INDEX(Curves!$A$12:$AZ$907,$BZ59,CJ59)</f>
        <v>0.21</v>
      </c>
      <c r="AD59" s="31" t="n">
        <f aca="false">INDEX(Curves!$A$12:$AZ$907,$BZ59,CK59)</f>
        <v>0.99457310901252</v>
      </c>
      <c r="AE59" s="31"/>
      <c r="AF59" s="31" t="n">
        <f aca="false">INDEX(Curves!$A$12:$AZ$907,$BZ59,CM59)</f>
        <v>2.1</v>
      </c>
      <c r="AG59" s="31" t="n">
        <f aca="false">INDEX(Curves!$A$12:$AZ$907,$BZ59,CN59)</f>
        <v>0.22</v>
      </c>
      <c r="AH59" s="31" t="n">
        <f aca="false">INDEX(Curves!$A$12:$AZ$907,$BZ59,CO59)</f>
        <v>0.989768141616252</v>
      </c>
      <c r="AI59" s="31"/>
      <c r="AJ59" s="31" t="n">
        <f aca="false">INDEX(Curves!$A$12:$AZ$907,$BZ59,CQ59)</f>
        <v>2.146</v>
      </c>
      <c r="AK59" s="31" t="n">
        <f aca="false">INDEX(Curves!$A$12:$AZ$907,$BZ59,CR59)</f>
        <v>0.21</v>
      </c>
      <c r="AL59" s="31" t="n">
        <f aca="false">INDEX(Curves!$A$12:$AZ$907,$BZ59,CS59)</f>
        <v>0.984964989514334</v>
      </c>
      <c r="AM59" s="31"/>
      <c r="AN59" s="31" t="n">
        <f aca="false">INDEX(Curves!$A$12:$AZ$907,$BZ59,CU59)</f>
        <v>2.215</v>
      </c>
      <c r="AO59" s="31" t="n">
        <f aca="false">INDEX(Curves!$A$12:$AZ$907,$BZ59,CV59)</f>
        <v>0.18</v>
      </c>
      <c r="AP59" s="31" t="n">
        <f aca="false">INDEX(Curves!$A$12:$AZ$907,$BZ59,CW59)</f>
        <v>0.980334545018137</v>
      </c>
      <c r="AQ59" s="31"/>
      <c r="AR59" s="31" t="n">
        <f aca="false">INDEX(Curves!$A$12:$AZ$907,$BZ59,CY59)</f>
        <v>2.385</v>
      </c>
      <c r="AS59" s="31" t="n">
        <f aca="false">INDEX(Curves!$A$12:$AZ$907,$BZ59,CZ59)</f>
        <v>0.13</v>
      </c>
      <c r="AT59" s="31" t="n">
        <f aca="false">INDEX(Curves!$A$12:$AZ$907,$BZ59,DA59)</f>
        <v>0.975580317143513</v>
      </c>
      <c r="AU59" s="31"/>
      <c r="AV59" s="31" t="n">
        <f aca="false">INDEX(Curves!$A$12:$AZ$907,$BZ59,DC59)</f>
        <v>2.552</v>
      </c>
      <c r="AW59" s="31" t="n">
        <f aca="false">INDEX(Curves!$A$12:$AZ$907,$BZ59,DD59)</f>
        <v>0.16</v>
      </c>
      <c r="AX59" s="31" t="n">
        <f aca="false">INDEX(Curves!$A$12:$AZ$907,$BZ59,DE59)</f>
        <v>0.970996566351308</v>
      </c>
      <c r="AY59" s="31"/>
      <c r="AZ59" s="31" t="n">
        <f aca="false">INDEX(Curves!$A$12:$AZ$907,$BZ59,DG59)</f>
        <v>2.595</v>
      </c>
      <c r="BA59" s="31" t="n">
        <f aca="false">INDEX(Curves!$A$12:$AZ$907,$BZ59,DH59)</f>
        <v>0.16</v>
      </c>
      <c r="BB59" s="31" t="n">
        <f aca="false">INDEX(Curves!$A$12:$AZ$907,$BZ59,DI59)</f>
        <v>0.966261056510231</v>
      </c>
      <c r="BC59" s="31"/>
      <c r="BD59" s="31" t="n">
        <f aca="false">INDEX(Curves!$A$12:$AZ$907,$BZ59,DK59)</f>
        <v>2.49</v>
      </c>
      <c r="BE59" s="31" t="n">
        <f aca="false">INDEX(Curves!$A$12:$AZ$907,$BZ59,DL59)</f>
        <v>0.16</v>
      </c>
      <c r="BF59" s="31" t="n">
        <f aca="false">INDEX(Curves!$A$12:$AZ$907,$BZ59,DM59)</f>
        <v>0.961521234446853</v>
      </c>
      <c r="BG59" s="31"/>
      <c r="BH59" s="31" t="n">
        <f aca="false">INDEX(Curves!$A$12:$AZ$907,$BZ59,DO59)</f>
        <v>2.385</v>
      </c>
      <c r="BI59" s="31" t="n">
        <f aca="false">INDEX(Curves!$A$12:$AZ$907,$BZ59,DP59)</f>
        <v>0.16</v>
      </c>
      <c r="BJ59" s="31" t="n">
        <f aca="false">INDEX(Curves!$A$12:$AZ$907,$BZ59,DQ59)</f>
        <v>0.957248027884177</v>
      </c>
      <c r="BK59" s="0"/>
      <c r="BL59" s="0"/>
      <c r="BM59" s="51" t="n">
        <f aca="false">BM58</f>
        <v>35916</v>
      </c>
      <c r="BN59" s="51" t="n">
        <f aca="false">EOMONTH(BM59,1)</f>
        <v>35976</v>
      </c>
      <c r="BO59" s="51" t="n">
        <f aca="false">EOMONTH(BN59,1)</f>
        <v>36007</v>
      </c>
      <c r="BP59" s="51" t="n">
        <f aca="false">EOMONTH(BO59,1)</f>
        <v>36038</v>
      </c>
      <c r="BQ59" s="51" t="n">
        <f aca="false">EOMONTH(BP59,1)</f>
        <v>36068</v>
      </c>
      <c r="BR59" s="51" t="n">
        <f aca="false">EOMONTH(BQ59,1)</f>
        <v>36099</v>
      </c>
      <c r="BS59" s="51" t="n">
        <f aca="false">EOMONTH(BR59,1)</f>
        <v>36129</v>
      </c>
      <c r="BT59" s="51" t="n">
        <f aca="false">EOMONTH(BS59,1)</f>
        <v>36160</v>
      </c>
      <c r="BU59" s="51" t="n">
        <f aca="false">EOMONTH(BT59,1)</f>
        <v>36191</v>
      </c>
      <c r="BV59" s="51" t="n">
        <f aca="false">EOMONTH(BU59,1)</f>
        <v>36219</v>
      </c>
      <c r="BW59" s="51" t="n">
        <f aca="false">EOMONTH(BV59,1)</f>
        <v>36250</v>
      </c>
      <c r="BX59" s="52"/>
      <c r="BZ59" s="34" t="n">
        <f aca="false">MATCH(C59,Curves!$C$12:$C$433,0)</f>
        <v>57</v>
      </c>
      <c r="CA59" s="34" t="n">
        <f aca="false">MATCH(CONCATENATE("NG ",TEXT($BM59,"mmm-yyyy")),Curves!$11:$11,0)</f>
        <v>20</v>
      </c>
      <c r="CB59" s="34" t="n">
        <f aca="false">MATCH(CONCATENATE("B ",TEXT($BM59,"mmm-yyyy")),Curves!$11:$11,0)</f>
        <v>8</v>
      </c>
      <c r="CC59" s="34" t="n">
        <f aca="false">MATCH(CONCATENATE("DISC ",TEXT($BM59,"mmm-yyyy")),Curves!$11:$11,0)</f>
        <v>32</v>
      </c>
      <c r="CD59" s="34"/>
      <c r="CE59" s="34" t="n">
        <f aca="false">MATCH(CONCATENATE("NG ",TEXT($BN59,"mmm-yyyy")),Curves!$11:$11,0)</f>
        <v>21</v>
      </c>
      <c r="CF59" s="34" t="n">
        <f aca="false">MATCH(CONCATENATE("B ",TEXT($BN59,"mmm-yyyy")),Curves!$11:$11,0)</f>
        <v>9</v>
      </c>
      <c r="CG59" s="34" t="n">
        <f aca="false">MATCH(CONCATENATE("DISC ",TEXT($BN59,"mmm-yyyy")),Curves!$11:$11,0)</f>
        <v>33</v>
      </c>
      <c r="CH59" s="34"/>
      <c r="CI59" s="34" t="n">
        <f aca="false">MATCH(CONCATENATE("NG ",TEXT($BO59,"mmm-yyyy")),Curves!$11:$11,0)</f>
        <v>22</v>
      </c>
      <c r="CJ59" s="34" t="n">
        <f aca="false">MATCH(CONCATENATE("B ",TEXT($BO59,"mmm-yyyy")),Curves!$11:$11,0)</f>
        <v>10</v>
      </c>
      <c r="CK59" s="34" t="n">
        <f aca="false">MATCH(CONCATENATE("DISC ",TEXT($BO59,"mmm-yyyy")),Curves!$11:$11,0)</f>
        <v>34</v>
      </c>
      <c r="CL59" s="34"/>
      <c r="CM59" s="34" t="n">
        <f aca="false">MATCH(CONCATENATE("NG ",TEXT($BP59,"mmm-yyyy")),Curves!$11:$11,0)</f>
        <v>23</v>
      </c>
      <c r="CN59" s="34" t="n">
        <f aca="false">MATCH(CONCATENATE("B ",TEXT($BP59,"mmm-yyyy")),Curves!$11:$11,0)</f>
        <v>11</v>
      </c>
      <c r="CO59" s="34" t="n">
        <f aca="false">MATCH(CONCATENATE("DISC ",TEXT($BP59,"mmm-yyyy")),Curves!$11:$11,0)</f>
        <v>35</v>
      </c>
      <c r="CP59" s="34"/>
      <c r="CQ59" s="34" t="n">
        <f aca="false">MATCH(CONCATENATE("NG ",TEXT($BQ59,"mmm-yyyy")),Curves!$11:$11,0)</f>
        <v>24</v>
      </c>
      <c r="CR59" s="34" t="n">
        <f aca="false">MATCH(CONCATENATE("B ",TEXT($BQ59,"mmm-yyyy")),Curves!$11:$11,0)</f>
        <v>12</v>
      </c>
      <c r="CS59" s="34" t="n">
        <f aca="false">MATCH(CONCATENATE("DISC ",TEXT($BQ59,"mmm-yyyy")),Curves!$11:$11,0)</f>
        <v>36</v>
      </c>
      <c r="CT59" s="34"/>
      <c r="CU59" s="34" t="n">
        <f aca="false">MATCH(CONCATENATE("NG ",TEXT($BR59,"mmm-yyyy")),Curves!$11:$11,0)</f>
        <v>25</v>
      </c>
      <c r="CV59" s="34" t="n">
        <f aca="false">MATCH(CONCATENATE("B ",TEXT($BR59,"mmm-yyyy")),Curves!$11:$11,0)</f>
        <v>13</v>
      </c>
      <c r="CW59" s="34" t="n">
        <f aca="false">MATCH(CONCATENATE("DISC ",TEXT($BR59,"mmm-yyyy")),Curves!$11:$11,0)</f>
        <v>37</v>
      </c>
      <c r="CX59" s="34"/>
      <c r="CY59" s="34" t="n">
        <f aca="false">MATCH(CONCATENATE("NG ",TEXT($BS59,"mmm-yyyy")),Curves!$11:$11,0)</f>
        <v>26</v>
      </c>
      <c r="CZ59" s="34" t="n">
        <f aca="false">MATCH(CONCATENATE("B ",TEXT($BS59,"mmm-yyyy")),Curves!$11:$11,0)</f>
        <v>14</v>
      </c>
      <c r="DA59" s="34" t="n">
        <f aca="false">MATCH(CONCATENATE("DISC ",TEXT($BS59,"mmm-yyyy")),Curves!$11:$11,0)</f>
        <v>38</v>
      </c>
      <c r="DB59" s="34"/>
      <c r="DC59" s="34" t="n">
        <f aca="false">MATCH(CONCATENATE("NG ",TEXT($BT59,"mmm-yyyy")),Curves!$11:$11,0)</f>
        <v>27</v>
      </c>
      <c r="DD59" s="34" t="n">
        <f aca="false">MATCH(CONCATENATE("B ",TEXT($BT59,"mmm-yyyy")),Curves!$11:$11,0)</f>
        <v>15</v>
      </c>
      <c r="DE59" s="34" t="n">
        <f aca="false">MATCH(CONCATENATE("DISC ",TEXT($BT59,"mmm-yyyy")),Curves!$11:$11,0)</f>
        <v>39</v>
      </c>
      <c r="DF59" s="34"/>
      <c r="DG59" s="34" t="n">
        <f aca="false">MATCH(CONCATENATE("NG ",TEXT($BU59,"mmm-yyyy")),Curves!$11:$11,0)</f>
        <v>28</v>
      </c>
      <c r="DH59" s="34" t="n">
        <f aca="false">MATCH(CONCATENATE("B ",TEXT($BU59,"mmm-yyyy")),Curves!$11:$11,0)</f>
        <v>16</v>
      </c>
      <c r="DI59" s="34" t="n">
        <f aca="false">MATCH(CONCATENATE("DISC ",TEXT($BU59,"mmm-yyyy")),Curves!$11:$11,0)</f>
        <v>40</v>
      </c>
      <c r="DK59" s="34" t="n">
        <f aca="false">MATCH(CONCATENATE("NG ",TEXT($BV59,"mmm-yyyy")),Curves!$11:$11,0)</f>
        <v>29</v>
      </c>
      <c r="DL59" s="34" t="n">
        <f aca="false">MATCH(CONCATENATE("B ",TEXT($BV59,"mmm-yyyy")),Curves!$11:$11,0)</f>
        <v>17</v>
      </c>
      <c r="DM59" s="34" t="n">
        <f aca="false">MATCH(CONCATENATE("DISC ",TEXT($BV59,"mmm-yyyy")),Curves!$11:$11,0)</f>
        <v>41</v>
      </c>
      <c r="DO59" s="34" t="n">
        <f aca="false">MATCH(CONCATENATE("NG ",TEXT($BW59,"mmm-yyyy")),Curves!$11:$11,0)</f>
        <v>30</v>
      </c>
      <c r="DP59" s="34" t="n">
        <f aca="false">MATCH(CONCATENATE("B ",TEXT($BW59,"mmm-yyyy")),Curves!$11:$11,0)</f>
        <v>18</v>
      </c>
      <c r="DQ59" s="34" t="n">
        <f aca="false">MATCH(CONCATENATE("DISC ",TEXT($BW59,"mmm-yyyy")),Curves!$11:$11,0)</f>
        <v>42</v>
      </c>
    </row>
    <row r="60" customFormat="false" ht="12.75" hidden="false" customHeight="false" outlineLevel="0" collapsed="false">
      <c r="B60" s="26" t="n">
        <f aca="false">IF(C60&lt;&gt;"",IF(C60&gt;=(WORKDAY(EOMONTH(C60,0)+1,-2)),EOMONTH(EOMONTH(C60,0)+1,0)+1,EOMONTH(C60,0)+1),"")</f>
        <v>35977</v>
      </c>
      <c r="C60" s="45" t="n">
        <f aca="false">IF(Curves!C69&lt;&gt;"",Curves!C69,"")</f>
        <v>35943</v>
      </c>
      <c r="D60" s="46"/>
      <c r="E60" s="47" t="n">
        <f aca="false">(T60+U60)*V60</f>
        <v>0</v>
      </c>
      <c r="F60" s="47" t="n">
        <f aca="false">(X60+Y60)*Z60</f>
        <v>0</v>
      </c>
      <c r="G60" s="47" t="n">
        <f aca="false">(AB60+AC60)*AD60</f>
        <v>2.24910073354023</v>
      </c>
      <c r="H60" s="47" t="n">
        <f aca="false">(AF60+AG60)*AH60</f>
        <v>2.32039537105513</v>
      </c>
      <c r="I60" s="47" t="n">
        <f aca="false">(AJ60+AK60)*AL60</f>
        <v>2.33275043777176</v>
      </c>
      <c r="J60" s="47" t="n">
        <f aca="false">(AN60+AO60)*AP60</f>
        <v>2.36586349900555</v>
      </c>
      <c r="K60" s="47" t="n">
        <f aca="false">(AR60+AS60)*AT60</f>
        <v>2.468493234129</v>
      </c>
      <c r="L60" s="47" t="n">
        <f aca="false">(AV60+AW60)*AX60</f>
        <v>2.62870742652444</v>
      </c>
      <c r="M60" s="47" t="n">
        <f aca="false">(AZ60+BA60)*BB60</f>
        <v>2.65737480932042</v>
      </c>
      <c r="N60" s="47" t="n">
        <f aca="false">(BD60+BE60)*BF60</f>
        <v>2.53852367536454</v>
      </c>
      <c r="O60" s="48" t="n">
        <f aca="false">(BH60+BI60)*BJ60</f>
        <v>2.42668857087427</v>
      </c>
      <c r="P60" s="49" t="n">
        <f aca="false">MAX(E60:O60)</f>
        <v>2.65737480932042</v>
      </c>
      <c r="Q60" s="49" t="n">
        <f aca="false">MIN(G60:O60)</f>
        <v>2.24910073354023</v>
      </c>
      <c r="R60" s="50" t="n">
        <f aca="false">IF(P60-Q60&lt;&gt;0,P60-Q60,R59)</f>
        <v>0.408274075780193</v>
      </c>
      <c r="T60" s="31" t="n">
        <f aca="false">INDEX(Curves!$A$12:$AZ$907,$BZ60,CA60)</f>
        <v>0</v>
      </c>
      <c r="U60" s="31" t="n">
        <f aca="false">INDEX(Curves!$A$12:$AZ$907,$BZ60,CB60)</f>
        <v>0</v>
      </c>
      <c r="V60" s="31" t="n">
        <f aca="false">INDEX(Curves!$A$12:$AZ$907,$BZ60,CC60)</f>
        <v>0</v>
      </c>
      <c r="W60" s="31"/>
      <c r="X60" s="31" t="n">
        <f aca="false">INDEX(Curves!$A$12:$AZ$907,$BZ60,CE60)</f>
        <v>0</v>
      </c>
      <c r="Y60" s="31" t="n">
        <f aca="false">INDEX(Curves!$A$12:$AZ$907,$BZ60,CF60)</f>
        <v>0</v>
      </c>
      <c r="Z60" s="31" t="n">
        <f aca="false">INDEX(Curves!$A$12:$AZ$907,$BZ60,CG60)</f>
        <v>0</v>
      </c>
      <c r="AA60" s="31"/>
      <c r="AB60" s="31" t="n">
        <f aca="false">INDEX(Curves!$A$12:$AZ$907,$BZ60,CI60)</f>
        <v>2.071</v>
      </c>
      <c r="AC60" s="31" t="n">
        <f aca="false">INDEX(Curves!$A$12:$AZ$907,$BZ60,CJ60)</f>
        <v>0.19</v>
      </c>
      <c r="AD60" s="31" t="n">
        <f aca="false">INDEX(Curves!$A$12:$AZ$907,$BZ60,CK60)</f>
        <v>0.994737166537031</v>
      </c>
      <c r="AE60" s="31"/>
      <c r="AF60" s="31" t="n">
        <f aca="false">INDEX(Curves!$A$12:$AZ$907,$BZ60,CM60)</f>
        <v>2.124</v>
      </c>
      <c r="AG60" s="31" t="n">
        <f aca="false">INDEX(Curves!$A$12:$AZ$907,$BZ60,CN60)</f>
        <v>0.22</v>
      </c>
      <c r="AH60" s="31" t="n">
        <f aca="false">INDEX(Curves!$A$12:$AZ$907,$BZ60,CO60)</f>
        <v>0.989929765808502</v>
      </c>
      <c r="AI60" s="31"/>
      <c r="AJ60" s="31" t="n">
        <f aca="false">INDEX(Curves!$A$12:$AZ$907,$BZ60,CQ60)</f>
        <v>2.168</v>
      </c>
      <c r="AK60" s="31" t="n">
        <f aca="false">INDEX(Curves!$A$12:$AZ$907,$BZ60,CR60)</f>
        <v>0.2</v>
      </c>
      <c r="AL60" s="31" t="n">
        <f aca="false">INDEX(Curves!$A$12:$AZ$907,$BZ60,CS60)</f>
        <v>0.985114205140102</v>
      </c>
      <c r="AM60" s="31"/>
      <c r="AN60" s="31" t="n">
        <f aca="false">INDEX(Curves!$A$12:$AZ$907,$BZ60,CU60)</f>
        <v>2.233</v>
      </c>
      <c r="AO60" s="31" t="n">
        <f aca="false">INDEX(Curves!$A$12:$AZ$907,$BZ60,CV60)</f>
        <v>0.18</v>
      </c>
      <c r="AP60" s="31" t="n">
        <f aca="false">INDEX(Curves!$A$12:$AZ$907,$BZ60,CW60)</f>
        <v>0.980465602571717</v>
      </c>
      <c r="AQ60" s="31"/>
      <c r="AR60" s="31" t="n">
        <f aca="false">INDEX(Curves!$A$12:$AZ$907,$BZ60,CY60)</f>
        <v>2.4</v>
      </c>
      <c r="AS60" s="31" t="n">
        <f aca="false">INDEX(Curves!$A$12:$AZ$907,$BZ60,CZ60)</f>
        <v>0.13</v>
      </c>
      <c r="AT60" s="31" t="n">
        <f aca="false">INDEX(Curves!$A$12:$AZ$907,$BZ60,DA60)</f>
        <v>0.97568902534743</v>
      </c>
      <c r="AU60" s="31"/>
      <c r="AV60" s="31" t="n">
        <f aca="false">INDEX(Curves!$A$12:$AZ$907,$BZ60,DC60)</f>
        <v>2.567</v>
      </c>
      <c r="AW60" s="31" t="n">
        <f aca="false">INDEX(Curves!$A$12:$AZ$907,$BZ60,DD60)</f>
        <v>0.14</v>
      </c>
      <c r="AX60" s="31" t="n">
        <f aca="false">INDEX(Curves!$A$12:$AZ$907,$BZ60,DE60)</f>
        <v>0.971077734216639</v>
      </c>
      <c r="AY60" s="31"/>
      <c r="AZ60" s="31" t="n">
        <f aca="false">INDEX(Curves!$A$12:$AZ$907,$BZ60,DG60)</f>
        <v>2.61</v>
      </c>
      <c r="BA60" s="31" t="n">
        <f aca="false">INDEX(Curves!$A$12:$AZ$907,$BZ60,DH60)</f>
        <v>0.14</v>
      </c>
      <c r="BB60" s="31" t="n">
        <f aca="false">INDEX(Curves!$A$12:$AZ$907,$BZ60,DI60)</f>
        <v>0.966318112480153</v>
      </c>
      <c r="BC60" s="31"/>
      <c r="BD60" s="31" t="n">
        <f aca="false">INDEX(Curves!$A$12:$AZ$907,$BZ60,DK60)</f>
        <v>2.5</v>
      </c>
      <c r="BE60" s="31" t="n">
        <f aca="false">INDEX(Curves!$A$12:$AZ$907,$BZ60,DL60)</f>
        <v>0.14</v>
      </c>
      <c r="BF60" s="31" t="n">
        <f aca="false">INDEX(Curves!$A$12:$AZ$907,$BZ60,DM60)</f>
        <v>0.961561998244143</v>
      </c>
      <c r="BG60" s="31"/>
      <c r="BH60" s="31" t="n">
        <f aca="false">INDEX(Curves!$A$12:$AZ$907,$BZ60,DO60)</f>
        <v>2.395</v>
      </c>
      <c r="BI60" s="31" t="n">
        <f aca="false">INDEX(Curves!$A$12:$AZ$907,$BZ60,DP60)</f>
        <v>0.14</v>
      </c>
      <c r="BJ60" s="31" t="n">
        <f aca="false">INDEX(Curves!$A$12:$AZ$907,$BZ60,DQ60)</f>
        <v>0.957273597978017</v>
      </c>
      <c r="BK60" s="0"/>
      <c r="BL60" s="0"/>
      <c r="BM60" s="51" t="n">
        <f aca="false">BM59</f>
        <v>35916</v>
      </c>
      <c r="BN60" s="51" t="n">
        <f aca="false">EOMONTH(BM60,1)</f>
        <v>35976</v>
      </c>
      <c r="BO60" s="51" t="n">
        <f aca="false">EOMONTH(BN60,1)</f>
        <v>36007</v>
      </c>
      <c r="BP60" s="51" t="n">
        <f aca="false">EOMONTH(BO60,1)</f>
        <v>36038</v>
      </c>
      <c r="BQ60" s="51" t="n">
        <f aca="false">EOMONTH(BP60,1)</f>
        <v>36068</v>
      </c>
      <c r="BR60" s="51" t="n">
        <f aca="false">EOMONTH(BQ60,1)</f>
        <v>36099</v>
      </c>
      <c r="BS60" s="51" t="n">
        <f aca="false">EOMONTH(BR60,1)</f>
        <v>36129</v>
      </c>
      <c r="BT60" s="51" t="n">
        <f aca="false">EOMONTH(BS60,1)</f>
        <v>36160</v>
      </c>
      <c r="BU60" s="51" t="n">
        <f aca="false">EOMONTH(BT60,1)</f>
        <v>36191</v>
      </c>
      <c r="BV60" s="51" t="n">
        <f aca="false">EOMONTH(BU60,1)</f>
        <v>36219</v>
      </c>
      <c r="BW60" s="51" t="n">
        <f aca="false">EOMONTH(BV60,1)</f>
        <v>36250</v>
      </c>
      <c r="BX60" s="52"/>
      <c r="BZ60" s="34" t="n">
        <f aca="false">MATCH(C60,Curves!$C$12:$C$433,0)</f>
        <v>58</v>
      </c>
      <c r="CA60" s="34" t="n">
        <f aca="false">MATCH(CONCATENATE("NG ",TEXT($BM60,"mmm-yyyy")),Curves!$11:$11,0)</f>
        <v>20</v>
      </c>
      <c r="CB60" s="34" t="n">
        <f aca="false">MATCH(CONCATENATE("B ",TEXT($BM60,"mmm-yyyy")),Curves!$11:$11,0)</f>
        <v>8</v>
      </c>
      <c r="CC60" s="34" t="n">
        <f aca="false">MATCH(CONCATENATE("DISC ",TEXT($BM60,"mmm-yyyy")),Curves!$11:$11,0)</f>
        <v>32</v>
      </c>
      <c r="CD60" s="34"/>
      <c r="CE60" s="34" t="n">
        <f aca="false">MATCH(CONCATENATE("NG ",TEXT($BN60,"mmm-yyyy")),Curves!$11:$11,0)</f>
        <v>21</v>
      </c>
      <c r="CF60" s="34" t="n">
        <f aca="false">MATCH(CONCATENATE("B ",TEXT($BN60,"mmm-yyyy")),Curves!$11:$11,0)</f>
        <v>9</v>
      </c>
      <c r="CG60" s="34" t="n">
        <f aca="false">MATCH(CONCATENATE("DISC ",TEXT($BN60,"mmm-yyyy")),Curves!$11:$11,0)</f>
        <v>33</v>
      </c>
      <c r="CH60" s="34"/>
      <c r="CI60" s="34" t="n">
        <f aca="false">MATCH(CONCATENATE("NG ",TEXT($BO60,"mmm-yyyy")),Curves!$11:$11,0)</f>
        <v>22</v>
      </c>
      <c r="CJ60" s="34" t="n">
        <f aca="false">MATCH(CONCATENATE("B ",TEXT($BO60,"mmm-yyyy")),Curves!$11:$11,0)</f>
        <v>10</v>
      </c>
      <c r="CK60" s="34" t="n">
        <f aca="false">MATCH(CONCATENATE("DISC ",TEXT($BO60,"mmm-yyyy")),Curves!$11:$11,0)</f>
        <v>34</v>
      </c>
      <c r="CL60" s="34"/>
      <c r="CM60" s="34" t="n">
        <f aca="false">MATCH(CONCATENATE("NG ",TEXT($BP60,"mmm-yyyy")),Curves!$11:$11,0)</f>
        <v>23</v>
      </c>
      <c r="CN60" s="34" t="n">
        <f aca="false">MATCH(CONCATENATE("B ",TEXT($BP60,"mmm-yyyy")),Curves!$11:$11,0)</f>
        <v>11</v>
      </c>
      <c r="CO60" s="34" t="n">
        <f aca="false">MATCH(CONCATENATE("DISC ",TEXT($BP60,"mmm-yyyy")),Curves!$11:$11,0)</f>
        <v>35</v>
      </c>
      <c r="CP60" s="34"/>
      <c r="CQ60" s="34" t="n">
        <f aca="false">MATCH(CONCATENATE("NG ",TEXT($BQ60,"mmm-yyyy")),Curves!$11:$11,0)</f>
        <v>24</v>
      </c>
      <c r="CR60" s="34" t="n">
        <f aca="false">MATCH(CONCATENATE("B ",TEXT($BQ60,"mmm-yyyy")),Curves!$11:$11,0)</f>
        <v>12</v>
      </c>
      <c r="CS60" s="34" t="n">
        <f aca="false">MATCH(CONCATENATE("DISC ",TEXT($BQ60,"mmm-yyyy")),Curves!$11:$11,0)</f>
        <v>36</v>
      </c>
      <c r="CT60" s="34"/>
      <c r="CU60" s="34" t="n">
        <f aca="false">MATCH(CONCATENATE("NG ",TEXT($BR60,"mmm-yyyy")),Curves!$11:$11,0)</f>
        <v>25</v>
      </c>
      <c r="CV60" s="34" t="n">
        <f aca="false">MATCH(CONCATENATE("B ",TEXT($BR60,"mmm-yyyy")),Curves!$11:$11,0)</f>
        <v>13</v>
      </c>
      <c r="CW60" s="34" t="n">
        <f aca="false">MATCH(CONCATENATE("DISC ",TEXT($BR60,"mmm-yyyy")),Curves!$11:$11,0)</f>
        <v>37</v>
      </c>
      <c r="CX60" s="34"/>
      <c r="CY60" s="34" t="n">
        <f aca="false">MATCH(CONCATENATE("NG ",TEXT($BS60,"mmm-yyyy")),Curves!$11:$11,0)</f>
        <v>26</v>
      </c>
      <c r="CZ60" s="34" t="n">
        <f aca="false">MATCH(CONCATENATE("B ",TEXT($BS60,"mmm-yyyy")),Curves!$11:$11,0)</f>
        <v>14</v>
      </c>
      <c r="DA60" s="34" t="n">
        <f aca="false">MATCH(CONCATENATE("DISC ",TEXT($BS60,"mmm-yyyy")),Curves!$11:$11,0)</f>
        <v>38</v>
      </c>
      <c r="DB60" s="34"/>
      <c r="DC60" s="34" t="n">
        <f aca="false">MATCH(CONCATENATE("NG ",TEXT($BT60,"mmm-yyyy")),Curves!$11:$11,0)</f>
        <v>27</v>
      </c>
      <c r="DD60" s="34" t="n">
        <f aca="false">MATCH(CONCATENATE("B ",TEXT($BT60,"mmm-yyyy")),Curves!$11:$11,0)</f>
        <v>15</v>
      </c>
      <c r="DE60" s="34" t="n">
        <f aca="false">MATCH(CONCATENATE("DISC ",TEXT($BT60,"mmm-yyyy")),Curves!$11:$11,0)</f>
        <v>39</v>
      </c>
      <c r="DF60" s="34"/>
      <c r="DG60" s="34" t="n">
        <f aca="false">MATCH(CONCATENATE("NG ",TEXT($BU60,"mmm-yyyy")),Curves!$11:$11,0)</f>
        <v>28</v>
      </c>
      <c r="DH60" s="34" t="n">
        <f aca="false">MATCH(CONCATENATE("B ",TEXT($BU60,"mmm-yyyy")),Curves!$11:$11,0)</f>
        <v>16</v>
      </c>
      <c r="DI60" s="34" t="n">
        <f aca="false">MATCH(CONCATENATE("DISC ",TEXT($BU60,"mmm-yyyy")),Curves!$11:$11,0)</f>
        <v>40</v>
      </c>
      <c r="DK60" s="34" t="n">
        <f aca="false">MATCH(CONCATENATE("NG ",TEXT($BV60,"mmm-yyyy")),Curves!$11:$11,0)</f>
        <v>29</v>
      </c>
      <c r="DL60" s="34" t="n">
        <f aca="false">MATCH(CONCATENATE("B ",TEXT($BV60,"mmm-yyyy")),Curves!$11:$11,0)</f>
        <v>17</v>
      </c>
      <c r="DM60" s="34" t="n">
        <f aca="false">MATCH(CONCATENATE("DISC ",TEXT($BV60,"mmm-yyyy")),Curves!$11:$11,0)</f>
        <v>41</v>
      </c>
      <c r="DO60" s="34" t="n">
        <f aca="false">MATCH(CONCATENATE("NG ",TEXT($BW60,"mmm-yyyy")),Curves!$11:$11,0)</f>
        <v>30</v>
      </c>
      <c r="DP60" s="34" t="n">
        <f aca="false">MATCH(CONCATENATE("B ",TEXT($BW60,"mmm-yyyy")),Curves!$11:$11,0)</f>
        <v>18</v>
      </c>
      <c r="DQ60" s="34" t="n">
        <f aca="false">MATCH(CONCATENATE("DISC ",TEXT($BW60,"mmm-yyyy")),Curves!$11:$11,0)</f>
        <v>42</v>
      </c>
    </row>
    <row r="61" customFormat="false" ht="12.75" hidden="false" customHeight="false" outlineLevel="0" collapsed="false">
      <c r="B61" s="26" t="n">
        <f aca="false">IF(C61&lt;&gt;"",IF(C61&gt;=(WORKDAY(EOMONTH(C61,0)+1,-2)),EOMONTH(EOMONTH(C61,0)+1,0)+1,EOMONTH(C61,0)+1),"")</f>
        <v>35977</v>
      </c>
      <c r="C61" s="45" t="n">
        <f aca="false">IF(Curves!C70&lt;&gt;"",Curves!C70,"")</f>
        <v>35944</v>
      </c>
      <c r="D61" s="46"/>
      <c r="E61" s="47" t="n">
        <f aca="false">(T61+U61)*V61</f>
        <v>0</v>
      </c>
      <c r="F61" s="47" t="n">
        <f aca="false">(X61+Y61)*Z61</f>
        <v>0</v>
      </c>
      <c r="G61" s="47" t="n">
        <f aca="false">(AB61+AC61)*AD61</f>
        <v>2.32803046409604</v>
      </c>
      <c r="H61" s="47" t="n">
        <f aca="false">(AF61+AG61)*AH61</f>
        <v>2.38112596499034</v>
      </c>
      <c r="I61" s="47" t="n">
        <f aca="false">(AJ61+AK61)*AL61</f>
        <v>2.3892514952642</v>
      </c>
      <c r="J61" s="47" t="n">
        <f aca="false">(AN61+AO61)*AP61</f>
        <v>2.41917924014681</v>
      </c>
      <c r="K61" s="47" t="n">
        <f aca="false">(AR61+AS61)*AT61</f>
        <v>2.5167230862</v>
      </c>
      <c r="L61" s="47" t="n">
        <f aca="false">(AV61+AW61)*AX61</f>
        <v>2.66513454534733</v>
      </c>
      <c r="M61" s="47" t="n">
        <f aca="false">(AZ61+BA61)*BB61</f>
        <v>2.70044377601984</v>
      </c>
      <c r="N61" s="47" t="n">
        <f aca="false">(BD61+BE61)*BF61</f>
        <v>2.57177277954131</v>
      </c>
      <c r="O61" s="48" t="n">
        <f aca="false">(BH61+BI61)*BJ61</f>
        <v>2.45118000997782</v>
      </c>
      <c r="P61" s="49" t="n">
        <f aca="false">MAX(E61:O61)</f>
        <v>2.70044377601984</v>
      </c>
      <c r="Q61" s="49" t="n">
        <f aca="false">MIN(G61:O61)</f>
        <v>2.32803046409604</v>
      </c>
      <c r="R61" s="50" t="n">
        <f aca="false">IF(P61-Q61&lt;&gt;0,P61-Q61,R60)</f>
        <v>0.372413311923794</v>
      </c>
      <c r="T61" s="31" t="n">
        <f aca="false">INDEX(Curves!$A$12:$AZ$907,$BZ61,CA61)</f>
        <v>0</v>
      </c>
      <c r="U61" s="31" t="n">
        <f aca="false">INDEX(Curves!$A$12:$AZ$907,$BZ61,CB61)</f>
        <v>0</v>
      </c>
      <c r="V61" s="31" t="n">
        <f aca="false">INDEX(Curves!$A$12:$AZ$907,$BZ61,CC61)</f>
        <v>0</v>
      </c>
      <c r="W61" s="31"/>
      <c r="X61" s="31" t="n">
        <f aca="false">INDEX(Curves!$A$12:$AZ$907,$BZ61,CE61)</f>
        <v>0</v>
      </c>
      <c r="Y61" s="31" t="n">
        <f aca="false">INDEX(Curves!$A$12:$AZ$907,$BZ61,CF61)</f>
        <v>0</v>
      </c>
      <c r="Z61" s="31" t="n">
        <f aca="false">INDEX(Curves!$A$12:$AZ$907,$BZ61,CG61)</f>
        <v>0</v>
      </c>
      <c r="AA61" s="31"/>
      <c r="AB61" s="31" t="n">
        <f aca="false">INDEX(Curves!$A$12:$AZ$907,$BZ61,CI61)</f>
        <v>2.17</v>
      </c>
      <c r="AC61" s="31" t="n">
        <f aca="false">INDEX(Curves!$A$12:$AZ$907,$BZ61,CJ61)</f>
        <v>0.17</v>
      </c>
      <c r="AD61" s="31" t="n">
        <f aca="false">INDEX(Curves!$A$12:$AZ$907,$BZ61,CK61)</f>
        <v>0.994884813716258</v>
      </c>
      <c r="AE61" s="31"/>
      <c r="AF61" s="31" t="n">
        <f aca="false">INDEX(Curves!$A$12:$AZ$907,$BZ61,CM61)</f>
        <v>2.205</v>
      </c>
      <c r="AG61" s="31" t="n">
        <f aca="false">INDEX(Curves!$A$12:$AZ$907,$BZ61,CN61)</f>
        <v>0.2</v>
      </c>
      <c r="AH61" s="31" t="n">
        <f aca="false">INDEX(Curves!$A$12:$AZ$907,$BZ61,CO61)</f>
        <v>0.990073166316151</v>
      </c>
      <c r="AI61" s="31"/>
      <c r="AJ61" s="31" t="n">
        <f aca="false">INDEX(Curves!$A$12:$AZ$907,$BZ61,CQ61)</f>
        <v>2.235</v>
      </c>
      <c r="AK61" s="31" t="n">
        <f aca="false">INDEX(Curves!$A$12:$AZ$907,$BZ61,CR61)</f>
        <v>0.19</v>
      </c>
      <c r="AL61" s="31" t="n">
        <f aca="false">INDEX(Curves!$A$12:$AZ$907,$BZ61,CS61)</f>
        <v>0.985258348562557</v>
      </c>
      <c r="AM61" s="31"/>
      <c r="AN61" s="31" t="n">
        <f aca="false">INDEX(Curves!$A$12:$AZ$907,$BZ61,CU61)</f>
        <v>2.287</v>
      </c>
      <c r="AO61" s="31" t="n">
        <f aca="false">INDEX(Curves!$A$12:$AZ$907,$BZ61,CV61)</f>
        <v>0.18</v>
      </c>
      <c r="AP61" s="31" t="n">
        <f aca="false">INDEX(Curves!$A$12:$AZ$907,$BZ61,CW61)</f>
        <v>0.980615824948038</v>
      </c>
      <c r="AQ61" s="31"/>
      <c r="AR61" s="31" t="n">
        <f aca="false">INDEX(Curves!$A$12:$AZ$907,$BZ61,CY61)</f>
        <v>2.449</v>
      </c>
      <c r="AS61" s="31" t="n">
        <f aca="false">INDEX(Curves!$A$12:$AZ$907,$BZ61,CZ61)</f>
        <v>0.13</v>
      </c>
      <c r="AT61" s="31" t="n">
        <f aca="false">INDEX(Curves!$A$12:$AZ$907,$BZ61,DA61)</f>
        <v>0.975852301744861</v>
      </c>
      <c r="AU61" s="31"/>
      <c r="AV61" s="31" t="n">
        <f aca="false">INDEX(Curves!$A$12:$AZ$907,$BZ61,DC61)</f>
        <v>2.614</v>
      </c>
      <c r="AW61" s="31" t="n">
        <f aca="false">INDEX(Curves!$A$12:$AZ$907,$BZ61,DD61)</f>
        <v>0.13</v>
      </c>
      <c r="AX61" s="31" t="n">
        <f aca="false">INDEX(Curves!$A$12:$AZ$907,$BZ61,DE61)</f>
        <v>0.971258945097422</v>
      </c>
      <c r="AY61" s="31"/>
      <c r="AZ61" s="31" t="n">
        <f aca="false">INDEX(Curves!$A$12:$AZ$907,$BZ61,DG61)</f>
        <v>2.654</v>
      </c>
      <c r="BA61" s="31" t="n">
        <f aca="false">INDEX(Curves!$A$12:$AZ$907,$BZ61,DH61)</f>
        <v>0.14</v>
      </c>
      <c r="BB61" s="31" t="n">
        <f aca="false">INDEX(Curves!$A$12:$AZ$907,$BZ61,DI61)</f>
        <v>0.966515309956992</v>
      </c>
      <c r="BC61" s="31"/>
      <c r="BD61" s="31" t="n">
        <f aca="false">INDEX(Curves!$A$12:$AZ$907,$BZ61,DK61)</f>
        <v>2.534</v>
      </c>
      <c r="BE61" s="31" t="n">
        <f aca="false">INDEX(Curves!$A$12:$AZ$907,$BZ61,DL61)</f>
        <v>0.14</v>
      </c>
      <c r="BF61" s="31" t="n">
        <f aca="false">INDEX(Curves!$A$12:$AZ$907,$BZ61,DM61)</f>
        <v>0.961769925034146</v>
      </c>
      <c r="BG61" s="31"/>
      <c r="BH61" s="31" t="n">
        <f aca="false">INDEX(Curves!$A$12:$AZ$907,$BZ61,DO61)</f>
        <v>2.42</v>
      </c>
      <c r="BI61" s="31" t="n">
        <f aca="false">INDEX(Curves!$A$12:$AZ$907,$BZ61,DP61)</f>
        <v>0.14</v>
      </c>
      <c r="BJ61" s="31" t="n">
        <f aca="false">INDEX(Curves!$A$12:$AZ$907,$BZ61,DQ61)</f>
        <v>0.957492191397587</v>
      </c>
      <c r="BK61" s="0"/>
      <c r="BL61" s="0"/>
      <c r="BM61" s="51" t="n">
        <f aca="false">BM60</f>
        <v>35916</v>
      </c>
      <c r="BN61" s="51" t="n">
        <f aca="false">EOMONTH(BM61,1)</f>
        <v>35976</v>
      </c>
      <c r="BO61" s="51" t="n">
        <f aca="false">EOMONTH(BN61,1)</f>
        <v>36007</v>
      </c>
      <c r="BP61" s="51" t="n">
        <f aca="false">EOMONTH(BO61,1)</f>
        <v>36038</v>
      </c>
      <c r="BQ61" s="51" t="n">
        <f aca="false">EOMONTH(BP61,1)</f>
        <v>36068</v>
      </c>
      <c r="BR61" s="51" t="n">
        <f aca="false">EOMONTH(BQ61,1)</f>
        <v>36099</v>
      </c>
      <c r="BS61" s="51" t="n">
        <f aca="false">EOMONTH(BR61,1)</f>
        <v>36129</v>
      </c>
      <c r="BT61" s="51" t="n">
        <f aca="false">EOMONTH(BS61,1)</f>
        <v>36160</v>
      </c>
      <c r="BU61" s="51" t="n">
        <f aca="false">EOMONTH(BT61,1)</f>
        <v>36191</v>
      </c>
      <c r="BV61" s="51" t="n">
        <f aca="false">EOMONTH(BU61,1)</f>
        <v>36219</v>
      </c>
      <c r="BW61" s="51" t="n">
        <f aca="false">EOMONTH(BV61,1)</f>
        <v>36250</v>
      </c>
      <c r="BX61" s="52"/>
      <c r="BZ61" s="34" t="n">
        <f aca="false">MATCH(C61,Curves!$C$12:$C$433,0)</f>
        <v>59</v>
      </c>
      <c r="CA61" s="34" t="n">
        <f aca="false">MATCH(CONCATENATE("NG ",TEXT($BM61,"mmm-yyyy")),Curves!$11:$11,0)</f>
        <v>20</v>
      </c>
      <c r="CB61" s="34" t="n">
        <f aca="false">MATCH(CONCATENATE("B ",TEXT($BM61,"mmm-yyyy")),Curves!$11:$11,0)</f>
        <v>8</v>
      </c>
      <c r="CC61" s="34" t="n">
        <f aca="false">MATCH(CONCATENATE("DISC ",TEXT($BM61,"mmm-yyyy")),Curves!$11:$11,0)</f>
        <v>32</v>
      </c>
      <c r="CD61" s="34"/>
      <c r="CE61" s="34" t="n">
        <f aca="false">MATCH(CONCATENATE("NG ",TEXT($BN61,"mmm-yyyy")),Curves!$11:$11,0)</f>
        <v>21</v>
      </c>
      <c r="CF61" s="34" t="n">
        <f aca="false">MATCH(CONCATENATE("B ",TEXT($BN61,"mmm-yyyy")),Curves!$11:$11,0)</f>
        <v>9</v>
      </c>
      <c r="CG61" s="34" t="n">
        <f aca="false">MATCH(CONCATENATE("DISC ",TEXT($BN61,"mmm-yyyy")),Curves!$11:$11,0)</f>
        <v>33</v>
      </c>
      <c r="CH61" s="34"/>
      <c r="CI61" s="34" t="n">
        <f aca="false">MATCH(CONCATENATE("NG ",TEXT($BO61,"mmm-yyyy")),Curves!$11:$11,0)</f>
        <v>22</v>
      </c>
      <c r="CJ61" s="34" t="n">
        <f aca="false">MATCH(CONCATENATE("B ",TEXT($BO61,"mmm-yyyy")),Curves!$11:$11,0)</f>
        <v>10</v>
      </c>
      <c r="CK61" s="34" t="n">
        <f aca="false">MATCH(CONCATENATE("DISC ",TEXT($BO61,"mmm-yyyy")),Curves!$11:$11,0)</f>
        <v>34</v>
      </c>
      <c r="CL61" s="34"/>
      <c r="CM61" s="34" t="n">
        <f aca="false">MATCH(CONCATENATE("NG ",TEXT($BP61,"mmm-yyyy")),Curves!$11:$11,0)</f>
        <v>23</v>
      </c>
      <c r="CN61" s="34" t="n">
        <f aca="false">MATCH(CONCATENATE("B ",TEXT($BP61,"mmm-yyyy")),Curves!$11:$11,0)</f>
        <v>11</v>
      </c>
      <c r="CO61" s="34" t="n">
        <f aca="false">MATCH(CONCATENATE("DISC ",TEXT($BP61,"mmm-yyyy")),Curves!$11:$11,0)</f>
        <v>35</v>
      </c>
      <c r="CP61" s="34"/>
      <c r="CQ61" s="34" t="n">
        <f aca="false">MATCH(CONCATENATE("NG ",TEXT($BQ61,"mmm-yyyy")),Curves!$11:$11,0)</f>
        <v>24</v>
      </c>
      <c r="CR61" s="34" t="n">
        <f aca="false">MATCH(CONCATENATE("B ",TEXT($BQ61,"mmm-yyyy")),Curves!$11:$11,0)</f>
        <v>12</v>
      </c>
      <c r="CS61" s="34" t="n">
        <f aca="false">MATCH(CONCATENATE("DISC ",TEXT($BQ61,"mmm-yyyy")),Curves!$11:$11,0)</f>
        <v>36</v>
      </c>
      <c r="CT61" s="34"/>
      <c r="CU61" s="34" t="n">
        <f aca="false">MATCH(CONCATENATE("NG ",TEXT($BR61,"mmm-yyyy")),Curves!$11:$11,0)</f>
        <v>25</v>
      </c>
      <c r="CV61" s="34" t="n">
        <f aca="false">MATCH(CONCATENATE("B ",TEXT($BR61,"mmm-yyyy")),Curves!$11:$11,0)</f>
        <v>13</v>
      </c>
      <c r="CW61" s="34" t="n">
        <f aca="false">MATCH(CONCATENATE("DISC ",TEXT($BR61,"mmm-yyyy")),Curves!$11:$11,0)</f>
        <v>37</v>
      </c>
      <c r="CX61" s="34"/>
      <c r="CY61" s="34" t="n">
        <f aca="false">MATCH(CONCATENATE("NG ",TEXT($BS61,"mmm-yyyy")),Curves!$11:$11,0)</f>
        <v>26</v>
      </c>
      <c r="CZ61" s="34" t="n">
        <f aca="false">MATCH(CONCATENATE("B ",TEXT($BS61,"mmm-yyyy")),Curves!$11:$11,0)</f>
        <v>14</v>
      </c>
      <c r="DA61" s="34" t="n">
        <f aca="false">MATCH(CONCATENATE("DISC ",TEXT($BS61,"mmm-yyyy")),Curves!$11:$11,0)</f>
        <v>38</v>
      </c>
      <c r="DB61" s="34"/>
      <c r="DC61" s="34" t="n">
        <f aca="false">MATCH(CONCATENATE("NG ",TEXT($BT61,"mmm-yyyy")),Curves!$11:$11,0)</f>
        <v>27</v>
      </c>
      <c r="DD61" s="34" t="n">
        <f aca="false">MATCH(CONCATENATE("B ",TEXT($BT61,"mmm-yyyy")),Curves!$11:$11,0)</f>
        <v>15</v>
      </c>
      <c r="DE61" s="34" t="n">
        <f aca="false">MATCH(CONCATENATE("DISC ",TEXT($BT61,"mmm-yyyy")),Curves!$11:$11,0)</f>
        <v>39</v>
      </c>
      <c r="DF61" s="34"/>
      <c r="DG61" s="34" t="n">
        <f aca="false">MATCH(CONCATENATE("NG ",TEXT($BU61,"mmm-yyyy")),Curves!$11:$11,0)</f>
        <v>28</v>
      </c>
      <c r="DH61" s="34" t="n">
        <f aca="false">MATCH(CONCATENATE("B ",TEXT($BU61,"mmm-yyyy")),Curves!$11:$11,0)</f>
        <v>16</v>
      </c>
      <c r="DI61" s="34" t="n">
        <f aca="false">MATCH(CONCATENATE("DISC ",TEXT($BU61,"mmm-yyyy")),Curves!$11:$11,0)</f>
        <v>40</v>
      </c>
      <c r="DK61" s="34" t="n">
        <f aca="false">MATCH(CONCATENATE("NG ",TEXT($BV61,"mmm-yyyy")),Curves!$11:$11,0)</f>
        <v>29</v>
      </c>
      <c r="DL61" s="34" t="n">
        <f aca="false">MATCH(CONCATENATE("B ",TEXT($BV61,"mmm-yyyy")),Curves!$11:$11,0)</f>
        <v>17</v>
      </c>
      <c r="DM61" s="34" t="n">
        <f aca="false">MATCH(CONCATENATE("DISC ",TEXT($BV61,"mmm-yyyy")),Curves!$11:$11,0)</f>
        <v>41</v>
      </c>
      <c r="DO61" s="34" t="n">
        <f aca="false">MATCH(CONCATENATE("NG ",TEXT($BW61,"mmm-yyyy")),Curves!$11:$11,0)</f>
        <v>30</v>
      </c>
      <c r="DP61" s="34" t="n">
        <f aca="false">MATCH(CONCATENATE("B ",TEXT($BW61,"mmm-yyyy")),Curves!$11:$11,0)</f>
        <v>18</v>
      </c>
      <c r="DQ61" s="34" t="n">
        <f aca="false">MATCH(CONCATENATE("DISC ",TEXT($BW61,"mmm-yyyy")),Curves!$11:$11,0)</f>
        <v>42</v>
      </c>
    </row>
    <row r="62" customFormat="false" ht="12.75" hidden="false" customHeight="false" outlineLevel="0" collapsed="false">
      <c r="B62" s="26" t="n">
        <f aca="false">IF(C62&lt;&gt;"",IF(C62&gt;=(WORKDAY(EOMONTH(C62,0)+1,-2)),EOMONTH(EOMONTH(C62,0)+1,0)+1,EOMONTH(C62,0)+1),"")</f>
        <v>35977</v>
      </c>
      <c r="C62" s="45" t="n">
        <f aca="false">IF(Curves!C71&lt;&gt;"",Curves!C71,"")</f>
        <v>35945</v>
      </c>
      <c r="D62" s="46"/>
      <c r="E62" s="47" t="n">
        <f aca="false">(T62+U62)*V62</f>
        <v>0</v>
      </c>
      <c r="F62" s="47" t="n">
        <f aca="false">(X62+Y62)*Z62</f>
        <v>0</v>
      </c>
      <c r="G62" s="47" t="n">
        <f aca="false">(AB62+AC62)*AD62</f>
        <v>0</v>
      </c>
      <c r="H62" s="47" t="n">
        <f aca="false">(AF62+AG62)*AH62</f>
        <v>0</v>
      </c>
      <c r="I62" s="47" t="n">
        <f aca="false">(AJ62+AK62)*AL62</f>
        <v>0</v>
      </c>
      <c r="J62" s="47" t="n">
        <f aca="false">(AN62+AO62)*AP62</f>
        <v>0</v>
      </c>
      <c r="K62" s="47" t="n">
        <f aca="false">(AR62+AS62)*AT62</f>
        <v>0</v>
      </c>
      <c r="L62" s="47" t="n">
        <f aca="false">(AV62+AW62)*AX62</f>
        <v>0</v>
      </c>
      <c r="M62" s="47" t="n">
        <f aca="false">(AZ62+BA62)*BB62</f>
        <v>0</v>
      </c>
      <c r="N62" s="47" t="n">
        <f aca="false">(BD62+BE62)*BF62</f>
        <v>0</v>
      </c>
      <c r="O62" s="48" t="n">
        <f aca="false">(BH62+BI62)*BJ62</f>
        <v>0</v>
      </c>
      <c r="P62" s="49" t="n">
        <f aca="false">MAX(E62:O62)</f>
        <v>0</v>
      </c>
      <c r="Q62" s="49" t="n">
        <f aca="false">MIN(G62:O62)</f>
        <v>0</v>
      </c>
      <c r="R62" s="50" t="n">
        <f aca="false">IF(P62-Q62&lt;&gt;0,P62-Q62,R61)</f>
        <v>0.372413311923794</v>
      </c>
      <c r="T62" s="31" t="n">
        <f aca="false">INDEX(Curves!$A$12:$AZ$907,$BZ62,CA62)</f>
        <v>0</v>
      </c>
      <c r="U62" s="31" t="n">
        <f aca="false">INDEX(Curves!$A$12:$AZ$907,$BZ62,CB62)</f>
        <v>0</v>
      </c>
      <c r="V62" s="31" t="n">
        <f aca="false">INDEX(Curves!$A$12:$AZ$907,$BZ62,CC62)</f>
        <v>0</v>
      </c>
      <c r="W62" s="31"/>
      <c r="X62" s="31" t="n">
        <f aca="false">INDEX(Curves!$A$12:$AZ$907,$BZ62,CE62)</f>
        <v>0</v>
      </c>
      <c r="Y62" s="31" t="n">
        <f aca="false">INDEX(Curves!$A$12:$AZ$907,$BZ62,CF62)</f>
        <v>0</v>
      </c>
      <c r="Z62" s="31" t="n">
        <f aca="false">INDEX(Curves!$A$12:$AZ$907,$BZ62,CG62)</f>
        <v>0</v>
      </c>
      <c r="AA62" s="31"/>
      <c r="AB62" s="31" t="n">
        <f aca="false">INDEX(Curves!$A$12:$AZ$907,$BZ62,CI62)</f>
        <v>0</v>
      </c>
      <c r="AC62" s="31" t="n">
        <f aca="false">INDEX(Curves!$A$12:$AZ$907,$BZ62,CJ62)</f>
        <v>0</v>
      </c>
      <c r="AD62" s="31" t="n">
        <f aca="false">INDEX(Curves!$A$12:$AZ$907,$BZ62,CK62)</f>
        <v>0</v>
      </c>
      <c r="AE62" s="31"/>
      <c r="AF62" s="31" t="n">
        <f aca="false">INDEX(Curves!$A$12:$AZ$907,$BZ62,CM62)</f>
        <v>0</v>
      </c>
      <c r="AG62" s="31" t="n">
        <f aca="false">INDEX(Curves!$A$12:$AZ$907,$BZ62,CN62)</f>
        <v>0</v>
      </c>
      <c r="AH62" s="31" t="n">
        <f aca="false">INDEX(Curves!$A$12:$AZ$907,$BZ62,CO62)</f>
        <v>0</v>
      </c>
      <c r="AI62" s="31"/>
      <c r="AJ62" s="31" t="n">
        <f aca="false">INDEX(Curves!$A$12:$AZ$907,$BZ62,CQ62)</f>
        <v>0</v>
      </c>
      <c r="AK62" s="31" t="n">
        <f aca="false">INDEX(Curves!$A$12:$AZ$907,$BZ62,CR62)</f>
        <v>0</v>
      </c>
      <c r="AL62" s="31" t="n">
        <f aca="false">INDEX(Curves!$A$12:$AZ$907,$BZ62,CS62)</f>
        <v>0</v>
      </c>
      <c r="AM62" s="31"/>
      <c r="AN62" s="31" t="n">
        <f aca="false">INDEX(Curves!$A$12:$AZ$907,$BZ62,CU62)</f>
        <v>0</v>
      </c>
      <c r="AO62" s="31" t="n">
        <f aca="false">INDEX(Curves!$A$12:$AZ$907,$BZ62,CV62)</f>
        <v>0</v>
      </c>
      <c r="AP62" s="31" t="n">
        <f aca="false">INDEX(Curves!$A$12:$AZ$907,$BZ62,CW62)</f>
        <v>0</v>
      </c>
      <c r="AQ62" s="31"/>
      <c r="AR62" s="31" t="n">
        <f aca="false">INDEX(Curves!$A$12:$AZ$907,$BZ62,CY62)</f>
        <v>0</v>
      </c>
      <c r="AS62" s="31" t="n">
        <f aca="false">INDEX(Curves!$A$12:$AZ$907,$BZ62,CZ62)</f>
        <v>0</v>
      </c>
      <c r="AT62" s="31" t="n">
        <f aca="false">INDEX(Curves!$A$12:$AZ$907,$BZ62,DA62)</f>
        <v>0</v>
      </c>
      <c r="AU62" s="31"/>
      <c r="AV62" s="31" t="n">
        <f aca="false">INDEX(Curves!$A$12:$AZ$907,$BZ62,DC62)</f>
        <v>0</v>
      </c>
      <c r="AW62" s="31" t="n">
        <f aca="false">INDEX(Curves!$A$12:$AZ$907,$BZ62,DD62)</f>
        <v>0</v>
      </c>
      <c r="AX62" s="31" t="n">
        <f aca="false">INDEX(Curves!$A$12:$AZ$907,$BZ62,DE62)</f>
        <v>0</v>
      </c>
      <c r="AY62" s="31"/>
      <c r="AZ62" s="31" t="n">
        <f aca="false">INDEX(Curves!$A$12:$AZ$907,$BZ62,DG62)</f>
        <v>0</v>
      </c>
      <c r="BA62" s="31" t="n">
        <f aca="false">INDEX(Curves!$A$12:$AZ$907,$BZ62,DH62)</f>
        <v>0</v>
      </c>
      <c r="BB62" s="31" t="n">
        <f aca="false">INDEX(Curves!$A$12:$AZ$907,$BZ62,DI62)</f>
        <v>0</v>
      </c>
      <c r="BC62" s="31"/>
      <c r="BD62" s="31" t="n">
        <f aca="false">INDEX(Curves!$A$12:$AZ$907,$BZ62,DK62)</f>
        <v>0</v>
      </c>
      <c r="BE62" s="31" t="n">
        <f aca="false">INDEX(Curves!$A$12:$AZ$907,$BZ62,DL62)</f>
        <v>0</v>
      </c>
      <c r="BF62" s="31" t="n">
        <f aca="false">INDEX(Curves!$A$12:$AZ$907,$BZ62,DM62)</f>
        <v>0</v>
      </c>
      <c r="BG62" s="31"/>
      <c r="BH62" s="31" t="n">
        <f aca="false">INDEX(Curves!$A$12:$AZ$907,$BZ62,DO62)</f>
        <v>0</v>
      </c>
      <c r="BI62" s="31" t="n">
        <f aca="false">INDEX(Curves!$A$12:$AZ$907,$BZ62,DP62)</f>
        <v>0</v>
      </c>
      <c r="BJ62" s="31" t="n">
        <f aca="false">INDEX(Curves!$A$12:$AZ$907,$BZ62,DQ62)</f>
        <v>0</v>
      </c>
      <c r="BK62" s="0"/>
      <c r="BL62" s="0"/>
      <c r="BM62" s="51" t="n">
        <f aca="false">BM61</f>
        <v>35916</v>
      </c>
      <c r="BN62" s="51" t="n">
        <f aca="false">EOMONTH(BM62,1)</f>
        <v>35976</v>
      </c>
      <c r="BO62" s="51" t="n">
        <f aca="false">EOMONTH(BN62,1)</f>
        <v>36007</v>
      </c>
      <c r="BP62" s="51" t="n">
        <f aca="false">EOMONTH(BO62,1)</f>
        <v>36038</v>
      </c>
      <c r="BQ62" s="51" t="n">
        <f aca="false">EOMONTH(BP62,1)</f>
        <v>36068</v>
      </c>
      <c r="BR62" s="51" t="n">
        <f aca="false">EOMONTH(BQ62,1)</f>
        <v>36099</v>
      </c>
      <c r="BS62" s="51" t="n">
        <f aca="false">EOMONTH(BR62,1)</f>
        <v>36129</v>
      </c>
      <c r="BT62" s="51" t="n">
        <f aca="false">EOMONTH(BS62,1)</f>
        <v>36160</v>
      </c>
      <c r="BU62" s="51" t="n">
        <f aca="false">EOMONTH(BT62,1)</f>
        <v>36191</v>
      </c>
      <c r="BV62" s="51" t="n">
        <f aca="false">EOMONTH(BU62,1)</f>
        <v>36219</v>
      </c>
      <c r="BW62" s="51" t="n">
        <f aca="false">EOMONTH(BV62,1)</f>
        <v>36250</v>
      </c>
      <c r="BX62" s="52"/>
      <c r="BZ62" s="34" t="n">
        <f aca="false">MATCH(C62,Curves!$C$12:$C$433,0)</f>
        <v>60</v>
      </c>
      <c r="CA62" s="34" t="n">
        <f aca="false">MATCH(CONCATENATE("NG ",TEXT($BM62,"mmm-yyyy")),Curves!$11:$11,0)</f>
        <v>20</v>
      </c>
      <c r="CB62" s="34" t="n">
        <f aca="false">MATCH(CONCATENATE("B ",TEXT($BM62,"mmm-yyyy")),Curves!$11:$11,0)</f>
        <v>8</v>
      </c>
      <c r="CC62" s="34" t="n">
        <f aca="false">MATCH(CONCATENATE("DISC ",TEXT($BM62,"mmm-yyyy")),Curves!$11:$11,0)</f>
        <v>32</v>
      </c>
      <c r="CD62" s="34"/>
      <c r="CE62" s="34" t="n">
        <f aca="false">MATCH(CONCATENATE("NG ",TEXT($BN62,"mmm-yyyy")),Curves!$11:$11,0)</f>
        <v>21</v>
      </c>
      <c r="CF62" s="34" t="n">
        <f aca="false">MATCH(CONCATENATE("B ",TEXT($BN62,"mmm-yyyy")),Curves!$11:$11,0)</f>
        <v>9</v>
      </c>
      <c r="CG62" s="34" t="n">
        <f aca="false">MATCH(CONCATENATE("DISC ",TEXT($BN62,"mmm-yyyy")),Curves!$11:$11,0)</f>
        <v>33</v>
      </c>
      <c r="CH62" s="34"/>
      <c r="CI62" s="34" t="n">
        <f aca="false">MATCH(CONCATENATE("NG ",TEXT($BO62,"mmm-yyyy")),Curves!$11:$11,0)</f>
        <v>22</v>
      </c>
      <c r="CJ62" s="34" t="n">
        <f aca="false">MATCH(CONCATENATE("B ",TEXT($BO62,"mmm-yyyy")),Curves!$11:$11,0)</f>
        <v>10</v>
      </c>
      <c r="CK62" s="34" t="n">
        <f aca="false">MATCH(CONCATENATE("DISC ",TEXT($BO62,"mmm-yyyy")),Curves!$11:$11,0)</f>
        <v>34</v>
      </c>
      <c r="CL62" s="34"/>
      <c r="CM62" s="34" t="n">
        <f aca="false">MATCH(CONCATENATE("NG ",TEXT($BP62,"mmm-yyyy")),Curves!$11:$11,0)</f>
        <v>23</v>
      </c>
      <c r="CN62" s="34" t="n">
        <f aca="false">MATCH(CONCATENATE("B ",TEXT($BP62,"mmm-yyyy")),Curves!$11:$11,0)</f>
        <v>11</v>
      </c>
      <c r="CO62" s="34" t="n">
        <f aca="false">MATCH(CONCATENATE("DISC ",TEXT($BP62,"mmm-yyyy")),Curves!$11:$11,0)</f>
        <v>35</v>
      </c>
      <c r="CP62" s="34"/>
      <c r="CQ62" s="34" t="n">
        <f aca="false">MATCH(CONCATENATE("NG ",TEXT($BQ62,"mmm-yyyy")),Curves!$11:$11,0)</f>
        <v>24</v>
      </c>
      <c r="CR62" s="34" t="n">
        <f aca="false">MATCH(CONCATENATE("B ",TEXT($BQ62,"mmm-yyyy")),Curves!$11:$11,0)</f>
        <v>12</v>
      </c>
      <c r="CS62" s="34" t="n">
        <f aca="false">MATCH(CONCATENATE("DISC ",TEXT($BQ62,"mmm-yyyy")),Curves!$11:$11,0)</f>
        <v>36</v>
      </c>
      <c r="CT62" s="34"/>
      <c r="CU62" s="34" t="n">
        <f aca="false">MATCH(CONCATENATE("NG ",TEXT($BR62,"mmm-yyyy")),Curves!$11:$11,0)</f>
        <v>25</v>
      </c>
      <c r="CV62" s="34" t="n">
        <f aca="false">MATCH(CONCATENATE("B ",TEXT($BR62,"mmm-yyyy")),Curves!$11:$11,0)</f>
        <v>13</v>
      </c>
      <c r="CW62" s="34" t="n">
        <f aca="false">MATCH(CONCATENATE("DISC ",TEXT($BR62,"mmm-yyyy")),Curves!$11:$11,0)</f>
        <v>37</v>
      </c>
      <c r="CX62" s="34"/>
      <c r="CY62" s="34" t="n">
        <f aca="false">MATCH(CONCATENATE("NG ",TEXT($BS62,"mmm-yyyy")),Curves!$11:$11,0)</f>
        <v>26</v>
      </c>
      <c r="CZ62" s="34" t="n">
        <f aca="false">MATCH(CONCATENATE("B ",TEXT($BS62,"mmm-yyyy")),Curves!$11:$11,0)</f>
        <v>14</v>
      </c>
      <c r="DA62" s="34" t="n">
        <f aca="false">MATCH(CONCATENATE("DISC ",TEXT($BS62,"mmm-yyyy")),Curves!$11:$11,0)</f>
        <v>38</v>
      </c>
      <c r="DB62" s="34"/>
      <c r="DC62" s="34" t="n">
        <f aca="false">MATCH(CONCATENATE("NG ",TEXT($BT62,"mmm-yyyy")),Curves!$11:$11,0)</f>
        <v>27</v>
      </c>
      <c r="DD62" s="34" t="n">
        <f aca="false">MATCH(CONCATENATE("B ",TEXT($BT62,"mmm-yyyy")),Curves!$11:$11,0)</f>
        <v>15</v>
      </c>
      <c r="DE62" s="34" t="n">
        <f aca="false">MATCH(CONCATENATE("DISC ",TEXT($BT62,"mmm-yyyy")),Curves!$11:$11,0)</f>
        <v>39</v>
      </c>
      <c r="DF62" s="34"/>
      <c r="DG62" s="34" t="n">
        <f aca="false">MATCH(CONCATENATE("NG ",TEXT($BU62,"mmm-yyyy")),Curves!$11:$11,0)</f>
        <v>28</v>
      </c>
      <c r="DH62" s="34" t="n">
        <f aca="false">MATCH(CONCATENATE("B ",TEXT($BU62,"mmm-yyyy")),Curves!$11:$11,0)</f>
        <v>16</v>
      </c>
      <c r="DI62" s="34" t="n">
        <f aca="false">MATCH(CONCATENATE("DISC ",TEXT($BU62,"mmm-yyyy")),Curves!$11:$11,0)</f>
        <v>40</v>
      </c>
      <c r="DK62" s="34" t="n">
        <f aca="false">MATCH(CONCATENATE("NG ",TEXT($BV62,"mmm-yyyy")),Curves!$11:$11,0)</f>
        <v>29</v>
      </c>
      <c r="DL62" s="34" t="n">
        <f aca="false">MATCH(CONCATENATE("B ",TEXT($BV62,"mmm-yyyy")),Curves!$11:$11,0)</f>
        <v>17</v>
      </c>
      <c r="DM62" s="34" t="n">
        <f aca="false">MATCH(CONCATENATE("DISC ",TEXT($BV62,"mmm-yyyy")),Curves!$11:$11,0)</f>
        <v>41</v>
      </c>
      <c r="DO62" s="34" t="n">
        <f aca="false">MATCH(CONCATENATE("NG ",TEXT($BW62,"mmm-yyyy")),Curves!$11:$11,0)</f>
        <v>30</v>
      </c>
      <c r="DP62" s="34" t="n">
        <f aca="false">MATCH(CONCATENATE("B ",TEXT($BW62,"mmm-yyyy")),Curves!$11:$11,0)</f>
        <v>18</v>
      </c>
      <c r="DQ62" s="34" t="n">
        <f aca="false">MATCH(CONCATENATE("DISC ",TEXT($BW62,"mmm-yyyy")),Curves!$11:$11,0)</f>
        <v>42</v>
      </c>
    </row>
    <row r="63" customFormat="false" ht="12.75" hidden="false" customHeight="false" outlineLevel="0" collapsed="false">
      <c r="B63" s="26" t="n">
        <f aca="false">IF(C63&lt;&gt;"",IF(C63&gt;=(WORKDAY(EOMONTH(C63,0)+1,-2)),EOMONTH(EOMONTH(C63,0)+1,0)+1,EOMONTH(C63,0)+1),"")</f>
        <v>35977</v>
      </c>
      <c r="C63" s="45" t="n">
        <f aca="false">IF(Curves!C72&lt;&gt;"",Curves!C72,"")</f>
        <v>35946</v>
      </c>
      <c r="D63" s="46"/>
      <c r="E63" s="47" t="n">
        <f aca="false">(T63+U63)*V63</f>
        <v>0</v>
      </c>
      <c r="F63" s="47" t="n">
        <f aca="false">(X63+Y63)*Z63</f>
        <v>0</v>
      </c>
      <c r="G63" s="47" t="n">
        <f aca="false">(AB63+AC63)*AD63</f>
        <v>0</v>
      </c>
      <c r="H63" s="47" t="n">
        <f aca="false">(AF63+AG63)*AH63</f>
        <v>0</v>
      </c>
      <c r="I63" s="47" t="n">
        <f aca="false">(AJ63+AK63)*AL63</f>
        <v>0</v>
      </c>
      <c r="J63" s="47" t="n">
        <f aca="false">(AN63+AO63)*AP63</f>
        <v>0</v>
      </c>
      <c r="K63" s="47" t="n">
        <f aca="false">(AR63+AS63)*AT63</f>
        <v>0</v>
      </c>
      <c r="L63" s="47" t="n">
        <f aca="false">(AV63+AW63)*AX63</f>
        <v>0</v>
      </c>
      <c r="M63" s="47" t="n">
        <f aca="false">(AZ63+BA63)*BB63</f>
        <v>0</v>
      </c>
      <c r="N63" s="47" t="n">
        <f aca="false">(BD63+BE63)*BF63</f>
        <v>0</v>
      </c>
      <c r="O63" s="48" t="n">
        <f aca="false">(BH63+BI63)*BJ63</f>
        <v>0</v>
      </c>
      <c r="P63" s="49" t="n">
        <f aca="false">MAX(E63:O63)</f>
        <v>0</v>
      </c>
      <c r="Q63" s="49" t="n">
        <f aca="false">MIN(G63:O63)</f>
        <v>0</v>
      </c>
      <c r="R63" s="50" t="n">
        <f aca="false">IF(P63-Q63&lt;&gt;0,P63-Q63,R62)</f>
        <v>0.372413311923794</v>
      </c>
      <c r="T63" s="31" t="n">
        <f aca="false">INDEX(Curves!$A$12:$AZ$907,$BZ63,CA63)</f>
        <v>0</v>
      </c>
      <c r="U63" s="31" t="n">
        <f aca="false">INDEX(Curves!$A$12:$AZ$907,$BZ63,CB63)</f>
        <v>0</v>
      </c>
      <c r="V63" s="31" t="n">
        <f aca="false">INDEX(Curves!$A$12:$AZ$907,$BZ63,CC63)</f>
        <v>0</v>
      </c>
      <c r="W63" s="31"/>
      <c r="X63" s="31" t="n">
        <f aca="false">INDEX(Curves!$A$12:$AZ$907,$BZ63,CE63)</f>
        <v>0</v>
      </c>
      <c r="Y63" s="31" t="n">
        <f aca="false">INDEX(Curves!$A$12:$AZ$907,$BZ63,CF63)</f>
        <v>0</v>
      </c>
      <c r="Z63" s="31" t="n">
        <f aca="false">INDEX(Curves!$A$12:$AZ$907,$BZ63,CG63)</f>
        <v>0</v>
      </c>
      <c r="AA63" s="31"/>
      <c r="AB63" s="31" t="n">
        <f aca="false">INDEX(Curves!$A$12:$AZ$907,$BZ63,CI63)</f>
        <v>0</v>
      </c>
      <c r="AC63" s="31" t="n">
        <f aca="false">INDEX(Curves!$A$12:$AZ$907,$BZ63,CJ63)</f>
        <v>0</v>
      </c>
      <c r="AD63" s="31" t="n">
        <f aca="false">INDEX(Curves!$A$12:$AZ$907,$BZ63,CK63)</f>
        <v>0</v>
      </c>
      <c r="AE63" s="31"/>
      <c r="AF63" s="31" t="n">
        <f aca="false">INDEX(Curves!$A$12:$AZ$907,$BZ63,CM63)</f>
        <v>0</v>
      </c>
      <c r="AG63" s="31" t="n">
        <f aca="false">INDEX(Curves!$A$12:$AZ$907,$BZ63,CN63)</f>
        <v>0</v>
      </c>
      <c r="AH63" s="31" t="n">
        <f aca="false">INDEX(Curves!$A$12:$AZ$907,$BZ63,CO63)</f>
        <v>0</v>
      </c>
      <c r="AI63" s="31"/>
      <c r="AJ63" s="31" t="n">
        <f aca="false">INDEX(Curves!$A$12:$AZ$907,$BZ63,CQ63)</f>
        <v>0</v>
      </c>
      <c r="AK63" s="31" t="n">
        <f aca="false">INDEX(Curves!$A$12:$AZ$907,$BZ63,CR63)</f>
        <v>0</v>
      </c>
      <c r="AL63" s="31" t="n">
        <f aca="false">INDEX(Curves!$A$12:$AZ$907,$BZ63,CS63)</f>
        <v>0</v>
      </c>
      <c r="AM63" s="31"/>
      <c r="AN63" s="31" t="n">
        <f aca="false">INDEX(Curves!$A$12:$AZ$907,$BZ63,CU63)</f>
        <v>0</v>
      </c>
      <c r="AO63" s="31" t="n">
        <f aca="false">INDEX(Curves!$A$12:$AZ$907,$BZ63,CV63)</f>
        <v>0</v>
      </c>
      <c r="AP63" s="31" t="n">
        <f aca="false">INDEX(Curves!$A$12:$AZ$907,$BZ63,CW63)</f>
        <v>0</v>
      </c>
      <c r="AQ63" s="31"/>
      <c r="AR63" s="31" t="n">
        <f aca="false">INDEX(Curves!$A$12:$AZ$907,$BZ63,CY63)</f>
        <v>0</v>
      </c>
      <c r="AS63" s="31" t="n">
        <f aca="false">INDEX(Curves!$A$12:$AZ$907,$BZ63,CZ63)</f>
        <v>0</v>
      </c>
      <c r="AT63" s="31" t="n">
        <f aca="false">INDEX(Curves!$A$12:$AZ$907,$BZ63,DA63)</f>
        <v>0</v>
      </c>
      <c r="AU63" s="31"/>
      <c r="AV63" s="31" t="n">
        <f aca="false">INDEX(Curves!$A$12:$AZ$907,$BZ63,DC63)</f>
        <v>0</v>
      </c>
      <c r="AW63" s="31" t="n">
        <f aca="false">INDEX(Curves!$A$12:$AZ$907,$BZ63,DD63)</f>
        <v>0</v>
      </c>
      <c r="AX63" s="31" t="n">
        <f aca="false">INDEX(Curves!$A$12:$AZ$907,$BZ63,DE63)</f>
        <v>0</v>
      </c>
      <c r="AY63" s="31"/>
      <c r="AZ63" s="31" t="n">
        <f aca="false">INDEX(Curves!$A$12:$AZ$907,$BZ63,DG63)</f>
        <v>0</v>
      </c>
      <c r="BA63" s="31" t="n">
        <f aca="false">INDEX(Curves!$A$12:$AZ$907,$BZ63,DH63)</f>
        <v>0</v>
      </c>
      <c r="BB63" s="31" t="n">
        <f aca="false">INDEX(Curves!$A$12:$AZ$907,$BZ63,DI63)</f>
        <v>0</v>
      </c>
      <c r="BC63" s="31"/>
      <c r="BD63" s="31" t="n">
        <f aca="false">INDEX(Curves!$A$12:$AZ$907,$BZ63,DK63)</f>
        <v>0</v>
      </c>
      <c r="BE63" s="31" t="n">
        <f aca="false">INDEX(Curves!$A$12:$AZ$907,$BZ63,DL63)</f>
        <v>0</v>
      </c>
      <c r="BF63" s="31" t="n">
        <f aca="false">INDEX(Curves!$A$12:$AZ$907,$BZ63,DM63)</f>
        <v>0</v>
      </c>
      <c r="BG63" s="31"/>
      <c r="BH63" s="31" t="n">
        <f aca="false">INDEX(Curves!$A$12:$AZ$907,$BZ63,DO63)</f>
        <v>0</v>
      </c>
      <c r="BI63" s="31" t="n">
        <f aca="false">INDEX(Curves!$A$12:$AZ$907,$BZ63,DP63)</f>
        <v>0</v>
      </c>
      <c r="BJ63" s="31" t="n">
        <f aca="false">INDEX(Curves!$A$12:$AZ$907,$BZ63,DQ63)</f>
        <v>0</v>
      </c>
      <c r="BK63" s="0"/>
      <c r="BL63" s="0"/>
      <c r="BM63" s="51" t="n">
        <f aca="false">BM62</f>
        <v>35916</v>
      </c>
      <c r="BN63" s="51" t="n">
        <f aca="false">EOMONTH(BM63,1)</f>
        <v>35976</v>
      </c>
      <c r="BO63" s="51" t="n">
        <f aca="false">EOMONTH(BN63,1)</f>
        <v>36007</v>
      </c>
      <c r="BP63" s="51" t="n">
        <f aca="false">EOMONTH(BO63,1)</f>
        <v>36038</v>
      </c>
      <c r="BQ63" s="51" t="n">
        <f aca="false">EOMONTH(BP63,1)</f>
        <v>36068</v>
      </c>
      <c r="BR63" s="51" t="n">
        <f aca="false">EOMONTH(BQ63,1)</f>
        <v>36099</v>
      </c>
      <c r="BS63" s="51" t="n">
        <f aca="false">EOMONTH(BR63,1)</f>
        <v>36129</v>
      </c>
      <c r="BT63" s="51" t="n">
        <f aca="false">EOMONTH(BS63,1)</f>
        <v>36160</v>
      </c>
      <c r="BU63" s="51" t="n">
        <f aca="false">EOMONTH(BT63,1)</f>
        <v>36191</v>
      </c>
      <c r="BV63" s="51" t="n">
        <f aca="false">EOMONTH(BU63,1)</f>
        <v>36219</v>
      </c>
      <c r="BW63" s="51" t="n">
        <f aca="false">EOMONTH(BV63,1)</f>
        <v>36250</v>
      </c>
      <c r="BX63" s="52"/>
      <c r="BZ63" s="34" t="n">
        <f aca="false">MATCH(C63,Curves!$C$12:$C$433,0)</f>
        <v>61</v>
      </c>
      <c r="CA63" s="34" t="n">
        <f aca="false">MATCH(CONCATENATE("NG ",TEXT($BM63,"mmm-yyyy")),Curves!$11:$11,0)</f>
        <v>20</v>
      </c>
      <c r="CB63" s="34" t="n">
        <f aca="false">MATCH(CONCATENATE("B ",TEXT($BM63,"mmm-yyyy")),Curves!$11:$11,0)</f>
        <v>8</v>
      </c>
      <c r="CC63" s="34" t="n">
        <f aca="false">MATCH(CONCATENATE("DISC ",TEXT($BM63,"mmm-yyyy")),Curves!$11:$11,0)</f>
        <v>32</v>
      </c>
      <c r="CD63" s="34"/>
      <c r="CE63" s="34" t="n">
        <f aca="false">MATCH(CONCATENATE("NG ",TEXT($BN63,"mmm-yyyy")),Curves!$11:$11,0)</f>
        <v>21</v>
      </c>
      <c r="CF63" s="34" t="n">
        <f aca="false">MATCH(CONCATENATE("B ",TEXT($BN63,"mmm-yyyy")),Curves!$11:$11,0)</f>
        <v>9</v>
      </c>
      <c r="CG63" s="34" t="n">
        <f aca="false">MATCH(CONCATENATE("DISC ",TEXT($BN63,"mmm-yyyy")),Curves!$11:$11,0)</f>
        <v>33</v>
      </c>
      <c r="CH63" s="34"/>
      <c r="CI63" s="34" t="n">
        <f aca="false">MATCH(CONCATENATE("NG ",TEXT($BO63,"mmm-yyyy")),Curves!$11:$11,0)</f>
        <v>22</v>
      </c>
      <c r="CJ63" s="34" t="n">
        <f aca="false">MATCH(CONCATENATE("B ",TEXT($BO63,"mmm-yyyy")),Curves!$11:$11,0)</f>
        <v>10</v>
      </c>
      <c r="CK63" s="34" t="n">
        <f aca="false">MATCH(CONCATENATE("DISC ",TEXT($BO63,"mmm-yyyy")),Curves!$11:$11,0)</f>
        <v>34</v>
      </c>
      <c r="CL63" s="34"/>
      <c r="CM63" s="34" t="n">
        <f aca="false">MATCH(CONCATENATE("NG ",TEXT($BP63,"mmm-yyyy")),Curves!$11:$11,0)</f>
        <v>23</v>
      </c>
      <c r="CN63" s="34" t="n">
        <f aca="false">MATCH(CONCATENATE("B ",TEXT($BP63,"mmm-yyyy")),Curves!$11:$11,0)</f>
        <v>11</v>
      </c>
      <c r="CO63" s="34" t="n">
        <f aca="false">MATCH(CONCATENATE("DISC ",TEXT($BP63,"mmm-yyyy")),Curves!$11:$11,0)</f>
        <v>35</v>
      </c>
      <c r="CP63" s="34"/>
      <c r="CQ63" s="34" t="n">
        <f aca="false">MATCH(CONCATENATE("NG ",TEXT($BQ63,"mmm-yyyy")),Curves!$11:$11,0)</f>
        <v>24</v>
      </c>
      <c r="CR63" s="34" t="n">
        <f aca="false">MATCH(CONCATENATE("B ",TEXT($BQ63,"mmm-yyyy")),Curves!$11:$11,0)</f>
        <v>12</v>
      </c>
      <c r="CS63" s="34" t="n">
        <f aca="false">MATCH(CONCATENATE("DISC ",TEXT($BQ63,"mmm-yyyy")),Curves!$11:$11,0)</f>
        <v>36</v>
      </c>
      <c r="CT63" s="34"/>
      <c r="CU63" s="34" t="n">
        <f aca="false">MATCH(CONCATENATE("NG ",TEXT($BR63,"mmm-yyyy")),Curves!$11:$11,0)</f>
        <v>25</v>
      </c>
      <c r="CV63" s="34" t="n">
        <f aca="false">MATCH(CONCATENATE("B ",TEXT($BR63,"mmm-yyyy")),Curves!$11:$11,0)</f>
        <v>13</v>
      </c>
      <c r="CW63" s="34" t="n">
        <f aca="false">MATCH(CONCATENATE("DISC ",TEXT($BR63,"mmm-yyyy")),Curves!$11:$11,0)</f>
        <v>37</v>
      </c>
      <c r="CX63" s="34"/>
      <c r="CY63" s="34" t="n">
        <f aca="false">MATCH(CONCATENATE("NG ",TEXT($BS63,"mmm-yyyy")),Curves!$11:$11,0)</f>
        <v>26</v>
      </c>
      <c r="CZ63" s="34" t="n">
        <f aca="false">MATCH(CONCATENATE("B ",TEXT($BS63,"mmm-yyyy")),Curves!$11:$11,0)</f>
        <v>14</v>
      </c>
      <c r="DA63" s="34" t="n">
        <f aca="false">MATCH(CONCATENATE("DISC ",TEXT($BS63,"mmm-yyyy")),Curves!$11:$11,0)</f>
        <v>38</v>
      </c>
      <c r="DB63" s="34"/>
      <c r="DC63" s="34" t="n">
        <f aca="false">MATCH(CONCATENATE("NG ",TEXT($BT63,"mmm-yyyy")),Curves!$11:$11,0)</f>
        <v>27</v>
      </c>
      <c r="DD63" s="34" t="n">
        <f aca="false">MATCH(CONCATENATE("B ",TEXT($BT63,"mmm-yyyy")),Curves!$11:$11,0)</f>
        <v>15</v>
      </c>
      <c r="DE63" s="34" t="n">
        <f aca="false">MATCH(CONCATENATE("DISC ",TEXT($BT63,"mmm-yyyy")),Curves!$11:$11,0)</f>
        <v>39</v>
      </c>
      <c r="DF63" s="34"/>
      <c r="DG63" s="34" t="n">
        <f aca="false">MATCH(CONCATENATE("NG ",TEXT($BU63,"mmm-yyyy")),Curves!$11:$11,0)</f>
        <v>28</v>
      </c>
      <c r="DH63" s="34" t="n">
        <f aca="false">MATCH(CONCATENATE("B ",TEXT($BU63,"mmm-yyyy")),Curves!$11:$11,0)</f>
        <v>16</v>
      </c>
      <c r="DI63" s="34" t="n">
        <f aca="false">MATCH(CONCATENATE("DISC ",TEXT($BU63,"mmm-yyyy")),Curves!$11:$11,0)</f>
        <v>40</v>
      </c>
      <c r="DK63" s="34" t="n">
        <f aca="false">MATCH(CONCATENATE("NG ",TEXT($BV63,"mmm-yyyy")),Curves!$11:$11,0)</f>
        <v>29</v>
      </c>
      <c r="DL63" s="34" t="n">
        <f aca="false">MATCH(CONCATENATE("B ",TEXT($BV63,"mmm-yyyy")),Curves!$11:$11,0)</f>
        <v>17</v>
      </c>
      <c r="DM63" s="34" t="n">
        <f aca="false">MATCH(CONCATENATE("DISC ",TEXT($BV63,"mmm-yyyy")),Curves!$11:$11,0)</f>
        <v>41</v>
      </c>
      <c r="DO63" s="34" t="n">
        <f aca="false">MATCH(CONCATENATE("NG ",TEXT($BW63,"mmm-yyyy")),Curves!$11:$11,0)</f>
        <v>30</v>
      </c>
      <c r="DP63" s="34" t="n">
        <f aca="false">MATCH(CONCATENATE("B ",TEXT($BW63,"mmm-yyyy")),Curves!$11:$11,0)</f>
        <v>18</v>
      </c>
      <c r="DQ63" s="34" t="n">
        <f aca="false">MATCH(CONCATENATE("DISC ",TEXT($BW63,"mmm-yyyy")),Curves!$11:$11,0)</f>
        <v>42</v>
      </c>
    </row>
    <row r="64" customFormat="false" ht="12.75" hidden="false" customHeight="false" outlineLevel="0" collapsed="false">
      <c r="B64" s="26" t="n">
        <f aca="false">IF(C64&lt;&gt;"",IF(C64&gt;=(WORKDAY(EOMONTH(C64,0)+1,-2)),EOMONTH(EOMONTH(C64,0)+1,0)+1,EOMONTH(C64,0)+1),"")</f>
        <v>35977</v>
      </c>
      <c r="C64" s="45" t="n">
        <f aca="false">IF(Curves!C73&lt;&gt;"",Curves!C73,"")</f>
        <v>35947</v>
      </c>
      <c r="D64" s="46"/>
      <c r="E64" s="47" t="n">
        <f aca="false">(T64+U64)*V64</f>
        <v>0</v>
      </c>
      <c r="F64" s="47" t="n">
        <f aca="false">(X64+Y64)*Z64</f>
        <v>0</v>
      </c>
      <c r="G64" s="47" t="n">
        <f aca="false">(AB64+AC64)*AD64</f>
        <v>2.34991790090537</v>
      </c>
      <c r="H64" s="47" t="n">
        <f aca="false">(AF64+AG64)*AH64</f>
        <v>2.40687321515889</v>
      </c>
      <c r="I64" s="47" t="n">
        <f aca="false">(AJ64+AK64)*AL64</f>
        <v>2.41197461964527</v>
      </c>
      <c r="J64" s="47" t="n">
        <f aca="false">(AN64+AO64)*AP64</f>
        <v>2.43795221898492</v>
      </c>
      <c r="K64" s="47" t="n">
        <f aca="false">(AR64+AS64)*AT64</f>
        <v>2.53549006313427</v>
      </c>
      <c r="L64" s="47" t="n">
        <f aca="false">(AV64+AW64)*AX64</f>
        <v>2.68880003049778</v>
      </c>
      <c r="M64" s="47" t="n">
        <f aca="false">(AZ64+BA64)*BB64</f>
        <v>2.72214053246173</v>
      </c>
      <c r="N64" s="47" t="n">
        <f aca="false">(BD64+BE64)*BF64</f>
        <v>2.58854358107131</v>
      </c>
      <c r="O64" s="48" t="n">
        <f aca="false">(BH64+BI64)*BJ64</f>
        <v>2.46691090358135</v>
      </c>
      <c r="P64" s="49" t="n">
        <f aca="false">MAX(E64:O64)</f>
        <v>2.72214053246173</v>
      </c>
      <c r="Q64" s="49" t="n">
        <f aca="false">MIN(G64:O64)</f>
        <v>2.34991790090537</v>
      </c>
      <c r="R64" s="50" t="n">
        <f aca="false">IF(P64-Q64&lt;&gt;0,P64-Q64,R63)</f>
        <v>0.372222631556366</v>
      </c>
      <c r="T64" s="31" t="n">
        <f aca="false">INDEX(Curves!$A$12:$AZ$907,$BZ64,CA64)</f>
        <v>0</v>
      </c>
      <c r="U64" s="31" t="n">
        <f aca="false">INDEX(Curves!$A$12:$AZ$907,$BZ64,CB64)</f>
        <v>0</v>
      </c>
      <c r="V64" s="31" t="n">
        <f aca="false">INDEX(Curves!$A$12:$AZ$907,$BZ64,CC64)</f>
        <v>0</v>
      </c>
      <c r="W64" s="31"/>
      <c r="X64" s="31" t="n">
        <f aca="false">INDEX(Curves!$A$12:$AZ$907,$BZ64,CE64)</f>
        <v>0</v>
      </c>
      <c r="Y64" s="31" t="n">
        <f aca="false">INDEX(Curves!$A$12:$AZ$907,$BZ64,CF64)</f>
        <v>0</v>
      </c>
      <c r="Z64" s="31" t="n">
        <f aca="false">INDEX(Curves!$A$12:$AZ$907,$BZ64,CG64)</f>
        <v>0</v>
      </c>
      <c r="AA64" s="31"/>
      <c r="AB64" s="31" t="n">
        <f aca="false">INDEX(Curves!$A$12:$AZ$907,$BZ64,CI64)</f>
        <v>2.191</v>
      </c>
      <c r="AC64" s="31" t="n">
        <f aca="false">INDEX(Curves!$A$12:$AZ$907,$BZ64,CJ64)</f>
        <v>0.17</v>
      </c>
      <c r="AD64" s="31" t="n">
        <f aca="false">INDEX(Curves!$A$12:$AZ$907,$BZ64,CK64)</f>
        <v>0.995306184203883</v>
      </c>
      <c r="AE64" s="31"/>
      <c r="AF64" s="31" t="n">
        <f aca="false">INDEX(Curves!$A$12:$AZ$907,$BZ64,CM64)</f>
        <v>2.23</v>
      </c>
      <c r="AG64" s="31" t="n">
        <f aca="false">INDEX(Curves!$A$12:$AZ$907,$BZ64,CN64)</f>
        <v>0.2</v>
      </c>
      <c r="AH64" s="31" t="n">
        <f aca="false">INDEX(Curves!$A$12:$AZ$907,$BZ64,CO64)</f>
        <v>0.990482804592135</v>
      </c>
      <c r="AI64" s="31"/>
      <c r="AJ64" s="31" t="n">
        <f aca="false">INDEX(Curves!$A$12:$AZ$907,$BZ64,CQ64)</f>
        <v>2.257</v>
      </c>
      <c r="AK64" s="31" t="n">
        <f aca="false">INDEX(Curves!$A$12:$AZ$907,$BZ64,CR64)</f>
        <v>0.19</v>
      </c>
      <c r="AL64" s="31" t="n">
        <f aca="false">INDEX(Curves!$A$12:$AZ$907,$BZ64,CS64)</f>
        <v>0.985686399528106</v>
      </c>
      <c r="AM64" s="31"/>
      <c r="AN64" s="31" t="n">
        <f aca="false">INDEX(Curves!$A$12:$AZ$907,$BZ64,CU64)</f>
        <v>2.305</v>
      </c>
      <c r="AO64" s="31" t="n">
        <f aca="false">INDEX(Curves!$A$12:$AZ$907,$BZ64,CV64)</f>
        <v>0.18</v>
      </c>
      <c r="AP64" s="31" t="n">
        <f aca="false">INDEX(Curves!$A$12:$AZ$907,$BZ64,CW64)</f>
        <v>0.981067291342019</v>
      </c>
      <c r="AQ64" s="31"/>
      <c r="AR64" s="31" t="n">
        <f aca="false">INDEX(Curves!$A$12:$AZ$907,$BZ64,CY64)</f>
        <v>2.467</v>
      </c>
      <c r="AS64" s="31" t="n">
        <f aca="false">INDEX(Curves!$A$12:$AZ$907,$BZ64,CZ64)</f>
        <v>0.13</v>
      </c>
      <c r="AT64" s="31" t="n">
        <f aca="false">INDEX(Curves!$A$12:$AZ$907,$BZ64,DA64)</f>
        <v>0.976315003132179</v>
      </c>
      <c r="AU64" s="31"/>
      <c r="AV64" s="31" t="n">
        <f aca="false">INDEX(Curves!$A$12:$AZ$907,$BZ64,DC64)</f>
        <v>2.637</v>
      </c>
      <c r="AW64" s="31" t="n">
        <f aca="false">INDEX(Curves!$A$12:$AZ$907,$BZ64,DD64)</f>
        <v>0.13</v>
      </c>
      <c r="AX64" s="31" t="n">
        <f aca="false">INDEX(Curves!$A$12:$AZ$907,$BZ64,DE64)</f>
        <v>0.971738355799702</v>
      </c>
      <c r="AY64" s="31"/>
      <c r="AZ64" s="31" t="n">
        <f aca="false">INDEX(Curves!$A$12:$AZ$907,$BZ64,DG64)</f>
        <v>2.675</v>
      </c>
      <c r="BA64" s="31" t="n">
        <f aca="false">INDEX(Curves!$A$12:$AZ$907,$BZ64,DH64)</f>
        <v>0.14</v>
      </c>
      <c r="BB64" s="31" t="n">
        <f aca="false">INDEX(Curves!$A$12:$AZ$907,$BZ64,DI64)</f>
        <v>0.967012622544133</v>
      </c>
      <c r="BC64" s="31"/>
      <c r="BD64" s="31" t="n">
        <f aca="false">INDEX(Curves!$A$12:$AZ$907,$BZ64,DK64)</f>
        <v>2.55</v>
      </c>
      <c r="BE64" s="31" t="n">
        <f aca="false">INDEX(Curves!$A$12:$AZ$907,$BZ64,DL64)</f>
        <v>0.14</v>
      </c>
      <c r="BF64" s="31" t="n">
        <f aca="false">INDEX(Curves!$A$12:$AZ$907,$BZ64,DM64)</f>
        <v>0.962283859134318</v>
      </c>
      <c r="BG64" s="31"/>
      <c r="BH64" s="31" t="n">
        <f aca="false">INDEX(Curves!$A$12:$AZ$907,$BZ64,DO64)</f>
        <v>2.435</v>
      </c>
      <c r="BI64" s="31" t="n">
        <f aca="false">INDEX(Curves!$A$12:$AZ$907,$BZ64,DP64)</f>
        <v>0.14</v>
      </c>
      <c r="BJ64" s="31" t="n">
        <f aca="false">INDEX(Curves!$A$12:$AZ$907,$BZ64,DQ64)</f>
        <v>0.958023651876253</v>
      </c>
      <c r="BK64" s="0"/>
      <c r="BL64" s="0"/>
      <c r="BM64" s="51" t="n">
        <f aca="false">BM63</f>
        <v>35916</v>
      </c>
      <c r="BN64" s="51" t="n">
        <f aca="false">EOMONTH(BM64,1)</f>
        <v>35976</v>
      </c>
      <c r="BO64" s="51" t="n">
        <f aca="false">EOMONTH(BN64,1)</f>
        <v>36007</v>
      </c>
      <c r="BP64" s="51" t="n">
        <f aca="false">EOMONTH(BO64,1)</f>
        <v>36038</v>
      </c>
      <c r="BQ64" s="51" t="n">
        <f aca="false">EOMONTH(BP64,1)</f>
        <v>36068</v>
      </c>
      <c r="BR64" s="51" t="n">
        <f aca="false">EOMONTH(BQ64,1)</f>
        <v>36099</v>
      </c>
      <c r="BS64" s="51" t="n">
        <f aca="false">EOMONTH(BR64,1)</f>
        <v>36129</v>
      </c>
      <c r="BT64" s="51" t="n">
        <f aca="false">EOMONTH(BS64,1)</f>
        <v>36160</v>
      </c>
      <c r="BU64" s="51" t="n">
        <f aca="false">EOMONTH(BT64,1)</f>
        <v>36191</v>
      </c>
      <c r="BV64" s="51" t="n">
        <f aca="false">EOMONTH(BU64,1)</f>
        <v>36219</v>
      </c>
      <c r="BW64" s="51" t="n">
        <f aca="false">EOMONTH(BV64,1)</f>
        <v>36250</v>
      </c>
      <c r="BX64" s="52"/>
      <c r="BZ64" s="34" t="n">
        <f aca="false">MATCH(C64,Curves!$C$12:$C$433,0)</f>
        <v>62</v>
      </c>
      <c r="CA64" s="34" t="n">
        <f aca="false">MATCH(CONCATENATE("NG ",TEXT($BM64,"mmm-yyyy")),Curves!$11:$11,0)</f>
        <v>20</v>
      </c>
      <c r="CB64" s="34" t="n">
        <f aca="false">MATCH(CONCATENATE("B ",TEXT($BM64,"mmm-yyyy")),Curves!$11:$11,0)</f>
        <v>8</v>
      </c>
      <c r="CC64" s="34" t="n">
        <f aca="false">MATCH(CONCATENATE("DISC ",TEXT($BM64,"mmm-yyyy")),Curves!$11:$11,0)</f>
        <v>32</v>
      </c>
      <c r="CD64" s="34"/>
      <c r="CE64" s="34" t="n">
        <f aca="false">MATCH(CONCATENATE("NG ",TEXT($BN64,"mmm-yyyy")),Curves!$11:$11,0)</f>
        <v>21</v>
      </c>
      <c r="CF64" s="34" t="n">
        <f aca="false">MATCH(CONCATENATE("B ",TEXT($BN64,"mmm-yyyy")),Curves!$11:$11,0)</f>
        <v>9</v>
      </c>
      <c r="CG64" s="34" t="n">
        <f aca="false">MATCH(CONCATENATE("DISC ",TEXT($BN64,"mmm-yyyy")),Curves!$11:$11,0)</f>
        <v>33</v>
      </c>
      <c r="CH64" s="34"/>
      <c r="CI64" s="34" t="n">
        <f aca="false">MATCH(CONCATENATE("NG ",TEXT($BO64,"mmm-yyyy")),Curves!$11:$11,0)</f>
        <v>22</v>
      </c>
      <c r="CJ64" s="34" t="n">
        <f aca="false">MATCH(CONCATENATE("B ",TEXT($BO64,"mmm-yyyy")),Curves!$11:$11,0)</f>
        <v>10</v>
      </c>
      <c r="CK64" s="34" t="n">
        <f aca="false">MATCH(CONCATENATE("DISC ",TEXT($BO64,"mmm-yyyy")),Curves!$11:$11,0)</f>
        <v>34</v>
      </c>
      <c r="CL64" s="34"/>
      <c r="CM64" s="34" t="n">
        <f aca="false">MATCH(CONCATENATE("NG ",TEXT($BP64,"mmm-yyyy")),Curves!$11:$11,0)</f>
        <v>23</v>
      </c>
      <c r="CN64" s="34" t="n">
        <f aca="false">MATCH(CONCATENATE("B ",TEXT($BP64,"mmm-yyyy")),Curves!$11:$11,0)</f>
        <v>11</v>
      </c>
      <c r="CO64" s="34" t="n">
        <f aca="false">MATCH(CONCATENATE("DISC ",TEXT($BP64,"mmm-yyyy")),Curves!$11:$11,0)</f>
        <v>35</v>
      </c>
      <c r="CP64" s="34"/>
      <c r="CQ64" s="34" t="n">
        <f aca="false">MATCH(CONCATENATE("NG ",TEXT($BQ64,"mmm-yyyy")),Curves!$11:$11,0)</f>
        <v>24</v>
      </c>
      <c r="CR64" s="34" t="n">
        <f aca="false">MATCH(CONCATENATE("B ",TEXT($BQ64,"mmm-yyyy")),Curves!$11:$11,0)</f>
        <v>12</v>
      </c>
      <c r="CS64" s="34" t="n">
        <f aca="false">MATCH(CONCATENATE("DISC ",TEXT($BQ64,"mmm-yyyy")),Curves!$11:$11,0)</f>
        <v>36</v>
      </c>
      <c r="CT64" s="34"/>
      <c r="CU64" s="34" t="n">
        <f aca="false">MATCH(CONCATENATE("NG ",TEXT($BR64,"mmm-yyyy")),Curves!$11:$11,0)</f>
        <v>25</v>
      </c>
      <c r="CV64" s="34" t="n">
        <f aca="false">MATCH(CONCATENATE("B ",TEXT($BR64,"mmm-yyyy")),Curves!$11:$11,0)</f>
        <v>13</v>
      </c>
      <c r="CW64" s="34" t="n">
        <f aca="false">MATCH(CONCATENATE("DISC ",TEXT($BR64,"mmm-yyyy")),Curves!$11:$11,0)</f>
        <v>37</v>
      </c>
      <c r="CX64" s="34"/>
      <c r="CY64" s="34" t="n">
        <f aca="false">MATCH(CONCATENATE("NG ",TEXT($BS64,"mmm-yyyy")),Curves!$11:$11,0)</f>
        <v>26</v>
      </c>
      <c r="CZ64" s="34" t="n">
        <f aca="false">MATCH(CONCATENATE("B ",TEXT($BS64,"mmm-yyyy")),Curves!$11:$11,0)</f>
        <v>14</v>
      </c>
      <c r="DA64" s="34" t="n">
        <f aca="false">MATCH(CONCATENATE("DISC ",TEXT($BS64,"mmm-yyyy")),Curves!$11:$11,0)</f>
        <v>38</v>
      </c>
      <c r="DB64" s="34"/>
      <c r="DC64" s="34" t="n">
        <f aca="false">MATCH(CONCATENATE("NG ",TEXT($BT64,"mmm-yyyy")),Curves!$11:$11,0)</f>
        <v>27</v>
      </c>
      <c r="DD64" s="34" t="n">
        <f aca="false">MATCH(CONCATENATE("B ",TEXT($BT64,"mmm-yyyy")),Curves!$11:$11,0)</f>
        <v>15</v>
      </c>
      <c r="DE64" s="34" t="n">
        <f aca="false">MATCH(CONCATENATE("DISC ",TEXT($BT64,"mmm-yyyy")),Curves!$11:$11,0)</f>
        <v>39</v>
      </c>
      <c r="DF64" s="34"/>
      <c r="DG64" s="34" t="n">
        <f aca="false">MATCH(CONCATENATE("NG ",TEXT($BU64,"mmm-yyyy")),Curves!$11:$11,0)</f>
        <v>28</v>
      </c>
      <c r="DH64" s="34" t="n">
        <f aca="false">MATCH(CONCATENATE("B ",TEXT($BU64,"mmm-yyyy")),Curves!$11:$11,0)</f>
        <v>16</v>
      </c>
      <c r="DI64" s="34" t="n">
        <f aca="false">MATCH(CONCATENATE("DISC ",TEXT($BU64,"mmm-yyyy")),Curves!$11:$11,0)</f>
        <v>40</v>
      </c>
      <c r="DK64" s="34" t="n">
        <f aca="false">MATCH(CONCATENATE("NG ",TEXT($BV64,"mmm-yyyy")),Curves!$11:$11,0)</f>
        <v>29</v>
      </c>
      <c r="DL64" s="34" t="n">
        <f aca="false">MATCH(CONCATENATE("B ",TEXT($BV64,"mmm-yyyy")),Curves!$11:$11,0)</f>
        <v>17</v>
      </c>
      <c r="DM64" s="34" t="n">
        <f aca="false">MATCH(CONCATENATE("DISC ",TEXT($BV64,"mmm-yyyy")),Curves!$11:$11,0)</f>
        <v>41</v>
      </c>
      <c r="DO64" s="34" t="n">
        <f aca="false">MATCH(CONCATENATE("NG ",TEXT($BW64,"mmm-yyyy")),Curves!$11:$11,0)</f>
        <v>30</v>
      </c>
      <c r="DP64" s="34" t="n">
        <f aca="false">MATCH(CONCATENATE("B ",TEXT($BW64,"mmm-yyyy")),Curves!$11:$11,0)</f>
        <v>18</v>
      </c>
      <c r="DQ64" s="34" t="n">
        <f aca="false">MATCH(CONCATENATE("DISC ",TEXT($BW64,"mmm-yyyy")),Curves!$11:$11,0)</f>
        <v>42</v>
      </c>
    </row>
    <row r="65" customFormat="false" ht="12.75" hidden="false" customHeight="false" outlineLevel="0" collapsed="false">
      <c r="B65" s="26" t="n">
        <f aca="false">IF(C65&lt;&gt;"",IF(C65&gt;=(WORKDAY(EOMONTH(C65,0)+1,-2)),EOMONTH(EOMONTH(C65,0)+1,0)+1,EOMONTH(C65,0)+1),"")</f>
        <v>35977</v>
      </c>
      <c r="C65" s="45" t="n">
        <f aca="false">IF(Curves!C74&lt;&gt;"",Curves!C74,"")</f>
        <v>35948</v>
      </c>
      <c r="D65" s="46"/>
      <c r="E65" s="47" t="n">
        <f aca="false">(T65+U65)*V65</f>
        <v>0</v>
      </c>
      <c r="F65" s="47" t="n">
        <f aca="false">(X65+Y65)*Z65</f>
        <v>0</v>
      </c>
      <c r="G65" s="47" t="n">
        <f aca="false">(AB65+AC65)*AD65</f>
        <v>2.31547161592022</v>
      </c>
      <c r="H65" s="47" t="n">
        <f aca="false">(AF65+AG65)*AH65</f>
        <v>2.37854167923837</v>
      </c>
      <c r="I65" s="47" t="n">
        <f aca="false">(AJ65+AK65)*AL65</f>
        <v>2.38868240678388</v>
      </c>
      <c r="J65" s="47" t="n">
        <f aca="false">(AN65+AO65)*AP65</f>
        <v>2.41669853525411</v>
      </c>
      <c r="K65" s="47" t="n">
        <f aca="false">(AR65+AS65)*AT65</f>
        <v>2.52408096899022</v>
      </c>
      <c r="L65" s="47" t="n">
        <f aca="false">(AV65+AW65)*AX65</f>
        <v>2.68227474323891</v>
      </c>
      <c r="M65" s="47" t="n">
        <f aca="false">(AZ65+BA65)*BB65</f>
        <v>2.71752726135032</v>
      </c>
      <c r="N65" s="47" t="n">
        <f aca="false">(BD65+BE65)*BF65</f>
        <v>2.5838810319446</v>
      </c>
      <c r="O65" s="48" t="n">
        <f aca="false">(BH65+BI65)*BJ65</f>
        <v>2.46220214957022</v>
      </c>
      <c r="P65" s="49" t="n">
        <f aca="false">MAX(E65:O65)</f>
        <v>2.71752726135032</v>
      </c>
      <c r="Q65" s="49" t="n">
        <f aca="false">MIN(G65:O65)</f>
        <v>2.31547161592022</v>
      </c>
      <c r="R65" s="50" t="n">
        <f aca="false">IF(P65-Q65&lt;&gt;0,P65-Q65,R64)</f>
        <v>0.402055645430101</v>
      </c>
      <c r="T65" s="31" t="n">
        <f aca="false">INDEX(Curves!$A$12:$AZ$907,$BZ65,CA65)</f>
        <v>0</v>
      </c>
      <c r="U65" s="31" t="n">
        <f aca="false">INDEX(Curves!$A$12:$AZ$907,$BZ65,CB65)</f>
        <v>0</v>
      </c>
      <c r="V65" s="31" t="n">
        <f aca="false">INDEX(Curves!$A$12:$AZ$907,$BZ65,CC65)</f>
        <v>0</v>
      </c>
      <c r="W65" s="31"/>
      <c r="X65" s="31" t="n">
        <f aca="false">INDEX(Curves!$A$12:$AZ$907,$BZ65,CE65)</f>
        <v>0</v>
      </c>
      <c r="Y65" s="31" t="n">
        <f aca="false">INDEX(Curves!$A$12:$AZ$907,$BZ65,CF65)</f>
        <v>0</v>
      </c>
      <c r="Z65" s="31" t="n">
        <f aca="false">INDEX(Curves!$A$12:$AZ$907,$BZ65,CG65)</f>
        <v>0</v>
      </c>
      <c r="AA65" s="31"/>
      <c r="AB65" s="31" t="n">
        <f aca="false">INDEX(Curves!$A$12:$AZ$907,$BZ65,CI65)</f>
        <v>2.156</v>
      </c>
      <c r="AC65" s="31" t="n">
        <f aca="false">INDEX(Curves!$A$12:$AZ$907,$BZ65,CJ65)</f>
        <v>0.17</v>
      </c>
      <c r="AD65" s="31" t="n">
        <f aca="false">INDEX(Curves!$A$12:$AZ$907,$BZ65,CK65)</f>
        <v>0.995473609595967</v>
      </c>
      <c r="AE65" s="31"/>
      <c r="AF65" s="31" t="n">
        <f aca="false">INDEX(Curves!$A$12:$AZ$907,$BZ65,CM65)</f>
        <v>2.201</v>
      </c>
      <c r="AG65" s="31" t="n">
        <f aca="false">INDEX(Curves!$A$12:$AZ$907,$BZ65,CN65)</f>
        <v>0.2</v>
      </c>
      <c r="AH65" s="31" t="n">
        <f aca="false">INDEX(Curves!$A$12:$AZ$907,$BZ65,CO65)</f>
        <v>0.990646263739428</v>
      </c>
      <c r="AI65" s="31"/>
      <c r="AJ65" s="31" t="n">
        <f aca="false">INDEX(Curves!$A$12:$AZ$907,$BZ65,CQ65)</f>
        <v>2.233</v>
      </c>
      <c r="AK65" s="31" t="n">
        <f aca="false">INDEX(Curves!$A$12:$AZ$907,$BZ65,CR65)</f>
        <v>0.19</v>
      </c>
      <c r="AL65" s="31" t="n">
        <f aca="false">INDEX(Curves!$A$12:$AZ$907,$BZ65,CS65)</f>
        <v>0.985836734124588</v>
      </c>
      <c r="AM65" s="31"/>
      <c r="AN65" s="31" t="n">
        <f aca="false">INDEX(Curves!$A$12:$AZ$907,$BZ65,CU65)</f>
        <v>2.283</v>
      </c>
      <c r="AO65" s="31" t="n">
        <f aca="false">INDEX(Curves!$A$12:$AZ$907,$BZ65,CV65)</f>
        <v>0.18</v>
      </c>
      <c r="AP65" s="31" t="n">
        <f aca="false">INDEX(Curves!$A$12:$AZ$907,$BZ65,CW65)</f>
        <v>0.981201191739388</v>
      </c>
      <c r="AQ65" s="31"/>
      <c r="AR65" s="31" t="n">
        <f aca="false">INDEX(Curves!$A$12:$AZ$907,$BZ65,CY65)</f>
        <v>2.455</v>
      </c>
      <c r="AS65" s="31" t="n">
        <f aca="false">INDEX(Curves!$A$12:$AZ$907,$BZ65,CZ65)</f>
        <v>0.13</v>
      </c>
      <c r="AT65" s="31" t="n">
        <f aca="false">INDEX(Curves!$A$12:$AZ$907,$BZ65,DA65)</f>
        <v>0.976433643709948</v>
      </c>
      <c r="AU65" s="31"/>
      <c r="AV65" s="31" t="n">
        <f aca="false">INDEX(Curves!$A$12:$AZ$907,$BZ65,DC65)</f>
        <v>2.63</v>
      </c>
      <c r="AW65" s="31" t="n">
        <f aca="false">INDEX(Curves!$A$12:$AZ$907,$BZ65,DD65)</f>
        <v>0.13</v>
      </c>
      <c r="AX65" s="31" t="n">
        <f aca="false">INDEX(Curves!$A$12:$AZ$907,$BZ65,DE65)</f>
        <v>0.971838675086562</v>
      </c>
      <c r="AY65" s="31"/>
      <c r="AZ65" s="31" t="n">
        <f aca="false">INDEX(Curves!$A$12:$AZ$907,$BZ65,DG65)</f>
        <v>2.67</v>
      </c>
      <c r="BA65" s="31" t="n">
        <f aca="false">INDEX(Curves!$A$12:$AZ$907,$BZ65,DH65)</f>
        <v>0.14</v>
      </c>
      <c r="BB65" s="31" t="n">
        <f aca="false">INDEX(Curves!$A$12:$AZ$907,$BZ65,DI65)</f>
        <v>0.967091552081964</v>
      </c>
      <c r="BC65" s="31"/>
      <c r="BD65" s="31" t="n">
        <f aca="false">INDEX(Curves!$A$12:$AZ$907,$BZ65,DK65)</f>
        <v>2.545</v>
      </c>
      <c r="BE65" s="31" t="n">
        <f aca="false">INDEX(Curves!$A$12:$AZ$907,$BZ65,DL65)</f>
        <v>0.14</v>
      </c>
      <c r="BF65" s="31" t="n">
        <f aca="false">INDEX(Curves!$A$12:$AZ$907,$BZ65,DM65)</f>
        <v>0.962339304262422</v>
      </c>
      <c r="BG65" s="31"/>
      <c r="BH65" s="31" t="n">
        <f aca="false">INDEX(Curves!$A$12:$AZ$907,$BZ65,DO65)</f>
        <v>2.43</v>
      </c>
      <c r="BI65" s="31" t="n">
        <f aca="false">INDEX(Curves!$A$12:$AZ$907,$BZ65,DP65)</f>
        <v>0.14</v>
      </c>
      <c r="BJ65" s="31" t="n">
        <f aca="false">INDEX(Curves!$A$12:$AZ$907,$BZ65,DQ65)</f>
        <v>0.958055311116816</v>
      </c>
      <c r="BK65" s="0"/>
      <c r="BL65" s="0"/>
      <c r="BM65" s="51" t="n">
        <f aca="false">BM64</f>
        <v>35916</v>
      </c>
      <c r="BN65" s="51" t="n">
        <f aca="false">EOMONTH(BM65,1)</f>
        <v>35976</v>
      </c>
      <c r="BO65" s="51" t="n">
        <f aca="false">EOMONTH(BN65,1)</f>
        <v>36007</v>
      </c>
      <c r="BP65" s="51" t="n">
        <f aca="false">EOMONTH(BO65,1)</f>
        <v>36038</v>
      </c>
      <c r="BQ65" s="51" t="n">
        <f aca="false">EOMONTH(BP65,1)</f>
        <v>36068</v>
      </c>
      <c r="BR65" s="51" t="n">
        <f aca="false">EOMONTH(BQ65,1)</f>
        <v>36099</v>
      </c>
      <c r="BS65" s="51" t="n">
        <f aca="false">EOMONTH(BR65,1)</f>
        <v>36129</v>
      </c>
      <c r="BT65" s="51" t="n">
        <f aca="false">EOMONTH(BS65,1)</f>
        <v>36160</v>
      </c>
      <c r="BU65" s="51" t="n">
        <f aca="false">EOMONTH(BT65,1)</f>
        <v>36191</v>
      </c>
      <c r="BV65" s="51" t="n">
        <f aca="false">EOMONTH(BU65,1)</f>
        <v>36219</v>
      </c>
      <c r="BW65" s="51" t="n">
        <f aca="false">EOMONTH(BV65,1)</f>
        <v>36250</v>
      </c>
      <c r="BX65" s="52"/>
      <c r="BZ65" s="34" t="n">
        <f aca="false">MATCH(C65,Curves!$C$12:$C$433,0)</f>
        <v>63</v>
      </c>
      <c r="CA65" s="34" t="n">
        <f aca="false">MATCH(CONCATENATE("NG ",TEXT($BM65,"mmm-yyyy")),Curves!$11:$11,0)</f>
        <v>20</v>
      </c>
      <c r="CB65" s="34" t="n">
        <f aca="false">MATCH(CONCATENATE("B ",TEXT($BM65,"mmm-yyyy")),Curves!$11:$11,0)</f>
        <v>8</v>
      </c>
      <c r="CC65" s="34" t="n">
        <f aca="false">MATCH(CONCATENATE("DISC ",TEXT($BM65,"mmm-yyyy")),Curves!$11:$11,0)</f>
        <v>32</v>
      </c>
      <c r="CD65" s="34"/>
      <c r="CE65" s="34" t="n">
        <f aca="false">MATCH(CONCATENATE("NG ",TEXT($BN65,"mmm-yyyy")),Curves!$11:$11,0)</f>
        <v>21</v>
      </c>
      <c r="CF65" s="34" t="n">
        <f aca="false">MATCH(CONCATENATE("B ",TEXT($BN65,"mmm-yyyy")),Curves!$11:$11,0)</f>
        <v>9</v>
      </c>
      <c r="CG65" s="34" t="n">
        <f aca="false">MATCH(CONCATENATE("DISC ",TEXT($BN65,"mmm-yyyy")),Curves!$11:$11,0)</f>
        <v>33</v>
      </c>
      <c r="CH65" s="34"/>
      <c r="CI65" s="34" t="n">
        <f aca="false">MATCH(CONCATENATE("NG ",TEXT($BO65,"mmm-yyyy")),Curves!$11:$11,0)</f>
        <v>22</v>
      </c>
      <c r="CJ65" s="34" t="n">
        <f aca="false">MATCH(CONCATENATE("B ",TEXT($BO65,"mmm-yyyy")),Curves!$11:$11,0)</f>
        <v>10</v>
      </c>
      <c r="CK65" s="34" t="n">
        <f aca="false">MATCH(CONCATENATE("DISC ",TEXT($BO65,"mmm-yyyy")),Curves!$11:$11,0)</f>
        <v>34</v>
      </c>
      <c r="CL65" s="34"/>
      <c r="CM65" s="34" t="n">
        <f aca="false">MATCH(CONCATENATE("NG ",TEXT($BP65,"mmm-yyyy")),Curves!$11:$11,0)</f>
        <v>23</v>
      </c>
      <c r="CN65" s="34" t="n">
        <f aca="false">MATCH(CONCATENATE("B ",TEXT($BP65,"mmm-yyyy")),Curves!$11:$11,0)</f>
        <v>11</v>
      </c>
      <c r="CO65" s="34" t="n">
        <f aca="false">MATCH(CONCATENATE("DISC ",TEXT($BP65,"mmm-yyyy")),Curves!$11:$11,0)</f>
        <v>35</v>
      </c>
      <c r="CP65" s="34"/>
      <c r="CQ65" s="34" t="n">
        <f aca="false">MATCH(CONCATENATE("NG ",TEXT($BQ65,"mmm-yyyy")),Curves!$11:$11,0)</f>
        <v>24</v>
      </c>
      <c r="CR65" s="34" t="n">
        <f aca="false">MATCH(CONCATENATE("B ",TEXT($BQ65,"mmm-yyyy")),Curves!$11:$11,0)</f>
        <v>12</v>
      </c>
      <c r="CS65" s="34" t="n">
        <f aca="false">MATCH(CONCATENATE("DISC ",TEXT($BQ65,"mmm-yyyy")),Curves!$11:$11,0)</f>
        <v>36</v>
      </c>
      <c r="CT65" s="34"/>
      <c r="CU65" s="34" t="n">
        <f aca="false">MATCH(CONCATENATE("NG ",TEXT($BR65,"mmm-yyyy")),Curves!$11:$11,0)</f>
        <v>25</v>
      </c>
      <c r="CV65" s="34" t="n">
        <f aca="false">MATCH(CONCATENATE("B ",TEXT($BR65,"mmm-yyyy")),Curves!$11:$11,0)</f>
        <v>13</v>
      </c>
      <c r="CW65" s="34" t="n">
        <f aca="false">MATCH(CONCATENATE("DISC ",TEXT($BR65,"mmm-yyyy")),Curves!$11:$11,0)</f>
        <v>37</v>
      </c>
      <c r="CX65" s="34"/>
      <c r="CY65" s="34" t="n">
        <f aca="false">MATCH(CONCATENATE("NG ",TEXT($BS65,"mmm-yyyy")),Curves!$11:$11,0)</f>
        <v>26</v>
      </c>
      <c r="CZ65" s="34" t="n">
        <f aca="false">MATCH(CONCATENATE("B ",TEXT($BS65,"mmm-yyyy")),Curves!$11:$11,0)</f>
        <v>14</v>
      </c>
      <c r="DA65" s="34" t="n">
        <f aca="false">MATCH(CONCATENATE("DISC ",TEXT($BS65,"mmm-yyyy")),Curves!$11:$11,0)</f>
        <v>38</v>
      </c>
      <c r="DB65" s="34"/>
      <c r="DC65" s="34" t="n">
        <f aca="false">MATCH(CONCATENATE("NG ",TEXT($BT65,"mmm-yyyy")),Curves!$11:$11,0)</f>
        <v>27</v>
      </c>
      <c r="DD65" s="34" t="n">
        <f aca="false">MATCH(CONCATENATE("B ",TEXT($BT65,"mmm-yyyy")),Curves!$11:$11,0)</f>
        <v>15</v>
      </c>
      <c r="DE65" s="34" t="n">
        <f aca="false">MATCH(CONCATENATE("DISC ",TEXT($BT65,"mmm-yyyy")),Curves!$11:$11,0)</f>
        <v>39</v>
      </c>
      <c r="DF65" s="34"/>
      <c r="DG65" s="34" t="n">
        <f aca="false">MATCH(CONCATENATE("NG ",TEXT($BU65,"mmm-yyyy")),Curves!$11:$11,0)</f>
        <v>28</v>
      </c>
      <c r="DH65" s="34" t="n">
        <f aca="false">MATCH(CONCATENATE("B ",TEXT($BU65,"mmm-yyyy")),Curves!$11:$11,0)</f>
        <v>16</v>
      </c>
      <c r="DI65" s="34" t="n">
        <f aca="false">MATCH(CONCATENATE("DISC ",TEXT($BU65,"mmm-yyyy")),Curves!$11:$11,0)</f>
        <v>40</v>
      </c>
      <c r="DK65" s="34" t="n">
        <f aca="false">MATCH(CONCATENATE("NG ",TEXT($BV65,"mmm-yyyy")),Curves!$11:$11,0)</f>
        <v>29</v>
      </c>
      <c r="DL65" s="34" t="n">
        <f aca="false">MATCH(CONCATENATE("B ",TEXT($BV65,"mmm-yyyy")),Curves!$11:$11,0)</f>
        <v>17</v>
      </c>
      <c r="DM65" s="34" t="n">
        <f aca="false">MATCH(CONCATENATE("DISC ",TEXT($BV65,"mmm-yyyy")),Curves!$11:$11,0)</f>
        <v>41</v>
      </c>
      <c r="DO65" s="34" t="n">
        <f aca="false">MATCH(CONCATENATE("NG ",TEXT($BW65,"mmm-yyyy")),Curves!$11:$11,0)</f>
        <v>30</v>
      </c>
      <c r="DP65" s="34" t="n">
        <f aca="false">MATCH(CONCATENATE("B ",TEXT($BW65,"mmm-yyyy")),Curves!$11:$11,0)</f>
        <v>18</v>
      </c>
      <c r="DQ65" s="34" t="n">
        <f aca="false">MATCH(CONCATENATE("DISC ",TEXT($BW65,"mmm-yyyy")),Curves!$11:$11,0)</f>
        <v>42</v>
      </c>
    </row>
    <row r="66" customFormat="false" ht="12.75" hidden="false" customHeight="false" outlineLevel="0" collapsed="false">
      <c r="B66" s="26" t="n">
        <f aca="false">IF(C66&lt;&gt;"",IF(C66&gt;=(WORKDAY(EOMONTH(C66,0)+1,-2)),EOMONTH(EOMONTH(C66,0)+1,0)+1,EOMONTH(C66,0)+1),"")</f>
        <v>35977</v>
      </c>
      <c r="C66" s="45" t="n">
        <f aca="false">IF(Curves!C75&lt;&gt;"",Curves!C75,"")</f>
        <v>35949</v>
      </c>
      <c r="D66" s="46"/>
      <c r="E66" s="47" t="n">
        <f aca="false">(T66+U66)*V66</f>
        <v>0</v>
      </c>
      <c r="F66" s="47" t="n">
        <f aca="false">(X66+Y66)*Z66</f>
        <v>0</v>
      </c>
      <c r="G66" s="47" t="n">
        <f aca="false">(AB66+AC66)*AD66</f>
        <v>2.24613997211792</v>
      </c>
      <c r="H66" s="47" t="n">
        <f aca="false">(AF66+AG66)*AH66</f>
        <v>2.33234606916165</v>
      </c>
      <c r="I66" s="47" t="n">
        <f aca="false">(AJ66+AK66)*AL66</f>
        <v>2.34468655543093</v>
      </c>
      <c r="J66" s="47" t="n">
        <f aca="false">(AN66+AO66)*AP66</f>
        <v>2.35525136829636</v>
      </c>
      <c r="K66" s="47" t="n">
        <f aca="false">(AR66+AS66)*AT66</f>
        <v>2.47076366450405</v>
      </c>
      <c r="L66" s="47" t="n">
        <f aca="false">(AV66+AW66)*AX66</f>
        <v>2.66325461762553</v>
      </c>
      <c r="M66" s="47" t="n">
        <f aca="false">(AZ66+BA66)*BB66</f>
        <v>2.69860766429361</v>
      </c>
      <c r="N66" s="47" t="n">
        <f aca="false">(BD66+BE66)*BF66</f>
        <v>2.56984806571981</v>
      </c>
      <c r="O66" s="48" t="n">
        <f aca="false">(BH66+BI66)*BJ66</f>
        <v>2.44821437405095</v>
      </c>
      <c r="P66" s="49" t="n">
        <f aca="false">MAX(E66:O66)</f>
        <v>2.69860766429361</v>
      </c>
      <c r="Q66" s="49" t="n">
        <f aca="false">MIN(G66:O66)</f>
        <v>2.24613997211792</v>
      </c>
      <c r="R66" s="50" t="n">
        <f aca="false">IF(P66-Q66&lt;&gt;0,P66-Q66,R65)</f>
        <v>0.452467692175689</v>
      </c>
      <c r="T66" s="31" t="n">
        <f aca="false">INDEX(Curves!$A$12:$AZ$907,$BZ66,CA66)</f>
        <v>0</v>
      </c>
      <c r="U66" s="31" t="n">
        <f aca="false">INDEX(Curves!$A$12:$AZ$907,$BZ66,CB66)</f>
        <v>0</v>
      </c>
      <c r="V66" s="31" t="n">
        <f aca="false">INDEX(Curves!$A$12:$AZ$907,$BZ66,CC66)</f>
        <v>0</v>
      </c>
      <c r="W66" s="31"/>
      <c r="X66" s="31" t="n">
        <f aca="false">INDEX(Curves!$A$12:$AZ$907,$BZ66,CE66)</f>
        <v>0</v>
      </c>
      <c r="Y66" s="31" t="n">
        <f aca="false">INDEX(Curves!$A$12:$AZ$907,$BZ66,CF66)</f>
        <v>0</v>
      </c>
      <c r="Z66" s="31" t="n">
        <f aca="false">INDEX(Curves!$A$12:$AZ$907,$BZ66,CG66)</f>
        <v>0</v>
      </c>
      <c r="AA66" s="31"/>
      <c r="AB66" s="31" t="n">
        <f aca="false">INDEX(Curves!$A$12:$AZ$907,$BZ66,CI66)</f>
        <v>2.106</v>
      </c>
      <c r="AC66" s="31" t="n">
        <f aca="false">INDEX(Curves!$A$12:$AZ$907,$BZ66,CJ66)</f>
        <v>0.15</v>
      </c>
      <c r="AD66" s="31" t="n">
        <f aca="false">INDEX(Curves!$A$12:$AZ$907,$BZ66,CK66)</f>
        <v>0.995629420265035</v>
      </c>
      <c r="AE66" s="31"/>
      <c r="AF66" s="31" t="n">
        <f aca="false">INDEX(Curves!$A$12:$AZ$907,$BZ66,CM66)</f>
        <v>2.154</v>
      </c>
      <c r="AG66" s="31" t="n">
        <f aca="false">INDEX(Curves!$A$12:$AZ$907,$BZ66,CN66)</f>
        <v>0.2</v>
      </c>
      <c r="AH66" s="31" t="n">
        <f aca="false">INDEX(Curves!$A$12:$AZ$907,$BZ66,CO66)</f>
        <v>0.990801218845221</v>
      </c>
      <c r="AI66" s="31"/>
      <c r="AJ66" s="31" t="n">
        <f aca="false">INDEX(Curves!$A$12:$AZ$907,$BZ66,CQ66)</f>
        <v>2.198</v>
      </c>
      <c r="AK66" s="31" t="n">
        <f aca="false">INDEX(Curves!$A$12:$AZ$907,$BZ66,CR66)</f>
        <v>0.18</v>
      </c>
      <c r="AL66" s="31" t="n">
        <f aca="false">INDEX(Curves!$A$12:$AZ$907,$BZ66,CS66)</f>
        <v>0.985990982098792</v>
      </c>
      <c r="AM66" s="31"/>
      <c r="AN66" s="31" t="n">
        <f aca="false">INDEX(Curves!$A$12:$AZ$907,$BZ66,CU66)</f>
        <v>2.25</v>
      </c>
      <c r="AO66" s="31" t="n">
        <f aca="false">INDEX(Curves!$A$12:$AZ$907,$BZ66,CV66)</f>
        <v>0.15</v>
      </c>
      <c r="AP66" s="31" t="n">
        <f aca="false">INDEX(Curves!$A$12:$AZ$907,$BZ66,CW66)</f>
        <v>0.981354736790151</v>
      </c>
      <c r="AQ66" s="31"/>
      <c r="AR66" s="31" t="n">
        <f aca="false">INDEX(Curves!$A$12:$AZ$907,$BZ66,CY66)</f>
        <v>2.43</v>
      </c>
      <c r="AS66" s="31" t="n">
        <f aca="false">INDEX(Curves!$A$12:$AZ$907,$BZ66,CZ66)</f>
        <v>0.1</v>
      </c>
      <c r="AT66" s="31" t="n">
        <f aca="false">INDEX(Curves!$A$12:$AZ$907,$BZ66,DA66)</f>
        <v>0.976586428657728</v>
      </c>
      <c r="AU66" s="31"/>
      <c r="AV66" s="31" t="n">
        <f aca="false">INDEX(Curves!$A$12:$AZ$907,$BZ66,DC66)</f>
        <v>2.61</v>
      </c>
      <c r="AW66" s="31" t="n">
        <f aca="false">INDEX(Curves!$A$12:$AZ$907,$BZ66,DD66)</f>
        <v>0.13</v>
      </c>
      <c r="AX66" s="31" t="n">
        <f aca="false">INDEX(Curves!$A$12:$AZ$907,$BZ66,DE66)</f>
        <v>0.971990736359682</v>
      </c>
      <c r="AY66" s="31"/>
      <c r="AZ66" s="31" t="n">
        <f aca="false">INDEX(Curves!$A$12:$AZ$907,$BZ66,DG66)</f>
        <v>2.65</v>
      </c>
      <c r="BA66" s="31" t="n">
        <f aca="false">INDEX(Curves!$A$12:$AZ$907,$BZ66,DH66)</f>
        <v>0.14</v>
      </c>
      <c r="BB66" s="31" t="n">
        <f aca="false">INDEX(Curves!$A$12:$AZ$907,$BZ66,DI66)</f>
        <v>0.967242890427817</v>
      </c>
      <c r="BC66" s="31"/>
      <c r="BD66" s="31" t="n">
        <f aca="false">INDEX(Curves!$A$12:$AZ$907,$BZ66,DK66)</f>
        <v>2.53</v>
      </c>
      <c r="BE66" s="31" t="n">
        <f aca="false">INDEX(Curves!$A$12:$AZ$907,$BZ66,DL66)</f>
        <v>0.14</v>
      </c>
      <c r="BF66" s="31" t="n">
        <f aca="false">INDEX(Curves!$A$12:$AZ$907,$BZ66,DM66)</f>
        <v>0.962489912254611</v>
      </c>
      <c r="BG66" s="31"/>
      <c r="BH66" s="31" t="n">
        <f aca="false">INDEX(Curves!$A$12:$AZ$907,$BZ66,DO66)</f>
        <v>2.415</v>
      </c>
      <c r="BI66" s="31" t="n">
        <f aca="false">INDEX(Curves!$A$12:$AZ$907,$BZ66,DP66)</f>
        <v>0.14</v>
      </c>
      <c r="BJ66" s="31" t="n">
        <f aca="false">INDEX(Curves!$A$12:$AZ$907,$BZ66,DQ66)</f>
        <v>0.958205234462211</v>
      </c>
      <c r="BK66" s="0"/>
      <c r="BL66" s="0"/>
      <c r="BM66" s="51" t="n">
        <f aca="false">BM65</f>
        <v>35916</v>
      </c>
      <c r="BN66" s="51" t="n">
        <f aca="false">EOMONTH(BM66,1)</f>
        <v>35976</v>
      </c>
      <c r="BO66" s="51" t="n">
        <f aca="false">EOMONTH(BN66,1)</f>
        <v>36007</v>
      </c>
      <c r="BP66" s="51" t="n">
        <f aca="false">EOMONTH(BO66,1)</f>
        <v>36038</v>
      </c>
      <c r="BQ66" s="51" t="n">
        <f aca="false">EOMONTH(BP66,1)</f>
        <v>36068</v>
      </c>
      <c r="BR66" s="51" t="n">
        <f aca="false">EOMONTH(BQ66,1)</f>
        <v>36099</v>
      </c>
      <c r="BS66" s="51" t="n">
        <f aca="false">EOMONTH(BR66,1)</f>
        <v>36129</v>
      </c>
      <c r="BT66" s="51" t="n">
        <f aca="false">EOMONTH(BS66,1)</f>
        <v>36160</v>
      </c>
      <c r="BU66" s="51" t="n">
        <f aca="false">EOMONTH(BT66,1)</f>
        <v>36191</v>
      </c>
      <c r="BV66" s="51" t="n">
        <f aca="false">EOMONTH(BU66,1)</f>
        <v>36219</v>
      </c>
      <c r="BW66" s="51" t="n">
        <f aca="false">EOMONTH(BV66,1)</f>
        <v>36250</v>
      </c>
      <c r="BX66" s="52"/>
      <c r="BZ66" s="34" t="n">
        <f aca="false">MATCH(C66,Curves!$C$12:$C$433,0)</f>
        <v>64</v>
      </c>
      <c r="CA66" s="34" t="n">
        <f aca="false">MATCH(CONCATENATE("NG ",TEXT($BM66,"mmm-yyyy")),Curves!$11:$11,0)</f>
        <v>20</v>
      </c>
      <c r="CB66" s="34" t="n">
        <f aca="false">MATCH(CONCATENATE("B ",TEXT($BM66,"mmm-yyyy")),Curves!$11:$11,0)</f>
        <v>8</v>
      </c>
      <c r="CC66" s="34" t="n">
        <f aca="false">MATCH(CONCATENATE("DISC ",TEXT($BM66,"mmm-yyyy")),Curves!$11:$11,0)</f>
        <v>32</v>
      </c>
      <c r="CD66" s="34"/>
      <c r="CE66" s="34" t="n">
        <f aca="false">MATCH(CONCATENATE("NG ",TEXT($BN66,"mmm-yyyy")),Curves!$11:$11,0)</f>
        <v>21</v>
      </c>
      <c r="CF66" s="34" t="n">
        <f aca="false">MATCH(CONCATENATE("B ",TEXT($BN66,"mmm-yyyy")),Curves!$11:$11,0)</f>
        <v>9</v>
      </c>
      <c r="CG66" s="34" t="n">
        <f aca="false">MATCH(CONCATENATE("DISC ",TEXT($BN66,"mmm-yyyy")),Curves!$11:$11,0)</f>
        <v>33</v>
      </c>
      <c r="CH66" s="34"/>
      <c r="CI66" s="34" t="n">
        <f aca="false">MATCH(CONCATENATE("NG ",TEXT($BO66,"mmm-yyyy")),Curves!$11:$11,0)</f>
        <v>22</v>
      </c>
      <c r="CJ66" s="34" t="n">
        <f aca="false">MATCH(CONCATENATE("B ",TEXT($BO66,"mmm-yyyy")),Curves!$11:$11,0)</f>
        <v>10</v>
      </c>
      <c r="CK66" s="34" t="n">
        <f aca="false">MATCH(CONCATENATE("DISC ",TEXT($BO66,"mmm-yyyy")),Curves!$11:$11,0)</f>
        <v>34</v>
      </c>
      <c r="CL66" s="34"/>
      <c r="CM66" s="34" t="n">
        <f aca="false">MATCH(CONCATENATE("NG ",TEXT($BP66,"mmm-yyyy")),Curves!$11:$11,0)</f>
        <v>23</v>
      </c>
      <c r="CN66" s="34" t="n">
        <f aca="false">MATCH(CONCATENATE("B ",TEXT($BP66,"mmm-yyyy")),Curves!$11:$11,0)</f>
        <v>11</v>
      </c>
      <c r="CO66" s="34" t="n">
        <f aca="false">MATCH(CONCATENATE("DISC ",TEXT($BP66,"mmm-yyyy")),Curves!$11:$11,0)</f>
        <v>35</v>
      </c>
      <c r="CP66" s="34"/>
      <c r="CQ66" s="34" t="n">
        <f aca="false">MATCH(CONCATENATE("NG ",TEXT($BQ66,"mmm-yyyy")),Curves!$11:$11,0)</f>
        <v>24</v>
      </c>
      <c r="CR66" s="34" t="n">
        <f aca="false">MATCH(CONCATENATE("B ",TEXT($BQ66,"mmm-yyyy")),Curves!$11:$11,0)</f>
        <v>12</v>
      </c>
      <c r="CS66" s="34" t="n">
        <f aca="false">MATCH(CONCATENATE("DISC ",TEXT($BQ66,"mmm-yyyy")),Curves!$11:$11,0)</f>
        <v>36</v>
      </c>
      <c r="CT66" s="34"/>
      <c r="CU66" s="34" t="n">
        <f aca="false">MATCH(CONCATENATE("NG ",TEXT($BR66,"mmm-yyyy")),Curves!$11:$11,0)</f>
        <v>25</v>
      </c>
      <c r="CV66" s="34" t="n">
        <f aca="false">MATCH(CONCATENATE("B ",TEXT($BR66,"mmm-yyyy")),Curves!$11:$11,0)</f>
        <v>13</v>
      </c>
      <c r="CW66" s="34" t="n">
        <f aca="false">MATCH(CONCATENATE("DISC ",TEXT($BR66,"mmm-yyyy")),Curves!$11:$11,0)</f>
        <v>37</v>
      </c>
      <c r="CX66" s="34"/>
      <c r="CY66" s="34" t="n">
        <f aca="false">MATCH(CONCATENATE("NG ",TEXT($BS66,"mmm-yyyy")),Curves!$11:$11,0)</f>
        <v>26</v>
      </c>
      <c r="CZ66" s="34" t="n">
        <f aca="false">MATCH(CONCATENATE("B ",TEXT($BS66,"mmm-yyyy")),Curves!$11:$11,0)</f>
        <v>14</v>
      </c>
      <c r="DA66" s="34" t="n">
        <f aca="false">MATCH(CONCATENATE("DISC ",TEXT($BS66,"mmm-yyyy")),Curves!$11:$11,0)</f>
        <v>38</v>
      </c>
      <c r="DB66" s="34"/>
      <c r="DC66" s="34" t="n">
        <f aca="false">MATCH(CONCATENATE("NG ",TEXT($BT66,"mmm-yyyy")),Curves!$11:$11,0)</f>
        <v>27</v>
      </c>
      <c r="DD66" s="34" t="n">
        <f aca="false">MATCH(CONCATENATE("B ",TEXT($BT66,"mmm-yyyy")),Curves!$11:$11,0)</f>
        <v>15</v>
      </c>
      <c r="DE66" s="34" t="n">
        <f aca="false">MATCH(CONCATENATE("DISC ",TEXT($BT66,"mmm-yyyy")),Curves!$11:$11,0)</f>
        <v>39</v>
      </c>
      <c r="DF66" s="34"/>
      <c r="DG66" s="34" t="n">
        <f aca="false">MATCH(CONCATENATE("NG ",TEXT($BU66,"mmm-yyyy")),Curves!$11:$11,0)</f>
        <v>28</v>
      </c>
      <c r="DH66" s="34" t="n">
        <f aca="false">MATCH(CONCATENATE("B ",TEXT($BU66,"mmm-yyyy")),Curves!$11:$11,0)</f>
        <v>16</v>
      </c>
      <c r="DI66" s="34" t="n">
        <f aca="false">MATCH(CONCATENATE("DISC ",TEXT($BU66,"mmm-yyyy")),Curves!$11:$11,0)</f>
        <v>40</v>
      </c>
      <c r="DK66" s="34" t="n">
        <f aca="false">MATCH(CONCATENATE("NG ",TEXT($BV66,"mmm-yyyy")),Curves!$11:$11,0)</f>
        <v>29</v>
      </c>
      <c r="DL66" s="34" t="n">
        <f aca="false">MATCH(CONCATENATE("B ",TEXT($BV66,"mmm-yyyy")),Curves!$11:$11,0)</f>
        <v>17</v>
      </c>
      <c r="DM66" s="34" t="n">
        <f aca="false">MATCH(CONCATENATE("DISC ",TEXT($BV66,"mmm-yyyy")),Curves!$11:$11,0)</f>
        <v>41</v>
      </c>
      <c r="DO66" s="34" t="n">
        <f aca="false">MATCH(CONCATENATE("NG ",TEXT($BW66,"mmm-yyyy")),Curves!$11:$11,0)</f>
        <v>30</v>
      </c>
      <c r="DP66" s="34" t="n">
        <f aca="false">MATCH(CONCATENATE("B ",TEXT($BW66,"mmm-yyyy")),Curves!$11:$11,0)</f>
        <v>18</v>
      </c>
      <c r="DQ66" s="34" t="n">
        <f aca="false">MATCH(CONCATENATE("DISC ",TEXT($BW66,"mmm-yyyy")),Curves!$11:$11,0)</f>
        <v>42</v>
      </c>
    </row>
    <row r="67" customFormat="false" ht="12.75" hidden="false" customHeight="false" outlineLevel="0" collapsed="false">
      <c r="B67" s="26" t="n">
        <f aca="false">IF(C67&lt;&gt;"",IF(C67&gt;=(WORKDAY(EOMONTH(C67,0)+1,-2)),EOMONTH(EOMONTH(C67,0)+1,0)+1,EOMONTH(C67,0)+1),"")</f>
        <v>35977</v>
      </c>
      <c r="C67" s="45" t="n">
        <f aca="false">IF(Curves!C76&lt;&gt;"",Curves!C76,"")</f>
        <v>35950</v>
      </c>
      <c r="D67" s="46"/>
      <c r="E67" s="47" t="n">
        <f aca="false">(T67+U67)*V67</f>
        <v>0</v>
      </c>
      <c r="F67" s="47" t="n">
        <f aca="false">(X67+Y67)*Z67</f>
        <v>0</v>
      </c>
      <c r="G67" s="47" t="n">
        <f aca="false">(AB67+AC67)*AD67</f>
        <v>2.12104852833554</v>
      </c>
      <c r="H67" s="47" t="n">
        <f aca="false">(AF67+AG67)*AH67</f>
        <v>2.21778127412829</v>
      </c>
      <c r="I67" s="47" t="n">
        <f aca="false">(AJ67+AK67)*AL67</f>
        <v>2.24644668666595</v>
      </c>
      <c r="J67" s="47" t="n">
        <f aca="false">(AN67+AO67)*AP67</f>
        <v>2.26039665359369</v>
      </c>
      <c r="K67" s="47" t="n">
        <f aca="false">(AR67+AS67)*AT67</f>
        <v>2.39100512616483</v>
      </c>
      <c r="L67" s="47" t="n">
        <f aca="false">(AV67+AW67)*AX67</f>
        <v>2.61981780353787</v>
      </c>
      <c r="M67" s="47" t="n">
        <f aca="false">(AZ67+BA67)*BB67</f>
        <v>2.65243225413757</v>
      </c>
      <c r="N67" s="47" t="n">
        <f aca="false">(BD67+BE67)*BF67</f>
        <v>2.53250120020991</v>
      </c>
      <c r="O67" s="48" t="n">
        <f aca="false">(BH67+BI67)*BJ67</f>
        <v>2.41768387974812</v>
      </c>
      <c r="P67" s="49" t="n">
        <f aca="false">MAX(E67:O67)</f>
        <v>2.65243225413757</v>
      </c>
      <c r="Q67" s="49" t="n">
        <f aca="false">MIN(G67:O67)</f>
        <v>2.12104852833554</v>
      </c>
      <c r="R67" s="50" t="n">
        <f aca="false">IF(P67-Q67&lt;&gt;0,P67-Q67,R66)</f>
        <v>0.531383725802034</v>
      </c>
      <c r="T67" s="31" t="n">
        <f aca="false">INDEX(Curves!$A$12:$AZ$907,$BZ67,CA67)</f>
        <v>0</v>
      </c>
      <c r="U67" s="31" t="n">
        <f aca="false">INDEX(Curves!$A$12:$AZ$907,$BZ67,CB67)</f>
        <v>0</v>
      </c>
      <c r="V67" s="31" t="n">
        <f aca="false">INDEX(Curves!$A$12:$AZ$907,$BZ67,CC67)</f>
        <v>0</v>
      </c>
      <c r="W67" s="31"/>
      <c r="X67" s="31" t="n">
        <f aca="false">INDEX(Curves!$A$12:$AZ$907,$BZ67,CE67)</f>
        <v>0</v>
      </c>
      <c r="Y67" s="31" t="n">
        <f aca="false">INDEX(Curves!$A$12:$AZ$907,$BZ67,CF67)</f>
        <v>0</v>
      </c>
      <c r="Z67" s="31" t="n">
        <f aca="false">INDEX(Curves!$A$12:$AZ$907,$BZ67,CG67)</f>
        <v>0</v>
      </c>
      <c r="AA67" s="31"/>
      <c r="AB67" s="31" t="n">
        <f aca="false">INDEX(Curves!$A$12:$AZ$907,$BZ67,CI67)</f>
        <v>2.02</v>
      </c>
      <c r="AC67" s="31" t="n">
        <f aca="false">INDEX(Curves!$A$12:$AZ$907,$BZ67,CJ67)</f>
        <v>0.11</v>
      </c>
      <c r="AD67" s="31" t="n">
        <f aca="false">INDEX(Curves!$A$12:$AZ$907,$BZ67,CK67)</f>
        <v>0.995797431143444</v>
      </c>
      <c r="AE67" s="31"/>
      <c r="AF67" s="31" t="n">
        <f aca="false">INDEX(Curves!$A$12:$AZ$907,$BZ67,CM67)</f>
        <v>2.068</v>
      </c>
      <c r="AG67" s="31" t="n">
        <f aca="false">INDEX(Curves!$A$12:$AZ$907,$BZ67,CN67)</f>
        <v>0.17</v>
      </c>
      <c r="AH67" s="31" t="n">
        <f aca="false">INDEX(Curves!$A$12:$AZ$907,$BZ67,CO67)</f>
        <v>0.990965716768673</v>
      </c>
      <c r="AI67" s="31"/>
      <c r="AJ67" s="31" t="n">
        <f aca="false">INDEX(Curves!$A$12:$AZ$907,$BZ67,CQ67)</f>
        <v>2.118</v>
      </c>
      <c r="AK67" s="31" t="n">
        <f aca="false">INDEX(Curves!$A$12:$AZ$907,$BZ67,CR67)</f>
        <v>0.16</v>
      </c>
      <c r="AL67" s="31" t="n">
        <f aca="false">INDEX(Curves!$A$12:$AZ$907,$BZ67,CS67)</f>
        <v>0.986148677201908</v>
      </c>
      <c r="AM67" s="31"/>
      <c r="AN67" s="31" t="n">
        <f aca="false">INDEX(Curves!$A$12:$AZ$907,$BZ67,CU67)</f>
        <v>2.173</v>
      </c>
      <c r="AO67" s="31" t="n">
        <f aca="false">INDEX(Curves!$A$12:$AZ$907,$BZ67,CV67)</f>
        <v>0.13</v>
      </c>
      <c r="AP67" s="31" t="n">
        <f aca="false">INDEX(Curves!$A$12:$AZ$907,$BZ67,CW67)</f>
        <v>0.981500935125354</v>
      </c>
      <c r="AQ67" s="31"/>
      <c r="AR67" s="31" t="n">
        <f aca="false">INDEX(Curves!$A$12:$AZ$907,$BZ67,CY67)</f>
        <v>2.368</v>
      </c>
      <c r="AS67" s="31" t="n">
        <f aca="false">INDEX(Curves!$A$12:$AZ$907,$BZ67,CZ67)</f>
        <v>0.08</v>
      </c>
      <c r="AT67" s="31" t="n">
        <f aca="false">INDEX(Curves!$A$12:$AZ$907,$BZ67,DA67)</f>
        <v>0.97671778029609</v>
      </c>
      <c r="AU67" s="31"/>
      <c r="AV67" s="31" t="n">
        <f aca="false">INDEX(Curves!$A$12:$AZ$907,$BZ67,DC67)</f>
        <v>2.565</v>
      </c>
      <c r="AW67" s="31" t="n">
        <f aca="false">INDEX(Curves!$A$12:$AZ$907,$BZ67,DD67)</f>
        <v>0.13</v>
      </c>
      <c r="AX67" s="31" t="n">
        <f aca="false">INDEX(Curves!$A$12:$AZ$907,$BZ67,DE67)</f>
        <v>0.972103081090118</v>
      </c>
      <c r="AY67" s="31"/>
      <c r="AZ67" s="31" t="n">
        <f aca="false">INDEX(Curves!$A$12:$AZ$907,$BZ67,DG67)</f>
        <v>2.612</v>
      </c>
      <c r="BA67" s="31" t="n">
        <f aca="false">INDEX(Curves!$A$12:$AZ$907,$BZ67,DH67)</f>
        <v>0.13</v>
      </c>
      <c r="BB67" s="31" t="n">
        <f aca="false">INDEX(Curves!$A$12:$AZ$907,$BZ67,DI67)</f>
        <v>0.967334884805824</v>
      </c>
      <c r="BC67" s="31"/>
      <c r="BD67" s="31" t="n">
        <f aca="false">INDEX(Curves!$A$12:$AZ$907,$BZ67,DK67)</f>
        <v>2.501</v>
      </c>
      <c r="BE67" s="31" t="n">
        <f aca="false">INDEX(Curves!$A$12:$AZ$907,$BZ67,DL67)</f>
        <v>0.13</v>
      </c>
      <c r="BF67" s="31" t="n">
        <f aca="false">INDEX(Curves!$A$12:$AZ$907,$BZ67,DM67)</f>
        <v>0.962562219768115</v>
      </c>
      <c r="BG67" s="31"/>
      <c r="BH67" s="31" t="n">
        <f aca="false">INDEX(Curves!$A$12:$AZ$907,$BZ67,DO67)</f>
        <v>2.393</v>
      </c>
      <c r="BI67" s="31" t="n">
        <f aca="false">INDEX(Curves!$A$12:$AZ$907,$BZ67,DP67)</f>
        <v>0.13</v>
      </c>
      <c r="BJ67" s="31" t="n">
        <f aca="false">INDEX(Curves!$A$12:$AZ$907,$BZ67,DQ67)</f>
        <v>0.958257582143526</v>
      </c>
      <c r="BK67" s="0"/>
      <c r="BL67" s="0"/>
      <c r="BM67" s="51" t="n">
        <f aca="false">BM66</f>
        <v>35916</v>
      </c>
      <c r="BN67" s="51" t="n">
        <f aca="false">EOMONTH(BM67,1)</f>
        <v>35976</v>
      </c>
      <c r="BO67" s="51" t="n">
        <f aca="false">EOMONTH(BN67,1)</f>
        <v>36007</v>
      </c>
      <c r="BP67" s="51" t="n">
        <f aca="false">EOMONTH(BO67,1)</f>
        <v>36038</v>
      </c>
      <c r="BQ67" s="51" t="n">
        <f aca="false">EOMONTH(BP67,1)</f>
        <v>36068</v>
      </c>
      <c r="BR67" s="51" t="n">
        <f aca="false">EOMONTH(BQ67,1)</f>
        <v>36099</v>
      </c>
      <c r="BS67" s="51" t="n">
        <f aca="false">EOMONTH(BR67,1)</f>
        <v>36129</v>
      </c>
      <c r="BT67" s="51" t="n">
        <f aca="false">EOMONTH(BS67,1)</f>
        <v>36160</v>
      </c>
      <c r="BU67" s="51" t="n">
        <f aca="false">EOMONTH(BT67,1)</f>
        <v>36191</v>
      </c>
      <c r="BV67" s="51" t="n">
        <f aca="false">EOMONTH(BU67,1)</f>
        <v>36219</v>
      </c>
      <c r="BW67" s="51" t="n">
        <f aca="false">EOMONTH(BV67,1)</f>
        <v>36250</v>
      </c>
      <c r="BX67" s="52"/>
      <c r="BZ67" s="34" t="n">
        <f aca="false">MATCH(C67,Curves!$C$12:$C$433,0)</f>
        <v>65</v>
      </c>
      <c r="CA67" s="34" t="n">
        <f aca="false">MATCH(CONCATENATE("NG ",TEXT($BM67,"mmm-yyyy")),Curves!$11:$11,0)</f>
        <v>20</v>
      </c>
      <c r="CB67" s="34" t="n">
        <f aca="false">MATCH(CONCATENATE("B ",TEXT($BM67,"mmm-yyyy")),Curves!$11:$11,0)</f>
        <v>8</v>
      </c>
      <c r="CC67" s="34" t="n">
        <f aca="false">MATCH(CONCATENATE("DISC ",TEXT($BM67,"mmm-yyyy")),Curves!$11:$11,0)</f>
        <v>32</v>
      </c>
      <c r="CD67" s="34"/>
      <c r="CE67" s="34" t="n">
        <f aca="false">MATCH(CONCATENATE("NG ",TEXT($BN67,"mmm-yyyy")),Curves!$11:$11,0)</f>
        <v>21</v>
      </c>
      <c r="CF67" s="34" t="n">
        <f aca="false">MATCH(CONCATENATE("B ",TEXT($BN67,"mmm-yyyy")),Curves!$11:$11,0)</f>
        <v>9</v>
      </c>
      <c r="CG67" s="34" t="n">
        <f aca="false">MATCH(CONCATENATE("DISC ",TEXT($BN67,"mmm-yyyy")),Curves!$11:$11,0)</f>
        <v>33</v>
      </c>
      <c r="CH67" s="34"/>
      <c r="CI67" s="34" t="n">
        <f aca="false">MATCH(CONCATENATE("NG ",TEXT($BO67,"mmm-yyyy")),Curves!$11:$11,0)</f>
        <v>22</v>
      </c>
      <c r="CJ67" s="34" t="n">
        <f aca="false">MATCH(CONCATENATE("B ",TEXT($BO67,"mmm-yyyy")),Curves!$11:$11,0)</f>
        <v>10</v>
      </c>
      <c r="CK67" s="34" t="n">
        <f aca="false">MATCH(CONCATENATE("DISC ",TEXT($BO67,"mmm-yyyy")),Curves!$11:$11,0)</f>
        <v>34</v>
      </c>
      <c r="CL67" s="34"/>
      <c r="CM67" s="34" t="n">
        <f aca="false">MATCH(CONCATENATE("NG ",TEXT($BP67,"mmm-yyyy")),Curves!$11:$11,0)</f>
        <v>23</v>
      </c>
      <c r="CN67" s="34" t="n">
        <f aca="false">MATCH(CONCATENATE("B ",TEXT($BP67,"mmm-yyyy")),Curves!$11:$11,0)</f>
        <v>11</v>
      </c>
      <c r="CO67" s="34" t="n">
        <f aca="false">MATCH(CONCATENATE("DISC ",TEXT($BP67,"mmm-yyyy")),Curves!$11:$11,0)</f>
        <v>35</v>
      </c>
      <c r="CP67" s="34"/>
      <c r="CQ67" s="34" t="n">
        <f aca="false">MATCH(CONCATENATE("NG ",TEXT($BQ67,"mmm-yyyy")),Curves!$11:$11,0)</f>
        <v>24</v>
      </c>
      <c r="CR67" s="34" t="n">
        <f aca="false">MATCH(CONCATENATE("B ",TEXT($BQ67,"mmm-yyyy")),Curves!$11:$11,0)</f>
        <v>12</v>
      </c>
      <c r="CS67" s="34" t="n">
        <f aca="false">MATCH(CONCATENATE("DISC ",TEXT($BQ67,"mmm-yyyy")),Curves!$11:$11,0)</f>
        <v>36</v>
      </c>
      <c r="CT67" s="34"/>
      <c r="CU67" s="34" t="n">
        <f aca="false">MATCH(CONCATENATE("NG ",TEXT($BR67,"mmm-yyyy")),Curves!$11:$11,0)</f>
        <v>25</v>
      </c>
      <c r="CV67" s="34" t="n">
        <f aca="false">MATCH(CONCATENATE("B ",TEXT($BR67,"mmm-yyyy")),Curves!$11:$11,0)</f>
        <v>13</v>
      </c>
      <c r="CW67" s="34" t="n">
        <f aca="false">MATCH(CONCATENATE("DISC ",TEXT($BR67,"mmm-yyyy")),Curves!$11:$11,0)</f>
        <v>37</v>
      </c>
      <c r="CX67" s="34"/>
      <c r="CY67" s="34" t="n">
        <f aca="false">MATCH(CONCATENATE("NG ",TEXT($BS67,"mmm-yyyy")),Curves!$11:$11,0)</f>
        <v>26</v>
      </c>
      <c r="CZ67" s="34" t="n">
        <f aca="false">MATCH(CONCATENATE("B ",TEXT($BS67,"mmm-yyyy")),Curves!$11:$11,0)</f>
        <v>14</v>
      </c>
      <c r="DA67" s="34" t="n">
        <f aca="false">MATCH(CONCATENATE("DISC ",TEXT($BS67,"mmm-yyyy")),Curves!$11:$11,0)</f>
        <v>38</v>
      </c>
      <c r="DB67" s="34"/>
      <c r="DC67" s="34" t="n">
        <f aca="false">MATCH(CONCATENATE("NG ",TEXT($BT67,"mmm-yyyy")),Curves!$11:$11,0)</f>
        <v>27</v>
      </c>
      <c r="DD67" s="34" t="n">
        <f aca="false">MATCH(CONCATENATE("B ",TEXT($BT67,"mmm-yyyy")),Curves!$11:$11,0)</f>
        <v>15</v>
      </c>
      <c r="DE67" s="34" t="n">
        <f aca="false">MATCH(CONCATENATE("DISC ",TEXT($BT67,"mmm-yyyy")),Curves!$11:$11,0)</f>
        <v>39</v>
      </c>
      <c r="DF67" s="34"/>
      <c r="DG67" s="34" t="n">
        <f aca="false">MATCH(CONCATENATE("NG ",TEXT($BU67,"mmm-yyyy")),Curves!$11:$11,0)</f>
        <v>28</v>
      </c>
      <c r="DH67" s="34" t="n">
        <f aca="false">MATCH(CONCATENATE("B ",TEXT($BU67,"mmm-yyyy")),Curves!$11:$11,0)</f>
        <v>16</v>
      </c>
      <c r="DI67" s="34" t="n">
        <f aca="false">MATCH(CONCATENATE("DISC ",TEXT($BU67,"mmm-yyyy")),Curves!$11:$11,0)</f>
        <v>40</v>
      </c>
      <c r="DK67" s="34" t="n">
        <f aca="false">MATCH(CONCATENATE("NG ",TEXT($BV67,"mmm-yyyy")),Curves!$11:$11,0)</f>
        <v>29</v>
      </c>
      <c r="DL67" s="34" t="n">
        <f aca="false">MATCH(CONCATENATE("B ",TEXT($BV67,"mmm-yyyy")),Curves!$11:$11,0)</f>
        <v>17</v>
      </c>
      <c r="DM67" s="34" t="n">
        <f aca="false">MATCH(CONCATENATE("DISC ",TEXT($BV67,"mmm-yyyy")),Curves!$11:$11,0)</f>
        <v>41</v>
      </c>
      <c r="DO67" s="34" t="n">
        <f aca="false">MATCH(CONCATENATE("NG ",TEXT($BW67,"mmm-yyyy")),Curves!$11:$11,0)</f>
        <v>30</v>
      </c>
      <c r="DP67" s="34" t="n">
        <f aca="false">MATCH(CONCATENATE("B ",TEXT($BW67,"mmm-yyyy")),Curves!$11:$11,0)</f>
        <v>18</v>
      </c>
      <c r="DQ67" s="34" t="n">
        <f aca="false">MATCH(CONCATENATE("DISC ",TEXT($BW67,"mmm-yyyy")),Curves!$11:$11,0)</f>
        <v>42</v>
      </c>
    </row>
    <row r="68" customFormat="false" ht="12.75" hidden="false" customHeight="false" outlineLevel="0" collapsed="false">
      <c r="B68" s="26" t="n">
        <f aca="false">IF(C68&lt;&gt;"",IF(C68&gt;=(WORKDAY(EOMONTH(C68,0)+1,-2)),EOMONTH(EOMONTH(C68,0)+1,0)+1,EOMONTH(C68,0)+1),"")</f>
        <v>35977</v>
      </c>
      <c r="C68" s="45" t="n">
        <f aca="false">IF(Curves!C77&lt;&gt;"",Curves!C77,"")</f>
        <v>35951</v>
      </c>
      <c r="D68" s="46"/>
      <c r="E68" s="47" t="n">
        <f aca="false">(T68+U68)*V68</f>
        <v>0</v>
      </c>
      <c r="F68" s="47" t="n">
        <f aca="false">(X68+Y68)*Z68</f>
        <v>0</v>
      </c>
      <c r="G68" s="47" t="n">
        <f aca="false">(AB68+AC68)*AD68</f>
        <v>2.09848969291832</v>
      </c>
      <c r="H68" s="47" t="n">
        <f aca="false">(AF68+AG68)*AH68</f>
        <v>2.20130067198582</v>
      </c>
      <c r="I68" s="47" t="n">
        <f aca="false">(AJ68+AK68)*AL68</f>
        <v>2.22611962109766</v>
      </c>
      <c r="J68" s="47" t="n">
        <f aca="false">(AN68+AO68)*AP68</f>
        <v>2.2411482464804</v>
      </c>
      <c r="K68" s="47" t="n">
        <f aca="false">(AR68+AS68)*AT68</f>
        <v>2.37477315599297</v>
      </c>
      <c r="L68" s="47" t="n">
        <f aca="false">(AV68+AW68)*AX68</f>
        <v>2.62114859118817</v>
      </c>
      <c r="M68" s="47" t="n">
        <f aca="false">(AZ68+BA68)*BB68</f>
        <v>2.65273894647342</v>
      </c>
      <c r="N68" s="47" t="n">
        <f aca="false">(BD68+BE68)*BF68</f>
        <v>2.53370684459492</v>
      </c>
      <c r="O68" s="48" t="n">
        <f aca="false">(BH68+BI68)*BJ68</f>
        <v>2.41786551540809</v>
      </c>
      <c r="P68" s="49" t="n">
        <f aca="false">MAX(E68:O68)</f>
        <v>2.65273894647342</v>
      </c>
      <c r="Q68" s="49" t="n">
        <f aca="false">MIN(G68:O68)</f>
        <v>2.09848969291832</v>
      </c>
      <c r="R68" s="50" t="n">
        <f aca="false">IF(P68-Q68&lt;&gt;0,P68-Q68,R67)</f>
        <v>0.554249253555096</v>
      </c>
      <c r="T68" s="31" t="n">
        <f aca="false">INDEX(Curves!$A$12:$AZ$907,$BZ68,CA68)</f>
        <v>0</v>
      </c>
      <c r="U68" s="31" t="n">
        <f aca="false">INDEX(Curves!$A$12:$AZ$907,$BZ68,CB68)</f>
        <v>0</v>
      </c>
      <c r="V68" s="31" t="n">
        <f aca="false">INDEX(Curves!$A$12:$AZ$907,$BZ68,CC68)</f>
        <v>0</v>
      </c>
      <c r="W68" s="31"/>
      <c r="X68" s="31" t="n">
        <f aca="false">INDEX(Curves!$A$12:$AZ$907,$BZ68,CE68)</f>
        <v>0</v>
      </c>
      <c r="Y68" s="31" t="n">
        <f aca="false">INDEX(Curves!$A$12:$AZ$907,$BZ68,CF68)</f>
        <v>0</v>
      </c>
      <c r="Z68" s="31" t="n">
        <f aca="false">INDEX(Curves!$A$12:$AZ$907,$BZ68,CG68)</f>
        <v>0</v>
      </c>
      <c r="AA68" s="31"/>
      <c r="AB68" s="31" t="n">
        <f aca="false">INDEX(Curves!$A$12:$AZ$907,$BZ68,CI68)</f>
        <v>2.027</v>
      </c>
      <c r="AC68" s="31" t="n">
        <f aca="false">INDEX(Curves!$A$12:$AZ$907,$BZ68,CJ68)</f>
        <v>0.08</v>
      </c>
      <c r="AD68" s="31" t="n">
        <f aca="false">INDEX(Curves!$A$12:$AZ$907,$BZ68,CK68)</f>
        <v>0.995960936363703</v>
      </c>
      <c r="AE68" s="31"/>
      <c r="AF68" s="31" t="n">
        <f aca="false">INDEX(Curves!$A$12:$AZ$907,$BZ68,CM68)</f>
        <v>2.071</v>
      </c>
      <c r="AG68" s="31" t="n">
        <f aca="false">INDEX(Curves!$A$12:$AZ$907,$BZ68,CN68)</f>
        <v>0.15</v>
      </c>
      <c r="AH68" s="31" t="n">
        <f aca="false">INDEX(Curves!$A$12:$AZ$907,$BZ68,CO68)</f>
        <v>0.99113042412689</v>
      </c>
      <c r="AI68" s="31"/>
      <c r="AJ68" s="31" t="n">
        <f aca="false">INDEX(Curves!$A$12:$AZ$907,$BZ68,CQ68)</f>
        <v>2.117</v>
      </c>
      <c r="AK68" s="31" t="n">
        <f aca="false">INDEX(Curves!$A$12:$AZ$907,$BZ68,CR68)</f>
        <v>0.14</v>
      </c>
      <c r="AL68" s="31" t="n">
        <f aca="false">INDEX(Curves!$A$12:$AZ$907,$BZ68,CS68)</f>
        <v>0.986317953521336</v>
      </c>
      <c r="AM68" s="31"/>
      <c r="AN68" s="31" t="n">
        <f aca="false">INDEX(Curves!$A$12:$AZ$907,$BZ68,CU68)</f>
        <v>2.173</v>
      </c>
      <c r="AO68" s="31" t="n">
        <f aca="false">INDEX(Curves!$A$12:$AZ$907,$BZ68,CV68)</f>
        <v>0.11</v>
      </c>
      <c r="AP68" s="31" t="n">
        <f aca="false">INDEX(Curves!$A$12:$AZ$907,$BZ68,CW68)</f>
        <v>0.981668088690493</v>
      </c>
      <c r="AQ68" s="31"/>
      <c r="AR68" s="31" t="n">
        <f aca="false">INDEX(Curves!$A$12:$AZ$907,$BZ68,CY68)</f>
        <v>2.371</v>
      </c>
      <c r="AS68" s="31" t="n">
        <f aca="false">INDEX(Curves!$A$12:$AZ$907,$BZ68,CZ68)</f>
        <v>0.06</v>
      </c>
      <c r="AT68" s="31" t="n">
        <f aca="false">INDEX(Curves!$A$12:$AZ$907,$BZ68,DA68)</f>
        <v>0.976870899215538</v>
      </c>
      <c r="AU68" s="31"/>
      <c r="AV68" s="31" t="n">
        <f aca="false">INDEX(Curves!$A$12:$AZ$907,$BZ68,DC68)</f>
        <v>2.566</v>
      </c>
      <c r="AW68" s="31" t="n">
        <f aca="false">INDEX(Curves!$A$12:$AZ$907,$BZ68,DD68)</f>
        <v>0.13</v>
      </c>
      <c r="AX68" s="31" t="n">
        <f aca="false">INDEX(Curves!$A$12:$AZ$907,$BZ68,DE68)</f>
        <v>0.972236124327957</v>
      </c>
      <c r="AY68" s="31"/>
      <c r="AZ68" s="31" t="n">
        <f aca="false">INDEX(Curves!$A$12:$AZ$907,$BZ68,DG68)</f>
        <v>2.612</v>
      </c>
      <c r="BA68" s="31" t="n">
        <f aca="false">INDEX(Curves!$A$12:$AZ$907,$BZ68,DH68)</f>
        <v>0.13</v>
      </c>
      <c r="BB68" s="31" t="n">
        <f aca="false">INDEX(Curves!$A$12:$AZ$907,$BZ68,DI68)</f>
        <v>0.967446734673019</v>
      </c>
      <c r="BC68" s="31"/>
      <c r="BD68" s="31" t="n">
        <f aca="false">INDEX(Curves!$A$12:$AZ$907,$BZ68,DK68)</f>
        <v>2.502</v>
      </c>
      <c r="BE68" s="31" t="n">
        <f aca="false">INDEX(Curves!$A$12:$AZ$907,$BZ68,DL68)</f>
        <v>0.13</v>
      </c>
      <c r="BF68" s="31" t="n">
        <f aca="false">INDEX(Curves!$A$12:$AZ$907,$BZ68,DM68)</f>
        <v>0.962654576213874</v>
      </c>
      <c r="BG68" s="31"/>
      <c r="BH68" s="31" t="n">
        <f aca="false">INDEX(Curves!$A$12:$AZ$907,$BZ68,DO68)</f>
        <v>2.393</v>
      </c>
      <c r="BI68" s="31" t="n">
        <f aca="false">INDEX(Curves!$A$12:$AZ$907,$BZ68,DP68)</f>
        <v>0.13</v>
      </c>
      <c r="BJ68" s="31" t="n">
        <f aca="false">INDEX(Curves!$A$12:$AZ$907,$BZ68,DQ68)</f>
        <v>0.958329574081683</v>
      </c>
      <c r="BK68" s="0"/>
      <c r="BL68" s="0"/>
      <c r="BM68" s="51" t="n">
        <f aca="false">BM67</f>
        <v>35916</v>
      </c>
      <c r="BN68" s="51" t="n">
        <f aca="false">EOMONTH(BM68,1)</f>
        <v>35976</v>
      </c>
      <c r="BO68" s="51" t="n">
        <f aca="false">EOMONTH(BN68,1)</f>
        <v>36007</v>
      </c>
      <c r="BP68" s="51" t="n">
        <f aca="false">EOMONTH(BO68,1)</f>
        <v>36038</v>
      </c>
      <c r="BQ68" s="51" t="n">
        <f aca="false">EOMONTH(BP68,1)</f>
        <v>36068</v>
      </c>
      <c r="BR68" s="51" t="n">
        <f aca="false">EOMONTH(BQ68,1)</f>
        <v>36099</v>
      </c>
      <c r="BS68" s="51" t="n">
        <f aca="false">EOMONTH(BR68,1)</f>
        <v>36129</v>
      </c>
      <c r="BT68" s="51" t="n">
        <f aca="false">EOMONTH(BS68,1)</f>
        <v>36160</v>
      </c>
      <c r="BU68" s="51" t="n">
        <f aca="false">EOMONTH(BT68,1)</f>
        <v>36191</v>
      </c>
      <c r="BV68" s="51" t="n">
        <f aca="false">EOMONTH(BU68,1)</f>
        <v>36219</v>
      </c>
      <c r="BW68" s="51" t="n">
        <f aca="false">EOMONTH(BV68,1)</f>
        <v>36250</v>
      </c>
      <c r="BX68" s="52"/>
      <c r="BZ68" s="34" t="n">
        <f aca="false">MATCH(C68,Curves!$C$12:$C$433,0)</f>
        <v>66</v>
      </c>
      <c r="CA68" s="34" t="n">
        <f aca="false">MATCH(CONCATENATE("NG ",TEXT($BM68,"mmm-yyyy")),Curves!$11:$11,0)</f>
        <v>20</v>
      </c>
      <c r="CB68" s="34" t="n">
        <f aca="false">MATCH(CONCATENATE("B ",TEXT($BM68,"mmm-yyyy")),Curves!$11:$11,0)</f>
        <v>8</v>
      </c>
      <c r="CC68" s="34" t="n">
        <f aca="false">MATCH(CONCATENATE("DISC ",TEXT($BM68,"mmm-yyyy")),Curves!$11:$11,0)</f>
        <v>32</v>
      </c>
      <c r="CD68" s="34"/>
      <c r="CE68" s="34" t="n">
        <f aca="false">MATCH(CONCATENATE("NG ",TEXT($BN68,"mmm-yyyy")),Curves!$11:$11,0)</f>
        <v>21</v>
      </c>
      <c r="CF68" s="34" t="n">
        <f aca="false">MATCH(CONCATENATE("B ",TEXT($BN68,"mmm-yyyy")),Curves!$11:$11,0)</f>
        <v>9</v>
      </c>
      <c r="CG68" s="34" t="n">
        <f aca="false">MATCH(CONCATENATE("DISC ",TEXT($BN68,"mmm-yyyy")),Curves!$11:$11,0)</f>
        <v>33</v>
      </c>
      <c r="CH68" s="34"/>
      <c r="CI68" s="34" t="n">
        <f aca="false">MATCH(CONCATENATE("NG ",TEXT($BO68,"mmm-yyyy")),Curves!$11:$11,0)</f>
        <v>22</v>
      </c>
      <c r="CJ68" s="34" t="n">
        <f aca="false">MATCH(CONCATENATE("B ",TEXT($BO68,"mmm-yyyy")),Curves!$11:$11,0)</f>
        <v>10</v>
      </c>
      <c r="CK68" s="34" t="n">
        <f aca="false">MATCH(CONCATENATE("DISC ",TEXT($BO68,"mmm-yyyy")),Curves!$11:$11,0)</f>
        <v>34</v>
      </c>
      <c r="CL68" s="34"/>
      <c r="CM68" s="34" t="n">
        <f aca="false">MATCH(CONCATENATE("NG ",TEXT($BP68,"mmm-yyyy")),Curves!$11:$11,0)</f>
        <v>23</v>
      </c>
      <c r="CN68" s="34" t="n">
        <f aca="false">MATCH(CONCATENATE("B ",TEXT($BP68,"mmm-yyyy")),Curves!$11:$11,0)</f>
        <v>11</v>
      </c>
      <c r="CO68" s="34" t="n">
        <f aca="false">MATCH(CONCATENATE("DISC ",TEXT($BP68,"mmm-yyyy")),Curves!$11:$11,0)</f>
        <v>35</v>
      </c>
      <c r="CP68" s="34"/>
      <c r="CQ68" s="34" t="n">
        <f aca="false">MATCH(CONCATENATE("NG ",TEXT($BQ68,"mmm-yyyy")),Curves!$11:$11,0)</f>
        <v>24</v>
      </c>
      <c r="CR68" s="34" t="n">
        <f aca="false">MATCH(CONCATENATE("B ",TEXT($BQ68,"mmm-yyyy")),Curves!$11:$11,0)</f>
        <v>12</v>
      </c>
      <c r="CS68" s="34" t="n">
        <f aca="false">MATCH(CONCATENATE("DISC ",TEXT($BQ68,"mmm-yyyy")),Curves!$11:$11,0)</f>
        <v>36</v>
      </c>
      <c r="CT68" s="34"/>
      <c r="CU68" s="34" t="n">
        <f aca="false">MATCH(CONCATENATE("NG ",TEXT($BR68,"mmm-yyyy")),Curves!$11:$11,0)</f>
        <v>25</v>
      </c>
      <c r="CV68" s="34" t="n">
        <f aca="false">MATCH(CONCATENATE("B ",TEXT($BR68,"mmm-yyyy")),Curves!$11:$11,0)</f>
        <v>13</v>
      </c>
      <c r="CW68" s="34" t="n">
        <f aca="false">MATCH(CONCATENATE("DISC ",TEXT($BR68,"mmm-yyyy")),Curves!$11:$11,0)</f>
        <v>37</v>
      </c>
      <c r="CX68" s="34"/>
      <c r="CY68" s="34" t="n">
        <f aca="false">MATCH(CONCATENATE("NG ",TEXT($BS68,"mmm-yyyy")),Curves!$11:$11,0)</f>
        <v>26</v>
      </c>
      <c r="CZ68" s="34" t="n">
        <f aca="false">MATCH(CONCATENATE("B ",TEXT($BS68,"mmm-yyyy")),Curves!$11:$11,0)</f>
        <v>14</v>
      </c>
      <c r="DA68" s="34" t="n">
        <f aca="false">MATCH(CONCATENATE("DISC ",TEXT($BS68,"mmm-yyyy")),Curves!$11:$11,0)</f>
        <v>38</v>
      </c>
      <c r="DB68" s="34"/>
      <c r="DC68" s="34" t="n">
        <f aca="false">MATCH(CONCATENATE("NG ",TEXT($BT68,"mmm-yyyy")),Curves!$11:$11,0)</f>
        <v>27</v>
      </c>
      <c r="DD68" s="34" t="n">
        <f aca="false">MATCH(CONCATENATE("B ",TEXT($BT68,"mmm-yyyy")),Curves!$11:$11,0)</f>
        <v>15</v>
      </c>
      <c r="DE68" s="34" t="n">
        <f aca="false">MATCH(CONCATENATE("DISC ",TEXT($BT68,"mmm-yyyy")),Curves!$11:$11,0)</f>
        <v>39</v>
      </c>
      <c r="DF68" s="34"/>
      <c r="DG68" s="34" t="n">
        <f aca="false">MATCH(CONCATENATE("NG ",TEXT($BU68,"mmm-yyyy")),Curves!$11:$11,0)</f>
        <v>28</v>
      </c>
      <c r="DH68" s="34" t="n">
        <f aca="false">MATCH(CONCATENATE("B ",TEXT($BU68,"mmm-yyyy")),Curves!$11:$11,0)</f>
        <v>16</v>
      </c>
      <c r="DI68" s="34" t="n">
        <f aca="false">MATCH(CONCATENATE("DISC ",TEXT($BU68,"mmm-yyyy")),Curves!$11:$11,0)</f>
        <v>40</v>
      </c>
      <c r="DK68" s="34" t="n">
        <f aca="false">MATCH(CONCATENATE("NG ",TEXT($BV68,"mmm-yyyy")),Curves!$11:$11,0)</f>
        <v>29</v>
      </c>
      <c r="DL68" s="34" t="n">
        <f aca="false">MATCH(CONCATENATE("B ",TEXT($BV68,"mmm-yyyy")),Curves!$11:$11,0)</f>
        <v>17</v>
      </c>
      <c r="DM68" s="34" t="n">
        <f aca="false">MATCH(CONCATENATE("DISC ",TEXT($BV68,"mmm-yyyy")),Curves!$11:$11,0)</f>
        <v>41</v>
      </c>
      <c r="DO68" s="34" t="n">
        <f aca="false">MATCH(CONCATENATE("NG ",TEXT($BW68,"mmm-yyyy")),Curves!$11:$11,0)</f>
        <v>30</v>
      </c>
      <c r="DP68" s="34" t="n">
        <f aca="false">MATCH(CONCATENATE("B ",TEXT($BW68,"mmm-yyyy")),Curves!$11:$11,0)</f>
        <v>18</v>
      </c>
      <c r="DQ68" s="34" t="n">
        <f aca="false">MATCH(CONCATENATE("DISC ",TEXT($BW68,"mmm-yyyy")),Curves!$11:$11,0)</f>
        <v>42</v>
      </c>
    </row>
    <row r="69" customFormat="false" ht="12.75" hidden="false" customHeight="false" outlineLevel="0" collapsed="false">
      <c r="B69" s="26" t="n">
        <f aca="false">IF(C69&lt;&gt;"",IF(C69&gt;=(WORKDAY(EOMONTH(C69,0)+1,-2)),EOMONTH(EOMONTH(C69,0)+1,0)+1,EOMONTH(C69,0)+1),"")</f>
        <v>35977</v>
      </c>
      <c r="C69" s="45" t="n">
        <f aca="false">IF(Curves!C78&lt;&gt;"",Curves!C78,"")</f>
        <v>35952</v>
      </c>
      <c r="D69" s="46"/>
      <c r="E69" s="47" t="n">
        <f aca="false">(T69+U69)*V69</f>
        <v>0</v>
      </c>
      <c r="F69" s="47" t="n">
        <f aca="false">(X69+Y69)*Z69</f>
        <v>0</v>
      </c>
      <c r="G69" s="47" t="n">
        <f aca="false">(AB69+AC69)*AD69</f>
        <v>0</v>
      </c>
      <c r="H69" s="47" t="n">
        <f aca="false">(AF69+AG69)*AH69</f>
        <v>0</v>
      </c>
      <c r="I69" s="47" t="n">
        <f aca="false">(AJ69+AK69)*AL69</f>
        <v>0</v>
      </c>
      <c r="J69" s="47" t="n">
        <f aca="false">(AN69+AO69)*AP69</f>
        <v>0</v>
      </c>
      <c r="K69" s="47" t="n">
        <f aca="false">(AR69+AS69)*AT69</f>
        <v>0</v>
      </c>
      <c r="L69" s="47" t="n">
        <f aca="false">(AV69+AW69)*AX69</f>
        <v>0</v>
      </c>
      <c r="M69" s="47" t="n">
        <f aca="false">(AZ69+BA69)*BB69</f>
        <v>0</v>
      </c>
      <c r="N69" s="47" t="n">
        <f aca="false">(BD69+BE69)*BF69</f>
        <v>0</v>
      </c>
      <c r="O69" s="48" t="n">
        <f aca="false">(BH69+BI69)*BJ69</f>
        <v>0</v>
      </c>
      <c r="P69" s="49" t="n">
        <f aca="false">MAX(E69:O69)</f>
        <v>0</v>
      </c>
      <c r="Q69" s="49" t="n">
        <f aca="false">MIN(G69:O69)</f>
        <v>0</v>
      </c>
      <c r="R69" s="50" t="n">
        <f aca="false">IF(P69-Q69&lt;&gt;0,P69-Q69,R68)</f>
        <v>0.554249253555096</v>
      </c>
      <c r="T69" s="31" t="n">
        <f aca="false">INDEX(Curves!$A$12:$AZ$907,$BZ69,CA69)</f>
        <v>0</v>
      </c>
      <c r="U69" s="31" t="n">
        <f aca="false">INDEX(Curves!$A$12:$AZ$907,$BZ69,CB69)</f>
        <v>0</v>
      </c>
      <c r="V69" s="31" t="n">
        <f aca="false">INDEX(Curves!$A$12:$AZ$907,$BZ69,CC69)</f>
        <v>0</v>
      </c>
      <c r="W69" s="31"/>
      <c r="X69" s="31" t="n">
        <f aca="false">INDEX(Curves!$A$12:$AZ$907,$BZ69,CE69)</f>
        <v>0</v>
      </c>
      <c r="Y69" s="31" t="n">
        <f aca="false">INDEX(Curves!$A$12:$AZ$907,$BZ69,CF69)</f>
        <v>0</v>
      </c>
      <c r="Z69" s="31" t="n">
        <f aca="false">INDEX(Curves!$A$12:$AZ$907,$BZ69,CG69)</f>
        <v>0</v>
      </c>
      <c r="AA69" s="31"/>
      <c r="AB69" s="31" t="n">
        <f aca="false">INDEX(Curves!$A$12:$AZ$907,$BZ69,CI69)</f>
        <v>0</v>
      </c>
      <c r="AC69" s="31" t="n">
        <f aca="false">INDEX(Curves!$A$12:$AZ$907,$BZ69,CJ69)</f>
        <v>0</v>
      </c>
      <c r="AD69" s="31" t="n">
        <f aca="false">INDEX(Curves!$A$12:$AZ$907,$BZ69,CK69)</f>
        <v>0</v>
      </c>
      <c r="AE69" s="31"/>
      <c r="AF69" s="31" t="n">
        <f aca="false">INDEX(Curves!$A$12:$AZ$907,$BZ69,CM69)</f>
        <v>0</v>
      </c>
      <c r="AG69" s="31" t="n">
        <f aca="false">INDEX(Curves!$A$12:$AZ$907,$BZ69,CN69)</f>
        <v>0</v>
      </c>
      <c r="AH69" s="31" t="n">
        <f aca="false">INDEX(Curves!$A$12:$AZ$907,$BZ69,CO69)</f>
        <v>0</v>
      </c>
      <c r="AI69" s="31"/>
      <c r="AJ69" s="31" t="n">
        <f aca="false">INDEX(Curves!$A$12:$AZ$907,$BZ69,CQ69)</f>
        <v>0</v>
      </c>
      <c r="AK69" s="31" t="n">
        <f aca="false">INDEX(Curves!$A$12:$AZ$907,$BZ69,CR69)</f>
        <v>0</v>
      </c>
      <c r="AL69" s="31" t="n">
        <f aca="false">INDEX(Curves!$A$12:$AZ$907,$BZ69,CS69)</f>
        <v>0</v>
      </c>
      <c r="AM69" s="31"/>
      <c r="AN69" s="31" t="n">
        <f aca="false">INDEX(Curves!$A$12:$AZ$907,$BZ69,CU69)</f>
        <v>0</v>
      </c>
      <c r="AO69" s="31" t="n">
        <f aca="false">INDEX(Curves!$A$12:$AZ$907,$BZ69,CV69)</f>
        <v>0</v>
      </c>
      <c r="AP69" s="31" t="n">
        <f aca="false">INDEX(Curves!$A$12:$AZ$907,$BZ69,CW69)</f>
        <v>0</v>
      </c>
      <c r="AQ69" s="31"/>
      <c r="AR69" s="31" t="n">
        <f aca="false">INDEX(Curves!$A$12:$AZ$907,$BZ69,CY69)</f>
        <v>0</v>
      </c>
      <c r="AS69" s="31" t="n">
        <f aca="false">INDEX(Curves!$A$12:$AZ$907,$BZ69,CZ69)</f>
        <v>0</v>
      </c>
      <c r="AT69" s="31" t="n">
        <f aca="false">INDEX(Curves!$A$12:$AZ$907,$BZ69,DA69)</f>
        <v>0</v>
      </c>
      <c r="AU69" s="31"/>
      <c r="AV69" s="31" t="n">
        <f aca="false">INDEX(Curves!$A$12:$AZ$907,$BZ69,DC69)</f>
        <v>0</v>
      </c>
      <c r="AW69" s="31" t="n">
        <f aca="false">INDEX(Curves!$A$12:$AZ$907,$BZ69,DD69)</f>
        <v>0</v>
      </c>
      <c r="AX69" s="31" t="n">
        <f aca="false">INDEX(Curves!$A$12:$AZ$907,$BZ69,DE69)</f>
        <v>0</v>
      </c>
      <c r="AY69" s="31"/>
      <c r="AZ69" s="31" t="n">
        <f aca="false">INDEX(Curves!$A$12:$AZ$907,$BZ69,DG69)</f>
        <v>0</v>
      </c>
      <c r="BA69" s="31" t="n">
        <f aca="false">INDEX(Curves!$A$12:$AZ$907,$BZ69,DH69)</f>
        <v>0</v>
      </c>
      <c r="BB69" s="31" t="n">
        <f aca="false">INDEX(Curves!$A$12:$AZ$907,$BZ69,DI69)</f>
        <v>0</v>
      </c>
      <c r="BC69" s="31"/>
      <c r="BD69" s="31" t="n">
        <f aca="false">INDEX(Curves!$A$12:$AZ$907,$BZ69,DK69)</f>
        <v>0</v>
      </c>
      <c r="BE69" s="31" t="n">
        <f aca="false">INDEX(Curves!$A$12:$AZ$907,$BZ69,DL69)</f>
        <v>0</v>
      </c>
      <c r="BF69" s="31" t="n">
        <f aca="false">INDEX(Curves!$A$12:$AZ$907,$BZ69,DM69)</f>
        <v>0</v>
      </c>
      <c r="BG69" s="31"/>
      <c r="BH69" s="31" t="n">
        <f aca="false">INDEX(Curves!$A$12:$AZ$907,$BZ69,DO69)</f>
        <v>0</v>
      </c>
      <c r="BI69" s="31" t="n">
        <f aca="false">INDEX(Curves!$A$12:$AZ$907,$BZ69,DP69)</f>
        <v>0</v>
      </c>
      <c r="BJ69" s="31" t="n">
        <f aca="false">INDEX(Curves!$A$12:$AZ$907,$BZ69,DQ69)</f>
        <v>0</v>
      </c>
      <c r="BK69" s="0"/>
      <c r="BL69" s="0"/>
      <c r="BM69" s="51" t="n">
        <f aca="false">BM68</f>
        <v>35916</v>
      </c>
      <c r="BN69" s="51" t="n">
        <f aca="false">EOMONTH(BM69,1)</f>
        <v>35976</v>
      </c>
      <c r="BO69" s="51" t="n">
        <f aca="false">EOMONTH(BN69,1)</f>
        <v>36007</v>
      </c>
      <c r="BP69" s="51" t="n">
        <f aca="false">EOMONTH(BO69,1)</f>
        <v>36038</v>
      </c>
      <c r="BQ69" s="51" t="n">
        <f aca="false">EOMONTH(BP69,1)</f>
        <v>36068</v>
      </c>
      <c r="BR69" s="51" t="n">
        <f aca="false">EOMONTH(BQ69,1)</f>
        <v>36099</v>
      </c>
      <c r="BS69" s="51" t="n">
        <f aca="false">EOMONTH(BR69,1)</f>
        <v>36129</v>
      </c>
      <c r="BT69" s="51" t="n">
        <f aca="false">EOMONTH(BS69,1)</f>
        <v>36160</v>
      </c>
      <c r="BU69" s="51" t="n">
        <f aca="false">EOMONTH(BT69,1)</f>
        <v>36191</v>
      </c>
      <c r="BV69" s="51" t="n">
        <f aca="false">EOMONTH(BU69,1)</f>
        <v>36219</v>
      </c>
      <c r="BW69" s="51" t="n">
        <f aca="false">EOMONTH(BV69,1)</f>
        <v>36250</v>
      </c>
      <c r="BX69" s="52"/>
      <c r="BZ69" s="34" t="n">
        <f aca="false">MATCH(C69,Curves!$C$12:$C$433,0)</f>
        <v>67</v>
      </c>
      <c r="CA69" s="34" t="n">
        <f aca="false">MATCH(CONCATENATE("NG ",TEXT($BM69,"mmm-yyyy")),Curves!$11:$11,0)</f>
        <v>20</v>
      </c>
      <c r="CB69" s="34" t="n">
        <f aca="false">MATCH(CONCATENATE("B ",TEXT($BM69,"mmm-yyyy")),Curves!$11:$11,0)</f>
        <v>8</v>
      </c>
      <c r="CC69" s="34" t="n">
        <f aca="false">MATCH(CONCATENATE("DISC ",TEXT($BM69,"mmm-yyyy")),Curves!$11:$11,0)</f>
        <v>32</v>
      </c>
      <c r="CD69" s="34"/>
      <c r="CE69" s="34" t="n">
        <f aca="false">MATCH(CONCATENATE("NG ",TEXT($BN69,"mmm-yyyy")),Curves!$11:$11,0)</f>
        <v>21</v>
      </c>
      <c r="CF69" s="34" t="n">
        <f aca="false">MATCH(CONCATENATE("B ",TEXT($BN69,"mmm-yyyy")),Curves!$11:$11,0)</f>
        <v>9</v>
      </c>
      <c r="CG69" s="34" t="n">
        <f aca="false">MATCH(CONCATENATE("DISC ",TEXT($BN69,"mmm-yyyy")),Curves!$11:$11,0)</f>
        <v>33</v>
      </c>
      <c r="CH69" s="34"/>
      <c r="CI69" s="34" t="n">
        <f aca="false">MATCH(CONCATENATE("NG ",TEXT($BO69,"mmm-yyyy")),Curves!$11:$11,0)</f>
        <v>22</v>
      </c>
      <c r="CJ69" s="34" t="n">
        <f aca="false">MATCH(CONCATENATE("B ",TEXT($BO69,"mmm-yyyy")),Curves!$11:$11,0)</f>
        <v>10</v>
      </c>
      <c r="CK69" s="34" t="n">
        <f aca="false">MATCH(CONCATENATE("DISC ",TEXT($BO69,"mmm-yyyy")),Curves!$11:$11,0)</f>
        <v>34</v>
      </c>
      <c r="CL69" s="34"/>
      <c r="CM69" s="34" t="n">
        <f aca="false">MATCH(CONCATENATE("NG ",TEXT($BP69,"mmm-yyyy")),Curves!$11:$11,0)</f>
        <v>23</v>
      </c>
      <c r="CN69" s="34" t="n">
        <f aca="false">MATCH(CONCATENATE("B ",TEXT($BP69,"mmm-yyyy")),Curves!$11:$11,0)</f>
        <v>11</v>
      </c>
      <c r="CO69" s="34" t="n">
        <f aca="false">MATCH(CONCATENATE("DISC ",TEXT($BP69,"mmm-yyyy")),Curves!$11:$11,0)</f>
        <v>35</v>
      </c>
      <c r="CP69" s="34"/>
      <c r="CQ69" s="34" t="n">
        <f aca="false">MATCH(CONCATENATE("NG ",TEXT($BQ69,"mmm-yyyy")),Curves!$11:$11,0)</f>
        <v>24</v>
      </c>
      <c r="CR69" s="34" t="n">
        <f aca="false">MATCH(CONCATENATE("B ",TEXT($BQ69,"mmm-yyyy")),Curves!$11:$11,0)</f>
        <v>12</v>
      </c>
      <c r="CS69" s="34" t="n">
        <f aca="false">MATCH(CONCATENATE("DISC ",TEXT($BQ69,"mmm-yyyy")),Curves!$11:$11,0)</f>
        <v>36</v>
      </c>
      <c r="CT69" s="34"/>
      <c r="CU69" s="34" t="n">
        <f aca="false">MATCH(CONCATENATE("NG ",TEXT($BR69,"mmm-yyyy")),Curves!$11:$11,0)</f>
        <v>25</v>
      </c>
      <c r="CV69" s="34" t="n">
        <f aca="false">MATCH(CONCATENATE("B ",TEXT($BR69,"mmm-yyyy")),Curves!$11:$11,0)</f>
        <v>13</v>
      </c>
      <c r="CW69" s="34" t="n">
        <f aca="false">MATCH(CONCATENATE("DISC ",TEXT($BR69,"mmm-yyyy")),Curves!$11:$11,0)</f>
        <v>37</v>
      </c>
      <c r="CX69" s="34"/>
      <c r="CY69" s="34" t="n">
        <f aca="false">MATCH(CONCATENATE("NG ",TEXT($BS69,"mmm-yyyy")),Curves!$11:$11,0)</f>
        <v>26</v>
      </c>
      <c r="CZ69" s="34" t="n">
        <f aca="false">MATCH(CONCATENATE("B ",TEXT($BS69,"mmm-yyyy")),Curves!$11:$11,0)</f>
        <v>14</v>
      </c>
      <c r="DA69" s="34" t="n">
        <f aca="false">MATCH(CONCATENATE("DISC ",TEXT($BS69,"mmm-yyyy")),Curves!$11:$11,0)</f>
        <v>38</v>
      </c>
      <c r="DB69" s="34"/>
      <c r="DC69" s="34" t="n">
        <f aca="false">MATCH(CONCATENATE("NG ",TEXT($BT69,"mmm-yyyy")),Curves!$11:$11,0)</f>
        <v>27</v>
      </c>
      <c r="DD69" s="34" t="n">
        <f aca="false">MATCH(CONCATENATE("B ",TEXT($BT69,"mmm-yyyy")),Curves!$11:$11,0)</f>
        <v>15</v>
      </c>
      <c r="DE69" s="34" t="n">
        <f aca="false">MATCH(CONCATENATE("DISC ",TEXT($BT69,"mmm-yyyy")),Curves!$11:$11,0)</f>
        <v>39</v>
      </c>
      <c r="DF69" s="34"/>
      <c r="DG69" s="34" t="n">
        <f aca="false">MATCH(CONCATENATE("NG ",TEXT($BU69,"mmm-yyyy")),Curves!$11:$11,0)</f>
        <v>28</v>
      </c>
      <c r="DH69" s="34" t="n">
        <f aca="false">MATCH(CONCATENATE("B ",TEXT($BU69,"mmm-yyyy")),Curves!$11:$11,0)</f>
        <v>16</v>
      </c>
      <c r="DI69" s="34" t="n">
        <f aca="false">MATCH(CONCATENATE("DISC ",TEXT($BU69,"mmm-yyyy")),Curves!$11:$11,0)</f>
        <v>40</v>
      </c>
      <c r="DK69" s="34" t="n">
        <f aca="false">MATCH(CONCATENATE("NG ",TEXT($BV69,"mmm-yyyy")),Curves!$11:$11,0)</f>
        <v>29</v>
      </c>
      <c r="DL69" s="34" t="n">
        <f aca="false">MATCH(CONCATENATE("B ",TEXT($BV69,"mmm-yyyy")),Curves!$11:$11,0)</f>
        <v>17</v>
      </c>
      <c r="DM69" s="34" t="n">
        <f aca="false">MATCH(CONCATENATE("DISC ",TEXT($BV69,"mmm-yyyy")),Curves!$11:$11,0)</f>
        <v>41</v>
      </c>
      <c r="DO69" s="34" t="n">
        <f aca="false">MATCH(CONCATENATE("NG ",TEXT($BW69,"mmm-yyyy")),Curves!$11:$11,0)</f>
        <v>30</v>
      </c>
      <c r="DP69" s="34" t="n">
        <f aca="false">MATCH(CONCATENATE("B ",TEXT($BW69,"mmm-yyyy")),Curves!$11:$11,0)</f>
        <v>18</v>
      </c>
      <c r="DQ69" s="34" t="n">
        <f aca="false">MATCH(CONCATENATE("DISC ",TEXT($BW69,"mmm-yyyy")),Curves!$11:$11,0)</f>
        <v>42</v>
      </c>
    </row>
    <row r="70" customFormat="false" ht="12.75" hidden="false" customHeight="false" outlineLevel="0" collapsed="false">
      <c r="B70" s="26" t="n">
        <f aca="false">IF(C70&lt;&gt;"",IF(C70&gt;=(WORKDAY(EOMONTH(C70,0)+1,-2)),EOMONTH(EOMONTH(C70,0)+1,0)+1,EOMONTH(C70,0)+1),"")</f>
        <v>35977</v>
      </c>
      <c r="C70" s="45" t="n">
        <f aca="false">IF(Curves!C79&lt;&gt;"",Curves!C79,"")</f>
        <v>35953</v>
      </c>
      <c r="D70" s="46"/>
      <c r="E70" s="47" t="n">
        <f aca="false">(T70+U70)*V70</f>
        <v>0</v>
      </c>
      <c r="F70" s="47" t="n">
        <f aca="false">(X70+Y70)*Z70</f>
        <v>0</v>
      </c>
      <c r="G70" s="47" t="n">
        <f aca="false">(AB70+AC70)*AD70</f>
        <v>0</v>
      </c>
      <c r="H70" s="47" t="n">
        <f aca="false">(AF70+AG70)*AH70</f>
        <v>0</v>
      </c>
      <c r="I70" s="47" t="n">
        <f aca="false">(AJ70+AK70)*AL70</f>
        <v>0</v>
      </c>
      <c r="J70" s="47" t="n">
        <f aca="false">(AN70+AO70)*AP70</f>
        <v>0</v>
      </c>
      <c r="K70" s="47" t="n">
        <f aca="false">(AR70+AS70)*AT70</f>
        <v>0</v>
      </c>
      <c r="L70" s="47" t="n">
        <f aca="false">(AV70+AW70)*AX70</f>
        <v>0</v>
      </c>
      <c r="M70" s="47" t="n">
        <f aca="false">(AZ70+BA70)*BB70</f>
        <v>0</v>
      </c>
      <c r="N70" s="47" t="n">
        <f aca="false">(BD70+BE70)*BF70</f>
        <v>0</v>
      </c>
      <c r="O70" s="48" t="n">
        <f aca="false">(BH70+BI70)*BJ70</f>
        <v>0</v>
      </c>
      <c r="P70" s="49" t="n">
        <f aca="false">MAX(E70:O70)</f>
        <v>0</v>
      </c>
      <c r="Q70" s="49" t="n">
        <f aca="false">MIN(G70:O70)</f>
        <v>0</v>
      </c>
      <c r="R70" s="50" t="n">
        <f aca="false">IF(P70-Q70&lt;&gt;0,P70-Q70,R69)</f>
        <v>0.554249253555096</v>
      </c>
      <c r="T70" s="31" t="n">
        <f aca="false">INDEX(Curves!$A$12:$AZ$907,$BZ70,CA70)</f>
        <v>0</v>
      </c>
      <c r="U70" s="31" t="n">
        <f aca="false">INDEX(Curves!$A$12:$AZ$907,$BZ70,CB70)</f>
        <v>0</v>
      </c>
      <c r="V70" s="31" t="n">
        <f aca="false">INDEX(Curves!$A$12:$AZ$907,$BZ70,CC70)</f>
        <v>0</v>
      </c>
      <c r="W70" s="31"/>
      <c r="X70" s="31" t="n">
        <f aca="false">INDEX(Curves!$A$12:$AZ$907,$BZ70,CE70)</f>
        <v>0</v>
      </c>
      <c r="Y70" s="31" t="n">
        <f aca="false">INDEX(Curves!$A$12:$AZ$907,$BZ70,CF70)</f>
        <v>0</v>
      </c>
      <c r="Z70" s="31" t="n">
        <f aca="false">INDEX(Curves!$A$12:$AZ$907,$BZ70,CG70)</f>
        <v>0</v>
      </c>
      <c r="AA70" s="31"/>
      <c r="AB70" s="31" t="n">
        <f aca="false">INDEX(Curves!$A$12:$AZ$907,$BZ70,CI70)</f>
        <v>0</v>
      </c>
      <c r="AC70" s="31" t="n">
        <f aca="false">INDEX(Curves!$A$12:$AZ$907,$BZ70,CJ70)</f>
        <v>0</v>
      </c>
      <c r="AD70" s="31" t="n">
        <f aca="false">INDEX(Curves!$A$12:$AZ$907,$BZ70,CK70)</f>
        <v>0</v>
      </c>
      <c r="AE70" s="31"/>
      <c r="AF70" s="31" t="n">
        <f aca="false">INDEX(Curves!$A$12:$AZ$907,$BZ70,CM70)</f>
        <v>0</v>
      </c>
      <c r="AG70" s="31" t="n">
        <f aca="false">INDEX(Curves!$A$12:$AZ$907,$BZ70,CN70)</f>
        <v>0</v>
      </c>
      <c r="AH70" s="31" t="n">
        <f aca="false">INDEX(Curves!$A$12:$AZ$907,$BZ70,CO70)</f>
        <v>0</v>
      </c>
      <c r="AI70" s="31"/>
      <c r="AJ70" s="31" t="n">
        <f aca="false">INDEX(Curves!$A$12:$AZ$907,$BZ70,CQ70)</f>
        <v>0</v>
      </c>
      <c r="AK70" s="31" t="n">
        <f aca="false">INDEX(Curves!$A$12:$AZ$907,$BZ70,CR70)</f>
        <v>0</v>
      </c>
      <c r="AL70" s="31" t="n">
        <f aca="false">INDEX(Curves!$A$12:$AZ$907,$BZ70,CS70)</f>
        <v>0</v>
      </c>
      <c r="AM70" s="31"/>
      <c r="AN70" s="31" t="n">
        <f aca="false">INDEX(Curves!$A$12:$AZ$907,$BZ70,CU70)</f>
        <v>0</v>
      </c>
      <c r="AO70" s="31" t="n">
        <f aca="false">INDEX(Curves!$A$12:$AZ$907,$BZ70,CV70)</f>
        <v>0</v>
      </c>
      <c r="AP70" s="31" t="n">
        <f aca="false">INDEX(Curves!$A$12:$AZ$907,$BZ70,CW70)</f>
        <v>0</v>
      </c>
      <c r="AQ70" s="31"/>
      <c r="AR70" s="31" t="n">
        <f aca="false">INDEX(Curves!$A$12:$AZ$907,$BZ70,CY70)</f>
        <v>0</v>
      </c>
      <c r="AS70" s="31" t="n">
        <f aca="false">INDEX(Curves!$A$12:$AZ$907,$BZ70,CZ70)</f>
        <v>0</v>
      </c>
      <c r="AT70" s="31" t="n">
        <f aca="false">INDEX(Curves!$A$12:$AZ$907,$BZ70,DA70)</f>
        <v>0</v>
      </c>
      <c r="AU70" s="31"/>
      <c r="AV70" s="31" t="n">
        <f aca="false">INDEX(Curves!$A$12:$AZ$907,$BZ70,DC70)</f>
        <v>0</v>
      </c>
      <c r="AW70" s="31" t="n">
        <f aca="false">INDEX(Curves!$A$12:$AZ$907,$BZ70,DD70)</f>
        <v>0</v>
      </c>
      <c r="AX70" s="31" t="n">
        <f aca="false">INDEX(Curves!$A$12:$AZ$907,$BZ70,DE70)</f>
        <v>0</v>
      </c>
      <c r="AY70" s="31"/>
      <c r="AZ70" s="31" t="n">
        <f aca="false">INDEX(Curves!$A$12:$AZ$907,$BZ70,DG70)</f>
        <v>0</v>
      </c>
      <c r="BA70" s="31" t="n">
        <f aca="false">INDEX(Curves!$A$12:$AZ$907,$BZ70,DH70)</f>
        <v>0</v>
      </c>
      <c r="BB70" s="31" t="n">
        <f aca="false">INDEX(Curves!$A$12:$AZ$907,$BZ70,DI70)</f>
        <v>0</v>
      </c>
      <c r="BC70" s="31"/>
      <c r="BD70" s="31" t="n">
        <f aca="false">INDEX(Curves!$A$12:$AZ$907,$BZ70,DK70)</f>
        <v>0</v>
      </c>
      <c r="BE70" s="31" t="n">
        <f aca="false">INDEX(Curves!$A$12:$AZ$907,$BZ70,DL70)</f>
        <v>0</v>
      </c>
      <c r="BF70" s="31" t="n">
        <f aca="false">INDEX(Curves!$A$12:$AZ$907,$BZ70,DM70)</f>
        <v>0</v>
      </c>
      <c r="BG70" s="31"/>
      <c r="BH70" s="31" t="n">
        <f aca="false">INDEX(Curves!$A$12:$AZ$907,$BZ70,DO70)</f>
        <v>0</v>
      </c>
      <c r="BI70" s="31" t="n">
        <f aca="false">INDEX(Curves!$A$12:$AZ$907,$BZ70,DP70)</f>
        <v>0</v>
      </c>
      <c r="BJ70" s="31" t="n">
        <f aca="false">INDEX(Curves!$A$12:$AZ$907,$BZ70,DQ70)</f>
        <v>0</v>
      </c>
      <c r="BK70" s="0"/>
      <c r="BL70" s="0"/>
      <c r="BM70" s="51" t="n">
        <f aca="false">BM69</f>
        <v>35916</v>
      </c>
      <c r="BN70" s="51" t="n">
        <f aca="false">EOMONTH(BM70,1)</f>
        <v>35976</v>
      </c>
      <c r="BO70" s="51" t="n">
        <f aca="false">EOMONTH(BN70,1)</f>
        <v>36007</v>
      </c>
      <c r="BP70" s="51" t="n">
        <f aca="false">EOMONTH(BO70,1)</f>
        <v>36038</v>
      </c>
      <c r="BQ70" s="51" t="n">
        <f aca="false">EOMONTH(BP70,1)</f>
        <v>36068</v>
      </c>
      <c r="BR70" s="51" t="n">
        <f aca="false">EOMONTH(BQ70,1)</f>
        <v>36099</v>
      </c>
      <c r="BS70" s="51" t="n">
        <f aca="false">EOMONTH(BR70,1)</f>
        <v>36129</v>
      </c>
      <c r="BT70" s="51" t="n">
        <f aca="false">EOMONTH(BS70,1)</f>
        <v>36160</v>
      </c>
      <c r="BU70" s="51" t="n">
        <f aca="false">EOMONTH(BT70,1)</f>
        <v>36191</v>
      </c>
      <c r="BV70" s="51" t="n">
        <f aca="false">EOMONTH(BU70,1)</f>
        <v>36219</v>
      </c>
      <c r="BW70" s="51" t="n">
        <f aca="false">EOMONTH(BV70,1)</f>
        <v>36250</v>
      </c>
      <c r="BX70" s="52"/>
      <c r="BZ70" s="34" t="n">
        <f aca="false">MATCH(C70,Curves!$C$12:$C$433,0)</f>
        <v>68</v>
      </c>
      <c r="CA70" s="34" t="n">
        <f aca="false">MATCH(CONCATENATE("NG ",TEXT($BM70,"mmm-yyyy")),Curves!$11:$11,0)</f>
        <v>20</v>
      </c>
      <c r="CB70" s="34" t="n">
        <f aca="false">MATCH(CONCATENATE("B ",TEXT($BM70,"mmm-yyyy")),Curves!$11:$11,0)</f>
        <v>8</v>
      </c>
      <c r="CC70" s="34" t="n">
        <f aca="false">MATCH(CONCATENATE("DISC ",TEXT($BM70,"mmm-yyyy")),Curves!$11:$11,0)</f>
        <v>32</v>
      </c>
      <c r="CD70" s="34"/>
      <c r="CE70" s="34" t="n">
        <f aca="false">MATCH(CONCATENATE("NG ",TEXT($BN70,"mmm-yyyy")),Curves!$11:$11,0)</f>
        <v>21</v>
      </c>
      <c r="CF70" s="34" t="n">
        <f aca="false">MATCH(CONCATENATE("B ",TEXT($BN70,"mmm-yyyy")),Curves!$11:$11,0)</f>
        <v>9</v>
      </c>
      <c r="CG70" s="34" t="n">
        <f aca="false">MATCH(CONCATENATE("DISC ",TEXT($BN70,"mmm-yyyy")),Curves!$11:$11,0)</f>
        <v>33</v>
      </c>
      <c r="CH70" s="34"/>
      <c r="CI70" s="34" t="n">
        <f aca="false">MATCH(CONCATENATE("NG ",TEXT($BO70,"mmm-yyyy")),Curves!$11:$11,0)</f>
        <v>22</v>
      </c>
      <c r="CJ70" s="34" t="n">
        <f aca="false">MATCH(CONCATENATE("B ",TEXT($BO70,"mmm-yyyy")),Curves!$11:$11,0)</f>
        <v>10</v>
      </c>
      <c r="CK70" s="34" t="n">
        <f aca="false">MATCH(CONCATENATE("DISC ",TEXT($BO70,"mmm-yyyy")),Curves!$11:$11,0)</f>
        <v>34</v>
      </c>
      <c r="CL70" s="34"/>
      <c r="CM70" s="34" t="n">
        <f aca="false">MATCH(CONCATENATE("NG ",TEXT($BP70,"mmm-yyyy")),Curves!$11:$11,0)</f>
        <v>23</v>
      </c>
      <c r="CN70" s="34" t="n">
        <f aca="false">MATCH(CONCATENATE("B ",TEXT($BP70,"mmm-yyyy")),Curves!$11:$11,0)</f>
        <v>11</v>
      </c>
      <c r="CO70" s="34" t="n">
        <f aca="false">MATCH(CONCATENATE("DISC ",TEXT($BP70,"mmm-yyyy")),Curves!$11:$11,0)</f>
        <v>35</v>
      </c>
      <c r="CP70" s="34"/>
      <c r="CQ70" s="34" t="n">
        <f aca="false">MATCH(CONCATENATE("NG ",TEXT($BQ70,"mmm-yyyy")),Curves!$11:$11,0)</f>
        <v>24</v>
      </c>
      <c r="CR70" s="34" t="n">
        <f aca="false">MATCH(CONCATENATE("B ",TEXT($BQ70,"mmm-yyyy")),Curves!$11:$11,0)</f>
        <v>12</v>
      </c>
      <c r="CS70" s="34" t="n">
        <f aca="false">MATCH(CONCATENATE("DISC ",TEXT($BQ70,"mmm-yyyy")),Curves!$11:$11,0)</f>
        <v>36</v>
      </c>
      <c r="CT70" s="34"/>
      <c r="CU70" s="34" t="n">
        <f aca="false">MATCH(CONCATENATE("NG ",TEXT($BR70,"mmm-yyyy")),Curves!$11:$11,0)</f>
        <v>25</v>
      </c>
      <c r="CV70" s="34" t="n">
        <f aca="false">MATCH(CONCATENATE("B ",TEXT($BR70,"mmm-yyyy")),Curves!$11:$11,0)</f>
        <v>13</v>
      </c>
      <c r="CW70" s="34" t="n">
        <f aca="false">MATCH(CONCATENATE("DISC ",TEXT($BR70,"mmm-yyyy")),Curves!$11:$11,0)</f>
        <v>37</v>
      </c>
      <c r="CX70" s="34"/>
      <c r="CY70" s="34" t="n">
        <f aca="false">MATCH(CONCATENATE("NG ",TEXT($BS70,"mmm-yyyy")),Curves!$11:$11,0)</f>
        <v>26</v>
      </c>
      <c r="CZ70" s="34" t="n">
        <f aca="false">MATCH(CONCATENATE("B ",TEXT($BS70,"mmm-yyyy")),Curves!$11:$11,0)</f>
        <v>14</v>
      </c>
      <c r="DA70" s="34" t="n">
        <f aca="false">MATCH(CONCATENATE("DISC ",TEXT($BS70,"mmm-yyyy")),Curves!$11:$11,0)</f>
        <v>38</v>
      </c>
      <c r="DB70" s="34"/>
      <c r="DC70" s="34" t="n">
        <f aca="false">MATCH(CONCATENATE("NG ",TEXT($BT70,"mmm-yyyy")),Curves!$11:$11,0)</f>
        <v>27</v>
      </c>
      <c r="DD70" s="34" t="n">
        <f aca="false">MATCH(CONCATENATE("B ",TEXT($BT70,"mmm-yyyy")),Curves!$11:$11,0)</f>
        <v>15</v>
      </c>
      <c r="DE70" s="34" t="n">
        <f aca="false">MATCH(CONCATENATE("DISC ",TEXT($BT70,"mmm-yyyy")),Curves!$11:$11,0)</f>
        <v>39</v>
      </c>
      <c r="DF70" s="34"/>
      <c r="DG70" s="34" t="n">
        <f aca="false">MATCH(CONCATENATE("NG ",TEXT($BU70,"mmm-yyyy")),Curves!$11:$11,0)</f>
        <v>28</v>
      </c>
      <c r="DH70" s="34" t="n">
        <f aca="false">MATCH(CONCATENATE("B ",TEXT($BU70,"mmm-yyyy")),Curves!$11:$11,0)</f>
        <v>16</v>
      </c>
      <c r="DI70" s="34" t="n">
        <f aca="false">MATCH(CONCATENATE("DISC ",TEXT($BU70,"mmm-yyyy")),Curves!$11:$11,0)</f>
        <v>40</v>
      </c>
      <c r="DK70" s="34" t="n">
        <f aca="false">MATCH(CONCATENATE("NG ",TEXT($BV70,"mmm-yyyy")),Curves!$11:$11,0)</f>
        <v>29</v>
      </c>
      <c r="DL70" s="34" t="n">
        <f aca="false">MATCH(CONCATENATE("B ",TEXT($BV70,"mmm-yyyy")),Curves!$11:$11,0)</f>
        <v>17</v>
      </c>
      <c r="DM70" s="34" t="n">
        <f aca="false">MATCH(CONCATENATE("DISC ",TEXT($BV70,"mmm-yyyy")),Curves!$11:$11,0)</f>
        <v>41</v>
      </c>
      <c r="DO70" s="34" t="n">
        <f aca="false">MATCH(CONCATENATE("NG ",TEXT($BW70,"mmm-yyyy")),Curves!$11:$11,0)</f>
        <v>30</v>
      </c>
      <c r="DP70" s="34" t="n">
        <f aca="false">MATCH(CONCATENATE("B ",TEXT($BW70,"mmm-yyyy")),Curves!$11:$11,0)</f>
        <v>18</v>
      </c>
      <c r="DQ70" s="34" t="n">
        <f aca="false">MATCH(CONCATENATE("DISC ",TEXT($BW70,"mmm-yyyy")),Curves!$11:$11,0)</f>
        <v>42</v>
      </c>
    </row>
    <row r="71" customFormat="false" ht="12.75" hidden="false" customHeight="false" outlineLevel="0" collapsed="false">
      <c r="B71" s="26" t="n">
        <f aca="false">IF(C71&lt;&gt;"",IF(C71&gt;=(WORKDAY(EOMONTH(C71,0)+1,-2)),EOMONTH(EOMONTH(C71,0)+1,0)+1,EOMONTH(C71,0)+1),"")</f>
        <v>35977</v>
      </c>
      <c r="C71" s="45" t="n">
        <f aca="false">IF(Curves!C80&lt;&gt;"",Curves!C80,"")</f>
        <v>35954</v>
      </c>
      <c r="D71" s="46"/>
      <c r="E71" s="47" t="n">
        <f aca="false">(T71+U71)*V71</f>
        <v>0</v>
      </c>
      <c r="F71" s="47" t="n">
        <f aca="false">(X71+Y71)*Z71</f>
        <v>0</v>
      </c>
      <c r="G71" s="47" t="n">
        <f aca="false">(AB71+AC71)*AD71</f>
        <v>2.02870609974878</v>
      </c>
      <c r="H71" s="47" t="n">
        <f aca="false">(AF71+AG71)*AH71</f>
        <v>2.13190318327579</v>
      </c>
      <c r="I71" s="47" t="n">
        <f aca="false">(AJ71+AK71)*AL71</f>
        <v>2.16299751943416</v>
      </c>
      <c r="J71" s="47" t="n">
        <f aca="false">(AN71+AO71)*AP71</f>
        <v>2.17932141991053</v>
      </c>
      <c r="K71" s="47" t="n">
        <f aca="false">(AR71+AS71)*AT71</f>
        <v>2.31917785700956</v>
      </c>
      <c r="L71" s="47" t="n">
        <f aca="false">(AV71+AW71)*AX71</f>
        <v>2.58052653098478</v>
      </c>
      <c r="M71" s="47" t="n">
        <f aca="false">(AZ71+BA71)*BB71</f>
        <v>2.6162099035959</v>
      </c>
      <c r="N71" s="47" t="n">
        <f aca="false">(BD71+BE71)*BF71</f>
        <v>2.50694080482061</v>
      </c>
      <c r="O71" s="48" t="n">
        <f aca="false">(BH71+BI71)*BJ71</f>
        <v>2.39980094493955</v>
      </c>
      <c r="P71" s="49" t="n">
        <f aca="false">MAX(E71:O71)</f>
        <v>2.6162099035959</v>
      </c>
      <c r="Q71" s="49" t="n">
        <f aca="false">MIN(G71:O71)</f>
        <v>2.02870609974878</v>
      </c>
      <c r="R71" s="50" t="n">
        <f aca="false">IF(P71-Q71&lt;&gt;0,P71-Q71,R70)</f>
        <v>0.587503803847116</v>
      </c>
      <c r="T71" s="31" t="n">
        <f aca="false">INDEX(Curves!$A$12:$AZ$907,$BZ71,CA71)</f>
        <v>0</v>
      </c>
      <c r="U71" s="31" t="n">
        <f aca="false">INDEX(Curves!$A$12:$AZ$907,$BZ71,CB71)</f>
        <v>0</v>
      </c>
      <c r="V71" s="31" t="n">
        <f aca="false">INDEX(Curves!$A$12:$AZ$907,$BZ71,CC71)</f>
        <v>0</v>
      </c>
      <c r="W71" s="31"/>
      <c r="X71" s="31" t="n">
        <f aca="false">INDEX(Curves!$A$12:$AZ$907,$BZ71,CE71)</f>
        <v>0</v>
      </c>
      <c r="Y71" s="31" t="n">
        <f aca="false">INDEX(Curves!$A$12:$AZ$907,$BZ71,CF71)</f>
        <v>0</v>
      </c>
      <c r="Z71" s="31" t="n">
        <f aca="false">INDEX(Curves!$A$12:$AZ$907,$BZ71,CG71)</f>
        <v>0</v>
      </c>
      <c r="AA71" s="31"/>
      <c r="AB71" s="31" t="n">
        <f aca="false">INDEX(Curves!$A$12:$AZ$907,$BZ71,CI71)</f>
        <v>1.976</v>
      </c>
      <c r="AC71" s="31" t="n">
        <f aca="false">INDEX(Curves!$A$12:$AZ$907,$BZ71,CJ71)</f>
        <v>0.06</v>
      </c>
      <c r="AD71" s="31" t="n">
        <f aca="false">INDEX(Curves!$A$12:$AZ$907,$BZ71,CK71)</f>
        <v>0.996417534257752</v>
      </c>
      <c r="AE71" s="31"/>
      <c r="AF71" s="31" t="n">
        <f aca="false">INDEX(Curves!$A$12:$AZ$907,$BZ71,CM71)</f>
        <v>2.02</v>
      </c>
      <c r="AG71" s="31" t="n">
        <f aca="false">INDEX(Curves!$A$12:$AZ$907,$BZ71,CN71)</f>
        <v>0.13</v>
      </c>
      <c r="AH71" s="31" t="n">
        <f aca="false">INDEX(Curves!$A$12:$AZ$907,$BZ71,CO71)</f>
        <v>0.991582875942229</v>
      </c>
      <c r="AI71" s="31"/>
      <c r="AJ71" s="31" t="n">
        <f aca="false">INDEX(Curves!$A$12:$AZ$907,$BZ71,CQ71)</f>
        <v>2.072</v>
      </c>
      <c r="AK71" s="31" t="n">
        <f aca="false">INDEX(Curves!$A$12:$AZ$907,$BZ71,CR71)</f>
        <v>0.12</v>
      </c>
      <c r="AL71" s="31" t="n">
        <f aca="false">INDEX(Curves!$A$12:$AZ$907,$BZ71,CS71)</f>
        <v>0.986768941347702</v>
      </c>
      <c r="AM71" s="31"/>
      <c r="AN71" s="31" t="n">
        <f aca="false">INDEX(Curves!$A$12:$AZ$907,$BZ71,CU71)</f>
        <v>2.129</v>
      </c>
      <c r="AO71" s="31" t="n">
        <f aca="false">INDEX(Curves!$A$12:$AZ$907,$BZ71,CV71)</f>
        <v>0.09</v>
      </c>
      <c r="AP71" s="31" t="n">
        <f aca="false">INDEX(Curves!$A$12:$AZ$907,$BZ71,CW71)</f>
        <v>0.982118711090819</v>
      </c>
      <c r="AQ71" s="31"/>
      <c r="AR71" s="31" t="n">
        <f aca="false">INDEX(Curves!$A$12:$AZ$907,$BZ71,CY71)</f>
        <v>2.333</v>
      </c>
      <c r="AS71" s="31" t="n">
        <f aca="false">INDEX(Curves!$A$12:$AZ$907,$BZ71,CZ71)</f>
        <v>0.04</v>
      </c>
      <c r="AT71" s="31" t="n">
        <f aca="false">INDEX(Curves!$A$12:$AZ$907,$BZ71,DA71)</f>
        <v>0.977318945221053</v>
      </c>
      <c r="AU71" s="31"/>
      <c r="AV71" s="31" t="n">
        <f aca="false">INDEX(Curves!$A$12:$AZ$907,$BZ71,DC71)</f>
        <v>2.533</v>
      </c>
      <c r="AW71" s="31" t="n">
        <f aca="false">INDEX(Curves!$A$12:$AZ$907,$BZ71,DD71)</f>
        <v>0.12</v>
      </c>
      <c r="AX71" s="31" t="n">
        <f aca="false">INDEX(Curves!$A$12:$AZ$907,$BZ71,DE71)</f>
        <v>0.972682446658415</v>
      </c>
      <c r="AY71" s="31"/>
      <c r="AZ71" s="31" t="n">
        <f aca="false">INDEX(Curves!$A$12:$AZ$907,$BZ71,DG71)</f>
        <v>2.583</v>
      </c>
      <c r="BA71" s="31" t="n">
        <f aca="false">INDEX(Curves!$A$12:$AZ$907,$BZ71,DH71)</f>
        <v>0.12</v>
      </c>
      <c r="BB71" s="31" t="n">
        <f aca="false">INDEX(Curves!$A$12:$AZ$907,$BZ71,DI71)</f>
        <v>0.96789119629889</v>
      </c>
      <c r="BC71" s="31"/>
      <c r="BD71" s="31" t="n">
        <f aca="false">INDEX(Curves!$A$12:$AZ$907,$BZ71,DK71)</f>
        <v>2.483</v>
      </c>
      <c r="BE71" s="31" t="n">
        <f aca="false">INDEX(Curves!$A$12:$AZ$907,$BZ71,DL71)</f>
        <v>0.12</v>
      </c>
      <c r="BF71" s="31" t="n">
        <f aca="false">INDEX(Curves!$A$12:$AZ$907,$BZ71,DM71)</f>
        <v>0.963096736389017</v>
      </c>
      <c r="BG71" s="31"/>
      <c r="BH71" s="31" t="n">
        <f aca="false">INDEX(Curves!$A$12:$AZ$907,$BZ71,DO71)</f>
        <v>2.383</v>
      </c>
      <c r="BI71" s="31" t="n">
        <f aca="false">INDEX(Curves!$A$12:$AZ$907,$BZ71,DP71)</f>
        <v>0.12</v>
      </c>
      <c r="BJ71" s="31" t="n">
        <f aca="false">INDEX(Curves!$A$12:$AZ$907,$BZ71,DQ71)</f>
        <v>0.958769854150838</v>
      </c>
      <c r="BK71" s="0"/>
      <c r="BL71" s="0"/>
      <c r="BM71" s="51" t="n">
        <f aca="false">BM70</f>
        <v>35916</v>
      </c>
      <c r="BN71" s="51" t="n">
        <f aca="false">EOMONTH(BM71,1)</f>
        <v>35976</v>
      </c>
      <c r="BO71" s="51" t="n">
        <f aca="false">EOMONTH(BN71,1)</f>
        <v>36007</v>
      </c>
      <c r="BP71" s="51" t="n">
        <f aca="false">EOMONTH(BO71,1)</f>
        <v>36038</v>
      </c>
      <c r="BQ71" s="51" t="n">
        <f aca="false">EOMONTH(BP71,1)</f>
        <v>36068</v>
      </c>
      <c r="BR71" s="51" t="n">
        <f aca="false">EOMONTH(BQ71,1)</f>
        <v>36099</v>
      </c>
      <c r="BS71" s="51" t="n">
        <f aca="false">EOMONTH(BR71,1)</f>
        <v>36129</v>
      </c>
      <c r="BT71" s="51" t="n">
        <f aca="false">EOMONTH(BS71,1)</f>
        <v>36160</v>
      </c>
      <c r="BU71" s="51" t="n">
        <f aca="false">EOMONTH(BT71,1)</f>
        <v>36191</v>
      </c>
      <c r="BV71" s="51" t="n">
        <f aca="false">EOMONTH(BU71,1)</f>
        <v>36219</v>
      </c>
      <c r="BW71" s="51" t="n">
        <f aca="false">EOMONTH(BV71,1)</f>
        <v>36250</v>
      </c>
      <c r="BX71" s="52"/>
      <c r="BZ71" s="34" t="n">
        <f aca="false">MATCH(C71,Curves!$C$12:$C$433,0)</f>
        <v>69</v>
      </c>
      <c r="CA71" s="34" t="n">
        <f aca="false">MATCH(CONCATENATE("NG ",TEXT($BM71,"mmm-yyyy")),Curves!$11:$11,0)</f>
        <v>20</v>
      </c>
      <c r="CB71" s="34" t="n">
        <f aca="false">MATCH(CONCATENATE("B ",TEXT($BM71,"mmm-yyyy")),Curves!$11:$11,0)</f>
        <v>8</v>
      </c>
      <c r="CC71" s="34" t="n">
        <f aca="false">MATCH(CONCATENATE("DISC ",TEXT($BM71,"mmm-yyyy")),Curves!$11:$11,0)</f>
        <v>32</v>
      </c>
      <c r="CD71" s="34"/>
      <c r="CE71" s="34" t="n">
        <f aca="false">MATCH(CONCATENATE("NG ",TEXT($BN71,"mmm-yyyy")),Curves!$11:$11,0)</f>
        <v>21</v>
      </c>
      <c r="CF71" s="34" t="n">
        <f aca="false">MATCH(CONCATENATE("B ",TEXT($BN71,"mmm-yyyy")),Curves!$11:$11,0)</f>
        <v>9</v>
      </c>
      <c r="CG71" s="34" t="n">
        <f aca="false">MATCH(CONCATENATE("DISC ",TEXT($BN71,"mmm-yyyy")),Curves!$11:$11,0)</f>
        <v>33</v>
      </c>
      <c r="CH71" s="34"/>
      <c r="CI71" s="34" t="n">
        <f aca="false">MATCH(CONCATENATE("NG ",TEXT($BO71,"mmm-yyyy")),Curves!$11:$11,0)</f>
        <v>22</v>
      </c>
      <c r="CJ71" s="34" t="n">
        <f aca="false">MATCH(CONCATENATE("B ",TEXT($BO71,"mmm-yyyy")),Curves!$11:$11,0)</f>
        <v>10</v>
      </c>
      <c r="CK71" s="34" t="n">
        <f aca="false">MATCH(CONCATENATE("DISC ",TEXT($BO71,"mmm-yyyy")),Curves!$11:$11,0)</f>
        <v>34</v>
      </c>
      <c r="CL71" s="34"/>
      <c r="CM71" s="34" t="n">
        <f aca="false">MATCH(CONCATENATE("NG ",TEXT($BP71,"mmm-yyyy")),Curves!$11:$11,0)</f>
        <v>23</v>
      </c>
      <c r="CN71" s="34" t="n">
        <f aca="false">MATCH(CONCATENATE("B ",TEXT($BP71,"mmm-yyyy")),Curves!$11:$11,0)</f>
        <v>11</v>
      </c>
      <c r="CO71" s="34" t="n">
        <f aca="false">MATCH(CONCATENATE("DISC ",TEXT($BP71,"mmm-yyyy")),Curves!$11:$11,0)</f>
        <v>35</v>
      </c>
      <c r="CP71" s="34"/>
      <c r="CQ71" s="34" t="n">
        <f aca="false">MATCH(CONCATENATE("NG ",TEXT($BQ71,"mmm-yyyy")),Curves!$11:$11,0)</f>
        <v>24</v>
      </c>
      <c r="CR71" s="34" t="n">
        <f aca="false">MATCH(CONCATENATE("B ",TEXT($BQ71,"mmm-yyyy")),Curves!$11:$11,0)</f>
        <v>12</v>
      </c>
      <c r="CS71" s="34" t="n">
        <f aca="false">MATCH(CONCATENATE("DISC ",TEXT($BQ71,"mmm-yyyy")),Curves!$11:$11,0)</f>
        <v>36</v>
      </c>
      <c r="CT71" s="34"/>
      <c r="CU71" s="34" t="n">
        <f aca="false">MATCH(CONCATENATE("NG ",TEXT($BR71,"mmm-yyyy")),Curves!$11:$11,0)</f>
        <v>25</v>
      </c>
      <c r="CV71" s="34" t="n">
        <f aca="false">MATCH(CONCATENATE("B ",TEXT($BR71,"mmm-yyyy")),Curves!$11:$11,0)</f>
        <v>13</v>
      </c>
      <c r="CW71" s="34" t="n">
        <f aca="false">MATCH(CONCATENATE("DISC ",TEXT($BR71,"mmm-yyyy")),Curves!$11:$11,0)</f>
        <v>37</v>
      </c>
      <c r="CX71" s="34"/>
      <c r="CY71" s="34" t="n">
        <f aca="false">MATCH(CONCATENATE("NG ",TEXT($BS71,"mmm-yyyy")),Curves!$11:$11,0)</f>
        <v>26</v>
      </c>
      <c r="CZ71" s="34" t="n">
        <f aca="false">MATCH(CONCATENATE("B ",TEXT($BS71,"mmm-yyyy")),Curves!$11:$11,0)</f>
        <v>14</v>
      </c>
      <c r="DA71" s="34" t="n">
        <f aca="false">MATCH(CONCATENATE("DISC ",TEXT($BS71,"mmm-yyyy")),Curves!$11:$11,0)</f>
        <v>38</v>
      </c>
      <c r="DB71" s="34"/>
      <c r="DC71" s="34" t="n">
        <f aca="false">MATCH(CONCATENATE("NG ",TEXT($BT71,"mmm-yyyy")),Curves!$11:$11,0)</f>
        <v>27</v>
      </c>
      <c r="DD71" s="34" t="n">
        <f aca="false">MATCH(CONCATENATE("B ",TEXT($BT71,"mmm-yyyy")),Curves!$11:$11,0)</f>
        <v>15</v>
      </c>
      <c r="DE71" s="34" t="n">
        <f aca="false">MATCH(CONCATENATE("DISC ",TEXT($BT71,"mmm-yyyy")),Curves!$11:$11,0)</f>
        <v>39</v>
      </c>
      <c r="DF71" s="34"/>
      <c r="DG71" s="34" t="n">
        <f aca="false">MATCH(CONCATENATE("NG ",TEXT($BU71,"mmm-yyyy")),Curves!$11:$11,0)</f>
        <v>28</v>
      </c>
      <c r="DH71" s="34" t="n">
        <f aca="false">MATCH(CONCATENATE("B ",TEXT($BU71,"mmm-yyyy")),Curves!$11:$11,0)</f>
        <v>16</v>
      </c>
      <c r="DI71" s="34" t="n">
        <f aca="false">MATCH(CONCATENATE("DISC ",TEXT($BU71,"mmm-yyyy")),Curves!$11:$11,0)</f>
        <v>40</v>
      </c>
      <c r="DK71" s="34" t="n">
        <f aca="false">MATCH(CONCATENATE("NG ",TEXT($BV71,"mmm-yyyy")),Curves!$11:$11,0)</f>
        <v>29</v>
      </c>
      <c r="DL71" s="34" t="n">
        <f aca="false">MATCH(CONCATENATE("B ",TEXT($BV71,"mmm-yyyy")),Curves!$11:$11,0)</f>
        <v>17</v>
      </c>
      <c r="DM71" s="34" t="n">
        <f aca="false">MATCH(CONCATENATE("DISC ",TEXT($BV71,"mmm-yyyy")),Curves!$11:$11,0)</f>
        <v>41</v>
      </c>
      <c r="DO71" s="34" t="n">
        <f aca="false">MATCH(CONCATENATE("NG ",TEXT($BW71,"mmm-yyyy")),Curves!$11:$11,0)</f>
        <v>30</v>
      </c>
      <c r="DP71" s="34" t="n">
        <f aca="false">MATCH(CONCATENATE("B ",TEXT($BW71,"mmm-yyyy")),Curves!$11:$11,0)</f>
        <v>18</v>
      </c>
      <c r="DQ71" s="34" t="n">
        <f aca="false">MATCH(CONCATENATE("DISC ",TEXT($BW71,"mmm-yyyy")),Curves!$11:$11,0)</f>
        <v>42</v>
      </c>
    </row>
    <row r="72" customFormat="false" ht="12.75" hidden="false" customHeight="false" outlineLevel="0" collapsed="false">
      <c r="B72" s="26" t="n">
        <f aca="false">IF(C72&lt;&gt;"",IF(C72&gt;=(WORKDAY(EOMONTH(C72,0)+1,-2)),EOMONTH(EOMONTH(C72,0)+1,0)+1,EOMONTH(C72,0)+1),"")</f>
        <v>35977</v>
      </c>
      <c r="C72" s="45" t="n">
        <f aca="false">IF(Curves!C81&lt;&gt;"",Curves!C81,"")</f>
        <v>35955</v>
      </c>
      <c r="D72" s="46"/>
      <c r="E72" s="47" t="n">
        <f aca="false">(T72+U72)*V72</f>
        <v>0</v>
      </c>
      <c r="F72" s="47" t="n">
        <f aca="false">(X72+Y72)*Z72</f>
        <v>0</v>
      </c>
      <c r="G72" s="47" t="n">
        <f aca="false">(AB72+AC72)*AD72</f>
        <v>2.00611784949193</v>
      </c>
      <c r="H72" s="47" t="n">
        <f aca="false">(AF72+AG72)*AH72</f>
        <v>2.09554101634317</v>
      </c>
      <c r="I72" s="47" t="n">
        <f aca="false">(AJ72+AK72)*AL72</f>
        <v>2.12778015100529</v>
      </c>
      <c r="J72" s="47" t="n">
        <f aca="false">(AN72+AO72)*AP72</f>
        <v>2.1609504106752</v>
      </c>
      <c r="K72" s="47" t="n">
        <f aca="false">(AR72+AS72)*AT72</f>
        <v>2.39963678914163</v>
      </c>
      <c r="L72" s="47" t="n">
        <f aca="false">(AV72+AW72)*AX72</f>
        <v>2.59449151645767</v>
      </c>
      <c r="M72" s="47" t="n">
        <f aca="false">(AZ72+BA72)*BB72</f>
        <v>2.63495488689199</v>
      </c>
      <c r="N72" s="47" t="n">
        <f aca="false">(BD72+BE72)*BF72</f>
        <v>2.53039528180096</v>
      </c>
      <c r="O72" s="48" t="n">
        <f aca="false">(BH72+BI72)*BJ72</f>
        <v>2.42313798499688</v>
      </c>
      <c r="P72" s="49" t="n">
        <f aca="false">MAX(E72:O72)</f>
        <v>2.63495488689199</v>
      </c>
      <c r="Q72" s="49" t="n">
        <f aca="false">MIN(G72:O72)</f>
        <v>2.00611784949193</v>
      </c>
      <c r="R72" s="50" t="n">
        <f aca="false">IF(P72-Q72&lt;&gt;0,P72-Q72,R71)</f>
        <v>0.628837037400059</v>
      </c>
      <c r="T72" s="31" t="n">
        <f aca="false">INDEX(Curves!$A$12:$AZ$907,$BZ72,CA72)</f>
        <v>0</v>
      </c>
      <c r="U72" s="31" t="n">
        <f aca="false">INDEX(Curves!$A$12:$AZ$907,$BZ72,CB72)</f>
        <v>0</v>
      </c>
      <c r="V72" s="31" t="n">
        <f aca="false">INDEX(Curves!$A$12:$AZ$907,$BZ72,CC72)</f>
        <v>0</v>
      </c>
      <c r="W72" s="31"/>
      <c r="X72" s="31" t="n">
        <f aca="false">INDEX(Curves!$A$12:$AZ$907,$BZ72,CE72)</f>
        <v>0</v>
      </c>
      <c r="Y72" s="31" t="n">
        <f aca="false">INDEX(Curves!$A$12:$AZ$907,$BZ72,CF72)</f>
        <v>0</v>
      </c>
      <c r="Z72" s="31" t="n">
        <f aca="false">INDEX(Curves!$A$12:$AZ$907,$BZ72,CG72)</f>
        <v>0</v>
      </c>
      <c r="AA72" s="31"/>
      <c r="AB72" s="31" t="n">
        <f aca="false">INDEX(Curves!$A$12:$AZ$907,$BZ72,CI72)</f>
        <v>1.938</v>
      </c>
      <c r="AC72" s="31" t="n">
        <f aca="false">INDEX(Curves!$A$12:$AZ$907,$BZ72,CJ72)</f>
        <v>0.075</v>
      </c>
      <c r="AD72" s="31" t="n">
        <f aca="false">INDEX(Curves!$A$12:$AZ$907,$BZ72,CK72)</f>
        <v>0.996581147288588</v>
      </c>
      <c r="AE72" s="31"/>
      <c r="AF72" s="31" t="n">
        <f aca="false">INDEX(Curves!$A$12:$AZ$907,$BZ72,CM72)</f>
        <v>1.973</v>
      </c>
      <c r="AG72" s="31" t="n">
        <f aca="false">INDEX(Curves!$A$12:$AZ$907,$BZ72,CN72)</f>
        <v>0.14</v>
      </c>
      <c r="AH72" s="31" t="n">
        <f aca="false">INDEX(Curves!$A$12:$AZ$907,$BZ72,CO72)</f>
        <v>0.991737348009072</v>
      </c>
      <c r="AI72" s="31"/>
      <c r="AJ72" s="31" t="n">
        <f aca="false">INDEX(Curves!$A$12:$AZ$907,$BZ72,CQ72)</f>
        <v>2.026</v>
      </c>
      <c r="AK72" s="31" t="n">
        <f aca="false">INDEX(Curves!$A$12:$AZ$907,$BZ72,CR72)</f>
        <v>0.13</v>
      </c>
      <c r="AL72" s="31" t="n">
        <f aca="false">INDEX(Curves!$A$12:$AZ$907,$BZ72,CS72)</f>
        <v>0.986911016236219</v>
      </c>
      <c r="AM72" s="31"/>
      <c r="AN72" s="31" t="n">
        <f aca="false">INDEX(Curves!$A$12:$AZ$907,$BZ72,CU72)</f>
        <v>2.09</v>
      </c>
      <c r="AO72" s="31" t="n">
        <f aca="false">INDEX(Curves!$A$12:$AZ$907,$BZ72,CV72)</f>
        <v>0.11</v>
      </c>
      <c r="AP72" s="31" t="n">
        <f aca="false">INDEX(Curves!$A$12:$AZ$907,$BZ72,CW72)</f>
        <v>0.982250186670546</v>
      </c>
      <c r="AQ72" s="31"/>
      <c r="AR72" s="31" t="n">
        <f aca="false">INDEX(Curves!$A$12:$AZ$907,$BZ72,CY72)</f>
        <v>2.305</v>
      </c>
      <c r="AS72" s="31" t="n">
        <f aca="false">INDEX(Curves!$A$12:$AZ$907,$BZ72,CZ72)</f>
        <v>0.15</v>
      </c>
      <c r="AT72" s="31" t="n">
        <f aca="false">INDEX(Curves!$A$12:$AZ$907,$BZ72,DA72)</f>
        <v>0.977448793947711</v>
      </c>
      <c r="AU72" s="31"/>
      <c r="AV72" s="31" t="n">
        <f aca="false">INDEX(Curves!$A$12:$AZ$907,$BZ72,DC72)</f>
        <v>2.517</v>
      </c>
      <c r="AW72" s="31" t="n">
        <f aca="false">INDEX(Curves!$A$12:$AZ$907,$BZ72,DD72)</f>
        <v>0.15</v>
      </c>
      <c r="AX72" s="31" t="n">
        <f aca="false">INDEX(Curves!$A$12:$AZ$907,$BZ72,DE72)</f>
        <v>0.97281271708199</v>
      </c>
      <c r="AY72" s="31"/>
      <c r="AZ72" s="31" t="n">
        <f aca="false">INDEX(Curves!$A$12:$AZ$907,$BZ72,DG72)</f>
        <v>2.572</v>
      </c>
      <c r="BA72" s="31" t="n">
        <f aca="false">INDEX(Curves!$A$12:$AZ$907,$BZ72,DH72)</f>
        <v>0.15</v>
      </c>
      <c r="BB72" s="31" t="n">
        <f aca="false">INDEX(Curves!$A$12:$AZ$907,$BZ72,DI72)</f>
        <v>0.968021633685521</v>
      </c>
      <c r="BC72" s="31"/>
      <c r="BD72" s="31" t="n">
        <f aca="false">INDEX(Curves!$A$12:$AZ$907,$BZ72,DK72)</f>
        <v>2.477</v>
      </c>
      <c r="BE72" s="31" t="n">
        <f aca="false">INDEX(Curves!$A$12:$AZ$907,$BZ72,DL72)</f>
        <v>0.15</v>
      </c>
      <c r="BF72" s="31" t="n">
        <f aca="false">INDEX(Curves!$A$12:$AZ$907,$BZ72,DM72)</f>
        <v>0.963226220708398</v>
      </c>
      <c r="BG72" s="31"/>
      <c r="BH72" s="31" t="n">
        <f aca="false">INDEX(Curves!$A$12:$AZ$907,$BZ72,DO72)</f>
        <v>2.377</v>
      </c>
      <c r="BI72" s="31" t="n">
        <f aca="false">INDEX(Curves!$A$12:$AZ$907,$BZ72,DP72)</f>
        <v>0.15</v>
      </c>
      <c r="BJ72" s="31" t="n">
        <f aca="false">INDEX(Curves!$A$12:$AZ$907,$BZ72,DQ72)</f>
        <v>0.958899083892709</v>
      </c>
      <c r="BK72" s="0"/>
      <c r="BL72" s="0"/>
      <c r="BM72" s="51" t="n">
        <f aca="false">BM71</f>
        <v>35916</v>
      </c>
      <c r="BN72" s="51" t="n">
        <f aca="false">EOMONTH(BM72,1)</f>
        <v>35976</v>
      </c>
      <c r="BO72" s="51" t="n">
        <f aca="false">EOMONTH(BN72,1)</f>
        <v>36007</v>
      </c>
      <c r="BP72" s="51" t="n">
        <f aca="false">EOMONTH(BO72,1)</f>
        <v>36038</v>
      </c>
      <c r="BQ72" s="51" t="n">
        <f aca="false">EOMONTH(BP72,1)</f>
        <v>36068</v>
      </c>
      <c r="BR72" s="51" t="n">
        <f aca="false">EOMONTH(BQ72,1)</f>
        <v>36099</v>
      </c>
      <c r="BS72" s="51" t="n">
        <f aca="false">EOMONTH(BR72,1)</f>
        <v>36129</v>
      </c>
      <c r="BT72" s="51" t="n">
        <f aca="false">EOMONTH(BS72,1)</f>
        <v>36160</v>
      </c>
      <c r="BU72" s="51" t="n">
        <f aca="false">EOMONTH(BT72,1)</f>
        <v>36191</v>
      </c>
      <c r="BV72" s="51" t="n">
        <f aca="false">EOMONTH(BU72,1)</f>
        <v>36219</v>
      </c>
      <c r="BW72" s="51" t="n">
        <f aca="false">EOMONTH(BV72,1)</f>
        <v>36250</v>
      </c>
      <c r="BX72" s="52"/>
      <c r="BZ72" s="34" t="n">
        <f aca="false">MATCH(C72,Curves!$C$12:$C$433,0)</f>
        <v>70</v>
      </c>
      <c r="CA72" s="34" t="n">
        <f aca="false">MATCH(CONCATENATE("NG ",TEXT($BM72,"mmm-yyyy")),Curves!$11:$11,0)</f>
        <v>20</v>
      </c>
      <c r="CB72" s="34" t="n">
        <f aca="false">MATCH(CONCATENATE("B ",TEXT($BM72,"mmm-yyyy")),Curves!$11:$11,0)</f>
        <v>8</v>
      </c>
      <c r="CC72" s="34" t="n">
        <f aca="false">MATCH(CONCATENATE("DISC ",TEXT($BM72,"mmm-yyyy")),Curves!$11:$11,0)</f>
        <v>32</v>
      </c>
      <c r="CD72" s="34"/>
      <c r="CE72" s="34" t="n">
        <f aca="false">MATCH(CONCATENATE("NG ",TEXT($BN72,"mmm-yyyy")),Curves!$11:$11,0)</f>
        <v>21</v>
      </c>
      <c r="CF72" s="34" t="n">
        <f aca="false">MATCH(CONCATENATE("B ",TEXT($BN72,"mmm-yyyy")),Curves!$11:$11,0)</f>
        <v>9</v>
      </c>
      <c r="CG72" s="34" t="n">
        <f aca="false">MATCH(CONCATENATE("DISC ",TEXT($BN72,"mmm-yyyy")),Curves!$11:$11,0)</f>
        <v>33</v>
      </c>
      <c r="CH72" s="34"/>
      <c r="CI72" s="34" t="n">
        <f aca="false">MATCH(CONCATENATE("NG ",TEXT($BO72,"mmm-yyyy")),Curves!$11:$11,0)</f>
        <v>22</v>
      </c>
      <c r="CJ72" s="34" t="n">
        <f aca="false">MATCH(CONCATENATE("B ",TEXT($BO72,"mmm-yyyy")),Curves!$11:$11,0)</f>
        <v>10</v>
      </c>
      <c r="CK72" s="34" t="n">
        <f aca="false">MATCH(CONCATENATE("DISC ",TEXT($BO72,"mmm-yyyy")),Curves!$11:$11,0)</f>
        <v>34</v>
      </c>
      <c r="CL72" s="34"/>
      <c r="CM72" s="34" t="n">
        <f aca="false">MATCH(CONCATENATE("NG ",TEXT($BP72,"mmm-yyyy")),Curves!$11:$11,0)</f>
        <v>23</v>
      </c>
      <c r="CN72" s="34" t="n">
        <f aca="false">MATCH(CONCATENATE("B ",TEXT($BP72,"mmm-yyyy")),Curves!$11:$11,0)</f>
        <v>11</v>
      </c>
      <c r="CO72" s="34" t="n">
        <f aca="false">MATCH(CONCATENATE("DISC ",TEXT($BP72,"mmm-yyyy")),Curves!$11:$11,0)</f>
        <v>35</v>
      </c>
      <c r="CP72" s="34"/>
      <c r="CQ72" s="34" t="n">
        <f aca="false">MATCH(CONCATENATE("NG ",TEXT($BQ72,"mmm-yyyy")),Curves!$11:$11,0)</f>
        <v>24</v>
      </c>
      <c r="CR72" s="34" t="n">
        <f aca="false">MATCH(CONCATENATE("B ",TEXT($BQ72,"mmm-yyyy")),Curves!$11:$11,0)</f>
        <v>12</v>
      </c>
      <c r="CS72" s="34" t="n">
        <f aca="false">MATCH(CONCATENATE("DISC ",TEXT($BQ72,"mmm-yyyy")),Curves!$11:$11,0)</f>
        <v>36</v>
      </c>
      <c r="CT72" s="34"/>
      <c r="CU72" s="34" t="n">
        <f aca="false">MATCH(CONCATENATE("NG ",TEXT($BR72,"mmm-yyyy")),Curves!$11:$11,0)</f>
        <v>25</v>
      </c>
      <c r="CV72" s="34" t="n">
        <f aca="false">MATCH(CONCATENATE("B ",TEXT($BR72,"mmm-yyyy")),Curves!$11:$11,0)</f>
        <v>13</v>
      </c>
      <c r="CW72" s="34" t="n">
        <f aca="false">MATCH(CONCATENATE("DISC ",TEXT($BR72,"mmm-yyyy")),Curves!$11:$11,0)</f>
        <v>37</v>
      </c>
      <c r="CX72" s="34"/>
      <c r="CY72" s="34" t="n">
        <f aca="false">MATCH(CONCATENATE("NG ",TEXT($BS72,"mmm-yyyy")),Curves!$11:$11,0)</f>
        <v>26</v>
      </c>
      <c r="CZ72" s="34" t="n">
        <f aca="false">MATCH(CONCATENATE("B ",TEXT($BS72,"mmm-yyyy")),Curves!$11:$11,0)</f>
        <v>14</v>
      </c>
      <c r="DA72" s="34" t="n">
        <f aca="false">MATCH(CONCATENATE("DISC ",TEXT($BS72,"mmm-yyyy")),Curves!$11:$11,0)</f>
        <v>38</v>
      </c>
      <c r="DB72" s="34"/>
      <c r="DC72" s="34" t="n">
        <f aca="false">MATCH(CONCATENATE("NG ",TEXT($BT72,"mmm-yyyy")),Curves!$11:$11,0)</f>
        <v>27</v>
      </c>
      <c r="DD72" s="34" t="n">
        <f aca="false">MATCH(CONCATENATE("B ",TEXT($BT72,"mmm-yyyy")),Curves!$11:$11,0)</f>
        <v>15</v>
      </c>
      <c r="DE72" s="34" t="n">
        <f aca="false">MATCH(CONCATENATE("DISC ",TEXT($BT72,"mmm-yyyy")),Curves!$11:$11,0)</f>
        <v>39</v>
      </c>
      <c r="DF72" s="34"/>
      <c r="DG72" s="34" t="n">
        <f aca="false">MATCH(CONCATENATE("NG ",TEXT($BU72,"mmm-yyyy")),Curves!$11:$11,0)</f>
        <v>28</v>
      </c>
      <c r="DH72" s="34" t="n">
        <f aca="false">MATCH(CONCATENATE("B ",TEXT($BU72,"mmm-yyyy")),Curves!$11:$11,0)</f>
        <v>16</v>
      </c>
      <c r="DI72" s="34" t="n">
        <f aca="false">MATCH(CONCATENATE("DISC ",TEXT($BU72,"mmm-yyyy")),Curves!$11:$11,0)</f>
        <v>40</v>
      </c>
      <c r="DK72" s="34" t="n">
        <f aca="false">MATCH(CONCATENATE("NG ",TEXT($BV72,"mmm-yyyy")),Curves!$11:$11,0)</f>
        <v>29</v>
      </c>
      <c r="DL72" s="34" t="n">
        <f aca="false">MATCH(CONCATENATE("B ",TEXT($BV72,"mmm-yyyy")),Curves!$11:$11,0)</f>
        <v>17</v>
      </c>
      <c r="DM72" s="34" t="n">
        <f aca="false">MATCH(CONCATENATE("DISC ",TEXT($BV72,"mmm-yyyy")),Curves!$11:$11,0)</f>
        <v>41</v>
      </c>
      <c r="DO72" s="34" t="n">
        <f aca="false">MATCH(CONCATENATE("NG ",TEXT($BW72,"mmm-yyyy")),Curves!$11:$11,0)</f>
        <v>30</v>
      </c>
      <c r="DP72" s="34" t="n">
        <f aca="false">MATCH(CONCATENATE("B ",TEXT($BW72,"mmm-yyyy")),Curves!$11:$11,0)</f>
        <v>18</v>
      </c>
      <c r="DQ72" s="34" t="n">
        <f aca="false">MATCH(CONCATENATE("DISC ",TEXT($BW72,"mmm-yyyy")),Curves!$11:$11,0)</f>
        <v>42</v>
      </c>
    </row>
    <row r="73" customFormat="false" ht="12.75" hidden="false" customHeight="false" outlineLevel="0" collapsed="false">
      <c r="B73" s="26" t="n">
        <f aca="false">IF(C73&lt;&gt;"",IF(C73&gt;=(WORKDAY(EOMONTH(C73,0)+1,-2)),EOMONTH(EOMONTH(C73,0)+1,0)+1,EOMONTH(C73,0)+1),"")</f>
        <v>35977</v>
      </c>
      <c r="C73" s="45" t="n">
        <f aca="false">IF(Curves!C82&lt;&gt;"",Curves!C82,"")</f>
        <v>35956</v>
      </c>
      <c r="D73" s="46"/>
      <c r="E73" s="47" t="n">
        <f aca="false">(T73+U73)*V73</f>
        <v>0</v>
      </c>
      <c r="F73" s="47" t="n">
        <f aca="false">(X73+Y73)*Z73</f>
        <v>0</v>
      </c>
      <c r="G73" s="47" t="n">
        <f aca="false">(AB73+AC73)*AD73</f>
        <v>2.03334632635961</v>
      </c>
      <c r="H73" s="47" t="n">
        <f aca="false">(AF73+AG73)*AH73</f>
        <v>2.1067902755729</v>
      </c>
      <c r="I73" s="47" t="n">
        <f aca="false">(AJ73+AK73)*AL73</f>
        <v>2.12814833800217</v>
      </c>
      <c r="J73" s="47" t="n">
        <f aca="false">(AN73+AO73)*AP73</f>
        <v>2.17609173439243</v>
      </c>
      <c r="K73" s="47" t="n">
        <f aca="false">(AR73+AS73)*AT73</f>
        <v>2.40989998738495</v>
      </c>
      <c r="L73" s="47" t="n">
        <f aca="false">(AV73+AW73)*AX73</f>
        <v>2.60771350193609</v>
      </c>
      <c r="M73" s="47" t="n">
        <f aca="false">(AZ73+BA73)*BB73</f>
        <v>2.64818853290207</v>
      </c>
      <c r="N73" s="47" t="n">
        <f aca="false">(BD73+BE73)*BF73</f>
        <v>2.54651243987278</v>
      </c>
      <c r="O73" s="48" t="n">
        <f aca="false">(BH73+BI73)*BJ73</f>
        <v>2.44115482788583</v>
      </c>
      <c r="P73" s="49" t="n">
        <f aca="false">MAX(E73:O73)</f>
        <v>2.64818853290207</v>
      </c>
      <c r="Q73" s="49" t="n">
        <f aca="false">MIN(G73:O73)</f>
        <v>2.03334632635961</v>
      </c>
      <c r="R73" s="50" t="n">
        <f aca="false">IF(P73-Q73&lt;&gt;0,P73-Q73,R72)</f>
        <v>0.614842206542466</v>
      </c>
      <c r="T73" s="31" t="n">
        <f aca="false">INDEX(Curves!$A$12:$AZ$907,$BZ73,CA73)</f>
        <v>0</v>
      </c>
      <c r="U73" s="31" t="n">
        <f aca="false">INDEX(Curves!$A$12:$AZ$907,$BZ73,CB73)</f>
        <v>0</v>
      </c>
      <c r="V73" s="31" t="n">
        <f aca="false">INDEX(Curves!$A$12:$AZ$907,$BZ73,CC73)</f>
        <v>0</v>
      </c>
      <c r="W73" s="31"/>
      <c r="X73" s="31" t="n">
        <f aca="false">INDEX(Curves!$A$12:$AZ$907,$BZ73,CE73)</f>
        <v>0</v>
      </c>
      <c r="Y73" s="31" t="n">
        <f aca="false">INDEX(Curves!$A$12:$AZ$907,$BZ73,CF73)</f>
        <v>0</v>
      </c>
      <c r="Z73" s="31" t="n">
        <f aca="false">INDEX(Curves!$A$12:$AZ$907,$BZ73,CG73)</f>
        <v>0</v>
      </c>
      <c r="AA73" s="31"/>
      <c r="AB73" s="31" t="n">
        <f aca="false">INDEX(Curves!$A$12:$AZ$907,$BZ73,CI73)</f>
        <v>1.93</v>
      </c>
      <c r="AC73" s="31" t="n">
        <f aca="false">INDEX(Curves!$A$12:$AZ$907,$BZ73,CJ73)</f>
        <v>0.11</v>
      </c>
      <c r="AD73" s="31" t="n">
        <f aca="false">INDEX(Curves!$A$12:$AZ$907,$BZ73,CK73)</f>
        <v>0.996738395274317</v>
      </c>
      <c r="AE73" s="31"/>
      <c r="AF73" s="31" t="n">
        <f aca="false">INDEX(Curves!$A$12:$AZ$907,$BZ73,CM73)</f>
        <v>1.964</v>
      </c>
      <c r="AG73" s="31" t="n">
        <f aca="false">INDEX(Curves!$A$12:$AZ$907,$BZ73,CN73)</f>
        <v>0.16</v>
      </c>
      <c r="AH73" s="31" t="n">
        <f aca="false">INDEX(Curves!$A$12:$AZ$907,$BZ73,CO73)</f>
        <v>0.991897493207581</v>
      </c>
      <c r="AI73" s="31"/>
      <c r="AJ73" s="31" t="n">
        <f aca="false">INDEX(Curves!$A$12:$AZ$907,$BZ73,CQ73)</f>
        <v>2.016</v>
      </c>
      <c r="AK73" s="31" t="n">
        <f aca="false">INDEX(Curves!$A$12:$AZ$907,$BZ73,CR73)</f>
        <v>0.14</v>
      </c>
      <c r="AL73" s="31" t="n">
        <f aca="false">INDEX(Curves!$A$12:$AZ$907,$BZ73,CS73)</f>
        <v>0.987081789425868</v>
      </c>
      <c r="AM73" s="31"/>
      <c r="AN73" s="31" t="n">
        <f aca="false">INDEX(Curves!$A$12:$AZ$907,$BZ73,CU73)</f>
        <v>2.085</v>
      </c>
      <c r="AO73" s="31" t="n">
        <f aca="false">INDEX(Curves!$A$12:$AZ$907,$BZ73,CV73)</f>
        <v>0.13</v>
      </c>
      <c r="AP73" s="31" t="n">
        <f aca="false">INDEX(Curves!$A$12:$AZ$907,$BZ73,CW73)</f>
        <v>0.982434191599293</v>
      </c>
      <c r="AQ73" s="31"/>
      <c r="AR73" s="31" t="n">
        <f aca="false">INDEX(Curves!$A$12:$AZ$907,$BZ73,CY73)</f>
        <v>2.305</v>
      </c>
      <c r="AS73" s="31" t="n">
        <f aca="false">INDEX(Curves!$A$12:$AZ$907,$BZ73,CZ73)</f>
        <v>0.16</v>
      </c>
      <c r="AT73" s="31" t="n">
        <f aca="false">INDEX(Curves!$A$12:$AZ$907,$BZ73,DA73)</f>
        <v>0.977647053705862</v>
      </c>
      <c r="AU73" s="31"/>
      <c r="AV73" s="31" t="n">
        <f aca="false">INDEX(Curves!$A$12:$AZ$907,$BZ73,DC73)</f>
        <v>2.52</v>
      </c>
      <c r="AW73" s="31" t="n">
        <f aca="false">INDEX(Curves!$A$12:$AZ$907,$BZ73,DD73)</f>
        <v>0.16</v>
      </c>
      <c r="AX73" s="31" t="n">
        <f aca="false">INDEX(Curves!$A$12:$AZ$907,$BZ73,DE73)</f>
        <v>0.973027426095554</v>
      </c>
      <c r="AY73" s="31"/>
      <c r="AZ73" s="31" t="n">
        <f aca="false">INDEX(Curves!$A$12:$AZ$907,$BZ73,DG73)</f>
        <v>2.575</v>
      </c>
      <c r="BA73" s="31" t="n">
        <f aca="false">INDEX(Curves!$A$12:$AZ$907,$BZ73,DH73)</f>
        <v>0.16</v>
      </c>
      <c r="BB73" s="31" t="n">
        <f aca="false">INDEX(Curves!$A$12:$AZ$907,$BZ73,DI73)</f>
        <v>0.968259061390155</v>
      </c>
      <c r="BC73" s="31"/>
      <c r="BD73" s="31" t="n">
        <f aca="false">INDEX(Curves!$A$12:$AZ$907,$BZ73,DK73)</f>
        <v>2.483</v>
      </c>
      <c r="BE73" s="31" t="n">
        <f aca="false">INDEX(Curves!$A$12:$AZ$907,$BZ73,DL73)</f>
        <v>0.16</v>
      </c>
      <c r="BF73" s="31" t="n">
        <f aca="false">INDEX(Curves!$A$12:$AZ$907,$BZ73,DM73)</f>
        <v>0.963493166807709</v>
      </c>
      <c r="BG73" s="31"/>
      <c r="BH73" s="31" t="n">
        <f aca="false">INDEX(Curves!$A$12:$AZ$907,$BZ73,DO73)</f>
        <v>2.385</v>
      </c>
      <c r="BI73" s="31" t="n">
        <f aca="false">INDEX(Curves!$A$12:$AZ$907,$BZ73,DP73)</f>
        <v>0.16</v>
      </c>
      <c r="BJ73" s="31" t="n">
        <f aca="false">INDEX(Curves!$A$12:$AZ$907,$BZ73,DQ73)</f>
        <v>0.959196396025867</v>
      </c>
      <c r="BK73" s="0"/>
      <c r="BL73" s="0"/>
      <c r="BM73" s="51" t="n">
        <f aca="false">BM72</f>
        <v>35916</v>
      </c>
      <c r="BN73" s="51" t="n">
        <f aca="false">EOMONTH(BM73,1)</f>
        <v>35976</v>
      </c>
      <c r="BO73" s="51" t="n">
        <f aca="false">EOMONTH(BN73,1)</f>
        <v>36007</v>
      </c>
      <c r="BP73" s="51" t="n">
        <f aca="false">EOMONTH(BO73,1)</f>
        <v>36038</v>
      </c>
      <c r="BQ73" s="51" t="n">
        <f aca="false">EOMONTH(BP73,1)</f>
        <v>36068</v>
      </c>
      <c r="BR73" s="51" t="n">
        <f aca="false">EOMONTH(BQ73,1)</f>
        <v>36099</v>
      </c>
      <c r="BS73" s="51" t="n">
        <f aca="false">EOMONTH(BR73,1)</f>
        <v>36129</v>
      </c>
      <c r="BT73" s="51" t="n">
        <f aca="false">EOMONTH(BS73,1)</f>
        <v>36160</v>
      </c>
      <c r="BU73" s="51" t="n">
        <f aca="false">EOMONTH(BT73,1)</f>
        <v>36191</v>
      </c>
      <c r="BV73" s="51" t="n">
        <f aca="false">EOMONTH(BU73,1)</f>
        <v>36219</v>
      </c>
      <c r="BW73" s="51" t="n">
        <f aca="false">EOMONTH(BV73,1)</f>
        <v>36250</v>
      </c>
      <c r="BX73" s="52"/>
      <c r="BZ73" s="34" t="n">
        <f aca="false">MATCH(C73,Curves!$C$12:$C$433,0)</f>
        <v>71</v>
      </c>
      <c r="CA73" s="34" t="n">
        <f aca="false">MATCH(CONCATENATE("NG ",TEXT($BM73,"mmm-yyyy")),Curves!$11:$11,0)</f>
        <v>20</v>
      </c>
      <c r="CB73" s="34" t="n">
        <f aca="false">MATCH(CONCATENATE("B ",TEXT($BM73,"mmm-yyyy")),Curves!$11:$11,0)</f>
        <v>8</v>
      </c>
      <c r="CC73" s="34" t="n">
        <f aca="false">MATCH(CONCATENATE("DISC ",TEXT($BM73,"mmm-yyyy")),Curves!$11:$11,0)</f>
        <v>32</v>
      </c>
      <c r="CD73" s="34"/>
      <c r="CE73" s="34" t="n">
        <f aca="false">MATCH(CONCATENATE("NG ",TEXT($BN73,"mmm-yyyy")),Curves!$11:$11,0)</f>
        <v>21</v>
      </c>
      <c r="CF73" s="34" t="n">
        <f aca="false">MATCH(CONCATENATE("B ",TEXT($BN73,"mmm-yyyy")),Curves!$11:$11,0)</f>
        <v>9</v>
      </c>
      <c r="CG73" s="34" t="n">
        <f aca="false">MATCH(CONCATENATE("DISC ",TEXT($BN73,"mmm-yyyy")),Curves!$11:$11,0)</f>
        <v>33</v>
      </c>
      <c r="CH73" s="34"/>
      <c r="CI73" s="34" t="n">
        <f aca="false">MATCH(CONCATENATE("NG ",TEXT($BO73,"mmm-yyyy")),Curves!$11:$11,0)</f>
        <v>22</v>
      </c>
      <c r="CJ73" s="34" t="n">
        <f aca="false">MATCH(CONCATENATE("B ",TEXT($BO73,"mmm-yyyy")),Curves!$11:$11,0)</f>
        <v>10</v>
      </c>
      <c r="CK73" s="34" t="n">
        <f aca="false">MATCH(CONCATENATE("DISC ",TEXT($BO73,"mmm-yyyy")),Curves!$11:$11,0)</f>
        <v>34</v>
      </c>
      <c r="CL73" s="34"/>
      <c r="CM73" s="34" t="n">
        <f aca="false">MATCH(CONCATENATE("NG ",TEXT($BP73,"mmm-yyyy")),Curves!$11:$11,0)</f>
        <v>23</v>
      </c>
      <c r="CN73" s="34" t="n">
        <f aca="false">MATCH(CONCATENATE("B ",TEXT($BP73,"mmm-yyyy")),Curves!$11:$11,0)</f>
        <v>11</v>
      </c>
      <c r="CO73" s="34" t="n">
        <f aca="false">MATCH(CONCATENATE("DISC ",TEXT($BP73,"mmm-yyyy")),Curves!$11:$11,0)</f>
        <v>35</v>
      </c>
      <c r="CP73" s="34"/>
      <c r="CQ73" s="34" t="n">
        <f aca="false">MATCH(CONCATENATE("NG ",TEXT($BQ73,"mmm-yyyy")),Curves!$11:$11,0)</f>
        <v>24</v>
      </c>
      <c r="CR73" s="34" t="n">
        <f aca="false">MATCH(CONCATENATE("B ",TEXT($BQ73,"mmm-yyyy")),Curves!$11:$11,0)</f>
        <v>12</v>
      </c>
      <c r="CS73" s="34" t="n">
        <f aca="false">MATCH(CONCATENATE("DISC ",TEXT($BQ73,"mmm-yyyy")),Curves!$11:$11,0)</f>
        <v>36</v>
      </c>
      <c r="CT73" s="34"/>
      <c r="CU73" s="34" t="n">
        <f aca="false">MATCH(CONCATENATE("NG ",TEXT($BR73,"mmm-yyyy")),Curves!$11:$11,0)</f>
        <v>25</v>
      </c>
      <c r="CV73" s="34" t="n">
        <f aca="false">MATCH(CONCATENATE("B ",TEXT($BR73,"mmm-yyyy")),Curves!$11:$11,0)</f>
        <v>13</v>
      </c>
      <c r="CW73" s="34" t="n">
        <f aca="false">MATCH(CONCATENATE("DISC ",TEXT($BR73,"mmm-yyyy")),Curves!$11:$11,0)</f>
        <v>37</v>
      </c>
      <c r="CX73" s="34"/>
      <c r="CY73" s="34" t="n">
        <f aca="false">MATCH(CONCATENATE("NG ",TEXT($BS73,"mmm-yyyy")),Curves!$11:$11,0)</f>
        <v>26</v>
      </c>
      <c r="CZ73" s="34" t="n">
        <f aca="false">MATCH(CONCATENATE("B ",TEXT($BS73,"mmm-yyyy")),Curves!$11:$11,0)</f>
        <v>14</v>
      </c>
      <c r="DA73" s="34" t="n">
        <f aca="false">MATCH(CONCATENATE("DISC ",TEXT($BS73,"mmm-yyyy")),Curves!$11:$11,0)</f>
        <v>38</v>
      </c>
      <c r="DB73" s="34"/>
      <c r="DC73" s="34" t="n">
        <f aca="false">MATCH(CONCATENATE("NG ",TEXT($BT73,"mmm-yyyy")),Curves!$11:$11,0)</f>
        <v>27</v>
      </c>
      <c r="DD73" s="34" t="n">
        <f aca="false">MATCH(CONCATENATE("B ",TEXT($BT73,"mmm-yyyy")),Curves!$11:$11,0)</f>
        <v>15</v>
      </c>
      <c r="DE73" s="34" t="n">
        <f aca="false">MATCH(CONCATENATE("DISC ",TEXT($BT73,"mmm-yyyy")),Curves!$11:$11,0)</f>
        <v>39</v>
      </c>
      <c r="DF73" s="34"/>
      <c r="DG73" s="34" t="n">
        <f aca="false">MATCH(CONCATENATE("NG ",TEXT($BU73,"mmm-yyyy")),Curves!$11:$11,0)</f>
        <v>28</v>
      </c>
      <c r="DH73" s="34" t="n">
        <f aca="false">MATCH(CONCATENATE("B ",TEXT($BU73,"mmm-yyyy")),Curves!$11:$11,0)</f>
        <v>16</v>
      </c>
      <c r="DI73" s="34" t="n">
        <f aca="false">MATCH(CONCATENATE("DISC ",TEXT($BU73,"mmm-yyyy")),Curves!$11:$11,0)</f>
        <v>40</v>
      </c>
      <c r="DK73" s="34" t="n">
        <f aca="false">MATCH(CONCATENATE("NG ",TEXT($BV73,"mmm-yyyy")),Curves!$11:$11,0)</f>
        <v>29</v>
      </c>
      <c r="DL73" s="34" t="n">
        <f aca="false">MATCH(CONCATENATE("B ",TEXT($BV73,"mmm-yyyy")),Curves!$11:$11,0)</f>
        <v>17</v>
      </c>
      <c r="DM73" s="34" t="n">
        <f aca="false">MATCH(CONCATENATE("DISC ",TEXT($BV73,"mmm-yyyy")),Curves!$11:$11,0)</f>
        <v>41</v>
      </c>
      <c r="DO73" s="34" t="n">
        <f aca="false">MATCH(CONCATENATE("NG ",TEXT($BW73,"mmm-yyyy")),Curves!$11:$11,0)</f>
        <v>30</v>
      </c>
      <c r="DP73" s="34" t="n">
        <f aca="false">MATCH(CONCATENATE("B ",TEXT($BW73,"mmm-yyyy")),Curves!$11:$11,0)</f>
        <v>18</v>
      </c>
      <c r="DQ73" s="34" t="n">
        <f aca="false">MATCH(CONCATENATE("DISC ",TEXT($BW73,"mmm-yyyy")),Curves!$11:$11,0)</f>
        <v>42</v>
      </c>
    </row>
    <row r="74" customFormat="false" ht="12.75" hidden="false" customHeight="false" outlineLevel="0" collapsed="false">
      <c r="B74" s="26" t="n">
        <f aca="false">IF(C74&lt;&gt;"",IF(C74&gt;=(WORKDAY(EOMONTH(C74,0)+1,-2)),EOMONTH(EOMONTH(C74,0)+1,0)+1,EOMONTH(C74,0)+1),"")</f>
        <v>35977</v>
      </c>
      <c r="C74" s="45" t="n">
        <f aca="false">IF(Curves!C83&lt;&gt;"",Curves!C83,"")</f>
        <v>35957</v>
      </c>
      <c r="D74" s="46"/>
      <c r="E74" s="47" t="n">
        <f aca="false">(T74+U74)*V74</f>
        <v>0</v>
      </c>
      <c r="F74" s="47" t="n">
        <f aca="false">(X74+Y74)*Z74</f>
        <v>0</v>
      </c>
      <c r="G74" s="47" t="n">
        <f aca="false">(AB74+AC74)*AD74</f>
        <v>2.06362930595335</v>
      </c>
      <c r="H74" s="47" t="n">
        <f aca="false">(AF74+AG74)*AH74</f>
        <v>2.14486001952434</v>
      </c>
      <c r="I74" s="47" t="n">
        <f aca="false">(AJ74+AK74)*AL74</f>
        <v>2.16112738592442</v>
      </c>
      <c r="J74" s="47" t="n">
        <f aca="false">(AN74+AO74)*AP74</f>
        <v>2.20800386674765</v>
      </c>
      <c r="K74" s="47" t="n">
        <f aca="false">(AR74+AS74)*AT74</f>
        <v>2.43989726220347</v>
      </c>
      <c r="L74" s="47" t="n">
        <f aca="false">(AV74+AW74)*AX74</f>
        <v>2.63782336590736</v>
      </c>
      <c r="M74" s="47" t="n">
        <f aca="false">(AZ74+BA74)*BB74</f>
        <v>2.6783787394737</v>
      </c>
      <c r="N74" s="47" t="n">
        <f aca="false">(BD74+BE74)*BF74</f>
        <v>2.57381180738608</v>
      </c>
      <c r="O74" s="48" t="n">
        <f aca="false">(BH74+BI74)*BJ74</f>
        <v>2.46462645302192</v>
      </c>
      <c r="P74" s="49" t="n">
        <f aca="false">MAX(E74:O74)</f>
        <v>2.6783787394737</v>
      </c>
      <c r="Q74" s="49" t="n">
        <f aca="false">MIN(G74:O74)</f>
        <v>2.06362930595335</v>
      </c>
      <c r="R74" s="50" t="n">
        <f aca="false">IF(P74-Q74&lt;&gt;0,P74-Q74,R73)</f>
        <v>0.614749433520346</v>
      </c>
      <c r="T74" s="31" t="n">
        <f aca="false">INDEX(Curves!$A$12:$AZ$907,$BZ74,CA74)</f>
        <v>0</v>
      </c>
      <c r="U74" s="31" t="n">
        <f aca="false">INDEX(Curves!$A$12:$AZ$907,$BZ74,CB74)</f>
        <v>0</v>
      </c>
      <c r="V74" s="31" t="n">
        <f aca="false">INDEX(Curves!$A$12:$AZ$907,$BZ74,CC74)</f>
        <v>0</v>
      </c>
      <c r="W74" s="31"/>
      <c r="X74" s="31" t="n">
        <f aca="false">INDEX(Curves!$A$12:$AZ$907,$BZ74,CE74)</f>
        <v>0</v>
      </c>
      <c r="Y74" s="31" t="n">
        <f aca="false">INDEX(Curves!$A$12:$AZ$907,$BZ74,CF74)</f>
        <v>0</v>
      </c>
      <c r="Z74" s="31" t="n">
        <f aca="false">INDEX(Curves!$A$12:$AZ$907,$BZ74,CG74)</f>
        <v>0</v>
      </c>
      <c r="AA74" s="31"/>
      <c r="AB74" s="31" t="n">
        <f aca="false">INDEX(Curves!$A$12:$AZ$907,$BZ74,CI74)</f>
        <v>1.97</v>
      </c>
      <c r="AC74" s="31" t="n">
        <f aca="false">INDEX(Curves!$A$12:$AZ$907,$BZ74,CJ74)</f>
        <v>0.1</v>
      </c>
      <c r="AD74" s="31" t="n">
        <f aca="false">INDEX(Curves!$A$12:$AZ$907,$BZ74,CK74)</f>
        <v>0.996922370025774</v>
      </c>
      <c r="AE74" s="31"/>
      <c r="AF74" s="31" t="n">
        <f aca="false">INDEX(Curves!$A$12:$AZ$907,$BZ74,CM74)</f>
        <v>2.002</v>
      </c>
      <c r="AG74" s="31" t="n">
        <f aca="false">INDEX(Curves!$A$12:$AZ$907,$BZ74,CN74)</f>
        <v>0.16</v>
      </c>
      <c r="AH74" s="31" t="n">
        <f aca="false">INDEX(Curves!$A$12:$AZ$907,$BZ74,CO74)</f>
        <v>0.992072164442341</v>
      </c>
      <c r="AI74" s="31"/>
      <c r="AJ74" s="31" t="n">
        <f aca="false">INDEX(Curves!$A$12:$AZ$907,$BZ74,CQ74)</f>
        <v>2.049</v>
      </c>
      <c r="AK74" s="31" t="n">
        <f aca="false">INDEX(Curves!$A$12:$AZ$907,$BZ74,CR74)</f>
        <v>0.14</v>
      </c>
      <c r="AL74" s="31" t="n">
        <f aca="false">INDEX(Curves!$A$12:$AZ$907,$BZ74,CS74)</f>
        <v>0.987266964789592</v>
      </c>
      <c r="AM74" s="31"/>
      <c r="AN74" s="31" t="n">
        <f aca="false">INDEX(Curves!$A$12:$AZ$907,$BZ74,CU74)</f>
        <v>2.117</v>
      </c>
      <c r="AO74" s="31" t="n">
        <f aca="false">INDEX(Curves!$A$12:$AZ$907,$BZ74,CV74)</f>
        <v>0.13</v>
      </c>
      <c r="AP74" s="31" t="n">
        <f aca="false">INDEX(Curves!$A$12:$AZ$907,$BZ74,CW74)</f>
        <v>0.982645245548577</v>
      </c>
      <c r="AQ74" s="31"/>
      <c r="AR74" s="31" t="n">
        <f aca="false">INDEX(Curves!$A$12:$AZ$907,$BZ74,CY74)</f>
        <v>2.335</v>
      </c>
      <c r="AS74" s="31" t="n">
        <f aca="false">INDEX(Curves!$A$12:$AZ$907,$BZ74,CZ74)</f>
        <v>0.16</v>
      </c>
      <c r="AT74" s="31" t="n">
        <f aca="false">INDEX(Curves!$A$12:$AZ$907,$BZ74,DA74)</f>
        <v>0.977914734350087</v>
      </c>
      <c r="AU74" s="31"/>
      <c r="AV74" s="31" t="n">
        <f aca="false">INDEX(Curves!$A$12:$AZ$907,$BZ74,DC74)</f>
        <v>2.55</v>
      </c>
      <c r="AW74" s="31" t="n">
        <f aca="false">INDEX(Curves!$A$12:$AZ$907,$BZ74,DD74)</f>
        <v>0.16</v>
      </c>
      <c r="AX74" s="31" t="n">
        <f aca="false">INDEX(Curves!$A$12:$AZ$907,$BZ74,DE74)</f>
        <v>0.973366555685372</v>
      </c>
      <c r="AY74" s="31"/>
      <c r="AZ74" s="31" t="n">
        <f aca="false">INDEX(Curves!$A$12:$AZ$907,$BZ74,DG74)</f>
        <v>2.605</v>
      </c>
      <c r="BA74" s="31" t="n">
        <f aca="false">INDEX(Curves!$A$12:$AZ$907,$BZ74,DH74)</f>
        <v>0.16</v>
      </c>
      <c r="BB74" s="31" t="n">
        <f aca="false">INDEX(Curves!$A$12:$AZ$907,$BZ74,DI74)</f>
        <v>0.968672238507667</v>
      </c>
      <c r="BC74" s="31"/>
      <c r="BD74" s="31" t="n">
        <f aca="false">INDEX(Curves!$A$12:$AZ$907,$BZ74,DK74)</f>
        <v>2.51</v>
      </c>
      <c r="BE74" s="31" t="n">
        <f aca="false">INDEX(Curves!$A$12:$AZ$907,$BZ74,DL74)</f>
        <v>0.16</v>
      </c>
      <c r="BF74" s="31" t="n">
        <f aca="false">INDEX(Curves!$A$12:$AZ$907,$BZ74,DM74)</f>
        <v>0.963974459695162</v>
      </c>
      <c r="BG74" s="31"/>
      <c r="BH74" s="31" t="n">
        <f aca="false">INDEX(Curves!$A$12:$AZ$907,$BZ74,DO74)</f>
        <v>2.408</v>
      </c>
      <c r="BI74" s="31" t="n">
        <f aca="false">INDEX(Curves!$A$12:$AZ$907,$BZ74,DP74)</f>
        <v>0.16</v>
      </c>
      <c r="BJ74" s="31" t="n">
        <f aca="false">INDEX(Curves!$A$12:$AZ$907,$BZ74,DQ74)</f>
        <v>0.959745503513208</v>
      </c>
      <c r="BK74" s="0"/>
      <c r="BL74" s="0"/>
      <c r="BM74" s="51" t="n">
        <f aca="false">BM73</f>
        <v>35916</v>
      </c>
      <c r="BN74" s="51" t="n">
        <f aca="false">EOMONTH(BM74,1)</f>
        <v>35976</v>
      </c>
      <c r="BO74" s="51" t="n">
        <f aca="false">EOMONTH(BN74,1)</f>
        <v>36007</v>
      </c>
      <c r="BP74" s="51" t="n">
        <f aca="false">EOMONTH(BO74,1)</f>
        <v>36038</v>
      </c>
      <c r="BQ74" s="51" t="n">
        <f aca="false">EOMONTH(BP74,1)</f>
        <v>36068</v>
      </c>
      <c r="BR74" s="51" t="n">
        <f aca="false">EOMONTH(BQ74,1)</f>
        <v>36099</v>
      </c>
      <c r="BS74" s="51" t="n">
        <f aca="false">EOMONTH(BR74,1)</f>
        <v>36129</v>
      </c>
      <c r="BT74" s="51" t="n">
        <f aca="false">EOMONTH(BS74,1)</f>
        <v>36160</v>
      </c>
      <c r="BU74" s="51" t="n">
        <f aca="false">EOMONTH(BT74,1)</f>
        <v>36191</v>
      </c>
      <c r="BV74" s="51" t="n">
        <f aca="false">EOMONTH(BU74,1)</f>
        <v>36219</v>
      </c>
      <c r="BW74" s="51" t="n">
        <f aca="false">EOMONTH(BV74,1)</f>
        <v>36250</v>
      </c>
      <c r="BX74" s="52"/>
      <c r="BZ74" s="34" t="n">
        <f aca="false">MATCH(C74,Curves!$C$12:$C$433,0)</f>
        <v>72</v>
      </c>
      <c r="CA74" s="34" t="n">
        <f aca="false">MATCH(CONCATENATE("NG ",TEXT($BM74,"mmm-yyyy")),Curves!$11:$11,0)</f>
        <v>20</v>
      </c>
      <c r="CB74" s="34" t="n">
        <f aca="false">MATCH(CONCATENATE("B ",TEXT($BM74,"mmm-yyyy")),Curves!$11:$11,0)</f>
        <v>8</v>
      </c>
      <c r="CC74" s="34" t="n">
        <f aca="false">MATCH(CONCATENATE("DISC ",TEXT($BM74,"mmm-yyyy")),Curves!$11:$11,0)</f>
        <v>32</v>
      </c>
      <c r="CD74" s="34"/>
      <c r="CE74" s="34" t="n">
        <f aca="false">MATCH(CONCATENATE("NG ",TEXT($BN74,"mmm-yyyy")),Curves!$11:$11,0)</f>
        <v>21</v>
      </c>
      <c r="CF74" s="34" t="n">
        <f aca="false">MATCH(CONCATENATE("B ",TEXT($BN74,"mmm-yyyy")),Curves!$11:$11,0)</f>
        <v>9</v>
      </c>
      <c r="CG74" s="34" t="n">
        <f aca="false">MATCH(CONCATENATE("DISC ",TEXT($BN74,"mmm-yyyy")),Curves!$11:$11,0)</f>
        <v>33</v>
      </c>
      <c r="CH74" s="34"/>
      <c r="CI74" s="34" t="n">
        <f aca="false">MATCH(CONCATENATE("NG ",TEXT($BO74,"mmm-yyyy")),Curves!$11:$11,0)</f>
        <v>22</v>
      </c>
      <c r="CJ74" s="34" t="n">
        <f aca="false">MATCH(CONCATENATE("B ",TEXT($BO74,"mmm-yyyy")),Curves!$11:$11,0)</f>
        <v>10</v>
      </c>
      <c r="CK74" s="34" t="n">
        <f aca="false">MATCH(CONCATENATE("DISC ",TEXT($BO74,"mmm-yyyy")),Curves!$11:$11,0)</f>
        <v>34</v>
      </c>
      <c r="CL74" s="34"/>
      <c r="CM74" s="34" t="n">
        <f aca="false">MATCH(CONCATENATE("NG ",TEXT($BP74,"mmm-yyyy")),Curves!$11:$11,0)</f>
        <v>23</v>
      </c>
      <c r="CN74" s="34" t="n">
        <f aca="false">MATCH(CONCATENATE("B ",TEXT($BP74,"mmm-yyyy")),Curves!$11:$11,0)</f>
        <v>11</v>
      </c>
      <c r="CO74" s="34" t="n">
        <f aca="false">MATCH(CONCATENATE("DISC ",TEXT($BP74,"mmm-yyyy")),Curves!$11:$11,0)</f>
        <v>35</v>
      </c>
      <c r="CP74" s="34"/>
      <c r="CQ74" s="34" t="n">
        <f aca="false">MATCH(CONCATENATE("NG ",TEXT($BQ74,"mmm-yyyy")),Curves!$11:$11,0)</f>
        <v>24</v>
      </c>
      <c r="CR74" s="34" t="n">
        <f aca="false">MATCH(CONCATENATE("B ",TEXT($BQ74,"mmm-yyyy")),Curves!$11:$11,0)</f>
        <v>12</v>
      </c>
      <c r="CS74" s="34" t="n">
        <f aca="false">MATCH(CONCATENATE("DISC ",TEXT($BQ74,"mmm-yyyy")),Curves!$11:$11,0)</f>
        <v>36</v>
      </c>
      <c r="CT74" s="34"/>
      <c r="CU74" s="34" t="n">
        <f aca="false">MATCH(CONCATENATE("NG ",TEXT($BR74,"mmm-yyyy")),Curves!$11:$11,0)</f>
        <v>25</v>
      </c>
      <c r="CV74" s="34" t="n">
        <f aca="false">MATCH(CONCATENATE("B ",TEXT($BR74,"mmm-yyyy")),Curves!$11:$11,0)</f>
        <v>13</v>
      </c>
      <c r="CW74" s="34" t="n">
        <f aca="false">MATCH(CONCATENATE("DISC ",TEXT($BR74,"mmm-yyyy")),Curves!$11:$11,0)</f>
        <v>37</v>
      </c>
      <c r="CX74" s="34"/>
      <c r="CY74" s="34" t="n">
        <f aca="false">MATCH(CONCATENATE("NG ",TEXT($BS74,"mmm-yyyy")),Curves!$11:$11,0)</f>
        <v>26</v>
      </c>
      <c r="CZ74" s="34" t="n">
        <f aca="false">MATCH(CONCATENATE("B ",TEXT($BS74,"mmm-yyyy")),Curves!$11:$11,0)</f>
        <v>14</v>
      </c>
      <c r="DA74" s="34" t="n">
        <f aca="false">MATCH(CONCATENATE("DISC ",TEXT($BS74,"mmm-yyyy")),Curves!$11:$11,0)</f>
        <v>38</v>
      </c>
      <c r="DB74" s="34"/>
      <c r="DC74" s="34" t="n">
        <f aca="false">MATCH(CONCATENATE("NG ",TEXT($BT74,"mmm-yyyy")),Curves!$11:$11,0)</f>
        <v>27</v>
      </c>
      <c r="DD74" s="34" t="n">
        <f aca="false">MATCH(CONCATENATE("B ",TEXT($BT74,"mmm-yyyy")),Curves!$11:$11,0)</f>
        <v>15</v>
      </c>
      <c r="DE74" s="34" t="n">
        <f aca="false">MATCH(CONCATENATE("DISC ",TEXT($BT74,"mmm-yyyy")),Curves!$11:$11,0)</f>
        <v>39</v>
      </c>
      <c r="DF74" s="34"/>
      <c r="DG74" s="34" t="n">
        <f aca="false">MATCH(CONCATENATE("NG ",TEXT($BU74,"mmm-yyyy")),Curves!$11:$11,0)</f>
        <v>28</v>
      </c>
      <c r="DH74" s="34" t="n">
        <f aca="false">MATCH(CONCATENATE("B ",TEXT($BU74,"mmm-yyyy")),Curves!$11:$11,0)</f>
        <v>16</v>
      </c>
      <c r="DI74" s="34" t="n">
        <f aca="false">MATCH(CONCATENATE("DISC ",TEXT($BU74,"mmm-yyyy")),Curves!$11:$11,0)</f>
        <v>40</v>
      </c>
      <c r="DK74" s="34" t="n">
        <f aca="false">MATCH(CONCATENATE("NG ",TEXT($BV74,"mmm-yyyy")),Curves!$11:$11,0)</f>
        <v>29</v>
      </c>
      <c r="DL74" s="34" t="n">
        <f aca="false">MATCH(CONCATENATE("B ",TEXT($BV74,"mmm-yyyy")),Curves!$11:$11,0)</f>
        <v>17</v>
      </c>
      <c r="DM74" s="34" t="n">
        <f aca="false">MATCH(CONCATENATE("DISC ",TEXT($BV74,"mmm-yyyy")),Curves!$11:$11,0)</f>
        <v>41</v>
      </c>
      <c r="DO74" s="34" t="n">
        <f aca="false">MATCH(CONCATENATE("NG ",TEXT($BW74,"mmm-yyyy")),Curves!$11:$11,0)</f>
        <v>30</v>
      </c>
      <c r="DP74" s="34" t="n">
        <f aca="false">MATCH(CONCATENATE("B ",TEXT($BW74,"mmm-yyyy")),Curves!$11:$11,0)</f>
        <v>18</v>
      </c>
      <c r="DQ74" s="34" t="n">
        <f aca="false">MATCH(CONCATENATE("DISC ",TEXT($BW74,"mmm-yyyy")),Curves!$11:$11,0)</f>
        <v>42</v>
      </c>
    </row>
    <row r="75" customFormat="false" ht="12.75" hidden="false" customHeight="false" outlineLevel="0" collapsed="false">
      <c r="B75" s="26" t="n">
        <f aca="false">IF(C75&lt;&gt;"",IF(C75&gt;=(WORKDAY(EOMONTH(C75,0)+1,-2)),EOMONTH(EOMONTH(C75,0)+1,0)+1,EOMONTH(C75,0)+1),"")</f>
        <v>35977</v>
      </c>
      <c r="C75" s="45" t="n">
        <f aca="false">IF(Curves!C84&lt;&gt;"",Curves!C84,"")</f>
        <v>35958</v>
      </c>
      <c r="D75" s="46"/>
      <c r="E75" s="47" t="n">
        <f aca="false">(T75+U75)*V75</f>
        <v>0</v>
      </c>
      <c r="F75" s="47" t="n">
        <f aca="false">(X75+Y75)*Z75</f>
        <v>0</v>
      </c>
      <c r="G75" s="47" t="n">
        <f aca="false">(AB75+AC75)*AD75</f>
        <v>2.11886059179402</v>
      </c>
      <c r="H75" s="47" t="n">
        <f aca="false">(AF75+AG75)*AH75</f>
        <v>2.21666600159266</v>
      </c>
      <c r="I75" s="47" t="n">
        <f aca="false">(AJ75+AK75)*AL75</f>
        <v>2.22172878281462</v>
      </c>
      <c r="J75" s="47" t="n">
        <f aca="false">(AN75+AO75)*AP75</f>
        <v>2.26243073553579</v>
      </c>
      <c r="K75" s="47" t="n">
        <f aca="false">(AR75+AS75)*AT75</f>
        <v>2.48725791285355</v>
      </c>
      <c r="L75" s="47" t="n">
        <f aca="false">(AV75+AW75)*AX75</f>
        <v>2.6781829558075</v>
      </c>
      <c r="M75" s="47" t="n">
        <f aca="false">(AZ75+BA75)*BB75</f>
        <v>2.71855157571749</v>
      </c>
      <c r="N75" s="47" t="n">
        <f aca="false">(BD75+BE75)*BF75</f>
        <v>2.60895425842505</v>
      </c>
      <c r="O75" s="48" t="n">
        <f aca="false">(BH75+BI75)*BJ75</f>
        <v>2.49671797970407</v>
      </c>
      <c r="P75" s="49" t="n">
        <f aca="false">MAX(E75:O75)</f>
        <v>2.71855157571749</v>
      </c>
      <c r="Q75" s="49" t="n">
        <f aca="false">MIN(G75:O75)</f>
        <v>2.11886059179402</v>
      </c>
      <c r="R75" s="50" t="n">
        <f aca="false">IF(P75-Q75&lt;&gt;0,P75-Q75,R74)</f>
        <v>0.599690983923465</v>
      </c>
      <c r="T75" s="31" t="n">
        <f aca="false">INDEX(Curves!$A$12:$AZ$907,$BZ75,CA75)</f>
        <v>0</v>
      </c>
      <c r="U75" s="31" t="n">
        <f aca="false">INDEX(Curves!$A$12:$AZ$907,$BZ75,CB75)</f>
        <v>0</v>
      </c>
      <c r="V75" s="31" t="n">
        <f aca="false">INDEX(Curves!$A$12:$AZ$907,$BZ75,CC75)</f>
        <v>0</v>
      </c>
      <c r="W75" s="31"/>
      <c r="X75" s="31" t="n">
        <f aca="false">INDEX(Curves!$A$12:$AZ$907,$BZ75,CE75)</f>
        <v>0</v>
      </c>
      <c r="Y75" s="31" t="n">
        <f aca="false">INDEX(Curves!$A$12:$AZ$907,$BZ75,CF75)</f>
        <v>0</v>
      </c>
      <c r="Z75" s="31" t="n">
        <f aca="false">INDEX(Curves!$A$12:$AZ$907,$BZ75,CG75)</f>
        <v>0</v>
      </c>
      <c r="AA75" s="31"/>
      <c r="AB75" s="31" t="n">
        <f aca="false">INDEX(Curves!$A$12:$AZ$907,$BZ75,CI75)</f>
        <v>2.035</v>
      </c>
      <c r="AC75" s="31" t="n">
        <f aca="false">INDEX(Curves!$A$12:$AZ$907,$BZ75,CJ75)</f>
        <v>0.09</v>
      </c>
      <c r="AD75" s="31" t="n">
        <f aca="false">INDEX(Curves!$A$12:$AZ$907,$BZ75,CK75)</f>
        <v>0.997110866726598</v>
      </c>
      <c r="AE75" s="31"/>
      <c r="AF75" s="31" t="n">
        <f aca="false">INDEX(Curves!$A$12:$AZ$907,$BZ75,CM75)</f>
        <v>2.074</v>
      </c>
      <c r="AG75" s="31" t="n">
        <f aca="false">INDEX(Curves!$A$12:$AZ$907,$BZ75,CN75)</f>
        <v>0.16</v>
      </c>
      <c r="AH75" s="31" t="n">
        <f aca="false">INDEX(Curves!$A$12:$AZ$907,$BZ75,CO75)</f>
        <v>0.992240824347655</v>
      </c>
      <c r="AI75" s="31"/>
      <c r="AJ75" s="31" t="n">
        <f aca="false">INDEX(Curves!$A$12:$AZ$907,$BZ75,CQ75)</f>
        <v>2.11</v>
      </c>
      <c r="AK75" s="31" t="n">
        <f aca="false">INDEX(Curves!$A$12:$AZ$907,$BZ75,CR75)</f>
        <v>0.14</v>
      </c>
      <c r="AL75" s="31" t="n">
        <f aca="false">INDEX(Curves!$A$12:$AZ$907,$BZ75,CS75)</f>
        <v>0.987435014584277</v>
      </c>
      <c r="AM75" s="31"/>
      <c r="AN75" s="31" t="n">
        <f aca="false">INDEX(Curves!$A$12:$AZ$907,$BZ75,CU75)</f>
        <v>2.172</v>
      </c>
      <c r="AO75" s="31" t="n">
        <f aca="false">INDEX(Curves!$A$12:$AZ$907,$BZ75,CV75)</f>
        <v>0.13</v>
      </c>
      <c r="AP75" s="31" t="n">
        <f aca="false">INDEX(Curves!$A$12:$AZ$907,$BZ75,CW75)</f>
        <v>0.982810918999038</v>
      </c>
      <c r="AQ75" s="31"/>
      <c r="AR75" s="31" t="n">
        <f aca="false">INDEX(Curves!$A$12:$AZ$907,$BZ75,CY75)</f>
        <v>2.383</v>
      </c>
      <c r="AS75" s="31" t="n">
        <f aca="false">INDEX(Curves!$A$12:$AZ$907,$BZ75,CZ75)</f>
        <v>0.16</v>
      </c>
      <c r="AT75" s="31" t="n">
        <f aca="false">INDEX(Curves!$A$12:$AZ$907,$BZ75,DA75)</f>
        <v>0.978080185943199</v>
      </c>
      <c r="AU75" s="31"/>
      <c r="AV75" s="31" t="n">
        <f aca="false">INDEX(Curves!$A$12:$AZ$907,$BZ75,DC75)</f>
        <v>2.591</v>
      </c>
      <c r="AW75" s="31" t="n">
        <f aca="false">INDEX(Curves!$A$12:$AZ$907,$BZ75,DD75)</f>
        <v>0.16</v>
      </c>
      <c r="AX75" s="31" t="n">
        <f aca="false">INDEX(Curves!$A$12:$AZ$907,$BZ75,DE75)</f>
        <v>0.973530700039075</v>
      </c>
      <c r="AY75" s="31"/>
      <c r="AZ75" s="31" t="n">
        <f aca="false">INDEX(Curves!$A$12:$AZ$907,$BZ75,DG75)</f>
        <v>2.646</v>
      </c>
      <c r="BA75" s="31" t="n">
        <f aca="false">INDEX(Curves!$A$12:$AZ$907,$BZ75,DH75)</f>
        <v>0.16</v>
      </c>
      <c r="BB75" s="31" t="n">
        <f aca="false">INDEX(Curves!$A$12:$AZ$907,$BZ75,DI75)</f>
        <v>0.968835201609938</v>
      </c>
      <c r="BC75" s="31"/>
      <c r="BD75" s="31" t="n">
        <f aca="false">INDEX(Curves!$A$12:$AZ$907,$BZ75,DK75)</f>
        <v>2.546</v>
      </c>
      <c r="BE75" s="31" t="n">
        <f aca="false">INDEX(Curves!$A$12:$AZ$907,$BZ75,DL75)</f>
        <v>0.16</v>
      </c>
      <c r="BF75" s="31" t="n">
        <f aca="false">INDEX(Curves!$A$12:$AZ$907,$BZ75,DM75)</f>
        <v>0.96413682868627</v>
      </c>
      <c r="BG75" s="31"/>
      <c r="BH75" s="31" t="n">
        <f aca="false">INDEX(Curves!$A$12:$AZ$907,$BZ75,DO75)</f>
        <v>2.441</v>
      </c>
      <c r="BI75" s="31" t="n">
        <f aca="false">INDEX(Curves!$A$12:$AZ$907,$BZ75,DP75)</f>
        <v>0.16</v>
      </c>
      <c r="BJ75" s="31" t="n">
        <f aca="false">INDEX(Curves!$A$12:$AZ$907,$BZ75,DQ75)</f>
        <v>0.959906951058849</v>
      </c>
      <c r="BK75" s="0"/>
      <c r="BL75" s="0"/>
      <c r="BM75" s="51" t="n">
        <f aca="false">BM74</f>
        <v>35916</v>
      </c>
      <c r="BN75" s="51" t="n">
        <f aca="false">EOMONTH(BM75,1)</f>
        <v>35976</v>
      </c>
      <c r="BO75" s="51" t="n">
        <f aca="false">EOMONTH(BN75,1)</f>
        <v>36007</v>
      </c>
      <c r="BP75" s="51" t="n">
        <f aca="false">EOMONTH(BO75,1)</f>
        <v>36038</v>
      </c>
      <c r="BQ75" s="51" t="n">
        <f aca="false">EOMONTH(BP75,1)</f>
        <v>36068</v>
      </c>
      <c r="BR75" s="51" t="n">
        <f aca="false">EOMONTH(BQ75,1)</f>
        <v>36099</v>
      </c>
      <c r="BS75" s="51" t="n">
        <f aca="false">EOMONTH(BR75,1)</f>
        <v>36129</v>
      </c>
      <c r="BT75" s="51" t="n">
        <f aca="false">EOMONTH(BS75,1)</f>
        <v>36160</v>
      </c>
      <c r="BU75" s="51" t="n">
        <f aca="false">EOMONTH(BT75,1)</f>
        <v>36191</v>
      </c>
      <c r="BV75" s="51" t="n">
        <f aca="false">EOMONTH(BU75,1)</f>
        <v>36219</v>
      </c>
      <c r="BW75" s="51" t="n">
        <f aca="false">EOMONTH(BV75,1)</f>
        <v>36250</v>
      </c>
      <c r="BX75" s="52"/>
      <c r="BZ75" s="34" t="n">
        <f aca="false">MATCH(C75,Curves!$C$12:$C$433,0)</f>
        <v>73</v>
      </c>
      <c r="CA75" s="34" t="n">
        <f aca="false">MATCH(CONCATENATE("NG ",TEXT($BM75,"mmm-yyyy")),Curves!$11:$11,0)</f>
        <v>20</v>
      </c>
      <c r="CB75" s="34" t="n">
        <f aca="false">MATCH(CONCATENATE("B ",TEXT($BM75,"mmm-yyyy")),Curves!$11:$11,0)</f>
        <v>8</v>
      </c>
      <c r="CC75" s="34" t="n">
        <f aca="false">MATCH(CONCATENATE("DISC ",TEXT($BM75,"mmm-yyyy")),Curves!$11:$11,0)</f>
        <v>32</v>
      </c>
      <c r="CD75" s="34"/>
      <c r="CE75" s="34" t="n">
        <f aca="false">MATCH(CONCATENATE("NG ",TEXT($BN75,"mmm-yyyy")),Curves!$11:$11,0)</f>
        <v>21</v>
      </c>
      <c r="CF75" s="34" t="n">
        <f aca="false">MATCH(CONCATENATE("B ",TEXT($BN75,"mmm-yyyy")),Curves!$11:$11,0)</f>
        <v>9</v>
      </c>
      <c r="CG75" s="34" t="n">
        <f aca="false">MATCH(CONCATENATE("DISC ",TEXT($BN75,"mmm-yyyy")),Curves!$11:$11,0)</f>
        <v>33</v>
      </c>
      <c r="CH75" s="34"/>
      <c r="CI75" s="34" t="n">
        <f aca="false">MATCH(CONCATENATE("NG ",TEXT($BO75,"mmm-yyyy")),Curves!$11:$11,0)</f>
        <v>22</v>
      </c>
      <c r="CJ75" s="34" t="n">
        <f aca="false">MATCH(CONCATENATE("B ",TEXT($BO75,"mmm-yyyy")),Curves!$11:$11,0)</f>
        <v>10</v>
      </c>
      <c r="CK75" s="34" t="n">
        <f aca="false">MATCH(CONCATENATE("DISC ",TEXT($BO75,"mmm-yyyy")),Curves!$11:$11,0)</f>
        <v>34</v>
      </c>
      <c r="CL75" s="34"/>
      <c r="CM75" s="34" t="n">
        <f aca="false">MATCH(CONCATENATE("NG ",TEXT($BP75,"mmm-yyyy")),Curves!$11:$11,0)</f>
        <v>23</v>
      </c>
      <c r="CN75" s="34" t="n">
        <f aca="false">MATCH(CONCATENATE("B ",TEXT($BP75,"mmm-yyyy")),Curves!$11:$11,0)</f>
        <v>11</v>
      </c>
      <c r="CO75" s="34" t="n">
        <f aca="false">MATCH(CONCATENATE("DISC ",TEXT($BP75,"mmm-yyyy")),Curves!$11:$11,0)</f>
        <v>35</v>
      </c>
      <c r="CP75" s="34"/>
      <c r="CQ75" s="34" t="n">
        <f aca="false">MATCH(CONCATENATE("NG ",TEXT($BQ75,"mmm-yyyy")),Curves!$11:$11,0)</f>
        <v>24</v>
      </c>
      <c r="CR75" s="34" t="n">
        <f aca="false">MATCH(CONCATENATE("B ",TEXT($BQ75,"mmm-yyyy")),Curves!$11:$11,0)</f>
        <v>12</v>
      </c>
      <c r="CS75" s="34" t="n">
        <f aca="false">MATCH(CONCATENATE("DISC ",TEXT($BQ75,"mmm-yyyy")),Curves!$11:$11,0)</f>
        <v>36</v>
      </c>
      <c r="CT75" s="34"/>
      <c r="CU75" s="34" t="n">
        <f aca="false">MATCH(CONCATENATE("NG ",TEXT($BR75,"mmm-yyyy")),Curves!$11:$11,0)</f>
        <v>25</v>
      </c>
      <c r="CV75" s="34" t="n">
        <f aca="false">MATCH(CONCATENATE("B ",TEXT($BR75,"mmm-yyyy")),Curves!$11:$11,0)</f>
        <v>13</v>
      </c>
      <c r="CW75" s="34" t="n">
        <f aca="false">MATCH(CONCATENATE("DISC ",TEXT($BR75,"mmm-yyyy")),Curves!$11:$11,0)</f>
        <v>37</v>
      </c>
      <c r="CX75" s="34"/>
      <c r="CY75" s="34" t="n">
        <f aca="false">MATCH(CONCATENATE("NG ",TEXT($BS75,"mmm-yyyy")),Curves!$11:$11,0)</f>
        <v>26</v>
      </c>
      <c r="CZ75" s="34" t="n">
        <f aca="false">MATCH(CONCATENATE("B ",TEXT($BS75,"mmm-yyyy")),Curves!$11:$11,0)</f>
        <v>14</v>
      </c>
      <c r="DA75" s="34" t="n">
        <f aca="false">MATCH(CONCATENATE("DISC ",TEXT($BS75,"mmm-yyyy")),Curves!$11:$11,0)</f>
        <v>38</v>
      </c>
      <c r="DB75" s="34"/>
      <c r="DC75" s="34" t="n">
        <f aca="false">MATCH(CONCATENATE("NG ",TEXT($BT75,"mmm-yyyy")),Curves!$11:$11,0)</f>
        <v>27</v>
      </c>
      <c r="DD75" s="34" t="n">
        <f aca="false">MATCH(CONCATENATE("B ",TEXT($BT75,"mmm-yyyy")),Curves!$11:$11,0)</f>
        <v>15</v>
      </c>
      <c r="DE75" s="34" t="n">
        <f aca="false">MATCH(CONCATENATE("DISC ",TEXT($BT75,"mmm-yyyy")),Curves!$11:$11,0)</f>
        <v>39</v>
      </c>
      <c r="DF75" s="34"/>
      <c r="DG75" s="34" t="n">
        <f aca="false">MATCH(CONCATENATE("NG ",TEXT($BU75,"mmm-yyyy")),Curves!$11:$11,0)</f>
        <v>28</v>
      </c>
      <c r="DH75" s="34" t="n">
        <f aca="false">MATCH(CONCATENATE("B ",TEXT($BU75,"mmm-yyyy")),Curves!$11:$11,0)</f>
        <v>16</v>
      </c>
      <c r="DI75" s="34" t="n">
        <f aca="false">MATCH(CONCATENATE("DISC ",TEXT($BU75,"mmm-yyyy")),Curves!$11:$11,0)</f>
        <v>40</v>
      </c>
      <c r="DK75" s="34" t="n">
        <f aca="false">MATCH(CONCATENATE("NG ",TEXT($BV75,"mmm-yyyy")),Curves!$11:$11,0)</f>
        <v>29</v>
      </c>
      <c r="DL75" s="34" t="n">
        <f aca="false">MATCH(CONCATENATE("B ",TEXT($BV75,"mmm-yyyy")),Curves!$11:$11,0)</f>
        <v>17</v>
      </c>
      <c r="DM75" s="34" t="n">
        <f aca="false">MATCH(CONCATENATE("DISC ",TEXT($BV75,"mmm-yyyy")),Curves!$11:$11,0)</f>
        <v>41</v>
      </c>
      <c r="DO75" s="34" t="n">
        <f aca="false">MATCH(CONCATENATE("NG ",TEXT($BW75,"mmm-yyyy")),Curves!$11:$11,0)</f>
        <v>30</v>
      </c>
      <c r="DP75" s="34" t="n">
        <f aca="false">MATCH(CONCATENATE("B ",TEXT($BW75,"mmm-yyyy")),Curves!$11:$11,0)</f>
        <v>18</v>
      </c>
      <c r="DQ75" s="34" t="n">
        <f aca="false">MATCH(CONCATENATE("DISC ",TEXT($BW75,"mmm-yyyy")),Curves!$11:$11,0)</f>
        <v>42</v>
      </c>
    </row>
    <row r="76" customFormat="false" ht="12.75" hidden="false" customHeight="false" outlineLevel="0" collapsed="false">
      <c r="B76" s="26" t="n">
        <f aca="false">IF(C76&lt;&gt;"",IF(C76&gt;=(WORKDAY(EOMONTH(C76,0)+1,-2)),EOMONTH(EOMONTH(C76,0)+1,0)+1,EOMONTH(C76,0)+1),"")</f>
        <v>35977</v>
      </c>
      <c r="C76" s="45" t="n">
        <f aca="false">IF(Curves!C85&lt;&gt;"",Curves!C85,"")</f>
        <v>35959</v>
      </c>
      <c r="D76" s="46"/>
      <c r="E76" s="47" t="n">
        <f aca="false">(T76+U76)*V76</f>
        <v>0</v>
      </c>
      <c r="F76" s="47" t="n">
        <f aca="false">(X76+Y76)*Z76</f>
        <v>0</v>
      </c>
      <c r="G76" s="47" t="n">
        <f aca="false">(AB76+AC76)*AD76</f>
        <v>0</v>
      </c>
      <c r="H76" s="47" t="n">
        <f aca="false">(AF76+AG76)*AH76</f>
        <v>0</v>
      </c>
      <c r="I76" s="47" t="n">
        <f aca="false">(AJ76+AK76)*AL76</f>
        <v>0</v>
      </c>
      <c r="J76" s="47" t="n">
        <f aca="false">(AN76+AO76)*AP76</f>
        <v>0</v>
      </c>
      <c r="K76" s="47" t="n">
        <f aca="false">(AR76+AS76)*AT76</f>
        <v>0</v>
      </c>
      <c r="L76" s="47" t="n">
        <f aca="false">(AV76+AW76)*AX76</f>
        <v>0</v>
      </c>
      <c r="M76" s="47" t="n">
        <f aca="false">(AZ76+BA76)*BB76</f>
        <v>0</v>
      </c>
      <c r="N76" s="47" t="n">
        <f aca="false">(BD76+BE76)*BF76</f>
        <v>0</v>
      </c>
      <c r="O76" s="48" t="n">
        <f aca="false">(BH76+BI76)*BJ76</f>
        <v>0</v>
      </c>
      <c r="P76" s="49" t="n">
        <f aca="false">MAX(E76:O76)</f>
        <v>0</v>
      </c>
      <c r="Q76" s="49" t="n">
        <f aca="false">MIN(G76:O76)</f>
        <v>0</v>
      </c>
      <c r="R76" s="50" t="n">
        <f aca="false">IF(P76-Q76&lt;&gt;0,P76-Q76,R75)</f>
        <v>0.599690983923465</v>
      </c>
      <c r="T76" s="31" t="n">
        <f aca="false">INDEX(Curves!$A$12:$AZ$907,$BZ76,CA76)</f>
        <v>0</v>
      </c>
      <c r="U76" s="31" t="n">
        <f aca="false">INDEX(Curves!$A$12:$AZ$907,$BZ76,CB76)</f>
        <v>0</v>
      </c>
      <c r="V76" s="31" t="n">
        <f aca="false">INDEX(Curves!$A$12:$AZ$907,$BZ76,CC76)</f>
        <v>0</v>
      </c>
      <c r="W76" s="31"/>
      <c r="X76" s="31" t="n">
        <f aca="false">INDEX(Curves!$A$12:$AZ$907,$BZ76,CE76)</f>
        <v>0</v>
      </c>
      <c r="Y76" s="31" t="n">
        <f aca="false">INDEX(Curves!$A$12:$AZ$907,$BZ76,CF76)</f>
        <v>0</v>
      </c>
      <c r="Z76" s="31" t="n">
        <f aca="false">INDEX(Curves!$A$12:$AZ$907,$BZ76,CG76)</f>
        <v>0</v>
      </c>
      <c r="AA76" s="31"/>
      <c r="AB76" s="31" t="n">
        <f aca="false">INDEX(Curves!$A$12:$AZ$907,$BZ76,CI76)</f>
        <v>0</v>
      </c>
      <c r="AC76" s="31" t="n">
        <f aca="false">INDEX(Curves!$A$12:$AZ$907,$BZ76,CJ76)</f>
        <v>0</v>
      </c>
      <c r="AD76" s="31" t="n">
        <f aca="false">INDEX(Curves!$A$12:$AZ$907,$BZ76,CK76)</f>
        <v>0</v>
      </c>
      <c r="AE76" s="31"/>
      <c r="AF76" s="31" t="n">
        <f aca="false">INDEX(Curves!$A$12:$AZ$907,$BZ76,CM76)</f>
        <v>0</v>
      </c>
      <c r="AG76" s="31" t="n">
        <f aca="false">INDEX(Curves!$A$12:$AZ$907,$BZ76,CN76)</f>
        <v>0</v>
      </c>
      <c r="AH76" s="31" t="n">
        <f aca="false">INDEX(Curves!$A$12:$AZ$907,$BZ76,CO76)</f>
        <v>0</v>
      </c>
      <c r="AI76" s="31"/>
      <c r="AJ76" s="31" t="n">
        <f aca="false">INDEX(Curves!$A$12:$AZ$907,$BZ76,CQ76)</f>
        <v>0</v>
      </c>
      <c r="AK76" s="31" t="n">
        <f aca="false">INDEX(Curves!$A$12:$AZ$907,$BZ76,CR76)</f>
        <v>0</v>
      </c>
      <c r="AL76" s="31" t="n">
        <f aca="false">INDEX(Curves!$A$12:$AZ$907,$BZ76,CS76)</f>
        <v>0</v>
      </c>
      <c r="AM76" s="31"/>
      <c r="AN76" s="31" t="n">
        <f aca="false">INDEX(Curves!$A$12:$AZ$907,$BZ76,CU76)</f>
        <v>0</v>
      </c>
      <c r="AO76" s="31" t="n">
        <f aca="false">INDEX(Curves!$A$12:$AZ$907,$BZ76,CV76)</f>
        <v>0</v>
      </c>
      <c r="AP76" s="31" t="n">
        <f aca="false">INDEX(Curves!$A$12:$AZ$907,$BZ76,CW76)</f>
        <v>0</v>
      </c>
      <c r="AQ76" s="31"/>
      <c r="AR76" s="31" t="n">
        <f aca="false">INDEX(Curves!$A$12:$AZ$907,$BZ76,CY76)</f>
        <v>0</v>
      </c>
      <c r="AS76" s="31" t="n">
        <f aca="false">INDEX(Curves!$A$12:$AZ$907,$BZ76,CZ76)</f>
        <v>0</v>
      </c>
      <c r="AT76" s="31" t="n">
        <f aca="false">INDEX(Curves!$A$12:$AZ$907,$BZ76,DA76)</f>
        <v>0</v>
      </c>
      <c r="AU76" s="31"/>
      <c r="AV76" s="31" t="n">
        <f aca="false">INDEX(Curves!$A$12:$AZ$907,$BZ76,DC76)</f>
        <v>0</v>
      </c>
      <c r="AW76" s="31" t="n">
        <f aca="false">INDEX(Curves!$A$12:$AZ$907,$BZ76,DD76)</f>
        <v>0</v>
      </c>
      <c r="AX76" s="31" t="n">
        <f aca="false">INDEX(Curves!$A$12:$AZ$907,$BZ76,DE76)</f>
        <v>0</v>
      </c>
      <c r="AY76" s="31"/>
      <c r="AZ76" s="31" t="n">
        <f aca="false">INDEX(Curves!$A$12:$AZ$907,$BZ76,DG76)</f>
        <v>0</v>
      </c>
      <c r="BA76" s="31" t="n">
        <f aca="false">INDEX(Curves!$A$12:$AZ$907,$BZ76,DH76)</f>
        <v>0</v>
      </c>
      <c r="BB76" s="31" t="n">
        <f aca="false">INDEX(Curves!$A$12:$AZ$907,$BZ76,DI76)</f>
        <v>0</v>
      </c>
      <c r="BC76" s="31"/>
      <c r="BD76" s="31" t="n">
        <f aca="false">INDEX(Curves!$A$12:$AZ$907,$BZ76,DK76)</f>
        <v>0</v>
      </c>
      <c r="BE76" s="31" t="n">
        <f aca="false">INDEX(Curves!$A$12:$AZ$907,$BZ76,DL76)</f>
        <v>0</v>
      </c>
      <c r="BF76" s="31" t="n">
        <f aca="false">INDEX(Curves!$A$12:$AZ$907,$BZ76,DM76)</f>
        <v>0</v>
      </c>
      <c r="BG76" s="31"/>
      <c r="BH76" s="31" t="n">
        <f aca="false">INDEX(Curves!$A$12:$AZ$907,$BZ76,DO76)</f>
        <v>0</v>
      </c>
      <c r="BI76" s="31" t="n">
        <f aca="false">INDEX(Curves!$A$12:$AZ$907,$BZ76,DP76)</f>
        <v>0</v>
      </c>
      <c r="BJ76" s="31" t="n">
        <f aca="false">INDEX(Curves!$A$12:$AZ$907,$BZ76,DQ76)</f>
        <v>0</v>
      </c>
      <c r="BK76" s="0"/>
      <c r="BL76" s="0"/>
      <c r="BM76" s="51" t="n">
        <f aca="false">BM75</f>
        <v>35916</v>
      </c>
      <c r="BN76" s="51" t="n">
        <f aca="false">EOMONTH(BM76,1)</f>
        <v>35976</v>
      </c>
      <c r="BO76" s="51" t="n">
        <f aca="false">EOMONTH(BN76,1)</f>
        <v>36007</v>
      </c>
      <c r="BP76" s="51" t="n">
        <f aca="false">EOMONTH(BO76,1)</f>
        <v>36038</v>
      </c>
      <c r="BQ76" s="51" t="n">
        <f aca="false">EOMONTH(BP76,1)</f>
        <v>36068</v>
      </c>
      <c r="BR76" s="51" t="n">
        <f aca="false">EOMONTH(BQ76,1)</f>
        <v>36099</v>
      </c>
      <c r="BS76" s="51" t="n">
        <f aca="false">EOMONTH(BR76,1)</f>
        <v>36129</v>
      </c>
      <c r="BT76" s="51" t="n">
        <f aca="false">EOMONTH(BS76,1)</f>
        <v>36160</v>
      </c>
      <c r="BU76" s="51" t="n">
        <f aca="false">EOMONTH(BT76,1)</f>
        <v>36191</v>
      </c>
      <c r="BV76" s="51" t="n">
        <f aca="false">EOMONTH(BU76,1)</f>
        <v>36219</v>
      </c>
      <c r="BW76" s="51" t="n">
        <f aca="false">EOMONTH(BV76,1)</f>
        <v>36250</v>
      </c>
      <c r="BX76" s="52"/>
      <c r="BZ76" s="34" t="n">
        <f aca="false">MATCH(C76,Curves!$C$12:$C$433,0)</f>
        <v>74</v>
      </c>
      <c r="CA76" s="34" t="n">
        <f aca="false">MATCH(CONCATENATE("NG ",TEXT($BM76,"mmm-yyyy")),Curves!$11:$11,0)</f>
        <v>20</v>
      </c>
      <c r="CB76" s="34" t="n">
        <f aca="false">MATCH(CONCATENATE("B ",TEXT($BM76,"mmm-yyyy")),Curves!$11:$11,0)</f>
        <v>8</v>
      </c>
      <c r="CC76" s="34" t="n">
        <f aca="false">MATCH(CONCATENATE("DISC ",TEXT($BM76,"mmm-yyyy")),Curves!$11:$11,0)</f>
        <v>32</v>
      </c>
      <c r="CD76" s="34"/>
      <c r="CE76" s="34" t="n">
        <f aca="false">MATCH(CONCATENATE("NG ",TEXT($BN76,"mmm-yyyy")),Curves!$11:$11,0)</f>
        <v>21</v>
      </c>
      <c r="CF76" s="34" t="n">
        <f aca="false">MATCH(CONCATENATE("B ",TEXT($BN76,"mmm-yyyy")),Curves!$11:$11,0)</f>
        <v>9</v>
      </c>
      <c r="CG76" s="34" t="n">
        <f aca="false">MATCH(CONCATENATE("DISC ",TEXT($BN76,"mmm-yyyy")),Curves!$11:$11,0)</f>
        <v>33</v>
      </c>
      <c r="CH76" s="34"/>
      <c r="CI76" s="34" t="n">
        <f aca="false">MATCH(CONCATENATE("NG ",TEXT($BO76,"mmm-yyyy")),Curves!$11:$11,0)</f>
        <v>22</v>
      </c>
      <c r="CJ76" s="34" t="n">
        <f aca="false">MATCH(CONCATENATE("B ",TEXT($BO76,"mmm-yyyy")),Curves!$11:$11,0)</f>
        <v>10</v>
      </c>
      <c r="CK76" s="34" t="n">
        <f aca="false">MATCH(CONCATENATE("DISC ",TEXT($BO76,"mmm-yyyy")),Curves!$11:$11,0)</f>
        <v>34</v>
      </c>
      <c r="CL76" s="34"/>
      <c r="CM76" s="34" t="n">
        <f aca="false">MATCH(CONCATENATE("NG ",TEXT($BP76,"mmm-yyyy")),Curves!$11:$11,0)</f>
        <v>23</v>
      </c>
      <c r="CN76" s="34" t="n">
        <f aca="false">MATCH(CONCATENATE("B ",TEXT($BP76,"mmm-yyyy")),Curves!$11:$11,0)</f>
        <v>11</v>
      </c>
      <c r="CO76" s="34" t="n">
        <f aca="false">MATCH(CONCATENATE("DISC ",TEXT($BP76,"mmm-yyyy")),Curves!$11:$11,0)</f>
        <v>35</v>
      </c>
      <c r="CP76" s="34"/>
      <c r="CQ76" s="34" t="n">
        <f aca="false">MATCH(CONCATENATE("NG ",TEXT($BQ76,"mmm-yyyy")),Curves!$11:$11,0)</f>
        <v>24</v>
      </c>
      <c r="CR76" s="34" t="n">
        <f aca="false">MATCH(CONCATENATE("B ",TEXT($BQ76,"mmm-yyyy")),Curves!$11:$11,0)</f>
        <v>12</v>
      </c>
      <c r="CS76" s="34" t="n">
        <f aca="false">MATCH(CONCATENATE("DISC ",TEXT($BQ76,"mmm-yyyy")),Curves!$11:$11,0)</f>
        <v>36</v>
      </c>
      <c r="CT76" s="34"/>
      <c r="CU76" s="34" t="n">
        <f aca="false">MATCH(CONCATENATE("NG ",TEXT($BR76,"mmm-yyyy")),Curves!$11:$11,0)</f>
        <v>25</v>
      </c>
      <c r="CV76" s="34" t="n">
        <f aca="false">MATCH(CONCATENATE("B ",TEXT($BR76,"mmm-yyyy")),Curves!$11:$11,0)</f>
        <v>13</v>
      </c>
      <c r="CW76" s="34" t="n">
        <f aca="false">MATCH(CONCATENATE("DISC ",TEXT($BR76,"mmm-yyyy")),Curves!$11:$11,0)</f>
        <v>37</v>
      </c>
      <c r="CX76" s="34"/>
      <c r="CY76" s="34" t="n">
        <f aca="false">MATCH(CONCATENATE("NG ",TEXT($BS76,"mmm-yyyy")),Curves!$11:$11,0)</f>
        <v>26</v>
      </c>
      <c r="CZ76" s="34" t="n">
        <f aca="false">MATCH(CONCATENATE("B ",TEXT($BS76,"mmm-yyyy")),Curves!$11:$11,0)</f>
        <v>14</v>
      </c>
      <c r="DA76" s="34" t="n">
        <f aca="false">MATCH(CONCATENATE("DISC ",TEXT($BS76,"mmm-yyyy")),Curves!$11:$11,0)</f>
        <v>38</v>
      </c>
      <c r="DB76" s="34"/>
      <c r="DC76" s="34" t="n">
        <f aca="false">MATCH(CONCATENATE("NG ",TEXT($BT76,"mmm-yyyy")),Curves!$11:$11,0)</f>
        <v>27</v>
      </c>
      <c r="DD76" s="34" t="n">
        <f aca="false">MATCH(CONCATENATE("B ",TEXT($BT76,"mmm-yyyy")),Curves!$11:$11,0)</f>
        <v>15</v>
      </c>
      <c r="DE76" s="34" t="n">
        <f aca="false">MATCH(CONCATENATE("DISC ",TEXT($BT76,"mmm-yyyy")),Curves!$11:$11,0)</f>
        <v>39</v>
      </c>
      <c r="DF76" s="34"/>
      <c r="DG76" s="34" t="n">
        <f aca="false">MATCH(CONCATENATE("NG ",TEXT($BU76,"mmm-yyyy")),Curves!$11:$11,0)</f>
        <v>28</v>
      </c>
      <c r="DH76" s="34" t="n">
        <f aca="false">MATCH(CONCATENATE("B ",TEXT($BU76,"mmm-yyyy")),Curves!$11:$11,0)</f>
        <v>16</v>
      </c>
      <c r="DI76" s="34" t="n">
        <f aca="false">MATCH(CONCATENATE("DISC ",TEXT($BU76,"mmm-yyyy")),Curves!$11:$11,0)</f>
        <v>40</v>
      </c>
      <c r="DK76" s="34" t="n">
        <f aca="false">MATCH(CONCATENATE("NG ",TEXT($BV76,"mmm-yyyy")),Curves!$11:$11,0)</f>
        <v>29</v>
      </c>
      <c r="DL76" s="34" t="n">
        <f aca="false">MATCH(CONCATENATE("B ",TEXT($BV76,"mmm-yyyy")),Curves!$11:$11,0)</f>
        <v>17</v>
      </c>
      <c r="DM76" s="34" t="n">
        <f aca="false">MATCH(CONCATENATE("DISC ",TEXT($BV76,"mmm-yyyy")),Curves!$11:$11,0)</f>
        <v>41</v>
      </c>
      <c r="DO76" s="34" t="n">
        <f aca="false">MATCH(CONCATENATE("NG ",TEXT($BW76,"mmm-yyyy")),Curves!$11:$11,0)</f>
        <v>30</v>
      </c>
      <c r="DP76" s="34" t="n">
        <f aca="false">MATCH(CONCATENATE("B ",TEXT($BW76,"mmm-yyyy")),Curves!$11:$11,0)</f>
        <v>18</v>
      </c>
      <c r="DQ76" s="34" t="n">
        <f aca="false">MATCH(CONCATENATE("DISC ",TEXT($BW76,"mmm-yyyy")),Curves!$11:$11,0)</f>
        <v>42</v>
      </c>
    </row>
    <row r="77" customFormat="false" ht="12.75" hidden="false" customHeight="false" outlineLevel="0" collapsed="false">
      <c r="B77" s="26" t="n">
        <f aca="false">IF(C77&lt;&gt;"",IF(C77&gt;=(WORKDAY(EOMONTH(C77,0)+1,-2)),EOMONTH(EOMONTH(C77,0)+1,0)+1,EOMONTH(C77,0)+1),"")</f>
        <v>35977</v>
      </c>
      <c r="C77" s="45" t="n">
        <f aca="false">IF(Curves!C86&lt;&gt;"",Curves!C86,"")</f>
        <v>35960</v>
      </c>
      <c r="D77" s="46"/>
      <c r="E77" s="47" t="n">
        <f aca="false">(T77+U77)*V77</f>
        <v>0</v>
      </c>
      <c r="F77" s="47" t="n">
        <f aca="false">(X77+Y77)*Z77</f>
        <v>0</v>
      </c>
      <c r="G77" s="47" t="n">
        <f aca="false">(AB77+AC77)*AD77</f>
        <v>0</v>
      </c>
      <c r="H77" s="47" t="n">
        <f aca="false">(AF77+AG77)*AH77</f>
        <v>0</v>
      </c>
      <c r="I77" s="47" t="n">
        <f aca="false">(AJ77+AK77)*AL77</f>
        <v>0</v>
      </c>
      <c r="J77" s="47" t="n">
        <f aca="false">(AN77+AO77)*AP77</f>
        <v>0</v>
      </c>
      <c r="K77" s="47" t="n">
        <f aca="false">(AR77+AS77)*AT77</f>
        <v>0</v>
      </c>
      <c r="L77" s="47" t="n">
        <f aca="false">(AV77+AW77)*AX77</f>
        <v>0</v>
      </c>
      <c r="M77" s="47" t="n">
        <f aca="false">(AZ77+BA77)*BB77</f>
        <v>0</v>
      </c>
      <c r="N77" s="47" t="n">
        <f aca="false">(BD77+BE77)*BF77</f>
        <v>0</v>
      </c>
      <c r="O77" s="48" t="n">
        <f aca="false">(BH77+BI77)*BJ77</f>
        <v>0</v>
      </c>
      <c r="P77" s="49" t="n">
        <f aca="false">MAX(E77:O77)</f>
        <v>0</v>
      </c>
      <c r="Q77" s="49" t="n">
        <f aca="false">MIN(G77:O77)</f>
        <v>0</v>
      </c>
      <c r="R77" s="50" t="n">
        <f aca="false">IF(P77-Q77&lt;&gt;0,P77-Q77,R76)</f>
        <v>0.599690983923465</v>
      </c>
      <c r="T77" s="31" t="n">
        <f aca="false">INDEX(Curves!$A$12:$AZ$907,$BZ77,CA77)</f>
        <v>0</v>
      </c>
      <c r="U77" s="31" t="n">
        <f aca="false">INDEX(Curves!$A$12:$AZ$907,$BZ77,CB77)</f>
        <v>0</v>
      </c>
      <c r="V77" s="31" t="n">
        <f aca="false">INDEX(Curves!$A$12:$AZ$907,$BZ77,CC77)</f>
        <v>0</v>
      </c>
      <c r="W77" s="31"/>
      <c r="X77" s="31" t="n">
        <f aca="false">INDEX(Curves!$A$12:$AZ$907,$BZ77,CE77)</f>
        <v>0</v>
      </c>
      <c r="Y77" s="31" t="n">
        <f aca="false">INDEX(Curves!$A$12:$AZ$907,$BZ77,CF77)</f>
        <v>0</v>
      </c>
      <c r="Z77" s="31" t="n">
        <f aca="false">INDEX(Curves!$A$12:$AZ$907,$BZ77,CG77)</f>
        <v>0</v>
      </c>
      <c r="AA77" s="31"/>
      <c r="AB77" s="31" t="n">
        <f aca="false">INDEX(Curves!$A$12:$AZ$907,$BZ77,CI77)</f>
        <v>0</v>
      </c>
      <c r="AC77" s="31" t="n">
        <f aca="false">INDEX(Curves!$A$12:$AZ$907,$BZ77,CJ77)</f>
        <v>0</v>
      </c>
      <c r="AD77" s="31" t="n">
        <f aca="false">INDEX(Curves!$A$12:$AZ$907,$BZ77,CK77)</f>
        <v>0</v>
      </c>
      <c r="AE77" s="31"/>
      <c r="AF77" s="31" t="n">
        <f aca="false">INDEX(Curves!$A$12:$AZ$907,$BZ77,CM77)</f>
        <v>0</v>
      </c>
      <c r="AG77" s="31" t="n">
        <f aca="false">INDEX(Curves!$A$12:$AZ$907,$BZ77,CN77)</f>
        <v>0</v>
      </c>
      <c r="AH77" s="31" t="n">
        <f aca="false">INDEX(Curves!$A$12:$AZ$907,$BZ77,CO77)</f>
        <v>0</v>
      </c>
      <c r="AI77" s="31"/>
      <c r="AJ77" s="31" t="n">
        <f aca="false">INDEX(Curves!$A$12:$AZ$907,$BZ77,CQ77)</f>
        <v>0</v>
      </c>
      <c r="AK77" s="31" t="n">
        <f aca="false">INDEX(Curves!$A$12:$AZ$907,$BZ77,CR77)</f>
        <v>0</v>
      </c>
      <c r="AL77" s="31" t="n">
        <f aca="false">INDEX(Curves!$A$12:$AZ$907,$BZ77,CS77)</f>
        <v>0</v>
      </c>
      <c r="AM77" s="31"/>
      <c r="AN77" s="31" t="n">
        <f aca="false">INDEX(Curves!$A$12:$AZ$907,$BZ77,CU77)</f>
        <v>0</v>
      </c>
      <c r="AO77" s="31" t="n">
        <f aca="false">INDEX(Curves!$A$12:$AZ$907,$BZ77,CV77)</f>
        <v>0</v>
      </c>
      <c r="AP77" s="31" t="n">
        <f aca="false">INDEX(Curves!$A$12:$AZ$907,$BZ77,CW77)</f>
        <v>0</v>
      </c>
      <c r="AQ77" s="31"/>
      <c r="AR77" s="31" t="n">
        <f aca="false">INDEX(Curves!$A$12:$AZ$907,$BZ77,CY77)</f>
        <v>0</v>
      </c>
      <c r="AS77" s="31" t="n">
        <f aca="false">INDEX(Curves!$A$12:$AZ$907,$BZ77,CZ77)</f>
        <v>0</v>
      </c>
      <c r="AT77" s="31" t="n">
        <f aca="false">INDEX(Curves!$A$12:$AZ$907,$BZ77,DA77)</f>
        <v>0</v>
      </c>
      <c r="AU77" s="31"/>
      <c r="AV77" s="31" t="n">
        <f aca="false">INDEX(Curves!$A$12:$AZ$907,$BZ77,DC77)</f>
        <v>0</v>
      </c>
      <c r="AW77" s="31" t="n">
        <f aca="false">INDEX(Curves!$A$12:$AZ$907,$BZ77,DD77)</f>
        <v>0</v>
      </c>
      <c r="AX77" s="31" t="n">
        <f aca="false">INDEX(Curves!$A$12:$AZ$907,$BZ77,DE77)</f>
        <v>0</v>
      </c>
      <c r="AY77" s="31"/>
      <c r="AZ77" s="31" t="n">
        <f aca="false">INDEX(Curves!$A$12:$AZ$907,$BZ77,DG77)</f>
        <v>0</v>
      </c>
      <c r="BA77" s="31" t="n">
        <f aca="false">INDEX(Curves!$A$12:$AZ$907,$BZ77,DH77)</f>
        <v>0</v>
      </c>
      <c r="BB77" s="31" t="n">
        <f aca="false">INDEX(Curves!$A$12:$AZ$907,$BZ77,DI77)</f>
        <v>0</v>
      </c>
      <c r="BC77" s="31"/>
      <c r="BD77" s="31" t="n">
        <f aca="false">INDEX(Curves!$A$12:$AZ$907,$BZ77,DK77)</f>
        <v>0</v>
      </c>
      <c r="BE77" s="31" t="n">
        <f aca="false">INDEX(Curves!$A$12:$AZ$907,$BZ77,DL77)</f>
        <v>0</v>
      </c>
      <c r="BF77" s="31" t="n">
        <f aca="false">INDEX(Curves!$A$12:$AZ$907,$BZ77,DM77)</f>
        <v>0</v>
      </c>
      <c r="BG77" s="31"/>
      <c r="BH77" s="31" t="n">
        <f aca="false">INDEX(Curves!$A$12:$AZ$907,$BZ77,DO77)</f>
        <v>0</v>
      </c>
      <c r="BI77" s="31" t="n">
        <f aca="false">INDEX(Curves!$A$12:$AZ$907,$BZ77,DP77)</f>
        <v>0</v>
      </c>
      <c r="BJ77" s="31" t="n">
        <f aca="false">INDEX(Curves!$A$12:$AZ$907,$BZ77,DQ77)</f>
        <v>0</v>
      </c>
      <c r="BK77" s="0"/>
      <c r="BL77" s="0"/>
      <c r="BM77" s="51" t="n">
        <f aca="false">BM76</f>
        <v>35916</v>
      </c>
      <c r="BN77" s="51" t="n">
        <f aca="false">EOMONTH(BM77,1)</f>
        <v>35976</v>
      </c>
      <c r="BO77" s="51" t="n">
        <f aca="false">EOMONTH(BN77,1)</f>
        <v>36007</v>
      </c>
      <c r="BP77" s="51" t="n">
        <f aca="false">EOMONTH(BO77,1)</f>
        <v>36038</v>
      </c>
      <c r="BQ77" s="51" t="n">
        <f aca="false">EOMONTH(BP77,1)</f>
        <v>36068</v>
      </c>
      <c r="BR77" s="51" t="n">
        <f aca="false">EOMONTH(BQ77,1)</f>
        <v>36099</v>
      </c>
      <c r="BS77" s="51" t="n">
        <f aca="false">EOMONTH(BR77,1)</f>
        <v>36129</v>
      </c>
      <c r="BT77" s="51" t="n">
        <f aca="false">EOMONTH(BS77,1)</f>
        <v>36160</v>
      </c>
      <c r="BU77" s="51" t="n">
        <f aca="false">EOMONTH(BT77,1)</f>
        <v>36191</v>
      </c>
      <c r="BV77" s="51" t="n">
        <f aca="false">EOMONTH(BU77,1)</f>
        <v>36219</v>
      </c>
      <c r="BW77" s="51" t="n">
        <f aca="false">EOMONTH(BV77,1)</f>
        <v>36250</v>
      </c>
      <c r="BX77" s="52"/>
      <c r="BZ77" s="34" t="n">
        <f aca="false">MATCH(C77,Curves!$C$12:$C$433,0)</f>
        <v>75</v>
      </c>
      <c r="CA77" s="34" t="n">
        <f aca="false">MATCH(CONCATENATE("NG ",TEXT($BM77,"mmm-yyyy")),Curves!$11:$11,0)</f>
        <v>20</v>
      </c>
      <c r="CB77" s="34" t="n">
        <f aca="false">MATCH(CONCATENATE("B ",TEXT($BM77,"mmm-yyyy")),Curves!$11:$11,0)</f>
        <v>8</v>
      </c>
      <c r="CC77" s="34" t="n">
        <f aca="false">MATCH(CONCATENATE("DISC ",TEXT($BM77,"mmm-yyyy")),Curves!$11:$11,0)</f>
        <v>32</v>
      </c>
      <c r="CD77" s="34"/>
      <c r="CE77" s="34" t="n">
        <f aca="false">MATCH(CONCATENATE("NG ",TEXT($BN77,"mmm-yyyy")),Curves!$11:$11,0)</f>
        <v>21</v>
      </c>
      <c r="CF77" s="34" t="n">
        <f aca="false">MATCH(CONCATENATE("B ",TEXT($BN77,"mmm-yyyy")),Curves!$11:$11,0)</f>
        <v>9</v>
      </c>
      <c r="CG77" s="34" t="n">
        <f aca="false">MATCH(CONCATENATE("DISC ",TEXT($BN77,"mmm-yyyy")),Curves!$11:$11,0)</f>
        <v>33</v>
      </c>
      <c r="CH77" s="34"/>
      <c r="CI77" s="34" t="n">
        <f aca="false">MATCH(CONCATENATE("NG ",TEXT($BO77,"mmm-yyyy")),Curves!$11:$11,0)</f>
        <v>22</v>
      </c>
      <c r="CJ77" s="34" t="n">
        <f aca="false">MATCH(CONCATENATE("B ",TEXT($BO77,"mmm-yyyy")),Curves!$11:$11,0)</f>
        <v>10</v>
      </c>
      <c r="CK77" s="34" t="n">
        <f aca="false">MATCH(CONCATENATE("DISC ",TEXT($BO77,"mmm-yyyy")),Curves!$11:$11,0)</f>
        <v>34</v>
      </c>
      <c r="CL77" s="34"/>
      <c r="CM77" s="34" t="n">
        <f aca="false">MATCH(CONCATENATE("NG ",TEXT($BP77,"mmm-yyyy")),Curves!$11:$11,0)</f>
        <v>23</v>
      </c>
      <c r="CN77" s="34" t="n">
        <f aca="false">MATCH(CONCATENATE("B ",TEXT($BP77,"mmm-yyyy")),Curves!$11:$11,0)</f>
        <v>11</v>
      </c>
      <c r="CO77" s="34" t="n">
        <f aca="false">MATCH(CONCATENATE("DISC ",TEXT($BP77,"mmm-yyyy")),Curves!$11:$11,0)</f>
        <v>35</v>
      </c>
      <c r="CP77" s="34"/>
      <c r="CQ77" s="34" t="n">
        <f aca="false">MATCH(CONCATENATE("NG ",TEXT($BQ77,"mmm-yyyy")),Curves!$11:$11,0)</f>
        <v>24</v>
      </c>
      <c r="CR77" s="34" t="n">
        <f aca="false">MATCH(CONCATENATE("B ",TEXT($BQ77,"mmm-yyyy")),Curves!$11:$11,0)</f>
        <v>12</v>
      </c>
      <c r="CS77" s="34" t="n">
        <f aca="false">MATCH(CONCATENATE("DISC ",TEXT($BQ77,"mmm-yyyy")),Curves!$11:$11,0)</f>
        <v>36</v>
      </c>
      <c r="CT77" s="34"/>
      <c r="CU77" s="34" t="n">
        <f aca="false">MATCH(CONCATENATE("NG ",TEXT($BR77,"mmm-yyyy")),Curves!$11:$11,0)</f>
        <v>25</v>
      </c>
      <c r="CV77" s="34" t="n">
        <f aca="false">MATCH(CONCATENATE("B ",TEXT($BR77,"mmm-yyyy")),Curves!$11:$11,0)</f>
        <v>13</v>
      </c>
      <c r="CW77" s="34" t="n">
        <f aca="false">MATCH(CONCATENATE("DISC ",TEXT($BR77,"mmm-yyyy")),Curves!$11:$11,0)</f>
        <v>37</v>
      </c>
      <c r="CX77" s="34"/>
      <c r="CY77" s="34" t="n">
        <f aca="false">MATCH(CONCATENATE("NG ",TEXT($BS77,"mmm-yyyy")),Curves!$11:$11,0)</f>
        <v>26</v>
      </c>
      <c r="CZ77" s="34" t="n">
        <f aca="false">MATCH(CONCATENATE("B ",TEXT($BS77,"mmm-yyyy")),Curves!$11:$11,0)</f>
        <v>14</v>
      </c>
      <c r="DA77" s="34" t="n">
        <f aca="false">MATCH(CONCATENATE("DISC ",TEXT($BS77,"mmm-yyyy")),Curves!$11:$11,0)</f>
        <v>38</v>
      </c>
      <c r="DB77" s="34"/>
      <c r="DC77" s="34" t="n">
        <f aca="false">MATCH(CONCATENATE("NG ",TEXT($BT77,"mmm-yyyy")),Curves!$11:$11,0)</f>
        <v>27</v>
      </c>
      <c r="DD77" s="34" t="n">
        <f aca="false">MATCH(CONCATENATE("B ",TEXT($BT77,"mmm-yyyy")),Curves!$11:$11,0)</f>
        <v>15</v>
      </c>
      <c r="DE77" s="34" t="n">
        <f aca="false">MATCH(CONCATENATE("DISC ",TEXT($BT77,"mmm-yyyy")),Curves!$11:$11,0)</f>
        <v>39</v>
      </c>
      <c r="DF77" s="34"/>
      <c r="DG77" s="34" t="n">
        <f aca="false">MATCH(CONCATENATE("NG ",TEXT($BU77,"mmm-yyyy")),Curves!$11:$11,0)</f>
        <v>28</v>
      </c>
      <c r="DH77" s="34" t="n">
        <f aca="false">MATCH(CONCATENATE("B ",TEXT($BU77,"mmm-yyyy")),Curves!$11:$11,0)</f>
        <v>16</v>
      </c>
      <c r="DI77" s="34" t="n">
        <f aca="false">MATCH(CONCATENATE("DISC ",TEXT($BU77,"mmm-yyyy")),Curves!$11:$11,0)</f>
        <v>40</v>
      </c>
      <c r="DK77" s="34" t="n">
        <f aca="false">MATCH(CONCATENATE("NG ",TEXT($BV77,"mmm-yyyy")),Curves!$11:$11,0)</f>
        <v>29</v>
      </c>
      <c r="DL77" s="34" t="n">
        <f aca="false">MATCH(CONCATENATE("B ",TEXT($BV77,"mmm-yyyy")),Curves!$11:$11,0)</f>
        <v>17</v>
      </c>
      <c r="DM77" s="34" t="n">
        <f aca="false">MATCH(CONCATENATE("DISC ",TEXT($BV77,"mmm-yyyy")),Curves!$11:$11,0)</f>
        <v>41</v>
      </c>
      <c r="DO77" s="34" t="n">
        <f aca="false">MATCH(CONCATENATE("NG ",TEXT($BW77,"mmm-yyyy")),Curves!$11:$11,0)</f>
        <v>30</v>
      </c>
      <c r="DP77" s="34" t="n">
        <f aca="false">MATCH(CONCATENATE("B ",TEXT($BW77,"mmm-yyyy")),Curves!$11:$11,0)</f>
        <v>18</v>
      </c>
      <c r="DQ77" s="34" t="n">
        <f aca="false">MATCH(CONCATENATE("DISC ",TEXT($BW77,"mmm-yyyy")),Curves!$11:$11,0)</f>
        <v>42</v>
      </c>
    </row>
    <row r="78" customFormat="false" ht="12.75" hidden="false" customHeight="false" outlineLevel="0" collapsed="false">
      <c r="B78" s="26" t="n">
        <f aca="false">IF(C78&lt;&gt;"",IF(C78&gt;=(WORKDAY(EOMONTH(C78,0)+1,-2)),EOMONTH(EOMONTH(C78,0)+1,0)+1,EOMONTH(C78,0)+1),"")</f>
        <v>35977</v>
      </c>
      <c r="C78" s="45" t="n">
        <f aca="false">IF(Curves!C87&lt;&gt;"",Curves!C87,"")</f>
        <v>35961</v>
      </c>
      <c r="D78" s="46"/>
      <c r="E78" s="47" t="n">
        <f aca="false">(T78+U78)*V78</f>
        <v>0</v>
      </c>
      <c r="F78" s="47" t="n">
        <f aca="false">(X78+Y78)*Z78</f>
        <v>0</v>
      </c>
      <c r="G78" s="47" t="n">
        <f aca="false">(AB78+AC78)*AD78</f>
        <v>2.17447062904419</v>
      </c>
      <c r="H78" s="47" t="n">
        <f aca="false">(AF78+AG78)*AH78</f>
        <v>2.28409309546115</v>
      </c>
      <c r="I78" s="47" t="n">
        <f aca="false">(AJ78+AK78)*AL78</f>
        <v>2.28784902962126</v>
      </c>
      <c r="J78" s="47" t="n">
        <f aca="false">(AN78+AO78)*AP78</f>
        <v>2.29288879725467</v>
      </c>
      <c r="K78" s="47" t="n">
        <f aca="false">(AR78+AS78)*AT78</f>
        <v>2.53040164096773</v>
      </c>
      <c r="L78" s="47" t="n">
        <f aca="false">(AV78+AW78)*AX78</f>
        <v>2.71734959306688</v>
      </c>
      <c r="M78" s="47" t="n">
        <f aca="false">(AZ78+BA78)*BB78</f>
        <v>2.75276471859568</v>
      </c>
      <c r="N78" s="47" t="n">
        <f aca="false">(BD78+BE78)*BF78</f>
        <v>2.63821405815092</v>
      </c>
      <c r="O78" s="48" t="n">
        <f aca="false">(BH78+BI78)*BJ78</f>
        <v>2.52588696317802</v>
      </c>
      <c r="P78" s="49" t="n">
        <f aca="false">MAX(E78:O78)</f>
        <v>2.75276471859568</v>
      </c>
      <c r="Q78" s="49" t="n">
        <f aca="false">MIN(G78:O78)</f>
        <v>2.17447062904419</v>
      </c>
      <c r="R78" s="50" t="n">
        <f aca="false">IF(P78-Q78&lt;&gt;0,P78-Q78,R77)</f>
        <v>0.578294089551489</v>
      </c>
      <c r="T78" s="31" t="n">
        <f aca="false">INDEX(Curves!$A$12:$AZ$907,$BZ78,CA78)</f>
        <v>0</v>
      </c>
      <c r="U78" s="31" t="n">
        <f aca="false">INDEX(Curves!$A$12:$AZ$907,$BZ78,CB78)</f>
        <v>0</v>
      </c>
      <c r="V78" s="31" t="n">
        <f aca="false">INDEX(Curves!$A$12:$AZ$907,$BZ78,CC78)</f>
        <v>0</v>
      </c>
      <c r="W78" s="31"/>
      <c r="X78" s="31" t="n">
        <f aca="false">INDEX(Curves!$A$12:$AZ$907,$BZ78,CE78)</f>
        <v>0</v>
      </c>
      <c r="Y78" s="31" t="n">
        <f aca="false">INDEX(Curves!$A$12:$AZ$907,$BZ78,CF78)</f>
        <v>0</v>
      </c>
      <c r="Z78" s="31" t="n">
        <f aca="false">INDEX(Curves!$A$12:$AZ$907,$BZ78,CG78)</f>
        <v>0</v>
      </c>
      <c r="AA78" s="31"/>
      <c r="AB78" s="31" t="n">
        <f aca="false">INDEX(Curves!$A$12:$AZ$907,$BZ78,CI78)</f>
        <v>2.1</v>
      </c>
      <c r="AC78" s="31" t="n">
        <f aca="false">INDEX(Curves!$A$12:$AZ$907,$BZ78,CJ78)</f>
        <v>0.08</v>
      </c>
      <c r="AD78" s="31" t="n">
        <f aca="false">INDEX(Curves!$A$12:$AZ$907,$BZ78,CK78)</f>
        <v>0.997463591304676</v>
      </c>
      <c r="AE78" s="31"/>
      <c r="AF78" s="31" t="n">
        <f aca="false">INDEX(Curves!$A$12:$AZ$907,$BZ78,CM78)</f>
        <v>2.141</v>
      </c>
      <c r="AG78" s="31" t="n">
        <f aca="false">INDEX(Curves!$A$12:$AZ$907,$BZ78,CN78)</f>
        <v>0.16</v>
      </c>
      <c r="AH78" s="31" t="n">
        <f aca="false">INDEX(Curves!$A$12:$AZ$907,$BZ78,CO78)</f>
        <v>0.992652366562863</v>
      </c>
      <c r="AI78" s="31"/>
      <c r="AJ78" s="31" t="n">
        <f aca="false">INDEX(Curves!$A$12:$AZ$907,$BZ78,CQ78)</f>
        <v>2.176</v>
      </c>
      <c r="AK78" s="31" t="n">
        <f aca="false">INDEX(Curves!$A$12:$AZ$907,$BZ78,CR78)</f>
        <v>0.14</v>
      </c>
      <c r="AL78" s="31" t="n">
        <f aca="false">INDEX(Curves!$A$12:$AZ$907,$BZ78,CS78)</f>
        <v>0.987845004154259</v>
      </c>
      <c r="AM78" s="31"/>
      <c r="AN78" s="31" t="n">
        <f aca="false">INDEX(Curves!$A$12:$AZ$907,$BZ78,CU78)</f>
        <v>2.232</v>
      </c>
      <c r="AO78" s="31" t="n">
        <f aca="false">INDEX(Curves!$A$12:$AZ$907,$BZ78,CV78)</f>
        <v>0.1</v>
      </c>
      <c r="AP78" s="31" t="n">
        <f aca="false">INDEX(Curves!$A$12:$AZ$907,$BZ78,CW78)</f>
        <v>0.983228472236136</v>
      </c>
      <c r="AQ78" s="31"/>
      <c r="AR78" s="31" t="n">
        <f aca="false">INDEX(Curves!$A$12:$AZ$907,$BZ78,CY78)</f>
        <v>2.436</v>
      </c>
      <c r="AS78" s="31" t="n">
        <f aca="false">INDEX(Curves!$A$12:$AZ$907,$BZ78,CZ78)</f>
        <v>0.15</v>
      </c>
      <c r="AT78" s="31" t="n">
        <f aca="false">INDEX(Curves!$A$12:$AZ$907,$BZ78,DA78)</f>
        <v>0.978500247860684</v>
      </c>
      <c r="AU78" s="31"/>
      <c r="AV78" s="31" t="n">
        <f aca="false">INDEX(Curves!$A$12:$AZ$907,$BZ78,DC78)</f>
        <v>2.64</v>
      </c>
      <c r="AW78" s="31" t="n">
        <f aca="false">INDEX(Curves!$A$12:$AZ$907,$BZ78,DD78)</f>
        <v>0.15</v>
      </c>
      <c r="AX78" s="31" t="n">
        <f aca="false">INDEX(Curves!$A$12:$AZ$907,$BZ78,DE78)</f>
        <v>0.973960427622536</v>
      </c>
      <c r="AY78" s="31"/>
      <c r="AZ78" s="31" t="n">
        <f aca="false">INDEX(Curves!$A$12:$AZ$907,$BZ78,DG78)</f>
        <v>2.69</v>
      </c>
      <c r="BA78" s="31" t="n">
        <f aca="false">INDEX(Curves!$A$12:$AZ$907,$BZ78,DH78)</f>
        <v>0.15</v>
      </c>
      <c r="BB78" s="31" t="n">
        <f aca="false">INDEX(Curves!$A$12:$AZ$907,$BZ78,DI78)</f>
        <v>0.969283351618198</v>
      </c>
      <c r="BC78" s="31"/>
      <c r="BD78" s="31" t="n">
        <f aca="false">INDEX(Curves!$A$12:$AZ$907,$BZ78,DK78)</f>
        <v>2.585</v>
      </c>
      <c r="BE78" s="31" t="n">
        <f aca="false">INDEX(Curves!$A$12:$AZ$907,$BZ78,DL78)</f>
        <v>0.15</v>
      </c>
      <c r="BF78" s="31" t="n">
        <f aca="false">INDEX(Curves!$A$12:$AZ$907,$BZ78,DM78)</f>
        <v>0.964612087075289</v>
      </c>
      <c r="BG78" s="31"/>
      <c r="BH78" s="31" t="n">
        <f aca="false">INDEX(Curves!$A$12:$AZ$907,$BZ78,DO78)</f>
        <v>2.48</v>
      </c>
      <c r="BI78" s="31" t="n">
        <f aca="false">INDEX(Curves!$A$12:$AZ$907,$BZ78,DP78)</f>
        <v>0.15</v>
      </c>
      <c r="BJ78" s="31" t="n">
        <f aca="false">INDEX(Curves!$A$12:$AZ$907,$BZ78,DQ78)</f>
        <v>0.960413293984036</v>
      </c>
      <c r="BK78" s="0"/>
      <c r="BL78" s="0"/>
      <c r="BM78" s="51" t="n">
        <f aca="false">BM77</f>
        <v>35916</v>
      </c>
      <c r="BN78" s="51" t="n">
        <f aca="false">EOMONTH(BM78,1)</f>
        <v>35976</v>
      </c>
      <c r="BO78" s="51" t="n">
        <f aca="false">EOMONTH(BN78,1)</f>
        <v>36007</v>
      </c>
      <c r="BP78" s="51" t="n">
        <f aca="false">EOMONTH(BO78,1)</f>
        <v>36038</v>
      </c>
      <c r="BQ78" s="51" t="n">
        <f aca="false">EOMONTH(BP78,1)</f>
        <v>36068</v>
      </c>
      <c r="BR78" s="51" t="n">
        <f aca="false">EOMONTH(BQ78,1)</f>
        <v>36099</v>
      </c>
      <c r="BS78" s="51" t="n">
        <f aca="false">EOMONTH(BR78,1)</f>
        <v>36129</v>
      </c>
      <c r="BT78" s="51" t="n">
        <f aca="false">EOMONTH(BS78,1)</f>
        <v>36160</v>
      </c>
      <c r="BU78" s="51" t="n">
        <f aca="false">EOMONTH(BT78,1)</f>
        <v>36191</v>
      </c>
      <c r="BV78" s="51" t="n">
        <f aca="false">EOMONTH(BU78,1)</f>
        <v>36219</v>
      </c>
      <c r="BW78" s="51" t="n">
        <f aca="false">EOMONTH(BV78,1)</f>
        <v>36250</v>
      </c>
      <c r="BX78" s="52"/>
      <c r="BZ78" s="34" t="n">
        <f aca="false">MATCH(C78,Curves!$C$12:$C$433,0)</f>
        <v>76</v>
      </c>
      <c r="CA78" s="34" t="n">
        <f aca="false">MATCH(CONCATENATE("NG ",TEXT($BM78,"mmm-yyyy")),Curves!$11:$11,0)</f>
        <v>20</v>
      </c>
      <c r="CB78" s="34" t="n">
        <f aca="false">MATCH(CONCATENATE("B ",TEXT($BM78,"mmm-yyyy")),Curves!$11:$11,0)</f>
        <v>8</v>
      </c>
      <c r="CC78" s="34" t="n">
        <f aca="false">MATCH(CONCATENATE("DISC ",TEXT($BM78,"mmm-yyyy")),Curves!$11:$11,0)</f>
        <v>32</v>
      </c>
      <c r="CD78" s="34"/>
      <c r="CE78" s="34" t="n">
        <f aca="false">MATCH(CONCATENATE("NG ",TEXT($BN78,"mmm-yyyy")),Curves!$11:$11,0)</f>
        <v>21</v>
      </c>
      <c r="CF78" s="34" t="n">
        <f aca="false">MATCH(CONCATENATE("B ",TEXT($BN78,"mmm-yyyy")),Curves!$11:$11,0)</f>
        <v>9</v>
      </c>
      <c r="CG78" s="34" t="n">
        <f aca="false">MATCH(CONCATENATE("DISC ",TEXT($BN78,"mmm-yyyy")),Curves!$11:$11,0)</f>
        <v>33</v>
      </c>
      <c r="CH78" s="34"/>
      <c r="CI78" s="34" t="n">
        <f aca="false">MATCH(CONCATENATE("NG ",TEXT($BO78,"mmm-yyyy")),Curves!$11:$11,0)</f>
        <v>22</v>
      </c>
      <c r="CJ78" s="34" t="n">
        <f aca="false">MATCH(CONCATENATE("B ",TEXT($BO78,"mmm-yyyy")),Curves!$11:$11,0)</f>
        <v>10</v>
      </c>
      <c r="CK78" s="34" t="n">
        <f aca="false">MATCH(CONCATENATE("DISC ",TEXT($BO78,"mmm-yyyy")),Curves!$11:$11,0)</f>
        <v>34</v>
      </c>
      <c r="CL78" s="34"/>
      <c r="CM78" s="34" t="n">
        <f aca="false">MATCH(CONCATENATE("NG ",TEXT($BP78,"mmm-yyyy")),Curves!$11:$11,0)</f>
        <v>23</v>
      </c>
      <c r="CN78" s="34" t="n">
        <f aca="false">MATCH(CONCATENATE("B ",TEXT($BP78,"mmm-yyyy")),Curves!$11:$11,0)</f>
        <v>11</v>
      </c>
      <c r="CO78" s="34" t="n">
        <f aca="false">MATCH(CONCATENATE("DISC ",TEXT($BP78,"mmm-yyyy")),Curves!$11:$11,0)</f>
        <v>35</v>
      </c>
      <c r="CP78" s="34"/>
      <c r="CQ78" s="34" t="n">
        <f aca="false">MATCH(CONCATENATE("NG ",TEXT($BQ78,"mmm-yyyy")),Curves!$11:$11,0)</f>
        <v>24</v>
      </c>
      <c r="CR78" s="34" t="n">
        <f aca="false">MATCH(CONCATENATE("B ",TEXT($BQ78,"mmm-yyyy")),Curves!$11:$11,0)</f>
        <v>12</v>
      </c>
      <c r="CS78" s="34" t="n">
        <f aca="false">MATCH(CONCATENATE("DISC ",TEXT($BQ78,"mmm-yyyy")),Curves!$11:$11,0)</f>
        <v>36</v>
      </c>
      <c r="CT78" s="34"/>
      <c r="CU78" s="34" t="n">
        <f aca="false">MATCH(CONCATENATE("NG ",TEXT($BR78,"mmm-yyyy")),Curves!$11:$11,0)</f>
        <v>25</v>
      </c>
      <c r="CV78" s="34" t="n">
        <f aca="false">MATCH(CONCATENATE("B ",TEXT($BR78,"mmm-yyyy")),Curves!$11:$11,0)</f>
        <v>13</v>
      </c>
      <c r="CW78" s="34" t="n">
        <f aca="false">MATCH(CONCATENATE("DISC ",TEXT($BR78,"mmm-yyyy")),Curves!$11:$11,0)</f>
        <v>37</v>
      </c>
      <c r="CX78" s="34"/>
      <c r="CY78" s="34" t="n">
        <f aca="false">MATCH(CONCATENATE("NG ",TEXT($BS78,"mmm-yyyy")),Curves!$11:$11,0)</f>
        <v>26</v>
      </c>
      <c r="CZ78" s="34" t="n">
        <f aca="false">MATCH(CONCATENATE("B ",TEXT($BS78,"mmm-yyyy")),Curves!$11:$11,0)</f>
        <v>14</v>
      </c>
      <c r="DA78" s="34" t="n">
        <f aca="false">MATCH(CONCATENATE("DISC ",TEXT($BS78,"mmm-yyyy")),Curves!$11:$11,0)</f>
        <v>38</v>
      </c>
      <c r="DB78" s="34"/>
      <c r="DC78" s="34" t="n">
        <f aca="false">MATCH(CONCATENATE("NG ",TEXT($BT78,"mmm-yyyy")),Curves!$11:$11,0)</f>
        <v>27</v>
      </c>
      <c r="DD78" s="34" t="n">
        <f aca="false">MATCH(CONCATENATE("B ",TEXT($BT78,"mmm-yyyy")),Curves!$11:$11,0)</f>
        <v>15</v>
      </c>
      <c r="DE78" s="34" t="n">
        <f aca="false">MATCH(CONCATENATE("DISC ",TEXT($BT78,"mmm-yyyy")),Curves!$11:$11,0)</f>
        <v>39</v>
      </c>
      <c r="DF78" s="34"/>
      <c r="DG78" s="34" t="n">
        <f aca="false">MATCH(CONCATENATE("NG ",TEXT($BU78,"mmm-yyyy")),Curves!$11:$11,0)</f>
        <v>28</v>
      </c>
      <c r="DH78" s="34" t="n">
        <f aca="false">MATCH(CONCATENATE("B ",TEXT($BU78,"mmm-yyyy")),Curves!$11:$11,0)</f>
        <v>16</v>
      </c>
      <c r="DI78" s="34" t="n">
        <f aca="false">MATCH(CONCATENATE("DISC ",TEXT($BU78,"mmm-yyyy")),Curves!$11:$11,0)</f>
        <v>40</v>
      </c>
      <c r="DK78" s="34" t="n">
        <f aca="false">MATCH(CONCATENATE("NG ",TEXT($BV78,"mmm-yyyy")),Curves!$11:$11,0)</f>
        <v>29</v>
      </c>
      <c r="DL78" s="34" t="n">
        <f aca="false">MATCH(CONCATENATE("B ",TEXT($BV78,"mmm-yyyy")),Curves!$11:$11,0)</f>
        <v>17</v>
      </c>
      <c r="DM78" s="34" t="n">
        <f aca="false">MATCH(CONCATENATE("DISC ",TEXT($BV78,"mmm-yyyy")),Curves!$11:$11,0)</f>
        <v>41</v>
      </c>
      <c r="DO78" s="34" t="n">
        <f aca="false">MATCH(CONCATENATE("NG ",TEXT($BW78,"mmm-yyyy")),Curves!$11:$11,0)</f>
        <v>30</v>
      </c>
      <c r="DP78" s="34" t="n">
        <f aca="false">MATCH(CONCATENATE("B ",TEXT($BW78,"mmm-yyyy")),Curves!$11:$11,0)</f>
        <v>18</v>
      </c>
      <c r="DQ78" s="34" t="n">
        <f aca="false">MATCH(CONCATENATE("DISC ",TEXT($BW78,"mmm-yyyy")),Curves!$11:$11,0)</f>
        <v>42</v>
      </c>
    </row>
    <row r="79" customFormat="false" ht="12.75" hidden="false" customHeight="false" outlineLevel="0" collapsed="false">
      <c r="B79" s="26" t="n">
        <f aca="false">IF(C79&lt;&gt;"",IF(C79&gt;=(WORKDAY(EOMONTH(C79,0)+1,-2)),EOMONTH(EOMONTH(C79,0)+1,0)+1,EOMONTH(C79,0)+1),"")</f>
        <v>35977</v>
      </c>
      <c r="C79" s="45" t="n">
        <f aca="false">IF(Curves!C88&lt;&gt;"",Curves!C88,"")</f>
        <v>35962</v>
      </c>
      <c r="D79" s="46"/>
      <c r="E79" s="47" t="n">
        <f aca="false">(T79+U79)*V79</f>
        <v>0</v>
      </c>
      <c r="F79" s="47" t="n">
        <f aca="false">(X79+Y79)*Z79</f>
        <v>0</v>
      </c>
      <c r="G79" s="47" t="n">
        <f aca="false">(AB79+AC79)*AD79</f>
        <v>2.0989894801476</v>
      </c>
      <c r="H79" s="47" t="n">
        <f aca="false">(AF79+AG79)*AH79</f>
        <v>2.17523054337167</v>
      </c>
      <c r="I79" s="47" t="n">
        <f aca="false">(AJ79+AK79)*AL79</f>
        <v>2.18047493071112</v>
      </c>
      <c r="J79" s="47" t="n">
        <f aca="false">(AN79+AO79)*AP79</f>
        <v>2.19481811772918</v>
      </c>
      <c r="K79" s="47" t="n">
        <f aca="false">(AR79+AS79)*AT79</f>
        <v>2.43861244057957</v>
      </c>
      <c r="L79" s="47" t="n">
        <f aca="false">(AV79+AW79)*AX79</f>
        <v>2.63951565386905</v>
      </c>
      <c r="M79" s="47" t="n">
        <f aca="false">(AZ79+BA79)*BB79</f>
        <v>2.68284961305006</v>
      </c>
      <c r="N79" s="47" t="n">
        <f aca="false">(BD79+BE79)*BF79</f>
        <v>2.57798393673342</v>
      </c>
      <c r="O79" s="48" t="n">
        <f aca="false">(BH79+BI79)*BJ79</f>
        <v>2.47522680784529</v>
      </c>
      <c r="P79" s="49" t="n">
        <f aca="false">MAX(E79:O79)</f>
        <v>2.68284961305006</v>
      </c>
      <c r="Q79" s="49" t="n">
        <f aca="false">MIN(G79:O79)</f>
        <v>2.0989894801476</v>
      </c>
      <c r="R79" s="50" t="n">
        <f aca="false">IF(P79-Q79&lt;&gt;0,P79-Q79,R78)</f>
        <v>0.583860132902454</v>
      </c>
      <c r="T79" s="31" t="n">
        <f aca="false">INDEX(Curves!$A$12:$AZ$907,$BZ79,CA79)</f>
        <v>0</v>
      </c>
      <c r="U79" s="31" t="n">
        <f aca="false">INDEX(Curves!$A$12:$AZ$907,$BZ79,CB79)</f>
        <v>0</v>
      </c>
      <c r="V79" s="31" t="n">
        <f aca="false">INDEX(Curves!$A$12:$AZ$907,$BZ79,CC79)</f>
        <v>0</v>
      </c>
      <c r="W79" s="31"/>
      <c r="X79" s="31" t="n">
        <f aca="false">INDEX(Curves!$A$12:$AZ$907,$BZ79,CE79)</f>
        <v>0</v>
      </c>
      <c r="Y79" s="31" t="n">
        <f aca="false">INDEX(Curves!$A$12:$AZ$907,$BZ79,CF79)</f>
        <v>0</v>
      </c>
      <c r="Z79" s="31" t="n">
        <f aca="false">INDEX(Curves!$A$12:$AZ$907,$BZ79,CG79)</f>
        <v>0</v>
      </c>
      <c r="AA79" s="31"/>
      <c r="AB79" s="31" t="n">
        <f aca="false">INDEX(Curves!$A$12:$AZ$907,$BZ79,CI79)</f>
        <v>1.989</v>
      </c>
      <c r="AC79" s="31" t="n">
        <f aca="false">INDEX(Curves!$A$12:$AZ$907,$BZ79,CJ79)</f>
        <v>0.115</v>
      </c>
      <c r="AD79" s="31" t="n">
        <f aca="false">INDEX(Curves!$A$12:$AZ$907,$BZ79,CK79)</f>
        <v>0.997618574214641</v>
      </c>
      <c r="AE79" s="31"/>
      <c r="AF79" s="31" t="n">
        <f aca="false">INDEX(Curves!$A$12:$AZ$907,$BZ79,CM79)</f>
        <v>2.021</v>
      </c>
      <c r="AG79" s="31" t="n">
        <f aca="false">INDEX(Curves!$A$12:$AZ$907,$BZ79,CN79)</f>
        <v>0.17</v>
      </c>
      <c r="AH79" s="31" t="n">
        <f aca="false">INDEX(Curves!$A$12:$AZ$907,$BZ79,CO79)</f>
        <v>0.992802621347178</v>
      </c>
      <c r="AI79" s="31"/>
      <c r="AJ79" s="31" t="n">
        <f aca="false">INDEX(Curves!$A$12:$AZ$907,$BZ79,CQ79)</f>
        <v>2.057</v>
      </c>
      <c r="AK79" s="31" t="n">
        <f aca="false">INDEX(Curves!$A$12:$AZ$907,$BZ79,CR79)</f>
        <v>0.15</v>
      </c>
      <c r="AL79" s="31" t="n">
        <f aca="false">INDEX(Curves!$A$12:$AZ$907,$BZ79,CS79)</f>
        <v>0.987981391350757</v>
      </c>
      <c r="AM79" s="31"/>
      <c r="AN79" s="31" t="n">
        <f aca="false">INDEX(Curves!$A$12:$AZ$907,$BZ79,CU79)</f>
        <v>2.122</v>
      </c>
      <c r="AO79" s="31" t="n">
        <f aca="false">INDEX(Curves!$A$12:$AZ$907,$BZ79,CV79)</f>
        <v>0.11</v>
      </c>
      <c r="AP79" s="31" t="n">
        <f aca="false">INDEX(Curves!$A$12:$AZ$907,$BZ79,CW79)</f>
        <v>0.983341450595513</v>
      </c>
      <c r="AQ79" s="31"/>
      <c r="AR79" s="31" t="n">
        <f aca="false">INDEX(Curves!$A$12:$AZ$907,$BZ79,CY79)</f>
        <v>2.342</v>
      </c>
      <c r="AS79" s="31" t="n">
        <f aca="false">INDEX(Curves!$A$12:$AZ$907,$BZ79,CZ79)</f>
        <v>0.15</v>
      </c>
      <c r="AT79" s="31" t="n">
        <f aca="false">INDEX(Curves!$A$12:$AZ$907,$BZ79,DA79)</f>
        <v>0.978576420778317</v>
      </c>
      <c r="AU79" s="31"/>
      <c r="AV79" s="31" t="n">
        <f aca="false">INDEX(Curves!$A$12:$AZ$907,$BZ79,DC79)</f>
        <v>2.56</v>
      </c>
      <c r="AW79" s="31" t="n">
        <f aca="false">INDEX(Curves!$A$12:$AZ$907,$BZ79,DD79)</f>
        <v>0.15</v>
      </c>
      <c r="AX79" s="31" t="n">
        <f aca="false">INDEX(Curves!$A$12:$AZ$907,$BZ79,DE79)</f>
        <v>0.973991016187841</v>
      </c>
      <c r="AY79" s="31"/>
      <c r="AZ79" s="31" t="n">
        <f aca="false">INDEX(Curves!$A$12:$AZ$907,$BZ79,DG79)</f>
        <v>2.618</v>
      </c>
      <c r="BA79" s="31" t="n">
        <f aca="false">INDEX(Curves!$A$12:$AZ$907,$BZ79,DH79)</f>
        <v>0.15</v>
      </c>
      <c r="BB79" s="31" t="n">
        <f aca="false">INDEX(Curves!$A$12:$AZ$907,$BZ79,DI79)</f>
        <v>0.969237576968952</v>
      </c>
      <c r="BC79" s="31"/>
      <c r="BD79" s="31" t="n">
        <f aca="false">INDEX(Curves!$A$12:$AZ$907,$BZ79,DK79)</f>
        <v>2.523</v>
      </c>
      <c r="BE79" s="31" t="n">
        <f aca="false">INDEX(Curves!$A$12:$AZ$907,$BZ79,DL79)</f>
        <v>0.15</v>
      </c>
      <c r="BF79" s="31" t="n">
        <f aca="false">INDEX(Curves!$A$12:$AZ$907,$BZ79,DM79)</f>
        <v>0.964453399451337</v>
      </c>
      <c r="BG79" s="31"/>
      <c r="BH79" s="31" t="n">
        <f aca="false">INDEX(Curves!$A$12:$AZ$907,$BZ79,DO79)</f>
        <v>2.428</v>
      </c>
      <c r="BI79" s="31" t="n">
        <f aca="false">INDEX(Curves!$A$12:$AZ$907,$BZ79,DP79)</f>
        <v>0.15</v>
      </c>
      <c r="BJ79" s="31" t="n">
        <f aca="false">INDEX(Curves!$A$12:$AZ$907,$BZ79,DQ79)</f>
        <v>0.960134525929128</v>
      </c>
      <c r="BK79" s="0"/>
      <c r="BL79" s="0"/>
      <c r="BM79" s="51" t="n">
        <f aca="false">BM78</f>
        <v>35916</v>
      </c>
      <c r="BN79" s="51" t="n">
        <f aca="false">EOMONTH(BM79,1)</f>
        <v>35976</v>
      </c>
      <c r="BO79" s="51" t="n">
        <f aca="false">EOMONTH(BN79,1)</f>
        <v>36007</v>
      </c>
      <c r="BP79" s="51" t="n">
        <f aca="false">EOMONTH(BO79,1)</f>
        <v>36038</v>
      </c>
      <c r="BQ79" s="51" t="n">
        <f aca="false">EOMONTH(BP79,1)</f>
        <v>36068</v>
      </c>
      <c r="BR79" s="51" t="n">
        <f aca="false">EOMONTH(BQ79,1)</f>
        <v>36099</v>
      </c>
      <c r="BS79" s="51" t="n">
        <f aca="false">EOMONTH(BR79,1)</f>
        <v>36129</v>
      </c>
      <c r="BT79" s="51" t="n">
        <f aca="false">EOMONTH(BS79,1)</f>
        <v>36160</v>
      </c>
      <c r="BU79" s="51" t="n">
        <f aca="false">EOMONTH(BT79,1)</f>
        <v>36191</v>
      </c>
      <c r="BV79" s="51" t="n">
        <f aca="false">EOMONTH(BU79,1)</f>
        <v>36219</v>
      </c>
      <c r="BW79" s="51" t="n">
        <f aca="false">EOMONTH(BV79,1)</f>
        <v>36250</v>
      </c>
      <c r="BX79" s="52"/>
      <c r="BZ79" s="34" t="n">
        <f aca="false">MATCH(C79,Curves!$C$12:$C$433,0)</f>
        <v>77</v>
      </c>
      <c r="CA79" s="34" t="n">
        <f aca="false">MATCH(CONCATENATE("NG ",TEXT($BM79,"mmm-yyyy")),Curves!$11:$11,0)</f>
        <v>20</v>
      </c>
      <c r="CB79" s="34" t="n">
        <f aca="false">MATCH(CONCATENATE("B ",TEXT($BM79,"mmm-yyyy")),Curves!$11:$11,0)</f>
        <v>8</v>
      </c>
      <c r="CC79" s="34" t="n">
        <f aca="false">MATCH(CONCATENATE("DISC ",TEXT($BM79,"mmm-yyyy")),Curves!$11:$11,0)</f>
        <v>32</v>
      </c>
      <c r="CD79" s="34"/>
      <c r="CE79" s="34" t="n">
        <f aca="false">MATCH(CONCATENATE("NG ",TEXT($BN79,"mmm-yyyy")),Curves!$11:$11,0)</f>
        <v>21</v>
      </c>
      <c r="CF79" s="34" t="n">
        <f aca="false">MATCH(CONCATENATE("B ",TEXT($BN79,"mmm-yyyy")),Curves!$11:$11,0)</f>
        <v>9</v>
      </c>
      <c r="CG79" s="34" t="n">
        <f aca="false">MATCH(CONCATENATE("DISC ",TEXT($BN79,"mmm-yyyy")),Curves!$11:$11,0)</f>
        <v>33</v>
      </c>
      <c r="CH79" s="34"/>
      <c r="CI79" s="34" t="n">
        <f aca="false">MATCH(CONCATENATE("NG ",TEXT($BO79,"mmm-yyyy")),Curves!$11:$11,0)</f>
        <v>22</v>
      </c>
      <c r="CJ79" s="34" t="n">
        <f aca="false">MATCH(CONCATENATE("B ",TEXT($BO79,"mmm-yyyy")),Curves!$11:$11,0)</f>
        <v>10</v>
      </c>
      <c r="CK79" s="34" t="n">
        <f aca="false">MATCH(CONCATENATE("DISC ",TEXT($BO79,"mmm-yyyy")),Curves!$11:$11,0)</f>
        <v>34</v>
      </c>
      <c r="CL79" s="34"/>
      <c r="CM79" s="34" t="n">
        <f aca="false">MATCH(CONCATENATE("NG ",TEXT($BP79,"mmm-yyyy")),Curves!$11:$11,0)</f>
        <v>23</v>
      </c>
      <c r="CN79" s="34" t="n">
        <f aca="false">MATCH(CONCATENATE("B ",TEXT($BP79,"mmm-yyyy")),Curves!$11:$11,0)</f>
        <v>11</v>
      </c>
      <c r="CO79" s="34" t="n">
        <f aca="false">MATCH(CONCATENATE("DISC ",TEXT($BP79,"mmm-yyyy")),Curves!$11:$11,0)</f>
        <v>35</v>
      </c>
      <c r="CP79" s="34"/>
      <c r="CQ79" s="34" t="n">
        <f aca="false">MATCH(CONCATENATE("NG ",TEXT($BQ79,"mmm-yyyy")),Curves!$11:$11,0)</f>
        <v>24</v>
      </c>
      <c r="CR79" s="34" t="n">
        <f aca="false">MATCH(CONCATENATE("B ",TEXT($BQ79,"mmm-yyyy")),Curves!$11:$11,0)</f>
        <v>12</v>
      </c>
      <c r="CS79" s="34" t="n">
        <f aca="false">MATCH(CONCATENATE("DISC ",TEXT($BQ79,"mmm-yyyy")),Curves!$11:$11,0)</f>
        <v>36</v>
      </c>
      <c r="CT79" s="34"/>
      <c r="CU79" s="34" t="n">
        <f aca="false">MATCH(CONCATENATE("NG ",TEXT($BR79,"mmm-yyyy")),Curves!$11:$11,0)</f>
        <v>25</v>
      </c>
      <c r="CV79" s="34" t="n">
        <f aca="false">MATCH(CONCATENATE("B ",TEXT($BR79,"mmm-yyyy")),Curves!$11:$11,0)</f>
        <v>13</v>
      </c>
      <c r="CW79" s="34" t="n">
        <f aca="false">MATCH(CONCATENATE("DISC ",TEXT($BR79,"mmm-yyyy")),Curves!$11:$11,0)</f>
        <v>37</v>
      </c>
      <c r="CX79" s="34"/>
      <c r="CY79" s="34" t="n">
        <f aca="false">MATCH(CONCATENATE("NG ",TEXT($BS79,"mmm-yyyy")),Curves!$11:$11,0)</f>
        <v>26</v>
      </c>
      <c r="CZ79" s="34" t="n">
        <f aca="false">MATCH(CONCATENATE("B ",TEXT($BS79,"mmm-yyyy")),Curves!$11:$11,0)</f>
        <v>14</v>
      </c>
      <c r="DA79" s="34" t="n">
        <f aca="false">MATCH(CONCATENATE("DISC ",TEXT($BS79,"mmm-yyyy")),Curves!$11:$11,0)</f>
        <v>38</v>
      </c>
      <c r="DB79" s="34"/>
      <c r="DC79" s="34" t="n">
        <f aca="false">MATCH(CONCATENATE("NG ",TEXT($BT79,"mmm-yyyy")),Curves!$11:$11,0)</f>
        <v>27</v>
      </c>
      <c r="DD79" s="34" t="n">
        <f aca="false">MATCH(CONCATENATE("B ",TEXT($BT79,"mmm-yyyy")),Curves!$11:$11,0)</f>
        <v>15</v>
      </c>
      <c r="DE79" s="34" t="n">
        <f aca="false">MATCH(CONCATENATE("DISC ",TEXT($BT79,"mmm-yyyy")),Curves!$11:$11,0)</f>
        <v>39</v>
      </c>
      <c r="DF79" s="34"/>
      <c r="DG79" s="34" t="n">
        <f aca="false">MATCH(CONCATENATE("NG ",TEXT($BU79,"mmm-yyyy")),Curves!$11:$11,0)</f>
        <v>28</v>
      </c>
      <c r="DH79" s="34" t="n">
        <f aca="false">MATCH(CONCATENATE("B ",TEXT($BU79,"mmm-yyyy")),Curves!$11:$11,0)</f>
        <v>16</v>
      </c>
      <c r="DI79" s="34" t="n">
        <f aca="false">MATCH(CONCATENATE("DISC ",TEXT($BU79,"mmm-yyyy")),Curves!$11:$11,0)</f>
        <v>40</v>
      </c>
      <c r="DK79" s="34" t="n">
        <f aca="false">MATCH(CONCATENATE("NG ",TEXT($BV79,"mmm-yyyy")),Curves!$11:$11,0)</f>
        <v>29</v>
      </c>
      <c r="DL79" s="34" t="n">
        <f aca="false">MATCH(CONCATENATE("B ",TEXT($BV79,"mmm-yyyy")),Curves!$11:$11,0)</f>
        <v>17</v>
      </c>
      <c r="DM79" s="34" t="n">
        <f aca="false">MATCH(CONCATENATE("DISC ",TEXT($BV79,"mmm-yyyy")),Curves!$11:$11,0)</f>
        <v>41</v>
      </c>
      <c r="DO79" s="34" t="n">
        <f aca="false">MATCH(CONCATENATE("NG ",TEXT($BW79,"mmm-yyyy")),Curves!$11:$11,0)</f>
        <v>30</v>
      </c>
      <c r="DP79" s="34" t="n">
        <f aca="false">MATCH(CONCATENATE("B ",TEXT($BW79,"mmm-yyyy")),Curves!$11:$11,0)</f>
        <v>18</v>
      </c>
      <c r="DQ79" s="34" t="n">
        <f aca="false">MATCH(CONCATENATE("DISC ",TEXT($BW79,"mmm-yyyy")),Curves!$11:$11,0)</f>
        <v>42</v>
      </c>
    </row>
    <row r="80" customFormat="false" ht="12.75" hidden="false" customHeight="false" outlineLevel="0" collapsed="false">
      <c r="B80" s="26" t="n">
        <f aca="false">IF(C80&lt;&gt;"",IF(C80&gt;=(WORKDAY(EOMONTH(C80,0)+1,-2)),EOMONTH(EOMONTH(C80,0)+1,0)+1,EOMONTH(C80,0)+1),"")</f>
        <v>35977</v>
      </c>
      <c r="C80" s="45" t="n">
        <f aca="false">IF(Curves!C89&lt;&gt;"",Curves!C89,"")</f>
        <v>35963</v>
      </c>
      <c r="D80" s="46"/>
      <c r="E80" s="47" t="n">
        <f aca="false">(T80+U80)*V80</f>
        <v>0</v>
      </c>
      <c r="F80" s="47" t="n">
        <f aca="false">(X80+Y80)*Z80</f>
        <v>0</v>
      </c>
      <c r="G80" s="47" t="n">
        <f aca="false">(AB80+AC80)*AD80</f>
        <v>2.2640558066457</v>
      </c>
      <c r="H80" s="47" t="n">
        <f aca="false">(AF80+AG80)*AH80</f>
        <v>2.3404638279628</v>
      </c>
      <c r="I80" s="47" t="n">
        <f aca="false">(AJ80+AK80)*AL80</f>
        <v>2.31916094420297</v>
      </c>
      <c r="J80" s="47" t="n">
        <f aca="false">(AN80+AO80)*AP80</f>
        <v>2.3475328396747</v>
      </c>
      <c r="K80" s="47" t="n">
        <f aca="false">(AR80+AS80)*AT80</f>
        <v>2.56413669328926</v>
      </c>
      <c r="L80" s="47" t="n">
        <f aca="false">(AV80+AW80)*AX80</f>
        <v>2.74881244368645</v>
      </c>
      <c r="M80" s="47" t="n">
        <f aca="false">(AZ80+BA80)*BB80</f>
        <v>2.78382987291817</v>
      </c>
      <c r="N80" s="47" t="n">
        <f aca="false">(BD80+BE80)*BF80</f>
        <v>2.66595765839654</v>
      </c>
      <c r="O80" s="48" t="n">
        <f aca="false">(BH80+BI80)*BJ80</f>
        <v>2.54748409835817</v>
      </c>
      <c r="P80" s="49" t="n">
        <f aca="false">MAX(E80:O80)</f>
        <v>2.78382987291817</v>
      </c>
      <c r="Q80" s="49" t="n">
        <f aca="false">MIN(G80:O80)</f>
        <v>2.2640558066457</v>
      </c>
      <c r="R80" s="50" t="n">
        <f aca="false">IF(P80-Q80&lt;&gt;0,P80-Q80,R79)</f>
        <v>0.519774066272468</v>
      </c>
      <c r="T80" s="31" t="n">
        <f aca="false">INDEX(Curves!$A$12:$AZ$907,$BZ80,CA80)</f>
        <v>0</v>
      </c>
      <c r="U80" s="31" t="n">
        <f aca="false">INDEX(Curves!$A$12:$AZ$907,$BZ80,CB80)</f>
        <v>0</v>
      </c>
      <c r="V80" s="31" t="n">
        <f aca="false">INDEX(Curves!$A$12:$AZ$907,$BZ80,CC80)</f>
        <v>0</v>
      </c>
      <c r="W80" s="31"/>
      <c r="X80" s="31" t="n">
        <f aca="false">INDEX(Curves!$A$12:$AZ$907,$BZ80,CE80)</f>
        <v>0</v>
      </c>
      <c r="Y80" s="31" t="n">
        <f aca="false">INDEX(Curves!$A$12:$AZ$907,$BZ80,CF80)</f>
        <v>0</v>
      </c>
      <c r="Z80" s="31" t="n">
        <f aca="false">INDEX(Curves!$A$12:$AZ$907,$BZ80,CG80)</f>
        <v>0</v>
      </c>
      <c r="AA80" s="31"/>
      <c r="AB80" s="31" t="n">
        <f aca="false">INDEX(Curves!$A$12:$AZ$907,$BZ80,CI80)</f>
        <v>2.174</v>
      </c>
      <c r="AC80" s="31" t="n">
        <f aca="false">INDEX(Curves!$A$12:$AZ$907,$BZ80,CJ80)</f>
        <v>0.095</v>
      </c>
      <c r="AD80" s="31" t="n">
        <f aca="false">INDEX(Curves!$A$12:$AZ$907,$BZ80,CK80)</f>
        <v>0.997820981333496</v>
      </c>
      <c r="AE80" s="31"/>
      <c r="AF80" s="31" t="n">
        <f aca="false">INDEX(Curves!$A$12:$AZ$907,$BZ80,CM80)</f>
        <v>2.197</v>
      </c>
      <c r="AG80" s="31" t="n">
        <f aca="false">INDEX(Curves!$A$12:$AZ$907,$BZ80,CN80)</f>
        <v>0.16</v>
      </c>
      <c r="AH80" s="31" t="n">
        <f aca="false">INDEX(Curves!$A$12:$AZ$907,$BZ80,CO80)</f>
        <v>0.99298422908901</v>
      </c>
      <c r="AI80" s="31"/>
      <c r="AJ80" s="31" t="n">
        <f aca="false">INDEX(Curves!$A$12:$AZ$907,$BZ80,CQ80)</f>
        <v>2.207</v>
      </c>
      <c r="AK80" s="31" t="n">
        <f aca="false">INDEX(Curves!$A$12:$AZ$907,$BZ80,CR80)</f>
        <v>0.14</v>
      </c>
      <c r="AL80" s="31" t="n">
        <f aca="false">INDEX(Curves!$A$12:$AZ$907,$BZ80,CS80)</f>
        <v>0.988138450874722</v>
      </c>
      <c r="AM80" s="31"/>
      <c r="AN80" s="31" t="n">
        <f aca="false">INDEX(Curves!$A$12:$AZ$907,$BZ80,CU80)</f>
        <v>2.27</v>
      </c>
      <c r="AO80" s="31" t="n">
        <f aca="false">INDEX(Curves!$A$12:$AZ$907,$BZ80,CV80)</f>
        <v>0.117</v>
      </c>
      <c r="AP80" s="31" t="n">
        <f aca="false">INDEX(Curves!$A$12:$AZ$907,$BZ80,CW80)</f>
        <v>0.983465789557895</v>
      </c>
      <c r="AQ80" s="31"/>
      <c r="AR80" s="31" t="n">
        <f aca="false">INDEX(Curves!$A$12:$AZ$907,$BZ80,CY80)</f>
        <v>2.47</v>
      </c>
      <c r="AS80" s="31" t="n">
        <f aca="false">INDEX(Curves!$A$12:$AZ$907,$BZ80,CZ80)</f>
        <v>0.15</v>
      </c>
      <c r="AT80" s="31" t="n">
        <f aca="false">INDEX(Curves!$A$12:$AZ$907,$BZ80,DA80)</f>
        <v>0.978678127209642</v>
      </c>
      <c r="AU80" s="31"/>
      <c r="AV80" s="31" t="n">
        <f aca="false">INDEX(Curves!$A$12:$AZ$907,$BZ80,DC80)</f>
        <v>2.672</v>
      </c>
      <c r="AW80" s="31" t="n">
        <f aca="false">INDEX(Curves!$A$12:$AZ$907,$BZ80,DD80)</f>
        <v>0.15</v>
      </c>
      <c r="AX80" s="31" t="n">
        <f aca="false">INDEX(Curves!$A$12:$AZ$907,$BZ80,DE80)</f>
        <v>0.974065359208522</v>
      </c>
      <c r="AY80" s="31"/>
      <c r="AZ80" s="31" t="n">
        <f aca="false">INDEX(Curves!$A$12:$AZ$907,$BZ80,DG80)</f>
        <v>2.722</v>
      </c>
      <c r="BA80" s="31" t="n">
        <f aca="false">INDEX(Curves!$A$12:$AZ$907,$BZ80,DH80)</f>
        <v>0.15</v>
      </c>
      <c r="BB80" s="31" t="n">
        <f aca="false">INDEX(Curves!$A$12:$AZ$907,$BZ80,DI80)</f>
        <v>0.969300095027218</v>
      </c>
      <c r="BC80" s="31"/>
      <c r="BD80" s="31" t="n">
        <f aca="false">INDEX(Curves!$A$12:$AZ$907,$BZ80,DK80)</f>
        <v>2.614</v>
      </c>
      <c r="BE80" s="31" t="n">
        <f aca="false">INDEX(Curves!$A$12:$AZ$907,$BZ80,DL80)</f>
        <v>0.15</v>
      </c>
      <c r="BF80" s="31" t="n">
        <f aca="false">INDEX(Curves!$A$12:$AZ$907,$BZ80,DM80)</f>
        <v>0.964528819969804</v>
      </c>
      <c r="BG80" s="31"/>
      <c r="BH80" s="31" t="n">
        <f aca="false">INDEX(Curves!$A$12:$AZ$907,$BZ80,DO80)</f>
        <v>2.503</v>
      </c>
      <c r="BI80" s="31" t="n">
        <f aca="false">INDEX(Curves!$A$12:$AZ$907,$BZ80,DP80)</f>
        <v>0.15</v>
      </c>
      <c r="BJ80" s="31" t="n">
        <f aca="false">INDEX(Curves!$A$12:$AZ$907,$BZ80,DQ80)</f>
        <v>0.960227703866632</v>
      </c>
      <c r="BK80" s="0"/>
      <c r="BL80" s="0"/>
      <c r="BM80" s="51" t="n">
        <f aca="false">BM79</f>
        <v>35916</v>
      </c>
      <c r="BN80" s="51" t="n">
        <f aca="false">EOMONTH(BM80,1)</f>
        <v>35976</v>
      </c>
      <c r="BO80" s="51" t="n">
        <f aca="false">EOMONTH(BN80,1)</f>
        <v>36007</v>
      </c>
      <c r="BP80" s="51" t="n">
        <f aca="false">EOMONTH(BO80,1)</f>
        <v>36038</v>
      </c>
      <c r="BQ80" s="51" t="n">
        <f aca="false">EOMONTH(BP80,1)</f>
        <v>36068</v>
      </c>
      <c r="BR80" s="51" t="n">
        <f aca="false">EOMONTH(BQ80,1)</f>
        <v>36099</v>
      </c>
      <c r="BS80" s="51" t="n">
        <f aca="false">EOMONTH(BR80,1)</f>
        <v>36129</v>
      </c>
      <c r="BT80" s="51" t="n">
        <f aca="false">EOMONTH(BS80,1)</f>
        <v>36160</v>
      </c>
      <c r="BU80" s="51" t="n">
        <f aca="false">EOMONTH(BT80,1)</f>
        <v>36191</v>
      </c>
      <c r="BV80" s="51" t="n">
        <f aca="false">EOMONTH(BU80,1)</f>
        <v>36219</v>
      </c>
      <c r="BW80" s="51" t="n">
        <f aca="false">EOMONTH(BV80,1)</f>
        <v>36250</v>
      </c>
      <c r="BX80" s="52"/>
      <c r="BZ80" s="34" t="n">
        <f aca="false">MATCH(C80,Curves!$C$12:$C$433,0)</f>
        <v>78</v>
      </c>
      <c r="CA80" s="34" t="n">
        <f aca="false">MATCH(CONCATENATE("NG ",TEXT($BM80,"mmm-yyyy")),Curves!$11:$11,0)</f>
        <v>20</v>
      </c>
      <c r="CB80" s="34" t="n">
        <f aca="false">MATCH(CONCATENATE("B ",TEXT($BM80,"mmm-yyyy")),Curves!$11:$11,0)</f>
        <v>8</v>
      </c>
      <c r="CC80" s="34" t="n">
        <f aca="false">MATCH(CONCATENATE("DISC ",TEXT($BM80,"mmm-yyyy")),Curves!$11:$11,0)</f>
        <v>32</v>
      </c>
      <c r="CD80" s="34"/>
      <c r="CE80" s="34" t="n">
        <f aca="false">MATCH(CONCATENATE("NG ",TEXT($BN80,"mmm-yyyy")),Curves!$11:$11,0)</f>
        <v>21</v>
      </c>
      <c r="CF80" s="34" t="n">
        <f aca="false">MATCH(CONCATENATE("B ",TEXT($BN80,"mmm-yyyy")),Curves!$11:$11,0)</f>
        <v>9</v>
      </c>
      <c r="CG80" s="34" t="n">
        <f aca="false">MATCH(CONCATENATE("DISC ",TEXT($BN80,"mmm-yyyy")),Curves!$11:$11,0)</f>
        <v>33</v>
      </c>
      <c r="CH80" s="34"/>
      <c r="CI80" s="34" t="n">
        <f aca="false">MATCH(CONCATENATE("NG ",TEXT($BO80,"mmm-yyyy")),Curves!$11:$11,0)</f>
        <v>22</v>
      </c>
      <c r="CJ80" s="34" t="n">
        <f aca="false">MATCH(CONCATENATE("B ",TEXT($BO80,"mmm-yyyy")),Curves!$11:$11,0)</f>
        <v>10</v>
      </c>
      <c r="CK80" s="34" t="n">
        <f aca="false">MATCH(CONCATENATE("DISC ",TEXT($BO80,"mmm-yyyy")),Curves!$11:$11,0)</f>
        <v>34</v>
      </c>
      <c r="CL80" s="34"/>
      <c r="CM80" s="34" t="n">
        <f aca="false">MATCH(CONCATENATE("NG ",TEXT($BP80,"mmm-yyyy")),Curves!$11:$11,0)</f>
        <v>23</v>
      </c>
      <c r="CN80" s="34" t="n">
        <f aca="false">MATCH(CONCATENATE("B ",TEXT($BP80,"mmm-yyyy")),Curves!$11:$11,0)</f>
        <v>11</v>
      </c>
      <c r="CO80" s="34" t="n">
        <f aca="false">MATCH(CONCATENATE("DISC ",TEXT($BP80,"mmm-yyyy")),Curves!$11:$11,0)</f>
        <v>35</v>
      </c>
      <c r="CP80" s="34"/>
      <c r="CQ80" s="34" t="n">
        <f aca="false">MATCH(CONCATENATE("NG ",TEXT($BQ80,"mmm-yyyy")),Curves!$11:$11,0)</f>
        <v>24</v>
      </c>
      <c r="CR80" s="34" t="n">
        <f aca="false">MATCH(CONCATENATE("B ",TEXT($BQ80,"mmm-yyyy")),Curves!$11:$11,0)</f>
        <v>12</v>
      </c>
      <c r="CS80" s="34" t="n">
        <f aca="false">MATCH(CONCATENATE("DISC ",TEXT($BQ80,"mmm-yyyy")),Curves!$11:$11,0)</f>
        <v>36</v>
      </c>
      <c r="CT80" s="34"/>
      <c r="CU80" s="34" t="n">
        <f aca="false">MATCH(CONCATENATE("NG ",TEXT($BR80,"mmm-yyyy")),Curves!$11:$11,0)</f>
        <v>25</v>
      </c>
      <c r="CV80" s="34" t="n">
        <f aca="false">MATCH(CONCATENATE("B ",TEXT($BR80,"mmm-yyyy")),Curves!$11:$11,0)</f>
        <v>13</v>
      </c>
      <c r="CW80" s="34" t="n">
        <f aca="false">MATCH(CONCATENATE("DISC ",TEXT($BR80,"mmm-yyyy")),Curves!$11:$11,0)</f>
        <v>37</v>
      </c>
      <c r="CX80" s="34"/>
      <c r="CY80" s="34" t="n">
        <f aca="false">MATCH(CONCATENATE("NG ",TEXT($BS80,"mmm-yyyy")),Curves!$11:$11,0)</f>
        <v>26</v>
      </c>
      <c r="CZ80" s="34" t="n">
        <f aca="false">MATCH(CONCATENATE("B ",TEXT($BS80,"mmm-yyyy")),Curves!$11:$11,0)</f>
        <v>14</v>
      </c>
      <c r="DA80" s="34" t="n">
        <f aca="false">MATCH(CONCATENATE("DISC ",TEXT($BS80,"mmm-yyyy")),Curves!$11:$11,0)</f>
        <v>38</v>
      </c>
      <c r="DB80" s="34"/>
      <c r="DC80" s="34" t="n">
        <f aca="false">MATCH(CONCATENATE("NG ",TEXT($BT80,"mmm-yyyy")),Curves!$11:$11,0)</f>
        <v>27</v>
      </c>
      <c r="DD80" s="34" t="n">
        <f aca="false">MATCH(CONCATENATE("B ",TEXT($BT80,"mmm-yyyy")),Curves!$11:$11,0)</f>
        <v>15</v>
      </c>
      <c r="DE80" s="34" t="n">
        <f aca="false">MATCH(CONCATENATE("DISC ",TEXT($BT80,"mmm-yyyy")),Curves!$11:$11,0)</f>
        <v>39</v>
      </c>
      <c r="DF80" s="34"/>
      <c r="DG80" s="34" t="n">
        <f aca="false">MATCH(CONCATENATE("NG ",TEXT($BU80,"mmm-yyyy")),Curves!$11:$11,0)</f>
        <v>28</v>
      </c>
      <c r="DH80" s="34" t="n">
        <f aca="false">MATCH(CONCATENATE("B ",TEXT($BU80,"mmm-yyyy")),Curves!$11:$11,0)</f>
        <v>16</v>
      </c>
      <c r="DI80" s="34" t="n">
        <f aca="false">MATCH(CONCATENATE("DISC ",TEXT($BU80,"mmm-yyyy")),Curves!$11:$11,0)</f>
        <v>40</v>
      </c>
      <c r="DK80" s="34" t="n">
        <f aca="false">MATCH(CONCATENATE("NG ",TEXT($BV80,"mmm-yyyy")),Curves!$11:$11,0)</f>
        <v>29</v>
      </c>
      <c r="DL80" s="34" t="n">
        <f aca="false">MATCH(CONCATENATE("B ",TEXT($BV80,"mmm-yyyy")),Curves!$11:$11,0)</f>
        <v>17</v>
      </c>
      <c r="DM80" s="34" t="n">
        <f aca="false">MATCH(CONCATENATE("DISC ",TEXT($BV80,"mmm-yyyy")),Curves!$11:$11,0)</f>
        <v>41</v>
      </c>
      <c r="DO80" s="34" t="n">
        <f aca="false">MATCH(CONCATENATE("NG ",TEXT($BW80,"mmm-yyyy")),Curves!$11:$11,0)</f>
        <v>30</v>
      </c>
      <c r="DP80" s="34" t="n">
        <f aca="false">MATCH(CONCATENATE("B ",TEXT($BW80,"mmm-yyyy")),Curves!$11:$11,0)</f>
        <v>18</v>
      </c>
      <c r="DQ80" s="34" t="n">
        <f aca="false">MATCH(CONCATENATE("DISC ",TEXT($BW80,"mmm-yyyy")),Curves!$11:$11,0)</f>
        <v>42</v>
      </c>
    </row>
    <row r="81" customFormat="false" ht="12.75" hidden="false" customHeight="false" outlineLevel="0" collapsed="false">
      <c r="B81" s="26" t="n">
        <f aca="false">IF(C81&lt;&gt;"",IF(C81&gt;=(WORKDAY(EOMONTH(C81,0)+1,-2)),EOMONTH(EOMONTH(C81,0)+1,0)+1,EOMONTH(C81,0)+1),"")</f>
        <v>35977</v>
      </c>
      <c r="C81" s="45" t="n">
        <f aca="false">IF(Curves!C90&lt;&gt;"",Curves!C90,"")</f>
        <v>35964</v>
      </c>
      <c r="D81" s="46"/>
      <c r="E81" s="47" t="n">
        <f aca="false">(T81+U81)*V81</f>
        <v>0</v>
      </c>
      <c r="F81" s="47" t="n">
        <f aca="false">(X81+Y81)*Z81</f>
        <v>0</v>
      </c>
      <c r="G81" s="47" t="n">
        <f aca="false">(AB81+AC81)*AD81</f>
        <v>2.25950575725243</v>
      </c>
      <c r="H81" s="47" t="n">
        <f aca="false">(AF81+AG81)*AH81</f>
        <v>2.31800782901808</v>
      </c>
      <c r="I81" s="47" t="n">
        <f aca="false">(AJ81+AK81)*AL81</f>
        <v>2.31958263945026</v>
      </c>
      <c r="J81" s="47" t="n">
        <f aca="false">(AN81+AO81)*AP81</f>
        <v>2.32341122641991</v>
      </c>
      <c r="K81" s="47" t="n">
        <f aca="false">(AR81+AS81)*AT81</f>
        <v>2.52749374749441</v>
      </c>
      <c r="L81" s="47" t="n">
        <f aca="false">(AV81+AW81)*AX81</f>
        <v>2.71827720773529</v>
      </c>
      <c r="M81" s="47" t="n">
        <f aca="false">(AZ81+BA81)*BB81</f>
        <v>2.7535038791897</v>
      </c>
      <c r="N81" s="47" t="n">
        <f aca="false">(BD81+BE81)*BF81</f>
        <v>2.63386938626081</v>
      </c>
      <c r="O81" s="48" t="n">
        <f aca="false">(BH81+BI81)*BJ81</f>
        <v>2.51650999538588</v>
      </c>
      <c r="P81" s="49" t="n">
        <f aca="false">MAX(E81:O81)</f>
        <v>2.7535038791897</v>
      </c>
      <c r="Q81" s="49" t="n">
        <f aca="false">MIN(G81:O81)</f>
        <v>2.25950575725243</v>
      </c>
      <c r="R81" s="50" t="n">
        <f aca="false">IF(P81-Q81&lt;&gt;0,P81-Q81,R80)</f>
        <v>0.49399812193727</v>
      </c>
      <c r="T81" s="31" t="n">
        <f aca="false">INDEX(Curves!$A$12:$AZ$907,$BZ81,CA81)</f>
        <v>0</v>
      </c>
      <c r="U81" s="31" t="n">
        <f aca="false">INDEX(Curves!$A$12:$AZ$907,$BZ81,CB81)</f>
        <v>0</v>
      </c>
      <c r="V81" s="31" t="n">
        <f aca="false">INDEX(Curves!$A$12:$AZ$907,$BZ81,CC81)</f>
        <v>0</v>
      </c>
      <c r="W81" s="31"/>
      <c r="X81" s="31" t="n">
        <f aca="false">INDEX(Curves!$A$12:$AZ$907,$BZ81,CE81)</f>
        <v>0</v>
      </c>
      <c r="Y81" s="31" t="n">
        <f aca="false">INDEX(Curves!$A$12:$AZ$907,$BZ81,CF81)</f>
        <v>0</v>
      </c>
      <c r="Z81" s="31" t="n">
        <f aca="false">INDEX(Curves!$A$12:$AZ$907,$BZ81,CG81)</f>
        <v>0</v>
      </c>
      <c r="AA81" s="31"/>
      <c r="AB81" s="31" t="n">
        <f aca="false">INDEX(Curves!$A$12:$AZ$907,$BZ81,CI81)</f>
        <v>2.144</v>
      </c>
      <c r="AC81" s="31" t="n">
        <f aca="false">INDEX(Curves!$A$12:$AZ$907,$BZ81,CJ81)</f>
        <v>0.12</v>
      </c>
      <c r="AD81" s="31" t="n">
        <f aca="false">INDEX(Curves!$A$12:$AZ$907,$BZ81,CK81)</f>
        <v>0.998014910447188</v>
      </c>
      <c r="AE81" s="31"/>
      <c r="AF81" s="31" t="n">
        <f aca="false">INDEX(Curves!$A$12:$AZ$907,$BZ81,CM81)</f>
        <v>2.164</v>
      </c>
      <c r="AG81" s="31" t="n">
        <f aca="false">INDEX(Curves!$A$12:$AZ$907,$BZ81,CN81)</f>
        <v>0.17</v>
      </c>
      <c r="AH81" s="31" t="n">
        <f aca="false">INDEX(Curves!$A$12:$AZ$907,$BZ81,CO81)</f>
        <v>0.993148170102007</v>
      </c>
      <c r="AI81" s="31"/>
      <c r="AJ81" s="31" t="n">
        <f aca="false">INDEX(Curves!$A$12:$AZ$907,$BZ81,CQ81)</f>
        <v>2.187</v>
      </c>
      <c r="AK81" s="31" t="n">
        <f aca="false">INDEX(Curves!$A$12:$AZ$907,$BZ81,CR81)</f>
        <v>0.16</v>
      </c>
      <c r="AL81" s="31" t="n">
        <f aca="false">INDEX(Curves!$A$12:$AZ$907,$BZ81,CS81)</f>
        <v>0.988318125032067</v>
      </c>
      <c r="AM81" s="31"/>
      <c r="AN81" s="31" t="n">
        <f aca="false">INDEX(Curves!$A$12:$AZ$907,$BZ81,CU81)</f>
        <v>2.232</v>
      </c>
      <c r="AO81" s="31" t="n">
        <f aca="false">INDEX(Curves!$A$12:$AZ$907,$BZ81,CV81)</f>
        <v>0.13</v>
      </c>
      <c r="AP81" s="31" t="n">
        <f aca="false">INDEX(Curves!$A$12:$AZ$907,$BZ81,CW81)</f>
        <v>0.983662669949158</v>
      </c>
      <c r="AQ81" s="31"/>
      <c r="AR81" s="31" t="n">
        <f aca="false">INDEX(Curves!$A$12:$AZ$907,$BZ81,CY81)</f>
        <v>2.432</v>
      </c>
      <c r="AS81" s="31" t="n">
        <f aca="false">INDEX(Curves!$A$12:$AZ$907,$BZ81,CZ81)</f>
        <v>0.15</v>
      </c>
      <c r="AT81" s="31" t="n">
        <f aca="false">INDEX(Curves!$A$12:$AZ$907,$BZ81,DA81)</f>
        <v>0.97888990995136</v>
      </c>
      <c r="AU81" s="31"/>
      <c r="AV81" s="31" t="n">
        <f aca="false">INDEX(Curves!$A$12:$AZ$907,$BZ81,DC81)</f>
        <v>2.64</v>
      </c>
      <c r="AW81" s="31" t="n">
        <f aca="false">INDEX(Curves!$A$12:$AZ$907,$BZ81,DD81)</f>
        <v>0.15</v>
      </c>
      <c r="AX81" s="31" t="n">
        <f aca="false">INDEX(Curves!$A$12:$AZ$907,$BZ81,DE81)</f>
        <v>0.974292905998313</v>
      </c>
      <c r="AY81" s="31"/>
      <c r="AZ81" s="31" t="n">
        <f aca="false">INDEX(Curves!$A$12:$AZ$907,$BZ81,DG81)</f>
        <v>2.69</v>
      </c>
      <c r="BA81" s="31" t="n">
        <f aca="false">INDEX(Curves!$A$12:$AZ$907,$BZ81,DH81)</f>
        <v>0.15</v>
      </c>
      <c r="BB81" s="31" t="n">
        <f aca="false">INDEX(Curves!$A$12:$AZ$907,$BZ81,DI81)</f>
        <v>0.969543619432994</v>
      </c>
      <c r="BC81" s="31"/>
      <c r="BD81" s="31" t="n">
        <f aca="false">INDEX(Curves!$A$12:$AZ$907,$BZ81,DK81)</f>
        <v>2.58</v>
      </c>
      <c r="BE81" s="31" t="n">
        <f aca="false">INDEX(Curves!$A$12:$AZ$907,$BZ81,DL81)</f>
        <v>0.15</v>
      </c>
      <c r="BF81" s="31" t="n">
        <f aca="false">INDEX(Curves!$A$12:$AZ$907,$BZ81,DM81)</f>
        <v>0.964787320974657</v>
      </c>
      <c r="BG81" s="31"/>
      <c r="BH81" s="31" t="n">
        <f aca="false">INDEX(Curves!$A$12:$AZ$907,$BZ81,DO81)</f>
        <v>2.47</v>
      </c>
      <c r="BI81" s="31" t="n">
        <f aca="false">INDEX(Curves!$A$12:$AZ$907,$BZ81,DP81)</f>
        <v>0.15</v>
      </c>
      <c r="BJ81" s="31" t="n">
        <f aca="false">INDEX(Curves!$A$12:$AZ$907,$BZ81,DQ81)</f>
        <v>0.960499998238886</v>
      </c>
      <c r="BK81" s="0"/>
      <c r="BL81" s="0"/>
      <c r="BM81" s="51" t="n">
        <f aca="false">BM80</f>
        <v>35916</v>
      </c>
      <c r="BN81" s="51" t="n">
        <f aca="false">EOMONTH(BM81,1)</f>
        <v>35976</v>
      </c>
      <c r="BO81" s="51" t="n">
        <f aca="false">EOMONTH(BN81,1)</f>
        <v>36007</v>
      </c>
      <c r="BP81" s="51" t="n">
        <f aca="false">EOMONTH(BO81,1)</f>
        <v>36038</v>
      </c>
      <c r="BQ81" s="51" t="n">
        <f aca="false">EOMONTH(BP81,1)</f>
        <v>36068</v>
      </c>
      <c r="BR81" s="51" t="n">
        <f aca="false">EOMONTH(BQ81,1)</f>
        <v>36099</v>
      </c>
      <c r="BS81" s="51" t="n">
        <f aca="false">EOMONTH(BR81,1)</f>
        <v>36129</v>
      </c>
      <c r="BT81" s="51" t="n">
        <f aca="false">EOMONTH(BS81,1)</f>
        <v>36160</v>
      </c>
      <c r="BU81" s="51" t="n">
        <f aca="false">EOMONTH(BT81,1)</f>
        <v>36191</v>
      </c>
      <c r="BV81" s="51" t="n">
        <f aca="false">EOMONTH(BU81,1)</f>
        <v>36219</v>
      </c>
      <c r="BW81" s="51" t="n">
        <f aca="false">EOMONTH(BV81,1)</f>
        <v>36250</v>
      </c>
      <c r="BX81" s="52"/>
      <c r="BZ81" s="34" t="n">
        <f aca="false">MATCH(C81,Curves!$C$12:$C$433,0)</f>
        <v>79</v>
      </c>
      <c r="CA81" s="34" t="n">
        <f aca="false">MATCH(CONCATENATE("NG ",TEXT($BM81,"mmm-yyyy")),Curves!$11:$11,0)</f>
        <v>20</v>
      </c>
      <c r="CB81" s="34" t="n">
        <f aca="false">MATCH(CONCATENATE("B ",TEXT($BM81,"mmm-yyyy")),Curves!$11:$11,0)</f>
        <v>8</v>
      </c>
      <c r="CC81" s="34" t="n">
        <f aca="false">MATCH(CONCATENATE("DISC ",TEXT($BM81,"mmm-yyyy")),Curves!$11:$11,0)</f>
        <v>32</v>
      </c>
      <c r="CD81" s="34"/>
      <c r="CE81" s="34" t="n">
        <f aca="false">MATCH(CONCATENATE("NG ",TEXT($BN81,"mmm-yyyy")),Curves!$11:$11,0)</f>
        <v>21</v>
      </c>
      <c r="CF81" s="34" t="n">
        <f aca="false">MATCH(CONCATENATE("B ",TEXT($BN81,"mmm-yyyy")),Curves!$11:$11,0)</f>
        <v>9</v>
      </c>
      <c r="CG81" s="34" t="n">
        <f aca="false">MATCH(CONCATENATE("DISC ",TEXT($BN81,"mmm-yyyy")),Curves!$11:$11,0)</f>
        <v>33</v>
      </c>
      <c r="CH81" s="34"/>
      <c r="CI81" s="34" t="n">
        <f aca="false">MATCH(CONCATENATE("NG ",TEXT($BO81,"mmm-yyyy")),Curves!$11:$11,0)</f>
        <v>22</v>
      </c>
      <c r="CJ81" s="34" t="n">
        <f aca="false">MATCH(CONCATENATE("B ",TEXT($BO81,"mmm-yyyy")),Curves!$11:$11,0)</f>
        <v>10</v>
      </c>
      <c r="CK81" s="34" t="n">
        <f aca="false">MATCH(CONCATENATE("DISC ",TEXT($BO81,"mmm-yyyy")),Curves!$11:$11,0)</f>
        <v>34</v>
      </c>
      <c r="CL81" s="34"/>
      <c r="CM81" s="34" t="n">
        <f aca="false">MATCH(CONCATENATE("NG ",TEXT($BP81,"mmm-yyyy")),Curves!$11:$11,0)</f>
        <v>23</v>
      </c>
      <c r="CN81" s="34" t="n">
        <f aca="false">MATCH(CONCATENATE("B ",TEXT($BP81,"mmm-yyyy")),Curves!$11:$11,0)</f>
        <v>11</v>
      </c>
      <c r="CO81" s="34" t="n">
        <f aca="false">MATCH(CONCATENATE("DISC ",TEXT($BP81,"mmm-yyyy")),Curves!$11:$11,0)</f>
        <v>35</v>
      </c>
      <c r="CP81" s="34"/>
      <c r="CQ81" s="34" t="n">
        <f aca="false">MATCH(CONCATENATE("NG ",TEXT($BQ81,"mmm-yyyy")),Curves!$11:$11,0)</f>
        <v>24</v>
      </c>
      <c r="CR81" s="34" t="n">
        <f aca="false">MATCH(CONCATENATE("B ",TEXT($BQ81,"mmm-yyyy")),Curves!$11:$11,0)</f>
        <v>12</v>
      </c>
      <c r="CS81" s="34" t="n">
        <f aca="false">MATCH(CONCATENATE("DISC ",TEXT($BQ81,"mmm-yyyy")),Curves!$11:$11,0)</f>
        <v>36</v>
      </c>
      <c r="CT81" s="34"/>
      <c r="CU81" s="34" t="n">
        <f aca="false">MATCH(CONCATENATE("NG ",TEXT($BR81,"mmm-yyyy")),Curves!$11:$11,0)</f>
        <v>25</v>
      </c>
      <c r="CV81" s="34" t="n">
        <f aca="false">MATCH(CONCATENATE("B ",TEXT($BR81,"mmm-yyyy")),Curves!$11:$11,0)</f>
        <v>13</v>
      </c>
      <c r="CW81" s="34" t="n">
        <f aca="false">MATCH(CONCATENATE("DISC ",TEXT($BR81,"mmm-yyyy")),Curves!$11:$11,0)</f>
        <v>37</v>
      </c>
      <c r="CX81" s="34"/>
      <c r="CY81" s="34" t="n">
        <f aca="false">MATCH(CONCATENATE("NG ",TEXT($BS81,"mmm-yyyy")),Curves!$11:$11,0)</f>
        <v>26</v>
      </c>
      <c r="CZ81" s="34" t="n">
        <f aca="false">MATCH(CONCATENATE("B ",TEXT($BS81,"mmm-yyyy")),Curves!$11:$11,0)</f>
        <v>14</v>
      </c>
      <c r="DA81" s="34" t="n">
        <f aca="false">MATCH(CONCATENATE("DISC ",TEXT($BS81,"mmm-yyyy")),Curves!$11:$11,0)</f>
        <v>38</v>
      </c>
      <c r="DB81" s="34"/>
      <c r="DC81" s="34" t="n">
        <f aca="false">MATCH(CONCATENATE("NG ",TEXT($BT81,"mmm-yyyy")),Curves!$11:$11,0)</f>
        <v>27</v>
      </c>
      <c r="DD81" s="34" t="n">
        <f aca="false">MATCH(CONCATENATE("B ",TEXT($BT81,"mmm-yyyy")),Curves!$11:$11,0)</f>
        <v>15</v>
      </c>
      <c r="DE81" s="34" t="n">
        <f aca="false">MATCH(CONCATENATE("DISC ",TEXT($BT81,"mmm-yyyy")),Curves!$11:$11,0)</f>
        <v>39</v>
      </c>
      <c r="DF81" s="34"/>
      <c r="DG81" s="34" t="n">
        <f aca="false">MATCH(CONCATENATE("NG ",TEXT($BU81,"mmm-yyyy")),Curves!$11:$11,0)</f>
        <v>28</v>
      </c>
      <c r="DH81" s="34" t="n">
        <f aca="false">MATCH(CONCATENATE("B ",TEXT($BU81,"mmm-yyyy")),Curves!$11:$11,0)</f>
        <v>16</v>
      </c>
      <c r="DI81" s="34" t="n">
        <f aca="false">MATCH(CONCATENATE("DISC ",TEXT($BU81,"mmm-yyyy")),Curves!$11:$11,0)</f>
        <v>40</v>
      </c>
      <c r="DK81" s="34" t="n">
        <f aca="false">MATCH(CONCATENATE("NG ",TEXT($BV81,"mmm-yyyy")),Curves!$11:$11,0)</f>
        <v>29</v>
      </c>
      <c r="DL81" s="34" t="n">
        <f aca="false">MATCH(CONCATENATE("B ",TEXT($BV81,"mmm-yyyy")),Curves!$11:$11,0)</f>
        <v>17</v>
      </c>
      <c r="DM81" s="34" t="n">
        <f aca="false">MATCH(CONCATENATE("DISC ",TEXT($BV81,"mmm-yyyy")),Curves!$11:$11,0)</f>
        <v>41</v>
      </c>
      <c r="DO81" s="34" t="n">
        <f aca="false">MATCH(CONCATENATE("NG ",TEXT($BW81,"mmm-yyyy")),Curves!$11:$11,0)</f>
        <v>30</v>
      </c>
      <c r="DP81" s="34" t="n">
        <f aca="false">MATCH(CONCATENATE("B ",TEXT($BW81,"mmm-yyyy")),Curves!$11:$11,0)</f>
        <v>18</v>
      </c>
      <c r="DQ81" s="34" t="n">
        <f aca="false">MATCH(CONCATENATE("DISC ",TEXT($BW81,"mmm-yyyy")),Curves!$11:$11,0)</f>
        <v>42</v>
      </c>
    </row>
    <row r="82" customFormat="false" ht="12.75" hidden="false" customHeight="false" outlineLevel="0" collapsed="false">
      <c r="B82" s="26" t="n">
        <f aca="false">IF(C82&lt;&gt;"",IF(C82&gt;=(WORKDAY(EOMONTH(C82,0)+1,-2)),EOMONTH(EOMONTH(C82,0)+1,0)+1,EOMONTH(C82,0)+1),"")</f>
        <v>35977</v>
      </c>
      <c r="C82" s="45" t="n">
        <f aca="false">IF(Curves!C91&lt;&gt;"",Curves!C91,"")</f>
        <v>35965</v>
      </c>
      <c r="D82" s="46"/>
      <c r="E82" s="47" t="n">
        <f aca="false">(T82+U82)*V82</f>
        <v>0</v>
      </c>
      <c r="F82" s="47" t="n">
        <f aca="false">(X82+Y82)*Z82</f>
        <v>0</v>
      </c>
      <c r="G82" s="47" t="n">
        <f aca="false">(AB82+AC82)*AD82</f>
        <v>2.43952709128017</v>
      </c>
      <c r="H82" s="47" t="n">
        <f aca="false">(AF82+AG82)*AH82</f>
        <v>2.47828527878991</v>
      </c>
      <c r="I82" s="47" t="n">
        <f aca="false">(AJ82+AK82)*AL82</f>
        <v>2.46623226151106</v>
      </c>
      <c r="J82" s="47" t="n">
        <f aca="false">(AN82+AO82)*AP82</f>
        <v>2.45953462573404</v>
      </c>
      <c r="K82" s="47" t="n">
        <f aca="false">(AR82+AS82)*AT82</f>
        <v>2.62089058274842</v>
      </c>
      <c r="L82" s="47" t="n">
        <f aca="false">(AV82+AW82)*AX82</f>
        <v>2.78690596839558</v>
      </c>
      <c r="M82" s="47" t="n">
        <f aca="false">(AZ82+BA82)*BB82</f>
        <v>2.81212699438026</v>
      </c>
      <c r="N82" s="47" t="n">
        <f aca="false">(BD82+BE82)*BF82</f>
        <v>2.67775462038425</v>
      </c>
      <c r="O82" s="48" t="n">
        <f aca="false">(BH82+BI82)*BJ82</f>
        <v>2.55542224076485</v>
      </c>
      <c r="P82" s="49" t="n">
        <f aca="false">MAX(E82:O82)</f>
        <v>2.81212699438026</v>
      </c>
      <c r="Q82" s="49" t="n">
        <f aca="false">MIN(G82:O82)</f>
        <v>2.43952709128017</v>
      </c>
      <c r="R82" s="50" t="n">
        <f aca="false">IF(P82-Q82&lt;&gt;0,P82-Q82,R81)</f>
        <v>0.372599903100082</v>
      </c>
      <c r="T82" s="31" t="n">
        <f aca="false">INDEX(Curves!$A$12:$AZ$907,$BZ82,CA82)</f>
        <v>0</v>
      </c>
      <c r="U82" s="31" t="n">
        <f aca="false">INDEX(Curves!$A$12:$AZ$907,$BZ82,CB82)</f>
        <v>0</v>
      </c>
      <c r="V82" s="31" t="n">
        <f aca="false">INDEX(Curves!$A$12:$AZ$907,$BZ82,CC82)</f>
        <v>0</v>
      </c>
      <c r="W82" s="31"/>
      <c r="X82" s="31" t="n">
        <f aca="false">INDEX(Curves!$A$12:$AZ$907,$BZ82,CE82)</f>
        <v>0</v>
      </c>
      <c r="Y82" s="31" t="n">
        <f aca="false">INDEX(Curves!$A$12:$AZ$907,$BZ82,CF82)</f>
        <v>0</v>
      </c>
      <c r="Z82" s="31" t="n">
        <f aca="false">INDEX(Curves!$A$12:$AZ$907,$BZ82,CG82)</f>
        <v>0</v>
      </c>
      <c r="AA82" s="31"/>
      <c r="AB82" s="31" t="n">
        <f aca="false">INDEX(Curves!$A$12:$AZ$907,$BZ82,CI82)</f>
        <v>2.284</v>
      </c>
      <c r="AC82" s="31" t="n">
        <f aca="false">INDEX(Curves!$A$12:$AZ$907,$BZ82,CJ82)</f>
        <v>0.16</v>
      </c>
      <c r="AD82" s="31" t="n">
        <f aca="false">INDEX(Curves!$A$12:$AZ$907,$BZ82,CK82)</f>
        <v>0.998169840949334</v>
      </c>
      <c r="AE82" s="31"/>
      <c r="AF82" s="31" t="n">
        <f aca="false">INDEX(Curves!$A$12:$AZ$907,$BZ82,CM82)</f>
        <v>2.315</v>
      </c>
      <c r="AG82" s="31" t="n">
        <f aca="false">INDEX(Curves!$A$12:$AZ$907,$BZ82,CN82)</f>
        <v>0.18</v>
      </c>
      <c r="AH82" s="31" t="n">
        <f aca="false">INDEX(Curves!$A$12:$AZ$907,$BZ82,CO82)</f>
        <v>0.993300712941848</v>
      </c>
      <c r="AI82" s="31"/>
      <c r="AJ82" s="31" t="n">
        <f aca="false">INDEX(Curves!$A$12:$AZ$907,$BZ82,CQ82)</f>
        <v>2.325</v>
      </c>
      <c r="AK82" s="31" t="n">
        <f aca="false">INDEX(Curves!$A$12:$AZ$907,$BZ82,CR82)</f>
        <v>0.17</v>
      </c>
      <c r="AL82" s="31" t="n">
        <f aca="false">INDEX(Curves!$A$12:$AZ$907,$BZ82,CS82)</f>
        <v>0.988469844293009</v>
      </c>
      <c r="AM82" s="31"/>
      <c r="AN82" s="31" t="n">
        <f aca="false">INDEX(Curves!$A$12:$AZ$907,$BZ82,CU82)</f>
        <v>2.35</v>
      </c>
      <c r="AO82" s="31" t="n">
        <f aca="false">INDEX(Curves!$A$12:$AZ$907,$BZ82,CV82)</f>
        <v>0.15</v>
      </c>
      <c r="AP82" s="31" t="n">
        <f aca="false">INDEX(Curves!$A$12:$AZ$907,$BZ82,CW82)</f>
        <v>0.983813850293616</v>
      </c>
      <c r="AQ82" s="31"/>
      <c r="AR82" s="31" t="n">
        <f aca="false">INDEX(Curves!$A$12:$AZ$907,$BZ82,CY82)</f>
        <v>2.527</v>
      </c>
      <c r="AS82" s="31" t="n">
        <f aca="false">INDEX(Curves!$A$12:$AZ$907,$BZ82,CZ82)</f>
        <v>0.15</v>
      </c>
      <c r="AT82" s="31" t="n">
        <f aca="false">INDEX(Curves!$A$12:$AZ$907,$BZ82,DA82)</f>
        <v>0.979040187802922</v>
      </c>
      <c r="AU82" s="31"/>
      <c r="AV82" s="31" t="n">
        <f aca="false">INDEX(Curves!$A$12:$AZ$907,$BZ82,DC82)</f>
        <v>2.71</v>
      </c>
      <c r="AW82" s="31" t="n">
        <f aca="false">INDEX(Curves!$A$12:$AZ$907,$BZ82,DD82)</f>
        <v>0.15</v>
      </c>
      <c r="AX82" s="31" t="n">
        <f aca="false">INDEX(Curves!$A$12:$AZ$907,$BZ82,DE82)</f>
        <v>0.97444264629216</v>
      </c>
      <c r="AY82" s="31"/>
      <c r="AZ82" s="31" t="n">
        <f aca="false">INDEX(Curves!$A$12:$AZ$907,$BZ82,DG82)</f>
        <v>2.75</v>
      </c>
      <c r="BA82" s="31" t="n">
        <f aca="false">INDEX(Curves!$A$12:$AZ$907,$BZ82,DH82)</f>
        <v>0.15</v>
      </c>
      <c r="BB82" s="31" t="n">
        <f aca="false">INDEX(Curves!$A$12:$AZ$907,$BZ82,DI82)</f>
        <v>0.969698963579399</v>
      </c>
      <c r="BC82" s="31"/>
      <c r="BD82" s="31" t="n">
        <f aca="false">INDEX(Curves!$A$12:$AZ$907,$BZ82,DK82)</f>
        <v>2.625</v>
      </c>
      <c r="BE82" s="31" t="n">
        <f aca="false">INDEX(Curves!$A$12:$AZ$907,$BZ82,DL82)</f>
        <v>0.15</v>
      </c>
      <c r="BF82" s="31" t="n">
        <f aca="false">INDEX(Curves!$A$12:$AZ$907,$BZ82,DM82)</f>
        <v>0.964956619958289</v>
      </c>
      <c r="BG82" s="31"/>
      <c r="BH82" s="31" t="n">
        <f aca="false">INDEX(Curves!$A$12:$AZ$907,$BZ82,DO82)</f>
        <v>2.51</v>
      </c>
      <c r="BI82" s="31" t="n">
        <f aca="false">INDEX(Curves!$A$12:$AZ$907,$BZ82,DP82)</f>
        <v>0.15</v>
      </c>
      <c r="BJ82" s="31" t="n">
        <f aca="false">INDEX(Curves!$A$12:$AZ$907,$BZ82,DQ82)</f>
        <v>0.960685052919118</v>
      </c>
      <c r="BK82" s="0"/>
      <c r="BL82" s="0"/>
      <c r="BM82" s="51" t="n">
        <f aca="false">BM81</f>
        <v>35916</v>
      </c>
      <c r="BN82" s="51" t="n">
        <f aca="false">EOMONTH(BM82,1)</f>
        <v>35976</v>
      </c>
      <c r="BO82" s="51" t="n">
        <f aca="false">EOMONTH(BN82,1)</f>
        <v>36007</v>
      </c>
      <c r="BP82" s="51" t="n">
        <f aca="false">EOMONTH(BO82,1)</f>
        <v>36038</v>
      </c>
      <c r="BQ82" s="51" t="n">
        <f aca="false">EOMONTH(BP82,1)</f>
        <v>36068</v>
      </c>
      <c r="BR82" s="51" t="n">
        <f aca="false">EOMONTH(BQ82,1)</f>
        <v>36099</v>
      </c>
      <c r="BS82" s="51" t="n">
        <f aca="false">EOMONTH(BR82,1)</f>
        <v>36129</v>
      </c>
      <c r="BT82" s="51" t="n">
        <f aca="false">EOMONTH(BS82,1)</f>
        <v>36160</v>
      </c>
      <c r="BU82" s="51" t="n">
        <f aca="false">EOMONTH(BT82,1)</f>
        <v>36191</v>
      </c>
      <c r="BV82" s="51" t="n">
        <f aca="false">EOMONTH(BU82,1)</f>
        <v>36219</v>
      </c>
      <c r="BW82" s="51" t="n">
        <f aca="false">EOMONTH(BV82,1)</f>
        <v>36250</v>
      </c>
      <c r="BX82" s="52"/>
      <c r="BZ82" s="34" t="n">
        <f aca="false">MATCH(C82,Curves!$C$12:$C$433,0)</f>
        <v>80</v>
      </c>
      <c r="CA82" s="34" t="n">
        <f aca="false">MATCH(CONCATENATE("NG ",TEXT($BM82,"mmm-yyyy")),Curves!$11:$11,0)</f>
        <v>20</v>
      </c>
      <c r="CB82" s="34" t="n">
        <f aca="false">MATCH(CONCATENATE("B ",TEXT($BM82,"mmm-yyyy")),Curves!$11:$11,0)</f>
        <v>8</v>
      </c>
      <c r="CC82" s="34" t="n">
        <f aca="false">MATCH(CONCATENATE("DISC ",TEXT($BM82,"mmm-yyyy")),Curves!$11:$11,0)</f>
        <v>32</v>
      </c>
      <c r="CD82" s="34"/>
      <c r="CE82" s="34" t="n">
        <f aca="false">MATCH(CONCATENATE("NG ",TEXT($BN82,"mmm-yyyy")),Curves!$11:$11,0)</f>
        <v>21</v>
      </c>
      <c r="CF82" s="34" t="n">
        <f aca="false">MATCH(CONCATENATE("B ",TEXT($BN82,"mmm-yyyy")),Curves!$11:$11,0)</f>
        <v>9</v>
      </c>
      <c r="CG82" s="34" t="n">
        <f aca="false">MATCH(CONCATENATE("DISC ",TEXT($BN82,"mmm-yyyy")),Curves!$11:$11,0)</f>
        <v>33</v>
      </c>
      <c r="CH82" s="34"/>
      <c r="CI82" s="34" t="n">
        <f aca="false">MATCH(CONCATENATE("NG ",TEXT($BO82,"mmm-yyyy")),Curves!$11:$11,0)</f>
        <v>22</v>
      </c>
      <c r="CJ82" s="34" t="n">
        <f aca="false">MATCH(CONCATENATE("B ",TEXT($BO82,"mmm-yyyy")),Curves!$11:$11,0)</f>
        <v>10</v>
      </c>
      <c r="CK82" s="34" t="n">
        <f aca="false">MATCH(CONCATENATE("DISC ",TEXT($BO82,"mmm-yyyy")),Curves!$11:$11,0)</f>
        <v>34</v>
      </c>
      <c r="CL82" s="34"/>
      <c r="CM82" s="34" t="n">
        <f aca="false">MATCH(CONCATENATE("NG ",TEXT($BP82,"mmm-yyyy")),Curves!$11:$11,0)</f>
        <v>23</v>
      </c>
      <c r="CN82" s="34" t="n">
        <f aca="false">MATCH(CONCATENATE("B ",TEXT($BP82,"mmm-yyyy")),Curves!$11:$11,0)</f>
        <v>11</v>
      </c>
      <c r="CO82" s="34" t="n">
        <f aca="false">MATCH(CONCATENATE("DISC ",TEXT($BP82,"mmm-yyyy")),Curves!$11:$11,0)</f>
        <v>35</v>
      </c>
      <c r="CP82" s="34"/>
      <c r="CQ82" s="34" t="n">
        <f aca="false">MATCH(CONCATENATE("NG ",TEXT($BQ82,"mmm-yyyy")),Curves!$11:$11,0)</f>
        <v>24</v>
      </c>
      <c r="CR82" s="34" t="n">
        <f aca="false">MATCH(CONCATENATE("B ",TEXT($BQ82,"mmm-yyyy")),Curves!$11:$11,0)</f>
        <v>12</v>
      </c>
      <c r="CS82" s="34" t="n">
        <f aca="false">MATCH(CONCATENATE("DISC ",TEXT($BQ82,"mmm-yyyy")),Curves!$11:$11,0)</f>
        <v>36</v>
      </c>
      <c r="CT82" s="34"/>
      <c r="CU82" s="34" t="n">
        <f aca="false">MATCH(CONCATENATE("NG ",TEXT($BR82,"mmm-yyyy")),Curves!$11:$11,0)</f>
        <v>25</v>
      </c>
      <c r="CV82" s="34" t="n">
        <f aca="false">MATCH(CONCATENATE("B ",TEXT($BR82,"mmm-yyyy")),Curves!$11:$11,0)</f>
        <v>13</v>
      </c>
      <c r="CW82" s="34" t="n">
        <f aca="false">MATCH(CONCATENATE("DISC ",TEXT($BR82,"mmm-yyyy")),Curves!$11:$11,0)</f>
        <v>37</v>
      </c>
      <c r="CX82" s="34"/>
      <c r="CY82" s="34" t="n">
        <f aca="false">MATCH(CONCATENATE("NG ",TEXT($BS82,"mmm-yyyy")),Curves!$11:$11,0)</f>
        <v>26</v>
      </c>
      <c r="CZ82" s="34" t="n">
        <f aca="false">MATCH(CONCATENATE("B ",TEXT($BS82,"mmm-yyyy")),Curves!$11:$11,0)</f>
        <v>14</v>
      </c>
      <c r="DA82" s="34" t="n">
        <f aca="false">MATCH(CONCATENATE("DISC ",TEXT($BS82,"mmm-yyyy")),Curves!$11:$11,0)</f>
        <v>38</v>
      </c>
      <c r="DB82" s="34"/>
      <c r="DC82" s="34" t="n">
        <f aca="false">MATCH(CONCATENATE("NG ",TEXT($BT82,"mmm-yyyy")),Curves!$11:$11,0)</f>
        <v>27</v>
      </c>
      <c r="DD82" s="34" t="n">
        <f aca="false">MATCH(CONCATENATE("B ",TEXT($BT82,"mmm-yyyy")),Curves!$11:$11,0)</f>
        <v>15</v>
      </c>
      <c r="DE82" s="34" t="n">
        <f aca="false">MATCH(CONCATENATE("DISC ",TEXT($BT82,"mmm-yyyy")),Curves!$11:$11,0)</f>
        <v>39</v>
      </c>
      <c r="DF82" s="34"/>
      <c r="DG82" s="34" t="n">
        <f aca="false">MATCH(CONCATENATE("NG ",TEXT($BU82,"mmm-yyyy")),Curves!$11:$11,0)</f>
        <v>28</v>
      </c>
      <c r="DH82" s="34" t="n">
        <f aca="false">MATCH(CONCATENATE("B ",TEXT($BU82,"mmm-yyyy")),Curves!$11:$11,0)</f>
        <v>16</v>
      </c>
      <c r="DI82" s="34" t="n">
        <f aca="false">MATCH(CONCATENATE("DISC ",TEXT($BU82,"mmm-yyyy")),Curves!$11:$11,0)</f>
        <v>40</v>
      </c>
      <c r="DK82" s="34" t="n">
        <f aca="false">MATCH(CONCATENATE("NG ",TEXT($BV82,"mmm-yyyy")),Curves!$11:$11,0)</f>
        <v>29</v>
      </c>
      <c r="DL82" s="34" t="n">
        <f aca="false">MATCH(CONCATENATE("B ",TEXT($BV82,"mmm-yyyy")),Curves!$11:$11,0)</f>
        <v>17</v>
      </c>
      <c r="DM82" s="34" t="n">
        <f aca="false">MATCH(CONCATENATE("DISC ",TEXT($BV82,"mmm-yyyy")),Curves!$11:$11,0)</f>
        <v>41</v>
      </c>
      <c r="DO82" s="34" t="n">
        <f aca="false">MATCH(CONCATENATE("NG ",TEXT($BW82,"mmm-yyyy")),Curves!$11:$11,0)</f>
        <v>30</v>
      </c>
      <c r="DP82" s="34" t="n">
        <f aca="false">MATCH(CONCATENATE("B ",TEXT($BW82,"mmm-yyyy")),Curves!$11:$11,0)</f>
        <v>18</v>
      </c>
      <c r="DQ82" s="34" t="n">
        <f aca="false">MATCH(CONCATENATE("DISC ",TEXT($BW82,"mmm-yyyy")),Curves!$11:$11,0)</f>
        <v>42</v>
      </c>
    </row>
    <row r="83" customFormat="false" ht="12.75" hidden="false" customHeight="false" outlineLevel="0" collapsed="false">
      <c r="B83" s="26" t="n">
        <f aca="false">IF(C83&lt;&gt;"",IF(C83&gt;=(WORKDAY(EOMONTH(C83,0)+1,-2)),EOMONTH(EOMONTH(C83,0)+1,0)+1,EOMONTH(C83,0)+1),"")</f>
        <v>35977</v>
      </c>
      <c r="C83" s="45" t="n">
        <f aca="false">IF(Curves!C92&lt;&gt;"",Curves!C92,"")</f>
        <v>35966</v>
      </c>
      <c r="D83" s="46"/>
      <c r="E83" s="47" t="n">
        <f aca="false">(T83+U83)*V83</f>
        <v>0</v>
      </c>
      <c r="F83" s="47" t="n">
        <f aca="false">(X83+Y83)*Z83</f>
        <v>0</v>
      </c>
      <c r="G83" s="47" t="n">
        <f aca="false">(AB83+AC83)*AD83</f>
        <v>0</v>
      </c>
      <c r="H83" s="47" t="n">
        <f aca="false">(AF83+AG83)*AH83</f>
        <v>0</v>
      </c>
      <c r="I83" s="47" t="n">
        <f aca="false">(AJ83+AK83)*AL83</f>
        <v>0</v>
      </c>
      <c r="J83" s="47" t="n">
        <f aca="false">(AN83+AO83)*AP83</f>
        <v>0</v>
      </c>
      <c r="K83" s="47" t="n">
        <f aca="false">(AR83+AS83)*AT83</f>
        <v>0</v>
      </c>
      <c r="L83" s="47" t="n">
        <f aca="false">(AV83+AW83)*AX83</f>
        <v>0</v>
      </c>
      <c r="M83" s="47" t="n">
        <f aca="false">(AZ83+BA83)*BB83</f>
        <v>0</v>
      </c>
      <c r="N83" s="47" t="n">
        <f aca="false">(BD83+BE83)*BF83</f>
        <v>0</v>
      </c>
      <c r="O83" s="48" t="n">
        <f aca="false">(BH83+BI83)*BJ83</f>
        <v>0</v>
      </c>
      <c r="P83" s="49" t="n">
        <f aca="false">MAX(E83:O83)</f>
        <v>0</v>
      </c>
      <c r="Q83" s="49" t="n">
        <f aca="false">MIN(G83:O83)</f>
        <v>0</v>
      </c>
      <c r="R83" s="50" t="n">
        <f aca="false">IF(P83-Q83&lt;&gt;0,P83-Q83,R82)</f>
        <v>0.372599903100082</v>
      </c>
      <c r="T83" s="31" t="n">
        <f aca="false">INDEX(Curves!$A$12:$AZ$907,$BZ83,CA83)</f>
        <v>0</v>
      </c>
      <c r="U83" s="31" t="n">
        <f aca="false">INDEX(Curves!$A$12:$AZ$907,$BZ83,CB83)</f>
        <v>0</v>
      </c>
      <c r="V83" s="31" t="n">
        <f aca="false">INDEX(Curves!$A$12:$AZ$907,$BZ83,CC83)</f>
        <v>0</v>
      </c>
      <c r="W83" s="31"/>
      <c r="X83" s="31" t="n">
        <f aca="false">INDEX(Curves!$A$12:$AZ$907,$BZ83,CE83)</f>
        <v>0</v>
      </c>
      <c r="Y83" s="31" t="n">
        <f aca="false">INDEX(Curves!$A$12:$AZ$907,$BZ83,CF83)</f>
        <v>0</v>
      </c>
      <c r="Z83" s="31" t="n">
        <f aca="false">INDEX(Curves!$A$12:$AZ$907,$BZ83,CG83)</f>
        <v>0</v>
      </c>
      <c r="AA83" s="31"/>
      <c r="AB83" s="31" t="n">
        <f aca="false">INDEX(Curves!$A$12:$AZ$907,$BZ83,CI83)</f>
        <v>0</v>
      </c>
      <c r="AC83" s="31" t="n">
        <f aca="false">INDEX(Curves!$A$12:$AZ$907,$BZ83,CJ83)</f>
        <v>0</v>
      </c>
      <c r="AD83" s="31" t="n">
        <f aca="false">INDEX(Curves!$A$12:$AZ$907,$BZ83,CK83)</f>
        <v>0</v>
      </c>
      <c r="AE83" s="31"/>
      <c r="AF83" s="31" t="n">
        <f aca="false">INDEX(Curves!$A$12:$AZ$907,$BZ83,CM83)</f>
        <v>0</v>
      </c>
      <c r="AG83" s="31" t="n">
        <f aca="false">INDEX(Curves!$A$12:$AZ$907,$BZ83,CN83)</f>
        <v>0</v>
      </c>
      <c r="AH83" s="31" t="n">
        <f aca="false">INDEX(Curves!$A$12:$AZ$907,$BZ83,CO83)</f>
        <v>0</v>
      </c>
      <c r="AI83" s="31"/>
      <c r="AJ83" s="31" t="n">
        <f aca="false">INDEX(Curves!$A$12:$AZ$907,$BZ83,CQ83)</f>
        <v>0</v>
      </c>
      <c r="AK83" s="31" t="n">
        <f aca="false">INDEX(Curves!$A$12:$AZ$907,$BZ83,CR83)</f>
        <v>0</v>
      </c>
      <c r="AL83" s="31" t="n">
        <f aca="false">INDEX(Curves!$A$12:$AZ$907,$BZ83,CS83)</f>
        <v>0</v>
      </c>
      <c r="AM83" s="31"/>
      <c r="AN83" s="31" t="n">
        <f aca="false">INDEX(Curves!$A$12:$AZ$907,$BZ83,CU83)</f>
        <v>0</v>
      </c>
      <c r="AO83" s="31" t="n">
        <f aca="false">INDEX(Curves!$A$12:$AZ$907,$BZ83,CV83)</f>
        <v>0</v>
      </c>
      <c r="AP83" s="31" t="n">
        <f aca="false">INDEX(Curves!$A$12:$AZ$907,$BZ83,CW83)</f>
        <v>0</v>
      </c>
      <c r="AQ83" s="31"/>
      <c r="AR83" s="31" t="n">
        <f aca="false">INDEX(Curves!$A$12:$AZ$907,$BZ83,CY83)</f>
        <v>0</v>
      </c>
      <c r="AS83" s="31" t="n">
        <f aca="false">INDEX(Curves!$A$12:$AZ$907,$BZ83,CZ83)</f>
        <v>0</v>
      </c>
      <c r="AT83" s="31" t="n">
        <f aca="false">INDEX(Curves!$A$12:$AZ$907,$BZ83,DA83)</f>
        <v>0</v>
      </c>
      <c r="AU83" s="31"/>
      <c r="AV83" s="31" t="n">
        <f aca="false">INDEX(Curves!$A$12:$AZ$907,$BZ83,DC83)</f>
        <v>0</v>
      </c>
      <c r="AW83" s="31" t="n">
        <f aca="false">INDEX(Curves!$A$12:$AZ$907,$BZ83,DD83)</f>
        <v>0</v>
      </c>
      <c r="AX83" s="31" t="n">
        <f aca="false">INDEX(Curves!$A$12:$AZ$907,$BZ83,DE83)</f>
        <v>0</v>
      </c>
      <c r="AY83" s="31"/>
      <c r="AZ83" s="31" t="n">
        <f aca="false">INDEX(Curves!$A$12:$AZ$907,$BZ83,DG83)</f>
        <v>0</v>
      </c>
      <c r="BA83" s="31" t="n">
        <f aca="false">INDEX(Curves!$A$12:$AZ$907,$BZ83,DH83)</f>
        <v>0</v>
      </c>
      <c r="BB83" s="31" t="n">
        <f aca="false">INDEX(Curves!$A$12:$AZ$907,$BZ83,DI83)</f>
        <v>0</v>
      </c>
      <c r="BC83" s="31"/>
      <c r="BD83" s="31" t="n">
        <f aca="false">INDEX(Curves!$A$12:$AZ$907,$BZ83,DK83)</f>
        <v>0</v>
      </c>
      <c r="BE83" s="31" t="n">
        <f aca="false">INDEX(Curves!$A$12:$AZ$907,$BZ83,DL83)</f>
        <v>0</v>
      </c>
      <c r="BF83" s="31" t="n">
        <f aca="false">INDEX(Curves!$A$12:$AZ$907,$BZ83,DM83)</f>
        <v>0</v>
      </c>
      <c r="BG83" s="31"/>
      <c r="BH83" s="31" t="n">
        <f aca="false">INDEX(Curves!$A$12:$AZ$907,$BZ83,DO83)</f>
        <v>0</v>
      </c>
      <c r="BI83" s="31" t="n">
        <f aca="false">INDEX(Curves!$A$12:$AZ$907,$BZ83,DP83)</f>
        <v>0</v>
      </c>
      <c r="BJ83" s="31" t="n">
        <f aca="false">INDEX(Curves!$A$12:$AZ$907,$BZ83,DQ83)</f>
        <v>0</v>
      </c>
      <c r="BK83" s="0"/>
      <c r="BL83" s="0"/>
      <c r="BM83" s="51" t="n">
        <f aca="false">BM82</f>
        <v>35916</v>
      </c>
      <c r="BN83" s="51" t="n">
        <f aca="false">EOMONTH(BM83,1)</f>
        <v>35976</v>
      </c>
      <c r="BO83" s="51" t="n">
        <f aca="false">EOMONTH(BN83,1)</f>
        <v>36007</v>
      </c>
      <c r="BP83" s="51" t="n">
        <f aca="false">EOMONTH(BO83,1)</f>
        <v>36038</v>
      </c>
      <c r="BQ83" s="51" t="n">
        <f aca="false">EOMONTH(BP83,1)</f>
        <v>36068</v>
      </c>
      <c r="BR83" s="51" t="n">
        <f aca="false">EOMONTH(BQ83,1)</f>
        <v>36099</v>
      </c>
      <c r="BS83" s="51" t="n">
        <f aca="false">EOMONTH(BR83,1)</f>
        <v>36129</v>
      </c>
      <c r="BT83" s="51" t="n">
        <f aca="false">EOMONTH(BS83,1)</f>
        <v>36160</v>
      </c>
      <c r="BU83" s="51" t="n">
        <f aca="false">EOMONTH(BT83,1)</f>
        <v>36191</v>
      </c>
      <c r="BV83" s="51" t="n">
        <f aca="false">EOMONTH(BU83,1)</f>
        <v>36219</v>
      </c>
      <c r="BW83" s="51" t="n">
        <f aca="false">EOMONTH(BV83,1)</f>
        <v>36250</v>
      </c>
      <c r="BX83" s="52"/>
      <c r="BZ83" s="34" t="n">
        <f aca="false">MATCH(C83,Curves!$C$12:$C$433,0)</f>
        <v>81</v>
      </c>
      <c r="CA83" s="34" t="n">
        <f aca="false">MATCH(CONCATENATE("NG ",TEXT($BM83,"mmm-yyyy")),Curves!$11:$11,0)</f>
        <v>20</v>
      </c>
      <c r="CB83" s="34" t="n">
        <f aca="false">MATCH(CONCATENATE("B ",TEXT($BM83,"mmm-yyyy")),Curves!$11:$11,0)</f>
        <v>8</v>
      </c>
      <c r="CC83" s="34" t="n">
        <f aca="false">MATCH(CONCATENATE("DISC ",TEXT($BM83,"mmm-yyyy")),Curves!$11:$11,0)</f>
        <v>32</v>
      </c>
      <c r="CD83" s="34"/>
      <c r="CE83" s="34" t="n">
        <f aca="false">MATCH(CONCATENATE("NG ",TEXT($BN83,"mmm-yyyy")),Curves!$11:$11,0)</f>
        <v>21</v>
      </c>
      <c r="CF83" s="34" t="n">
        <f aca="false">MATCH(CONCATENATE("B ",TEXT($BN83,"mmm-yyyy")),Curves!$11:$11,0)</f>
        <v>9</v>
      </c>
      <c r="CG83" s="34" t="n">
        <f aca="false">MATCH(CONCATENATE("DISC ",TEXT($BN83,"mmm-yyyy")),Curves!$11:$11,0)</f>
        <v>33</v>
      </c>
      <c r="CH83" s="34"/>
      <c r="CI83" s="34" t="n">
        <f aca="false">MATCH(CONCATENATE("NG ",TEXT($BO83,"mmm-yyyy")),Curves!$11:$11,0)</f>
        <v>22</v>
      </c>
      <c r="CJ83" s="34" t="n">
        <f aca="false">MATCH(CONCATENATE("B ",TEXT($BO83,"mmm-yyyy")),Curves!$11:$11,0)</f>
        <v>10</v>
      </c>
      <c r="CK83" s="34" t="n">
        <f aca="false">MATCH(CONCATENATE("DISC ",TEXT($BO83,"mmm-yyyy")),Curves!$11:$11,0)</f>
        <v>34</v>
      </c>
      <c r="CL83" s="34"/>
      <c r="CM83" s="34" t="n">
        <f aca="false">MATCH(CONCATENATE("NG ",TEXT($BP83,"mmm-yyyy")),Curves!$11:$11,0)</f>
        <v>23</v>
      </c>
      <c r="CN83" s="34" t="n">
        <f aca="false">MATCH(CONCATENATE("B ",TEXT($BP83,"mmm-yyyy")),Curves!$11:$11,0)</f>
        <v>11</v>
      </c>
      <c r="CO83" s="34" t="n">
        <f aca="false">MATCH(CONCATENATE("DISC ",TEXT($BP83,"mmm-yyyy")),Curves!$11:$11,0)</f>
        <v>35</v>
      </c>
      <c r="CP83" s="34"/>
      <c r="CQ83" s="34" t="n">
        <f aca="false">MATCH(CONCATENATE("NG ",TEXT($BQ83,"mmm-yyyy")),Curves!$11:$11,0)</f>
        <v>24</v>
      </c>
      <c r="CR83" s="34" t="n">
        <f aca="false">MATCH(CONCATENATE("B ",TEXT($BQ83,"mmm-yyyy")),Curves!$11:$11,0)</f>
        <v>12</v>
      </c>
      <c r="CS83" s="34" t="n">
        <f aca="false">MATCH(CONCATENATE("DISC ",TEXT($BQ83,"mmm-yyyy")),Curves!$11:$11,0)</f>
        <v>36</v>
      </c>
      <c r="CT83" s="34"/>
      <c r="CU83" s="34" t="n">
        <f aca="false">MATCH(CONCATENATE("NG ",TEXT($BR83,"mmm-yyyy")),Curves!$11:$11,0)</f>
        <v>25</v>
      </c>
      <c r="CV83" s="34" t="n">
        <f aca="false">MATCH(CONCATENATE("B ",TEXT($BR83,"mmm-yyyy")),Curves!$11:$11,0)</f>
        <v>13</v>
      </c>
      <c r="CW83" s="34" t="n">
        <f aca="false">MATCH(CONCATENATE("DISC ",TEXT($BR83,"mmm-yyyy")),Curves!$11:$11,0)</f>
        <v>37</v>
      </c>
      <c r="CX83" s="34"/>
      <c r="CY83" s="34" t="n">
        <f aca="false">MATCH(CONCATENATE("NG ",TEXT($BS83,"mmm-yyyy")),Curves!$11:$11,0)</f>
        <v>26</v>
      </c>
      <c r="CZ83" s="34" t="n">
        <f aca="false">MATCH(CONCATENATE("B ",TEXT($BS83,"mmm-yyyy")),Curves!$11:$11,0)</f>
        <v>14</v>
      </c>
      <c r="DA83" s="34" t="n">
        <f aca="false">MATCH(CONCATENATE("DISC ",TEXT($BS83,"mmm-yyyy")),Curves!$11:$11,0)</f>
        <v>38</v>
      </c>
      <c r="DB83" s="34"/>
      <c r="DC83" s="34" t="n">
        <f aca="false">MATCH(CONCATENATE("NG ",TEXT($BT83,"mmm-yyyy")),Curves!$11:$11,0)</f>
        <v>27</v>
      </c>
      <c r="DD83" s="34" t="n">
        <f aca="false">MATCH(CONCATENATE("B ",TEXT($BT83,"mmm-yyyy")),Curves!$11:$11,0)</f>
        <v>15</v>
      </c>
      <c r="DE83" s="34" t="n">
        <f aca="false">MATCH(CONCATENATE("DISC ",TEXT($BT83,"mmm-yyyy")),Curves!$11:$11,0)</f>
        <v>39</v>
      </c>
      <c r="DF83" s="34"/>
      <c r="DG83" s="34" t="n">
        <f aca="false">MATCH(CONCATENATE("NG ",TEXT($BU83,"mmm-yyyy")),Curves!$11:$11,0)</f>
        <v>28</v>
      </c>
      <c r="DH83" s="34" t="n">
        <f aca="false">MATCH(CONCATENATE("B ",TEXT($BU83,"mmm-yyyy")),Curves!$11:$11,0)</f>
        <v>16</v>
      </c>
      <c r="DI83" s="34" t="n">
        <f aca="false">MATCH(CONCATENATE("DISC ",TEXT($BU83,"mmm-yyyy")),Curves!$11:$11,0)</f>
        <v>40</v>
      </c>
      <c r="DK83" s="34" t="n">
        <f aca="false">MATCH(CONCATENATE("NG ",TEXT($BV83,"mmm-yyyy")),Curves!$11:$11,0)</f>
        <v>29</v>
      </c>
      <c r="DL83" s="34" t="n">
        <f aca="false">MATCH(CONCATENATE("B ",TEXT($BV83,"mmm-yyyy")),Curves!$11:$11,0)</f>
        <v>17</v>
      </c>
      <c r="DM83" s="34" t="n">
        <f aca="false">MATCH(CONCATENATE("DISC ",TEXT($BV83,"mmm-yyyy")),Curves!$11:$11,0)</f>
        <v>41</v>
      </c>
      <c r="DO83" s="34" t="n">
        <f aca="false">MATCH(CONCATENATE("NG ",TEXT($BW83,"mmm-yyyy")),Curves!$11:$11,0)</f>
        <v>30</v>
      </c>
      <c r="DP83" s="34" t="n">
        <f aca="false">MATCH(CONCATENATE("B ",TEXT($BW83,"mmm-yyyy")),Curves!$11:$11,0)</f>
        <v>18</v>
      </c>
      <c r="DQ83" s="34" t="n">
        <f aca="false">MATCH(CONCATENATE("DISC ",TEXT($BW83,"mmm-yyyy")),Curves!$11:$11,0)</f>
        <v>42</v>
      </c>
    </row>
    <row r="84" customFormat="false" ht="12.75" hidden="false" customHeight="false" outlineLevel="0" collapsed="false">
      <c r="B84" s="26" t="n">
        <f aca="false">IF(C84&lt;&gt;"",IF(C84&gt;=(WORKDAY(EOMONTH(C84,0)+1,-2)),EOMONTH(EOMONTH(C84,0)+1,0)+1,EOMONTH(C84,0)+1),"")</f>
        <v>35977</v>
      </c>
      <c r="C84" s="45" t="n">
        <f aca="false">IF(Curves!C93&lt;&gt;"",Curves!C93,"")</f>
        <v>35967</v>
      </c>
      <c r="D84" s="46"/>
      <c r="E84" s="47" t="n">
        <f aca="false">(T84+U84)*V84</f>
        <v>0</v>
      </c>
      <c r="F84" s="47" t="n">
        <f aca="false">(X84+Y84)*Z84</f>
        <v>0</v>
      </c>
      <c r="G84" s="47" t="n">
        <f aca="false">(AB84+AC84)*AD84</f>
        <v>0</v>
      </c>
      <c r="H84" s="47" t="n">
        <f aca="false">(AF84+AG84)*AH84</f>
        <v>0</v>
      </c>
      <c r="I84" s="47" t="n">
        <f aca="false">(AJ84+AK84)*AL84</f>
        <v>0</v>
      </c>
      <c r="J84" s="47" t="n">
        <f aca="false">(AN84+AO84)*AP84</f>
        <v>0</v>
      </c>
      <c r="K84" s="47" t="n">
        <f aca="false">(AR84+AS84)*AT84</f>
        <v>0</v>
      </c>
      <c r="L84" s="47" t="n">
        <f aca="false">(AV84+AW84)*AX84</f>
        <v>0</v>
      </c>
      <c r="M84" s="47" t="n">
        <f aca="false">(AZ84+BA84)*BB84</f>
        <v>0</v>
      </c>
      <c r="N84" s="47" t="n">
        <f aca="false">(BD84+BE84)*BF84</f>
        <v>0</v>
      </c>
      <c r="O84" s="48" t="n">
        <f aca="false">(BH84+BI84)*BJ84</f>
        <v>0</v>
      </c>
      <c r="P84" s="49" t="n">
        <f aca="false">MAX(E84:O84)</f>
        <v>0</v>
      </c>
      <c r="Q84" s="49" t="n">
        <f aca="false">MIN(G84:O84)</f>
        <v>0</v>
      </c>
      <c r="R84" s="50" t="n">
        <f aca="false">IF(P84-Q84&lt;&gt;0,P84-Q84,R83)</f>
        <v>0.372599903100082</v>
      </c>
      <c r="T84" s="31" t="n">
        <f aca="false">INDEX(Curves!$A$12:$AZ$907,$BZ84,CA84)</f>
        <v>0</v>
      </c>
      <c r="U84" s="31" t="n">
        <f aca="false">INDEX(Curves!$A$12:$AZ$907,$BZ84,CB84)</f>
        <v>0</v>
      </c>
      <c r="V84" s="31" t="n">
        <f aca="false">INDEX(Curves!$A$12:$AZ$907,$BZ84,CC84)</f>
        <v>0</v>
      </c>
      <c r="W84" s="31"/>
      <c r="X84" s="31" t="n">
        <f aca="false">INDEX(Curves!$A$12:$AZ$907,$BZ84,CE84)</f>
        <v>0</v>
      </c>
      <c r="Y84" s="31" t="n">
        <f aca="false">INDEX(Curves!$A$12:$AZ$907,$BZ84,CF84)</f>
        <v>0</v>
      </c>
      <c r="Z84" s="31" t="n">
        <f aca="false">INDEX(Curves!$A$12:$AZ$907,$BZ84,CG84)</f>
        <v>0</v>
      </c>
      <c r="AA84" s="31"/>
      <c r="AB84" s="31" t="n">
        <f aca="false">INDEX(Curves!$A$12:$AZ$907,$BZ84,CI84)</f>
        <v>0</v>
      </c>
      <c r="AC84" s="31" t="n">
        <f aca="false">INDEX(Curves!$A$12:$AZ$907,$BZ84,CJ84)</f>
        <v>0</v>
      </c>
      <c r="AD84" s="31" t="n">
        <f aca="false">INDEX(Curves!$A$12:$AZ$907,$BZ84,CK84)</f>
        <v>0</v>
      </c>
      <c r="AE84" s="31"/>
      <c r="AF84" s="31" t="n">
        <f aca="false">INDEX(Curves!$A$12:$AZ$907,$BZ84,CM84)</f>
        <v>0</v>
      </c>
      <c r="AG84" s="31" t="n">
        <f aca="false">INDEX(Curves!$A$12:$AZ$907,$BZ84,CN84)</f>
        <v>0</v>
      </c>
      <c r="AH84" s="31" t="n">
        <f aca="false">INDEX(Curves!$A$12:$AZ$907,$BZ84,CO84)</f>
        <v>0</v>
      </c>
      <c r="AI84" s="31"/>
      <c r="AJ84" s="31" t="n">
        <f aca="false">INDEX(Curves!$A$12:$AZ$907,$BZ84,CQ84)</f>
        <v>0</v>
      </c>
      <c r="AK84" s="31" t="n">
        <f aca="false">INDEX(Curves!$A$12:$AZ$907,$BZ84,CR84)</f>
        <v>0</v>
      </c>
      <c r="AL84" s="31" t="n">
        <f aca="false">INDEX(Curves!$A$12:$AZ$907,$BZ84,CS84)</f>
        <v>0</v>
      </c>
      <c r="AM84" s="31"/>
      <c r="AN84" s="31" t="n">
        <f aca="false">INDEX(Curves!$A$12:$AZ$907,$BZ84,CU84)</f>
        <v>0</v>
      </c>
      <c r="AO84" s="31" t="n">
        <f aca="false">INDEX(Curves!$A$12:$AZ$907,$BZ84,CV84)</f>
        <v>0</v>
      </c>
      <c r="AP84" s="31" t="n">
        <f aca="false">INDEX(Curves!$A$12:$AZ$907,$BZ84,CW84)</f>
        <v>0</v>
      </c>
      <c r="AQ84" s="31"/>
      <c r="AR84" s="31" t="n">
        <f aca="false">INDEX(Curves!$A$12:$AZ$907,$BZ84,CY84)</f>
        <v>0</v>
      </c>
      <c r="AS84" s="31" t="n">
        <f aca="false">INDEX(Curves!$A$12:$AZ$907,$BZ84,CZ84)</f>
        <v>0</v>
      </c>
      <c r="AT84" s="31" t="n">
        <f aca="false">INDEX(Curves!$A$12:$AZ$907,$BZ84,DA84)</f>
        <v>0</v>
      </c>
      <c r="AU84" s="31"/>
      <c r="AV84" s="31" t="n">
        <f aca="false">INDEX(Curves!$A$12:$AZ$907,$BZ84,DC84)</f>
        <v>0</v>
      </c>
      <c r="AW84" s="31" t="n">
        <f aca="false">INDEX(Curves!$A$12:$AZ$907,$BZ84,DD84)</f>
        <v>0</v>
      </c>
      <c r="AX84" s="31" t="n">
        <f aca="false">INDEX(Curves!$A$12:$AZ$907,$BZ84,DE84)</f>
        <v>0</v>
      </c>
      <c r="AY84" s="31"/>
      <c r="AZ84" s="31" t="n">
        <f aca="false">INDEX(Curves!$A$12:$AZ$907,$BZ84,DG84)</f>
        <v>0</v>
      </c>
      <c r="BA84" s="31" t="n">
        <f aca="false">INDEX(Curves!$A$12:$AZ$907,$BZ84,DH84)</f>
        <v>0</v>
      </c>
      <c r="BB84" s="31" t="n">
        <f aca="false">INDEX(Curves!$A$12:$AZ$907,$BZ84,DI84)</f>
        <v>0</v>
      </c>
      <c r="BC84" s="31"/>
      <c r="BD84" s="31" t="n">
        <f aca="false">INDEX(Curves!$A$12:$AZ$907,$BZ84,DK84)</f>
        <v>0</v>
      </c>
      <c r="BE84" s="31" t="n">
        <f aca="false">INDEX(Curves!$A$12:$AZ$907,$BZ84,DL84)</f>
        <v>0</v>
      </c>
      <c r="BF84" s="31" t="n">
        <f aca="false">INDEX(Curves!$A$12:$AZ$907,$BZ84,DM84)</f>
        <v>0</v>
      </c>
      <c r="BG84" s="31"/>
      <c r="BH84" s="31" t="n">
        <f aca="false">INDEX(Curves!$A$12:$AZ$907,$BZ84,DO84)</f>
        <v>0</v>
      </c>
      <c r="BI84" s="31" t="n">
        <f aca="false">INDEX(Curves!$A$12:$AZ$907,$BZ84,DP84)</f>
        <v>0</v>
      </c>
      <c r="BJ84" s="31" t="n">
        <f aca="false">INDEX(Curves!$A$12:$AZ$907,$BZ84,DQ84)</f>
        <v>0</v>
      </c>
      <c r="BK84" s="0"/>
      <c r="BL84" s="0"/>
      <c r="BM84" s="51" t="n">
        <f aca="false">BM83</f>
        <v>35916</v>
      </c>
      <c r="BN84" s="51" t="n">
        <f aca="false">EOMONTH(BM84,1)</f>
        <v>35976</v>
      </c>
      <c r="BO84" s="51" t="n">
        <f aca="false">EOMONTH(BN84,1)</f>
        <v>36007</v>
      </c>
      <c r="BP84" s="51" t="n">
        <f aca="false">EOMONTH(BO84,1)</f>
        <v>36038</v>
      </c>
      <c r="BQ84" s="51" t="n">
        <f aca="false">EOMONTH(BP84,1)</f>
        <v>36068</v>
      </c>
      <c r="BR84" s="51" t="n">
        <f aca="false">EOMONTH(BQ84,1)</f>
        <v>36099</v>
      </c>
      <c r="BS84" s="51" t="n">
        <f aca="false">EOMONTH(BR84,1)</f>
        <v>36129</v>
      </c>
      <c r="BT84" s="51" t="n">
        <f aca="false">EOMONTH(BS84,1)</f>
        <v>36160</v>
      </c>
      <c r="BU84" s="51" t="n">
        <f aca="false">EOMONTH(BT84,1)</f>
        <v>36191</v>
      </c>
      <c r="BV84" s="51" t="n">
        <f aca="false">EOMONTH(BU84,1)</f>
        <v>36219</v>
      </c>
      <c r="BW84" s="51" t="n">
        <f aca="false">EOMONTH(BV84,1)</f>
        <v>36250</v>
      </c>
      <c r="BX84" s="52"/>
      <c r="BZ84" s="34" t="n">
        <f aca="false">MATCH(C84,Curves!$C$12:$C$433,0)</f>
        <v>82</v>
      </c>
      <c r="CA84" s="34" t="n">
        <f aca="false">MATCH(CONCATENATE("NG ",TEXT($BM84,"mmm-yyyy")),Curves!$11:$11,0)</f>
        <v>20</v>
      </c>
      <c r="CB84" s="34" t="n">
        <f aca="false">MATCH(CONCATENATE("B ",TEXT($BM84,"mmm-yyyy")),Curves!$11:$11,0)</f>
        <v>8</v>
      </c>
      <c r="CC84" s="34" t="n">
        <f aca="false">MATCH(CONCATENATE("DISC ",TEXT($BM84,"mmm-yyyy")),Curves!$11:$11,0)</f>
        <v>32</v>
      </c>
      <c r="CD84" s="34"/>
      <c r="CE84" s="34" t="n">
        <f aca="false">MATCH(CONCATENATE("NG ",TEXT($BN84,"mmm-yyyy")),Curves!$11:$11,0)</f>
        <v>21</v>
      </c>
      <c r="CF84" s="34" t="n">
        <f aca="false">MATCH(CONCATENATE("B ",TEXT($BN84,"mmm-yyyy")),Curves!$11:$11,0)</f>
        <v>9</v>
      </c>
      <c r="CG84" s="34" t="n">
        <f aca="false">MATCH(CONCATENATE("DISC ",TEXT($BN84,"mmm-yyyy")),Curves!$11:$11,0)</f>
        <v>33</v>
      </c>
      <c r="CH84" s="34"/>
      <c r="CI84" s="34" t="n">
        <f aca="false">MATCH(CONCATENATE("NG ",TEXT($BO84,"mmm-yyyy")),Curves!$11:$11,0)</f>
        <v>22</v>
      </c>
      <c r="CJ84" s="34" t="n">
        <f aca="false">MATCH(CONCATENATE("B ",TEXT($BO84,"mmm-yyyy")),Curves!$11:$11,0)</f>
        <v>10</v>
      </c>
      <c r="CK84" s="34" t="n">
        <f aca="false">MATCH(CONCATENATE("DISC ",TEXT($BO84,"mmm-yyyy")),Curves!$11:$11,0)</f>
        <v>34</v>
      </c>
      <c r="CL84" s="34"/>
      <c r="CM84" s="34" t="n">
        <f aca="false">MATCH(CONCATENATE("NG ",TEXT($BP84,"mmm-yyyy")),Curves!$11:$11,0)</f>
        <v>23</v>
      </c>
      <c r="CN84" s="34" t="n">
        <f aca="false">MATCH(CONCATENATE("B ",TEXT($BP84,"mmm-yyyy")),Curves!$11:$11,0)</f>
        <v>11</v>
      </c>
      <c r="CO84" s="34" t="n">
        <f aca="false">MATCH(CONCATENATE("DISC ",TEXT($BP84,"mmm-yyyy")),Curves!$11:$11,0)</f>
        <v>35</v>
      </c>
      <c r="CP84" s="34"/>
      <c r="CQ84" s="34" t="n">
        <f aca="false">MATCH(CONCATENATE("NG ",TEXT($BQ84,"mmm-yyyy")),Curves!$11:$11,0)</f>
        <v>24</v>
      </c>
      <c r="CR84" s="34" t="n">
        <f aca="false">MATCH(CONCATENATE("B ",TEXT($BQ84,"mmm-yyyy")),Curves!$11:$11,0)</f>
        <v>12</v>
      </c>
      <c r="CS84" s="34" t="n">
        <f aca="false">MATCH(CONCATENATE("DISC ",TEXT($BQ84,"mmm-yyyy")),Curves!$11:$11,0)</f>
        <v>36</v>
      </c>
      <c r="CT84" s="34"/>
      <c r="CU84" s="34" t="n">
        <f aca="false">MATCH(CONCATENATE("NG ",TEXT($BR84,"mmm-yyyy")),Curves!$11:$11,0)</f>
        <v>25</v>
      </c>
      <c r="CV84" s="34" t="n">
        <f aca="false">MATCH(CONCATENATE("B ",TEXT($BR84,"mmm-yyyy")),Curves!$11:$11,0)</f>
        <v>13</v>
      </c>
      <c r="CW84" s="34" t="n">
        <f aca="false">MATCH(CONCATENATE("DISC ",TEXT($BR84,"mmm-yyyy")),Curves!$11:$11,0)</f>
        <v>37</v>
      </c>
      <c r="CX84" s="34"/>
      <c r="CY84" s="34" t="n">
        <f aca="false">MATCH(CONCATENATE("NG ",TEXT($BS84,"mmm-yyyy")),Curves!$11:$11,0)</f>
        <v>26</v>
      </c>
      <c r="CZ84" s="34" t="n">
        <f aca="false">MATCH(CONCATENATE("B ",TEXT($BS84,"mmm-yyyy")),Curves!$11:$11,0)</f>
        <v>14</v>
      </c>
      <c r="DA84" s="34" t="n">
        <f aca="false">MATCH(CONCATENATE("DISC ",TEXT($BS84,"mmm-yyyy")),Curves!$11:$11,0)</f>
        <v>38</v>
      </c>
      <c r="DB84" s="34"/>
      <c r="DC84" s="34" t="n">
        <f aca="false">MATCH(CONCATENATE("NG ",TEXT($BT84,"mmm-yyyy")),Curves!$11:$11,0)</f>
        <v>27</v>
      </c>
      <c r="DD84" s="34" t="n">
        <f aca="false">MATCH(CONCATENATE("B ",TEXT($BT84,"mmm-yyyy")),Curves!$11:$11,0)</f>
        <v>15</v>
      </c>
      <c r="DE84" s="34" t="n">
        <f aca="false">MATCH(CONCATENATE("DISC ",TEXT($BT84,"mmm-yyyy")),Curves!$11:$11,0)</f>
        <v>39</v>
      </c>
      <c r="DF84" s="34"/>
      <c r="DG84" s="34" t="n">
        <f aca="false">MATCH(CONCATENATE("NG ",TEXT($BU84,"mmm-yyyy")),Curves!$11:$11,0)</f>
        <v>28</v>
      </c>
      <c r="DH84" s="34" t="n">
        <f aca="false">MATCH(CONCATENATE("B ",TEXT($BU84,"mmm-yyyy")),Curves!$11:$11,0)</f>
        <v>16</v>
      </c>
      <c r="DI84" s="34" t="n">
        <f aca="false">MATCH(CONCATENATE("DISC ",TEXT($BU84,"mmm-yyyy")),Curves!$11:$11,0)</f>
        <v>40</v>
      </c>
      <c r="DK84" s="34" t="n">
        <f aca="false">MATCH(CONCATENATE("NG ",TEXT($BV84,"mmm-yyyy")),Curves!$11:$11,0)</f>
        <v>29</v>
      </c>
      <c r="DL84" s="34" t="n">
        <f aca="false">MATCH(CONCATENATE("B ",TEXT($BV84,"mmm-yyyy")),Curves!$11:$11,0)</f>
        <v>17</v>
      </c>
      <c r="DM84" s="34" t="n">
        <f aca="false">MATCH(CONCATENATE("DISC ",TEXT($BV84,"mmm-yyyy")),Curves!$11:$11,0)</f>
        <v>41</v>
      </c>
      <c r="DO84" s="34" t="n">
        <f aca="false">MATCH(CONCATENATE("NG ",TEXT($BW84,"mmm-yyyy")),Curves!$11:$11,0)</f>
        <v>30</v>
      </c>
      <c r="DP84" s="34" t="n">
        <f aca="false">MATCH(CONCATENATE("B ",TEXT($BW84,"mmm-yyyy")),Curves!$11:$11,0)</f>
        <v>18</v>
      </c>
      <c r="DQ84" s="34" t="n">
        <f aca="false">MATCH(CONCATENATE("DISC ",TEXT($BW84,"mmm-yyyy")),Curves!$11:$11,0)</f>
        <v>42</v>
      </c>
    </row>
    <row r="85" customFormat="false" ht="12.75" hidden="false" customHeight="false" outlineLevel="0" collapsed="false">
      <c r="B85" s="26" t="n">
        <f aca="false">IF(C85&lt;&gt;"",IF(C85&gt;=(WORKDAY(EOMONTH(C85,0)+1,-2)),EOMONTH(EOMONTH(C85,0)+1,0)+1,EOMONTH(C85,0)+1),"")</f>
        <v>35977</v>
      </c>
      <c r="C85" s="45" t="n">
        <f aca="false">IF(Curves!C94&lt;&gt;"",Curves!C94,"")</f>
        <v>35968</v>
      </c>
      <c r="D85" s="46"/>
      <c r="E85" s="47" t="n">
        <f aca="false">(T85+U85)*V85</f>
        <v>0</v>
      </c>
      <c r="F85" s="47" t="n">
        <f aca="false">(X85+Y85)*Z85</f>
        <v>0</v>
      </c>
      <c r="G85" s="47" t="n">
        <f aca="false">(AB85+AC85)*AD85</f>
        <v>2.48860571587857</v>
      </c>
      <c r="H85" s="47" t="n">
        <f aca="false">(AF85+AG85)*AH85</f>
        <v>2.53708535031821</v>
      </c>
      <c r="I85" s="47" t="n">
        <f aca="false">(AJ85+AK85)*AL85</f>
        <v>2.52573553455451</v>
      </c>
      <c r="J85" s="47" t="n">
        <f aca="false">(AN85+AO85)*AP85</f>
        <v>2.51777469500588</v>
      </c>
      <c r="K85" s="47" t="n">
        <f aca="false">(AR85+AS85)*AT85</f>
        <v>2.68872385408016</v>
      </c>
      <c r="L85" s="47" t="n">
        <f aca="false">(AV85+AW85)*AX85</f>
        <v>2.84378070688</v>
      </c>
      <c r="M85" s="47" t="n">
        <f aca="false">(AZ85+BA85)*BB85</f>
        <v>2.86389278134897</v>
      </c>
      <c r="N85" s="47" t="n">
        <f aca="false">(BD85+BE85)*BF85</f>
        <v>2.71762583835652</v>
      </c>
      <c r="O85" s="48" t="n">
        <f aca="false">(BH85+BI85)*BJ85</f>
        <v>2.58353154097127</v>
      </c>
      <c r="P85" s="49" t="n">
        <f aca="false">MAX(E85:O85)</f>
        <v>2.86389278134897</v>
      </c>
      <c r="Q85" s="49" t="n">
        <f aca="false">MIN(G85:O85)</f>
        <v>2.48860571587857</v>
      </c>
      <c r="R85" s="50" t="n">
        <f aca="false">IF(P85-Q85&lt;&gt;0,P85-Q85,R84)</f>
        <v>0.375287065470393</v>
      </c>
      <c r="T85" s="31" t="n">
        <f aca="false">INDEX(Curves!$A$12:$AZ$907,$BZ85,CA85)</f>
        <v>0</v>
      </c>
      <c r="U85" s="31" t="n">
        <f aca="false">INDEX(Curves!$A$12:$AZ$907,$BZ85,CB85)</f>
        <v>0</v>
      </c>
      <c r="V85" s="31" t="n">
        <f aca="false">INDEX(Curves!$A$12:$AZ$907,$BZ85,CC85)</f>
        <v>0</v>
      </c>
      <c r="W85" s="31"/>
      <c r="X85" s="31" t="n">
        <f aca="false">INDEX(Curves!$A$12:$AZ$907,$BZ85,CE85)</f>
        <v>0</v>
      </c>
      <c r="Y85" s="31" t="n">
        <f aca="false">INDEX(Curves!$A$12:$AZ$907,$BZ85,CF85)</f>
        <v>0</v>
      </c>
      <c r="Z85" s="31" t="n">
        <f aca="false">INDEX(Curves!$A$12:$AZ$907,$BZ85,CG85)</f>
        <v>0</v>
      </c>
      <c r="AA85" s="31"/>
      <c r="AB85" s="31" t="n">
        <f aca="false">INDEX(Curves!$A$12:$AZ$907,$BZ85,CI85)</f>
        <v>2.362</v>
      </c>
      <c r="AC85" s="31" t="n">
        <f aca="false">INDEX(Curves!$A$12:$AZ$907,$BZ85,CJ85)</f>
        <v>0.13</v>
      </c>
      <c r="AD85" s="31" t="n">
        <f aca="false">INDEX(Curves!$A$12:$AZ$907,$BZ85,CK85)</f>
        <v>0.998637927720134</v>
      </c>
      <c r="AE85" s="31"/>
      <c r="AF85" s="31" t="n">
        <f aca="false">INDEX(Curves!$A$12:$AZ$907,$BZ85,CM85)</f>
        <v>2.393</v>
      </c>
      <c r="AG85" s="31" t="n">
        <f aca="false">INDEX(Curves!$A$12:$AZ$907,$BZ85,CN85)</f>
        <v>0.16</v>
      </c>
      <c r="AH85" s="31" t="n">
        <f aca="false">INDEX(Curves!$A$12:$AZ$907,$BZ85,CO85)</f>
        <v>0.993766294680066</v>
      </c>
      <c r="AI85" s="31"/>
      <c r="AJ85" s="31" t="n">
        <f aca="false">INDEX(Curves!$A$12:$AZ$907,$BZ85,CQ85)</f>
        <v>2.404</v>
      </c>
      <c r="AK85" s="31" t="n">
        <f aca="false">INDEX(Curves!$A$12:$AZ$907,$BZ85,CR85)</f>
        <v>0.15</v>
      </c>
      <c r="AL85" s="31" t="n">
        <f aca="false">INDEX(Curves!$A$12:$AZ$907,$BZ85,CS85)</f>
        <v>0.98893325550294</v>
      </c>
      <c r="AM85" s="31"/>
      <c r="AN85" s="31" t="n">
        <f aca="false">INDEX(Curves!$A$12:$AZ$907,$BZ85,CU85)</f>
        <v>2.428</v>
      </c>
      <c r="AO85" s="31" t="n">
        <f aca="false">INDEX(Curves!$A$12:$AZ$907,$BZ85,CV85)</f>
        <v>0.13</v>
      </c>
      <c r="AP85" s="31" t="n">
        <f aca="false">INDEX(Curves!$A$12:$AZ$907,$BZ85,CW85)</f>
        <v>0.984274704849837</v>
      </c>
      <c r="AQ85" s="31"/>
      <c r="AR85" s="31" t="n">
        <f aca="false">INDEX(Curves!$A$12:$AZ$907,$BZ85,CY85)</f>
        <v>2.595</v>
      </c>
      <c r="AS85" s="31" t="n">
        <f aca="false">INDEX(Curves!$A$12:$AZ$907,$BZ85,CZ85)</f>
        <v>0.15</v>
      </c>
      <c r="AT85" s="31" t="n">
        <f aca="false">INDEX(Curves!$A$12:$AZ$907,$BZ85,DA85)</f>
        <v>0.97949867179605</v>
      </c>
      <c r="AU85" s="31"/>
      <c r="AV85" s="31" t="n">
        <f aca="false">INDEX(Curves!$A$12:$AZ$907,$BZ85,DC85)</f>
        <v>2.767</v>
      </c>
      <c r="AW85" s="31" t="n">
        <f aca="false">INDEX(Curves!$A$12:$AZ$907,$BZ85,DD85)</f>
        <v>0.15</v>
      </c>
      <c r="AX85" s="31" t="n">
        <f aca="false">INDEX(Curves!$A$12:$AZ$907,$BZ85,DE85)</f>
        <v>0.974899111031882</v>
      </c>
      <c r="AY85" s="31"/>
      <c r="AZ85" s="31" t="n">
        <f aca="false">INDEX(Curves!$A$12:$AZ$907,$BZ85,DG85)</f>
        <v>2.802</v>
      </c>
      <c r="BA85" s="31" t="n">
        <f aca="false">INDEX(Curves!$A$12:$AZ$907,$BZ85,DH85)</f>
        <v>0.15</v>
      </c>
      <c r="BB85" s="31" t="n">
        <f aca="false">INDEX(Curves!$A$12:$AZ$907,$BZ85,DI85)</f>
        <v>0.970153381215775</v>
      </c>
      <c r="BC85" s="31"/>
      <c r="BD85" s="31" t="n">
        <f aca="false">INDEX(Curves!$A$12:$AZ$907,$BZ85,DK85)</f>
        <v>2.665</v>
      </c>
      <c r="BE85" s="31" t="n">
        <f aca="false">INDEX(Curves!$A$12:$AZ$907,$BZ85,DL85)</f>
        <v>0.15</v>
      </c>
      <c r="BF85" s="31" t="n">
        <f aca="false">INDEX(Curves!$A$12:$AZ$907,$BZ85,DM85)</f>
        <v>0.965408823572477</v>
      </c>
      <c r="BG85" s="31"/>
      <c r="BH85" s="31" t="n">
        <f aca="false">INDEX(Curves!$A$12:$AZ$907,$BZ85,DO85)</f>
        <v>2.538</v>
      </c>
      <c r="BI85" s="31" t="n">
        <f aca="false">INDEX(Curves!$A$12:$AZ$907,$BZ85,DP85)</f>
        <v>0.15</v>
      </c>
      <c r="BJ85" s="31" t="n">
        <f aca="false">INDEX(Curves!$A$12:$AZ$907,$BZ85,DQ85)</f>
        <v>0.96113524589705</v>
      </c>
      <c r="BK85" s="0"/>
      <c r="BL85" s="0"/>
      <c r="BM85" s="51" t="n">
        <f aca="false">BM84</f>
        <v>35916</v>
      </c>
      <c r="BN85" s="51" t="n">
        <f aca="false">EOMONTH(BM85,1)</f>
        <v>35976</v>
      </c>
      <c r="BO85" s="51" t="n">
        <f aca="false">EOMONTH(BN85,1)</f>
        <v>36007</v>
      </c>
      <c r="BP85" s="51" t="n">
        <f aca="false">EOMONTH(BO85,1)</f>
        <v>36038</v>
      </c>
      <c r="BQ85" s="51" t="n">
        <f aca="false">EOMONTH(BP85,1)</f>
        <v>36068</v>
      </c>
      <c r="BR85" s="51" t="n">
        <f aca="false">EOMONTH(BQ85,1)</f>
        <v>36099</v>
      </c>
      <c r="BS85" s="51" t="n">
        <f aca="false">EOMONTH(BR85,1)</f>
        <v>36129</v>
      </c>
      <c r="BT85" s="51" t="n">
        <f aca="false">EOMONTH(BS85,1)</f>
        <v>36160</v>
      </c>
      <c r="BU85" s="51" t="n">
        <f aca="false">EOMONTH(BT85,1)</f>
        <v>36191</v>
      </c>
      <c r="BV85" s="51" t="n">
        <f aca="false">EOMONTH(BU85,1)</f>
        <v>36219</v>
      </c>
      <c r="BW85" s="51" t="n">
        <f aca="false">EOMONTH(BV85,1)</f>
        <v>36250</v>
      </c>
      <c r="BX85" s="52"/>
      <c r="BZ85" s="34" t="n">
        <f aca="false">MATCH(C85,Curves!$C$12:$C$433,0)</f>
        <v>83</v>
      </c>
      <c r="CA85" s="34" t="n">
        <f aca="false">MATCH(CONCATENATE("NG ",TEXT($BM85,"mmm-yyyy")),Curves!$11:$11,0)</f>
        <v>20</v>
      </c>
      <c r="CB85" s="34" t="n">
        <f aca="false">MATCH(CONCATENATE("B ",TEXT($BM85,"mmm-yyyy")),Curves!$11:$11,0)</f>
        <v>8</v>
      </c>
      <c r="CC85" s="34" t="n">
        <f aca="false">MATCH(CONCATENATE("DISC ",TEXT($BM85,"mmm-yyyy")),Curves!$11:$11,0)</f>
        <v>32</v>
      </c>
      <c r="CD85" s="34"/>
      <c r="CE85" s="34" t="n">
        <f aca="false">MATCH(CONCATENATE("NG ",TEXT($BN85,"mmm-yyyy")),Curves!$11:$11,0)</f>
        <v>21</v>
      </c>
      <c r="CF85" s="34" t="n">
        <f aca="false">MATCH(CONCATENATE("B ",TEXT($BN85,"mmm-yyyy")),Curves!$11:$11,0)</f>
        <v>9</v>
      </c>
      <c r="CG85" s="34" t="n">
        <f aca="false">MATCH(CONCATENATE("DISC ",TEXT($BN85,"mmm-yyyy")),Curves!$11:$11,0)</f>
        <v>33</v>
      </c>
      <c r="CH85" s="34"/>
      <c r="CI85" s="34" t="n">
        <f aca="false">MATCH(CONCATENATE("NG ",TEXT($BO85,"mmm-yyyy")),Curves!$11:$11,0)</f>
        <v>22</v>
      </c>
      <c r="CJ85" s="34" t="n">
        <f aca="false">MATCH(CONCATENATE("B ",TEXT($BO85,"mmm-yyyy")),Curves!$11:$11,0)</f>
        <v>10</v>
      </c>
      <c r="CK85" s="34" t="n">
        <f aca="false">MATCH(CONCATENATE("DISC ",TEXT($BO85,"mmm-yyyy")),Curves!$11:$11,0)</f>
        <v>34</v>
      </c>
      <c r="CL85" s="34"/>
      <c r="CM85" s="34" t="n">
        <f aca="false">MATCH(CONCATENATE("NG ",TEXT($BP85,"mmm-yyyy")),Curves!$11:$11,0)</f>
        <v>23</v>
      </c>
      <c r="CN85" s="34" t="n">
        <f aca="false">MATCH(CONCATENATE("B ",TEXT($BP85,"mmm-yyyy")),Curves!$11:$11,0)</f>
        <v>11</v>
      </c>
      <c r="CO85" s="34" t="n">
        <f aca="false">MATCH(CONCATENATE("DISC ",TEXT($BP85,"mmm-yyyy")),Curves!$11:$11,0)</f>
        <v>35</v>
      </c>
      <c r="CP85" s="34"/>
      <c r="CQ85" s="34" t="n">
        <f aca="false">MATCH(CONCATENATE("NG ",TEXT($BQ85,"mmm-yyyy")),Curves!$11:$11,0)</f>
        <v>24</v>
      </c>
      <c r="CR85" s="34" t="n">
        <f aca="false">MATCH(CONCATENATE("B ",TEXT($BQ85,"mmm-yyyy")),Curves!$11:$11,0)</f>
        <v>12</v>
      </c>
      <c r="CS85" s="34" t="n">
        <f aca="false">MATCH(CONCATENATE("DISC ",TEXT($BQ85,"mmm-yyyy")),Curves!$11:$11,0)</f>
        <v>36</v>
      </c>
      <c r="CT85" s="34"/>
      <c r="CU85" s="34" t="n">
        <f aca="false">MATCH(CONCATENATE("NG ",TEXT($BR85,"mmm-yyyy")),Curves!$11:$11,0)</f>
        <v>25</v>
      </c>
      <c r="CV85" s="34" t="n">
        <f aca="false">MATCH(CONCATENATE("B ",TEXT($BR85,"mmm-yyyy")),Curves!$11:$11,0)</f>
        <v>13</v>
      </c>
      <c r="CW85" s="34" t="n">
        <f aca="false">MATCH(CONCATENATE("DISC ",TEXT($BR85,"mmm-yyyy")),Curves!$11:$11,0)</f>
        <v>37</v>
      </c>
      <c r="CX85" s="34"/>
      <c r="CY85" s="34" t="n">
        <f aca="false">MATCH(CONCATENATE("NG ",TEXT($BS85,"mmm-yyyy")),Curves!$11:$11,0)</f>
        <v>26</v>
      </c>
      <c r="CZ85" s="34" t="n">
        <f aca="false">MATCH(CONCATENATE("B ",TEXT($BS85,"mmm-yyyy")),Curves!$11:$11,0)</f>
        <v>14</v>
      </c>
      <c r="DA85" s="34" t="n">
        <f aca="false">MATCH(CONCATENATE("DISC ",TEXT($BS85,"mmm-yyyy")),Curves!$11:$11,0)</f>
        <v>38</v>
      </c>
      <c r="DB85" s="34"/>
      <c r="DC85" s="34" t="n">
        <f aca="false">MATCH(CONCATENATE("NG ",TEXT($BT85,"mmm-yyyy")),Curves!$11:$11,0)</f>
        <v>27</v>
      </c>
      <c r="DD85" s="34" t="n">
        <f aca="false">MATCH(CONCATENATE("B ",TEXT($BT85,"mmm-yyyy")),Curves!$11:$11,0)</f>
        <v>15</v>
      </c>
      <c r="DE85" s="34" t="n">
        <f aca="false">MATCH(CONCATENATE("DISC ",TEXT($BT85,"mmm-yyyy")),Curves!$11:$11,0)</f>
        <v>39</v>
      </c>
      <c r="DF85" s="34"/>
      <c r="DG85" s="34" t="n">
        <f aca="false">MATCH(CONCATENATE("NG ",TEXT($BU85,"mmm-yyyy")),Curves!$11:$11,0)</f>
        <v>28</v>
      </c>
      <c r="DH85" s="34" t="n">
        <f aca="false">MATCH(CONCATENATE("B ",TEXT($BU85,"mmm-yyyy")),Curves!$11:$11,0)</f>
        <v>16</v>
      </c>
      <c r="DI85" s="34" t="n">
        <f aca="false">MATCH(CONCATENATE("DISC ",TEXT($BU85,"mmm-yyyy")),Curves!$11:$11,0)</f>
        <v>40</v>
      </c>
      <c r="DK85" s="34" t="n">
        <f aca="false">MATCH(CONCATENATE("NG ",TEXT($BV85,"mmm-yyyy")),Curves!$11:$11,0)</f>
        <v>29</v>
      </c>
      <c r="DL85" s="34" t="n">
        <f aca="false">MATCH(CONCATENATE("B ",TEXT($BV85,"mmm-yyyy")),Curves!$11:$11,0)</f>
        <v>17</v>
      </c>
      <c r="DM85" s="34" t="n">
        <f aca="false">MATCH(CONCATENATE("DISC ",TEXT($BV85,"mmm-yyyy")),Curves!$11:$11,0)</f>
        <v>41</v>
      </c>
      <c r="DO85" s="34" t="n">
        <f aca="false">MATCH(CONCATENATE("NG ",TEXT($BW85,"mmm-yyyy")),Curves!$11:$11,0)</f>
        <v>30</v>
      </c>
      <c r="DP85" s="34" t="n">
        <f aca="false">MATCH(CONCATENATE("B ",TEXT($BW85,"mmm-yyyy")),Curves!$11:$11,0)</f>
        <v>18</v>
      </c>
      <c r="DQ85" s="34" t="n">
        <f aca="false">MATCH(CONCATENATE("DISC ",TEXT($BW85,"mmm-yyyy")),Curves!$11:$11,0)</f>
        <v>42</v>
      </c>
    </row>
    <row r="86" customFormat="false" ht="12.75" hidden="false" customHeight="false" outlineLevel="0" collapsed="false">
      <c r="B86" s="26" t="n">
        <f aca="false">IF(C86&lt;&gt;"",IF(C86&gt;=(WORKDAY(EOMONTH(C86,0)+1,-2)),EOMONTH(EOMONTH(C86,0)+1,0)+1,EOMONTH(C86,0)+1),"")</f>
        <v>35977</v>
      </c>
      <c r="C86" s="45" t="n">
        <f aca="false">IF(Curves!C95&lt;&gt;"",Curves!C95,"")</f>
        <v>35969</v>
      </c>
      <c r="D86" s="46"/>
      <c r="E86" s="47" t="n">
        <f aca="false">(T86+U86)*V86</f>
        <v>0</v>
      </c>
      <c r="F86" s="47" t="n">
        <f aca="false">(X86+Y86)*Z86</f>
        <v>0</v>
      </c>
      <c r="G86" s="47" t="n">
        <f aca="false">(AB86+AC86)*AD86</f>
        <v>2.42807114493706</v>
      </c>
      <c r="H86" s="47" t="n">
        <f aca="false">(AF86+AG86)*AH86</f>
        <v>2.55240310017092</v>
      </c>
      <c r="I86" s="47" t="n">
        <f aca="false">(AJ86+AK86)*AL86</f>
        <v>2.51724222275075</v>
      </c>
      <c r="J86" s="47" t="n">
        <f aca="false">(AN86+AO86)*AP86</f>
        <v>2.54968236779814</v>
      </c>
      <c r="K86" s="47" t="n">
        <f aca="false">(AR86+AS86)*AT86</f>
        <v>2.72834413816675</v>
      </c>
      <c r="L86" s="47" t="n">
        <f aca="false">(AV86+AW86)*AX86</f>
        <v>2.88129119421933</v>
      </c>
      <c r="M86" s="47" t="n">
        <f aca="false">(AZ86+BA86)*BB86</f>
        <v>2.89637408604918</v>
      </c>
      <c r="N86" s="47" t="n">
        <f aca="false">(BD86+BE86)*BF86</f>
        <v>2.74316828621537</v>
      </c>
      <c r="O86" s="48" t="n">
        <f aca="false">(BH86+BI86)*BJ86</f>
        <v>2.600289405218</v>
      </c>
      <c r="P86" s="49" t="n">
        <f aca="false">MAX(E86:O86)</f>
        <v>2.89637408604918</v>
      </c>
      <c r="Q86" s="49" t="n">
        <f aca="false">MIN(G86:O86)</f>
        <v>2.42807114493706</v>
      </c>
      <c r="R86" s="50" t="n">
        <f aca="false">IF(P86-Q86&lt;&gt;0,P86-Q86,R85)</f>
        <v>0.468302941112122</v>
      </c>
      <c r="T86" s="31" t="n">
        <f aca="false">INDEX(Curves!$A$12:$AZ$907,$BZ86,CA86)</f>
        <v>0</v>
      </c>
      <c r="U86" s="31" t="n">
        <f aca="false">INDEX(Curves!$A$12:$AZ$907,$BZ86,CB86)</f>
        <v>0</v>
      </c>
      <c r="V86" s="31" t="n">
        <f aca="false">INDEX(Curves!$A$12:$AZ$907,$BZ86,CC86)</f>
        <v>0</v>
      </c>
      <c r="W86" s="31"/>
      <c r="X86" s="31" t="n">
        <f aca="false">INDEX(Curves!$A$12:$AZ$907,$BZ86,CE86)</f>
        <v>0</v>
      </c>
      <c r="Y86" s="31" t="n">
        <f aca="false">INDEX(Curves!$A$12:$AZ$907,$BZ86,CF86)</f>
        <v>0</v>
      </c>
      <c r="Z86" s="31" t="n">
        <f aca="false">INDEX(Curves!$A$12:$AZ$907,$BZ86,CG86)</f>
        <v>0</v>
      </c>
      <c r="AA86" s="31"/>
      <c r="AB86" s="31" t="n">
        <f aca="false">INDEX(Curves!$A$12:$AZ$907,$BZ86,CI86)</f>
        <v>2.391</v>
      </c>
      <c r="AC86" s="31" t="n">
        <f aca="false">INDEX(Curves!$A$12:$AZ$907,$BZ86,CJ86)</f>
        <v>0.04</v>
      </c>
      <c r="AD86" s="31" t="n">
        <f aca="false">INDEX(Curves!$A$12:$AZ$907,$BZ86,CK86)</f>
        <v>0.998795205650786</v>
      </c>
      <c r="AE86" s="31"/>
      <c r="AF86" s="31" t="n">
        <f aca="false">INDEX(Curves!$A$12:$AZ$907,$BZ86,CM86)</f>
        <v>2.438</v>
      </c>
      <c r="AG86" s="31" t="n">
        <f aca="false">INDEX(Curves!$A$12:$AZ$907,$BZ86,CN86)</f>
        <v>0.13</v>
      </c>
      <c r="AH86" s="31" t="n">
        <f aca="false">INDEX(Curves!$A$12:$AZ$907,$BZ86,CO86)</f>
        <v>0.993926440876525</v>
      </c>
      <c r="AI86" s="31"/>
      <c r="AJ86" s="31" t="n">
        <f aca="false">INDEX(Curves!$A$12:$AZ$907,$BZ86,CQ86)</f>
        <v>2.445</v>
      </c>
      <c r="AK86" s="31" t="n">
        <f aca="false">INDEX(Curves!$A$12:$AZ$907,$BZ86,CR86)</f>
        <v>0.1</v>
      </c>
      <c r="AL86" s="31" t="n">
        <f aca="false">INDEX(Curves!$A$12:$AZ$907,$BZ86,CS86)</f>
        <v>0.989093211296954</v>
      </c>
      <c r="AM86" s="31"/>
      <c r="AN86" s="31" t="n">
        <f aca="false">INDEX(Curves!$A$12:$AZ$907,$BZ86,CU86)</f>
        <v>2.47</v>
      </c>
      <c r="AO86" s="31" t="n">
        <f aca="false">INDEX(Curves!$A$12:$AZ$907,$BZ86,CV86)</f>
        <v>0.12</v>
      </c>
      <c r="AP86" s="31" t="n">
        <f aca="false">INDEX(Curves!$A$12:$AZ$907,$BZ86,CW86)</f>
        <v>0.984433346640207</v>
      </c>
      <c r="AQ86" s="31"/>
      <c r="AR86" s="31" t="n">
        <f aca="false">INDEX(Curves!$A$12:$AZ$907,$BZ86,CY86)</f>
        <v>2.635</v>
      </c>
      <c r="AS86" s="31" t="n">
        <f aca="false">INDEX(Curves!$A$12:$AZ$907,$BZ86,CZ86)</f>
        <v>0.15</v>
      </c>
      <c r="AT86" s="31" t="n">
        <f aca="false">INDEX(Curves!$A$12:$AZ$907,$BZ86,DA86)</f>
        <v>0.979656782106555</v>
      </c>
      <c r="AU86" s="31"/>
      <c r="AV86" s="31" t="n">
        <f aca="false">INDEX(Curves!$A$12:$AZ$907,$BZ86,DC86)</f>
        <v>2.805</v>
      </c>
      <c r="AW86" s="31" t="n">
        <f aca="false">INDEX(Curves!$A$12:$AZ$907,$BZ86,DD86)</f>
        <v>0.15</v>
      </c>
      <c r="AX86" s="31" t="n">
        <f aca="false">INDEX(Curves!$A$12:$AZ$907,$BZ86,DE86)</f>
        <v>0.975056241698589</v>
      </c>
      <c r="AY86" s="31"/>
      <c r="AZ86" s="31" t="n">
        <f aca="false">INDEX(Curves!$A$12:$AZ$907,$BZ86,DG86)</f>
        <v>2.835</v>
      </c>
      <c r="BA86" s="31" t="n">
        <f aca="false">INDEX(Curves!$A$12:$AZ$907,$BZ86,DH86)</f>
        <v>0.15</v>
      </c>
      <c r="BB86" s="31" t="n">
        <f aca="false">INDEX(Curves!$A$12:$AZ$907,$BZ86,DI86)</f>
        <v>0.970309576565891</v>
      </c>
      <c r="BC86" s="31"/>
      <c r="BD86" s="31" t="n">
        <f aca="false">INDEX(Curves!$A$12:$AZ$907,$BZ86,DK86)</f>
        <v>2.691</v>
      </c>
      <c r="BE86" s="31" t="n">
        <f aca="false">INDEX(Curves!$A$12:$AZ$907,$BZ86,DL86)</f>
        <v>0.15</v>
      </c>
      <c r="BF86" s="31" t="n">
        <f aca="false">INDEX(Curves!$A$12:$AZ$907,$BZ86,DM86)</f>
        <v>0.965564338688972</v>
      </c>
      <c r="BG86" s="31"/>
      <c r="BH86" s="31" t="n">
        <f aca="false">INDEX(Curves!$A$12:$AZ$907,$BZ86,DO86)</f>
        <v>2.555</v>
      </c>
      <c r="BI86" s="31" t="n">
        <f aca="false">INDEX(Curves!$A$12:$AZ$907,$BZ86,DP86)</f>
        <v>0.15</v>
      </c>
      <c r="BJ86" s="31" t="n">
        <f aca="false">INDEX(Curves!$A$12:$AZ$907,$BZ86,DQ86)</f>
        <v>0.961289983444733</v>
      </c>
      <c r="BK86" s="0"/>
      <c r="BL86" s="0"/>
      <c r="BM86" s="51" t="n">
        <f aca="false">BM85</f>
        <v>35916</v>
      </c>
      <c r="BN86" s="51" t="n">
        <f aca="false">EOMONTH(BM86,1)</f>
        <v>35976</v>
      </c>
      <c r="BO86" s="51" t="n">
        <f aca="false">EOMONTH(BN86,1)</f>
        <v>36007</v>
      </c>
      <c r="BP86" s="51" t="n">
        <f aca="false">EOMONTH(BO86,1)</f>
        <v>36038</v>
      </c>
      <c r="BQ86" s="51" t="n">
        <f aca="false">EOMONTH(BP86,1)</f>
        <v>36068</v>
      </c>
      <c r="BR86" s="51" t="n">
        <f aca="false">EOMONTH(BQ86,1)</f>
        <v>36099</v>
      </c>
      <c r="BS86" s="51" t="n">
        <f aca="false">EOMONTH(BR86,1)</f>
        <v>36129</v>
      </c>
      <c r="BT86" s="51" t="n">
        <f aca="false">EOMONTH(BS86,1)</f>
        <v>36160</v>
      </c>
      <c r="BU86" s="51" t="n">
        <f aca="false">EOMONTH(BT86,1)</f>
        <v>36191</v>
      </c>
      <c r="BV86" s="51" t="n">
        <f aca="false">EOMONTH(BU86,1)</f>
        <v>36219</v>
      </c>
      <c r="BW86" s="51" t="n">
        <f aca="false">EOMONTH(BV86,1)</f>
        <v>36250</v>
      </c>
      <c r="BX86" s="52"/>
      <c r="BZ86" s="34" t="n">
        <f aca="false">MATCH(C86,Curves!$C$12:$C$433,0)</f>
        <v>84</v>
      </c>
      <c r="CA86" s="34" t="n">
        <f aca="false">MATCH(CONCATENATE("NG ",TEXT($BM86,"mmm-yyyy")),Curves!$11:$11,0)</f>
        <v>20</v>
      </c>
      <c r="CB86" s="34" t="n">
        <f aca="false">MATCH(CONCATENATE("B ",TEXT($BM86,"mmm-yyyy")),Curves!$11:$11,0)</f>
        <v>8</v>
      </c>
      <c r="CC86" s="34" t="n">
        <f aca="false">MATCH(CONCATENATE("DISC ",TEXT($BM86,"mmm-yyyy")),Curves!$11:$11,0)</f>
        <v>32</v>
      </c>
      <c r="CD86" s="34"/>
      <c r="CE86" s="34" t="n">
        <f aca="false">MATCH(CONCATENATE("NG ",TEXT($BN86,"mmm-yyyy")),Curves!$11:$11,0)</f>
        <v>21</v>
      </c>
      <c r="CF86" s="34" t="n">
        <f aca="false">MATCH(CONCATENATE("B ",TEXT($BN86,"mmm-yyyy")),Curves!$11:$11,0)</f>
        <v>9</v>
      </c>
      <c r="CG86" s="34" t="n">
        <f aca="false">MATCH(CONCATENATE("DISC ",TEXT($BN86,"mmm-yyyy")),Curves!$11:$11,0)</f>
        <v>33</v>
      </c>
      <c r="CH86" s="34"/>
      <c r="CI86" s="34" t="n">
        <f aca="false">MATCH(CONCATENATE("NG ",TEXT($BO86,"mmm-yyyy")),Curves!$11:$11,0)</f>
        <v>22</v>
      </c>
      <c r="CJ86" s="34" t="n">
        <f aca="false">MATCH(CONCATENATE("B ",TEXT($BO86,"mmm-yyyy")),Curves!$11:$11,0)</f>
        <v>10</v>
      </c>
      <c r="CK86" s="34" t="n">
        <f aca="false">MATCH(CONCATENATE("DISC ",TEXT($BO86,"mmm-yyyy")),Curves!$11:$11,0)</f>
        <v>34</v>
      </c>
      <c r="CL86" s="34"/>
      <c r="CM86" s="34" t="n">
        <f aca="false">MATCH(CONCATENATE("NG ",TEXT($BP86,"mmm-yyyy")),Curves!$11:$11,0)</f>
        <v>23</v>
      </c>
      <c r="CN86" s="34" t="n">
        <f aca="false">MATCH(CONCATENATE("B ",TEXT($BP86,"mmm-yyyy")),Curves!$11:$11,0)</f>
        <v>11</v>
      </c>
      <c r="CO86" s="34" t="n">
        <f aca="false">MATCH(CONCATENATE("DISC ",TEXT($BP86,"mmm-yyyy")),Curves!$11:$11,0)</f>
        <v>35</v>
      </c>
      <c r="CP86" s="34"/>
      <c r="CQ86" s="34" t="n">
        <f aca="false">MATCH(CONCATENATE("NG ",TEXT($BQ86,"mmm-yyyy")),Curves!$11:$11,0)</f>
        <v>24</v>
      </c>
      <c r="CR86" s="34" t="n">
        <f aca="false">MATCH(CONCATENATE("B ",TEXT($BQ86,"mmm-yyyy")),Curves!$11:$11,0)</f>
        <v>12</v>
      </c>
      <c r="CS86" s="34" t="n">
        <f aca="false">MATCH(CONCATENATE("DISC ",TEXT($BQ86,"mmm-yyyy")),Curves!$11:$11,0)</f>
        <v>36</v>
      </c>
      <c r="CT86" s="34"/>
      <c r="CU86" s="34" t="n">
        <f aca="false">MATCH(CONCATENATE("NG ",TEXT($BR86,"mmm-yyyy")),Curves!$11:$11,0)</f>
        <v>25</v>
      </c>
      <c r="CV86" s="34" t="n">
        <f aca="false">MATCH(CONCATENATE("B ",TEXT($BR86,"mmm-yyyy")),Curves!$11:$11,0)</f>
        <v>13</v>
      </c>
      <c r="CW86" s="34" t="n">
        <f aca="false">MATCH(CONCATENATE("DISC ",TEXT($BR86,"mmm-yyyy")),Curves!$11:$11,0)</f>
        <v>37</v>
      </c>
      <c r="CX86" s="34"/>
      <c r="CY86" s="34" t="n">
        <f aca="false">MATCH(CONCATENATE("NG ",TEXT($BS86,"mmm-yyyy")),Curves!$11:$11,0)</f>
        <v>26</v>
      </c>
      <c r="CZ86" s="34" t="n">
        <f aca="false">MATCH(CONCATENATE("B ",TEXT($BS86,"mmm-yyyy")),Curves!$11:$11,0)</f>
        <v>14</v>
      </c>
      <c r="DA86" s="34" t="n">
        <f aca="false">MATCH(CONCATENATE("DISC ",TEXT($BS86,"mmm-yyyy")),Curves!$11:$11,0)</f>
        <v>38</v>
      </c>
      <c r="DB86" s="34"/>
      <c r="DC86" s="34" t="n">
        <f aca="false">MATCH(CONCATENATE("NG ",TEXT($BT86,"mmm-yyyy")),Curves!$11:$11,0)</f>
        <v>27</v>
      </c>
      <c r="DD86" s="34" t="n">
        <f aca="false">MATCH(CONCATENATE("B ",TEXT($BT86,"mmm-yyyy")),Curves!$11:$11,0)</f>
        <v>15</v>
      </c>
      <c r="DE86" s="34" t="n">
        <f aca="false">MATCH(CONCATENATE("DISC ",TEXT($BT86,"mmm-yyyy")),Curves!$11:$11,0)</f>
        <v>39</v>
      </c>
      <c r="DF86" s="34"/>
      <c r="DG86" s="34" t="n">
        <f aca="false">MATCH(CONCATENATE("NG ",TEXT($BU86,"mmm-yyyy")),Curves!$11:$11,0)</f>
        <v>28</v>
      </c>
      <c r="DH86" s="34" t="n">
        <f aca="false">MATCH(CONCATENATE("B ",TEXT($BU86,"mmm-yyyy")),Curves!$11:$11,0)</f>
        <v>16</v>
      </c>
      <c r="DI86" s="34" t="n">
        <f aca="false">MATCH(CONCATENATE("DISC ",TEXT($BU86,"mmm-yyyy")),Curves!$11:$11,0)</f>
        <v>40</v>
      </c>
      <c r="DK86" s="34" t="n">
        <f aca="false">MATCH(CONCATENATE("NG ",TEXT($BV86,"mmm-yyyy")),Curves!$11:$11,0)</f>
        <v>29</v>
      </c>
      <c r="DL86" s="34" t="n">
        <f aca="false">MATCH(CONCATENATE("B ",TEXT($BV86,"mmm-yyyy")),Curves!$11:$11,0)</f>
        <v>17</v>
      </c>
      <c r="DM86" s="34" t="n">
        <f aca="false">MATCH(CONCATENATE("DISC ",TEXT($BV86,"mmm-yyyy")),Curves!$11:$11,0)</f>
        <v>41</v>
      </c>
      <c r="DO86" s="34" t="n">
        <f aca="false">MATCH(CONCATENATE("NG ",TEXT($BW86,"mmm-yyyy")),Curves!$11:$11,0)</f>
        <v>30</v>
      </c>
      <c r="DP86" s="34" t="n">
        <f aca="false">MATCH(CONCATENATE("B ",TEXT($BW86,"mmm-yyyy")),Curves!$11:$11,0)</f>
        <v>18</v>
      </c>
      <c r="DQ86" s="34" t="n">
        <f aca="false">MATCH(CONCATENATE("DISC ",TEXT($BW86,"mmm-yyyy")),Curves!$11:$11,0)</f>
        <v>42</v>
      </c>
    </row>
    <row r="87" customFormat="false" ht="12.75" hidden="false" customHeight="false" outlineLevel="0" collapsed="false">
      <c r="B87" s="26" t="n">
        <f aca="false">IF(C87&lt;&gt;"",IF(C87&gt;=(WORKDAY(EOMONTH(C87,0)+1,-2)),EOMONTH(EOMONTH(C87,0)+1,0)+1,EOMONTH(C87,0)+1),"")</f>
        <v>35977</v>
      </c>
      <c r="C87" s="45" t="n">
        <f aca="false">IF(Curves!C96&lt;&gt;"",Curves!C96,"")</f>
        <v>35970</v>
      </c>
      <c r="D87" s="46"/>
      <c r="E87" s="47" t="n">
        <f aca="false">(T87+U87)*V87</f>
        <v>0</v>
      </c>
      <c r="F87" s="47" t="n">
        <f aca="false">(X87+Y87)*Z87</f>
        <v>0</v>
      </c>
      <c r="G87" s="47" t="n">
        <f aca="false">(AB87+AC87)*AD87</f>
        <v>2.3435798021487</v>
      </c>
      <c r="H87" s="47" t="n">
        <f aca="false">(AF87+AG87)*AH87</f>
        <v>2.48224146772973</v>
      </c>
      <c r="I87" s="47" t="n">
        <f aca="false">(AJ87+AK87)*AL87</f>
        <v>2.45335569645246</v>
      </c>
      <c r="J87" s="47" t="n">
        <f aca="false">(AN87+AO87)*AP87</f>
        <v>2.4762556877752</v>
      </c>
      <c r="K87" s="47" t="n">
        <f aca="false">(AR87+AS87)*AT87</f>
        <v>2.67980158159257</v>
      </c>
      <c r="L87" s="47" t="n">
        <f aca="false">(AV87+AW87)*AX87</f>
        <v>2.8417796131408</v>
      </c>
      <c r="M87" s="47" t="n">
        <f aca="false">(AZ87+BA87)*BB87</f>
        <v>2.8619110620873</v>
      </c>
      <c r="N87" s="47" t="n">
        <f aca="false">(BD87+BE87)*BF87</f>
        <v>2.71850864140328</v>
      </c>
      <c r="O87" s="48" t="n">
        <f aca="false">(BH87+BI87)*BJ87</f>
        <v>2.57667859684119</v>
      </c>
      <c r="P87" s="49" t="n">
        <f aca="false">MAX(E87:O87)</f>
        <v>2.8619110620873</v>
      </c>
      <c r="Q87" s="49" t="n">
        <f aca="false">MIN(G87:O87)</f>
        <v>2.3435798021487</v>
      </c>
      <c r="R87" s="50" t="n">
        <f aca="false">IF(P87-Q87&lt;&gt;0,P87-Q87,R86)</f>
        <v>0.518331259938599</v>
      </c>
      <c r="T87" s="31" t="n">
        <f aca="false">INDEX(Curves!$A$12:$AZ$907,$BZ87,CA87)</f>
        <v>0</v>
      </c>
      <c r="U87" s="31" t="n">
        <f aca="false">INDEX(Curves!$A$12:$AZ$907,$BZ87,CB87)</f>
        <v>0</v>
      </c>
      <c r="V87" s="31" t="n">
        <f aca="false">INDEX(Curves!$A$12:$AZ$907,$BZ87,CC87)</f>
        <v>0</v>
      </c>
      <c r="W87" s="31"/>
      <c r="X87" s="31" t="n">
        <f aca="false">INDEX(Curves!$A$12:$AZ$907,$BZ87,CE87)</f>
        <v>0</v>
      </c>
      <c r="Y87" s="31" t="n">
        <f aca="false">INDEX(Curves!$A$12:$AZ$907,$BZ87,CF87)</f>
        <v>0</v>
      </c>
      <c r="Z87" s="31" t="n">
        <f aca="false">INDEX(Curves!$A$12:$AZ$907,$BZ87,CG87)</f>
        <v>0</v>
      </c>
      <c r="AA87" s="31"/>
      <c r="AB87" s="31" t="n">
        <f aca="false">INDEX(Curves!$A$12:$AZ$907,$BZ87,CI87)</f>
        <v>2.336</v>
      </c>
      <c r="AC87" s="31" t="n">
        <f aca="false">INDEX(Curves!$A$12:$AZ$907,$BZ87,CJ87)</f>
        <v>0.01</v>
      </c>
      <c r="AD87" s="31" t="n">
        <f aca="false">INDEX(Curves!$A$12:$AZ$907,$BZ87,CK87)</f>
        <v>0.998968372612405</v>
      </c>
      <c r="AE87" s="31"/>
      <c r="AF87" s="31" t="n">
        <f aca="false">INDEX(Curves!$A$12:$AZ$907,$BZ87,CM87)</f>
        <v>2.367</v>
      </c>
      <c r="AG87" s="31" t="n">
        <f aca="false">INDEX(Curves!$A$12:$AZ$907,$BZ87,CN87)</f>
        <v>0.13</v>
      </c>
      <c r="AH87" s="31" t="n">
        <f aca="false">INDEX(Curves!$A$12:$AZ$907,$BZ87,CO87)</f>
        <v>0.994089494485273</v>
      </c>
      <c r="AI87" s="31"/>
      <c r="AJ87" s="31" t="n">
        <f aca="false">INDEX(Curves!$A$12:$AZ$907,$BZ87,CQ87)</f>
        <v>2.38</v>
      </c>
      <c r="AK87" s="31" t="n">
        <f aca="false">INDEX(Curves!$A$12:$AZ$907,$BZ87,CR87)</f>
        <v>0.1</v>
      </c>
      <c r="AL87" s="31" t="n">
        <f aca="false">INDEX(Curves!$A$12:$AZ$907,$BZ87,CS87)</f>
        <v>0.989256329214701</v>
      </c>
      <c r="AM87" s="31"/>
      <c r="AN87" s="31" t="n">
        <f aca="false">INDEX(Curves!$A$12:$AZ$907,$BZ87,CU87)</f>
        <v>2.405</v>
      </c>
      <c r="AO87" s="31" t="n">
        <f aca="false">INDEX(Curves!$A$12:$AZ$907,$BZ87,CV87)</f>
        <v>0.11</v>
      </c>
      <c r="AP87" s="31" t="n">
        <f aca="false">INDEX(Curves!$A$12:$AZ$907,$BZ87,CW87)</f>
        <v>0.984594706868865</v>
      </c>
      <c r="AQ87" s="31"/>
      <c r="AR87" s="31" t="n">
        <f aca="false">INDEX(Curves!$A$12:$AZ$907,$BZ87,CY87)</f>
        <v>2.575</v>
      </c>
      <c r="AS87" s="31" t="n">
        <f aca="false">INDEX(Curves!$A$12:$AZ$907,$BZ87,CZ87)</f>
        <v>0.16</v>
      </c>
      <c r="AT87" s="31" t="n">
        <f aca="false">INDEX(Curves!$A$12:$AZ$907,$BZ87,DA87)</f>
        <v>0.97981776292233</v>
      </c>
      <c r="AU87" s="31"/>
      <c r="AV87" s="31" t="n">
        <f aca="false">INDEX(Curves!$A$12:$AZ$907,$BZ87,DC87)</f>
        <v>2.754</v>
      </c>
      <c r="AW87" s="31" t="n">
        <f aca="false">INDEX(Curves!$A$12:$AZ$907,$BZ87,DD87)</f>
        <v>0.16</v>
      </c>
      <c r="AX87" s="31" t="n">
        <f aca="false">INDEX(Curves!$A$12:$AZ$907,$BZ87,DE87)</f>
        <v>0.975216064907618</v>
      </c>
      <c r="AY87" s="31"/>
      <c r="AZ87" s="31" t="n">
        <f aca="false">INDEX(Curves!$A$12:$AZ$907,$BZ87,DG87)</f>
        <v>2.789</v>
      </c>
      <c r="BA87" s="31" t="n">
        <f aca="false">INDEX(Curves!$A$12:$AZ$907,$BZ87,DH87)</f>
        <v>0.16</v>
      </c>
      <c r="BB87" s="31" t="n">
        <f aca="false">INDEX(Curves!$A$12:$AZ$907,$BZ87,DI87)</f>
        <v>0.970468315390742</v>
      </c>
      <c r="BC87" s="31"/>
      <c r="BD87" s="31" t="n">
        <f aca="false">INDEX(Curves!$A$12:$AZ$907,$BZ87,DK87)</f>
        <v>2.655</v>
      </c>
      <c r="BE87" s="31" t="n">
        <f aca="false">INDEX(Curves!$A$12:$AZ$907,$BZ87,DL87)</f>
        <v>0.16</v>
      </c>
      <c r="BF87" s="31" t="n">
        <f aca="false">INDEX(Curves!$A$12:$AZ$907,$BZ87,DM87)</f>
        <v>0.965722430338642</v>
      </c>
      <c r="BG87" s="31"/>
      <c r="BH87" s="31" t="n">
        <f aca="false">INDEX(Curves!$A$12:$AZ$907,$BZ87,DO87)</f>
        <v>2.52</v>
      </c>
      <c r="BI87" s="31" t="n">
        <f aca="false">INDEX(Curves!$A$12:$AZ$907,$BZ87,DP87)</f>
        <v>0.16</v>
      </c>
      <c r="BJ87" s="31" t="n">
        <f aca="false">INDEX(Curves!$A$12:$AZ$907,$BZ87,DQ87)</f>
        <v>0.961447237627308</v>
      </c>
      <c r="BK87" s="0"/>
      <c r="BL87" s="0"/>
      <c r="BM87" s="51" t="n">
        <f aca="false">BM86</f>
        <v>35916</v>
      </c>
      <c r="BN87" s="51" t="n">
        <f aca="false">EOMONTH(BM87,1)</f>
        <v>35976</v>
      </c>
      <c r="BO87" s="51" t="n">
        <f aca="false">EOMONTH(BN87,1)</f>
        <v>36007</v>
      </c>
      <c r="BP87" s="51" t="n">
        <f aca="false">EOMONTH(BO87,1)</f>
        <v>36038</v>
      </c>
      <c r="BQ87" s="51" t="n">
        <f aca="false">EOMONTH(BP87,1)</f>
        <v>36068</v>
      </c>
      <c r="BR87" s="51" t="n">
        <f aca="false">EOMONTH(BQ87,1)</f>
        <v>36099</v>
      </c>
      <c r="BS87" s="51" t="n">
        <f aca="false">EOMONTH(BR87,1)</f>
        <v>36129</v>
      </c>
      <c r="BT87" s="51" t="n">
        <f aca="false">EOMONTH(BS87,1)</f>
        <v>36160</v>
      </c>
      <c r="BU87" s="51" t="n">
        <f aca="false">EOMONTH(BT87,1)</f>
        <v>36191</v>
      </c>
      <c r="BV87" s="51" t="n">
        <f aca="false">EOMONTH(BU87,1)</f>
        <v>36219</v>
      </c>
      <c r="BW87" s="51" t="n">
        <f aca="false">EOMONTH(BV87,1)</f>
        <v>36250</v>
      </c>
      <c r="BX87" s="52"/>
      <c r="BZ87" s="34" t="n">
        <f aca="false">MATCH(C87,Curves!$C$12:$C$433,0)</f>
        <v>85</v>
      </c>
      <c r="CA87" s="34" t="n">
        <f aca="false">MATCH(CONCATENATE("NG ",TEXT($BM87,"mmm-yyyy")),Curves!$11:$11,0)</f>
        <v>20</v>
      </c>
      <c r="CB87" s="34" t="n">
        <f aca="false">MATCH(CONCATENATE("B ",TEXT($BM87,"mmm-yyyy")),Curves!$11:$11,0)</f>
        <v>8</v>
      </c>
      <c r="CC87" s="34" t="n">
        <f aca="false">MATCH(CONCATENATE("DISC ",TEXT($BM87,"mmm-yyyy")),Curves!$11:$11,0)</f>
        <v>32</v>
      </c>
      <c r="CD87" s="34"/>
      <c r="CE87" s="34" t="n">
        <f aca="false">MATCH(CONCATENATE("NG ",TEXT($BN87,"mmm-yyyy")),Curves!$11:$11,0)</f>
        <v>21</v>
      </c>
      <c r="CF87" s="34" t="n">
        <f aca="false">MATCH(CONCATENATE("B ",TEXT($BN87,"mmm-yyyy")),Curves!$11:$11,0)</f>
        <v>9</v>
      </c>
      <c r="CG87" s="34" t="n">
        <f aca="false">MATCH(CONCATENATE("DISC ",TEXT($BN87,"mmm-yyyy")),Curves!$11:$11,0)</f>
        <v>33</v>
      </c>
      <c r="CH87" s="34"/>
      <c r="CI87" s="34" t="n">
        <f aca="false">MATCH(CONCATENATE("NG ",TEXT($BO87,"mmm-yyyy")),Curves!$11:$11,0)</f>
        <v>22</v>
      </c>
      <c r="CJ87" s="34" t="n">
        <f aca="false">MATCH(CONCATENATE("B ",TEXT($BO87,"mmm-yyyy")),Curves!$11:$11,0)</f>
        <v>10</v>
      </c>
      <c r="CK87" s="34" t="n">
        <f aca="false">MATCH(CONCATENATE("DISC ",TEXT($BO87,"mmm-yyyy")),Curves!$11:$11,0)</f>
        <v>34</v>
      </c>
      <c r="CL87" s="34"/>
      <c r="CM87" s="34" t="n">
        <f aca="false">MATCH(CONCATENATE("NG ",TEXT($BP87,"mmm-yyyy")),Curves!$11:$11,0)</f>
        <v>23</v>
      </c>
      <c r="CN87" s="34" t="n">
        <f aca="false">MATCH(CONCATENATE("B ",TEXT($BP87,"mmm-yyyy")),Curves!$11:$11,0)</f>
        <v>11</v>
      </c>
      <c r="CO87" s="34" t="n">
        <f aca="false">MATCH(CONCATENATE("DISC ",TEXT($BP87,"mmm-yyyy")),Curves!$11:$11,0)</f>
        <v>35</v>
      </c>
      <c r="CP87" s="34"/>
      <c r="CQ87" s="34" t="n">
        <f aca="false">MATCH(CONCATENATE("NG ",TEXT($BQ87,"mmm-yyyy")),Curves!$11:$11,0)</f>
        <v>24</v>
      </c>
      <c r="CR87" s="34" t="n">
        <f aca="false">MATCH(CONCATENATE("B ",TEXT($BQ87,"mmm-yyyy")),Curves!$11:$11,0)</f>
        <v>12</v>
      </c>
      <c r="CS87" s="34" t="n">
        <f aca="false">MATCH(CONCATENATE("DISC ",TEXT($BQ87,"mmm-yyyy")),Curves!$11:$11,0)</f>
        <v>36</v>
      </c>
      <c r="CT87" s="34"/>
      <c r="CU87" s="34" t="n">
        <f aca="false">MATCH(CONCATENATE("NG ",TEXT($BR87,"mmm-yyyy")),Curves!$11:$11,0)</f>
        <v>25</v>
      </c>
      <c r="CV87" s="34" t="n">
        <f aca="false">MATCH(CONCATENATE("B ",TEXT($BR87,"mmm-yyyy")),Curves!$11:$11,0)</f>
        <v>13</v>
      </c>
      <c r="CW87" s="34" t="n">
        <f aca="false">MATCH(CONCATENATE("DISC ",TEXT($BR87,"mmm-yyyy")),Curves!$11:$11,0)</f>
        <v>37</v>
      </c>
      <c r="CX87" s="34"/>
      <c r="CY87" s="34" t="n">
        <f aca="false">MATCH(CONCATENATE("NG ",TEXT($BS87,"mmm-yyyy")),Curves!$11:$11,0)</f>
        <v>26</v>
      </c>
      <c r="CZ87" s="34" t="n">
        <f aca="false">MATCH(CONCATENATE("B ",TEXT($BS87,"mmm-yyyy")),Curves!$11:$11,0)</f>
        <v>14</v>
      </c>
      <c r="DA87" s="34" t="n">
        <f aca="false">MATCH(CONCATENATE("DISC ",TEXT($BS87,"mmm-yyyy")),Curves!$11:$11,0)</f>
        <v>38</v>
      </c>
      <c r="DB87" s="34"/>
      <c r="DC87" s="34" t="n">
        <f aca="false">MATCH(CONCATENATE("NG ",TEXT($BT87,"mmm-yyyy")),Curves!$11:$11,0)</f>
        <v>27</v>
      </c>
      <c r="DD87" s="34" t="n">
        <f aca="false">MATCH(CONCATENATE("B ",TEXT($BT87,"mmm-yyyy")),Curves!$11:$11,0)</f>
        <v>15</v>
      </c>
      <c r="DE87" s="34" t="n">
        <f aca="false">MATCH(CONCATENATE("DISC ",TEXT($BT87,"mmm-yyyy")),Curves!$11:$11,0)</f>
        <v>39</v>
      </c>
      <c r="DF87" s="34"/>
      <c r="DG87" s="34" t="n">
        <f aca="false">MATCH(CONCATENATE("NG ",TEXT($BU87,"mmm-yyyy")),Curves!$11:$11,0)</f>
        <v>28</v>
      </c>
      <c r="DH87" s="34" t="n">
        <f aca="false">MATCH(CONCATENATE("B ",TEXT($BU87,"mmm-yyyy")),Curves!$11:$11,0)</f>
        <v>16</v>
      </c>
      <c r="DI87" s="34" t="n">
        <f aca="false">MATCH(CONCATENATE("DISC ",TEXT($BU87,"mmm-yyyy")),Curves!$11:$11,0)</f>
        <v>40</v>
      </c>
      <c r="DK87" s="34" t="n">
        <f aca="false">MATCH(CONCATENATE("NG ",TEXT($BV87,"mmm-yyyy")),Curves!$11:$11,0)</f>
        <v>29</v>
      </c>
      <c r="DL87" s="34" t="n">
        <f aca="false">MATCH(CONCATENATE("B ",TEXT($BV87,"mmm-yyyy")),Curves!$11:$11,0)</f>
        <v>17</v>
      </c>
      <c r="DM87" s="34" t="n">
        <f aca="false">MATCH(CONCATENATE("DISC ",TEXT($BV87,"mmm-yyyy")),Curves!$11:$11,0)</f>
        <v>41</v>
      </c>
      <c r="DO87" s="34" t="n">
        <f aca="false">MATCH(CONCATENATE("NG ",TEXT($BW87,"mmm-yyyy")),Curves!$11:$11,0)</f>
        <v>30</v>
      </c>
      <c r="DP87" s="34" t="n">
        <f aca="false">MATCH(CONCATENATE("B ",TEXT($BW87,"mmm-yyyy")),Curves!$11:$11,0)</f>
        <v>18</v>
      </c>
      <c r="DQ87" s="34" t="n">
        <f aca="false">MATCH(CONCATENATE("DISC ",TEXT($BW87,"mmm-yyyy")),Curves!$11:$11,0)</f>
        <v>42</v>
      </c>
    </row>
    <row r="88" customFormat="false" ht="12.75" hidden="false" customHeight="false" outlineLevel="0" collapsed="false">
      <c r="B88" s="26" t="n">
        <f aca="false">IF(C88&lt;&gt;"",IF(C88&gt;=(WORKDAY(EOMONTH(C88,0)+1,-2)),EOMONTH(EOMONTH(C88,0)+1,0)+1,EOMONTH(C88,0)+1),"")</f>
        <v>35977</v>
      </c>
      <c r="C88" s="45" t="n">
        <f aca="false">IF(Curves!C97&lt;&gt;"",Curves!C97,"")</f>
        <v>35971</v>
      </c>
      <c r="D88" s="46"/>
      <c r="E88" s="47" t="n">
        <f aca="false">(T88+U88)*V88</f>
        <v>0</v>
      </c>
      <c r="F88" s="47" t="n">
        <f aca="false">(X88+Y88)*Z88</f>
        <v>0</v>
      </c>
      <c r="G88" s="47" t="n">
        <f aca="false">(AB88+AC88)*AD88</f>
        <v>2.28698966588825</v>
      </c>
      <c r="H88" s="47" t="n">
        <f aca="false">(AF88+AG88)*AH88</f>
        <v>2.4797024843007</v>
      </c>
      <c r="I88" s="47" t="n">
        <f aca="false">(AJ88+AK88)*AL88</f>
        <v>2.45874943885645</v>
      </c>
      <c r="J88" s="47" t="n">
        <f aca="false">(AN88+AO88)*AP88</f>
        <v>2.44223415245463</v>
      </c>
      <c r="K88" s="47" t="n">
        <f aca="false">(AR88+AS88)*AT88</f>
        <v>2.69988728363617</v>
      </c>
      <c r="L88" s="47" t="n">
        <f aca="false">(AV88+AW88)*AX88</f>
        <v>2.8530201564048</v>
      </c>
      <c r="M88" s="47" t="n">
        <f aca="false">(AZ88+BA88)*BB88</f>
        <v>2.87308166142336</v>
      </c>
      <c r="N88" s="47" t="n">
        <f aca="false">(BD88+BE88)*BF88</f>
        <v>2.72376654773911</v>
      </c>
      <c r="O88" s="48" t="n">
        <f aca="false">(BH88+BI88)*BJ88</f>
        <v>2.57703934446727</v>
      </c>
      <c r="P88" s="49" t="n">
        <f aca="false">MAX(E88:O88)</f>
        <v>2.87308166142336</v>
      </c>
      <c r="Q88" s="49" t="n">
        <f aca="false">MIN(G88:O88)</f>
        <v>2.28698966588825</v>
      </c>
      <c r="R88" s="50" t="n">
        <f aca="false">IF(P88-Q88&lt;&gt;0,P88-Q88,R87)</f>
        <v>0.586091995535105</v>
      </c>
      <c r="T88" s="31" t="n">
        <f aca="false">INDEX(Curves!$A$12:$AZ$907,$BZ88,CA88)</f>
        <v>0</v>
      </c>
      <c r="U88" s="31" t="n">
        <f aca="false">INDEX(Curves!$A$12:$AZ$907,$BZ88,CB88)</f>
        <v>0</v>
      </c>
      <c r="V88" s="31" t="n">
        <f aca="false">INDEX(Curves!$A$12:$AZ$907,$BZ88,CC88)</f>
        <v>0</v>
      </c>
      <c r="W88" s="31"/>
      <c r="X88" s="31" t="n">
        <f aca="false">INDEX(Curves!$A$12:$AZ$907,$BZ88,CE88)</f>
        <v>0</v>
      </c>
      <c r="Y88" s="31" t="n">
        <f aca="false">INDEX(Curves!$A$12:$AZ$907,$BZ88,CF88)</f>
        <v>0</v>
      </c>
      <c r="Z88" s="31" t="n">
        <f aca="false">INDEX(Curves!$A$12:$AZ$907,$BZ88,CG88)</f>
        <v>0</v>
      </c>
      <c r="AA88" s="31"/>
      <c r="AB88" s="31" t="n">
        <f aca="false">INDEX(Curves!$A$12:$AZ$907,$BZ88,CI88)</f>
        <v>2.364</v>
      </c>
      <c r="AC88" s="31" t="n">
        <f aca="false">INDEX(Curves!$A$12:$AZ$907,$BZ88,CJ88)</f>
        <v>-0.075</v>
      </c>
      <c r="AD88" s="31" t="n">
        <f aca="false">INDEX(Curves!$A$12:$AZ$907,$BZ88,CK88)</f>
        <v>0.999121741322959</v>
      </c>
      <c r="AE88" s="31"/>
      <c r="AF88" s="31" t="n">
        <f aca="false">INDEX(Curves!$A$12:$AZ$907,$BZ88,CM88)</f>
        <v>2.394</v>
      </c>
      <c r="AG88" s="31" t="n">
        <f aca="false">INDEX(Curves!$A$12:$AZ$907,$BZ88,CN88)</f>
        <v>0.1</v>
      </c>
      <c r="AH88" s="31" t="n">
        <f aca="false">INDEX(Curves!$A$12:$AZ$907,$BZ88,CO88)</f>
        <v>0.994267235084484</v>
      </c>
      <c r="AI88" s="31"/>
      <c r="AJ88" s="31" t="n">
        <f aca="false">INDEX(Curves!$A$12:$AZ$907,$BZ88,CQ88)</f>
        <v>2.405</v>
      </c>
      <c r="AK88" s="31" t="n">
        <f aca="false">INDEX(Curves!$A$12:$AZ$907,$BZ88,CR88)</f>
        <v>0.08</v>
      </c>
      <c r="AL88" s="31" t="n">
        <f aca="false">INDEX(Curves!$A$12:$AZ$907,$BZ88,CS88)</f>
        <v>0.989436393906018</v>
      </c>
      <c r="AM88" s="31"/>
      <c r="AN88" s="31" t="n">
        <f aca="false">INDEX(Curves!$A$12:$AZ$907,$BZ88,CU88)</f>
        <v>2.43</v>
      </c>
      <c r="AO88" s="31" t="n">
        <f aca="false">INDEX(Curves!$A$12:$AZ$907,$BZ88,CV88)</f>
        <v>0.05</v>
      </c>
      <c r="AP88" s="31" t="n">
        <f aca="false">INDEX(Curves!$A$12:$AZ$907,$BZ88,CW88)</f>
        <v>0.98477183566719</v>
      </c>
      <c r="AQ88" s="31"/>
      <c r="AR88" s="31" t="n">
        <f aca="false">INDEX(Curves!$A$12:$AZ$907,$BZ88,CY88)</f>
        <v>2.595</v>
      </c>
      <c r="AS88" s="31" t="n">
        <f aca="false">INDEX(Curves!$A$12:$AZ$907,$BZ88,CZ88)</f>
        <v>0.16</v>
      </c>
      <c r="AT88" s="31" t="n">
        <f aca="false">INDEX(Curves!$A$12:$AZ$907,$BZ88,DA88)</f>
        <v>0.979995384259954</v>
      </c>
      <c r="AU88" s="31"/>
      <c r="AV88" s="31" t="n">
        <f aca="false">INDEX(Curves!$A$12:$AZ$907,$BZ88,DC88)</f>
        <v>2.765</v>
      </c>
      <c r="AW88" s="31" t="n">
        <f aca="false">INDEX(Curves!$A$12:$AZ$907,$BZ88,DD88)</f>
        <v>0.16</v>
      </c>
      <c r="AX88" s="31" t="n">
        <f aca="false">INDEX(Curves!$A$12:$AZ$907,$BZ88,DE88)</f>
        <v>0.975391506463179</v>
      </c>
      <c r="AY88" s="31"/>
      <c r="AZ88" s="31" t="n">
        <f aca="false">INDEX(Curves!$A$12:$AZ$907,$BZ88,DG88)</f>
        <v>2.8</v>
      </c>
      <c r="BA88" s="31" t="n">
        <f aca="false">INDEX(Curves!$A$12:$AZ$907,$BZ88,DH88)</f>
        <v>0.16</v>
      </c>
      <c r="BB88" s="31" t="n">
        <f aca="false">INDEX(Curves!$A$12:$AZ$907,$BZ88,DI88)</f>
        <v>0.970635696426811</v>
      </c>
      <c r="BC88" s="31"/>
      <c r="BD88" s="31" t="n">
        <f aca="false">INDEX(Curves!$A$12:$AZ$907,$BZ88,DK88)</f>
        <v>2.66</v>
      </c>
      <c r="BE88" s="31" t="n">
        <f aca="false">INDEX(Curves!$A$12:$AZ$907,$BZ88,DL88)</f>
        <v>0.16</v>
      </c>
      <c r="BF88" s="31" t="n">
        <f aca="false">INDEX(Curves!$A$12:$AZ$907,$BZ88,DM88)</f>
        <v>0.965874662318834</v>
      </c>
      <c r="BG88" s="31"/>
      <c r="BH88" s="31" t="n">
        <f aca="false">INDEX(Curves!$A$12:$AZ$907,$BZ88,DO88)</f>
        <v>2.52</v>
      </c>
      <c r="BI88" s="31" t="n">
        <f aca="false">INDEX(Curves!$A$12:$AZ$907,$BZ88,DP88)</f>
        <v>0.16</v>
      </c>
      <c r="BJ88" s="31" t="n">
        <f aca="false">INDEX(Curves!$A$12:$AZ$907,$BZ88,DQ88)</f>
        <v>0.961581844950475</v>
      </c>
      <c r="BK88" s="0"/>
      <c r="BL88" s="0"/>
      <c r="BM88" s="51" t="n">
        <f aca="false">BM87</f>
        <v>35916</v>
      </c>
      <c r="BN88" s="51" t="n">
        <f aca="false">EOMONTH(BM88,1)</f>
        <v>35976</v>
      </c>
      <c r="BO88" s="51" t="n">
        <f aca="false">EOMONTH(BN88,1)</f>
        <v>36007</v>
      </c>
      <c r="BP88" s="51" t="n">
        <f aca="false">EOMONTH(BO88,1)</f>
        <v>36038</v>
      </c>
      <c r="BQ88" s="51" t="n">
        <f aca="false">EOMONTH(BP88,1)</f>
        <v>36068</v>
      </c>
      <c r="BR88" s="51" t="n">
        <f aca="false">EOMONTH(BQ88,1)</f>
        <v>36099</v>
      </c>
      <c r="BS88" s="51" t="n">
        <f aca="false">EOMONTH(BR88,1)</f>
        <v>36129</v>
      </c>
      <c r="BT88" s="51" t="n">
        <f aca="false">EOMONTH(BS88,1)</f>
        <v>36160</v>
      </c>
      <c r="BU88" s="51" t="n">
        <f aca="false">EOMONTH(BT88,1)</f>
        <v>36191</v>
      </c>
      <c r="BV88" s="51" t="n">
        <f aca="false">EOMONTH(BU88,1)</f>
        <v>36219</v>
      </c>
      <c r="BW88" s="51" t="n">
        <f aca="false">EOMONTH(BV88,1)</f>
        <v>36250</v>
      </c>
      <c r="BX88" s="52"/>
      <c r="BZ88" s="34" t="n">
        <f aca="false">MATCH(C88,Curves!$C$12:$C$433,0)</f>
        <v>86</v>
      </c>
      <c r="CA88" s="34" t="n">
        <f aca="false">MATCH(CONCATENATE("NG ",TEXT($BM88,"mmm-yyyy")),Curves!$11:$11,0)</f>
        <v>20</v>
      </c>
      <c r="CB88" s="34" t="n">
        <f aca="false">MATCH(CONCATENATE("B ",TEXT($BM88,"mmm-yyyy")),Curves!$11:$11,0)</f>
        <v>8</v>
      </c>
      <c r="CC88" s="34" t="n">
        <f aca="false">MATCH(CONCATENATE("DISC ",TEXT($BM88,"mmm-yyyy")),Curves!$11:$11,0)</f>
        <v>32</v>
      </c>
      <c r="CD88" s="34"/>
      <c r="CE88" s="34" t="n">
        <f aca="false">MATCH(CONCATENATE("NG ",TEXT($BN88,"mmm-yyyy")),Curves!$11:$11,0)</f>
        <v>21</v>
      </c>
      <c r="CF88" s="34" t="n">
        <f aca="false">MATCH(CONCATENATE("B ",TEXT($BN88,"mmm-yyyy")),Curves!$11:$11,0)</f>
        <v>9</v>
      </c>
      <c r="CG88" s="34" t="n">
        <f aca="false">MATCH(CONCATENATE("DISC ",TEXT($BN88,"mmm-yyyy")),Curves!$11:$11,0)</f>
        <v>33</v>
      </c>
      <c r="CH88" s="34"/>
      <c r="CI88" s="34" t="n">
        <f aca="false">MATCH(CONCATENATE("NG ",TEXT($BO88,"mmm-yyyy")),Curves!$11:$11,0)</f>
        <v>22</v>
      </c>
      <c r="CJ88" s="34" t="n">
        <f aca="false">MATCH(CONCATENATE("B ",TEXT($BO88,"mmm-yyyy")),Curves!$11:$11,0)</f>
        <v>10</v>
      </c>
      <c r="CK88" s="34" t="n">
        <f aca="false">MATCH(CONCATENATE("DISC ",TEXT($BO88,"mmm-yyyy")),Curves!$11:$11,0)</f>
        <v>34</v>
      </c>
      <c r="CL88" s="34"/>
      <c r="CM88" s="34" t="n">
        <f aca="false">MATCH(CONCATENATE("NG ",TEXT($BP88,"mmm-yyyy")),Curves!$11:$11,0)</f>
        <v>23</v>
      </c>
      <c r="CN88" s="34" t="n">
        <f aca="false">MATCH(CONCATENATE("B ",TEXT($BP88,"mmm-yyyy")),Curves!$11:$11,0)</f>
        <v>11</v>
      </c>
      <c r="CO88" s="34" t="n">
        <f aca="false">MATCH(CONCATENATE("DISC ",TEXT($BP88,"mmm-yyyy")),Curves!$11:$11,0)</f>
        <v>35</v>
      </c>
      <c r="CP88" s="34"/>
      <c r="CQ88" s="34" t="n">
        <f aca="false">MATCH(CONCATENATE("NG ",TEXT($BQ88,"mmm-yyyy")),Curves!$11:$11,0)</f>
        <v>24</v>
      </c>
      <c r="CR88" s="34" t="n">
        <f aca="false">MATCH(CONCATENATE("B ",TEXT($BQ88,"mmm-yyyy")),Curves!$11:$11,0)</f>
        <v>12</v>
      </c>
      <c r="CS88" s="34" t="n">
        <f aca="false">MATCH(CONCATENATE("DISC ",TEXT($BQ88,"mmm-yyyy")),Curves!$11:$11,0)</f>
        <v>36</v>
      </c>
      <c r="CT88" s="34"/>
      <c r="CU88" s="34" t="n">
        <f aca="false">MATCH(CONCATENATE("NG ",TEXT($BR88,"mmm-yyyy")),Curves!$11:$11,0)</f>
        <v>25</v>
      </c>
      <c r="CV88" s="34" t="n">
        <f aca="false">MATCH(CONCATENATE("B ",TEXT($BR88,"mmm-yyyy")),Curves!$11:$11,0)</f>
        <v>13</v>
      </c>
      <c r="CW88" s="34" t="n">
        <f aca="false">MATCH(CONCATENATE("DISC ",TEXT($BR88,"mmm-yyyy")),Curves!$11:$11,0)</f>
        <v>37</v>
      </c>
      <c r="CX88" s="34"/>
      <c r="CY88" s="34" t="n">
        <f aca="false">MATCH(CONCATENATE("NG ",TEXT($BS88,"mmm-yyyy")),Curves!$11:$11,0)</f>
        <v>26</v>
      </c>
      <c r="CZ88" s="34" t="n">
        <f aca="false">MATCH(CONCATENATE("B ",TEXT($BS88,"mmm-yyyy")),Curves!$11:$11,0)</f>
        <v>14</v>
      </c>
      <c r="DA88" s="34" t="n">
        <f aca="false">MATCH(CONCATENATE("DISC ",TEXT($BS88,"mmm-yyyy")),Curves!$11:$11,0)</f>
        <v>38</v>
      </c>
      <c r="DB88" s="34"/>
      <c r="DC88" s="34" t="n">
        <f aca="false">MATCH(CONCATENATE("NG ",TEXT($BT88,"mmm-yyyy")),Curves!$11:$11,0)</f>
        <v>27</v>
      </c>
      <c r="DD88" s="34" t="n">
        <f aca="false">MATCH(CONCATENATE("B ",TEXT($BT88,"mmm-yyyy")),Curves!$11:$11,0)</f>
        <v>15</v>
      </c>
      <c r="DE88" s="34" t="n">
        <f aca="false">MATCH(CONCATENATE("DISC ",TEXT($BT88,"mmm-yyyy")),Curves!$11:$11,0)</f>
        <v>39</v>
      </c>
      <c r="DF88" s="34"/>
      <c r="DG88" s="34" t="n">
        <f aca="false">MATCH(CONCATENATE("NG ",TEXT($BU88,"mmm-yyyy")),Curves!$11:$11,0)</f>
        <v>28</v>
      </c>
      <c r="DH88" s="34" t="n">
        <f aca="false">MATCH(CONCATENATE("B ",TEXT($BU88,"mmm-yyyy")),Curves!$11:$11,0)</f>
        <v>16</v>
      </c>
      <c r="DI88" s="34" t="n">
        <f aca="false">MATCH(CONCATENATE("DISC ",TEXT($BU88,"mmm-yyyy")),Curves!$11:$11,0)</f>
        <v>40</v>
      </c>
      <c r="DK88" s="34" t="n">
        <f aca="false">MATCH(CONCATENATE("NG ",TEXT($BV88,"mmm-yyyy")),Curves!$11:$11,0)</f>
        <v>29</v>
      </c>
      <c r="DL88" s="34" t="n">
        <f aca="false">MATCH(CONCATENATE("B ",TEXT($BV88,"mmm-yyyy")),Curves!$11:$11,0)</f>
        <v>17</v>
      </c>
      <c r="DM88" s="34" t="n">
        <f aca="false">MATCH(CONCATENATE("DISC ",TEXT($BV88,"mmm-yyyy")),Curves!$11:$11,0)</f>
        <v>41</v>
      </c>
      <c r="DO88" s="34" t="n">
        <f aca="false">MATCH(CONCATENATE("NG ",TEXT($BW88,"mmm-yyyy")),Curves!$11:$11,0)</f>
        <v>30</v>
      </c>
      <c r="DP88" s="34" t="n">
        <f aca="false">MATCH(CONCATENATE("B ",TEXT($BW88,"mmm-yyyy")),Curves!$11:$11,0)</f>
        <v>18</v>
      </c>
      <c r="DQ88" s="34" t="n">
        <f aca="false">MATCH(CONCATENATE("DISC ",TEXT($BW88,"mmm-yyyy")),Curves!$11:$11,0)</f>
        <v>42</v>
      </c>
    </row>
    <row r="89" customFormat="false" ht="12.75" hidden="false" customHeight="false" outlineLevel="0" collapsed="false">
      <c r="B89" s="26" t="n">
        <f aca="false">IF(C89&lt;&gt;"",IF(C89&gt;=(WORKDAY(EOMONTH(C89,0)+1,-2)),EOMONTH(EOMONTH(C89,0)+1,0)+1,EOMONTH(C89,0)+1),"")</f>
        <v>35977</v>
      </c>
      <c r="C89" s="45" t="n">
        <f aca="false">IF(Curves!C98&lt;&gt;"",Curves!C98,"")</f>
        <v>35972</v>
      </c>
      <c r="D89" s="46"/>
      <c r="E89" s="47" t="n">
        <f aca="false">(T89+U89)*V89</f>
        <v>0</v>
      </c>
      <c r="F89" s="47" t="n">
        <f aca="false">(X89+Y89)*Z89</f>
        <v>0</v>
      </c>
      <c r="G89" s="47" t="n">
        <f aca="false">(AB89+AC89)*AD89</f>
        <v>2.28821957369182</v>
      </c>
      <c r="H89" s="47" t="n">
        <f aca="false">(AF89+AG89)*AH89</f>
        <v>2.50882751869375</v>
      </c>
      <c r="I89" s="47" t="n">
        <f aca="false">(AJ89+AK89)*AL89</f>
        <v>2.4867298768065</v>
      </c>
      <c r="J89" s="47" t="n">
        <f aca="false">(AN89+AO89)*AP89</f>
        <v>2.47009146862381</v>
      </c>
      <c r="K89" s="47" t="n">
        <f aca="false">(AR89+AS89)*AT89</f>
        <v>2.72273303927564</v>
      </c>
      <c r="L89" s="47" t="n">
        <f aca="false">(AV89+AW89)*AX89</f>
        <v>2.87090694440842</v>
      </c>
      <c r="M89" s="47" t="n">
        <f aca="false">(AZ89+BA89)*BB89</f>
        <v>2.88797900789519</v>
      </c>
      <c r="N89" s="47" t="n">
        <f aca="false">(BD89+BE89)*BF89</f>
        <v>2.73374318366625</v>
      </c>
      <c r="O89" s="48" t="n">
        <f aca="false">(BH89+BI89)*BJ89</f>
        <v>2.58214941680821</v>
      </c>
      <c r="P89" s="49" t="n">
        <f aca="false">MAX(E89:O89)</f>
        <v>2.88797900789519</v>
      </c>
      <c r="Q89" s="49" t="n">
        <f aca="false">MIN(G89:O89)</f>
        <v>2.28821957369182</v>
      </c>
      <c r="R89" s="50" t="n">
        <f aca="false">IF(P89-Q89&lt;&gt;0,P89-Q89,R88)</f>
        <v>0.599759434203364</v>
      </c>
      <c r="T89" s="31" t="n">
        <f aca="false">INDEX(Curves!$A$12:$AZ$907,$BZ89,CA89)</f>
        <v>0</v>
      </c>
      <c r="U89" s="31" t="n">
        <f aca="false">INDEX(Curves!$A$12:$AZ$907,$BZ89,CB89)</f>
        <v>0</v>
      </c>
      <c r="V89" s="31" t="n">
        <f aca="false">INDEX(Curves!$A$12:$AZ$907,$BZ89,CC89)</f>
        <v>0</v>
      </c>
      <c r="W89" s="31"/>
      <c r="X89" s="31" t="n">
        <f aca="false">INDEX(Curves!$A$12:$AZ$907,$BZ89,CE89)</f>
        <v>0</v>
      </c>
      <c r="Y89" s="31" t="n">
        <f aca="false">INDEX(Curves!$A$12:$AZ$907,$BZ89,CF89)</f>
        <v>0</v>
      </c>
      <c r="Z89" s="31" t="n">
        <f aca="false">INDEX(Curves!$A$12:$AZ$907,$BZ89,CG89)</f>
        <v>0</v>
      </c>
      <c r="AA89" s="31"/>
      <c r="AB89" s="31" t="n">
        <f aca="false">INDEX(Curves!$A$12:$AZ$907,$BZ89,CI89)</f>
        <v>2.358</v>
      </c>
      <c r="AC89" s="31" t="n">
        <f aca="false">INDEX(Curves!$A$12:$AZ$907,$BZ89,CJ89)</f>
        <v>-0.068</v>
      </c>
      <c r="AD89" s="31" t="n">
        <f aca="false">INDEX(Curves!$A$12:$AZ$907,$BZ89,CK89)</f>
        <v>0.999222521262804</v>
      </c>
      <c r="AE89" s="31"/>
      <c r="AF89" s="31" t="n">
        <f aca="false">INDEX(Curves!$A$12:$AZ$907,$BZ89,CM89)</f>
        <v>2.423</v>
      </c>
      <c r="AG89" s="31" t="n">
        <f aca="false">INDEX(Curves!$A$12:$AZ$907,$BZ89,CN89)</f>
        <v>0.1</v>
      </c>
      <c r="AH89" s="31" t="n">
        <f aca="false">INDEX(Curves!$A$12:$AZ$907,$BZ89,CO89)</f>
        <v>0.994382686759313</v>
      </c>
      <c r="AI89" s="31"/>
      <c r="AJ89" s="31" t="n">
        <f aca="false">INDEX(Curves!$A$12:$AZ$907,$BZ89,CQ89)</f>
        <v>2.433</v>
      </c>
      <c r="AK89" s="31" t="n">
        <f aca="false">INDEX(Curves!$A$12:$AZ$907,$BZ89,CR89)</f>
        <v>0.08</v>
      </c>
      <c r="AL89" s="31" t="n">
        <f aca="false">INDEX(Curves!$A$12:$AZ$907,$BZ89,CS89)</f>
        <v>0.989546309911064</v>
      </c>
      <c r="AM89" s="31"/>
      <c r="AN89" s="31" t="n">
        <f aca="false">INDEX(Curves!$A$12:$AZ$907,$BZ89,CU89)</f>
        <v>2.458</v>
      </c>
      <c r="AO89" s="31" t="n">
        <f aca="false">INDEX(Curves!$A$12:$AZ$907,$BZ89,CV89)</f>
        <v>0.05</v>
      </c>
      <c r="AP89" s="31" t="n">
        <f aca="false">INDEX(Curves!$A$12:$AZ$907,$BZ89,CW89)</f>
        <v>0.984884955591631</v>
      </c>
      <c r="AQ89" s="31"/>
      <c r="AR89" s="31" t="n">
        <f aca="false">INDEX(Curves!$A$12:$AZ$907,$BZ89,CY89)</f>
        <v>2.618</v>
      </c>
      <c r="AS89" s="31" t="n">
        <f aca="false">INDEX(Curves!$A$12:$AZ$907,$BZ89,CZ89)</f>
        <v>0.16</v>
      </c>
      <c r="AT89" s="31" t="n">
        <f aca="false">INDEX(Curves!$A$12:$AZ$907,$BZ89,DA89)</f>
        <v>0.980105485700373</v>
      </c>
      <c r="AU89" s="31"/>
      <c r="AV89" s="31" t="n">
        <f aca="false">INDEX(Curves!$A$12:$AZ$907,$BZ89,DC89)</f>
        <v>2.783</v>
      </c>
      <c r="AW89" s="31" t="n">
        <f aca="false">INDEX(Curves!$A$12:$AZ$907,$BZ89,DD89)</f>
        <v>0.16</v>
      </c>
      <c r="AX89" s="31" t="n">
        <f aca="false">INDEX(Curves!$A$12:$AZ$907,$BZ89,DE89)</f>
        <v>0.975503548898544</v>
      </c>
      <c r="AY89" s="31"/>
      <c r="AZ89" s="31" t="n">
        <f aca="false">INDEX(Curves!$A$12:$AZ$907,$BZ89,DG89)</f>
        <v>2.815</v>
      </c>
      <c r="BA89" s="31" t="n">
        <f aca="false">INDEX(Curves!$A$12:$AZ$907,$BZ89,DH89)</f>
        <v>0.16</v>
      </c>
      <c r="BB89" s="31" t="n">
        <f aca="false">INDEX(Curves!$A$12:$AZ$907,$BZ89,DI89)</f>
        <v>0.970749246351323</v>
      </c>
      <c r="BC89" s="31"/>
      <c r="BD89" s="31" t="n">
        <f aca="false">INDEX(Curves!$A$12:$AZ$907,$BZ89,DK89)</f>
        <v>2.67</v>
      </c>
      <c r="BE89" s="31" t="n">
        <f aca="false">INDEX(Curves!$A$12:$AZ$907,$BZ89,DL89)</f>
        <v>0.16</v>
      </c>
      <c r="BF89" s="31" t="n">
        <f aca="false">INDEX(Curves!$A$12:$AZ$907,$BZ89,DM89)</f>
        <v>0.965986990694786</v>
      </c>
      <c r="BG89" s="31"/>
      <c r="BH89" s="31" t="n">
        <f aca="false">INDEX(Curves!$A$12:$AZ$907,$BZ89,DO89)</f>
        <v>2.525</v>
      </c>
      <c r="BI89" s="31" t="n">
        <f aca="false">INDEX(Curves!$A$12:$AZ$907,$BZ89,DP89)</f>
        <v>0.16</v>
      </c>
      <c r="BJ89" s="31" t="n">
        <f aca="false">INDEX(Curves!$A$12:$AZ$907,$BZ89,DQ89)</f>
        <v>0.961694382423914</v>
      </c>
      <c r="BK89" s="0"/>
      <c r="BL89" s="0"/>
      <c r="BM89" s="51" t="n">
        <f aca="false">BM88</f>
        <v>35916</v>
      </c>
      <c r="BN89" s="51" t="n">
        <f aca="false">EOMONTH(BM89,1)</f>
        <v>35976</v>
      </c>
      <c r="BO89" s="51" t="n">
        <f aca="false">EOMONTH(BN89,1)</f>
        <v>36007</v>
      </c>
      <c r="BP89" s="51" t="n">
        <f aca="false">EOMONTH(BO89,1)</f>
        <v>36038</v>
      </c>
      <c r="BQ89" s="51" t="n">
        <f aca="false">EOMONTH(BP89,1)</f>
        <v>36068</v>
      </c>
      <c r="BR89" s="51" t="n">
        <f aca="false">EOMONTH(BQ89,1)</f>
        <v>36099</v>
      </c>
      <c r="BS89" s="51" t="n">
        <f aca="false">EOMONTH(BR89,1)</f>
        <v>36129</v>
      </c>
      <c r="BT89" s="51" t="n">
        <f aca="false">EOMONTH(BS89,1)</f>
        <v>36160</v>
      </c>
      <c r="BU89" s="51" t="n">
        <f aca="false">EOMONTH(BT89,1)</f>
        <v>36191</v>
      </c>
      <c r="BV89" s="51" t="n">
        <f aca="false">EOMONTH(BU89,1)</f>
        <v>36219</v>
      </c>
      <c r="BW89" s="51" t="n">
        <f aca="false">EOMONTH(BV89,1)</f>
        <v>36250</v>
      </c>
      <c r="BX89" s="52"/>
      <c r="BZ89" s="34" t="n">
        <f aca="false">MATCH(C89,Curves!$C$12:$C$433,0)</f>
        <v>87</v>
      </c>
      <c r="CA89" s="34" t="n">
        <f aca="false">MATCH(CONCATENATE("NG ",TEXT($BM89,"mmm-yyyy")),Curves!$11:$11,0)</f>
        <v>20</v>
      </c>
      <c r="CB89" s="34" t="n">
        <f aca="false">MATCH(CONCATENATE("B ",TEXT($BM89,"mmm-yyyy")),Curves!$11:$11,0)</f>
        <v>8</v>
      </c>
      <c r="CC89" s="34" t="n">
        <f aca="false">MATCH(CONCATENATE("DISC ",TEXT($BM89,"mmm-yyyy")),Curves!$11:$11,0)</f>
        <v>32</v>
      </c>
      <c r="CD89" s="34"/>
      <c r="CE89" s="34" t="n">
        <f aca="false">MATCH(CONCATENATE("NG ",TEXT($BN89,"mmm-yyyy")),Curves!$11:$11,0)</f>
        <v>21</v>
      </c>
      <c r="CF89" s="34" t="n">
        <f aca="false">MATCH(CONCATENATE("B ",TEXT($BN89,"mmm-yyyy")),Curves!$11:$11,0)</f>
        <v>9</v>
      </c>
      <c r="CG89" s="34" t="n">
        <f aca="false">MATCH(CONCATENATE("DISC ",TEXT($BN89,"mmm-yyyy")),Curves!$11:$11,0)</f>
        <v>33</v>
      </c>
      <c r="CH89" s="34"/>
      <c r="CI89" s="34" t="n">
        <f aca="false">MATCH(CONCATENATE("NG ",TEXT($BO89,"mmm-yyyy")),Curves!$11:$11,0)</f>
        <v>22</v>
      </c>
      <c r="CJ89" s="34" t="n">
        <f aca="false">MATCH(CONCATENATE("B ",TEXT($BO89,"mmm-yyyy")),Curves!$11:$11,0)</f>
        <v>10</v>
      </c>
      <c r="CK89" s="34" t="n">
        <f aca="false">MATCH(CONCATENATE("DISC ",TEXT($BO89,"mmm-yyyy")),Curves!$11:$11,0)</f>
        <v>34</v>
      </c>
      <c r="CL89" s="34"/>
      <c r="CM89" s="34" t="n">
        <f aca="false">MATCH(CONCATENATE("NG ",TEXT($BP89,"mmm-yyyy")),Curves!$11:$11,0)</f>
        <v>23</v>
      </c>
      <c r="CN89" s="34" t="n">
        <f aca="false">MATCH(CONCATENATE("B ",TEXT($BP89,"mmm-yyyy")),Curves!$11:$11,0)</f>
        <v>11</v>
      </c>
      <c r="CO89" s="34" t="n">
        <f aca="false">MATCH(CONCATENATE("DISC ",TEXT($BP89,"mmm-yyyy")),Curves!$11:$11,0)</f>
        <v>35</v>
      </c>
      <c r="CP89" s="34"/>
      <c r="CQ89" s="34" t="n">
        <f aca="false">MATCH(CONCATENATE("NG ",TEXT($BQ89,"mmm-yyyy")),Curves!$11:$11,0)</f>
        <v>24</v>
      </c>
      <c r="CR89" s="34" t="n">
        <f aca="false">MATCH(CONCATENATE("B ",TEXT($BQ89,"mmm-yyyy")),Curves!$11:$11,0)</f>
        <v>12</v>
      </c>
      <c r="CS89" s="34" t="n">
        <f aca="false">MATCH(CONCATENATE("DISC ",TEXT($BQ89,"mmm-yyyy")),Curves!$11:$11,0)</f>
        <v>36</v>
      </c>
      <c r="CT89" s="34"/>
      <c r="CU89" s="34" t="n">
        <f aca="false">MATCH(CONCATENATE("NG ",TEXT($BR89,"mmm-yyyy")),Curves!$11:$11,0)</f>
        <v>25</v>
      </c>
      <c r="CV89" s="34" t="n">
        <f aca="false">MATCH(CONCATENATE("B ",TEXT($BR89,"mmm-yyyy")),Curves!$11:$11,0)</f>
        <v>13</v>
      </c>
      <c r="CW89" s="34" t="n">
        <f aca="false">MATCH(CONCATENATE("DISC ",TEXT($BR89,"mmm-yyyy")),Curves!$11:$11,0)</f>
        <v>37</v>
      </c>
      <c r="CX89" s="34"/>
      <c r="CY89" s="34" t="n">
        <f aca="false">MATCH(CONCATENATE("NG ",TEXT($BS89,"mmm-yyyy")),Curves!$11:$11,0)</f>
        <v>26</v>
      </c>
      <c r="CZ89" s="34" t="n">
        <f aca="false">MATCH(CONCATENATE("B ",TEXT($BS89,"mmm-yyyy")),Curves!$11:$11,0)</f>
        <v>14</v>
      </c>
      <c r="DA89" s="34" t="n">
        <f aca="false">MATCH(CONCATENATE("DISC ",TEXT($BS89,"mmm-yyyy")),Curves!$11:$11,0)</f>
        <v>38</v>
      </c>
      <c r="DB89" s="34"/>
      <c r="DC89" s="34" t="n">
        <f aca="false">MATCH(CONCATENATE("NG ",TEXT($BT89,"mmm-yyyy")),Curves!$11:$11,0)</f>
        <v>27</v>
      </c>
      <c r="DD89" s="34" t="n">
        <f aca="false">MATCH(CONCATENATE("B ",TEXT($BT89,"mmm-yyyy")),Curves!$11:$11,0)</f>
        <v>15</v>
      </c>
      <c r="DE89" s="34" t="n">
        <f aca="false">MATCH(CONCATENATE("DISC ",TEXT($BT89,"mmm-yyyy")),Curves!$11:$11,0)</f>
        <v>39</v>
      </c>
      <c r="DF89" s="34"/>
      <c r="DG89" s="34" t="n">
        <f aca="false">MATCH(CONCATENATE("NG ",TEXT($BU89,"mmm-yyyy")),Curves!$11:$11,0)</f>
        <v>28</v>
      </c>
      <c r="DH89" s="34" t="n">
        <f aca="false">MATCH(CONCATENATE("B ",TEXT($BU89,"mmm-yyyy")),Curves!$11:$11,0)</f>
        <v>16</v>
      </c>
      <c r="DI89" s="34" t="n">
        <f aca="false">MATCH(CONCATENATE("DISC ",TEXT($BU89,"mmm-yyyy")),Curves!$11:$11,0)</f>
        <v>40</v>
      </c>
      <c r="DK89" s="34" t="n">
        <f aca="false">MATCH(CONCATENATE("NG ",TEXT($BV89,"mmm-yyyy")),Curves!$11:$11,0)</f>
        <v>29</v>
      </c>
      <c r="DL89" s="34" t="n">
        <f aca="false">MATCH(CONCATENATE("B ",TEXT($BV89,"mmm-yyyy")),Curves!$11:$11,0)</f>
        <v>17</v>
      </c>
      <c r="DM89" s="34" t="n">
        <f aca="false">MATCH(CONCATENATE("DISC ",TEXT($BV89,"mmm-yyyy")),Curves!$11:$11,0)</f>
        <v>41</v>
      </c>
      <c r="DO89" s="34" t="n">
        <f aca="false">MATCH(CONCATENATE("NG ",TEXT($BW89,"mmm-yyyy")),Curves!$11:$11,0)</f>
        <v>30</v>
      </c>
      <c r="DP89" s="34" t="n">
        <f aca="false">MATCH(CONCATENATE("B ",TEXT($BW89,"mmm-yyyy")),Curves!$11:$11,0)</f>
        <v>18</v>
      </c>
      <c r="DQ89" s="34" t="n">
        <f aca="false">MATCH(CONCATENATE("DISC ",TEXT($BW89,"mmm-yyyy")),Curves!$11:$11,0)</f>
        <v>42</v>
      </c>
    </row>
    <row r="90" customFormat="false" ht="12.75" hidden="false" customHeight="false" outlineLevel="0" collapsed="false">
      <c r="B90" s="26" t="n">
        <f aca="false">IF(C90&lt;&gt;"",IF(C90&gt;=(WORKDAY(EOMONTH(C90,0)+1,-2)),EOMONTH(EOMONTH(C90,0)+1,0)+1,EOMONTH(C90,0)+1),"")</f>
        <v>35977</v>
      </c>
      <c r="C90" s="45" t="n">
        <f aca="false">IF(Curves!C99&lt;&gt;"",Curves!C99,"")</f>
        <v>35973</v>
      </c>
      <c r="D90" s="46"/>
      <c r="E90" s="47" t="n">
        <f aca="false">(T90+U90)*V90</f>
        <v>0</v>
      </c>
      <c r="F90" s="47" t="n">
        <f aca="false">(X90+Y90)*Z90</f>
        <v>0</v>
      </c>
      <c r="G90" s="47" t="n">
        <f aca="false">(AB90+AC90)*AD90</f>
        <v>0</v>
      </c>
      <c r="H90" s="47" t="n">
        <f aca="false">(AF90+AG90)*AH90</f>
        <v>0</v>
      </c>
      <c r="I90" s="47" t="n">
        <f aca="false">(AJ90+AK90)*AL90</f>
        <v>0</v>
      </c>
      <c r="J90" s="47" t="n">
        <f aca="false">(AN90+AO90)*AP90</f>
        <v>0</v>
      </c>
      <c r="K90" s="47" t="n">
        <f aca="false">(AR90+AS90)*AT90</f>
        <v>0</v>
      </c>
      <c r="L90" s="47" t="n">
        <f aca="false">(AV90+AW90)*AX90</f>
        <v>0</v>
      </c>
      <c r="M90" s="47" t="n">
        <f aca="false">(AZ90+BA90)*BB90</f>
        <v>0</v>
      </c>
      <c r="N90" s="47" t="n">
        <f aca="false">(BD90+BE90)*BF90</f>
        <v>0</v>
      </c>
      <c r="O90" s="48" t="n">
        <f aca="false">(BH90+BI90)*BJ90</f>
        <v>0</v>
      </c>
      <c r="P90" s="49" t="n">
        <f aca="false">MAX(E90:O90)</f>
        <v>0</v>
      </c>
      <c r="Q90" s="49" t="n">
        <f aca="false">MIN(H90:O90)</f>
        <v>0</v>
      </c>
      <c r="R90" s="50" t="n">
        <f aca="false">IF(P90-Q90&lt;&gt;0,P90-Q90,R89)</f>
        <v>0.599759434203364</v>
      </c>
      <c r="T90" s="31" t="n">
        <f aca="false">INDEX(Curves!$A$12:$AZ$907,$BZ90,CA90)</f>
        <v>0</v>
      </c>
      <c r="U90" s="31" t="n">
        <f aca="false">INDEX(Curves!$A$12:$AZ$907,$BZ90,CB90)</f>
        <v>0</v>
      </c>
      <c r="V90" s="31" t="n">
        <f aca="false">INDEX(Curves!$A$12:$AZ$907,$BZ90,CC90)</f>
        <v>0</v>
      </c>
      <c r="W90" s="31"/>
      <c r="X90" s="31" t="n">
        <f aca="false">INDEX(Curves!$A$12:$AZ$907,$BZ90,CE90)</f>
        <v>0</v>
      </c>
      <c r="Y90" s="31" t="n">
        <f aca="false">INDEX(Curves!$A$12:$AZ$907,$BZ90,CF90)</f>
        <v>0</v>
      </c>
      <c r="Z90" s="31" t="n">
        <f aca="false">INDEX(Curves!$A$12:$AZ$907,$BZ90,CG90)</f>
        <v>0</v>
      </c>
      <c r="AA90" s="31"/>
      <c r="AB90" s="31" t="n">
        <f aca="false">INDEX(Curves!$A$12:$AZ$907,$BZ90,CI90)</f>
        <v>0</v>
      </c>
      <c r="AC90" s="31" t="n">
        <f aca="false">INDEX(Curves!$A$12:$AZ$907,$BZ90,CJ90)</f>
        <v>0</v>
      </c>
      <c r="AD90" s="31" t="n">
        <f aca="false">INDEX(Curves!$A$12:$AZ$907,$BZ90,CK90)</f>
        <v>0</v>
      </c>
      <c r="AE90" s="31"/>
      <c r="AF90" s="31" t="n">
        <f aca="false">INDEX(Curves!$A$12:$AZ$907,$BZ90,CM90)</f>
        <v>0</v>
      </c>
      <c r="AG90" s="31" t="n">
        <f aca="false">INDEX(Curves!$A$12:$AZ$907,$BZ90,CN90)</f>
        <v>0</v>
      </c>
      <c r="AH90" s="31" t="n">
        <f aca="false">INDEX(Curves!$A$12:$AZ$907,$BZ90,CO90)</f>
        <v>0</v>
      </c>
      <c r="AI90" s="31"/>
      <c r="AJ90" s="31" t="n">
        <f aca="false">INDEX(Curves!$A$12:$AZ$907,$BZ90,CQ90)</f>
        <v>0</v>
      </c>
      <c r="AK90" s="31" t="n">
        <f aca="false">INDEX(Curves!$A$12:$AZ$907,$BZ90,CR90)</f>
        <v>0</v>
      </c>
      <c r="AL90" s="31" t="n">
        <f aca="false">INDEX(Curves!$A$12:$AZ$907,$BZ90,CS90)</f>
        <v>0</v>
      </c>
      <c r="AM90" s="31"/>
      <c r="AN90" s="31" t="n">
        <f aca="false">INDEX(Curves!$A$12:$AZ$907,$BZ90,CU90)</f>
        <v>0</v>
      </c>
      <c r="AO90" s="31" t="n">
        <f aca="false">INDEX(Curves!$A$12:$AZ$907,$BZ90,CV90)</f>
        <v>0</v>
      </c>
      <c r="AP90" s="31" t="n">
        <f aca="false">INDEX(Curves!$A$12:$AZ$907,$BZ90,CW90)</f>
        <v>0</v>
      </c>
      <c r="AQ90" s="31"/>
      <c r="AR90" s="31" t="n">
        <f aca="false">INDEX(Curves!$A$12:$AZ$907,$BZ90,CY90)</f>
        <v>0</v>
      </c>
      <c r="AS90" s="31" t="n">
        <f aca="false">INDEX(Curves!$A$12:$AZ$907,$BZ90,CZ90)</f>
        <v>0</v>
      </c>
      <c r="AT90" s="31" t="n">
        <f aca="false">INDEX(Curves!$A$12:$AZ$907,$BZ90,DA90)</f>
        <v>0</v>
      </c>
      <c r="AU90" s="31"/>
      <c r="AV90" s="31" t="n">
        <f aca="false">INDEX(Curves!$A$12:$AZ$907,$BZ90,DC90)</f>
        <v>0</v>
      </c>
      <c r="AW90" s="31" t="n">
        <f aca="false">INDEX(Curves!$A$12:$AZ$907,$BZ90,DD90)</f>
        <v>0</v>
      </c>
      <c r="AX90" s="31" t="n">
        <f aca="false">INDEX(Curves!$A$12:$AZ$907,$BZ90,DE90)</f>
        <v>0</v>
      </c>
      <c r="AY90" s="31"/>
      <c r="AZ90" s="31" t="n">
        <f aca="false">INDEX(Curves!$A$12:$AZ$907,$BZ90,DG90)</f>
        <v>0</v>
      </c>
      <c r="BA90" s="31" t="n">
        <f aca="false">INDEX(Curves!$A$12:$AZ$907,$BZ90,DH90)</f>
        <v>0</v>
      </c>
      <c r="BB90" s="31" t="n">
        <f aca="false">INDEX(Curves!$A$12:$AZ$907,$BZ90,DI90)</f>
        <v>0</v>
      </c>
      <c r="BC90" s="31"/>
      <c r="BD90" s="31" t="n">
        <f aca="false">INDEX(Curves!$A$12:$AZ$907,$BZ90,DK90)</f>
        <v>0</v>
      </c>
      <c r="BE90" s="31" t="n">
        <f aca="false">INDEX(Curves!$A$12:$AZ$907,$BZ90,DL90)</f>
        <v>0</v>
      </c>
      <c r="BF90" s="31" t="n">
        <f aca="false">INDEX(Curves!$A$12:$AZ$907,$BZ90,DM90)</f>
        <v>0</v>
      </c>
      <c r="BG90" s="31"/>
      <c r="BH90" s="31" t="n">
        <f aca="false">INDEX(Curves!$A$12:$AZ$907,$BZ90,DO90)</f>
        <v>0</v>
      </c>
      <c r="BI90" s="31" t="n">
        <f aca="false">INDEX(Curves!$A$12:$AZ$907,$BZ90,DP90)</f>
        <v>0</v>
      </c>
      <c r="BJ90" s="31" t="n">
        <f aca="false">INDEX(Curves!$A$12:$AZ$907,$BZ90,DQ90)</f>
        <v>0</v>
      </c>
      <c r="BK90" s="0"/>
      <c r="BL90" s="0"/>
      <c r="BM90" s="51" t="n">
        <f aca="false">BM89</f>
        <v>35916</v>
      </c>
      <c r="BN90" s="51" t="n">
        <f aca="false">EOMONTH(BM90,1)</f>
        <v>35976</v>
      </c>
      <c r="BO90" s="51" t="n">
        <f aca="false">EOMONTH(BN90,1)</f>
        <v>36007</v>
      </c>
      <c r="BP90" s="51" t="n">
        <f aca="false">EOMONTH(BO90,1)</f>
        <v>36038</v>
      </c>
      <c r="BQ90" s="51" t="n">
        <f aca="false">EOMONTH(BP90,1)</f>
        <v>36068</v>
      </c>
      <c r="BR90" s="51" t="n">
        <f aca="false">EOMONTH(BQ90,1)</f>
        <v>36099</v>
      </c>
      <c r="BS90" s="51" t="n">
        <f aca="false">EOMONTH(BR90,1)</f>
        <v>36129</v>
      </c>
      <c r="BT90" s="51" t="n">
        <f aca="false">EOMONTH(BS90,1)</f>
        <v>36160</v>
      </c>
      <c r="BU90" s="51" t="n">
        <f aca="false">EOMONTH(BT90,1)</f>
        <v>36191</v>
      </c>
      <c r="BV90" s="51" t="n">
        <f aca="false">EOMONTH(BU90,1)</f>
        <v>36219</v>
      </c>
      <c r="BW90" s="51" t="n">
        <f aca="false">EOMONTH(BV90,1)</f>
        <v>36250</v>
      </c>
      <c r="BX90" s="52"/>
      <c r="BZ90" s="34" t="n">
        <f aca="false">MATCH(C90,Curves!$C$12:$C$433,0)</f>
        <v>88</v>
      </c>
      <c r="CA90" s="34" t="n">
        <f aca="false">MATCH(CONCATENATE("NG ",TEXT($BM90,"mmm-yyyy")),Curves!$11:$11,0)</f>
        <v>20</v>
      </c>
      <c r="CB90" s="34" t="n">
        <f aca="false">MATCH(CONCATENATE("B ",TEXT($BM90,"mmm-yyyy")),Curves!$11:$11,0)</f>
        <v>8</v>
      </c>
      <c r="CC90" s="34" t="n">
        <f aca="false">MATCH(CONCATENATE("DISC ",TEXT($BM90,"mmm-yyyy")),Curves!$11:$11,0)</f>
        <v>32</v>
      </c>
      <c r="CD90" s="34"/>
      <c r="CE90" s="34" t="n">
        <f aca="false">MATCH(CONCATENATE("NG ",TEXT($BN90,"mmm-yyyy")),Curves!$11:$11,0)</f>
        <v>21</v>
      </c>
      <c r="CF90" s="34" t="n">
        <f aca="false">MATCH(CONCATENATE("B ",TEXT($BN90,"mmm-yyyy")),Curves!$11:$11,0)</f>
        <v>9</v>
      </c>
      <c r="CG90" s="34" t="n">
        <f aca="false">MATCH(CONCATENATE("DISC ",TEXT($BN90,"mmm-yyyy")),Curves!$11:$11,0)</f>
        <v>33</v>
      </c>
      <c r="CH90" s="34"/>
      <c r="CI90" s="34" t="n">
        <f aca="false">MATCH(CONCATENATE("NG ",TEXT($BO90,"mmm-yyyy")),Curves!$11:$11,0)</f>
        <v>22</v>
      </c>
      <c r="CJ90" s="34" t="n">
        <f aca="false">MATCH(CONCATENATE("B ",TEXT($BO90,"mmm-yyyy")),Curves!$11:$11,0)</f>
        <v>10</v>
      </c>
      <c r="CK90" s="34" t="n">
        <f aca="false">MATCH(CONCATENATE("DISC ",TEXT($BO90,"mmm-yyyy")),Curves!$11:$11,0)</f>
        <v>34</v>
      </c>
      <c r="CL90" s="34"/>
      <c r="CM90" s="34" t="n">
        <f aca="false">MATCH(CONCATENATE("NG ",TEXT($BP90,"mmm-yyyy")),Curves!$11:$11,0)</f>
        <v>23</v>
      </c>
      <c r="CN90" s="34" t="n">
        <f aca="false">MATCH(CONCATENATE("B ",TEXT($BP90,"mmm-yyyy")),Curves!$11:$11,0)</f>
        <v>11</v>
      </c>
      <c r="CO90" s="34" t="n">
        <f aca="false">MATCH(CONCATENATE("DISC ",TEXT($BP90,"mmm-yyyy")),Curves!$11:$11,0)</f>
        <v>35</v>
      </c>
      <c r="CP90" s="34"/>
      <c r="CQ90" s="34" t="n">
        <f aca="false">MATCH(CONCATENATE("NG ",TEXT($BQ90,"mmm-yyyy")),Curves!$11:$11,0)</f>
        <v>24</v>
      </c>
      <c r="CR90" s="34" t="n">
        <f aca="false">MATCH(CONCATENATE("B ",TEXT($BQ90,"mmm-yyyy")),Curves!$11:$11,0)</f>
        <v>12</v>
      </c>
      <c r="CS90" s="34" t="n">
        <f aca="false">MATCH(CONCATENATE("DISC ",TEXT($BQ90,"mmm-yyyy")),Curves!$11:$11,0)</f>
        <v>36</v>
      </c>
      <c r="CT90" s="34"/>
      <c r="CU90" s="34" t="n">
        <f aca="false">MATCH(CONCATENATE("NG ",TEXT($BR90,"mmm-yyyy")),Curves!$11:$11,0)</f>
        <v>25</v>
      </c>
      <c r="CV90" s="34" t="n">
        <f aca="false">MATCH(CONCATENATE("B ",TEXT($BR90,"mmm-yyyy")),Curves!$11:$11,0)</f>
        <v>13</v>
      </c>
      <c r="CW90" s="34" t="n">
        <f aca="false">MATCH(CONCATENATE("DISC ",TEXT($BR90,"mmm-yyyy")),Curves!$11:$11,0)</f>
        <v>37</v>
      </c>
      <c r="CX90" s="34"/>
      <c r="CY90" s="34" t="n">
        <f aca="false">MATCH(CONCATENATE("NG ",TEXT($BS90,"mmm-yyyy")),Curves!$11:$11,0)</f>
        <v>26</v>
      </c>
      <c r="CZ90" s="34" t="n">
        <f aca="false">MATCH(CONCATENATE("B ",TEXT($BS90,"mmm-yyyy")),Curves!$11:$11,0)</f>
        <v>14</v>
      </c>
      <c r="DA90" s="34" t="n">
        <f aca="false">MATCH(CONCATENATE("DISC ",TEXT($BS90,"mmm-yyyy")),Curves!$11:$11,0)</f>
        <v>38</v>
      </c>
      <c r="DB90" s="34"/>
      <c r="DC90" s="34" t="n">
        <f aca="false">MATCH(CONCATENATE("NG ",TEXT($BT90,"mmm-yyyy")),Curves!$11:$11,0)</f>
        <v>27</v>
      </c>
      <c r="DD90" s="34" t="n">
        <f aca="false">MATCH(CONCATENATE("B ",TEXT($BT90,"mmm-yyyy")),Curves!$11:$11,0)</f>
        <v>15</v>
      </c>
      <c r="DE90" s="34" t="n">
        <f aca="false">MATCH(CONCATENATE("DISC ",TEXT($BT90,"mmm-yyyy")),Curves!$11:$11,0)</f>
        <v>39</v>
      </c>
      <c r="DF90" s="34"/>
      <c r="DG90" s="34" t="n">
        <f aca="false">MATCH(CONCATENATE("NG ",TEXT($BU90,"mmm-yyyy")),Curves!$11:$11,0)</f>
        <v>28</v>
      </c>
      <c r="DH90" s="34" t="n">
        <f aca="false">MATCH(CONCATENATE("B ",TEXT($BU90,"mmm-yyyy")),Curves!$11:$11,0)</f>
        <v>16</v>
      </c>
      <c r="DI90" s="34" t="n">
        <f aca="false">MATCH(CONCATENATE("DISC ",TEXT($BU90,"mmm-yyyy")),Curves!$11:$11,0)</f>
        <v>40</v>
      </c>
      <c r="DK90" s="34" t="n">
        <f aca="false">MATCH(CONCATENATE("NG ",TEXT($BV90,"mmm-yyyy")),Curves!$11:$11,0)</f>
        <v>29</v>
      </c>
      <c r="DL90" s="34" t="n">
        <f aca="false">MATCH(CONCATENATE("B ",TEXT($BV90,"mmm-yyyy")),Curves!$11:$11,0)</f>
        <v>17</v>
      </c>
      <c r="DM90" s="34" t="n">
        <f aca="false">MATCH(CONCATENATE("DISC ",TEXT($BV90,"mmm-yyyy")),Curves!$11:$11,0)</f>
        <v>41</v>
      </c>
      <c r="DO90" s="34" t="n">
        <f aca="false">MATCH(CONCATENATE("NG ",TEXT($BW90,"mmm-yyyy")),Curves!$11:$11,0)</f>
        <v>30</v>
      </c>
      <c r="DP90" s="34" t="n">
        <f aca="false">MATCH(CONCATENATE("B ",TEXT($BW90,"mmm-yyyy")),Curves!$11:$11,0)</f>
        <v>18</v>
      </c>
      <c r="DQ90" s="34" t="n">
        <f aca="false">MATCH(CONCATENATE("DISC ",TEXT($BW90,"mmm-yyyy")),Curves!$11:$11,0)</f>
        <v>42</v>
      </c>
    </row>
    <row r="91" customFormat="false" ht="12.75" hidden="false" customHeight="false" outlineLevel="0" collapsed="false">
      <c r="B91" s="26" t="n">
        <f aca="false">IF(C91&lt;&gt;"",IF(C91&gt;=(WORKDAY(EOMONTH(C91,0)+1,-2)),EOMONTH(EOMONTH(C91,0)+1,0)+1,EOMONTH(C91,0)+1),"")</f>
        <v>35977</v>
      </c>
      <c r="C91" s="45" t="n">
        <f aca="false">IF(Curves!C100&lt;&gt;"",Curves!C100,"")</f>
        <v>35974</v>
      </c>
      <c r="D91" s="46"/>
      <c r="E91" s="47" t="n">
        <f aca="false">(T91+U91)*V91</f>
        <v>0</v>
      </c>
      <c r="F91" s="47" t="n">
        <f aca="false">(X91+Y91)*Z91</f>
        <v>0</v>
      </c>
      <c r="G91" s="47" t="n">
        <f aca="false">(AB91+AC91)*AD91</f>
        <v>0</v>
      </c>
      <c r="H91" s="47" t="n">
        <f aca="false">(AF91+AG91)*AH91</f>
        <v>0</v>
      </c>
      <c r="I91" s="47" t="n">
        <f aca="false">(AJ91+AK91)*AL91</f>
        <v>0</v>
      </c>
      <c r="J91" s="47" t="n">
        <f aca="false">(AN91+AO91)*AP91</f>
        <v>0</v>
      </c>
      <c r="K91" s="47" t="n">
        <f aca="false">(AR91+AS91)*AT91</f>
        <v>0</v>
      </c>
      <c r="L91" s="47" t="n">
        <f aca="false">(AV91+AW91)*AX91</f>
        <v>0</v>
      </c>
      <c r="M91" s="47" t="n">
        <f aca="false">(AZ91+BA91)*BB91</f>
        <v>0</v>
      </c>
      <c r="N91" s="47" t="n">
        <f aca="false">(BD91+BE91)*BF91</f>
        <v>0</v>
      </c>
      <c r="O91" s="48" t="n">
        <f aca="false">(BH91+BI91)*BJ91</f>
        <v>0</v>
      </c>
      <c r="P91" s="49" t="n">
        <f aca="false">MAX(E91:O91)</f>
        <v>0</v>
      </c>
      <c r="Q91" s="49" t="n">
        <f aca="false">MIN(H91:O91)</f>
        <v>0</v>
      </c>
      <c r="R91" s="50" t="n">
        <f aca="false">IF(P91-Q91&lt;&gt;0,P91-Q91,R90)</f>
        <v>0.599759434203364</v>
      </c>
      <c r="T91" s="31" t="n">
        <f aca="false">INDEX(Curves!$A$12:$AZ$907,$BZ91,CA91)</f>
        <v>0</v>
      </c>
      <c r="U91" s="31" t="n">
        <f aca="false">INDEX(Curves!$A$12:$AZ$907,$BZ91,CB91)</f>
        <v>0</v>
      </c>
      <c r="V91" s="31" t="n">
        <f aca="false">INDEX(Curves!$A$12:$AZ$907,$BZ91,CC91)</f>
        <v>0</v>
      </c>
      <c r="W91" s="31"/>
      <c r="X91" s="31" t="n">
        <f aca="false">INDEX(Curves!$A$12:$AZ$907,$BZ91,CE91)</f>
        <v>0</v>
      </c>
      <c r="Y91" s="31" t="n">
        <f aca="false">INDEX(Curves!$A$12:$AZ$907,$BZ91,CF91)</f>
        <v>0</v>
      </c>
      <c r="Z91" s="31" t="n">
        <f aca="false">INDEX(Curves!$A$12:$AZ$907,$BZ91,CG91)</f>
        <v>0</v>
      </c>
      <c r="AA91" s="31"/>
      <c r="AB91" s="31" t="n">
        <f aca="false">INDEX(Curves!$A$12:$AZ$907,$BZ91,CI91)</f>
        <v>0</v>
      </c>
      <c r="AC91" s="31" t="n">
        <f aca="false">INDEX(Curves!$A$12:$AZ$907,$BZ91,CJ91)</f>
        <v>0</v>
      </c>
      <c r="AD91" s="31" t="n">
        <f aca="false">INDEX(Curves!$A$12:$AZ$907,$BZ91,CK91)</f>
        <v>0</v>
      </c>
      <c r="AE91" s="31"/>
      <c r="AF91" s="31" t="n">
        <f aca="false">INDEX(Curves!$A$12:$AZ$907,$BZ91,CM91)</f>
        <v>0</v>
      </c>
      <c r="AG91" s="31" t="n">
        <f aca="false">INDEX(Curves!$A$12:$AZ$907,$BZ91,CN91)</f>
        <v>0</v>
      </c>
      <c r="AH91" s="31" t="n">
        <f aca="false">INDEX(Curves!$A$12:$AZ$907,$BZ91,CO91)</f>
        <v>0</v>
      </c>
      <c r="AI91" s="31"/>
      <c r="AJ91" s="31" t="n">
        <f aca="false">INDEX(Curves!$A$12:$AZ$907,$BZ91,CQ91)</f>
        <v>0</v>
      </c>
      <c r="AK91" s="31" t="n">
        <f aca="false">INDEX(Curves!$A$12:$AZ$907,$BZ91,CR91)</f>
        <v>0</v>
      </c>
      <c r="AL91" s="31" t="n">
        <f aca="false">INDEX(Curves!$A$12:$AZ$907,$BZ91,CS91)</f>
        <v>0</v>
      </c>
      <c r="AM91" s="31"/>
      <c r="AN91" s="31" t="n">
        <f aca="false">INDEX(Curves!$A$12:$AZ$907,$BZ91,CU91)</f>
        <v>0</v>
      </c>
      <c r="AO91" s="31" t="n">
        <f aca="false">INDEX(Curves!$A$12:$AZ$907,$BZ91,CV91)</f>
        <v>0</v>
      </c>
      <c r="AP91" s="31" t="n">
        <f aca="false">INDEX(Curves!$A$12:$AZ$907,$BZ91,CW91)</f>
        <v>0</v>
      </c>
      <c r="AQ91" s="31"/>
      <c r="AR91" s="31" t="n">
        <f aca="false">INDEX(Curves!$A$12:$AZ$907,$BZ91,CY91)</f>
        <v>0</v>
      </c>
      <c r="AS91" s="31" t="n">
        <f aca="false">INDEX(Curves!$A$12:$AZ$907,$BZ91,CZ91)</f>
        <v>0</v>
      </c>
      <c r="AT91" s="31" t="n">
        <f aca="false">INDEX(Curves!$A$12:$AZ$907,$BZ91,DA91)</f>
        <v>0</v>
      </c>
      <c r="AU91" s="31"/>
      <c r="AV91" s="31" t="n">
        <f aca="false">INDEX(Curves!$A$12:$AZ$907,$BZ91,DC91)</f>
        <v>0</v>
      </c>
      <c r="AW91" s="31" t="n">
        <f aca="false">INDEX(Curves!$A$12:$AZ$907,$BZ91,DD91)</f>
        <v>0</v>
      </c>
      <c r="AX91" s="31" t="n">
        <f aca="false">INDEX(Curves!$A$12:$AZ$907,$BZ91,DE91)</f>
        <v>0</v>
      </c>
      <c r="AY91" s="31"/>
      <c r="AZ91" s="31" t="n">
        <f aca="false">INDEX(Curves!$A$12:$AZ$907,$BZ91,DG91)</f>
        <v>0</v>
      </c>
      <c r="BA91" s="31" t="n">
        <f aca="false">INDEX(Curves!$A$12:$AZ$907,$BZ91,DH91)</f>
        <v>0</v>
      </c>
      <c r="BB91" s="31" t="n">
        <f aca="false">INDEX(Curves!$A$12:$AZ$907,$BZ91,DI91)</f>
        <v>0</v>
      </c>
      <c r="BC91" s="31"/>
      <c r="BD91" s="31" t="n">
        <f aca="false">INDEX(Curves!$A$12:$AZ$907,$BZ91,DK91)</f>
        <v>0</v>
      </c>
      <c r="BE91" s="31" t="n">
        <f aca="false">INDEX(Curves!$A$12:$AZ$907,$BZ91,DL91)</f>
        <v>0</v>
      </c>
      <c r="BF91" s="31" t="n">
        <f aca="false">INDEX(Curves!$A$12:$AZ$907,$BZ91,DM91)</f>
        <v>0</v>
      </c>
      <c r="BG91" s="31"/>
      <c r="BH91" s="31" t="n">
        <f aca="false">INDEX(Curves!$A$12:$AZ$907,$BZ91,DO91)</f>
        <v>0</v>
      </c>
      <c r="BI91" s="31" t="n">
        <f aca="false">INDEX(Curves!$A$12:$AZ$907,$BZ91,DP91)</f>
        <v>0</v>
      </c>
      <c r="BJ91" s="31" t="n">
        <f aca="false">INDEX(Curves!$A$12:$AZ$907,$BZ91,DQ91)</f>
        <v>0</v>
      </c>
      <c r="BK91" s="0"/>
      <c r="BL91" s="0"/>
      <c r="BM91" s="51" t="n">
        <f aca="false">BM90</f>
        <v>35916</v>
      </c>
      <c r="BN91" s="51" t="n">
        <f aca="false">EOMONTH(BM91,1)</f>
        <v>35976</v>
      </c>
      <c r="BO91" s="51" t="n">
        <f aca="false">EOMONTH(BN91,1)</f>
        <v>36007</v>
      </c>
      <c r="BP91" s="51" t="n">
        <f aca="false">EOMONTH(BO91,1)</f>
        <v>36038</v>
      </c>
      <c r="BQ91" s="51" t="n">
        <f aca="false">EOMONTH(BP91,1)</f>
        <v>36068</v>
      </c>
      <c r="BR91" s="51" t="n">
        <f aca="false">EOMONTH(BQ91,1)</f>
        <v>36099</v>
      </c>
      <c r="BS91" s="51" t="n">
        <f aca="false">EOMONTH(BR91,1)</f>
        <v>36129</v>
      </c>
      <c r="BT91" s="51" t="n">
        <f aca="false">EOMONTH(BS91,1)</f>
        <v>36160</v>
      </c>
      <c r="BU91" s="51" t="n">
        <f aca="false">EOMONTH(BT91,1)</f>
        <v>36191</v>
      </c>
      <c r="BV91" s="51" t="n">
        <f aca="false">EOMONTH(BU91,1)</f>
        <v>36219</v>
      </c>
      <c r="BW91" s="51" t="n">
        <f aca="false">EOMONTH(BV91,1)</f>
        <v>36250</v>
      </c>
      <c r="BX91" s="52"/>
      <c r="BZ91" s="34" t="n">
        <f aca="false">MATCH(C91,Curves!$C$12:$C$433,0)</f>
        <v>89</v>
      </c>
      <c r="CA91" s="34" t="n">
        <f aca="false">MATCH(CONCATENATE("NG ",TEXT($BM91,"mmm-yyyy")),Curves!$11:$11,0)</f>
        <v>20</v>
      </c>
      <c r="CB91" s="34" t="n">
        <f aca="false">MATCH(CONCATENATE("B ",TEXT($BM91,"mmm-yyyy")),Curves!$11:$11,0)</f>
        <v>8</v>
      </c>
      <c r="CC91" s="34" t="n">
        <f aca="false">MATCH(CONCATENATE("DISC ",TEXT($BM91,"mmm-yyyy")),Curves!$11:$11,0)</f>
        <v>32</v>
      </c>
      <c r="CD91" s="34"/>
      <c r="CE91" s="34" t="n">
        <f aca="false">MATCH(CONCATENATE("NG ",TEXT($BN91,"mmm-yyyy")),Curves!$11:$11,0)</f>
        <v>21</v>
      </c>
      <c r="CF91" s="34" t="n">
        <f aca="false">MATCH(CONCATENATE("B ",TEXT($BN91,"mmm-yyyy")),Curves!$11:$11,0)</f>
        <v>9</v>
      </c>
      <c r="CG91" s="34" t="n">
        <f aca="false">MATCH(CONCATENATE("DISC ",TEXT($BN91,"mmm-yyyy")),Curves!$11:$11,0)</f>
        <v>33</v>
      </c>
      <c r="CH91" s="34"/>
      <c r="CI91" s="34" t="n">
        <f aca="false">MATCH(CONCATENATE("NG ",TEXT($BO91,"mmm-yyyy")),Curves!$11:$11,0)</f>
        <v>22</v>
      </c>
      <c r="CJ91" s="34" t="n">
        <f aca="false">MATCH(CONCATENATE("B ",TEXT($BO91,"mmm-yyyy")),Curves!$11:$11,0)</f>
        <v>10</v>
      </c>
      <c r="CK91" s="34" t="n">
        <f aca="false">MATCH(CONCATENATE("DISC ",TEXT($BO91,"mmm-yyyy")),Curves!$11:$11,0)</f>
        <v>34</v>
      </c>
      <c r="CL91" s="34"/>
      <c r="CM91" s="34" t="n">
        <f aca="false">MATCH(CONCATENATE("NG ",TEXT($BP91,"mmm-yyyy")),Curves!$11:$11,0)</f>
        <v>23</v>
      </c>
      <c r="CN91" s="34" t="n">
        <f aca="false">MATCH(CONCATENATE("B ",TEXT($BP91,"mmm-yyyy")),Curves!$11:$11,0)</f>
        <v>11</v>
      </c>
      <c r="CO91" s="34" t="n">
        <f aca="false">MATCH(CONCATENATE("DISC ",TEXT($BP91,"mmm-yyyy")),Curves!$11:$11,0)</f>
        <v>35</v>
      </c>
      <c r="CP91" s="34"/>
      <c r="CQ91" s="34" t="n">
        <f aca="false">MATCH(CONCATENATE("NG ",TEXT($BQ91,"mmm-yyyy")),Curves!$11:$11,0)</f>
        <v>24</v>
      </c>
      <c r="CR91" s="34" t="n">
        <f aca="false">MATCH(CONCATENATE("B ",TEXT($BQ91,"mmm-yyyy")),Curves!$11:$11,0)</f>
        <v>12</v>
      </c>
      <c r="CS91" s="34" t="n">
        <f aca="false">MATCH(CONCATENATE("DISC ",TEXT($BQ91,"mmm-yyyy")),Curves!$11:$11,0)</f>
        <v>36</v>
      </c>
      <c r="CT91" s="34"/>
      <c r="CU91" s="34" t="n">
        <f aca="false">MATCH(CONCATENATE("NG ",TEXT($BR91,"mmm-yyyy")),Curves!$11:$11,0)</f>
        <v>25</v>
      </c>
      <c r="CV91" s="34" t="n">
        <f aca="false">MATCH(CONCATENATE("B ",TEXT($BR91,"mmm-yyyy")),Curves!$11:$11,0)</f>
        <v>13</v>
      </c>
      <c r="CW91" s="34" t="n">
        <f aca="false">MATCH(CONCATENATE("DISC ",TEXT($BR91,"mmm-yyyy")),Curves!$11:$11,0)</f>
        <v>37</v>
      </c>
      <c r="CX91" s="34"/>
      <c r="CY91" s="34" t="n">
        <f aca="false">MATCH(CONCATENATE("NG ",TEXT($BS91,"mmm-yyyy")),Curves!$11:$11,0)</f>
        <v>26</v>
      </c>
      <c r="CZ91" s="34" t="n">
        <f aca="false">MATCH(CONCATENATE("B ",TEXT($BS91,"mmm-yyyy")),Curves!$11:$11,0)</f>
        <v>14</v>
      </c>
      <c r="DA91" s="34" t="n">
        <f aca="false">MATCH(CONCATENATE("DISC ",TEXT($BS91,"mmm-yyyy")),Curves!$11:$11,0)</f>
        <v>38</v>
      </c>
      <c r="DB91" s="34"/>
      <c r="DC91" s="34" t="n">
        <f aca="false">MATCH(CONCATENATE("NG ",TEXT($BT91,"mmm-yyyy")),Curves!$11:$11,0)</f>
        <v>27</v>
      </c>
      <c r="DD91" s="34" t="n">
        <f aca="false">MATCH(CONCATENATE("B ",TEXT($BT91,"mmm-yyyy")),Curves!$11:$11,0)</f>
        <v>15</v>
      </c>
      <c r="DE91" s="34" t="n">
        <f aca="false">MATCH(CONCATENATE("DISC ",TEXT($BT91,"mmm-yyyy")),Curves!$11:$11,0)</f>
        <v>39</v>
      </c>
      <c r="DF91" s="34"/>
      <c r="DG91" s="34" t="n">
        <f aca="false">MATCH(CONCATENATE("NG ",TEXT($BU91,"mmm-yyyy")),Curves!$11:$11,0)</f>
        <v>28</v>
      </c>
      <c r="DH91" s="34" t="n">
        <f aca="false">MATCH(CONCATENATE("B ",TEXT($BU91,"mmm-yyyy")),Curves!$11:$11,0)</f>
        <v>16</v>
      </c>
      <c r="DI91" s="34" t="n">
        <f aca="false">MATCH(CONCATENATE("DISC ",TEXT($BU91,"mmm-yyyy")),Curves!$11:$11,0)</f>
        <v>40</v>
      </c>
      <c r="DK91" s="34" t="n">
        <f aca="false">MATCH(CONCATENATE("NG ",TEXT($BV91,"mmm-yyyy")),Curves!$11:$11,0)</f>
        <v>29</v>
      </c>
      <c r="DL91" s="34" t="n">
        <f aca="false">MATCH(CONCATENATE("B ",TEXT($BV91,"mmm-yyyy")),Curves!$11:$11,0)</f>
        <v>17</v>
      </c>
      <c r="DM91" s="34" t="n">
        <f aca="false">MATCH(CONCATENATE("DISC ",TEXT($BV91,"mmm-yyyy")),Curves!$11:$11,0)</f>
        <v>41</v>
      </c>
      <c r="DO91" s="34" t="n">
        <f aca="false">MATCH(CONCATENATE("NG ",TEXT($BW91,"mmm-yyyy")),Curves!$11:$11,0)</f>
        <v>30</v>
      </c>
      <c r="DP91" s="34" t="n">
        <f aca="false">MATCH(CONCATENATE("B ",TEXT($BW91,"mmm-yyyy")),Curves!$11:$11,0)</f>
        <v>18</v>
      </c>
      <c r="DQ91" s="34" t="n">
        <f aca="false">MATCH(CONCATENATE("DISC ",TEXT($BW91,"mmm-yyyy")),Curves!$11:$11,0)</f>
        <v>42</v>
      </c>
    </row>
    <row r="92" customFormat="false" ht="12.75" hidden="false" customHeight="false" outlineLevel="0" collapsed="false">
      <c r="B92" s="26" t="n">
        <f aca="false">IF(C92&lt;&gt;"",IF(C92&gt;=(WORKDAY(EOMONTH(C92,0)+1,-2)),EOMONTH(EOMONTH(C92,0)+1,0)+1,EOMONTH(C92,0)+1),"")</f>
        <v>36008</v>
      </c>
      <c r="C92" s="45" t="n">
        <f aca="false">IF(Curves!C101&lt;&gt;"",Curves!C101,"")</f>
        <v>35975</v>
      </c>
      <c r="D92" s="46"/>
      <c r="E92" s="47" t="n">
        <f aca="false">(T92+U92)*V92</f>
        <v>0</v>
      </c>
      <c r="F92" s="47" t="n">
        <f aca="false">(X92+Y92)*Z92</f>
        <v>0</v>
      </c>
      <c r="G92" s="47" t="n">
        <f aca="false">(AB92+AC92)*AD92</f>
        <v>0</v>
      </c>
      <c r="H92" s="47" t="n">
        <f aca="false">(AF92+AG92)*AH92</f>
        <v>2.41646658833976</v>
      </c>
      <c r="I92" s="47" t="n">
        <f aca="false">(AJ92+AK92)*AL92</f>
        <v>2.44430881767945</v>
      </c>
      <c r="J92" s="47" t="n">
        <f aca="false">(AN92+AO92)*AP92</f>
        <v>2.42294214870727</v>
      </c>
      <c r="K92" s="47" t="n">
        <f aca="false">(AR92+AS92)*AT92</f>
        <v>2.68573713672674</v>
      </c>
      <c r="L92" s="47" t="n">
        <f aca="false">(AV92+AW92)*AX92</f>
        <v>2.83416074391245</v>
      </c>
      <c r="M92" s="47" t="n">
        <f aca="false">(AZ92+BA92)*BB92</f>
        <v>2.85143736397404</v>
      </c>
      <c r="N92" s="47" t="n">
        <f aca="false">(BD92+BE92)*BF92</f>
        <v>2.69830260530256</v>
      </c>
      <c r="O92" s="48" t="n">
        <f aca="false">(BH92+BI92)*BJ92</f>
        <v>2.55067178469628</v>
      </c>
      <c r="P92" s="49" t="n">
        <f aca="false">MAX(E92:O92)</f>
        <v>2.85143736397404</v>
      </c>
      <c r="Q92" s="49" t="n">
        <f aca="false">MIN(H92:O92)</f>
        <v>2.41646658833976</v>
      </c>
      <c r="R92" s="50" t="n">
        <f aca="false">IF(P92-Q92&lt;&gt;0,P92-Q92,R91)</f>
        <v>0.434970775634275</v>
      </c>
      <c r="T92" s="31" t="n">
        <f aca="false">INDEX(Curves!$A$12:$AZ$907,$BZ92,CA92)</f>
        <v>0</v>
      </c>
      <c r="U92" s="31" t="n">
        <f aca="false">INDEX(Curves!$A$12:$AZ$907,$BZ92,CB92)</f>
        <v>0</v>
      </c>
      <c r="V92" s="31" t="n">
        <f aca="false">INDEX(Curves!$A$12:$AZ$907,$BZ92,CC92)</f>
        <v>0</v>
      </c>
      <c r="W92" s="31"/>
      <c r="X92" s="31" t="n">
        <f aca="false">INDEX(Curves!$A$12:$AZ$907,$BZ92,CE92)</f>
        <v>0</v>
      </c>
      <c r="Y92" s="31" t="n">
        <f aca="false">INDEX(Curves!$A$12:$AZ$907,$BZ92,CF92)</f>
        <v>0</v>
      </c>
      <c r="Z92" s="31" t="n">
        <f aca="false">INDEX(Curves!$A$12:$AZ$907,$BZ92,CG92)</f>
        <v>0</v>
      </c>
      <c r="AA92" s="31"/>
      <c r="AB92" s="31" t="n">
        <f aca="false">INDEX(Curves!$A$12:$AZ$907,$BZ92,CI92)</f>
        <v>0</v>
      </c>
      <c r="AC92" s="31" t="n">
        <f aca="false">INDEX(Curves!$A$12:$AZ$907,$BZ92,CJ92)</f>
        <v>0</v>
      </c>
      <c r="AD92" s="31" t="n">
        <f aca="false">INDEX(Curves!$A$12:$AZ$907,$BZ92,CK92)</f>
        <v>0</v>
      </c>
      <c r="AE92" s="31"/>
      <c r="AF92" s="31" t="n">
        <f aca="false">INDEX(Curves!$A$12:$AZ$907,$BZ92,CM92)</f>
        <v>2.389</v>
      </c>
      <c r="AG92" s="31" t="n">
        <f aca="false">INDEX(Curves!$A$12:$AZ$907,$BZ92,CN92)</f>
        <v>0.04</v>
      </c>
      <c r="AH92" s="31" t="n">
        <f aca="false">INDEX(Curves!$A$12:$AZ$907,$BZ92,CO92)</f>
        <v>0.994840094005666</v>
      </c>
      <c r="AI92" s="31"/>
      <c r="AJ92" s="31" t="n">
        <f aca="false">INDEX(Curves!$A$12:$AZ$907,$BZ92,CQ92)</f>
        <v>2.409</v>
      </c>
      <c r="AK92" s="31" t="n">
        <f aca="false">INDEX(Curves!$A$12:$AZ$907,$BZ92,CR92)</f>
        <v>0.06</v>
      </c>
      <c r="AL92" s="31" t="n">
        <f aca="false">INDEX(Curves!$A$12:$AZ$907,$BZ92,CS92)</f>
        <v>0.989999521133841</v>
      </c>
      <c r="AM92" s="31"/>
      <c r="AN92" s="31" t="n">
        <f aca="false">INDEX(Curves!$A$12:$AZ$907,$BZ92,CU92)</f>
        <v>2.429</v>
      </c>
      <c r="AO92" s="31" t="n">
        <f aca="false">INDEX(Curves!$A$12:$AZ$907,$BZ92,CV92)</f>
        <v>0.03</v>
      </c>
      <c r="AP92" s="31" t="n">
        <f aca="false">INDEX(Curves!$A$12:$AZ$907,$BZ92,CW92)</f>
        <v>0.98533637605013</v>
      </c>
      <c r="AQ92" s="31"/>
      <c r="AR92" s="31" t="n">
        <f aca="false">INDEX(Curves!$A$12:$AZ$907,$BZ92,CY92)</f>
        <v>2.589</v>
      </c>
      <c r="AS92" s="31" t="n">
        <f aca="false">INDEX(Curves!$A$12:$AZ$907,$BZ92,CZ92)</f>
        <v>0.15</v>
      </c>
      <c r="AT92" s="31" t="n">
        <f aca="false">INDEX(Curves!$A$12:$AZ$907,$BZ92,DA92)</f>
        <v>0.980553901689207</v>
      </c>
      <c r="AU92" s="31"/>
      <c r="AV92" s="31" t="n">
        <f aca="false">INDEX(Curves!$A$12:$AZ$907,$BZ92,DC92)</f>
        <v>2.754</v>
      </c>
      <c r="AW92" s="31" t="n">
        <f aca="false">INDEX(Curves!$A$12:$AZ$907,$BZ92,DD92)</f>
        <v>0.15</v>
      </c>
      <c r="AX92" s="31" t="n">
        <f aca="false">INDEX(Curves!$A$12:$AZ$907,$BZ92,DE92)</f>
        <v>0.975950669391338</v>
      </c>
      <c r="AY92" s="31"/>
      <c r="AZ92" s="31" t="n">
        <f aca="false">INDEX(Curves!$A$12:$AZ$907,$BZ92,DG92)</f>
        <v>2.786</v>
      </c>
      <c r="BA92" s="31" t="n">
        <f aca="false">INDEX(Curves!$A$12:$AZ$907,$BZ92,DH92)</f>
        <v>0.15</v>
      </c>
      <c r="BB92" s="31" t="n">
        <f aca="false">INDEX(Curves!$A$12:$AZ$907,$BZ92,DI92)</f>
        <v>0.971198012252738</v>
      </c>
      <c r="BC92" s="31"/>
      <c r="BD92" s="31" t="n">
        <f aca="false">INDEX(Curves!$A$12:$AZ$907,$BZ92,DK92)</f>
        <v>2.642</v>
      </c>
      <c r="BE92" s="31" t="n">
        <f aca="false">INDEX(Curves!$A$12:$AZ$907,$BZ92,DL92)</f>
        <v>0.15</v>
      </c>
      <c r="BF92" s="31" t="n">
        <f aca="false">INDEX(Curves!$A$12:$AZ$907,$BZ92,DM92)</f>
        <v>0.966440761211517</v>
      </c>
      <c r="BG92" s="31"/>
      <c r="BH92" s="31" t="n">
        <f aca="false">INDEX(Curves!$A$12:$AZ$907,$BZ92,DO92)</f>
        <v>2.501</v>
      </c>
      <c r="BI92" s="31" t="n">
        <f aca="false">INDEX(Curves!$A$12:$AZ$907,$BZ92,DP92)</f>
        <v>0.15</v>
      </c>
      <c r="BJ92" s="31" t="n">
        <f aca="false">INDEX(Curves!$A$12:$AZ$907,$BZ92,DQ92)</f>
        <v>0.962154577403348</v>
      </c>
      <c r="BK92" s="0"/>
      <c r="BL92" s="0"/>
      <c r="BM92" s="51" t="n">
        <f aca="false">BM91</f>
        <v>35916</v>
      </c>
      <c r="BN92" s="51" t="n">
        <f aca="false">EOMONTH(BM92,1)</f>
        <v>35976</v>
      </c>
      <c r="BO92" s="51" t="n">
        <f aca="false">EOMONTH(BN92,1)</f>
        <v>36007</v>
      </c>
      <c r="BP92" s="51" t="n">
        <f aca="false">EOMONTH(BO92,1)</f>
        <v>36038</v>
      </c>
      <c r="BQ92" s="51" t="n">
        <f aca="false">EOMONTH(BP92,1)</f>
        <v>36068</v>
      </c>
      <c r="BR92" s="51" t="n">
        <f aca="false">EOMONTH(BQ92,1)</f>
        <v>36099</v>
      </c>
      <c r="BS92" s="51" t="n">
        <f aca="false">EOMONTH(BR92,1)</f>
        <v>36129</v>
      </c>
      <c r="BT92" s="51" t="n">
        <f aca="false">EOMONTH(BS92,1)</f>
        <v>36160</v>
      </c>
      <c r="BU92" s="51" t="n">
        <f aca="false">EOMONTH(BT92,1)</f>
        <v>36191</v>
      </c>
      <c r="BV92" s="51" t="n">
        <f aca="false">EOMONTH(BU92,1)</f>
        <v>36219</v>
      </c>
      <c r="BW92" s="51" t="n">
        <f aca="false">EOMONTH(BV92,1)</f>
        <v>36250</v>
      </c>
      <c r="BX92" s="52"/>
      <c r="BZ92" s="34" t="n">
        <f aca="false">MATCH(C92,Curves!$C$12:$C$433,0)</f>
        <v>90</v>
      </c>
      <c r="CA92" s="34" t="n">
        <f aca="false">MATCH(CONCATENATE("NG ",TEXT($BM92,"mmm-yyyy")),Curves!$11:$11,0)</f>
        <v>20</v>
      </c>
      <c r="CB92" s="34" t="n">
        <f aca="false">MATCH(CONCATENATE("B ",TEXT($BM92,"mmm-yyyy")),Curves!$11:$11,0)</f>
        <v>8</v>
      </c>
      <c r="CC92" s="34" t="n">
        <f aca="false">MATCH(CONCATENATE("DISC ",TEXT($BM92,"mmm-yyyy")),Curves!$11:$11,0)</f>
        <v>32</v>
      </c>
      <c r="CD92" s="34"/>
      <c r="CE92" s="34" t="n">
        <f aca="false">MATCH(CONCATENATE("NG ",TEXT($BN92,"mmm-yyyy")),Curves!$11:$11,0)</f>
        <v>21</v>
      </c>
      <c r="CF92" s="34" t="n">
        <f aca="false">MATCH(CONCATENATE("B ",TEXT($BN92,"mmm-yyyy")),Curves!$11:$11,0)</f>
        <v>9</v>
      </c>
      <c r="CG92" s="34" t="n">
        <f aca="false">MATCH(CONCATENATE("DISC ",TEXT($BN92,"mmm-yyyy")),Curves!$11:$11,0)</f>
        <v>33</v>
      </c>
      <c r="CH92" s="34"/>
      <c r="CI92" s="34" t="n">
        <f aca="false">MATCH(CONCATENATE("NG ",TEXT($BO92,"mmm-yyyy")),Curves!$11:$11,0)</f>
        <v>22</v>
      </c>
      <c r="CJ92" s="34" t="n">
        <f aca="false">MATCH(CONCATENATE("B ",TEXT($BO92,"mmm-yyyy")),Curves!$11:$11,0)</f>
        <v>10</v>
      </c>
      <c r="CK92" s="34" t="n">
        <f aca="false">MATCH(CONCATENATE("DISC ",TEXT($BO92,"mmm-yyyy")),Curves!$11:$11,0)</f>
        <v>34</v>
      </c>
      <c r="CL92" s="34"/>
      <c r="CM92" s="34" t="n">
        <f aca="false">MATCH(CONCATENATE("NG ",TEXT($BP92,"mmm-yyyy")),Curves!$11:$11,0)</f>
        <v>23</v>
      </c>
      <c r="CN92" s="34" t="n">
        <f aca="false">MATCH(CONCATENATE("B ",TEXT($BP92,"mmm-yyyy")),Curves!$11:$11,0)</f>
        <v>11</v>
      </c>
      <c r="CO92" s="34" t="n">
        <f aca="false">MATCH(CONCATENATE("DISC ",TEXT($BP92,"mmm-yyyy")),Curves!$11:$11,0)</f>
        <v>35</v>
      </c>
      <c r="CP92" s="34"/>
      <c r="CQ92" s="34" t="n">
        <f aca="false">MATCH(CONCATENATE("NG ",TEXT($BQ92,"mmm-yyyy")),Curves!$11:$11,0)</f>
        <v>24</v>
      </c>
      <c r="CR92" s="34" t="n">
        <f aca="false">MATCH(CONCATENATE("B ",TEXT($BQ92,"mmm-yyyy")),Curves!$11:$11,0)</f>
        <v>12</v>
      </c>
      <c r="CS92" s="34" t="n">
        <f aca="false">MATCH(CONCATENATE("DISC ",TEXT($BQ92,"mmm-yyyy")),Curves!$11:$11,0)</f>
        <v>36</v>
      </c>
      <c r="CT92" s="34"/>
      <c r="CU92" s="34" t="n">
        <f aca="false">MATCH(CONCATENATE("NG ",TEXT($BR92,"mmm-yyyy")),Curves!$11:$11,0)</f>
        <v>25</v>
      </c>
      <c r="CV92" s="34" t="n">
        <f aca="false">MATCH(CONCATENATE("B ",TEXT($BR92,"mmm-yyyy")),Curves!$11:$11,0)</f>
        <v>13</v>
      </c>
      <c r="CW92" s="34" t="n">
        <f aca="false">MATCH(CONCATENATE("DISC ",TEXT($BR92,"mmm-yyyy")),Curves!$11:$11,0)</f>
        <v>37</v>
      </c>
      <c r="CX92" s="34"/>
      <c r="CY92" s="34" t="n">
        <f aca="false">MATCH(CONCATENATE("NG ",TEXT($BS92,"mmm-yyyy")),Curves!$11:$11,0)</f>
        <v>26</v>
      </c>
      <c r="CZ92" s="34" t="n">
        <f aca="false">MATCH(CONCATENATE("B ",TEXT($BS92,"mmm-yyyy")),Curves!$11:$11,0)</f>
        <v>14</v>
      </c>
      <c r="DA92" s="34" t="n">
        <f aca="false">MATCH(CONCATENATE("DISC ",TEXT($BS92,"mmm-yyyy")),Curves!$11:$11,0)</f>
        <v>38</v>
      </c>
      <c r="DB92" s="34"/>
      <c r="DC92" s="34" t="n">
        <f aca="false">MATCH(CONCATENATE("NG ",TEXT($BT92,"mmm-yyyy")),Curves!$11:$11,0)</f>
        <v>27</v>
      </c>
      <c r="DD92" s="34" t="n">
        <f aca="false">MATCH(CONCATENATE("B ",TEXT($BT92,"mmm-yyyy")),Curves!$11:$11,0)</f>
        <v>15</v>
      </c>
      <c r="DE92" s="34" t="n">
        <f aca="false">MATCH(CONCATENATE("DISC ",TEXT($BT92,"mmm-yyyy")),Curves!$11:$11,0)</f>
        <v>39</v>
      </c>
      <c r="DF92" s="34"/>
      <c r="DG92" s="34" t="n">
        <f aca="false">MATCH(CONCATENATE("NG ",TEXT($BU92,"mmm-yyyy")),Curves!$11:$11,0)</f>
        <v>28</v>
      </c>
      <c r="DH92" s="34" t="n">
        <f aca="false">MATCH(CONCATENATE("B ",TEXT($BU92,"mmm-yyyy")),Curves!$11:$11,0)</f>
        <v>16</v>
      </c>
      <c r="DI92" s="34" t="n">
        <f aca="false">MATCH(CONCATENATE("DISC ",TEXT($BU92,"mmm-yyyy")),Curves!$11:$11,0)</f>
        <v>40</v>
      </c>
      <c r="DK92" s="34" t="n">
        <f aca="false">MATCH(CONCATENATE("NG ",TEXT($BV92,"mmm-yyyy")),Curves!$11:$11,0)</f>
        <v>29</v>
      </c>
      <c r="DL92" s="34" t="n">
        <f aca="false">MATCH(CONCATENATE("B ",TEXT($BV92,"mmm-yyyy")),Curves!$11:$11,0)</f>
        <v>17</v>
      </c>
      <c r="DM92" s="34" t="n">
        <f aca="false">MATCH(CONCATENATE("DISC ",TEXT($BV92,"mmm-yyyy")),Curves!$11:$11,0)</f>
        <v>41</v>
      </c>
      <c r="DO92" s="34" t="n">
        <f aca="false">MATCH(CONCATENATE("NG ",TEXT($BW92,"mmm-yyyy")),Curves!$11:$11,0)</f>
        <v>30</v>
      </c>
      <c r="DP92" s="34" t="n">
        <f aca="false">MATCH(CONCATENATE("B ",TEXT($BW92,"mmm-yyyy")),Curves!$11:$11,0)</f>
        <v>18</v>
      </c>
      <c r="DQ92" s="34" t="n">
        <f aca="false">MATCH(CONCATENATE("DISC ",TEXT($BW92,"mmm-yyyy")),Curves!$11:$11,0)</f>
        <v>42</v>
      </c>
    </row>
    <row r="93" customFormat="false" ht="12.75" hidden="false" customHeight="false" outlineLevel="0" collapsed="false">
      <c r="B93" s="26" t="n">
        <f aca="false">IF(C93&lt;&gt;"",IF(C93&gt;=(WORKDAY(EOMONTH(C93,0)+1,-2)),EOMONTH(EOMONTH(C93,0)+1,0)+1,EOMONTH(C93,0)+1),"")</f>
        <v>36008</v>
      </c>
      <c r="C93" s="45" t="n">
        <f aca="false">IF(Curves!C102&lt;&gt;"",Curves!C102,"")</f>
        <v>35976</v>
      </c>
      <c r="D93" s="46"/>
      <c r="E93" s="47" t="n">
        <f aca="false">(T93+U93)*V93</f>
        <v>0</v>
      </c>
      <c r="F93" s="47" t="n">
        <f aca="false">(X93+Y93)*Z93</f>
        <v>0</v>
      </c>
      <c r="G93" s="47" t="n">
        <f aca="false">(AB93+AC93)*AD93</f>
        <v>0</v>
      </c>
      <c r="H93" s="47" t="n">
        <f aca="false">(AF93+AG93)*AH93</f>
        <v>2.50637477258316</v>
      </c>
      <c r="I93" s="47" t="n">
        <f aca="false">(AJ93+AK93)*AL93</f>
        <v>2.50702888177944</v>
      </c>
      <c r="J93" s="47" t="n">
        <f aca="false">(AN93+AO93)*AP93</f>
        <v>2.49815567470374</v>
      </c>
      <c r="K93" s="47" t="n">
        <f aca="false">(AR93+AS93)*AT93</f>
        <v>2.74098463378008</v>
      </c>
      <c r="L93" s="47" t="n">
        <f aca="false">(AV93+AW93)*AX93</f>
        <v>2.86962376792035</v>
      </c>
      <c r="M93" s="47" t="n">
        <f aca="false">(AZ93+BA93)*BB93</f>
        <v>2.87993486511368</v>
      </c>
      <c r="N93" s="47" t="n">
        <f aca="false">(BD93+BE93)*BF93</f>
        <v>2.7208841338656</v>
      </c>
      <c r="O93" s="48" t="n">
        <f aca="false">(BH93+BI93)*BJ93</f>
        <v>2.56452160049688</v>
      </c>
      <c r="P93" s="49" t="n">
        <f aca="false">MAX(E93:O93)</f>
        <v>2.87993486511368</v>
      </c>
      <c r="Q93" s="49" t="n">
        <f aca="false">MIN(H93:O93)</f>
        <v>2.49815567470374</v>
      </c>
      <c r="R93" s="50" t="n">
        <f aca="false">IF(P93-Q93&lt;&gt;0,P93-Q93,R92)</f>
        <v>0.38177919040994</v>
      </c>
      <c r="T93" s="31" t="n">
        <f aca="false">INDEX(Curves!$A$12:$AZ$907,$BZ93,CA93)</f>
        <v>0</v>
      </c>
      <c r="U93" s="31" t="n">
        <f aca="false">INDEX(Curves!$A$12:$AZ$907,$BZ93,CB93)</f>
        <v>0</v>
      </c>
      <c r="V93" s="31" t="n">
        <f aca="false">INDEX(Curves!$A$12:$AZ$907,$BZ93,CC93)</f>
        <v>0</v>
      </c>
      <c r="W93" s="31"/>
      <c r="X93" s="31" t="n">
        <f aca="false">INDEX(Curves!$A$12:$AZ$907,$BZ93,CE93)</f>
        <v>0</v>
      </c>
      <c r="Y93" s="31" t="n">
        <f aca="false">INDEX(Curves!$A$12:$AZ$907,$BZ93,CF93)</f>
        <v>0</v>
      </c>
      <c r="Z93" s="31" t="n">
        <f aca="false">INDEX(Curves!$A$12:$AZ$907,$BZ93,CG93)</f>
        <v>0</v>
      </c>
      <c r="AA93" s="31"/>
      <c r="AB93" s="31" t="n">
        <f aca="false">INDEX(Curves!$A$12:$AZ$907,$BZ93,CI93)</f>
        <v>0</v>
      </c>
      <c r="AC93" s="31" t="n">
        <f aca="false">INDEX(Curves!$A$12:$AZ$907,$BZ93,CJ93)</f>
        <v>0</v>
      </c>
      <c r="AD93" s="31" t="n">
        <f aca="false">INDEX(Curves!$A$12:$AZ$907,$BZ93,CK93)</f>
        <v>0</v>
      </c>
      <c r="AE93" s="31"/>
      <c r="AF93" s="31" t="n">
        <f aca="false">INDEX(Curves!$A$12:$AZ$907,$BZ93,CM93)</f>
        <v>2.469</v>
      </c>
      <c r="AG93" s="31" t="n">
        <f aca="false">INDEX(Curves!$A$12:$AZ$907,$BZ93,CN93)</f>
        <v>0.05</v>
      </c>
      <c r="AH93" s="31" t="n">
        <f aca="false">INDEX(Curves!$A$12:$AZ$907,$BZ93,CO93)</f>
        <v>0.994988000231503</v>
      </c>
      <c r="AI93" s="31"/>
      <c r="AJ93" s="31" t="n">
        <f aca="false">INDEX(Curves!$A$12:$AZ$907,$BZ93,CQ93)</f>
        <v>2.492</v>
      </c>
      <c r="AK93" s="31" t="n">
        <f aca="false">INDEX(Curves!$A$12:$AZ$907,$BZ93,CR93)</f>
        <v>0.04</v>
      </c>
      <c r="AL93" s="31" t="n">
        <f aca="false">INDEX(Curves!$A$12:$AZ$907,$BZ93,CS93)</f>
        <v>0.990137789012415</v>
      </c>
      <c r="AM93" s="31"/>
      <c r="AN93" s="31" t="n">
        <f aca="false">INDEX(Curves!$A$12:$AZ$907,$BZ93,CU93)</f>
        <v>2.505</v>
      </c>
      <c r="AO93" s="31" t="n">
        <f aca="false">INDEX(Curves!$A$12:$AZ$907,$BZ93,CV93)</f>
        <v>0.03</v>
      </c>
      <c r="AP93" s="31" t="n">
        <f aca="false">INDEX(Curves!$A$12:$AZ$907,$BZ93,CW93)</f>
        <v>0.985465749390034</v>
      </c>
      <c r="AQ93" s="31"/>
      <c r="AR93" s="31" t="n">
        <f aca="false">INDEX(Curves!$A$12:$AZ$907,$BZ93,CY93)</f>
        <v>2.645</v>
      </c>
      <c r="AS93" s="31" t="n">
        <f aca="false">INDEX(Curves!$A$12:$AZ$907,$BZ93,CZ93)</f>
        <v>0.15</v>
      </c>
      <c r="AT93" s="31" t="n">
        <f aca="false">INDEX(Curves!$A$12:$AZ$907,$BZ93,DA93)</f>
        <v>0.980674287577846</v>
      </c>
      <c r="AU93" s="31"/>
      <c r="AV93" s="31" t="n">
        <f aca="false">INDEX(Curves!$A$12:$AZ$907,$BZ93,DC93)</f>
        <v>2.79</v>
      </c>
      <c r="AW93" s="31" t="n">
        <f aca="false">INDEX(Curves!$A$12:$AZ$907,$BZ93,DD93)</f>
        <v>0.15</v>
      </c>
      <c r="AX93" s="31" t="n">
        <f aca="false">INDEX(Curves!$A$12:$AZ$907,$BZ93,DE93)</f>
        <v>0.976062506095356</v>
      </c>
      <c r="AY93" s="31"/>
      <c r="AZ93" s="31" t="n">
        <f aca="false">INDEX(Curves!$A$12:$AZ$907,$BZ93,DG93)</f>
        <v>2.815</v>
      </c>
      <c r="BA93" s="31" t="n">
        <f aca="false">INDEX(Curves!$A$12:$AZ$907,$BZ93,DH93)</f>
        <v>0.15</v>
      </c>
      <c r="BB93" s="31" t="n">
        <f aca="false">INDEX(Curves!$A$12:$AZ$907,$BZ93,DI93)</f>
        <v>0.971310241185051</v>
      </c>
      <c r="BC93" s="31"/>
      <c r="BD93" s="31" t="n">
        <f aca="false">INDEX(Curves!$A$12:$AZ$907,$BZ93,DK93)</f>
        <v>2.665</v>
      </c>
      <c r="BE93" s="31" t="n">
        <f aca="false">INDEX(Curves!$A$12:$AZ$907,$BZ93,DL93)</f>
        <v>0.15</v>
      </c>
      <c r="BF93" s="31" t="n">
        <f aca="false">INDEX(Curves!$A$12:$AZ$907,$BZ93,DM93)</f>
        <v>0.966566299774638</v>
      </c>
      <c r="BG93" s="31"/>
      <c r="BH93" s="31" t="n">
        <f aca="false">INDEX(Curves!$A$12:$AZ$907,$BZ93,DO93)</f>
        <v>2.515</v>
      </c>
      <c r="BI93" s="31" t="n">
        <f aca="false">INDEX(Curves!$A$12:$AZ$907,$BZ93,DP93)</f>
        <v>0.15</v>
      </c>
      <c r="BJ93" s="31" t="n">
        <f aca="false">INDEX(Curves!$A$12:$AZ$907,$BZ93,DQ93)</f>
        <v>0.962297035833726</v>
      </c>
      <c r="BK93" s="0"/>
      <c r="BL93" s="0"/>
      <c r="BM93" s="51" t="n">
        <f aca="false">BM92</f>
        <v>35916</v>
      </c>
      <c r="BN93" s="51" t="n">
        <f aca="false">EOMONTH(BM93,1)</f>
        <v>35976</v>
      </c>
      <c r="BO93" s="51" t="n">
        <f aca="false">EOMONTH(BN93,1)</f>
        <v>36007</v>
      </c>
      <c r="BP93" s="51" t="n">
        <f aca="false">EOMONTH(BO93,1)</f>
        <v>36038</v>
      </c>
      <c r="BQ93" s="51" t="n">
        <f aca="false">EOMONTH(BP93,1)</f>
        <v>36068</v>
      </c>
      <c r="BR93" s="51" t="n">
        <f aca="false">EOMONTH(BQ93,1)</f>
        <v>36099</v>
      </c>
      <c r="BS93" s="51" t="n">
        <f aca="false">EOMONTH(BR93,1)</f>
        <v>36129</v>
      </c>
      <c r="BT93" s="51" t="n">
        <f aca="false">EOMONTH(BS93,1)</f>
        <v>36160</v>
      </c>
      <c r="BU93" s="51" t="n">
        <f aca="false">EOMONTH(BT93,1)</f>
        <v>36191</v>
      </c>
      <c r="BV93" s="51" t="n">
        <f aca="false">EOMONTH(BU93,1)</f>
        <v>36219</v>
      </c>
      <c r="BW93" s="51" t="n">
        <f aca="false">EOMONTH(BV93,1)</f>
        <v>36250</v>
      </c>
      <c r="BX93" s="52"/>
      <c r="BZ93" s="34" t="n">
        <f aca="false">MATCH(C93,Curves!$C$12:$C$433,0)</f>
        <v>91</v>
      </c>
      <c r="CA93" s="34" t="n">
        <f aca="false">MATCH(CONCATENATE("NG ",TEXT($BM93,"mmm-yyyy")),Curves!$11:$11,0)</f>
        <v>20</v>
      </c>
      <c r="CB93" s="34" t="n">
        <f aca="false">MATCH(CONCATENATE("B ",TEXT($BM93,"mmm-yyyy")),Curves!$11:$11,0)</f>
        <v>8</v>
      </c>
      <c r="CC93" s="34" t="n">
        <f aca="false">MATCH(CONCATENATE("DISC ",TEXT($BM93,"mmm-yyyy")),Curves!$11:$11,0)</f>
        <v>32</v>
      </c>
      <c r="CD93" s="34"/>
      <c r="CE93" s="34" t="n">
        <f aca="false">MATCH(CONCATENATE("NG ",TEXT($BN93,"mmm-yyyy")),Curves!$11:$11,0)</f>
        <v>21</v>
      </c>
      <c r="CF93" s="34" t="n">
        <f aca="false">MATCH(CONCATENATE("B ",TEXT($BN93,"mmm-yyyy")),Curves!$11:$11,0)</f>
        <v>9</v>
      </c>
      <c r="CG93" s="34" t="n">
        <f aca="false">MATCH(CONCATENATE("DISC ",TEXT($BN93,"mmm-yyyy")),Curves!$11:$11,0)</f>
        <v>33</v>
      </c>
      <c r="CH93" s="34"/>
      <c r="CI93" s="34" t="n">
        <f aca="false">MATCH(CONCATENATE("NG ",TEXT($BO93,"mmm-yyyy")),Curves!$11:$11,0)</f>
        <v>22</v>
      </c>
      <c r="CJ93" s="34" t="n">
        <f aca="false">MATCH(CONCATENATE("B ",TEXT($BO93,"mmm-yyyy")),Curves!$11:$11,0)</f>
        <v>10</v>
      </c>
      <c r="CK93" s="34" t="n">
        <f aca="false">MATCH(CONCATENATE("DISC ",TEXT($BO93,"mmm-yyyy")),Curves!$11:$11,0)</f>
        <v>34</v>
      </c>
      <c r="CL93" s="34"/>
      <c r="CM93" s="34" t="n">
        <f aca="false">MATCH(CONCATENATE("NG ",TEXT($BP93,"mmm-yyyy")),Curves!$11:$11,0)</f>
        <v>23</v>
      </c>
      <c r="CN93" s="34" t="n">
        <f aca="false">MATCH(CONCATENATE("B ",TEXT($BP93,"mmm-yyyy")),Curves!$11:$11,0)</f>
        <v>11</v>
      </c>
      <c r="CO93" s="34" t="n">
        <f aca="false">MATCH(CONCATENATE("DISC ",TEXT($BP93,"mmm-yyyy")),Curves!$11:$11,0)</f>
        <v>35</v>
      </c>
      <c r="CP93" s="34"/>
      <c r="CQ93" s="34" t="n">
        <f aca="false">MATCH(CONCATENATE("NG ",TEXT($BQ93,"mmm-yyyy")),Curves!$11:$11,0)</f>
        <v>24</v>
      </c>
      <c r="CR93" s="34" t="n">
        <f aca="false">MATCH(CONCATENATE("B ",TEXT($BQ93,"mmm-yyyy")),Curves!$11:$11,0)</f>
        <v>12</v>
      </c>
      <c r="CS93" s="34" t="n">
        <f aca="false">MATCH(CONCATENATE("DISC ",TEXT($BQ93,"mmm-yyyy")),Curves!$11:$11,0)</f>
        <v>36</v>
      </c>
      <c r="CT93" s="34"/>
      <c r="CU93" s="34" t="n">
        <f aca="false">MATCH(CONCATENATE("NG ",TEXT($BR93,"mmm-yyyy")),Curves!$11:$11,0)</f>
        <v>25</v>
      </c>
      <c r="CV93" s="34" t="n">
        <f aca="false">MATCH(CONCATENATE("B ",TEXT($BR93,"mmm-yyyy")),Curves!$11:$11,0)</f>
        <v>13</v>
      </c>
      <c r="CW93" s="34" t="n">
        <f aca="false">MATCH(CONCATENATE("DISC ",TEXT($BR93,"mmm-yyyy")),Curves!$11:$11,0)</f>
        <v>37</v>
      </c>
      <c r="CX93" s="34"/>
      <c r="CY93" s="34" t="n">
        <f aca="false">MATCH(CONCATENATE("NG ",TEXT($BS93,"mmm-yyyy")),Curves!$11:$11,0)</f>
        <v>26</v>
      </c>
      <c r="CZ93" s="34" t="n">
        <f aca="false">MATCH(CONCATENATE("B ",TEXT($BS93,"mmm-yyyy")),Curves!$11:$11,0)</f>
        <v>14</v>
      </c>
      <c r="DA93" s="34" t="n">
        <f aca="false">MATCH(CONCATENATE("DISC ",TEXT($BS93,"mmm-yyyy")),Curves!$11:$11,0)</f>
        <v>38</v>
      </c>
      <c r="DB93" s="34"/>
      <c r="DC93" s="34" t="n">
        <f aca="false">MATCH(CONCATENATE("NG ",TEXT($BT93,"mmm-yyyy")),Curves!$11:$11,0)</f>
        <v>27</v>
      </c>
      <c r="DD93" s="34" t="n">
        <f aca="false">MATCH(CONCATENATE("B ",TEXT($BT93,"mmm-yyyy")),Curves!$11:$11,0)</f>
        <v>15</v>
      </c>
      <c r="DE93" s="34" t="n">
        <f aca="false">MATCH(CONCATENATE("DISC ",TEXT($BT93,"mmm-yyyy")),Curves!$11:$11,0)</f>
        <v>39</v>
      </c>
      <c r="DF93" s="34"/>
      <c r="DG93" s="34" t="n">
        <f aca="false">MATCH(CONCATENATE("NG ",TEXT($BU93,"mmm-yyyy")),Curves!$11:$11,0)</f>
        <v>28</v>
      </c>
      <c r="DH93" s="34" t="n">
        <f aca="false">MATCH(CONCATENATE("B ",TEXT($BU93,"mmm-yyyy")),Curves!$11:$11,0)</f>
        <v>16</v>
      </c>
      <c r="DI93" s="34" t="n">
        <f aca="false">MATCH(CONCATENATE("DISC ",TEXT($BU93,"mmm-yyyy")),Curves!$11:$11,0)</f>
        <v>40</v>
      </c>
      <c r="DK93" s="34" t="n">
        <f aca="false">MATCH(CONCATENATE("NG ",TEXT($BV93,"mmm-yyyy")),Curves!$11:$11,0)</f>
        <v>29</v>
      </c>
      <c r="DL93" s="34" t="n">
        <f aca="false">MATCH(CONCATENATE("B ",TEXT($BV93,"mmm-yyyy")),Curves!$11:$11,0)</f>
        <v>17</v>
      </c>
      <c r="DM93" s="34" t="n">
        <f aca="false">MATCH(CONCATENATE("DISC ",TEXT($BV93,"mmm-yyyy")),Curves!$11:$11,0)</f>
        <v>41</v>
      </c>
      <c r="DO93" s="34" t="n">
        <f aca="false">MATCH(CONCATENATE("NG ",TEXT($BW93,"mmm-yyyy")),Curves!$11:$11,0)</f>
        <v>30</v>
      </c>
      <c r="DP93" s="34" t="n">
        <f aca="false">MATCH(CONCATENATE("B ",TEXT($BW93,"mmm-yyyy")),Curves!$11:$11,0)</f>
        <v>18</v>
      </c>
      <c r="DQ93" s="34" t="n">
        <f aca="false">MATCH(CONCATENATE("DISC ",TEXT($BW93,"mmm-yyyy")),Curves!$11:$11,0)</f>
        <v>42</v>
      </c>
    </row>
    <row r="94" customFormat="false" ht="12.75" hidden="false" customHeight="false" outlineLevel="0" collapsed="false">
      <c r="B94" s="26" t="n">
        <f aca="false">IF(C94&lt;&gt;"",IF(C94&gt;=(WORKDAY(EOMONTH(C94,0)+1,-2)),EOMONTH(EOMONTH(C94,0)+1,0)+1,EOMONTH(C94,0)+1),"")</f>
        <v>36008</v>
      </c>
      <c r="C94" s="45" t="n">
        <f aca="false">IF(Curves!C103&lt;&gt;"",Curves!C103,"")</f>
        <v>35977</v>
      </c>
      <c r="D94" s="46"/>
      <c r="E94" s="47" t="n">
        <f aca="false">(T94+U94)*V94</f>
        <v>0</v>
      </c>
      <c r="F94" s="47" t="n">
        <f aca="false">(X94+Y94)*Z94</f>
        <v>0</v>
      </c>
      <c r="G94" s="47" t="n">
        <f aca="false">(AB94+AC94)*AD94</f>
        <v>0</v>
      </c>
      <c r="H94" s="47" t="n">
        <f aca="false">(AF94+AG94)*AH94</f>
        <v>2.51763600306359</v>
      </c>
      <c r="I94" s="47" t="n">
        <f aca="false">(AJ94+AK94)*AL94</f>
        <v>2.50641247760277</v>
      </c>
      <c r="J94" s="47" t="n">
        <f aca="false">(AN94+AO94)*AP94</f>
        <v>2.51038054468352</v>
      </c>
      <c r="K94" s="47" t="n">
        <f aca="false">(AR94+AS94)*AT94</f>
        <v>2.72378457197623</v>
      </c>
      <c r="L94" s="47" t="n">
        <f aca="false">(AV94+AW94)*AX94</f>
        <v>2.85548469075133</v>
      </c>
      <c r="M94" s="47" t="n">
        <f aca="false">(AZ94+BA94)*BB94</f>
        <v>2.86881155269868</v>
      </c>
      <c r="N94" s="47" t="n">
        <f aca="false">(BD94+BE94)*BF94</f>
        <v>2.71271040024226</v>
      </c>
      <c r="O94" s="48" t="n">
        <f aca="false">(BH94+BI94)*BJ94</f>
        <v>2.55637672460178</v>
      </c>
      <c r="P94" s="49" t="n">
        <f aca="false">MAX(E94:O94)</f>
        <v>2.86881155269868</v>
      </c>
      <c r="Q94" s="49" t="n">
        <f aca="false">MIN(H94:O94)</f>
        <v>2.50641247760277</v>
      </c>
      <c r="R94" s="50" t="n">
        <f aca="false">IF(P94-Q94&lt;&gt;0,P94-Q94,R93)</f>
        <v>0.362399075095916</v>
      </c>
      <c r="T94" s="31" t="n">
        <f aca="false">INDEX(Curves!$A$12:$AZ$907,$BZ94,CA94)</f>
        <v>0</v>
      </c>
      <c r="U94" s="31" t="n">
        <f aca="false">INDEX(Curves!$A$12:$AZ$907,$BZ94,CB94)</f>
        <v>0</v>
      </c>
      <c r="V94" s="31" t="n">
        <f aca="false">INDEX(Curves!$A$12:$AZ$907,$BZ94,CC94)</f>
        <v>0</v>
      </c>
      <c r="W94" s="31"/>
      <c r="X94" s="31" t="n">
        <f aca="false">INDEX(Curves!$A$12:$AZ$907,$BZ94,CE94)</f>
        <v>0</v>
      </c>
      <c r="Y94" s="31" t="n">
        <f aca="false">INDEX(Curves!$A$12:$AZ$907,$BZ94,CF94)</f>
        <v>0</v>
      </c>
      <c r="Z94" s="31" t="n">
        <f aca="false">INDEX(Curves!$A$12:$AZ$907,$BZ94,CG94)</f>
        <v>0</v>
      </c>
      <c r="AA94" s="31"/>
      <c r="AB94" s="31" t="n">
        <f aca="false">INDEX(Curves!$A$12:$AZ$907,$BZ94,CI94)</f>
        <v>0</v>
      </c>
      <c r="AC94" s="31" t="n">
        <f aca="false">INDEX(Curves!$A$12:$AZ$907,$BZ94,CJ94)</f>
        <v>0</v>
      </c>
      <c r="AD94" s="31" t="n">
        <f aca="false">INDEX(Curves!$A$12:$AZ$907,$BZ94,CK94)</f>
        <v>0</v>
      </c>
      <c r="AE94" s="31"/>
      <c r="AF94" s="31" t="n">
        <f aca="false">INDEX(Curves!$A$12:$AZ$907,$BZ94,CM94)</f>
        <v>2.45</v>
      </c>
      <c r="AG94" s="31" t="n">
        <f aca="false">INDEX(Curves!$A$12:$AZ$907,$BZ94,CN94)</f>
        <v>0.08</v>
      </c>
      <c r="AH94" s="31" t="n">
        <f aca="false">INDEX(Curves!$A$12:$AZ$907,$BZ94,CO94)</f>
        <v>0.995113044689166</v>
      </c>
      <c r="AI94" s="31"/>
      <c r="AJ94" s="31" t="n">
        <f aca="false">INDEX(Curves!$A$12:$AZ$907,$BZ94,CQ94)</f>
        <v>2.471</v>
      </c>
      <c r="AK94" s="31" t="n">
        <f aca="false">INDEX(Curves!$A$12:$AZ$907,$BZ94,CR94)</f>
        <v>0.06</v>
      </c>
      <c r="AL94" s="31" t="n">
        <f aca="false">INDEX(Curves!$A$12:$AZ$907,$BZ94,CS94)</f>
        <v>0.990285451443212</v>
      </c>
      <c r="AM94" s="31"/>
      <c r="AN94" s="31" t="n">
        <f aca="false">INDEX(Curves!$A$12:$AZ$907,$BZ94,CU94)</f>
        <v>2.487</v>
      </c>
      <c r="AO94" s="31" t="n">
        <f aca="false">INDEX(Curves!$A$12:$AZ$907,$BZ94,CV94)</f>
        <v>0.06</v>
      </c>
      <c r="AP94" s="31" t="n">
        <f aca="false">INDEX(Curves!$A$12:$AZ$907,$BZ94,CW94)</f>
        <v>0.985622514598949</v>
      </c>
      <c r="AQ94" s="31"/>
      <c r="AR94" s="31" t="n">
        <f aca="false">INDEX(Curves!$A$12:$AZ$907,$BZ94,CY94)</f>
        <v>2.627</v>
      </c>
      <c r="AS94" s="31" t="n">
        <f aca="false">INDEX(Curves!$A$12:$AZ$907,$BZ94,CZ94)</f>
        <v>0.15</v>
      </c>
      <c r="AT94" s="31" t="n">
        <f aca="false">INDEX(Curves!$A$12:$AZ$907,$BZ94,DA94)</f>
        <v>0.980837080293926</v>
      </c>
      <c r="AU94" s="31"/>
      <c r="AV94" s="31" t="n">
        <f aca="false">INDEX(Curves!$A$12:$AZ$907,$BZ94,DC94)</f>
        <v>2.775</v>
      </c>
      <c r="AW94" s="31" t="n">
        <f aca="false">INDEX(Curves!$A$12:$AZ$907,$BZ94,DD94)</f>
        <v>0.15</v>
      </c>
      <c r="AX94" s="31" t="n">
        <f aca="false">INDEX(Curves!$A$12:$AZ$907,$BZ94,DE94)</f>
        <v>0.976234082308146</v>
      </c>
      <c r="AY94" s="31"/>
      <c r="AZ94" s="31" t="n">
        <f aca="false">INDEX(Curves!$A$12:$AZ$907,$BZ94,DG94)</f>
        <v>2.803</v>
      </c>
      <c r="BA94" s="31" t="n">
        <f aca="false">INDEX(Curves!$A$12:$AZ$907,$BZ94,DH94)</f>
        <v>0.15</v>
      </c>
      <c r="BB94" s="31" t="n">
        <f aca="false">INDEX(Curves!$A$12:$AZ$907,$BZ94,DI94)</f>
        <v>0.971490535962982</v>
      </c>
      <c r="BC94" s="31"/>
      <c r="BD94" s="31" t="n">
        <f aca="false">INDEX(Curves!$A$12:$AZ$907,$BZ94,DK94)</f>
        <v>2.656</v>
      </c>
      <c r="BE94" s="31" t="n">
        <f aca="false">INDEX(Curves!$A$12:$AZ$907,$BZ94,DL94)</f>
        <v>0.15</v>
      </c>
      <c r="BF94" s="31" t="n">
        <f aca="false">INDEX(Curves!$A$12:$AZ$907,$BZ94,DM94)</f>
        <v>0.966753528240292</v>
      </c>
      <c r="BG94" s="31"/>
      <c r="BH94" s="31" t="n">
        <f aca="false">INDEX(Curves!$A$12:$AZ$907,$BZ94,DO94)</f>
        <v>2.506</v>
      </c>
      <c r="BI94" s="31" t="n">
        <f aca="false">INDEX(Curves!$A$12:$AZ$907,$BZ94,DP94)</f>
        <v>0.15</v>
      </c>
      <c r="BJ94" s="31" t="n">
        <f aca="false">INDEX(Curves!$A$12:$AZ$907,$BZ94,DQ94)</f>
        <v>0.962491236672355</v>
      </c>
      <c r="BK94" s="0"/>
      <c r="BL94" s="0"/>
      <c r="BM94" s="51" t="n">
        <f aca="false">BM93</f>
        <v>35916</v>
      </c>
      <c r="BN94" s="51" t="n">
        <f aca="false">EOMONTH(BM94,1)</f>
        <v>35976</v>
      </c>
      <c r="BO94" s="51" t="n">
        <f aca="false">EOMONTH(BN94,1)</f>
        <v>36007</v>
      </c>
      <c r="BP94" s="51" t="n">
        <f aca="false">EOMONTH(BO94,1)</f>
        <v>36038</v>
      </c>
      <c r="BQ94" s="51" t="n">
        <f aca="false">EOMONTH(BP94,1)</f>
        <v>36068</v>
      </c>
      <c r="BR94" s="51" t="n">
        <f aca="false">EOMONTH(BQ94,1)</f>
        <v>36099</v>
      </c>
      <c r="BS94" s="51" t="n">
        <f aca="false">EOMONTH(BR94,1)</f>
        <v>36129</v>
      </c>
      <c r="BT94" s="51" t="n">
        <f aca="false">EOMONTH(BS94,1)</f>
        <v>36160</v>
      </c>
      <c r="BU94" s="51" t="n">
        <f aca="false">EOMONTH(BT94,1)</f>
        <v>36191</v>
      </c>
      <c r="BV94" s="51" t="n">
        <f aca="false">EOMONTH(BU94,1)</f>
        <v>36219</v>
      </c>
      <c r="BW94" s="51" t="n">
        <f aca="false">EOMONTH(BV94,1)</f>
        <v>36250</v>
      </c>
      <c r="BX94" s="52"/>
      <c r="BZ94" s="34" t="n">
        <f aca="false">MATCH(C94,Curves!$C$12:$C$433,0)</f>
        <v>92</v>
      </c>
      <c r="CA94" s="34" t="n">
        <f aca="false">MATCH(CONCATENATE("NG ",TEXT($BM94,"mmm-yyyy")),Curves!$11:$11,0)</f>
        <v>20</v>
      </c>
      <c r="CB94" s="34" t="n">
        <f aca="false">MATCH(CONCATENATE("B ",TEXT($BM94,"mmm-yyyy")),Curves!$11:$11,0)</f>
        <v>8</v>
      </c>
      <c r="CC94" s="34" t="n">
        <f aca="false">MATCH(CONCATENATE("DISC ",TEXT($BM94,"mmm-yyyy")),Curves!$11:$11,0)</f>
        <v>32</v>
      </c>
      <c r="CD94" s="34"/>
      <c r="CE94" s="34" t="n">
        <f aca="false">MATCH(CONCATENATE("NG ",TEXT($BN94,"mmm-yyyy")),Curves!$11:$11,0)</f>
        <v>21</v>
      </c>
      <c r="CF94" s="34" t="n">
        <f aca="false">MATCH(CONCATENATE("B ",TEXT($BN94,"mmm-yyyy")),Curves!$11:$11,0)</f>
        <v>9</v>
      </c>
      <c r="CG94" s="34" t="n">
        <f aca="false">MATCH(CONCATENATE("DISC ",TEXT($BN94,"mmm-yyyy")),Curves!$11:$11,0)</f>
        <v>33</v>
      </c>
      <c r="CH94" s="34"/>
      <c r="CI94" s="34" t="n">
        <f aca="false">MATCH(CONCATENATE("NG ",TEXT($BO94,"mmm-yyyy")),Curves!$11:$11,0)</f>
        <v>22</v>
      </c>
      <c r="CJ94" s="34" t="n">
        <f aca="false">MATCH(CONCATENATE("B ",TEXT($BO94,"mmm-yyyy")),Curves!$11:$11,0)</f>
        <v>10</v>
      </c>
      <c r="CK94" s="34" t="n">
        <f aca="false">MATCH(CONCATENATE("DISC ",TEXT($BO94,"mmm-yyyy")),Curves!$11:$11,0)</f>
        <v>34</v>
      </c>
      <c r="CL94" s="34"/>
      <c r="CM94" s="34" t="n">
        <f aca="false">MATCH(CONCATENATE("NG ",TEXT($BP94,"mmm-yyyy")),Curves!$11:$11,0)</f>
        <v>23</v>
      </c>
      <c r="CN94" s="34" t="n">
        <f aca="false">MATCH(CONCATENATE("B ",TEXT($BP94,"mmm-yyyy")),Curves!$11:$11,0)</f>
        <v>11</v>
      </c>
      <c r="CO94" s="34" t="n">
        <f aca="false">MATCH(CONCATENATE("DISC ",TEXT($BP94,"mmm-yyyy")),Curves!$11:$11,0)</f>
        <v>35</v>
      </c>
      <c r="CP94" s="34"/>
      <c r="CQ94" s="34" t="n">
        <f aca="false">MATCH(CONCATENATE("NG ",TEXT($BQ94,"mmm-yyyy")),Curves!$11:$11,0)</f>
        <v>24</v>
      </c>
      <c r="CR94" s="34" t="n">
        <f aca="false">MATCH(CONCATENATE("B ",TEXT($BQ94,"mmm-yyyy")),Curves!$11:$11,0)</f>
        <v>12</v>
      </c>
      <c r="CS94" s="34" t="n">
        <f aca="false">MATCH(CONCATENATE("DISC ",TEXT($BQ94,"mmm-yyyy")),Curves!$11:$11,0)</f>
        <v>36</v>
      </c>
      <c r="CT94" s="34"/>
      <c r="CU94" s="34" t="n">
        <f aca="false">MATCH(CONCATENATE("NG ",TEXT($BR94,"mmm-yyyy")),Curves!$11:$11,0)</f>
        <v>25</v>
      </c>
      <c r="CV94" s="34" t="n">
        <f aca="false">MATCH(CONCATENATE("B ",TEXT($BR94,"mmm-yyyy")),Curves!$11:$11,0)</f>
        <v>13</v>
      </c>
      <c r="CW94" s="34" t="n">
        <f aca="false">MATCH(CONCATENATE("DISC ",TEXT($BR94,"mmm-yyyy")),Curves!$11:$11,0)</f>
        <v>37</v>
      </c>
      <c r="CX94" s="34"/>
      <c r="CY94" s="34" t="n">
        <f aca="false">MATCH(CONCATENATE("NG ",TEXT($BS94,"mmm-yyyy")),Curves!$11:$11,0)</f>
        <v>26</v>
      </c>
      <c r="CZ94" s="34" t="n">
        <f aca="false">MATCH(CONCATENATE("B ",TEXT($BS94,"mmm-yyyy")),Curves!$11:$11,0)</f>
        <v>14</v>
      </c>
      <c r="DA94" s="34" t="n">
        <f aca="false">MATCH(CONCATENATE("DISC ",TEXT($BS94,"mmm-yyyy")),Curves!$11:$11,0)</f>
        <v>38</v>
      </c>
      <c r="DB94" s="34"/>
      <c r="DC94" s="34" t="n">
        <f aca="false">MATCH(CONCATENATE("NG ",TEXT($BT94,"mmm-yyyy")),Curves!$11:$11,0)</f>
        <v>27</v>
      </c>
      <c r="DD94" s="34" t="n">
        <f aca="false">MATCH(CONCATENATE("B ",TEXT($BT94,"mmm-yyyy")),Curves!$11:$11,0)</f>
        <v>15</v>
      </c>
      <c r="DE94" s="34" t="n">
        <f aca="false">MATCH(CONCATENATE("DISC ",TEXT($BT94,"mmm-yyyy")),Curves!$11:$11,0)</f>
        <v>39</v>
      </c>
      <c r="DF94" s="34"/>
      <c r="DG94" s="34" t="n">
        <f aca="false">MATCH(CONCATENATE("NG ",TEXT($BU94,"mmm-yyyy")),Curves!$11:$11,0)</f>
        <v>28</v>
      </c>
      <c r="DH94" s="34" t="n">
        <f aca="false">MATCH(CONCATENATE("B ",TEXT($BU94,"mmm-yyyy")),Curves!$11:$11,0)</f>
        <v>16</v>
      </c>
      <c r="DI94" s="34" t="n">
        <f aca="false">MATCH(CONCATENATE("DISC ",TEXT($BU94,"mmm-yyyy")),Curves!$11:$11,0)</f>
        <v>40</v>
      </c>
      <c r="DK94" s="34" t="n">
        <f aca="false">MATCH(CONCATENATE("NG ",TEXT($BV94,"mmm-yyyy")),Curves!$11:$11,0)</f>
        <v>29</v>
      </c>
      <c r="DL94" s="34" t="n">
        <f aca="false">MATCH(CONCATENATE("B ",TEXT($BV94,"mmm-yyyy")),Curves!$11:$11,0)</f>
        <v>17</v>
      </c>
      <c r="DM94" s="34" t="n">
        <f aca="false">MATCH(CONCATENATE("DISC ",TEXT($BV94,"mmm-yyyy")),Curves!$11:$11,0)</f>
        <v>41</v>
      </c>
      <c r="DO94" s="34" t="n">
        <f aca="false">MATCH(CONCATENATE("NG ",TEXT($BW94,"mmm-yyyy")),Curves!$11:$11,0)</f>
        <v>30</v>
      </c>
      <c r="DP94" s="34" t="n">
        <f aca="false">MATCH(CONCATENATE("B ",TEXT($BW94,"mmm-yyyy")),Curves!$11:$11,0)</f>
        <v>18</v>
      </c>
      <c r="DQ94" s="34" t="n">
        <f aca="false">MATCH(CONCATENATE("DISC ",TEXT($BW94,"mmm-yyyy")),Curves!$11:$11,0)</f>
        <v>42</v>
      </c>
    </row>
    <row r="95" customFormat="false" ht="12.75" hidden="false" customHeight="false" outlineLevel="0" collapsed="false">
      <c r="B95" s="26" t="n">
        <f aca="false">IF(C95&lt;&gt;"",IF(C95&gt;=(WORKDAY(EOMONTH(C95,0)+1,-2)),EOMONTH(EOMONTH(C95,0)+1,0)+1,EOMONTH(C95,0)+1),"")</f>
        <v>36008</v>
      </c>
      <c r="C95" s="45" t="n">
        <f aca="false">IF(Curves!C104&lt;&gt;"",Curves!C104,"")</f>
        <v>35978</v>
      </c>
      <c r="D95" s="46"/>
      <c r="E95" s="47" t="n">
        <f aca="false">(T95+U95)*V95</f>
        <v>0</v>
      </c>
      <c r="F95" s="47" t="n">
        <f aca="false">(X95+Y95)*Z95</f>
        <v>0</v>
      </c>
      <c r="G95" s="47" t="n">
        <f aca="false">(AB95+AC95)*AD95</f>
        <v>0</v>
      </c>
      <c r="H95" s="47" t="n">
        <f aca="false">(AF95+AG95)*AH95</f>
        <v>2.50474474592571</v>
      </c>
      <c r="I95" s="47" t="n">
        <f aca="false">(AJ95+AK95)*AL95</f>
        <v>2.50295205599133</v>
      </c>
      <c r="J95" s="47" t="n">
        <f aca="false">(AN95+AO95)*AP95</f>
        <v>2.50596898556963</v>
      </c>
      <c r="K95" s="47" t="n">
        <f aca="false">(AR95+AS95)*AT95</f>
        <v>2.72535462392712</v>
      </c>
      <c r="L95" s="47" t="n">
        <f aca="false">(AV95+AW95)*AX95</f>
        <v>2.85709757228092</v>
      </c>
      <c r="M95" s="47" t="n">
        <f aca="false">(AZ95+BA95)*BB95</f>
        <v>2.86947153249502</v>
      </c>
      <c r="N95" s="47" t="n">
        <f aca="false">(BD95+BE95)*BF95</f>
        <v>2.71045774127819</v>
      </c>
      <c r="O95" s="48" t="n">
        <f aca="false">(BH95+BI95)*BJ95</f>
        <v>2.55411787996348</v>
      </c>
      <c r="P95" s="49" t="n">
        <f aca="false">MAX(E95:O95)</f>
        <v>2.86947153249502</v>
      </c>
      <c r="Q95" s="49" t="n">
        <f aca="false">MIN(H95:O95)</f>
        <v>2.50295205599133</v>
      </c>
      <c r="R95" s="50" t="n">
        <f aca="false">IF(P95-Q95&lt;&gt;0,P95-Q95,R94)</f>
        <v>0.366519476503689</v>
      </c>
      <c r="T95" s="31" t="n">
        <f aca="false">INDEX(Curves!$A$12:$AZ$907,$BZ95,CA95)</f>
        <v>0</v>
      </c>
      <c r="U95" s="31" t="n">
        <f aca="false">INDEX(Curves!$A$12:$AZ$907,$BZ95,CB95)</f>
        <v>0</v>
      </c>
      <c r="V95" s="31" t="n">
        <f aca="false">INDEX(Curves!$A$12:$AZ$907,$BZ95,CC95)</f>
        <v>0</v>
      </c>
      <c r="W95" s="31"/>
      <c r="X95" s="31" t="n">
        <f aca="false">INDEX(Curves!$A$12:$AZ$907,$BZ95,CE95)</f>
        <v>0</v>
      </c>
      <c r="Y95" s="31" t="n">
        <f aca="false">INDEX(Curves!$A$12:$AZ$907,$BZ95,CF95)</f>
        <v>0</v>
      </c>
      <c r="Z95" s="31" t="n">
        <f aca="false">INDEX(Curves!$A$12:$AZ$907,$BZ95,CG95)</f>
        <v>0</v>
      </c>
      <c r="AA95" s="31"/>
      <c r="AB95" s="31" t="n">
        <f aca="false">INDEX(Curves!$A$12:$AZ$907,$BZ95,CI95)</f>
        <v>0</v>
      </c>
      <c r="AC95" s="31" t="n">
        <f aca="false">INDEX(Curves!$A$12:$AZ$907,$BZ95,CJ95)</f>
        <v>0</v>
      </c>
      <c r="AD95" s="31" t="n">
        <f aca="false">INDEX(Curves!$A$12:$AZ$907,$BZ95,CK95)</f>
        <v>0</v>
      </c>
      <c r="AE95" s="31"/>
      <c r="AF95" s="31" t="n">
        <f aca="false">INDEX(Curves!$A$12:$AZ$907,$BZ95,CM95)</f>
        <v>2.439</v>
      </c>
      <c r="AG95" s="31" t="n">
        <f aca="false">INDEX(Curves!$A$12:$AZ$907,$BZ95,CN95)</f>
        <v>0.0775</v>
      </c>
      <c r="AH95" s="31" t="n">
        <f aca="false">INDEX(Curves!$A$12:$AZ$907,$BZ95,CO95)</f>
        <v>0.995328728760466</v>
      </c>
      <c r="AI95" s="31"/>
      <c r="AJ95" s="31" t="n">
        <f aca="false">INDEX(Curves!$A$12:$AZ$907,$BZ95,CQ95)</f>
        <v>2.467</v>
      </c>
      <c r="AK95" s="31" t="n">
        <f aca="false">INDEX(Curves!$A$12:$AZ$907,$BZ95,CR95)</f>
        <v>0.06</v>
      </c>
      <c r="AL95" s="31" t="n">
        <f aca="false">INDEX(Curves!$A$12:$AZ$907,$BZ95,CS95)</f>
        <v>0.990483599521696</v>
      </c>
      <c r="AM95" s="31"/>
      <c r="AN95" s="31" t="n">
        <f aca="false">INDEX(Curves!$A$12:$AZ$907,$BZ95,CU95)</f>
        <v>2.482</v>
      </c>
      <c r="AO95" s="31" t="n">
        <f aca="false">INDEX(Curves!$A$12:$AZ$907,$BZ95,CV95)</f>
        <v>0.06</v>
      </c>
      <c r="AP95" s="31" t="n">
        <f aca="false">INDEX(Curves!$A$12:$AZ$907,$BZ95,CW95)</f>
        <v>0.985825722096627</v>
      </c>
      <c r="AQ95" s="31"/>
      <c r="AR95" s="31" t="n">
        <f aca="false">INDEX(Curves!$A$12:$AZ$907,$BZ95,CY95)</f>
        <v>2.623</v>
      </c>
      <c r="AS95" s="31" t="n">
        <f aca="false">INDEX(Curves!$A$12:$AZ$907,$BZ95,CZ95)</f>
        <v>0.155</v>
      </c>
      <c r="AT95" s="31" t="n">
        <f aca="false">INDEX(Curves!$A$12:$AZ$907,$BZ95,DA95)</f>
        <v>0.981049180679308</v>
      </c>
      <c r="AU95" s="31"/>
      <c r="AV95" s="31" t="n">
        <f aca="false">INDEX(Curves!$A$12:$AZ$907,$BZ95,DC95)</f>
        <v>2.771</v>
      </c>
      <c r="AW95" s="31" t="n">
        <f aca="false">INDEX(Curves!$A$12:$AZ$907,$BZ95,DD95)</f>
        <v>0.155</v>
      </c>
      <c r="AX95" s="31" t="n">
        <f aca="false">INDEX(Curves!$A$12:$AZ$907,$BZ95,DE95)</f>
        <v>0.976451665167778</v>
      </c>
      <c r="AY95" s="31"/>
      <c r="AZ95" s="31" t="n">
        <f aca="false">INDEX(Curves!$A$12:$AZ$907,$BZ95,DG95)</f>
        <v>2.798</v>
      </c>
      <c r="BA95" s="31" t="n">
        <f aca="false">INDEX(Curves!$A$12:$AZ$907,$BZ95,DH95)</f>
        <v>0.155</v>
      </c>
      <c r="BB95" s="31" t="n">
        <f aca="false">INDEX(Curves!$A$12:$AZ$907,$BZ95,DI95)</f>
        <v>0.971714030645112</v>
      </c>
      <c r="BC95" s="31"/>
      <c r="BD95" s="31" t="n">
        <f aca="false">INDEX(Curves!$A$12:$AZ$907,$BZ95,DK95)</f>
        <v>2.648</v>
      </c>
      <c r="BE95" s="31" t="n">
        <f aca="false">INDEX(Curves!$A$12:$AZ$907,$BZ95,DL95)</f>
        <v>0.155</v>
      </c>
      <c r="BF95" s="31" t="n">
        <f aca="false">INDEX(Curves!$A$12:$AZ$907,$BZ95,DM95)</f>
        <v>0.966984566991861</v>
      </c>
      <c r="BG95" s="31"/>
      <c r="BH95" s="31" t="n">
        <f aca="false">INDEX(Curves!$A$12:$AZ$907,$BZ95,DO95)</f>
        <v>2.498</v>
      </c>
      <c r="BI95" s="31" t="n">
        <f aca="false">INDEX(Curves!$A$12:$AZ$907,$BZ95,DP95)</f>
        <v>0.155</v>
      </c>
      <c r="BJ95" s="31" t="n">
        <f aca="false">INDEX(Curves!$A$12:$AZ$907,$BZ95,DQ95)</f>
        <v>0.962728186944395</v>
      </c>
      <c r="BK95" s="0"/>
      <c r="BL95" s="0"/>
      <c r="BM95" s="51" t="n">
        <f aca="false">BM94</f>
        <v>35916</v>
      </c>
      <c r="BN95" s="51" t="n">
        <f aca="false">EOMONTH(BM95,1)</f>
        <v>35976</v>
      </c>
      <c r="BO95" s="51" t="n">
        <f aca="false">EOMONTH(BN95,1)</f>
        <v>36007</v>
      </c>
      <c r="BP95" s="51" t="n">
        <f aca="false">EOMONTH(BO95,1)</f>
        <v>36038</v>
      </c>
      <c r="BQ95" s="51" t="n">
        <f aca="false">EOMONTH(BP95,1)</f>
        <v>36068</v>
      </c>
      <c r="BR95" s="51" t="n">
        <f aca="false">EOMONTH(BQ95,1)</f>
        <v>36099</v>
      </c>
      <c r="BS95" s="51" t="n">
        <f aca="false">EOMONTH(BR95,1)</f>
        <v>36129</v>
      </c>
      <c r="BT95" s="51" t="n">
        <f aca="false">EOMONTH(BS95,1)</f>
        <v>36160</v>
      </c>
      <c r="BU95" s="51" t="n">
        <f aca="false">EOMONTH(BT95,1)</f>
        <v>36191</v>
      </c>
      <c r="BV95" s="51" t="n">
        <f aca="false">EOMONTH(BU95,1)</f>
        <v>36219</v>
      </c>
      <c r="BW95" s="51" t="n">
        <f aca="false">EOMONTH(BV95,1)</f>
        <v>36250</v>
      </c>
      <c r="BX95" s="52"/>
      <c r="BZ95" s="34" t="n">
        <f aca="false">MATCH(C95,Curves!$C$12:$C$433,0)</f>
        <v>93</v>
      </c>
      <c r="CA95" s="34" t="n">
        <f aca="false">MATCH(CONCATENATE("NG ",TEXT($BM95,"mmm-yyyy")),Curves!$11:$11,0)</f>
        <v>20</v>
      </c>
      <c r="CB95" s="34" t="n">
        <f aca="false">MATCH(CONCATENATE("B ",TEXT($BM95,"mmm-yyyy")),Curves!$11:$11,0)</f>
        <v>8</v>
      </c>
      <c r="CC95" s="34" t="n">
        <f aca="false">MATCH(CONCATENATE("DISC ",TEXT($BM95,"mmm-yyyy")),Curves!$11:$11,0)</f>
        <v>32</v>
      </c>
      <c r="CD95" s="34"/>
      <c r="CE95" s="34" t="n">
        <f aca="false">MATCH(CONCATENATE("NG ",TEXT($BN95,"mmm-yyyy")),Curves!$11:$11,0)</f>
        <v>21</v>
      </c>
      <c r="CF95" s="34" t="n">
        <f aca="false">MATCH(CONCATENATE("B ",TEXT($BN95,"mmm-yyyy")),Curves!$11:$11,0)</f>
        <v>9</v>
      </c>
      <c r="CG95" s="34" t="n">
        <f aca="false">MATCH(CONCATENATE("DISC ",TEXT($BN95,"mmm-yyyy")),Curves!$11:$11,0)</f>
        <v>33</v>
      </c>
      <c r="CH95" s="34"/>
      <c r="CI95" s="34" t="n">
        <f aca="false">MATCH(CONCATENATE("NG ",TEXT($BO95,"mmm-yyyy")),Curves!$11:$11,0)</f>
        <v>22</v>
      </c>
      <c r="CJ95" s="34" t="n">
        <f aca="false">MATCH(CONCATENATE("B ",TEXT($BO95,"mmm-yyyy")),Curves!$11:$11,0)</f>
        <v>10</v>
      </c>
      <c r="CK95" s="34" t="n">
        <f aca="false">MATCH(CONCATENATE("DISC ",TEXT($BO95,"mmm-yyyy")),Curves!$11:$11,0)</f>
        <v>34</v>
      </c>
      <c r="CL95" s="34"/>
      <c r="CM95" s="34" t="n">
        <f aca="false">MATCH(CONCATENATE("NG ",TEXT($BP95,"mmm-yyyy")),Curves!$11:$11,0)</f>
        <v>23</v>
      </c>
      <c r="CN95" s="34" t="n">
        <f aca="false">MATCH(CONCATENATE("B ",TEXT($BP95,"mmm-yyyy")),Curves!$11:$11,0)</f>
        <v>11</v>
      </c>
      <c r="CO95" s="34" t="n">
        <f aca="false">MATCH(CONCATENATE("DISC ",TEXT($BP95,"mmm-yyyy")),Curves!$11:$11,0)</f>
        <v>35</v>
      </c>
      <c r="CP95" s="34"/>
      <c r="CQ95" s="34" t="n">
        <f aca="false">MATCH(CONCATENATE("NG ",TEXT($BQ95,"mmm-yyyy")),Curves!$11:$11,0)</f>
        <v>24</v>
      </c>
      <c r="CR95" s="34" t="n">
        <f aca="false">MATCH(CONCATENATE("B ",TEXT($BQ95,"mmm-yyyy")),Curves!$11:$11,0)</f>
        <v>12</v>
      </c>
      <c r="CS95" s="34" t="n">
        <f aca="false">MATCH(CONCATENATE("DISC ",TEXT($BQ95,"mmm-yyyy")),Curves!$11:$11,0)</f>
        <v>36</v>
      </c>
      <c r="CT95" s="34"/>
      <c r="CU95" s="34" t="n">
        <f aca="false">MATCH(CONCATENATE("NG ",TEXT($BR95,"mmm-yyyy")),Curves!$11:$11,0)</f>
        <v>25</v>
      </c>
      <c r="CV95" s="34" t="n">
        <f aca="false">MATCH(CONCATENATE("B ",TEXT($BR95,"mmm-yyyy")),Curves!$11:$11,0)</f>
        <v>13</v>
      </c>
      <c r="CW95" s="34" t="n">
        <f aca="false">MATCH(CONCATENATE("DISC ",TEXT($BR95,"mmm-yyyy")),Curves!$11:$11,0)</f>
        <v>37</v>
      </c>
      <c r="CX95" s="34"/>
      <c r="CY95" s="34" t="n">
        <f aca="false">MATCH(CONCATENATE("NG ",TEXT($BS95,"mmm-yyyy")),Curves!$11:$11,0)</f>
        <v>26</v>
      </c>
      <c r="CZ95" s="34" t="n">
        <f aca="false">MATCH(CONCATENATE("B ",TEXT($BS95,"mmm-yyyy")),Curves!$11:$11,0)</f>
        <v>14</v>
      </c>
      <c r="DA95" s="34" t="n">
        <f aca="false">MATCH(CONCATENATE("DISC ",TEXT($BS95,"mmm-yyyy")),Curves!$11:$11,0)</f>
        <v>38</v>
      </c>
      <c r="DB95" s="34"/>
      <c r="DC95" s="34" t="n">
        <f aca="false">MATCH(CONCATENATE("NG ",TEXT($BT95,"mmm-yyyy")),Curves!$11:$11,0)</f>
        <v>27</v>
      </c>
      <c r="DD95" s="34" t="n">
        <f aca="false">MATCH(CONCATENATE("B ",TEXT($BT95,"mmm-yyyy")),Curves!$11:$11,0)</f>
        <v>15</v>
      </c>
      <c r="DE95" s="34" t="n">
        <f aca="false">MATCH(CONCATENATE("DISC ",TEXT($BT95,"mmm-yyyy")),Curves!$11:$11,0)</f>
        <v>39</v>
      </c>
      <c r="DF95" s="34"/>
      <c r="DG95" s="34" t="n">
        <f aca="false">MATCH(CONCATENATE("NG ",TEXT($BU95,"mmm-yyyy")),Curves!$11:$11,0)</f>
        <v>28</v>
      </c>
      <c r="DH95" s="34" t="n">
        <f aca="false">MATCH(CONCATENATE("B ",TEXT($BU95,"mmm-yyyy")),Curves!$11:$11,0)</f>
        <v>16</v>
      </c>
      <c r="DI95" s="34" t="n">
        <f aca="false">MATCH(CONCATENATE("DISC ",TEXT($BU95,"mmm-yyyy")),Curves!$11:$11,0)</f>
        <v>40</v>
      </c>
      <c r="DK95" s="34" t="n">
        <f aca="false">MATCH(CONCATENATE("NG ",TEXT($BV95,"mmm-yyyy")),Curves!$11:$11,0)</f>
        <v>29</v>
      </c>
      <c r="DL95" s="34" t="n">
        <f aca="false">MATCH(CONCATENATE("B ",TEXT($BV95,"mmm-yyyy")),Curves!$11:$11,0)</f>
        <v>17</v>
      </c>
      <c r="DM95" s="34" t="n">
        <f aca="false">MATCH(CONCATENATE("DISC ",TEXT($BV95,"mmm-yyyy")),Curves!$11:$11,0)</f>
        <v>41</v>
      </c>
      <c r="DO95" s="34" t="n">
        <f aca="false">MATCH(CONCATENATE("NG ",TEXT($BW95,"mmm-yyyy")),Curves!$11:$11,0)</f>
        <v>30</v>
      </c>
      <c r="DP95" s="34" t="n">
        <f aca="false">MATCH(CONCATENATE("B ",TEXT($BW95,"mmm-yyyy")),Curves!$11:$11,0)</f>
        <v>18</v>
      </c>
      <c r="DQ95" s="34" t="n">
        <f aca="false">MATCH(CONCATENATE("DISC ",TEXT($BW95,"mmm-yyyy")),Curves!$11:$11,0)</f>
        <v>42</v>
      </c>
    </row>
    <row r="96" customFormat="false" ht="12.75" hidden="false" customHeight="false" outlineLevel="0" collapsed="false">
      <c r="B96" s="26" t="n">
        <f aca="false">IF(C96&lt;&gt;"",IF(C96&gt;=(WORKDAY(EOMONTH(C96,0)+1,-2)),EOMONTH(EOMONTH(C96,0)+1,0)+1,EOMONTH(C96,0)+1),"")</f>
        <v>36008</v>
      </c>
      <c r="C96" s="45" t="n">
        <f aca="false">IF(Curves!C105&lt;&gt;"",Curves!C105,"")</f>
        <v>35979</v>
      </c>
      <c r="D96" s="46"/>
      <c r="E96" s="47" t="n">
        <f aca="false">(T96+U96)*V96</f>
        <v>0</v>
      </c>
      <c r="F96" s="47" t="n">
        <f aca="false">(X96+Y96)*Z96</f>
        <v>0</v>
      </c>
      <c r="G96" s="47" t="n">
        <f aca="false">(AB96+AC96)*AD96</f>
        <v>0</v>
      </c>
      <c r="H96" s="47" t="n">
        <f aca="false">(AF96+AG96)*AH96</f>
        <v>0</v>
      </c>
      <c r="I96" s="47" t="n">
        <f aca="false">(AJ96+AK96)*AL96</f>
        <v>0</v>
      </c>
      <c r="J96" s="47" t="n">
        <f aca="false">(AN96+AO96)*AP96</f>
        <v>0</v>
      </c>
      <c r="K96" s="47" t="n">
        <f aca="false">(AR96+AS96)*AT96</f>
        <v>0</v>
      </c>
      <c r="L96" s="47" t="n">
        <f aca="false">(AV96+AW96)*AX96</f>
        <v>0</v>
      </c>
      <c r="M96" s="47" t="n">
        <f aca="false">(AZ96+BA96)*BB96</f>
        <v>0</v>
      </c>
      <c r="N96" s="47" t="n">
        <f aca="false">(BD96+BE96)*BF96</f>
        <v>0</v>
      </c>
      <c r="O96" s="48" t="n">
        <f aca="false">(BH96+BI96)*BJ96</f>
        <v>0</v>
      </c>
      <c r="P96" s="49" t="n">
        <f aca="false">MAX(E96:O96)</f>
        <v>0</v>
      </c>
      <c r="Q96" s="49" t="n">
        <f aca="false">MIN(H96:O96)</f>
        <v>0</v>
      </c>
      <c r="R96" s="50" t="n">
        <f aca="false">IF(P96-Q96&lt;&gt;0,P96-Q96,R95)</f>
        <v>0.366519476503689</v>
      </c>
      <c r="T96" s="31" t="n">
        <f aca="false">INDEX(Curves!$A$12:$AZ$907,$BZ96,CA96)</f>
        <v>0</v>
      </c>
      <c r="U96" s="31" t="n">
        <f aca="false">INDEX(Curves!$A$12:$AZ$907,$BZ96,CB96)</f>
        <v>0</v>
      </c>
      <c r="V96" s="31" t="n">
        <f aca="false">INDEX(Curves!$A$12:$AZ$907,$BZ96,CC96)</f>
        <v>0</v>
      </c>
      <c r="W96" s="31"/>
      <c r="X96" s="31" t="n">
        <f aca="false">INDEX(Curves!$A$12:$AZ$907,$BZ96,CE96)</f>
        <v>0</v>
      </c>
      <c r="Y96" s="31" t="n">
        <f aca="false">INDEX(Curves!$A$12:$AZ$907,$BZ96,CF96)</f>
        <v>0</v>
      </c>
      <c r="Z96" s="31" t="n">
        <f aca="false">INDEX(Curves!$A$12:$AZ$907,$BZ96,CG96)</f>
        <v>0</v>
      </c>
      <c r="AA96" s="31"/>
      <c r="AB96" s="31" t="n">
        <f aca="false">INDEX(Curves!$A$12:$AZ$907,$BZ96,CI96)</f>
        <v>0</v>
      </c>
      <c r="AC96" s="31" t="n">
        <f aca="false">INDEX(Curves!$A$12:$AZ$907,$BZ96,CJ96)</f>
        <v>0</v>
      </c>
      <c r="AD96" s="31" t="n">
        <f aca="false">INDEX(Curves!$A$12:$AZ$907,$BZ96,CK96)</f>
        <v>0</v>
      </c>
      <c r="AE96" s="31"/>
      <c r="AF96" s="31" t="n">
        <f aca="false">INDEX(Curves!$A$12:$AZ$907,$BZ96,CM96)</f>
        <v>0</v>
      </c>
      <c r="AG96" s="31" t="n">
        <f aca="false">INDEX(Curves!$A$12:$AZ$907,$BZ96,CN96)</f>
        <v>0</v>
      </c>
      <c r="AH96" s="31" t="n">
        <f aca="false">INDEX(Curves!$A$12:$AZ$907,$BZ96,CO96)</f>
        <v>0</v>
      </c>
      <c r="AI96" s="31"/>
      <c r="AJ96" s="31" t="n">
        <f aca="false">INDEX(Curves!$A$12:$AZ$907,$BZ96,CQ96)</f>
        <v>0</v>
      </c>
      <c r="AK96" s="31" t="n">
        <f aca="false">INDEX(Curves!$A$12:$AZ$907,$BZ96,CR96)</f>
        <v>0</v>
      </c>
      <c r="AL96" s="31" t="n">
        <f aca="false">INDEX(Curves!$A$12:$AZ$907,$BZ96,CS96)</f>
        <v>0</v>
      </c>
      <c r="AM96" s="31"/>
      <c r="AN96" s="31" t="n">
        <f aca="false">INDEX(Curves!$A$12:$AZ$907,$BZ96,CU96)</f>
        <v>0</v>
      </c>
      <c r="AO96" s="31" t="n">
        <f aca="false">INDEX(Curves!$A$12:$AZ$907,$BZ96,CV96)</f>
        <v>0</v>
      </c>
      <c r="AP96" s="31" t="n">
        <f aca="false">INDEX(Curves!$A$12:$AZ$907,$BZ96,CW96)</f>
        <v>0</v>
      </c>
      <c r="AQ96" s="31"/>
      <c r="AR96" s="31" t="n">
        <f aca="false">INDEX(Curves!$A$12:$AZ$907,$BZ96,CY96)</f>
        <v>0</v>
      </c>
      <c r="AS96" s="31" t="n">
        <f aca="false">INDEX(Curves!$A$12:$AZ$907,$BZ96,CZ96)</f>
        <v>0</v>
      </c>
      <c r="AT96" s="31" t="n">
        <f aca="false">INDEX(Curves!$A$12:$AZ$907,$BZ96,DA96)</f>
        <v>0</v>
      </c>
      <c r="AU96" s="31"/>
      <c r="AV96" s="31" t="n">
        <f aca="false">INDEX(Curves!$A$12:$AZ$907,$BZ96,DC96)</f>
        <v>0</v>
      </c>
      <c r="AW96" s="31" t="n">
        <f aca="false">INDEX(Curves!$A$12:$AZ$907,$BZ96,DD96)</f>
        <v>0</v>
      </c>
      <c r="AX96" s="31" t="n">
        <f aca="false">INDEX(Curves!$A$12:$AZ$907,$BZ96,DE96)</f>
        <v>0</v>
      </c>
      <c r="AY96" s="31"/>
      <c r="AZ96" s="31" t="n">
        <f aca="false">INDEX(Curves!$A$12:$AZ$907,$BZ96,DG96)</f>
        <v>0</v>
      </c>
      <c r="BA96" s="31" t="n">
        <f aca="false">INDEX(Curves!$A$12:$AZ$907,$BZ96,DH96)</f>
        <v>0</v>
      </c>
      <c r="BB96" s="31" t="n">
        <f aca="false">INDEX(Curves!$A$12:$AZ$907,$BZ96,DI96)</f>
        <v>0</v>
      </c>
      <c r="BC96" s="31"/>
      <c r="BD96" s="31" t="n">
        <f aca="false">INDEX(Curves!$A$12:$AZ$907,$BZ96,DK96)</f>
        <v>0</v>
      </c>
      <c r="BE96" s="31" t="n">
        <f aca="false">INDEX(Curves!$A$12:$AZ$907,$BZ96,DL96)</f>
        <v>0</v>
      </c>
      <c r="BF96" s="31" t="n">
        <f aca="false">INDEX(Curves!$A$12:$AZ$907,$BZ96,DM96)</f>
        <v>0</v>
      </c>
      <c r="BG96" s="31"/>
      <c r="BH96" s="31" t="n">
        <f aca="false">INDEX(Curves!$A$12:$AZ$907,$BZ96,DO96)</f>
        <v>0</v>
      </c>
      <c r="BI96" s="31" t="n">
        <f aca="false">INDEX(Curves!$A$12:$AZ$907,$BZ96,DP96)</f>
        <v>0</v>
      </c>
      <c r="BJ96" s="31" t="n">
        <f aca="false">INDEX(Curves!$A$12:$AZ$907,$BZ96,DQ96)</f>
        <v>0</v>
      </c>
      <c r="BK96" s="0"/>
      <c r="BL96" s="0"/>
      <c r="BM96" s="51" t="n">
        <f aca="false">BM95</f>
        <v>35916</v>
      </c>
      <c r="BN96" s="51" t="n">
        <f aca="false">EOMONTH(BM96,1)</f>
        <v>35976</v>
      </c>
      <c r="BO96" s="51" t="n">
        <f aca="false">EOMONTH(BN96,1)</f>
        <v>36007</v>
      </c>
      <c r="BP96" s="51" t="n">
        <f aca="false">EOMONTH(BO96,1)</f>
        <v>36038</v>
      </c>
      <c r="BQ96" s="51" t="n">
        <f aca="false">EOMONTH(BP96,1)</f>
        <v>36068</v>
      </c>
      <c r="BR96" s="51" t="n">
        <f aca="false">EOMONTH(BQ96,1)</f>
        <v>36099</v>
      </c>
      <c r="BS96" s="51" t="n">
        <f aca="false">EOMONTH(BR96,1)</f>
        <v>36129</v>
      </c>
      <c r="BT96" s="51" t="n">
        <f aca="false">EOMONTH(BS96,1)</f>
        <v>36160</v>
      </c>
      <c r="BU96" s="51" t="n">
        <f aca="false">EOMONTH(BT96,1)</f>
        <v>36191</v>
      </c>
      <c r="BV96" s="51" t="n">
        <f aca="false">EOMONTH(BU96,1)</f>
        <v>36219</v>
      </c>
      <c r="BW96" s="51" t="n">
        <f aca="false">EOMONTH(BV96,1)</f>
        <v>36250</v>
      </c>
      <c r="BX96" s="52"/>
      <c r="BZ96" s="34" t="n">
        <f aca="false">MATCH(C96,Curves!$C$12:$C$433,0)</f>
        <v>94</v>
      </c>
      <c r="CA96" s="34" t="n">
        <f aca="false">MATCH(CONCATENATE("NG ",TEXT($BM96,"mmm-yyyy")),Curves!$11:$11,0)</f>
        <v>20</v>
      </c>
      <c r="CB96" s="34" t="n">
        <f aca="false">MATCH(CONCATENATE("B ",TEXT($BM96,"mmm-yyyy")),Curves!$11:$11,0)</f>
        <v>8</v>
      </c>
      <c r="CC96" s="34" t="n">
        <f aca="false">MATCH(CONCATENATE("DISC ",TEXT($BM96,"mmm-yyyy")),Curves!$11:$11,0)</f>
        <v>32</v>
      </c>
      <c r="CD96" s="34"/>
      <c r="CE96" s="34" t="n">
        <f aca="false">MATCH(CONCATENATE("NG ",TEXT($BN96,"mmm-yyyy")),Curves!$11:$11,0)</f>
        <v>21</v>
      </c>
      <c r="CF96" s="34" t="n">
        <f aca="false">MATCH(CONCATENATE("B ",TEXT($BN96,"mmm-yyyy")),Curves!$11:$11,0)</f>
        <v>9</v>
      </c>
      <c r="CG96" s="34" t="n">
        <f aca="false">MATCH(CONCATENATE("DISC ",TEXT($BN96,"mmm-yyyy")),Curves!$11:$11,0)</f>
        <v>33</v>
      </c>
      <c r="CH96" s="34"/>
      <c r="CI96" s="34" t="n">
        <f aca="false">MATCH(CONCATENATE("NG ",TEXT($BO96,"mmm-yyyy")),Curves!$11:$11,0)</f>
        <v>22</v>
      </c>
      <c r="CJ96" s="34" t="n">
        <f aca="false">MATCH(CONCATENATE("B ",TEXT($BO96,"mmm-yyyy")),Curves!$11:$11,0)</f>
        <v>10</v>
      </c>
      <c r="CK96" s="34" t="n">
        <f aca="false">MATCH(CONCATENATE("DISC ",TEXT($BO96,"mmm-yyyy")),Curves!$11:$11,0)</f>
        <v>34</v>
      </c>
      <c r="CL96" s="34"/>
      <c r="CM96" s="34" t="n">
        <f aca="false">MATCH(CONCATENATE("NG ",TEXT($BP96,"mmm-yyyy")),Curves!$11:$11,0)</f>
        <v>23</v>
      </c>
      <c r="CN96" s="34" t="n">
        <f aca="false">MATCH(CONCATENATE("B ",TEXT($BP96,"mmm-yyyy")),Curves!$11:$11,0)</f>
        <v>11</v>
      </c>
      <c r="CO96" s="34" t="n">
        <f aca="false">MATCH(CONCATENATE("DISC ",TEXT($BP96,"mmm-yyyy")),Curves!$11:$11,0)</f>
        <v>35</v>
      </c>
      <c r="CP96" s="34"/>
      <c r="CQ96" s="34" t="n">
        <f aca="false">MATCH(CONCATENATE("NG ",TEXT($BQ96,"mmm-yyyy")),Curves!$11:$11,0)</f>
        <v>24</v>
      </c>
      <c r="CR96" s="34" t="n">
        <f aca="false">MATCH(CONCATENATE("B ",TEXT($BQ96,"mmm-yyyy")),Curves!$11:$11,0)</f>
        <v>12</v>
      </c>
      <c r="CS96" s="34" t="n">
        <f aca="false">MATCH(CONCATENATE("DISC ",TEXT($BQ96,"mmm-yyyy")),Curves!$11:$11,0)</f>
        <v>36</v>
      </c>
      <c r="CT96" s="34"/>
      <c r="CU96" s="34" t="n">
        <f aca="false">MATCH(CONCATENATE("NG ",TEXT($BR96,"mmm-yyyy")),Curves!$11:$11,0)</f>
        <v>25</v>
      </c>
      <c r="CV96" s="34" t="n">
        <f aca="false">MATCH(CONCATENATE("B ",TEXT($BR96,"mmm-yyyy")),Curves!$11:$11,0)</f>
        <v>13</v>
      </c>
      <c r="CW96" s="34" t="n">
        <f aca="false">MATCH(CONCATENATE("DISC ",TEXT($BR96,"mmm-yyyy")),Curves!$11:$11,0)</f>
        <v>37</v>
      </c>
      <c r="CX96" s="34"/>
      <c r="CY96" s="34" t="n">
        <f aca="false">MATCH(CONCATENATE("NG ",TEXT($BS96,"mmm-yyyy")),Curves!$11:$11,0)</f>
        <v>26</v>
      </c>
      <c r="CZ96" s="34" t="n">
        <f aca="false">MATCH(CONCATENATE("B ",TEXT($BS96,"mmm-yyyy")),Curves!$11:$11,0)</f>
        <v>14</v>
      </c>
      <c r="DA96" s="34" t="n">
        <f aca="false">MATCH(CONCATENATE("DISC ",TEXT($BS96,"mmm-yyyy")),Curves!$11:$11,0)</f>
        <v>38</v>
      </c>
      <c r="DB96" s="34"/>
      <c r="DC96" s="34" t="n">
        <f aca="false">MATCH(CONCATENATE("NG ",TEXT($BT96,"mmm-yyyy")),Curves!$11:$11,0)</f>
        <v>27</v>
      </c>
      <c r="DD96" s="34" t="n">
        <f aca="false">MATCH(CONCATENATE("B ",TEXT($BT96,"mmm-yyyy")),Curves!$11:$11,0)</f>
        <v>15</v>
      </c>
      <c r="DE96" s="34" t="n">
        <f aca="false">MATCH(CONCATENATE("DISC ",TEXT($BT96,"mmm-yyyy")),Curves!$11:$11,0)</f>
        <v>39</v>
      </c>
      <c r="DF96" s="34"/>
      <c r="DG96" s="34" t="n">
        <f aca="false">MATCH(CONCATENATE("NG ",TEXT($BU96,"mmm-yyyy")),Curves!$11:$11,0)</f>
        <v>28</v>
      </c>
      <c r="DH96" s="34" t="n">
        <f aca="false">MATCH(CONCATENATE("B ",TEXT($BU96,"mmm-yyyy")),Curves!$11:$11,0)</f>
        <v>16</v>
      </c>
      <c r="DI96" s="34" t="n">
        <f aca="false">MATCH(CONCATENATE("DISC ",TEXT($BU96,"mmm-yyyy")),Curves!$11:$11,0)</f>
        <v>40</v>
      </c>
      <c r="DK96" s="34" t="n">
        <f aca="false">MATCH(CONCATENATE("NG ",TEXT($BV96,"mmm-yyyy")),Curves!$11:$11,0)</f>
        <v>29</v>
      </c>
      <c r="DL96" s="34" t="n">
        <f aca="false">MATCH(CONCATENATE("B ",TEXT($BV96,"mmm-yyyy")),Curves!$11:$11,0)</f>
        <v>17</v>
      </c>
      <c r="DM96" s="34" t="n">
        <f aca="false">MATCH(CONCATENATE("DISC ",TEXT($BV96,"mmm-yyyy")),Curves!$11:$11,0)</f>
        <v>41</v>
      </c>
      <c r="DO96" s="34" t="n">
        <f aca="false">MATCH(CONCATENATE("NG ",TEXT($BW96,"mmm-yyyy")),Curves!$11:$11,0)</f>
        <v>30</v>
      </c>
      <c r="DP96" s="34" t="n">
        <f aca="false">MATCH(CONCATENATE("B ",TEXT($BW96,"mmm-yyyy")),Curves!$11:$11,0)</f>
        <v>18</v>
      </c>
      <c r="DQ96" s="34" t="n">
        <f aca="false">MATCH(CONCATENATE("DISC ",TEXT($BW96,"mmm-yyyy")),Curves!$11:$11,0)</f>
        <v>42</v>
      </c>
    </row>
    <row r="97" customFormat="false" ht="12.75" hidden="false" customHeight="false" outlineLevel="0" collapsed="false">
      <c r="B97" s="26" t="n">
        <f aca="false">IF(C97&lt;&gt;"",IF(C97&gt;=(WORKDAY(EOMONTH(C97,0)+1,-2)),EOMONTH(EOMONTH(C97,0)+1,0)+1,EOMONTH(C97,0)+1),"")</f>
        <v>36008</v>
      </c>
      <c r="C97" s="45" t="n">
        <f aca="false">IF(Curves!C106&lt;&gt;"",Curves!C106,"")</f>
        <v>35980</v>
      </c>
      <c r="D97" s="46"/>
      <c r="E97" s="47" t="n">
        <f aca="false">(T97+U97)*V97</f>
        <v>0</v>
      </c>
      <c r="F97" s="47" t="n">
        <f aca="false">(X97+Y97)*Z97</f>
        <v>0</v>
      </c>
      <c r="G97" s="47" t="n">
        <f aca="false">(AB97+AC97)*AD97</f>
        <v>0</v>
      </c>
      <c r="H97" s="47" t="n">
        <f aca="false">(AF97+AG97)*AH97</f>
        <v>0</v>
      </c>
      <c r="I97" s="47" t="n">
        <f aca="false">(AJ97+AK97)*AL97</f>
        <v>0</v>
      </c>
      <c r="J97" s="47" t="n">
        <f aca="false">(AN97+AO97)*AP97</f>
        <v>0</v>
      </c>
      <c r="K97" s="47" t="n">
        <f aca="false">(AR97+AS97)*AT97</f>
        <v>0</v>
      </c>
      <c r="L97" s="47" t="n">
        <f aca="false">(AV97+AW97)*AX97</f>
        <v>0</v>
      </c>
      <c r="M97" s="47" t="n">
        <f aca="false">(AZ97+BA97)*BB97</f>
        <v>0</v>
      </c>
      <c r="N97" s="47" t="n">
        <f aca="false">(BD97+BE97)*BF97</f>
        <v>0</v>
      </c>
      <c r="O97" s="48" t="n">
        <f aca="false">(BH97+BI97)*BJ97</f>
        <v>0</v>
      </c>
      <c r="P97" s="49" t="n">
        <f aca="false">MAX(E97:O97)</f>
        <v>0</v>
      </c>
      <c r="Q97" s="49" t="n">
        <f aca="false">MIN(H97:O97)</f>
        <v>0</v>
      </c>
      <c r="R97" s="50" t="n">
        <f aca="false">IF(P97-Q97&lt;&gt;0,P97-Q97,R96)</f>
        <v>0.366519476503689</v>
      </c>
      <c r="T97" s="31" t="n">
        <f aca="false">INDEX(Curves!$A$12:$AZ$907,$BZ97,CA97)</f>
        <v>0</v>
      </c>
      <c r="U97" s="31" t="n">
        <f aca="false">INDEX(Curves!$A$12:$AZ$907,$BZ97,CB97)</f>
        <v>0</v>
      </c>
      <c r="V97" s="31" t="n">
        <f aca="false">INDEX(Curves!$A$12:$AZ$907,$BZ97,CC97)</f>
        <v>0</v>
      </c>
      <c r="W97" s="31"/>
      <c r="X97" s="31" t="n">
        <f aca="false">INDEX(Curves!$A$12:$AZ$907,$BZ97,CE97)</f>
        <v>0</v>
      </c>
      <c r="Y97" s="31" t="n">
        <f aca="false">INDEX(Curves!$A$12:$AZ$907,$BZ97,CF97)</f>
        <v>0</v>
      </c>
      <c r="Z97" s="31" t="n">
        <f aca="false">INDEX(Curves!$A$12:$AZ$907,$BZ97,CG97)</f>
        <v>0</v>
      </c>
      <c r="AA97" s="31"/>
      <c r="AB97" s="31" t="n">
        <f aca="false">INDEX(Curves!$A$12:$AZ$907,$BZ97,CI97)</f>
        <v>0</v>
      </c>
      <c r="AC97" s="31" t="n">
        <f aca="false">INDEX(Curves!$A$12:$AZ$907,$BZ97,CJ97)</f>
        <v>0</v>
      </c>
      <c r="AD97" s="31" t="n">
        <f aca="false">INDEX(Curves!$A$12:$AZ$907,$BZ97,CK97)</f>
        <v>0</v>
      </c>
      <c r="AE97" s="31"/>
      <c r="AF97" s="31" t="n">
        <f aca="false">INDEX(Curves!$A$12:$AZ$907,$BZ97,CM97)</f>
        <v>0</v>
      </c>
      <c r="AG97" s="31" t="n">
        <f aca="false">INDEX(Curves!$A$12:$AZ$907,$BZ97,CN97)</f>
        <v>0</v>
      </c>
      <c r="AH97" s="31" t="n">
        <f aca="false">INDEX(Curves!$A$12:$AZ$907,$BZ97,CO97)</f>
        <v>0</v>
      </c>
      <c r="AI97" s="31"/>
      <c r="AJ97" s="31" t="n">
        <f aca="false">INDEX(Curves!$A$12:$AZ$907,$BZ97,CQ97)</f>
        <v>0</v>
      </c>
      <c r="AK97" s="31" t="n">
        <f aca="false">INDEX(Curves!$A$12:$AZ$907,$BZ97,CR97)</f>
        <v>0</v>
      </c>
      <c r="AL97" s="31" t="n">
        <f aca="false">INDEX(Curves!$A$12:$AZ$907,$BZ97,CS97)</f>
        <v>0</v>
      </c>
      <c r="AM97" s="31"/>
      <c r="AN97" s="31" t="n">
        <f aca="false">INDEX(Curves!$A$12:$AZ$907,$BZ97,CU97)</f>
        <v>0</v>
      </c>
      <c r="AO97" s="31" t="n">
        <f aca="false">INDEX(Curves!$A$12:$AZ$907,$BZ97,CV97)</f>
        <v>0</v>
      </c>
      <c r="AP97" s="31" t="n">
        <f aca="false">INDEX(Curves!$A$12:$AZ$907,$BZ97,CW97)</f>
        <v>0</v>
      </c>
      <c r="AQ97" s="31"/>
      <c r="AR97" s="31" t="n">
        <f aca="false">INDEX(Curves!$A$12:$AZ$907,$BZ97,CY97)</f>
        <v>0</v>
      </c>
      <c r="AS97" s="31" t="n">
        <f aca="false">INDEX(Curves!$A$12:$AZ$907,$BZ97,CZ97)</f>
        <v>0</v>
      </c>
      <c r="AT97" s="31" t="n">
        <f aca="false">INDEX(Curves!$A$12:$AZ$907,$BZ97,DA97)</f>
        <v>0</v>
      </c>
      <c r="AU97" s="31"/>
      <c r="AV97" s="31" t="n">
        <f aca="false">INDEX(Curves!$A$12:$AZ$907,$BZ97,DC97)</f>
        <v>0</v>
      </c>
      <c r="AW97" s="31" t="n">
        <f aca="false">INDEX(Curves!$A$12:$AZ$907,$BZ97,DD97)</f>
        <v>0</v>
      </c>
      <c r="AX97" s="31" t="n">
        <f aca="false">INDEX(Curves!$A$12:$AZ$907,$BZ97,DE97)</f>
        <v>0</v>
      </c>
      <c r="AY97" s="31"/>
      <c r="AZ97" s="31" t="n">
        <f aca="false">INDEX(Curves!$A$12:$AZ$907,$BZ97,DG97)</f>
        <v>0</v>
      </c>
      <c r="BA97" s="31" t="n">
        <f aca="false">INDEX(Curves!$A$12:$AZ$907,$BZ97,DH97)</f>
        <v>0</v>
      </c>
      <c r="BB97" s="31" t="n">
        <f aca="false">INDEX(Curves!$A$12:$AZ$907,$BZ97,DI97)</f>
        <v>0</v>
      </c>
      <c r="BC97" s="31"/>
      <c r="BD97" s="31" t="n">
        <f aca="false">INDEX(Curves!$A$12:$AZ$907,$BZ97,DK97)</f>
        <v>0</v>
      </c>
      <c r="BE97" s="31" t="n">
        <f aca="false">INDEX(Curves!$A$12:$AZ$907,$BZ97,DL97)</f>
        <v>0</v>
      </c>
      <c r="BF97" s="31" t="n">
        <f aca="false">INDEX(Curves!$A$12:$AZ$907,$BZ97,DM97)</f>
        <v>0</v>
      </c>
      <c r="BG97" s="31"/>
      <c r="BH97" s="31" t="n">
        <f aca="false">INDEX(Curves!$A$12:$AZ$907,$BZ97,DO97)</f>
        <v>0</v>
      </c>
      <c r="BI97" s="31" t="n">
        <f aca="false">INDEX(Curves!$A$12:$AZ$907,$BZ97,DP97)</f>
        <v>0</v>
      </c>
      <c r="BJ97" s="31" t="n">
        <f aca="false">INDEX(Curves!$A$12:$AZ$907,$BZ97,DQ97)</f>
        <v>0</v>
      </c>
      <c r="BK97" s="0"/>
      <c r="BL97" s="0"/>
      <c r="BM97" s="51" t="n">
        <f aca="false">BM96</f>
        <v>35916</v>
      </c>
      <c r="BN97" s="51" t="n">
        <f aca="false">EOMONTH(BM97,1)</f>
        <v>35976</v>
      </c>
      <c r="BO97" s="51" t="n">
        <f aca="false">EOMONTH(BN97,1)</f>
        <v>36007</v>
      </c>
      <c r="BP97" s="51" t="n">
        <f aca="false">EOMONTH(BO97,1)</f>
        <v>36038</v>
      </c>
      <c r="BQ97" s="51" t="n">
        <f aca="false">EOMONTH(BP97,1)</f>
        <v>36068</v>
      </c>
      <c r="BR97" s="51" t="n">
        <f aca="false">EOMONTH(BQ97,1)</f>
        <v>36099</v>
      </c>
      <c r="BS97" s="51" t="n">
        <f aca="false">EOMONTH(BR97,1)</f>
        <v>36129</v>
      </c>
      <c r="BT97" s="51" t="n">
        <f aca="false">EOMONTH(BS97,1)</f>
        <v>36160</v>
      </c>
      <c r="BU97" s="51" t="n">
        <f aca="false">EOMONTH(BT97,1)</f>
        <v>36191</v>
      </c>
      <c r="BV97" s="51" t="n">
        <f aca="false">EOMONTH(BU97,1)</f>
        <v>36219</v>
      </c>
      <c r="BW97" s="51" t="n">
        <f aca="false">EOMONTH(BV97,1)</f>
        <v>36250</v>
      </c>
      <c r="BX97" s="52"/>
      <c r="BZ97" s="34" t="n">
        <f aca="false">MATCH(C97,Curves!$C$12:$C$433,0)</f>
        <v>95</v>
      </c>
      <c r="CA97" s="34" t="n">
        <f aca="false">MATCH(CONCATENATE("NG ",TEXT($BM97,"mmm-yyyy")),Curves!$11:$11,0)</f>
        <v>20</v>
      </c>
      <c r="CB97" s="34" t="n">
        <f aca="false">MATCH(CONCATENATE("B ",TEXT($BM97,"mmm-yyyy")),Curves!$11:$11,0)</f>
        <v>8</v>
      </c>
      <c r="CC97" s="34" t="n">
        <f aca="false">MATCH(CONCATENATE("DISC ",TEXT($BM97,"mmm-yyyy")),Curves!$11:$11,0)</f>
        <v>32</v>
      </c>
      <c r="CD97" s="34"/>
      <c r="CE97" s="34" t="n">
        <f aca="false">MATCH(CONCATENATE("NG ",TEXT($BN97,"mmm-yyyy")),Curves!$11:$11,0)</f>
        <v>21</v>
      </c>
      <c r="CF97" s="34" t="n">
        <f aca="false">MATCH(CONCATENATE("B ",TEXT($BN97,"mmm-yyyy")),Curves!$11:$11,0)</f>
        <v>9</v>
      </c>
      <c r="CG97" s="34" t="n">
        <f aca="false">MATCH(CONCATENATE("DISC ",TEXT($BN97,"mmm-yyyy")),Curves!$11:$11,0)</f>
        <v>33</v>
      </c>
      <c r="CH97" s="34"/>
      <c r="CI97" s="34" t="n">
        <f aca="false">MATCH(CONCATENATE("NG ",TEXT($BO97,"mmm-yyyy")),Curves!$11:$11,0)</f>
        <v>22</v>
      </c>
      <c r="CJ97" s="34" t="n">
        <f aca="false">MATCH(CONCATENATE("B ",TEXT($BO97,"mmm-yyyy")),Curves!$11:$11,0)</f>
        <v>10</v>
      </c>
      <c r="CK97" s="34" t="n">
        <f aca="false">MATCH(CONCATENATE("DISC ",TEXT($BO97,"mmm-yyyy")),Curves!$11:$11,0)</f>
        <v>34</v>
      </c>
      <c r="CL97" s="34"/>
      <c r="CM97" s="34" t="n">
        <f aca="false">MATCH(CONCATENATE("NG ",TEXT($BP97,"mmm-yyyy")),Curves!$11:$11,0)</f>
        <v>23</v>
      </c>
      <c r="CN97" s="34" t="n">
        <f aca="false">MATCH(CONCATENATE("B ",TEXT($BP97,"mmm-yyyy")),Curves!$11:$11,0)</f>
        <v>11</v>
      </c>
      <c r="CO97" s="34" t="n">
        <f aca="false">MATCH(CONCATENATE("DISC ",TEXT($BP97,"mmm-yyyy")),Curves!$11:$11,0)</f>
        <v>35</v>
      </c>
      <c r="CP97" s="34"/>
      <c r="CQ97" s="34" t="n">
        <f aca="false">MATCH(CONCATENATE("NG ",TEXT($BQ97,"mmm-yyyy")),Curves!$11:$11,0)</f>
        <v>24</v>
      </c>
      <c r="CR97" s="34" t="n">
        <f aca="false">MATCH(CONCATENATE("B ",TEXT($BQ97,"mmm-yyyy")),Curves!$11:$11,0)</f>
        <v>12</v>
      </c>
      <c r="CS97" s="34" t="n">
        <f aca="false">MATCH(CONCATENATE("DISC ",TEXT($BQ97,"mmm-yyyy")),Curves!$11:$11,0)</f>
        <v>36</v>
      </c>
      <c r="CT97" s="34"/>
      <c r="CU97" s="34" t="n">
        <f aca="false">MATCH(CONCATENATE("NG ",TEXT($BR97,"mmm-yyyy")),Curves!$11:$11,0)</f>
        <v>25</v>
      </c>
      <c r="CV97" s="34" t="n">
        <f aca="false">MATCH(CONCATENATE("B ",TEXT($BR97,"mmm-yyyy")),Curves!$11:$11,0)</f>
        <v>13</v>
      </c>
      <c r="CW97" s="34" t="n">
        <f aca="false">MATCH(CONCATENATE("DISC ",TEXT($BR97,"mmm-yyyy")),Curves!$11:$11,0)</f>
        <v>37</v>
      </c>
      <c r="CX97" s="34"/>
      <c r="CY97" s="34" t="n">
        <f aca="false">MATCH(CONCATENATE("NG ",TEXT($BS97,"mmm-yyyy")),Curves!$11:$11,0)</f>
        <v>26</v>
      </c>
      <c r="CZ97" s="34" t="n">
        <f aca="false">MATCH(CONCATENATE("B ",TEXT($BS97,"mmm-yyyy")),Curves!$11:$11,0)</f>
        <v>14</v>
      </c>
      <c r="DA97" s="34" t="n">
        <f aca="false">MATCH(CONCATENATE("DISC ",TEXT($BS97,"mmm-yyyy")),Curves!$11:$11,0)</f>
        <v>38</v>
      </c>
      <c r="DB97" s="34"/>
      <c r="DC97" s="34" t="n">
        <f aca="false">MATCH(CONCATENATE("NG ",TEXT($BT97,"mmm-yyyy")),Curves!$11:$11,0)</f>
        <v>27</v>
      </c>
      <c r="DD97" s="34" t="n">
        <f aca="false">MATCH(CONCATENATE("B ",TEXT($BT97,"mmm-yyyy")),Curves!$11:$11,0)</f>
        <v>15</v>
      </c>
      <c r="DE97" s="34" t="n">
        <f aca="false">MATCH(CONCATENATE("DISC ",TEXT($BT97,"mmm-yyyy")),Curves!$11:$11,0)</f>
        <v>39</v>
      </c>
      <c r="DF97" s="34"/>
      <c r="DG97" s="34" t="n">
        <f aca="false">MATCH(CONCATENATE("NG ",TEXT($BU97,"mmm-yyyy")),Curves!$11:$11,0)</f>
        <v>28</v>
      </c>
      <c r="DH97" s="34" t="n">
        <f aca="false">MATCH(CONCATENATE("B ",TEXT($BU97,"mmm-yyyy")),Curves!$11:$11,0)</f>
        <v>16</v>
      </c>
      <c r="DI97" s="34" t="n">
        <f aca="false">MATCH(CONCATENATE("DISC ",TEXT($BU97,"mmm-yyyy")),Curves!$11:$11,0)</f>
        <v>40</v>
      </c>
      <c r="DK97" s="34" t="n">
        <f aca="false">MATCH(CONCATENATE("NG ",TEXT($BV97,"mmm-yyyy")),Curves!$11:$11,0)</f>
        <v>29</v>
      </c>
      <c r="DL97" s="34" t="n">
        <f aca="false">MATCH(CONCATENATE("B ",TEXT($BV97,"mmm-yyyy")),Curves!$11:$11,0)</f>
        <v>17</v>
      </c>
      <c r="DM97" s="34" t="n">
        <f aca="false">MATCH(CONCATENATE("DISC ",TEXT($BV97,"mmm-yyyy")),Curves!$11:$11,0)</f>
        <v>41</v>
      </c>
      <c r="DO97" s="34" t="n">
        <f aca="false">MATCH(CONCATENATE("NG ",TEXT($BW97,"mmm-yyyy")),Curves!$11:$11,0)</f>
        <v>30</v>
      </c>
      <c r="DP97" s="34" t="n">
        <f aca="false">MATCH(CONCATENATE("B ",TEXT($BW97,"mmm-yyyy")),Curves!$11:$11,0)</f>
        <v>18</v>
      </c>
      <c r="DQ97" s="34" t="n">
        <f aca="false">MATCH(CONCATENATE("DISC ",TEXT($BW97,"mmm-yyyy")),Curves!$11:$11,0)</f>
        <v>42</v>
      </c>
    </row>
    <row r="98" customFormat="false" ht="12.75" hidden="false" customHeight="false" outlineLevel="0" collapsed="false">
      <c r="B98" s="26" t="n">
        <f aca="false">IF(C98&lt;&gt;"",IF(C98&gt;=(WORKDAY(EOMONTH(C98,0)+1,-2)),EOMONTH(EOMONTH(C98,0)+1,0)+1,EOMONTH(C98,0)+1),"")</f>
        <v>36008</v>
      </c>
      <c r="C98" s="45" t="n">
        <f aca="false">IF(Curves!C107&lt;&gt;"",Curves!C107,"")</f>
        <v>35981</v>
      </c>
      <c r="D98" s="46"/>
      <c r="E98" s="47" t="n">
        <f aca="false">(T98+U98)*V98</f>
        <v>0</v>
      </c>
      <c r="F98" s="47" t="n">
        <f aca="false">(X98+Y98)*Z98</f>
        <v>0</v>
      </c>
      <c r="G98" s="47" t="n">
        <f aca="false">(AB98+AC98)*AD98</f>
        <v>0</v>
      </c>
      <c r="H98" s="47" t="n">
        <f aca="false">(AF98+AG98)*AH98</f>
        <v>0</v>
      </c>
      <c r="I98" s="47" t="n">
        <f aca="false">(AJ98+AK98)*AL98</f>
        <v>0</v>
      </c>
      <c r="J98" s="47" t="n">
        <f aca="false">(AN98+AO98)*AP98</f>
        <v>0</v>
      </c>
      <c r="K98" s="47" t="n">
        <f aca="false">(AR98+AS98)*AT98</f>
        <v>0</v>
      </c>
      <c r="L98" s="47" t="n">
        <f aca="false">(AV98+AW98)*AX98</f>
        <v>0</v>
      </c>
      <c r="M98" s="47" t="n">
        <f aca="false">(AZ98+BA98)*BB98</f>
        <v>0</v>
      </c>
      <c r="N98" s="47" t="n">
        <f aca="false">(BD98+BE98)*BF98</f>
        <v>0</v>
      </c>
      <c r="O98" s="48" t="n">
        <f aca="false">(BH98+BI98)*BJ98</f>
        <v>0</v>
      </c>
      <c r="P98" s="49" t="n">
        <f aca="false">MAX(E98:O98)</f>
        <v>0</v>
      </c>
      <c r="Q98" s="49" t="n">
        <f aca="false">MIN(H98:O98)</f>
        <v>0</v>
      </c>
      <c r="R98" s="50" t="n">
        <f aca="false">IF(P98-Q98&lt;&gt;0,P98-Q98,R97)</f>
        <v>0.366519476503689</v>
      </c>
      <c r="T98" s="31" t="n">
        <f aca="false">INDEX(Curves!$A$12:$AZ$907,$BZ98,CA98)</f>
        <v>0</v>
      </c>
      <c r="U98" s="31" t="n">
        <f aca="false">INDEX(Curves!$A$12:$AZ$907,$BZ98,CB98)</f>
        <v>0</v>
      </c>
      <c r="V98" s="31" t="n">
        <f aca="false">INDEX(Curves!$A$12:$AZ$907,$BZ98,CC98)</f>
        <v>0</v>
      </c>
      <c r="W98" s="31"/>
      <c r="X98" s="31" t="n">
        <f aca="false">INDEX(Curves!$A$12:$AZ$907,$BZ98,CE98)</f>
        <v>0</v>
      </c>
      <c r="Y98" s="31" t="n">
        <f aca="false">INDEX(Curves!$A$12:$AZ$907,$BZ98,CF98)</f>
        <v>0</v>
      </c>
      <c r="Z98" s="31" t="n">
        <f aca="false">INDEX(Curves!$A$12:$AZ$907,$BZ98,CG98)</f>
        <v>0</v>
      </c>
      <c r="AA98" s="31"/>
      <c r="AB98" s="31" t="n">
        <f aca="false">INDEX(Curves!$A$12:$AZ$907,$BZ98,CI98)</f>
        <v>0</v>
      </c>
      <c r="AC98" s="31" t="n">
        <f aca="false">INDEX(Curves!$A$12:$AZ$907,$BZ98,CJ98)</f>
        <v>0</v>
      </c>
      <c r="AD98" s="31" t="n">
        <f aca="false">INDEX(Curves!$A$12:$AZ$907,$BZ98,CK98)</f>
        <v>0</v>
      </c>
      <c r="AE98" s="31"/>
      <c r="AF98" s="31" t="n">
        <f aca="false">INDEX(Curves!$A$12:$AZ$907,$BZ98,CM98)</f>
        <v>0</v>
      </c>
      <c r="AG98" s="31" t="n">
        <f aca="false">INDEX(Curves!$A$12:$AZ$907,$BZ98,CN98)</f>
        <v>0</v>
      </c>
      <c r="AH98" s="31" t="n">
        <f aca="false">INDEX(Curves!$A$12:$AZ$907,$BZ98,CO98)</f>
        <v>0</v>
      </c>
      <c r="AI98" s="31"/>
      <c r="AJ98" s="31" t="n">
        <f aca="false">INDEX(Curves!$A$12:$AZ$907,$BZ98,CQ98)</f>
        <v>0</v>
      </c>
      <c r="AK98" s="31" t="n">
        <f aca="false">INDEX(Curves!$A$12:$AZ$907,$BZ98,CR98)</f>
        <v>0</v>
      </c>
      <c r="AL98" s="31" t="n">
        <f aca="false">INDEX(Curves!$A$12:$AZ$907,$BZ98,CS98)</f>
        <v>0</v>
      </c>
      <c r="AM98" s="31"/>
      <c r="AN98" s="31" t="n">
        <f aca="false">INDEX(Curves!$A$12:$AZ$907,$BZ98,CU98)</f>
        <v>0</v>
      </c>
      <c r="AO98" s="31" t="n">
        <f aca="false">INDEX(Curves!$A$12:$AZ$907,$BZ98,CV98)</f>
        <v>0</v>
      </c>
      <c r="AP98" s="31" t="n">
        <f aca="false">INDEX(Curves!$A$12:$AZ$907,$BZ98,CW98)</f>
        <v>0</v>
      </c>
      <c r="AQ98" s="31"/>
      <c r="AR98" s="31" t="n">
        <f aca="false">INDEX(Curves!$A$12:$AZ$907,$BZ98,CY98)</f>
        <v>0</v>
      </c>
      <c r="AS98" s="31" t="n">
        <f aca="false">INDEX(Curves!$A$12:$AZ$907,$BZ98,CZ98)</f>
        <v>0</v>
      </c>
      <c r="AT98" s="31" t="n">
        <f aca="false">INDEX(Curves!$A$12:$AZ$907,$BZ98,DA98)</f>
        <v>0</v>
      </c>
      <c r="AU98" s="31"/>
      <c r="AV98" s="31" t="n">
        <f aca="false">INDEX(Curves!$A$12:$AZ$907,$BZ98,DC98)</f>
        <v>0</v>
      </c>
      <c r="AW98" s="31" t="n">
        <f aca="false">INDEX(Curves!$A$12:$AZ$907,$BZ98,DD98)</f>
        <v>0</v>
      </c>
      <c r="AX98" s="31" t="n">
        <f aca="false">INDEX(Curves!$A$12:$AZ$907,$BZ98,DE98)</f>
        <v>0</v>
      </c>
      <c r="AY98" s="31"/>
      <c r="AZ98" s="31" t="n">
        <f aca="false">INDEX(Curves!$A$12:$AZ$907,$BZ98,DG98)</f>
        <v>0</v>
      </c>
      <c r="BA98" s="31" t="n">
        <f aca="false">INDEX(Curves!$A$12:$AZ$907,$BZ98,DH98)</f>
        <v>0</v>
      </c>
      <c r="BB98" s="31" t="n">
        <f aca="false">INDEX(Curves!$A$12:$AZ$907,$BZ98,DI98)</f>
        <v>0</v>
      </c>
      <c r="BC98" s="31"/>
      <c r="BD98" s="31" t="n">
        <f aca="false">INDEX(Curves!$A$12:$AZ$907,$BZ98,DK98)</f>
        <v>0</v>
      </c>
      <c r="BE98" s="31" t="n">
        <f aca="false">INDEX(Curves!$A$12:$AZ$907,$BZ98,DL98)</f>
        <v>0</v>
      </c>
      <c r="BF98" s="31" t="n">
        <f aca="false">INDEX(Curves!$A$12:$AZ$907,$BZ98,DM98)</f>
        <v>0</v>
      </c>
      <c r="BG98" s="31"/>
      <c r="BH98" s="31" t="n">
        <f aca="false">INDEX(Curves!$A$12:$AZ$907,$BZ98,DO98)</f>
        <v>0</v>
      </c>
      <c r="BI98" s="31" t="n">
        <f aca="false">INDEX(Curves!$A$12:$AZ$907,$BZ98,DP98)</f>
        <v>0</v>
      </c>
      <c r="BJ98" s="31" t="n">
        <f aca="false">INDEX(Curves!$A$12:$AZ$907,$BZ98,DQ98)</f>
        <v>0</v>
      </c>
      <c r="BK98" s="0"/>
      <c r="BL98" s="0"/>
      <c r="BM98" s="51" t="n">
        <f aca="false">BM97</f>
        <v>35916</v>
      </c>
      <c r="BN98" s="51" t="n">
        <f aca="false">EOMONTH(BM98,1)</f>
        <v>35976</v>
      </c>
      <c r="BO98" s="51" t="n">
        <f aca="false">EOMONTH(BN98,1)</f>
        <v>36007</v>
      </c>
      <c r="BP98" s="51" t="n">
        <f aca="false">EOMONTH(BO98,1)</f>
        <v>36038</v>
      </c>
      <c r="BQ98" s="51" t="n">
        <f aca="false">EOMONTH(BP98,1)</f>
        <v>36068</v>
      </c>
      <c r="BR98" s="51" t="n">
        <f aca="false">EOMONTH(BQ98,1)</f>
        <v>36099</v>
      </c>
      <c r="BS98" s="51" t="n">
        <f aca="false">EOMONTH(BR98,1)</f>
        <v>36129</v>
      </c>
      <c r="BT98" s="51" t="n">
        <f aca="false">EOMONTH(BS98,1)</f>
        <v>36160</v>
      </c>
      <c r="BU98" s="51" t="n">
        <f aca="false">EOMONTH(BT98,1)</f>
        <v>36191</v>
      </c>
      <c r="BV98" s="51" t="n">
        <f aca="false">EOMONTH(BU98,1)</f>
        <v>36219</v>
      </c>
      <c r="BW98" s="51" t="n">
        <f aca="false">EOMONTH(BV98,1)</f>
        <v>36250</v>
      </c>
      <c r="BX98" s="52"/>
      <c r="BZ98" s="34" t="n">
        <f aca="false">MATCH(C98,Curves!$C$12:$C$433,0)</f>
        <v>96</v>
      </c>
      <c r="CA98" s="34" t="n">
        <f aca="false">MATCH(CONCATENATE("NG ",TEXT($BM98,"mmm-yyyy")),Curves!$11:$11,0)</f>
        <v>20</v>
      </c>
      <c r="CB98" s="34" t="n">
        <f aca="false">MATCH(CONCATENATE("B ",TEXT($BM98,"mmm-yyyy")),Curves!$11:$11,0)</f>
        <v>8</v>
      </c>
      <c r="CC98" s="34" t="n">
        <f aca="false">MATCH(CONCATENATE("DISC ",TEXT($BM98,"mmm-yyyy")),Curves!$11:$11,0)</f>
        <v>32</v>
      </c>
      <c r="CD98" s="34"/>
      <c r="CE98" s="34" t="n">
        <f aca="false">MATCH(CONCATENATE("NG ",TEXT($BN98,"mmm-yyyy")),Curves!$11:$11,0)</f>
        <v>21</v>
      </c>
      <c r="CF98" s="34" t="n">
        <f aca="false">MATCH(CONCATENATE("B ",TEXT($BN98,"mmm-yyyy")),Curves!$11:$11,0)</f>
        <v>9</v>
      </c>
      <c r="CG98" s="34" t="n">
        <f aca="false">MATCH(CONCATENATE("DISC ",TEXT($BN98,"mmm-yyyy")),Curves!$11:$11,0)</f>
        <v>33</v>
      </c>
      <c r="CH98" s="34"/>
      <c r="CI98" s="34" t="n">
        <f aca="false">MATCH(CONCATENATE("NG ",TEXT($BO98,"mmm-yyyy")),Curves!$11:$11,0)</f>
        <v>22</v>
      </c>
      <c r="CJ98" s="34" t="n">
        <f aca="false">MATCH(CONCATENATE("B ",TEXT($BO98,"mmm-yyyy")),Curves!$11:$11,0)</f>
        <v>10</v>
      </c>
      <c r="CK98" s="34" t="n">
        <f aca="false">MATCH(CONCATENATE("DISC ",TEXT($BO98,"mmm-yyyy")),Curves!$11:$11,0)</f>
        <v>34</v>
      </c>
      <c r="CL98" s="34"/>
      <c r="CM98" s="34" t="n">
        <f aca="false">MATCH(CONCATENATE("NG ",TEXT($BP98,"mmm-yyyy")),Curves!$11:$11,0)</f>
        <v>23</v>
      </c>
      <c r="CN98" s="34" t="n">
        <f aca="false">MATCH(CONCATENATE("B ",TEXT($BP98,"mmm-yyyy")),Curves!$11:$11,0)</f>
        <v>11</v>
      </c>
      <c r="CO98" s="34" t="n">
        <f aca="false">MATCH(CONCATENATE("DISC ",TEXT($BP98,"mmm-yyyy")),Curves!$11:$11,0)</f>
        <v>35</v>
      </c>
      <c r="CP98" s="34"/>
      <c r="CQ98" s="34" t="n">
        <f aca="false">MATCH(CONCATENATE("NG ",TEXT($BQ98,"mmm-yyyy")),Curves!$11:$11,0)</f>
        <v>24</v>
      </c>
      <c r="CR98" s="34" t="n">
        <f aca="false">MATCH(CONCATENATE("B ",TEXT($BQ98,"mmm-yyyy")),Curves!$11:$11,0)</f>
        <v>12</v>
      </c>
      <c r="CS98" s="34" t="n">
        <f aca="false">MATCH(CONCATENATE("DISC ",TEXT($BQ98,"mmm-yyyy")),Curves!$11:$11,0)</f>
        <v>36</v>
      </c>
      <c r="CT98" s="34"/>
      <c r="CU98" s="34" t="n">
        <f aca="false">MATCH(CONCATENATE("NG ",TEXT($BR98,"mmm-yyyy")),Curves!$11:$11,0)</f>
        <v>25</v>
      </c>
      <c r="CV98" s="34" t="n">
        <f aca="false">MATCH(CONCATENATE("B ",TEXT($BR98,"mmm-yyyy")),Curves!$11:$11,0)</f>
        <v>13</v>
      </c>
      <c r="CW98" s="34" t="n">
        <f aca="false">MATCH(CONCATENATE("DISC ",TEXT($BR98,"mmm-yyyy")),Curves!$11:$11,0)</f>
        <v>37</v>
      </c>
      <c r="CX98" s="34"/>
      <c r="CY98" s="34" t="n">
        <f aca="false">MATCH(CONCATENATE("NG ",TEXT($BS98,"mmm-yyyy")),Curves!$11:$11,0)</f>
        <v>26</v>
      </c>
      <c r="CZ98" s="34" t="n">
        <f aca="false">MATCH(CONCATENATE("B ",TEXT($BS98,"mmm-yyyy")),Curves!$11:$11,0)</f>
        <v>14</v>
      </c>
      <c r="DA98" s="34" t="n">
        <f aca="false">MATCH(CONCATENATE("DISC ",TEXT($BS98,"mmm-yyyy")),Curves!$11:$11,0)</f>
        <v>38</v>
      </c>
      <c r="DB98" s="34"/>
      <c r="DC98" s="34" t="n">
        <f aca="false">MATCH(CONCATENATE("NG ",TEXT($BT98,"mmm-yyyy")),Curves!$11:$11,0)</f>
        <v>27</v>
      </c>
      <c r="DD98" s="34" t="n">
        <f aca="false">MATCH(CONCATENATE("B ",TEXT($BT98,"mmm-yyyy")),Curves!$11:$11,0)</f>
        <v>15</v>
      </c>
      <c r="DE98" s="34" t="n">
        <f aca="false">MATCH(CONCATENATE("DISC ",TEXT($BT98,"mmm-yyyy")),Curves!$11:$11,0)</f>
        <v>39</v>
      </c>
      <c r="DF98" s="34"/>
      <c r="DG98" s="34" t="n">
        <f aca="false">MATCH(CONCATENATE("NG ",TEXT($BU98,"mmm-yyyy")),Curves!$11:$11,0)</f>
        <v>28</v>
      </c>
      <c r="DH98" s="34" t="n">
        <f aca="false">MATCH(CONCATENATE("B ",TEXT($BU98,"mmm-yyyy")),Curves!$11:$11,0)</f>
        <v>16</v>
      </c>
      <c r="DI98" s="34" t="n">
        <f aca="false">MATCH(CONCATENATE("DISC ",TEXT($BU98,"mmm-yyyy")),Curves!$11:$11,0)</f>
        <v>40</v>
      </c>
      <c r="DK98" s="34" t="n">
        <f aca="false">MATCH(CONCATENATE("NG ",TEXT($BV98,"mmm-yyyy")),Curves!$11:$11,0)</f>
        <v>29</v>
      </c>
      <c r="DL98" s="34" t="n">
        <f aca="false">MATCH(CONCATENATE("B ",TEXT($BV98,"mmm-yyyy")),Curves!$11:$11,0)</f>
        <v>17</v>
      </c>
      <c r="DM98" s="34" t="n">
        <f aca="false">MATCH(CONCATENATE("DISC ",TEXT($BV98,"mmm-yyyy")),Curves!$11:$11,0)</f>
        <v>41</v>
      </c>
      <c r="DO98" s="34" t="n">
        <f aca="false">MATCH(CONCATENATE("NG ",TEXT($BW98,"mmm-yyyy")),Curves!$11:$11,0)</f>
        <v>30</v>
      </c>
      <c r="DP98" s="34" t="n">
        <f aca="false">MATCH(CONCATENATE("B ",TEXT($BW98,"mmm-yyyy")),Curves!$11:$11,0)</f>
        <v>18</v>
      </c>
      <c r="DQ98" s="34" t="n">
        <f aca="false">MATCH(CONCATENATE("DISC ",TEXT($BW98,"mmm-yyyy")),Curves!$11:$11,0)</f>
        <v>42</v>
      </c>
    </row>
    <row r="99" customFormat="false" ht="12.75" hidden="false" customHeight="false" outlineLevel="0" collapsed="false">
      <c r="B99" s="26" t="n">
        <f aca="false">IF(C99&lt;&gt;"",IF(C99&gt;=(WORKDAY(EOMONTH(C99,0)+1,-2)),EOMONTH(EOMONTH(C99,0)+1,0)+1,EOMONTH(C99,0)+1),"")</f>
        <v>36008</v>
      </c>
      <c r="C99" s="45" t="n">
        <f aca="false">IF(Curves!C108&lt;&gt;"",Curves!C108,"")</f>
        <v>35982</v>
      </c>
      <c r="D99" s="46"/>
      <c r="E99" s="47" t="n">
        <f aca="false">(T99+U99)*V99</f>
        <v>0</v>
      </c>
      <c r="F99" s="47" t="n">
        <f aca="false">(X99+Y99)*Z99</f>
        <v>0</v>
      </c>
      <c r="G99" s="47" t="n">
        <f aca="false">(AB99+AC99)*AD99</f>
        <v>0</v>
      </c>
      <c r="H99" s="47" t="n">
        <f aca="false">(AF99+AG99)*AH99</f>
        <v>2.44009426641519</v>
      </c>
      <c r="I99" s="47" t="n">
        <f aca="false">(AJ99+AK99)*AL99</f>
        <v>2.44010865600952</v>
      </c>
      <c r="J99" s="47" t="n">
        <f aca="false">(AN99+AO99)*AP99</f>
        <v>2.44936872887698</v>
      </c>
      <c r="K99" s="47" t="n">
        <f aca="false">(AR99+AS99)*AT99</f>
        <v>2.67312330208128</v>
      </c>
      <c r="L99" s="47" t="n">
        <f aca="false">(AV99+AW99)*AX99</f>
        <v>2.81500108939373</v>
      </c>
      <c r="M99" s="47" t="n">
        <f aca="false">(AZ99+BA99)*BB99</f>
        <v>2.83054894663516</v>
      </c>
      <c r="N99" s="47" t="n">
        <f aca="false">(BD99+BE99)*BF99</f>
        <v>2.68134660942142</v>
      </c>
      <c r="O99" s="48" t="n">
        <f aca="false">(BH99+BI99)*BJ99</f>
        <v>2.52989483331928</v>
      </c>
      <c r="P99" s="49" t="n">
        <f aca="false">MAX(E99:O99)</f>
        <v>2.83054894663516</v>
      </c>
      <c r="Q99" s="49" t="n">
        <f aca="false">MIN(H99:O99)</f>
        <v>2.44009426641519</v>
      </c>
      <c r="R99" s="50" t="n">
        <f aca="false">IF(P99-Q99&lt;&gt;0,P99-Q99,R98)</f>
        <v>0.390454680219964</v>
      </c>
      <c r="T99" s="31" t="n">
        <f aca="false">INDEX(Curves!$A$12:$AZ$907,$BZ99,CA99)</f>
        <v>0</v>
      </c>
      <c r="U99" s="31" t="n">
        <f aca="false">INDEX(Curves!$A$12:$AZ$907,$BZ99,CB99)</f>
        <v>0</v>
      </c>
      <c r="V99" s="31" t="n">
        <f aca="false">INDEX(Curves!$A$12:$AZ$907,$BZ99,CC99)</f>
        <v>0</v>
      </c>
      <c r="W99" s="31"/>
      <c r="X99" s="31" t="n">
        <f aca="false">INDEX(Curves!$A$12:$AZ$907,$BZ99,CE99)</f>
        <v>0</v>
      </c>
      <c r="Y99" s="31" t="n">
        <f aca="false">INDEX(Curves!$A$12:$AZ$907,$BZ99,CF99)</f>
        <v>0</v>
      </c>
      <c r="Z99" s="31" t="n">
        <f aca="false">INDEX(Curves!$A$12:$AZ$907,$BZ99,CG99)</f>
        <v>0</v>
      </c>
      <c r="AA99" s="31"/>
      <c r="AB99" s="31" t="n">
        <f aca="false">INDEX(Curves!$A$12:$AZ$907,$BZ99,CI99)</f>
        <v>0</v>
      </c>
      <c r="AC99" s="31" t="n">
        <f aca="false">INDEX(Curves!$A$12:$AZ$907,$BZ99,CJ99)</f>
        <v>0</v>
      </c>
      <c r="AD99" s="31" t="n">
        <f aca="false">INDEX(Curves!$A$12:$AZ$907,$BZ99,CK99)</f>
        <v>0</v>
      </c>
      <c r="AE99" s="31"/>
      <c r="AF99" s="31" t="n">
        <f aca="false">INDEX(Curves!$A$12:$AZ$907,$BZ99,CM99)</f>
        <v>2.365</v>
      </c>
      <c r="AG99" s="31" t="n">
        <f aca="false">INDEX(Curves!$A$12:$AZ$907,$BZ99,CN99)</f>
        <v>0.085</v>
      </c>
      <c r="AH99" s="31" t="n">
        <f aca="false">INDEX(Curves!$A$12:$AZ$907,$BZ99,CO99)</f>
        <v>0.995956843434772</v>
      </c>
      <c r="AI99" s="31"/>
      <c r="AJ99" s="31" t="n">
        <f aca="false">INDEX(Curves!$A$12:$AZ$907,$BZ99,CQ99)</f>
        <v>2.392</v>
      </c>
      <c r="AK99" s="31" t="n">
        <f aca="false">INDEX(Curves!$A$12:$AZ$907,$BZ99,CR99)</f>
        <v>0.07</v>
      </c>
      <c r="AL99" s="31" t="n">
        <f aca="false">INDEX(Curves!$A$12:$AZ$907,$BZ99,CS99)</f>
        <v>0.991108308695988</v>
      </c>
      <c r="AM99" s="31"/>
      <c r="AN99" s="31" t="n">
        <f aca="false">INDEX(Curves!$A$12:$AZ$907,$BZ99,CU99)</f>
        <v>2.413</v>
      </c>
      <c r="AO99" s="31" t="n">
        <f aca="false">INDEX(Curves!$A$12:$AZ$907,$BZ99,CV99)</f>
        <v>0.07</v>
      </c>
      <c r="AP99" s="31" t="n">
        <f aca="false">INDEX(Curves!$A$12:$AZ$907,$BZ99,CW99)</f>
        <v>0.986455388190486</v>
      </c>
      <c r="AQ99" s="31"/>
      <c r="AR99" s="31" t="n">
        <f aca="false">INDEX(Curves!$A$12:$AZ$907,$BZ99,CY99)</f>
        <v>2.568</v>
      </c>
      <c r="AS99" s="31" t="n">
        <f aca="false">INDEX(Curves!$A$12:$AZ$907,$BZ99,CZ99)</f>
        <v>0.155</v>
      </c>
      <c r="AT99" s="31" t="n">
        <f aca="false">INDEX(Curves!$A$12:$AZ$907,$BZ99,DA99)</f>
        <v>0.981683181080161</v>
      </c>
      <c r="AU99" s="31"/>
      <c r="AV99" s="31" t="n">
        <f aca="false">INDEX(Curves!$A$12:$AZ$907,$BZ99,DC99)</f>
        <v>2.726</v>
      </c>
      <c r="AW99" s="31" t="n">
        <f aca="false">INDEX(Curves!$A$12:$AZ$907,$BZ99,DD99)</f>
        <v>0.155</v>
      </c>
      <c r="AX99" s="31" t="n">
        <f aca="false">INDEX(Curves!$A$12:$AZ$907,$BZ99,DE99)</f>
        <v>0.977091665877727</v>
      </c>
      <c r="AY99" s="31"/>
      <c r="AZ99" s="31" t="n">
        <f aca="false">INDEX(Curves!$A$12:$AZ$907,$BZ99,DG99)</f>
        <v>2.756</v>
      </c>
      <c r="BA99" s="31" t="n">
        <f aca="false">INDEX(Curves!$A$12:$AZ$907,$BZ99,DH99)</f>
        <v>0.155</v>
      </c>
      <c r="BB99" s="31" t="n">
        <f aca="false">INDEX(Curves!$A$12:$AZ$907,$BZ99,DI99)</f>
        <v>0.972363087129906</v>
      </c>
      <c r="BC99" s="31"/>
      <c r="BD99" s="31" t="n">
        <f aca="false">INDEX(Curves!$A$12:$AZ$907,$BZ99,DK99)</f>
        <v>2.616</v>
      </c>
      <c r="BE99" s="31" t="n">
        <f aca="false">INDEX(Curves!$A$12:$AZ$907,$BZ99,DL99)</f>
        <v>0.155</v>
      </c>
      <c r="BF99" s="31" t="n">
        <f aca="false">INDEX(Curves!$A$12:$AZ$907,$BZ99,DM99)</f>
        <v>0.967645835229671</v>
      </c>
      <c r="BG99" s="31"/>
      <c r="BH99" s="31" t="n">
        <f aca="false">INDEX(Curves!$A$12:$AZ$907,$BZ99,DO99)</f>
        <v>2.471</v>
      </c>
      <c r="BI99" s="31" t="n">
        <f aca="false">INDEX(Curves!$A$12:$AZ$907,$BZ99,DP99)</f>
        <v>0.155</v>
      </c>
      <c r="BJ99" s="31" t="n">
        <f aca="false">INDEX(Curves!$A$12:$AZ$907,$BZ99,DQ99)</f>
        <v>0.963402449855019</v>
      </c>
      <c r="BK99" s="0"/>
      <c r="BL99" s="0"/>
      <c r="BM99" s="51" t="n">
        <f aca="false">BM98</f>
        <v>35916</v>
      </c>
      <c r="BN99" s="51" t="n">
        <f aca="false">EOMONTH(BM99,1)</f>
        <v>35976</v>
      </c>
      <c r="BO99" s="51" t="n">
        <f aca="false">EOMONTH(BN99,1)</f>
        <v>36007</v>
      </c>
      <c r="BP99" s="51" t="n">
        <f aca="false">EOMONTH(BO99,1)</f>
        <v>36038</v>
      </c>
      <c r="BQ99" s="51" t="n">
        <f aca="false">EOMONTH(BP99,1)</f>
        <v>36068</v>
      </c>
      <c r="BR99" s="51" t="n">
        <f aca="false">EOMONTH(BQ99,1)</f>
        <v>36099</v>
      </c>
      <c r="BS99" s="51" t="n">
        <f aca="false">EOMONTH(BR99,1)</f>
        <v>36129</v>
      </c>
      <c r="BT99" s="51" t="n">
        <f aca="false">EOMONTH(BS99,1)</f>
        <v>36160</v>
      </c>
      <c r="BU99" s="51" t="n">
        <f aca="false">EOMONTH(BT99,1)</f>
        <v>36191</v>
      </c>
      <c r="BV99" s="51" t="n">
        <f aca="false">EOMONTH(BU99,1)</f>
        <v>36219</v>
      </c>
      <c r="BW99" s="51" t="n">
        <f aca="false">EOMONTH(BV99,1)</f>
        <v>36250</v>
      </c>
      <c r="BX99" s="52"/>
      <c r="BZ99" s="34" t="n">
        <f aca="false">MATCH(C99,Curves!$C$12:$C$433,0)</f>
        <v>97</v>
      </c>
      <c r="CA99" s="34" t="n">
        <f aca="false">MATCH(CONCATENATE("NG ",TEXT($BM99,"mmm-yyyy")),Curves!$11:$11,0)</f>
        <v>20</v>
      </c>
      <c r="CB99" s="34" t="n">
        <f aca="false">MATCH(CONCATENATE("B ",TEXT($BM99,"mmm-yyyy")),Curves!$11:$11,0)</f>
        <v>8</v>
      </c>
      <c r="CC99" s="34" t="n">
        <f aca="false">MATCH(CONCATENATE("DISC ",TEXT($BM99,"mmm-yyyy")),Curves!$11:$11,0)</f>
        <v>32</v>
      </c>
      <c r="CD99" s="34"/>
      <c r="CE99" s="34" t="n">
        <f aca="false">MATCH(CONCATENATE("NG ",TEXT($BN99,"mmm-yyyy")),Curves!$11:$11,0)</f>
        <v>21</v>
      </c>
      <c r="CF99" s="34" t="n">
        <f aca="false">MATCH(CONCATENATE("B ",TEXT($BN99,"mmm-yyyy")),Curves!$11:$11,0)</f>
        <v>9</v>
      </c>
      <c r="CG99" s="34" t="n">
        <f aca="false">MATCH(CONCATENATE("DISC ",TEXT($BN99,"mmm-yyyy")),Curves!$11:$11,0)</f>
        <v>33</v>
      </c>
      <c r="CH99" s="34"/>
      <c r="CI99" s="34" t="n">
        <f aca="false">MATCH(CONCATENATE("NG ",TEXT($BO99,"mmm-yyyy")),Curves!$11:$11,0)</f>
        <v>22</v>
      </c>
      <c r="CJ99" s="34" t="n">
        <f aca="false">MATCH(CONCATENATE("B ",TEXT($BO99,"mmm-yyyy")),Curves!$11:$11,0)</f>
        <v>10</v>
      </c>
      <c r="CK99" s="34" t="n">
        <f aca="false">MATCH(CONCATENATE("DISC ",TEXT($BO99,"mmm-yyyy")),Curves!$11:$11,0)</f>
        <v>34</v>
      </c>
      <c r="CL99" s="34"/>
      <c r="CM99" s="34" t="n">
        <f aca="false">MATCH(CONCATENATE("NG ",TEXT($BP99,"mmm-yyyy")),Curves!$11:$11,0)</f>
        <v>23</v>
      </c>
      <c r="CN99" s="34" t="n">
        <f aca="false">MATCH(CONCATENATE("B ",TEXT($BP99,"mmm-yyyy")),Curves!$11:$11,0)</f>
        <v>11</v>
      </c>
      <c r="CO99" s="34" t="n">
        <f aca="false">MATCH(CONCATENATE("DISC ",TEXT($BP99,"mmm-yyyy")),Curves!$11:$11,0)</f>
        <v>35</v>
      </c>
      <c r="CP99" s="34"/>
      <c r="CQ99" s="34" t="n">
        <f aca="false">MATCH(CONCATENATE("NG ",TEXT($BQ99,"mmm-yyyy")),Curves!$11:$11,0)</f>
        <v>24</v>
      </c>
      <c r="CR99" s="34" t="n">
        <f aca="false">MATCH(CONCATENATE("B ",TEXT($BQ99,"mmm-yyyy")),Curves!$11:$11,0)</f>
        <v>12</v>
      </c>
      <c r="CS99" s="34" t="n">
        <f aca="false">MATCH(CONCATENATE("DISC ",TEXT($BQ99,"mmm-yyyy")),Curves!$11:$11,0)</f>
        <v>36</v>
      </c>
      <c r="CT99" s="34"/>
      <c r="CU99" s="34" t="n">
        <f aca="false">MATCH(CONCATENATE("NG ",TEXT($BR99,"mmm-yyyy")),Curves!$11:$11,0)</f>
        <v>25</v>
      </c>
      <c r="CV99" s="34" t="n">
        <f aca="false">MATCH(CONCATENATE("B ",TEXT($BR99,"mmm-yyyy")),Curves!$11:$11,0)</f>
        <v>13</v>
      </c>
      <c r="CW99" s="34" t="n">
        <f aca="false">MATCH(CONCATENATE("DISC ",TEXT($BR99,"mmm-yyyy")),Curves!$11:$11,0)</f>
        <v>37</v>
      </c>
      <c r="CX99" s="34"/>
      <c r="CY99" s="34" t="n">
        <f aca="false">MATCH(CONCATENATE("NG ",TEXT($BS99,"mmm-yyyy")),Curves!$11:$11,0)</f>
        <v>26</v>
      </c>
      <c r="CZ99" s="34" t="n">
        <f aca="false">MATCH(CONCATENATE("B ",TEXT($BS99,"mmm-yyyy")),Curves!$11:$11,0)</f>
        <v>14</v>
      </c>
      <c r="DA99" s="34" t="n">
        <f aca="false">MATCH(CONCATENATE("DISC ",TEXT($BS99,"mmm-yyyy")),Curves!$11:$11,0)</f>
        <v>38</v>
      </c>
      <c r="DB99" s="34"/>
      <c r="DC99" s="34" t="n">
        <f aca="false">MATCH(CONCATENATE("NG ",TEXT($BT99,"mmm-yyyy")),Curves!$11:$11,0)</f>
        <v>27</v>
      </c>
      <c r="DD99" s="34" t="n">
        <f aca="false">MATCH(CONCATENATE("B ",TEXT($BT99,"mmm-yyyy")),Curves!$11:$11,0)</f>
        <v>15</v>
      </c>
      <c r="DE99" s="34" t="n">
        <f aca="false">MATCH(CONCATENATE("DISC ",TEXT($BT99,"mmm-yyyy")),Curves!$11:$11,0)</f>
        <v>39</v>
      </c>
      <c r="DF99" s="34"/>
      <c r="DG99" s="34" t="n">
        <f aca="false">MATCH(CONCATENATE("NG ",TEXT($BU99,"mmm-yyyy")),Curves!$11:$11,0)</f>
        <v>28</v>
      </c>
      <c r="DH99" s="34" t="n">
        <f aca="false">MATCH(CONCATENATE("B ",TEXT($BU99,"mmm-yyyy")),Curves!$11:$11,0)</f>
        <v>16</v>
      </c>
      <c r="DI99" s="34" t="n">
        <f aca="false">MATCH(CONCATENATE("DISC ",TEXT($BU99,"mmm-yyyy")),Curves!$11:$11,0)</f>
        <v>40</v>
      </c>
      <c r="DK99" s="34" t="n">
        <f aca="false">MATCH(CONCATENATE("NG ",TEXT($BV99,"mmm-yyyy")),Curves!$11:$11,0)</f>
        <v>29</v>
      </c>
      <c r="DL99" s="34" t="n">
        <f aca="false">MATCH(CONCATENATE("B ",TEXT($BV99,"mmm-yyyy")),Curves!$11:$11,0)</f>
        <v>17</v>
      </c>
      <c r="DM99" s="34" t="n">
        <f aca="false">MATCH(CONCATENATE("DISC ",TEXT($BV99,"mmm-yyyy")),Curves!$11:$11,0)</f>
        <v>41</v>
      </c>
      <c r="DO99" s="34" t="n">
        <f aca="false">MATCH(CONCATENATE("NG ",TEXT($BW99,"mmm-yyyy")),Curves!$11:$11,0)</f>
        <v>30</v>
      </c>
      <c r="DP99" s="34" t="n">
        <f aca="false">MATCH(CONCATENATE("B ",TEXT($BW99,"mmm-yyyy")),Curves!$11:$11,0)</f>
        <v>18</v>
      </c>
      <c r="DQ99" s="34" t="n">
        <f aca="false">MATCH(CONCATENATE("DISC ",TEXT($BW99,"mmm-yyyy")),Curves!$11:$11,0)</f>
        <v>42</v>
      </c>
    </row>
    <row r="100" customFormat="false" ht="12.75" hidden="false" customHeight="false" outlineLevel="0" collapsed="false">
      <c r="B100" s="26" t="n">
        <f aca="false">IF(C100&lt;&gt;"",IF(C100&gt;=(WORKDAY(EOMONTH(C100,0)+1,-2)),EOMONTH(EOMONTH(C100,0)+1,0)+1,EOMONTH(C100,0)+1),"")</f>
        <v>36008</v>
      </c>
      <c r="C100" s="45" t="n">
        <f aca="false">IF(Curves!C109&lt;&gt;"",Curves!C109,"")</f>
        <v>35983</v>
      </c>
      <c r="D100" s="46"/>
      <c r="E100" s="47" t="n">
        <f aca="false">(T100+U100)*V100</f>
        <v>0</v>
      </c>
      <c r="F100" s="47" t="n">
        <f aca="false">(X100+Y100)*Z100</f>
        <v>0</v>
      </c>
      <c r="G100" s="47" t="n">
        <f aca="false">(AB100+AC100)*AD100</f>
        <v>0</v>
      </c>
      <c r="H100" s="47" t="n">
        <f aca="false">(AF100+AG100)*AH100</f>
        <v>2.42558838412966</v>
      </c>
      <c r="I100" s="47" t="n">
        <f aca="false">(AJ100+AK100)*AL100</f>
        <v>2.43454624496212</v>
      </c>
      <c r="J100" s="47" t="n">
        <f aca="false">(AN100+AO100)*AP100</f>
        <v>2.44973358524287</v>
      </c>
      <c r="K100" s="47" t="n">
        <f aca="false">(AR100+AS100)*AT100</f>
        <v>2.68135642273485</v>
      </c>
      <c r="L100" s="47" t="n">
        <f aca="false">(AV100+AW100)*AX100</f>
        <v>2.8231911465224</v>
      </c>
      <c r="M100" s="47" t="n">
        <f aca="false">(AZ100+BA100)*BB100</f>
        <v>2.83866758450524</v>
      </c>
      <c r="N100" s="47" t="n">
        <f aca="false">(BD100+BE100)*BF100</f>
        <v>2.68743174837852</v>
      </c>
      <c r="O100" s="48" t="n">
        <f aca="false">(BH100+BI100)*BJ100</f>
        <v>2.53396961049361</v>
      </c>
      <c r="P100" s="49" t="n">
        <f aca="false">MAX(E100:O100)</f>
        <v>2.83866758450524</v>
      </c>
      <c r="Q100" s="49" t="n">
        <f aca="false">MIN(H100:O100)</f>
        <v>2.42558838412966</v>
      </c>
      <c r="R100" s="50" t="n">
        <f aca="false">IF(P100-Q100&lt;&gt;0,P100-Q100,R99)</f>
        <v>0.413079200375582</v>
      </c>
      <c r="T100" s="31" t="n">
        <f aca="false">INDEX(Curves!$A$12:$AZ$907,$BZ100,CA100)</f>
        <v>0</v>
      </c>
      <c r="U100" s="31" t="n">
        <f aca="false">INDEX(Curves!$A$12:$AZ$907,$BZ100,CB100)</f>
        <v>0</v>
      </c>
      <c r="V100" s="31" t="n">
        <f aca="false">INDEX(Curves!$A$12:$AZ$907,$BZ100,CC100)</f>
        <v>0</v>
      </c>
      <c r="W100" s="31"/>
      <c r="X100" s="31" t="n">
        <f aca="false">INDEX(Curves!$A$12:$AZ$907,$BZ100,CE100)</f>
        <v>0</v>
      </c>
      <c r="Y100" s="31" t="n">
        <f aca="false">INDEX(Curves!$A$12:$AZ$907,$BZ100,CF100)</f>
        <v>0</v>
      </c>
      <c r="Z100" s="31" t="n">
        <f aca="false">INDEX(Curves!$A$12:$AZ$907,$BZ100,CG100)</f>
        <v>0</v>
      </c>
      <c r="AA100" s="31"/>
      <c r="AB100" s="31" t="n">
        <f aca="false">INDEX(Curves!$A$12:$AZ$907,$BZ100,CI100)</f>
        <v>0</v>
      </c>
      <c r="AC100" s="31" t="n">
        <f aca="false">INDEX(Curves!$A$12:$AZ$907,$BZ100,CJ100)</f>
        <v>0</v>
      </c>
      <c r="AD100" s="31" t="n">
        <f aca="false">INDEX(Curves!$A$12:$AZ$907,$BZ100,CK100)</f>
        <v>0</v>
      </c>
      <c r="AE100" s="31"/>
      <c r="AF100" s="31" t="n">
        <f aca="false">INDEX(Curves!$A$12:$AZ$907,$BZ100,CM100)</f>
        <v>2.365</v>
      </c>
      <c r="AG100" s="31" t="n">
        <f aca="false">INDEX(Curves!$A$12:$AZ$907,$BZ100,CN100)</f>
        <v>0.07</v>
      </c>
      <c r="AH100" s="31" t="n">
        <f aca="false">INDEX(Curves!$A$12:$AZ$907,$BZ100,CO100)</f>
        <v>0.996134860012182</v>
      </c>
      <c r="AI100" s="31"/>
      <c r="AJ100" s="31" t="n">
        <f aca="false">INDEX(Curves!$A$12:$AZ$907,$BZ100,CQ100)</f>
        <v>2.396</v>
      </c>
      <c r="AK100" s="31" t="n">
        <f aca="false">INDEX(Curves!$A$12:$AZ$907,$BZ100,CR100)</f>
        <v>0.06</v>
      </c>
      <c r="AL100" s="31" t="n">
        <f aca="false">INDEX(Curves!$A$12:$AZ$907,$BZ100,CS100)</f>
        <v>0.991264757720732</v>
      </c>
      <c r="AM100" s="31"/>
      <c r="AN100" s="31" t="n">
        <f aca="false">INDEX(Curves!$A$12:$AZ$907,$BZ100,CU100)</f>
        <v>2.423</v>
      </c>
      <c r="AO100" s="31" t="n">
        <f aca="false">INDEX(Curves!$A$12:$AZ$907,$BZ100,CV100)</f>
        <v>0.06</v>
      </c>
      <c r="AP100" s="31" t="n">
        <f aca="false">INDEX(Curves!$A$12:$AZ$907,$BZ100,CW100)</f>
        <v>0.986602329940746</v>
      </c>
      <c r="AQ100" s="31"/>
      <c r="AR100" s="31" t="n">
        <f aca="false">INDEX(Curves!$A$12:$AZ$907,$BZ100,CY100)</f>
        <v>2.576</v>
      </c>
      <c r="AS100" s="31" t="n">
        <f aca="false">INDEX(Curves!$A$12:$AZ$907,$BZ100,CZ100)</f>
        <v>0.155</v>
      </c>
      <c r="AT100" s="31" t="n">
        <f aca="false">INDEX(Curves!$A$12:$AZ$907,$BZ100,DA100)</f>
        <v>0.981822197998846</v>
      </c>
      <c r="AU100" s="31"/>
      <c r="AV100" s="31" t="n">
        <f aca="false">INDEX(Curves!$A$12:$AZ$907,$BZ100,DC100)</f>
        <v>2.734</v>
      </c>
      <c r="AW100" s="31" t="n">
        <f aca="false">INDEX(Curves!$A$12:$AZ$907,$BZ100,DD100)</f>
        <v>0.155</v>
      </c>
      <c r="AX100" s="31" t="n">
        <f aca="false">INDEX(Curves!$A$12:$AZ$907,$BZ100,DE100)</f>
        <v>0.977220888377432</v>
      </c>
      <c r="AY100" s="31"/>
      <c r="AZ100" s="31" t="n">
        <f aca="false">INDEX(Curves!$A$12:$AZ$907,$BZ100,DG100)</f>
        <v>2.764</v>
      </c>
      <c r="BA100" s="31" t="n">
        <f aca="false">INDEX(Curves!$A$12:$AZ$907,$BZ100,DH100)</f>
        <v>0.155</v>
      </c>
      <c r="BB100" s="31" t="n">
        <f aca="false">INDEX(Curves!$A$12:$AZ$907,$BZ100,DI100)</f>
        <v>0.972479473965483</v>
      </c>
      <c r="BC100" s="31"/>
      <c r="BD100" s="31" t="n">
        <f aca="false">INDEX(Curves!$A$12:$AZ$907,$BZ100,DK100)</f>
        <v>2.622</v>
      </c>
      <c r="BE100" s="31" t="n">
        <f aca="false">INDEX(Curves!$A$12:$AZ$907,$BZ100,DL100)</f>
        <v>0.155</v>
      </c>
      <c r="BF100" s="31" t="n">
        <f aca="false">INDEX(Curves!$A$12:$AZ$907,$BZ100,DM100)</f>
        <v>0.967746398407821</v>
      </c>
      <c r="BG100" s="31"/>
      <c r="BH100" s="31" t="n">
        <f aca="false">INDEX(Curves!$A$12:$AZ$907,$BZ100,DO100)</f>
        <v>2.475</v>
      </c>
      <c r="BI100" s="31" t="n">
        <f aca="false">INDEX(Curves!$A$12:$AZ$907,$BZ100,DP100)</f>
        <v>0.155</v>
      </c>
      <c r="BJ100" s="31" t="n">
        <f aca="false">INDEX(Curves!$A$12:$AZ$907,$BZ100,DQ100)</f>
        <v>0.963486543913919</v>
      </c>
      <c r="BK100" s="0"/>
      <c r="BL100" s="0"/>
      <c r="BM100" s="51" t="n">
        <f aca="false">BM99</f>
        <v>35916</v>
      </c>
      <c r="BN100" s="51" t="n">
        <f aca="false">EOMONTH(BM100,1)</f>
        <v>35976</v>
      </c>
      <c r="BO100" s="51" t="n">
        <f aca="false">EOMONTH(BN100,1)</f>
        <v>36007</v>
      </c>
      <c r="BP100" s="51" t="n">
        <f aca="false">EOMONTH(BO100,1)</f>
        <v>36038</v>
      </c>
      <c r="BQ100" s="51" t="n">
        <f aca="false">EOMONTH(BP100,1)</f>
        <v>36068</v>
      </c>
      <c r="BR100" s="51" t="n">
        <f aca="false">EOMONTH(BQ100,1)</f>
        <v>36099</v>
      </c>
      <c r="BS100" s="51" t="n">
        <f aca="false">EOMONTH(BR100,1)</f>
        <v>36129</v>
      </c>
      <c r="BT100" s="51" t="n">
        <f aca="false">EOMONTH(BS100,1)</f>
        <v>36160</v>
      </c>
      <c r="BU100" s="51" t="n">
        <f aca="false">EOMONTH(BT100,1)</f>
        <v>36191</v>
      </c>
      <c r="BV100" s="51" t="n">
        <f aca="false">EOMONTH(BU100,1)</f>
        <v>36219</v>
      </c>
      <c r="BW100" s="51" t="n">
        <f aca="false">EOMONTH(BV100,1)</f>
        <v>36250</v>
      </c>
      <c r="BX100" s="52"/>
      <c r="BZ100" s="34" t="n">
        <f aca="false">MATCH(C100,Curves!$C$12:$C$433,0)</f>
        <v>98</v>
      </c>
      <c r="CA100" s="34" t="n">
        <f aca="false">MATCH(CONCATENATE("NG ",TEXT($BM100,"mmm-yyyy")),Curves!$11:$11,0)</f>
        <v>20</v>
      </c>
      <c r="CB100" s="34" t="n">
        <f aca="false">MATCH(CONCATENATE("B ",TEXT($BM100,"mmm-yyyy")),Curves!$11:$11,0)</f>
        <v>8</v>
      </c>
      <c r="CC100" s="34" t="n">
        <f aca="false">MATCH(CONCATENATE("DISC ",TEXT($BM100,"mmm-yyyy")),Curves!$11:$11,0)</f>
        <v>32</v>
      </c>
      <c r="CD100" s="34"/>
      <c r="CE100" s="34" t="n">
        <f aca="false">MATCH(CONCATENATE("NG ",TEXT($BN100,"mmm-yyyy")),Curves!$11:$11,0)</f>
        <v>21</v>
      </c>
      <c r="CF100" s="34" t="n">
        <f aca="false">MATCH(CONCATENATE("B ",TEXT($BN100,"mmm-yyyy")),Curves!$11:$11,0)</f>
        <v>9</v>
      </c>
      <c r="CG100" s="34" t="n">
        <f aca="false">MATCH(CONCATENATE("DISC ",TEXT($BN100,"mmm-yyyy")),Curves!$11:$11,0)</f>
        <v>33</v>
      </c>
      <c r="CH100" s="34"/>
      <c r="CI100" s="34" t="n">
        <f aca="false">MATCH(CONCATENATE("NG ",TEXT($BO100,"mmm-yyyy")),Curves!$11:$11,0)</f>
        <v>22</v>
      </c>
      <c r="CJ100" s="34" t="n">
        <f aca="false">MATCH(CONCATENATE("B ",TEXT($BO100,"mmm-yyyy")),Curves!$11:$11,0)</f>
        <v>10</v>
      </c>
      <c r="CK100" s="34" t="n">
        <f aca="false">MATCH(CONCATENATE("DISC ",TEXT($BO100,"mmm-yyyy")),Curves!$11:$11,0)</f>
        <v>34</v>
      </c>
      <c r="CL100" s="34"/>
      <c r="CM100" s="34" t="n">
        <f aca="false">MATCH(CONCATENATE("NG ",TEXT($BP100,"mmm-yyyy")),Curves!$11:$11,0)</f>
        <v>23</v>
      </c>
      <c r="CN100" s="34" t="n">
        <f aca="false">MATCH(CONCATENATE("B ",TEXT($BP100,"mmm-yyyy")),Curves!$11:$11,0)</f>
        <v>11</v>
      </c>
      <c r="CO100" s="34" t="n">
        <f aca="false">MATCH(CONCATENATE("DISC ",TEXT($BP100,"mmm-yyyy")),Curves!$11:$11,0)</f>
        <v>35</v>
      </c>
      <c r="CP100" s="34"/>
      <c r="CQ100" s="34" t="n">
        <f aca="false">MATCH(CONCATENATE("NG ",TEXT($BQ100,"mmm-yyyy")),Curves!$11:$11,0)</f>
        <v>24</v>
      </c>
      <c r="CR100" s="34" t="n">
        <f aca="false">MATCH(CONCATENATE("B ",TEXT($BQ100,"mmm-yyyy")),Curves!$11:$11,0)</f>
        <v>12</v>
      </c>
      <c r="CS100" s="34" t="n">
        <f aca="false">MATCH(CONCATENATE("DISC ",TEXT($BQ100,"mmm-yyyy")),Curves!$11:$11,0)</f>
        <v>36</v>
      </c>
      <c r="CT100" s="34"/>
      <c r="CU100" s="34" t="n">
        <f aca="false">MATCH(CONCATENATE("NG ",TEXT($BR100,"mmm-yyyy")),Curves!$11:$11,0)</f>
        <v>25</v>
      </c>
      <c r="CV100" s="34" t="n">
        <f aca="false">MATCH(CONCATENATE("B ",TEXT($BR100,"mmm-yyyy")),Curves!$11:$11,0)</f>
        <v>13</v>
      </c>
      <c r="CW100" s="34" t="n">
        <f aca="false">MATCH(CONCATENATE("DISC ",TEXT($BR100,"mmm-yyyy")),Curves!$11:$11,0)</f>
        <v>37</v>
      </c>
      <c r="CX100" s="34"/>
      <c r="CY100" s="34" t="n">
        <f aca="false">MATCH(CONCATENATE("NG ",TEXT($BS100,"mmm-yyyy")),Curves!$11:$11,0)</f>
        <v>26</v>
      </c>
      <c r="CZ100" s="34" t="n">
        <f aca="false">MATCH(CONCATENATE("B ",TEXT($BS100,"mmm-yyyy")),Curves!$11:$11,0)</f>
        <v>14</v>
      </c>
      <c r="DA100" s="34" t="n">
        <f aca="false">MATCH(CONCATENATE("DISC ",TEXT($BS100,"mmm-yyyy")),Curves!$11:$11,0)</f>
        <v>38</v>
      </c>
      <c r="DB100" s="34"/>
      <c r="DC100" s="34" t="n">
        <f aca="false">MATCH(CONCATENATE("NG ",TEXT($BT100,"mmm-yyyy")),Curves!$11:$11,0)</f>
        <v>27</v>
      </c>
      <c r="DD100" s="34" t="n">
        <f aca="false">MATCH(CONCATENATE("B ",TEXT($BT100,"mmm-yyyy")),Curves!$11:$11,0)</f>
        <v>15</v>
      </c>
      <c r="DE100" s="34" t="n">
        <f aca="false">MATCH(CONCATENATE("DISC ",TEXT($BT100,"mmm-yyyy")),Curves!$11:$11,0)</f>
        <v>39</v>
      </c>
      <c r="DF100" s="34"/>
      <c r="DG100" s="34" t="n">
        <f aca="false">MATCH(CONCATENATE("NG ",TEXT($BU100,"mmm-yyyy")),Curves!$11:$11,0)</f>
        <v>28</v>
      </c>
      <c r="DH100" s="34" t="n">
        <f aca="false">MATCH(CONCATENATE("B ",TEXT($BU100,"mmm-yyyy")),Curves!$11:$11,0)</f>
        <v>16</v>
      </c>
      <c r="DI100" s="34" t="n">
        <f aca="false">MATCH(CONCATENATE("DISC ",TEXT($BU100,"mmm-yyyy")),Curves!$11:$11,0)</f>
        <v>40</v>
      </c>
      <c r="DK100" s="34" t="n">
        <f aca="false">MATCH(CONCATENATE("NG ",TEXT($BV100,"mmm-yyyy")),Curves!$11:$11,0)</f>
        <v>29</v>
      </c>
      <c r="DL100" s="34" t="n">
        <f aca="false">MATCH(CONCATENATE("B ",TEXT($BV100,"mmm-yyyy")),Curves!$11:$11,0)</f>
        <v>17</v>
      </c>
      <c r="DM100" s="34" t="n">
        <f aca="false">MATCH(CONCATENATE("DISC ",TEXT($BV100,"mmm-yyyy")),Curves!$11:$11,0)</f>
        <v>41</v>
      </c>
      <c r="DO100" s="34" t="n">
        <f aca="false">MATCH(CONCATENATE("NG ",TEXT($BW100,"mmm-yyyy")),Curves!$11:$11,0)</f>
        <v>30</v>
      </c>
      <c r="DP100" s="34" t="n">
        <f aca="false">MATCH(CONCATENATE("B ",TEXT($BW100,"mmm-yyyy")),Curves!$11:$11,0)</f>
        <v>18</v>
      </c>
      <c r="DQ100" s="34" t="n">
        <f aca="false">MATCH(CONCATENATE("DISC ",TEXT($BW100,"mmm-yyyy")),Curves!$11:$11,0)</f>
        <v>42</v>
      </c>
    </row>
    <row r="101" customFormat="false" ht="12.75" hidden="false" customHeight="false" outlineLevel="0" collapsed="false">
      <c r="B101" s="26" t="n">
        <f aca="false">IF(C101&lt;&gt;"",IF(C101&gt;=(WORKDAY(EOMONTH(C101,0)+1,-2)),EOMONTH(EOMONTH(C101,0)+1,0)+1,EOMONTH(C101,0)+1),"")</f>
        <v>36008</v>
      </c>
      <c r="C101" s="45" t="n">
        <f aca="false">IF(Curves!C110&lt;&gt;"",Curves!C110,"")</f>
        <v>35984</v>
      </c>
      <c r="D101" s="46"/>
      <c r="E101" s="47" t="n">
        <f aca="false">(T101+U101)*V101</f>
        <v>0</v>
      </c>
      <c r="F101" s="47" t="n">
        <f aca="false">(X101+Y101)*Z101</f>
        <v>0</v>
      </c>
      <c r="G101" s="47" t="n">
        <f aca="false">(AB101+AC101)*AD101</f>
        <v>0</v>
      </c>
      <c r="H101" s="47" t="n">
        <f aca="false">(AF101+AG101)*AH101</f>
        <v>2.42696452114714</v>
      </c>
      <c r="I101" s="47" t="n">
        <f aca="false">(AJ101+AK101)*AL101</f>
        <v>2.43790749556029</v>
      </c>
      <c r="J101" s="47" t="n">
        <f aca="false">(AN101+AO101)*AP101</f>
        <v>2.45408033259504</v>
      </c>
      <c r="K101" s="47" t="n">
        <f aca="false">(AR101+AS101)*AT101</f>
        <v>2.68573213946039</v>
      </c>
      <c r="L101" s="47" t="n">
        <f aca="false">(AV101+AW101)*AX101</f>
        <v>2.82953968856282</v>
      </c>
      <c r="M101" s="47" t="n">
        <f aca="false">(AZ101+BA101)*BB101</f>
        <v>2.84500347515979</v>
      </c>
      <c r="N101" s="47" t="n">
        <f aca="false">(BD101+BE101)*BF101</f>
        <v>2.69565963686941</v>
      </c>
      <c r="O101" s="48" t="n">
        <f aca="false">(BH101+BI101)*BJ101</f>
        <v>2.5392547409376</v>
      </c>
      <c r="P101" s="49" t="n">
        <f aca="false">MAX(E101:O101)</f>
        <v>2.84500347515979</v>
      </c>
      <c r="Q101" s="49" t="n">
        <f aca="false">MIN(H101:O101)</f>
        <v>2.42696452114714</v>
      </c>
      <c r="R101" s="50" t="n">
        <f aca="false">IF(P101-Q101&lt;&gt;0,P101-Q101,R100)</f>
        <v>0.418038954012648</v>
      </c>
      <c r="T101" s="31" t="n">
        <f aca="false">INDEX(Curves!$A$12:$AZ$907,$BZ101,CA101)</f>
        <v>0</v>
      </c>
      <c r="U101" s="31" t="n">
        <f aca="false">INDEX(Curves!$A$12:$AZ$907,$BZ101,CB101)</f>
        <v>0</v>
      </c>
      <c r="V101" s="31" t="n">
        <f aca="false">INDEX(Curves!$A$12:$AZ$907,$BZ101,CC101)</f>
        <v>0</v>
      </c>
      <c r="W101" s="31"/>
      <c r="X101" s="31" t="n">
        <f aca="false">INDEX(Curves!$A$12:$AZ$907,$BZ101,CE101)</f>
        <v>0</v>
      </c>
      <c r="Y101" s="31" t="n">
        <f aca="false">INDEX(Curves!$A$12:$AZ$907,$BZ101,CF101)</f>
        <v>0</v>
      </c>
      <c r="Z101" s="31" t="n">
        <f aca="false">INDEX(Curves!$A$12:$AZ$907,$BZ101,CG101)</f>
        <v>0</v>
      </c>
      <c r="AA101" s="31"/>
      <c r="AB101" s="31" t="n">
        <f aca="false">INDEX(Curves!$A$12:$AZ$907,$BZ101,CI101)</f>
        <v>0</v>
      </c>
      <c r="AC101" s="31" t="n">
        <f aca="false">INDEX(Curves!$A$12:$AZ$907,$BZ101,CJ101)</f>
        <v>0</v>
      </c>
      <c r="AD101" s="31" t="n">
        <f aca="false">INDEX(Curves!$A$12:$AZ$907,$BZ101,CK101)</f>
        <v>0</v>
      </c>
      <c r="AE101" s="31"/>
      <c r="AF101" s="31" t="n">
        <f aca="false">INDEX(Curves!$A$12:$AZ$907,$BZ101,CM101)</f>
        <v>2.366</v>
      </c>
      <c r="AG101" s="31" t="n">
        <f aca="false">INDEX(Curves!$A$12:$AZ$907,$BZ101,CN101)</f>
        <v>0.07</v>
      </c>
      <c r="AH101" s="31" t="n">
        <f aca="false">INDEX(Curves!$A$12:$AZ$907,$BZ101,CO101)</f>
        <v>0.996290854329696</v>
      </c>
      <c r="AI101" s="31"/>
      <c r="AJ101" s="31" t="n">
        <f aca="false">INDEX(Curves!$A$12:$AZ$907,$BZ101,CQ101)</f>
        <v>2.399</v>
      </c>
      <c r="AK101" s="31" t="n">
        <f aca="false">INDEX(Curves!$A$12:$AZ$907,$BZ101,CR101)</f>
        <v>0.06</v>
      </c>
      <c r="AL101" s="31" t="n">
        <f aca="false">INDEX(Curves!$A$12:$AZ$907,$BZ101,CS101)</f>
        <v>0.991422324343348</v>
      </c>
      <c r="AM101" s="31"/>
      <c r="AN101" s="31" t="n">
        <f aca="false">INDEX(Curves!$A$12:$AZ$907,$BZ101,CU101)</f>
        <v>2.427</v>
      </c>
      <c r="AO101" s="31" t="n">
        <f aca="false">INDEX(Curves!$A$12:$AZ$907,$BZ101,CV101)</f>
        <v>0.06</v>
      </c>
      <c r="AP101" s="31" t="n">
        <f aca="false">INDEX(Curves!$A$12:$AZ$907,$BZ101,CW101)</f>
        <v>0.986763302209505</v>
      </c>
      <c r="AQ101" s="31"/>
      <c r="AR101" s="31" t="n">
        <f aca="false">INDEX(Curves!$A$12:$AZ$907,$BZ101,CY101)</f>
        <v>2.58</v>
      </c>
      <c r="AS101" s="31" t="n">
        <f aca="false">INDEX(Curves!$A$12:$AZ$907,$BZ101,CZ101)</f>
        <v>0.155</v>
      </c>
      <c r="AT101" s="31" t="n">
        <f aca="false">INDEX(Curves!$A$12:$AZ$907,$BZ101,DA101)</f>
        <v>0.98198615702391</v>
      </c>
      <c r="AU101" s="31"/>
      <c r="AV101" s="31" t="n">
        <f aca="false">INDEX(Curves!$A$12:$AZ$907,$BZ101,DC101)</f>
        <v>2.74</v>
      </c>
      <c r="AW101" s="31" t="n">
        <f aca="false">INDEX(Curves!$A$12:$AZ$907,$BZ101,DD101)</f>
        <v>0.155</v>
      </c>
      <c r="AX101" s="31" t="n">
        <f aca="false">INDEX(Curves!$A$12:$AZ$907,$BZ101,DE101)</f>
        <v>0.977388493458659</v>
      </c>
      <c r="AY101" s="31"/>
      <c r="AZ101" s="31" t="n">
        <f aca="false">INDEX(Curves!$A$12:$AZ$907,$BZ101,DG101)</f>
        <v>2.77</v>
      </c>
      <c r="BA101" s="31" t="n">
        <f aca="false">INDEX(Curves!$A$12:$AZ$907,$BZ101,DH101)</f>
        <v>0.155</v>
      </c>
      <c r="BB101" s="31" t="n">
        <f aca="false">INDEX(Curves!$A$12:$AZ$907,$BZ101,DI101)</f>
        <v>0.972650760738389</v>
      </c>
      <c r="BC101" s="31"/>
      <c r="BD101" s="31" t="n">
        <f aca="false">INDEX(Curves!$A$12:$AZ$907,$BZ101,DK101)</f>
        <v>2.63</v>
      </c>
      <c r="BE101" s="31" t="n">
        <f aca="false">INDEX(Curves!$A$12:$AZ$907,$BZ101,DL101)</f>
        <v>0.155</v>
      </c>
      <c r="BF101" s="31" t="n">
        <f aca="false">INDEX(Curves!$A$12:$AZ$907,$BZ101,DM101)</f>
        <v>0.967920874997993</v>
      </c>
      <c r="BG101" s="31"/>
      <c r="BH101" s="31" t="n">
        <f aca="false">INDEX(Curves!$A$12:$AZ$907,$BZ101,DO101)</f>
        <v>2.48</v>
      </c>
      <c r="BI101" s="31" t="n">
        <f aca="false">INDEX(Curves!$A$12:$AZ$907,$BZ101,DP101)</f>
        <v>0.155</v>
      </c>
      <c r="BJ101" s="31" t="n">
        <f aca="false">INDEX(Curves!$A$12:$AZ$907,$BZ101,DQ101)</f>
        <v>0.96366403830649</v>
      </c>
      <c r="BK101" s="0"/>
      <c r="BL101" s="0"/>
      <c r="BM101" s="51" t="n">
        <f aca="false">BM100</f>
        <v>35916</v>
      </c>
      <c r="BN101" s="51" t="n">
        <f aca="false">EOMONTH(BM101,1)</f>
        <v>35976</v>
      </c>
      <c r="BO101" s="51" t="n">
        <f aca="false">EOMONTH(BN101,1)</f>
        <v>36007</v>
      </c>
      <c r="BP101" s="51" t="n">
        <f aca="false">EOMONTH(BO101,1)</f>
        <v>36038</v>
      </c>
      <c r="BQ101" s="51" t="n">
        <f aca="false">EOMONTH(BP101,1)</f>
        <v>36068</v>
      </c>
      <c r="BR101" s="51" t="n">
        <f aca="false">EOMONTH(BQ101,1)</f>
        <v>36099</v>
      </c>
      <c r="BS101" s="51" t="n">
        <f aca="false">EOMONTH(BR101,1)</f>
        <v>36129</v>
      </c>
      <c r="BT101" s="51" t="n">
        <f aca="false">EOMONTH(BS101,1)</f>
        <v>36160</v>
      </c>
      <c r="BU101" s="51" t="n">
        <f aca="false">EOMONTH(BT101,1)</f>
        <v>36191</v>
      </c>
      <c r="BV101" s="51" t="n">
        <f aca="false">EOMONTH(BU101,1)</f>
        <v>36219</v>
      </c>
      <c r="BW101" s="51" t="n">
        <f aca="false">EOMONTH(BV101,1)</f>
        <v>36250</v>
      </c>
      <c r="BX101" s="52"/>
      <c r="BZ101" s="34" t="n">
        <f aca="false">MATCH(C101,Curves!$C$12:$C$433,0)</f>
        <v>99</v>
      </c>
      <c r="CA101" s="34" t="n">
        <f aca="false">MATCH(CONCATENATE("NG ",TEXT($BM101,"mmm-yyyy")),Curves!$11:$11,0)</f>
        <v>20</v>
      </c>
      <c r="CB101" s="34" t="n">
        <f aca="false">MATCH(CONCATENATE("B ",TEXT($BM101,"mmm-yyyy")),Curves!$11:$11,0)</f>
        <v>8</v>
      </c>
      <c r="CC101" s="34" t="n">
        <f aca="false">MATCH(CONCATENATE("DISC ",TEXT($BM101,"mmm-yyyy")),Curves!$11:$11,0)</f>
        <v>32</v>
      </c>
      <c r="CD101" s="34"/>
      <c r="CE101" s="34" t="n">
        <f aca="false">MATCH(CONCATENATE("NG ",TEXT($BN101,"mmm-yyyy")),Curves!$11:$11,0)</f>
        <v>21</v>
      </c>
      <c r="CF101" s="34" t="n">
        <f aca="false">MATCH(CONCATENATE("B ",TEXT($BN101,"mmm-yyyy")),Curves!$11:$11,0)</f>
        <v>9</v>
      </c>
      <c r="CG101" s="34" t="n">
        <f aca="false">MATCH(CONCATENATE("DISC ",TEXT($BN101,"mmm-yyyy")),Curves!$11:$11,0)</f>
        <v>33</v>
      </c>
      <c r="CH101" s="34"/>
      <c r="CI101" s="34" t="n">
        <f aca="false">MATCH(CONCATENATE("NG ",TEXT($BO101,"mmm-yyyy")),Curves!$11:$11,0)</f>
        <v>22</v>
      </c>
      <c r="CJ101" s="34" t="n">
        <f aca="false">MATCH(CONCATENATE("B ",TEXT($BO101,"mmm-yyyy")),Curves!$11:$11,0)</f>
        <v>10</v>
      </c>
      <c r="CK101" s="34" t="n">
        <f aca="false">MATCH(CONCATENATE("DISC ",TEXT($BO101,"mmm-yyyy")),Curves!$11:$11,0)</f>
        <v>34</v>
      </c>
      <c r="CL101" s="34"/>
      <c r="CM101" s="34" t="n">
        <f aca="false">MATCH(CONCATENATE("NG ",TEXT($BP101,"mmm-yyyy")),Curves!$11:$11,0)</f>
        <v>23</v>
      </c>
      <c r="CN101" s="34" t="n">
        <f aca="false">MATCH(CONCATENATE("B ",TEXT($BP101,"mmm-yyyy")),Curves!$11:$11,0)</f>
        <v>11</v>
      </c>
      <c r="CO101" s="34" t="n">
        <f aca="false">MATCH(CONCATENATE("DISC ",TEXT($BP101,"mmm-yyyy")),Curves!$11:$11,0)</f>
        <v>35</v>
      </c>
      <c r="CP101" s="34"/>
      <c r="CQ101" s="34" t="n">
        <f aca="false">MATCH(CONCATENATE("NG ",TEXT($BQ101,"mmm-yyyy")),Curves!$11:$11,0)</f>
        <v>24</v>
      </c>
      <c r="CR101" s="34" t="n">
        <f aca="false">MATCH(CONCATENATE("B ",TEXT($BQ101,"mmm-yyyy")),Curves!$11:$11,0)</f>
        <v>12</v>
      </c>
      <c r="CS101" s="34" t="n">
        <f aca="false">MATCH(CONCATENATE("DISC ",TEXT($BQ101,"mmm-yyyy")),Curves!$11:$11,0)</f>
        <v>36</v>
      </c>
      <c r="CT101" s="34"/>
      <c r="CU101" s="34" t="n">
        <f aca="false">MATCH(CONCATENATE("NG ",TEXT($BR101,"mmm-yyyy")),Curves!$11:$11,0)</f>
        <v>25</v>
      </c>
      <c r="CV101" s="34" t="n">
        <f aca="false">MATCH(CONCATENATE("B ",TEXT($BR101,"mmm-yyyy")),Curves!$11:$11,0)</f>
        <v>13</v>
      </c>
      <c r="CW101" s="34" t="n">
        <f aca="false">MATCH(CONCATENATE("DISC ",TEXT($BR101,"mmm-yyyy")),Curves!$11:$11,0)</f>
        <v>37</v>
      </c>
      <c r="CX101" s="34"/>
      <c r="CY101" s="34" t="n">
        <f aca="false">MATCH(CONCATENATE("NG ",TEXT($BS101,"mmm-yyyy")),Curves!$11:$11,0)</f>
        <v>26</v>
      </c>
      <c r="CZ101" s="34" t="n">
        <f aca="false">MATCH(CONCATENATE("B ",TEXT($BS101,"mmm-yyyy")),Curves!$11:$11,0)</f>
        <v>14</v>
      </c>
      <c r="DA101" s="34" t="n">
        <f aca="false">MATCH(CONCATENATE("DISC ",TEXT($BS101,"mmm-yyyy")),Curves!$11:$11,0)</f>
        <v>38</v>
      </c>
      <c r="DB101" s="34"/>
      <c r="DC101" s="34" t="n">
        <f aca="false">MATCH(CONCATENATE("NG ",TEXT($BT101,"mmm-yyyy")),Curves!$11:$11,0)</f>
        <v>27</v>
      </c>
      <c r="DD101" s="34" t="n">
        <f aca="false">MATCH(CONCATENATE("B ",TEXT($BT101,"mmm-yyyy")),Curves!$11:$11,0)</f>
        <v>15</v>
      </c>
      <c r="DE101" s="34" t="n">
        <f aca="false">MATCH(CONCATENATE("DISC ",TEXT($BT101,"mmm-yyyy")),Curves!$11:$11,0)</f>
        <v>39</v>
      </c>
      <c r="DF101" s="34"/>
      <c r="DG101" s="34" t="n">
        <f aca="false">MATCH(CONCATENATE("NG ",TEXT($BU101,"mmm-yyyy")),Curves!$11:$11,0)</f>
        <v>28</v>
      </c>
      <c r="DH101" s="34" t="n">
        <f aca="false">MATCH(CONCATENATE("B ",TEXT($BU101,"mmm-yyyy")),Curves!$11:$11,0)</f>
        <v>16</v>
      </c>
      <c r="DI101" s="34" t="n">
        <f aca="false">MATCH(CONCATENATE("DISC ",TEXT($BU101,"mmm-yyyy")),Curves!$11:$11,0)</f>
        <v>40</v>
      </c>
      <c r="DK101" s="34" t="n">
        <f aca="false">MATCH(CONCATENATE("NG ",TEXT($BV101,"mmm-yyyy")),Curves!$11:$11,0)</f>
        <v>29</v>
      </c>
      <c r="DL101" s="34" t="n">
        <f aca="false">MATCH(CONCATENATE("B ",TEXT($BV101,"mmm-yyyy")),Curves!$11:$11,0)</f>
        <v>17</v>
      </c>
      <c r="DM101" s="34" t="n">
        <f aca="false">MATCH(CONCATENATE("DISC ",TEXT($BV101,"mmm-yyyy")),Curves!$11:$11,0)</f>
        <v>41</v>
      </c>
      <c r="DO101" s="34" t="n">
        <f aca="false">MATCH(CONCATENATE("NG ",TEXT($BW101,"mmm-yyyy")),Curves!$11:$11,0)</f>
        <v>30</v>
      </c>
      <c r="DP101" s="34" t="n">
        <f aca="false">MATCH(CONCATENATE("B ",TEXT($BW101,"mmm-yyyy")),Curves!$11:$11,0)</f>
        <v>18</v>
      </c>
      <c r="DQ101" s="34" t="n">
        <f aca="false">MATCH(CONCATENATE("DISC ",TEXT($BW101,"mmm-yyyy")),Curves!$11:$11,0)</f>
        <v>42</v>
      </c>
    </row>
    <row r="102" customFormat="false" ht="12.75" hidden="false" customHeight="false" outlineLevel="0" collapsed="false">
      <c r="B102" s="26" t="n">
        <f aca="false">IF(C102&lt;&gt;"",IF(C102&gt;=(WORKDAY(EOMONTH(C102,0)+1,-2)),EOMONTH(EOMONTH(C102,0)+1,0)+1,EOMONTH(C102,0)+1),"")</f>
        <v>36008</v>
      </c>
      <c r="C102" s="45" t="n">
        <f aca="false">IF(Curves!C111&lt;&gt;"",Curves!C111,"")</f>
        <v>35985</v>
      </c>
      <c r="D102" s="46"/>
      <c r="E102" s="47" t="n">
        <f aca="false">(T102+U102)*V102</f>
        <v>0</v>
      </c>
      <c r="F102" s="47" t="n">
        <f aca="false">(X102+Y102)*Z102</f>
        <v>0</v>
      </c>
      <c r="G102" s="47" t="n">
        <f aca="false">(AB102+AC102)*AD102</f>
        <v>0</v>
      </c>
      <c r="H102" s="47" t="n">
        <f aca="false">(AF102+AG102)*AH102</f>
        <v>2.41044032173663</v>
      </c>
      <c r="I102" s="47" t="n">
        <f aca="false">(AJ102+AK102)*AL102</f>
        <v>2.4174978363653</v>
      </c>
      <c r="J102" s="47" t="n">
        <f aca="false">(AN102+AO102)*AP102</f>
        <v>2.43771809693074</v>
      </c>
      <c r="K102" s="47" t="n">
        <f aca="false">(AR102+AS102)*AT102</f>
        <v>2.67440365313366</v>
      </c>
      <c r="L102" s="47" t="n">
        <f aca="false">(AV102+AW102)*AX102</f>
        <v>2.82024331113088</v>
      </c>
      <c r="M102" s="47" t="n">
        <f aca="false">(AZ102+BA102)*BB102</f>
        <v>2.83577231262697</v>
      </c>
      <c r="N102" s="47" t="n">
        <f aca="false">(BD102+BE102)*BF102</f>
        <v>2.68649105534078</v>
      </c>
      <c r="O102" s="48" t="n">
        <f aca="false">(BH102+BI102)*BJ102</f>
        <v>2.53014209417358</v>
      </c>
      <c r="P102" s="49" t="n">
        <f aca="false">MAX(E102:O102)</f>
        <v>2.83577231262697</v>
      </c>
      <c r="Q102" s="49" t="n">
        <f aca="false">MIN(H102:O102)</f>
        <v>2.41044032173663</v>
      </c>
      <c r="R102" s="50" t="n">
        <f aca="false">IF(P102-Q102&lt;&gt;0,P102-Q102,R101)</f>
        <v>0.425331990890334</v>
      </c>
      <c r="T102" s="31" t="n">
        <f aca="false">INDEX(Curves!$A$12:$AZ$907,$BZ102,CA102)</f>
        <v>0</v>
      </c>
      <c r="U102" s="31" t="n">
        <f aca="false">INDEX(Curves!$A$12:$AZ$907,$BZ102,CB102)</f>
        <v>0</v>
      </c>
      <c r="V102" s="31" t="n">
        <f aca="false">INDEX(Curves!$A$12:$AZ$907,$BZ102,CC102)</f>
        <v>0</v>
      </c>
      <c r="W102" s="31"/>
      <c r="X102" s="31" t="n">
        <f aca="false">INDEX(Curves!$A$12:$AZ$907,$BZ102,CE102)</f>
        <v>0</v>
      </c>
      <c r="Y102" s="31" t="n">
        <f aca="false">INDEX(Curves!$A$12:$AZ$907,$BZ102,CF102)</f>
        <v>0</v>
      </c>
      <c r="Z102" s="31" t="n">
        <f aca="false">INDEX(Curves!$A$12:$AZ$907,$BZ102,CG102)</f>
        <v>0</v>
      </c>
      <c r="AA102" s="31"/>
      <c r="AB102" s="31" t="n">
        <f aca="false">INDEX(Curves!$A$12:$AZ$907,$BZ102,CI102)</f>
        <v>0</v>
      </c>
      <c r="AC102" s="31" t="n">
        <f aca="false">INDEX(Curves!$A$12:$AZ$907,$BZ102,CJ102)</f>
        <v>0</v>
      </c>
      <c r="AD102" s="31" t="n">
        <f aca="false">INDEX(Curves!$A$12:$AZ$907,$BZ102,CK102)</f>
        <v>0</v>
      </c>
      <c r="AE102" s="31"/>
      <c r="AF102" s="31" t="n">
        <f aca="false">INDEX(Curves!$A$12:$AZ$907,$BZ102,CM102)</f>
        <v>2.349</v>
      </c>
      <c r="AG102" s="31" t="n">
        <f aca="false">INDEX(Curves!$A$12:$AZ$907,$BZ102,CN102)</f>
        <v>0.07</v>
      </c>
      <c r="AH102" s="31" t="n">
        <f aca="false">INDEX(Curves!$A$12:$AZ$907,$BZ102,CO102)</f>
        <v>0.996461480668307</v>
      </c>
      <c r="AI102" s="31"/>
      <c r="AJ102" s="31" t="n">
        <f aca="false">INDEX(Curves!$A$12:$AZ$907,$BZ102,CQ102)</f>
        <v>2.378</v>
      </c>
      <c r="AK102" s="31" t="n">
        <f aca="false">INDEX(Curves!$A$12:$AZ$907,$BZ102,CR102)</f>
        <v>0.06</v>
      </c>
      <c r="AL102" s="31" t="n">
        <f aca="false">INDEX(Curves!$A$12:$AZ$907,$BZ102,CS102)</f>
        <v>0.991590580953774</v>
      </c>
      <c r="AM102" s="31"/>
      <c r="AN102" s="31" t="n">
        <f aca="false">INDEX(Curves!$A$12:$AZ$907,$BZ102,CU102)</f>
        <v>2.41</v>
      </c>
      <c r="AO102" s="31" t="n">
        <f aca="false">INDEX(Curves!$A$12:$AZ$907,$BZ102,CV102)</f>
        <v>0.06</v>
      </c>
      <c r="AP102" s="31" t="n">
        <f aca="false">INDEX(Curves!$A$12:$AZ$907,$BZ102,CW102)</f>
        <v>0.986930403615684</v>
      </c>
      <c r="AQ102" s="31"/>
      <c r="AR102" s="31" t="n">
        <f aca="false">INDEX(Curves!$A$12:$AZ$907,$BZ102,CY102)</f>
        <v>2.568</v>
      </c>
      <c r="AS102" s="31" t="n">
        <f aca="false">INDEX(Curves!$A$12:$AZ$907,$BZ102,CZ102)</f>
        <v>0.155</v>
      </c>
      <c r="AT102" s="31" t="n">
        <f aca="false">INDEX(Curves!$A$12:$AZ$907,$BZ102,DA102)</f>
        <v>0.982153379777327</v>
      </c>
      <c r="AU102" s="31"/>
      <c r="AV102" s="31" t="n">
        <f aca="false">INDEX(Curves!$A$12:$AZ$907,$BZ102,DC102)</f>
        <v>2.73</v>
      </c>
      <c r="AW102" s="31" t="n">
        <f aca="false">INDEX(Curves!$A$12:$AZ$907,$BZ102,DD102)</f>
        <v>0.155</v>
      </c>
      <c r="AX102" s="31" t="n">
        <f aca="false">INDEX(Curves!$A$12:$AZ$907,$BZ102,DE102)</f>
        <v>0.977554007324396</v>
      </c>
      <c r="AY102" s="31"/>
      <c r="AZ102" s="31" t="n">
        <f aca="false">INDEX(Curves!$A$12:$AZ$907,$BZ102,DG102)</f>
        <v>2.76</v>
      </c>
      <c r="BA102" s="31" t="n">
        <f aca="false">INDEX(Curves!$A$12:$AZ$907,$BZ102,DH102)</f>
        <v>0.155</v>
      </c>
      <c r="BB102" s="31" t="n">
        <f aca="false">INDEX(Curves!$A$12:$AZ$907,$BZ102,DI102)</f>
        <v>0.972820690438068</v>
      </c>
      <c r="BC102" s="31"/>
      <c r="BD102" s="31" t="n">
        <f aca="false">INDEX(Curves!$A$12:$AZ$907,$BZ102,DK102)</f>
        <v>2.62</v>
      </c>
      <c r="BE102" s="31" t="n">
        <f aca="false">INDEX(Curves!$A$12:$AZ$907,$BZ102,DL102)</f>
        <v>0.155</v>
      </c>
      <c r="BF102" s="31" t="n">
        <f aca="false">INDEX(Curves!$A$12:$AZ$907,$BZ102,DM102)</f>
        <v>0.968104884807487</v>
      </c>
      <c r="BG102" s="31"/>
      <c r="BH102" s="31" t="n">
        <f aca="false">INDEX(Curves!$A$12:$AZ$907,$BZ102,DO102)</f>
        <v>2.47</v>
      </c>
      <c r="BI102" s="31" t="n">
        <f aca="false">INDEX(Curves!$A$12:$AZ$907,$BZ102,DP102)</f>
        <v>0.155</v>
      </c>
      <c r="BJ102" s="31" t="n">
        <f aca="false">INDEX(Curves!$A$12:$AZ$907,$BZ102,DQ102)</f>
        <v>0.963863654923267</v>
      </c>
      <c r="BK102" s="0"/>
      <c r="BL102" s="0"/>
      <c r="BM102" s="51" t="n">
        <f aca="false">BM101</f>
        <v>35916</v>
      </c>
      <c r="BN102" s="51" t="n">
        <f aca="false">EOMONTH(BM102,1)</f>
        <v>35976</v>
      </c>
      <c r="BO102" s="51" t="n">
        <f aca="false">EOMONTH(BN102,1)</f>
        <v>36007</v>
      </c>
      <c r="BP102" s="51" t="n">
        <f aca="false">EOMONTH(BO102,1)</f>
        <v>36038</v>
      </c>
      <c r="BQ102" s="51" t="n">
        <f aca="false">EOMONTH(BP102,1)</f>
        <v>36068</v>
      </c>
      <c r="BR102" s="51" t="n">
        <f aca="false">EOMONTH(BQ102,1)</f>
        <v>36099</v>
      </c>
      <c r="BS102" s="51" t="n">
        <f aca="false">EOMONTH(BR102,1)</f>
        <v>36129</v>
      </c>
      <c r="BT102" s="51" t="n">
        <f aca="false">EOMONTH(BS102,1)</f>
        <v>36160</v>
      </c>
      <c r="BU102" s="51" t="n">
        <f aca="false">EOMONTH(BT102,1)</f>
        <v>36191</v>
      </c>
      <c r="BV102" s="51" t="n">
        <f aca="false">EOMONTH(BU102,1)</f>
        <v>36219</v>
      </c>
      <c r="BW102" s="51" t="n">
        <f aca="false">EOMONTH(BV102,1)</f>
        <v>36250</v>
      </c>
      <c r="BX102" s="52"/>
      <c r="BZ102" s="34" t="n">
        <f aca="false">MATCH(C102,Curves!$C$12:$C$433,0)</f>
        <v>100</v>
      </c>
      <c r="CA102" s="34" t="n">
        <f aca="false">MATCH(CONCATENATE("NG ",TEXT($BM102,"mmm-yyyy")),Curves!$11:$11,0)</f>
        <v>20</v>
      </c>
      <c r="CB102" s="34" t="n">
        <f aca="false">MATCH(CONCATENATE("B ",TEXT($BM102,"mmm-yyyy")),Curves!$11:$11,0)</f>
        <v>8</v>
      </c>
      <c r="CC102" s="34" t="n">
        <f aca="false">MATCH(CONCATENATE("DISC ",TEXT($BM102,"mmm-yyyy")),Curves!$11:$11,0)</f>
        <v>32</v>
      </c>
      <c r="CD102" s="34"/>
      <c r="CE102" s="34" t="n">
        <f aca="false">MATCH(CONCATENATE("NG ",TEXT($BN102,"mmm-yyyy")),Curves!$11:$11,0)</f>
        <v>21</v>
      </c>
      <c r="CF102" s="34" t="n">
        <f aca="false">MATCH(CONCATENATE("B ",TEXT($BN102,"mmm-yyyy")),Curves!$11:$11,0)</f>
        <v>9</v>
      </c>
      <c r="CG102" s="34" t="n">
        <f aca="false">MATCH(CONCATENATE("DISC ",TEXT($BN102,"mmm-yyyy")),Curves!$11:$11,0)</f>
        <v>33</v>
      </c>
      <c r="CH102" s="34"/>
      <c r="CI102" s="34" t="n">
        <f aca="false">MATCH(CONCATENATE("NG ",TEXT($BO102,"mmm-yyyy")),Curves!$11:$11,0)</f>
        <v>22</v>
      </c>
      <c r="CJ102" s="34" t="n">
        <f aca="false">MATCH(CONCATENATE("B ",TEXT($BO102,"mmm-yyyy")),Curves!$11:$11,0)</f>
        <v>10</v>
      </c>
      <c r="CK102" s="34" t="n">
        <f aca="false">MATCH(CONCATENATE("DISC ",TEXT($BO102,"mmm-yyyy")),Curves!$11:$11,0)</f>
        <v>34</v>
      </c>
      <c r="CL102" s="34"/>
      <c r="CM102" s="34" t="n">
        <f aca="false">MATCH(CONCATENATE("NG ",TEXT($BP102,"mmm-yyyy")),Curves!$11:$11,0)</f>
        <v>23</v>
      </c>
      <c r="CN102" s="34" t="n">
        <f aca="false">MATCH(CONCATENATE("B ",TEXT($BP102,"mmm-yyyy")),Curves!$11:$11,0)</f>
        <v>11</v>
      </c>
      <c r="CO102" s="34" t="n">
        <f aca="false">MATCH(CONCATENATE("DISC ",TEXT($BP102,"mmm-yyyy")),Curves!$11:$11,0)</f>
        <v>35</v>
      </c>
      <c r="CP102" s="34"/>
      <c r="CQ102" s="34" t="n">
        <f aca="false">MATCH(CONCATENATE("NG ",TEXT($BQ102,"mmm-yyyy")),Curves!$11:$11,0)</f>
        <v>24</v>
      </c>
      <c r="CR102" s="34" t="n">
        <f aca="false">MATCH(CONCATENATE("B ",TEXT($BQ102,"mmm-yyyy")),Curves!$11:$11,0)</f>
        <v>12</v>
      </c>
      <c r="CS102" s="34" t="n">
        <f aca="false">MATCH(CONCATENATE("DISC ",TEXT($BQ102,"mmm-yyyy")),Curves!$11:$11,0)</f>
        <v>36</v>
      </c>
      <c r="CT102" s="34"/>
      <c r="CU102" s="34" t="n">
        <f aca="false">MATCH(CONCATENATE("NG ",TEXT($BR102,"mmm-yyyy")),Curves!$11:$11,0)</f>
        <v>25</v>
      </c>
      <c r="CV102" s="34" t="n">
        <f aca="false">MATCH(CONCATENATE("B ",TEXT($BR102,"mmm-yyyy")),Curves!$11:$11,0)</f>
        <v>13</v>
      </c>
      <c r="CW102" s="34" t="n">
        <f aca="false">MATCH(CONCATENATE("DISC ",TEXT($BR102,"mmm-yyyy")),Curves!$11:$11,0)</f>
        <v>37</v>
      </c>
      <c r="CX102" s="34"/>
      <c r="CY102" s="34" t="n">
        <f aca="false">MATCH(CONCATENATE("NG ",TEXT($BS102,"mmm-yyyy")),Curves!$11:$11,0)</f>
        <v>26</v>
      </c>
      <c r="CZ102" s="34" t="n">
        <f aca="false">MATCH(CONCATENATE("B ",TEXT($BS102,"mmm-yyyy")),Curves!$11:$11,0)</f>
        <v>14</v>
      </c>
      <c r="DA102" s="34" t="n">
        <f aca="false">MATCH(CONCATENATE("DISC ",TEXT($BS102,"mmm-yyyy")),Curves!$11:$11,0)</f>
        <v>38</v>
      </c>
      <c r="DB102" s="34"/>
      <c r="DC102" s="34" t="n">
        <f aca="false">MATCH(CONCATENATE("NG ",TEXT($BT102,"mmm-yyyy")),Curves!$11:$11,0)</f>
        <v>27</v>
      </c>
      <c r="DD102" s="34" t="n">
        <f aca="false">MATCH(CONCATENATE("B ",TEXT($BT102,"mmm-yyyy")),Curves!$11:$11,0)</f>
        <v>15</v>
      </c>
      <c r="DE102" s="34" t="n">
        <f aca="false">MATCH(CONCATENATE("DISC ",TEXT($BT102,"mmm-yyyy")),Curves!$11:$11,0)</f>
        <v>39</v>
      </c>
      <c r="DF102" s="34"/>
      <c r="DG102" s="34" t="n">
        <f aca="false">MATCH(CONCATENATE("NG ",TEXT($BU102,"mmm-yyyy")),Curves!$11:$11,0)</f>
        <v>28</v>
      </c>
      <c r="DH102" s="34" t="n">
        <f aca="false">MATCH(CONCATENATE("B ",TEXT($BU102,"mmm-yyyy")),Curves!$11:$11,0)</f>
        <v>16</v>
      </c>
      <c r="DI102" s="34" t="n">
        <f aca="false">MATCH(CONCATENATE("DISC ",TEXT($BU102,"mmm-yyyy")),Curves!$11:$11,0)</f>
        <v>40</v>
      </c>
      <c r="DK102" s="34" t="n">
        <f aca="false">MATCH(CONCATENATE("NG ",TEXT($BV102,"mmm-yyyy")),Curves!$11:$11,0)</f>
        <v>29</v>
      </c>
      <c r="DL102" s="34" t="n">
        <f aca="false">MATCH(CONCATENATE("B ",TEXT($BV102,"mmm-yyyy")),Curves!$11:$11,0)</f>
        <v>17</v>
      </c>
      <c r="DM102" s="34" t="n">
        <f aca="false">MATCH(CONCATENATE("DISC ",TEXT($BV102,"mmm-yyyy")),Curves!$11:$11,0)</f>
        <v>41</v>
      </c>
      <c r="DO102" s="34" t="n">
        <f aca="false">MATCH(CONCATENATE("NG ",TEXT($BW102,"mmm-yyyy")),Curves!$11:$11,0)</f>
        <v>30</v>
      </c>
      <c r="DP102" s="34" t="n">
        <f aca="false">MATCH(CONCATENATE("B ",TEXT($BW102,"mmm-yyyy")),Curves!$11:$11,0)</f>
        <v>18</v>
      </c>
      <c r="DQ102" s="34" t="n">
        <f aca="false">MATCH(CONCATENATE("DISC ",TEXT($BW102,"mmm-yyyy")),Curves!$11:$11,0)</f>
        <v>42</v>
      </c>
    </row>
    <row r="103" customFormat="false" ht="12.75" hidden="false" customHeight="false" outlineLevel="0" collapsed="false">
      <c r="B103" s="26" t="n">
        <f aca="false">IF(C103&lt;&gt;"",IF(C103&gt;=(WORKDAY(EOMONTH(C103,0)+1,-2)),EOMONTH(EOMONTH(C103,0)+1,0)+1,EOMONTH(C103,0)+1),"")</f>
        <v>36008</v>
      </c>
      <c r="C103" s="45" t="n">
        <f aca="false">IF(Curves!C112&lt;&gt;"",Curves!C112,"")</f>
        <v>35986</v>
      </c>
      <c r="D103" s="46"/>
      <c r="E103" s="47" t="n">
        <f aca="false">(T103+U103)*V103</f>
        <v>0</v>
      </c>
      <c r="F103" s="47" t="n">
        <f aca="false">(X103+Y103)*Z103</f>
        <v>0</v>
      </c>
      <c r="G103" s="47" t="n">
        <f aca="false">(AB103+AC103)*AD103</f>
        <v>0</v>
      </c>
      <c r="H103" s="47" t="n">
        <f aca="false">(AF103+AG103)*AH103</f>
        <v>2.38590505923877</v>
      </c>
      <c r="I103" s="47" t="n">
        <f aca="false">(AJ103+AK103)*AL103</f>
        <v>2.39109988235335</v>
      </c>
      <c r="J103" s="47" t="n">
        <f aca="false">(AN103+AO103)*AP103</f>
        <v>2.41243613086115</v>
      </c>
      <c r="K103" s="47" t="n">
        <f aca="false">(AR103+AS103)*AT103</f>
        <v>2.63847766329823</v>
      </c>
      <c r="L103" s="47" t="n">
        <f aca="false">(AV103+AW103)*AX103</f>
        <v>2.79037661525874</v>
      </c>
      <c r="M103" s="47" t="n">
        <f aca="false">(AZ103+BA103)*BB103</f>
        <v>2.81384292991603</v>
      </c>
      <c r="N103" s="47" t="n">
        <f aca="false">(BD103+BE103)*BF103</f>
        <v>2.66465662185928</v>
      </c>
      <c r="O103" s="48" t="n">
        <f aca="false">(BH103+BI103)*BJ103</f>
        <v>2.51321082766963</v>
      </c>
      <c r="P103" s="49" t="n">
        <f aca="false">MAX(E103:O103)</f>
        <v>2.81384292991603</v>
      </c>
      <c r="Q103" s="49" t="n">
        <f aca="false">MIN(H103:O103)</f>
        <v>2.38590505923877</v>
      </c>
      <c r="R103" s="50" t="n">
        <f aca="false">IF(P103-Q103&lt;&gt;0,P103-Q103,R102)</f>
        <v>0.427937870677264</v>
      </c>
      <c r="T103" s="31" t="n">
        <f aca="false">INDEX(Curves!$A$12:$AZ$907,$BZ103,CA103)</f>
        <v>0</v>
      </c>
      <c r="U103" s="31" t="n">
        <f aca="false">INDEX(Curves!$A$12:$AZ$907,$BZ103,CB103)</f>
        <v>0</v>
      </c>
      <c r="V103" s="31" t="n">
        <f aca="false">INDEX(Curves!$A$12:$AZ$907,$BZ103,CC103)</f>
        <v>0</v>
      </c>
      <c r="W103" s="31"/>
      <c r="X103" s="31" t="n">
        <f aca="false">INDEX(Curves!$A$12:$AZ$907,$BZ103,CE103)</f>
        <v>0</v>
      </c>
      <c r="Y103" s="31" t="n">
        <f aca="false">INDEX(Curves!$A$12:$AZ$907,$BZ103,CF103)</f>
        <v>0</v>
      </c>
      <c r="Z103" s="31" t="n">
        <f aca="false">INDEX(Curves!$A$12:$AZ$907,$BZ103,CG103)</f>
        <v>0</v>
      </c>
      <c r="AA103" s="31"/>
      <c r="AB103" s="31" t="n">
        <f aca="false">INDEX(Curves!$A$12:$AZ$907,$BZ103,CI103)</f>
        <v>0</v>
      </c>
      <c r="AC103" s="31" t="n">
        <f aca="false">INDEX(Curves!$A$12:$AZ$907,$BZ103,CJ103)</f>
        <v>0</v>
      </c>
      <c r="AD103" s="31" t="n">
        <f aca="false">INDEX(Curves!$A$12:$AZ$907,$BZ103,CK103)</f>
        <v>0</v>
      </c>
      <c r="AE103" s="31"/>
      <c r="AF103" s="31" t="n">
        <f aca="false">INDEX(Curves!$A$12:$AZ$907,$BZ103,CM103)</f>
        <v>2.309</v>
      </c>
      <c r="AG103" s="31" t="n">
        <f aca="false">INDEX(Curves!$A$12:$AZ$907,$BZ103,CN103)</f>
        <v>0.085</v>
      </c>
      <c r="AH103" s="31" t="n">
        <f aca="false">INDEX(Curves!$A$12:$AZ$907,$BZ103,CO103)</f>
        <v>0.996618654652784</v>
      </c>
      <c r="AI103" s="31"/>
      <c r="AJ103" s="31" t="n">
        <f aca="false">INDEX(Curves!$A$12:$AZ$907,$BZ103,CQ103)</f>
        <v>2.336</v>
      </c>
      <c r="AK103" s="31" t="n">
        <f aca="false">INDEX(Curves!$A$12:$AZ$907,$BZ103,CR103)</f>
        <v>0.075</v>
      </c>
      <c r="AL103" s="31" t="n">
        <f aca="false">INDEX(Curves!$A$12:$AZ$907,$BZ103,CS103)</f>
        <v>0.991746114621877</v>
      </c>
      <c r="AM103" s="31"/>
      <c r="AN103" s="31" t="n">
        <f aca="false">INDEX(Curves!$A$12:$AZ$907,$BZ103,CU103)</f>
        <v>2.369</v>
      </c>
      <c r="AO103" s="31" t="n">
        <f aca="false">INDEX(Curves!$A$12:$AZ$907,$BZ103,CV103)</f>
        <v>0.075</v>
      </c>
      <c r="AP103" s="31" t="n">
        <f aca="false">INDEX(Curves!$A$12:$AZ$907,$BZ103,CW103)</f>
        <v>0.987085159926821</v>
      </c>
      <c r="AQ103" s="31"/>
      <c r="AR103" s="31" t="n">
        <f aca="false">INDEX(Curves!$A$12:$AZ$907,$BZ103,CY103)</f>
        <v>2.531</v>
      </c>
      <c r="AS103" s="31" t="n">
        <f aca="false">INDEX(Curves!$A$12:$AZ$907,$BZ103,CZ103)</f>
        <v>0.155</v>
      </c>
      <c r="AT103" s="31" t="n">
        <f aca="false">INDEX(Curves!$A$12:$AZ$907,$BZ103,DA103)</f>
        <v>0.982307395122202</v>
      </c>
      <c r="AU103" s="31"/>
      <c r="AV103" s="31" t="n">
        <f aca="false">INDEX(Curves!$A$12:$AZ$907,$BZ103,DC103)</f>
        <v>2.699</v>
      </c>
      <c r="AW103" s="31" t="n">
        <f aca="false">INDEX(Curves!$A$12:$AZ$907,$BZ103,DD103)</f>
        <v>0.155</v>
      </c>
      <c r="AX103" s="31" t="n">
        <f aca="false">INDEX(Curves!$A$12:$AZ$907,$BZ103,DE103)</f>
        <v>0.977707293363259</v>
      </c>
      <c r="AY103" s="31"/>
      <c r="AZ103" s="31" t="n">
        <f aca="false">INDEX(Curves!$A$12:$AZ$907,$BZ103,DG103)</f>
        <v>2.737</v>
      </c>
      <c r="BA103" s="31" t="n">
        <f aca="false">INDEX(Curves!$A$12:$AZ$907,$BZ103,DH103)</f>
        <v>0.155</v>
      </c>
      <c r="BB103" s="31" t="n">
        <f aca="false">INDEX(Curves!$A$12:$AZ$907,$BZ103,DI103)</f>
        <v>0.972974733719236</v>
      </c>
      <c r="BC103" s="31"/>
      <c r="BD103" s="31" t="n">
        <f aca="false">INDEX(Curves!$A$12:$AZ$907,$BZ103,DK103)</f>
        <v>2.597</v>
      </c>
      <c r="BE103" s="31" t="n">
        <f aca="false">INDEX(Curves!$A$12:$AZ$907,$BZ103,DL103)</f>
        <v>0.155</v>
      </c>
      <c r="BF103" s="31" t="n">
        <f aca="false">INDEX(Curves!$A$12:$AZ$907,$BZ103,DM103)</f>
        <v>0.968261853873283</v>
      </c>
      <c r="BG103" s="31"/>
      <c r="BH103" s="31" t="n">
        <f aca="false">INDEX(Curves!$A$12:$AZ$907,$BZ103,DO103)</f>
        <v>2.452</v>
      </c>
      <c r="BI103" s="31" t="n">
        <f aca="false">INDEX(Curves!$A$12:$AZ$907,$BZ103,DP103)</f>
        <v>0.155</v>
      </c>
      <c r="BJ103" s="31" t="n">
        <f aca="false">INDEX(Curves!$A$12:$AZ$907,$BZ103,DQ103)</f>
        <v>0.96402409960477</v>
      </c>
      <c r="BK103" s="0"/>
      <c r="BL103" s="0"/>
      <c r="BM103" s="51" t="n">
        <f aca="false">BM102</f>
        <v>35916</v>
      </c>
      <c r="BN103" s="51" t="n">
        <f aca="false">EOMONTH(BM103,1)</f>
        <v>35976</v>
      </c>
      <c r="BO103" s="51" t="n">
        <f aca="false">EOMONTH(BN103,1)</f>
        <v>36007</v>
      </c>
      <c r="BP103" s="51" t="n">
        <f aca="false">EOMONTH(BO103,1)</f>
        <v>36038</v>
      </c>
      <c r="BQ103" s="51" t="n">
        <f aca="false">EOMONTH(BP103,1)</f>
        <v>36068</v>
      </c>
      <c r="BR103" s="51" t="n">
        <f aca="false">EOMONTH(BQ103,1)</f>
        <v>36099</v>
      </c>
      <c r="BS103" s="51" t="n">
        <f aca="false">EOMONTH(BR103,1)</f>
        <v>36129</v>
      </c>
      <c r="BT103" s="51" t="n">
        <f aca="false">EOMONTH(BS103,1)</f>
        <v>36160</v>
      </c>
      <c r="BU103" s="51" t="n">
        <f aca="false">EOMONTH(BT103,1)</f>
        <v>36191</v>
      </c>
      <c r="BV103" s="51" t="n">
        <f aca="false">EOMONTH(BU103,1)</f>
        <v>36219</v>
      </c>
      <c r="BW103" s="51" t="n">
        <f aca="false">EOMONTH(BV103,1)</f>
        <v>36250</v>
      </c>
      <c r="BX103" s="52"/>
      <c r="BZ103" s="34" t="n">
        <f aca="false">MATCH(C103,Curves!$C$12:$C$433,0)</f>
        <v>101</v>
      </c>
      <c r="CA103" s="34" t="n">
        <f aca="false">MATCH(CONCATENATE("NG ",TEXT($BM103,"mmm-yyyy")),Curves!$11:$11,0)</f>
        <v>20</v>
      </c>
      <c r="CB103" s="34" t="n">
        <f aca="false">MATCH(CONCATENATE("B ",TEXT($BM103,"mmm-yyyy")),Curves!$11:$11,0)</f>
        <v>8</v>
      </c>
      <c r="CC103" s="34" t="n">
        <f aca="false">MATCH(CONCATENATE("DISC ",TEXT($BM103,"mmm-yyyy")),Curves!$11:$11,0)</f>
        <v>32</v>
      </c>
      <c r="CD103" s="34"/>
      <c r="CE103" s="34" t="n">
        <f aca="false">MATCH(CONCATENATE("NG ",TEXT($BN103,"mmm-yyyy")),Curves!$11:$11,0)</f>
        <v>21</v>
      </c>
      <c r="CF103" s="34" t="n">
        <f aca="false">MATCH(CONCATENATE("B ",TEXT($BN103,"mmm-yyyy")),Curves!$11:$11,0)</f>
        <v>9</v>
      </c>
      <c r="CG103" s="34" t="n">
        <f aca="false">MATCH(CONCATENATE("DISC ",TEXT($BN103,"mmm-yyyy")),Curves!$11:$11,0)</f>
        <v>33</v>
      </c>
      <c r="CH103" s="34"/>
      <c r="CI103" s="34" t="n">
        <f aca="false">MATCH(CONCATENATE("NG ",TEXT($BO103,"mmm-yyyy")),Curves!$11:$11,0)</f>
        <v>22</v>
      </c>
      <c r="CJ103" s="34" t="n">
        <f aca="false">MATCH(CONCATENATE("B ",TEXT($BO103,"mmm-yyyy")),Curves!$11:$11,0)</f>
        <v>10</v>
      </c>
      <c r="CK103" s="34" t="n">
        <f aca="false">MATCH(CONCATENATE("DISC ",TEXT($BO103,"mmm-yyyy")),Curves!$11:$11,0)</f>
        <v>34</v>
      </c>
      <c r="CL103" s="34"/>
      <c r="CM103" s="34" t="n">
        <f aca="false">MATCH(CONCATENATE("NG ",TEXT($BP103,"mmm-yyyy")),Curves!$11:$11,0)</f>
        <v>23</v>
      </c>
      <c r="CN103" s="34" t="n">
        <f aca="false">MATCH(CONCATENATE("B ",TEXT($BP103,"mmm-yyyy")),Curves!$11:$11,0)</f>
        <v>11</v>
      </c>
      <c r="CO103" s="34" t="n">
        <f aca="false">MATCH(CONCATENATE("DISC ",TEXT($BP103,"mmm-yyyy")),Curves!$11:$11,0)</f>
        <v>35</v>
      </c>
      <c r="CP103" s="34"/>
      <c r="CQ103" s="34" t="n">
        <f aca="false">MATCH(CONCATENATE("NG ",TEXT($BQ103,"mmm-yyyy")),Curves!$11:$11,0)</f>
        <v>24</v>
      </c>
      <c r="CR103" s="34" t="n">
        <f aca="false">MATCH(CONCATENATE("B ",TEXT($BQ103,"mmm-yyyy")),Curves!$11:$11,0)</f>
        <v>12</v>
      </c>
      <c r="CS103" s="34" t="n">
        <f aca="false">MATCH(CONCATENATE("DISC ",TEXT($BQ103,"mmm-yyyy")),Curves!$11:$11,0)</f>
        <v>36</v>
      </c>
      <c r="CT103" s="34"/>
      <c r="CU103" s="34" t="n">
        <f aca="false">MATCH(CONCATENATE("NG ",TEXT($BR103,"mmm-yyyy")),Curves!$11:$11,0)</f>
        <v>25</v>
      </c>
      <c r="CV103" s="34" t="n">
        <f aca="false">MATCH(CONCATENATE("B ",TEXT($BR103,"mmm-yyyy")),Curves!$11:$11,0)</f>
        <v>13</v>
      </c>
      <c r="CW103" s="34" t="n">
        <f aca="false">MATCH(CONCATENATE("DISC ",TEXT($BR103,"mmm-yyyy")),Curves!$11:$11,0)</f>
        <v>37</v>
      </c>
      <c r="CX103" s="34"/>
      <c r="CY103" s="34" t="n">
        <f aca="false">MATCH(CONCATENATE("NG ",TEXT($BS103,"mmm-yyyy")),Curves!$11:$11,0)</f>
        <v>26</v>
      </c>
      <c r="CZ103" s="34" t="n">
        <f aca="false">MATCH(CONCATENATE("B ",TEXT($BS103,"mmm-yyyy")),Curves!$11:$11,0)</f>
        <v>14</v>
      </c>
      <c r="DA103" s="34" t="n">
        <f aca="false">MATCH(CONCATENATE("DISC ",TEXT($BS103,"mmm-yyyy")),Curves!$11:$11,0)</f>
        <v>38</v>
      </c>
      <c r="DB103" s="34"/>
      <c r="DC103" s="34" t="n">
        <f aca="false">MATCH(CONCATENATE("NG ",TEXT($BT103,"mmm-yyyy")),Curves!$11:$11,0)</f>
        <v>27</v>
      </c>
      <c r="DD103" s="34" t="n">
        <f aca="false">MATCH(CONCATENATE("B ",TEXT($BT103,"mmm-yyyy")),Curves!$11:$11,0)</f>
        <v>15</v>
      </c>
      <c r="DE103" s="34" t="n">
        <f aca="false">MATCH(CONCATENATE("DISC ",TEXT($BT103,"mmm-yyyy")),Curves!$11:$11,0)</f>
        <v>39</v>
      </c>
      <c r="DF103" s="34"/>
      <c r="DG103" s="34" t="n">
        <f aca="false">MATCH(CONCATENATE("NG ",TEXT($BU103,"mmm-yyyy")),Curves!$11:$11,0)</f>
        <v>28</v>
      </c>
      <c r="DH103" s="34" t="n">
        <f aca="false">MATCH(CONCATENATE("B ",TEXT($BU103,"mmm-yyyy")),Curves!$11:$11,0)</f>
        <v>16</v>
      </c>
      <c r="DI103" s="34" t="n">
        <f aca="false">MATCH(CONCATENATE("DISC ",TEXT($BU103,"mmm-yyyy")),Curves!$11:$11,0)</f>
        <v>40</v>
      </c>
      <c r="DK103" s="34" t="n">
        <f aca="false">MATCH(CONCATENATE("NG ",TEXT($BV103,"mmm-yyyy")),Curves!$11:$11,0)</f>
        <v>29</v>
      </c>
      <c r="DL103" s="34" t="n">
        <f aca="false">MATCH(CONCATENATE("B ",TEXT($BV103,"mmm-yyyy")),Curves!$11:$11,0)</f>
        <v>17</v>
      </c>
      <c r="DM103" s="34" t="n">
        <f aca="false">MATCH(CONCATENATE("DISC ",TEXT($BV103,"mmm-yyyy")),Curves!$11:$11,0)</f>
        <v>41</v>
      </c>
      <c r="DO103" s="34" t="n">
        <f aca="false">MATCH(CONCATENATE("NG ",TEXT($BW103,"mmm-yyyy")),Curves!$11:$11,0)</f>
        <v>30</v>
      </c>
      <c r="DP103" s="34" t="n">
        <f aca="false">MATCH(CONCATENATE("B ",TEXT($BW103,"mmm-yyyy")),Curves!$11:$11,0)</f>
        <v>18</v>
      </c>
      <c r="DQ103" s="34" t="n">
        <f aca="false">MATCH(CONCATENATE("DISC ",TEXT($BW103,"mmm-yyyy")),Curves!$11:$11,0)</f>
        <v>42</v>
      </c>
    </row>
    <row r="104" customFormat="false" ht="12.75" hidden="false" customHeight="false" outlineLevel="0" collapsed="false">
      <c r="B104" s="26" t="n">
        <f aca="false">IF(C104&lt;&gt;"",IF(C104&gt;=(WORKDAY(EOMONTH(C104,0)+1,-2)),EOMONTH(EOMONTH(C104,0)+1,0)+1,EOMONTH(C104,0)+1),"")</f>
        <v>36008</v>
      </c>
      <c r="C104" s="45" t="n">
        <f aca="false">IF(Curves!C113&lt;&gt;"",Curves!C113,"")</f>
        <v>35987</v>
      </c>
      <c r="D104" s="46"/>
      <c r="E104" s="47" t="n">
        <f aca="false">(T104+U104)*V104</f>
        <v>0</v>
      </c>
      <c r="F104" s="47" t="n">
        <f aca="false">(X104+Y104)*Z104</f>
        <v>0</v>
      </c>
      <c r="G104" s="47" t="n">
        <f aca="false">(AB104+AC104)*AD104</f>
        <v>0</v>
      </c>
      <c r="H104" s="47" t="n">
        <f aca="false">(AF104+AG104)*AH104</f>
        <v>0</v>
      </c>
      <c r="I104" s="47" t="n">
        <f aca="false">(AJ104+AK104)*AL104</f>
        <v>0</v>
      </c>
      <c r="J104" s="47" t="n">
        <f aca="false">(AN104+AO104)*AP104</f>
        <v>0</v>
      </c>
      <c r="K104" s="47" t="n">
        <f aca="false">(AR104+AS104)*AT104</f>
        <v>0</v>
      </c>
      <c r="L104" s="47" t="n">
        <f aca="false">(AV104+AW104)*AX104</f>
        <v>0</v>
      </c>
      <c r="M104" s="47" t="n">
        <f aca="false">(AZ104+BA104)*BB104</f>
        <v>0</v>
      </c>
      <c r="N104" s="47" t="n">
        <f aca="false">(BD104+BE104)*BF104</f>
        <v>0</v>
      </c>
      <c r="O104" s="48" t="n">
        <f aca="false">(BH104+BI104)*BJ104</f>
        <v>0</v>
      </c>
      <c r="P104" s="49" t="n">
        <f aca="false">MAX(E104:O104)</f>
        <v>0</v>
      </c>
      <c r="Q104" s="49" t="n">
        <f aca="false">MIN(H104:O104)</f>
        <v>0</v>
      </c>
      <c r="R104" s="50" t="n">
        <f aca="false">IF(P104-Q104&lt;&gt;0,P104-Q104,R103)</f>
        <v>0.427937870677264</v>
      </c>
      <c r="T104" s="31" t="n">
        <f aca="false">INDEX(Curves!$A$12:$AZ$907,$BZ104,CA104)</f>
        <v>0</v>
      </c>
      <c r="U104" s="31" t="n">
        <f aca="false">INDEX(Curves!$A$12:$AZ$907,$BZ104,CB104)</f>
        <v>0</v>
      </c>
      <c r="V104" s="31" t="n">
        <f aca="false">INDEX(Curves!$A$12:$AZ$907,$BZ104,CC104)</f>
        <v>0</v>
      </c>
      <c r="W104" s="31"/>
      <c r="X104" s="31" t="n">
        <f aca="false">INDEX(Curves!$A$12:$AZ$907,$BZ104,CE104)</f>
        <v>0</v>
      </c>
      <c r="Y104" s="31" t="n">
        <f aca="false">INDEX(Curves!$A$12:$AZ$907,$BZ104,CF104)</f>
        <v>0</v>
      </c>
      <c r="Z104" s="31" t="n">
        <f aca="false">INDEX(Curves!$A$12:$AZ$907,$BZ104,CG104)</f>
        <v>0</v>
      </c>
      <c r="AA104" s="31"/>
      <c r="AB104" s="31" t="n">
        <f aca="false">INDEX(Curves!$A$12:$AZ$907,$BZ104,CI104)</f>
        <v>0</v>
      </c>
      <c r="AC104" s="31" t="n">
        <f aca="false">INDEX(Curves!$A$12:$AZ$907,$BZ104,CJ104)</f>
        <v>0</v>
      </c>
      <c r="AD104" s="31" t="n">
        <f aca="false">INDEX(Curves!$A$12:$AZ$907,$BZ104,CK104)</f>
        <v>0</v>
      </c>
      <c r="AE104" s="31"/>
      <c r="AF104" s="31" t="n">
        <f aca="false">INDEX(Curves!$A$12:$AZ$907,$BZ104,CM104)</f>
        <v>0</v>
      </c>
      <c r="AG104" s="31" t="n">
        <f aca="false">INDEX(Curves!$A$12:$AZ$907,$BZ104,CN104)</f>
        <v>0</v>
      </c>
      <c r="AH104" s="31" t="n">
        <f aca="false">INDEX(Curves!$A$12:$AZ$907,$BZ104,CO104)</f>
        <v>0</v>
      </c>
      <c r="AI104" s="31"/>
      <c r="AJ104" s="31" t="n">
        <f aca="false">INDEX(Curves!$A$12:$AZ$907,$BZ104,CQ104)</f>
        <v>0</v>
      </c>
      <c r="AK104" s="31" t="n">
        <f aca="false">INDEX(Curves!$A$12:$AZ$907,$BZ104,CR104)</f>
        <v>0</v>
      </c>
      <c r="AL104" s="31" t="n">
        <f aca="false">INDEX(Curves!$A$12:$AZ$907,$BZ104,CS104)</f>
        <v>0</v>
      </c>
      <c r="AM104" s="31"/>
      <c r="AN104" s="31" t="n">
        <f aca="false">INDEX(Curves!$A$12:$AZ$907,$BZ104,CU104)</f>
        <v>0</v>
      </c>
      <c r="AO104" s="31" t="n">
        <f aca="false">INDEX(Curves!$A$12:$AZ$907,$BZ104,CV104)</f>
        <v>0</v>
      </c>
      <c r="AP104" s="31" t="n">
        <f aca="false">INDEX(Curves!$A$12:$AZ$907,$BZ104,CW104)</f>
        <v>0</v>
      </c>
      <c r="AQ104" s="31"/>
      <c r="AR104" s="31" t="n">
        <f aca="false">INDEX(Curves!$A$12:$AZ$907,$BZ104,CY104)</f>
        <v>0</v>
      </c>
      <c r="AS104" s="31" t="n">
        <f aca="false">INDEX(Curves!$A$12:$AZ$907,$BZ104,CZ104)</f>
        <v>0</v>
      </c>
      <c r="AT104" s="31" t="n">
        <f aca="false">INDEX(Curves!$A$12:$AZ$907,$BZ104,DA104)</f>
        <v>0</v>
      </c>
      <c r="AU104" s="31"/>
      <c r="AV104" s="31" t="n">
        <f aca="false">INDEX(Curves!$A$12:$AZ$907,$BZ104,DC104)</f>
        <v>0</v>
      </c>
      <c r="AW104" s="31" t="n">
        <f aca="false">INDEX(Curves!$A$12:$AZ$907,$BZ104,DD104)</f>
        <v>0</v>
      </c>
      <c r="AX104" s="31" t="n">
        <f aca="false">INDEX(Curves!$A$12:$AZ$907,$BZ104,DE104)</f>
        <v>0</v>
      </c>
      <c r="AY104" s="31"/>
      <c r="AZ104" s="31" t="n">
        <f aca="false">INDEX(Curves!$A$12:$AZ$907,$BZ104,DG104)</f>
        <v>0</v>
      </c>
      <c r="BA104" s="31" t="n">
        <f aca="false">INDEX(Curves!$A$12:$AZ$907,$BZ104,DH104)</f>
        <v>0</v>
      </c>
      <c r="BB104" s="31" t="n">
        <f aca="false">INDEX(Curves!$A$12:$AZ$907,$BZ104,DI104)</f>
        <v>0</v>
      </c>
      <c r="BC104" s="31"/>
      <c r="BD104" s="31" t="n">
        <f aca="false">INDEX(Curves!$A$12:$AZ$907,$BZ104,DK104)</f>
        <v>0</v>
      </c>
      <c r="BE104" s="31" t="n">
        <f aca="false">INDEX(Curves!$A$12:$AZ$907,$BZ104,DL104)</f>
        <v>0</v>
      </c>
      <c r="BF104" s="31" t="n">
        <f aca="false">INDEX(Curves!$A$12:$AZ$907,$BZ104,DM104)</f>
        <v>0</v>
      </c>
      <c r="BG104" s="31"/>
      <c r="BH104" s="31" t="n">
        <f aca="false">INDEX(Curves!$A$12:$AZ$907,$BZ104,DO104)</f>
        <v>0</v>
      </c>
      <c r="BI104" s="31" t="n">
        <f aca="false">INDEX(Curves!$A$12:$AZ$907,$BZ104,DP104)</f>
        <v>0</v>
      </c>
      <c r="BJ104" s="31" t="n">
        <f aca="false">INDEX(Curves!$A$12:$AZ$907,$BZ104,DQ104)</f>
        <v>0</v>
      </c>
      <c r="BK104" s="0"/>
      <c r="BL104" s="0"/>
      <c r="BM104" s="51" t="n">
        <f aca="false">BM103</f>
        <v>35916</v>
      </c>
      <c r="BN104" s="51" t="n">
        <f aca="false">EOMONTH(BM104,1)</f>
        <v>35976</v>
      </c>
      <c r="BO104" s="51" t="n">
        <f aca="false">EOMONTH(BN104,1)</f>
        <v>36007</v>
      </c>
      <c r="BP104" s="51" t="n">
        <f aca="false">EOMONTH(BO104,1)</f>
        <v>36038</v>
      </c>
      <c r="BQ104" s="51" t="n">
        <f aca="false">EOMONTH(BP104,1)</f>
        <v>36068</v>
      </c>
      <c r="BR104" s="51" t="n">
        <f aca="false">EOMONTH(BQ104,1)</f>
        <v>36099</v>
      </c>
      <c r="BS104" s="51" t="n">
        <f aca="false">EOMONTH(BR104,1)</f>
        <v>36129</v>
      </c>
      <c r="BT104" s="51" t="n">
        <f aca="false">EOMONTH(BS104,1)</f>
        <v>36160</v>
      </c>
      <c r="BU104" s="51" t="n">
        <f aca="false">EOMONTH(BT104,1)</f>
        <v>36191</v>
      </c>
      <c r="BV104" s="51" t="n">
        <f aca="false">EOMONTH(BU104,1)</f>
        <v>36219</v>
      </c>
      <c r="BW104" s="51" t="n">
        <f aca="false">EOMONTH(BV104,1)</f>
        <v>36250</v>
      </c>
      <c r="BX104" s="52"/>
      <c r="BZ104" s="34" t="n">
        <f aca="false">MATCH(C104,Curves!$C$12:$C$433,0)</f>
        <v>102</v>
      </c>
      <c r="CA104" s="34" t="n">
        <f aca="false">MATCH(CONCATENATE("NG ",TEXT($BM104,"mmm-yyyy")),Curves!$11:$11,0)</f>
        <v>20</v>
      </c>
      <c r="CB104" s="34" t="n">
        <f aca="false">MATCH(CONCATENATE("B ",TEXT($BM104,"mmm-yyyy")),Curves!$11:$11,0)</f>
        <v>8</v>
      </c>
      <c r="CC104" s="34" t="n">
        <f aca="false">MATCH(CONCATENATE("DISC ",TEXT($BM104,"mmm-yyyy")),Curves!$11:$11,0)</f>
        <v>32</v>
      </c>
      <c r="CD104" s="34"/>
      <c r="CE104" s="34" t="n">
        <f aca="false">MATCH(CONCATENATE("NG ",TEXT($BN104,"mmm-yyyy")),Curves!$11:$11,0)</f>
        <v>21</v>
      </c>
      <c r="CF104" s="34" t="n">
        <f aca="false">MATCH(CONCATENATE("B ",TEXT($BN104,"mmm-yyyy")),Curves!$11:$11,0)</f>
        <v>9</v>
      </c>
      <c r="CG104" s="34" t="n">
        <f aca="false">MATCH(CONCATENATE("DISC ",TEXT($BN104,"mmm-yyyy")),Curves!$11:$11,0)</f>
        <v>33</v>
      </c>
      <c r="CH104" s="34"/>
      <c r="CI104" s="34" t="n">
        <f aca="false">MATCH(CONCATENATE("NG ",TEXT($BO104,"mmm-yyyy")),Curves!$11:$11,0)</f>
        <v>22</v>
      </c>
      <c r="CJ104" s="34" t="n">
        <f aca="false">MATCH(CONCATENATE("B ",TEXT($BO104,"mmm-yyyy")),Curves!$11:$11,0)</f>
        <v>10</v>
      </c>
      <c r="CK104" s="34" t="n">
        <f aca="false">MATCH(CONCATENATE("DISC ",TEXT($BO104,"mmm-yyyy")),Curves!$11:$11,0)</f>
        <v>34</v>
      </c>
      <c r="CL104" s="34"/>
      <c r="CM104" s="34" t="n">
        <f aca="false">MATCH(CONCATENATE("NG ",TEXT($BP104,"mmm-yyyy")),Curves!$11:$11,0)</f>
        <v>23</v>
      </c>
      <c r="CN104" s="34" t="n">
        <f aca="false">MATCH(CONCATENATE("B ",TEXT($BP104,"mmm-yyyy")),Curves!$11:$11,0)</f>
        <v>11</v>
      </c>
      <c r="CO104" s="34" t="n">
        <f aca="false">MATCH(CONCATENATE("DISC ",TEXT($BP104,"mmm-yyyy")),Curves!$11:$11,0)</f>
        <v>35</v>
      </c>
      <c r="CP104" s="34"/>
      <c r="CQ104" s="34" t="n">
        <f aca="false">MATCH(CONCATENATE("NG ",TEXT($BQ104,"mmm-yyyy")),Curves!$11:$11,0)</f>
        <v>24</v>
      </c>
      <c r="CR104" s="34" t="n">
        <f aca="false">MATCH(CONCATENATE("B ",TEXT($BQ104,"mmm-yyyy")),Curves!$11:$11,0)</f>
        <v>12</v>
      </c>
      <c r="CS104" s="34" t="n">
        <f aca="false">MATCH(CONCATENATE("DISC ",TEXT($BQ104,"mmm-yyyy")),Curves!$11:$11,0)</f>
        <v>36</v>
      </c>
      <c r="CT104" s="34"/>
      <c r="CU104" s="34" t="n">
        <f aca="false">MATCH(CONCATENATE("NG ",TEXT($BR104,"mmm-yyyy")),Curves!$11:$11,0)</f>
        <v>25</v>
      </c>
      <c r="CV104" s="34" t="n">
        <f aca="false">MATCH(CONCATENATE("B ",TEXT($BR104,"mmm-yyyy")),Curves!$11:$11,0)</f>
        <v>13</v>
      </c>
      <c r="CW104" s="34" t="n">
        <f aca="false">MATCH(CONCATENATE("DISC ",TEXT($BR104,"mmm-yyyy")),Curves!$11:$11,0)</f>
        <v>37</v>
      </c>
      <c r="CX104" s="34"/>
      <c r="CY104" s="34" t="n">
        <f aca="false">MATCH(CONCATENATE("NG ",TEXT($BS104,"mmm-yyyy")),Curves!$11:$11,0)</f>
        <v>26</v>
      </c>
      <c r="CZ104" s="34" t="n">
        <f aca="false">MATCH(CONCATENATE("B ",TEXT($BS104,"mmm-yyyy")),Curves!$11:$11,0)</f>
        <v>14</v>
      </c>
      <c r="DA104" s="34" t="n">
        <f aca="false">MATCH(CONCATENATE("DISC ",TEXT($BS104,"mmm-yyyy")),Curves!$11:$11,0)</f>
        <v>38</v>
      </c>
      <c r="DB104" s="34"/>
      <c r="DC104" s="34" t="n">
        <f aca="false">MATCH(CONCATENATE("NG ",TEXT($BT104,"mmm-yyyy")),Curves!$11:$11,0)</f>
        <v>27</v>
      </c>
      <c r="DD104" s="34" t="n">
        <f aca="false">MATCH(CONCATENATE("B ",TEXT($BT104,"mmm-yyyy")),Curves!$11:$11,0)</f>
        <v>15</v>
      </c>
      <c r="DE104" s="34" t="n">
        <f aca="false">MATCH(CONCATENATE("DISC ",TEXT($BT104,"mmm-yyyy")),Curves!$11:$11,0)</f>
        <v>39</v>
      </c>
      <c r="DF104" s="34"/>
      <c r="DG104" s="34" t="n">
        <f aca="false">MATCH(CONCATENATE("NG ",TEXT($BU104,"mmm-yyyy")),Curves!$11:$11,0)</f>
        <v>28</v>
      </c>
      <c r="DH104" s="34" t="n">
        <f aca="false">MATCH(CONCATENATE("B ",TEXT($BU104,"mmm-yyyy")),Curves!$11:$11,0)</f>
        <v>16</v>
      </c>
      <c r="DI104" s="34" t="n">
        <f aca="false">MATCH(CONCATENATE("DISC ",TEXT($BU104,"mmm-yyyy")),Curves!$11:$11,0)</f>
        <v>40</v>
      </c>
      <c r="DK104" s="34" t="n">
        <f aca="false">MATCH(CONCATENATE("NG ",TEXT($BV104,"mmm-yyyy")),Curves!$11:$11,0)</f>
        <v>29</v>
      </c>
      <c r="DL104" s="34" t="n">
        <f aca="false">MATCH(CONCATENATE("B ",TEXT($BV104,"mmm-yyyy")),Curves!$11:$11,0)</f>
        <v>17</v>
      </c>
      <c r="DM104" s="34" t="n">
        <f aca="false">MATCH(CONCATENATE("DISC ",TEXT($BV104,"mmm-yyyy")),Curves!$11:$11,0)</f>
        <v>41</v>
      </c>
      <c r="DO104" s="34" t="n">
        <f aca="false">MATCH(CONCATENATE("NG ",TEXT($BW104,"mmm-yyyy")),Curves!$11:$11,0)</f>
        <v>30</v>
      </c>
      <c r="DP104" s="34" t="n">
        <f aca="false">MATCH(CONCATENATE("B ",TEXT($BW104,"mmm-yyyy")),Curves!$11:$11,0)</f>
        <v>18</v>
      </c>
      <c r="DQ104" s="34" t="n">
        <f aca="false">MATCH(CONCATENATE("DISC ",TEXT($BW104,"mmm-yyyy")),Curves!$11:$11,0)</f>
        <v>42</v>
      </c>
    </row>
    <row r="105" customFormat="false" ht="12.75" hidden="false" customHeight="false" outlineLevel="0" collapsed="false">
      <c r="B105" s="26" t="n">
        <f aca="false">IF(C105&lt;&gt;"",IF(C105&gt;=(WORKDAY(EOMONTH(C105,0)+1,-2)),EOMONTH(EOMONTH(C105,0)+1,0)+1,EOMONTH(C105,0)+1),"")</f>
        <v>36008</v>
      </c>
      <c r="C105" s="45" t="n">
        <f aca="false">IF(Curves!C114&lt;&gt;"",Curves!C114,"")</f>
        <v>35988</v>
      </c>
      <c r="D105" s="46"/>
      <c r="E105" s="47" t="n">
        <f aca="false">(T105+U105)*V105</f>
        <v>0</v>
      </c>
      <c r="F105" s="47" t="n">
        <f aca="false">(X105+Y105)*Z105</f>
        <v>0</v>
      </c>
      <c r="G105" s="47" t="n">
        <f aca="false">(AB105+AC105)*AD105</f>
        <v>0</v>
      </c>
      <c r="H105" s="47" t="n">
        <f aca="false">(AF105+AG105)*AH105</f>
        <v>0</v>
      </c>
      <c r="I105" s="47" t="n">
        <f aca="false">(AJ105+AK105)*AL105</f>
        <v>0</v>
      </c>
      <c r="J105" s="47" t="n">
        <f aca="false">(AN105+AO105)*AP105</f>
        <v>0</v>
      </c>
      <c r="K105" s="47" t="n">
        <f aca="false">(AR105+AS105)*AT105</f>
        <v>0</v>
      </c>
      <c r="L105" s="47" t="n">
        <f aca="false">(AV105+AW105)*AX105</f>
        <v>0</v>
      </c>
      <c r="M105" s="47" t="n">
        <f aca="false">(AZ105+BA105)*BB105</f>
        <v>0</v>
      </c>
      <c r="N105" s="47" t="n">
        <f aca="false">(BD105+BE105)*BF105</f>
        <v>0</v>
      </c>
      <c r="O105" s="48" t="n">
        <f aca="false">(BH105+BI105)*BJ105</f>
        <v>0</v>
      </c>
      <c r="P105" s="49" t="n">
        <f aca="false">MAX(E105:O105)</f>
        <v>0</v>
      </c>
      <c r="Q105" s="49" t="n">
        <f aca="false">MIN(H105:O105)</f>
        <v>0</v>
      </c>
      <c r="R105" s="50" t="n">
        <f aca="false">IF(P105-Q105&lt;&gt;0,P105-Q105,R104)</f>
        <v>0.427937870677264</v>
      </c>
      <c r="T105" s="31" t="n">
        <f aca="false">INDEX(Curves!$A$12:$AZ$907,$BZ105,CA105)</f>
        <v>0</v>
      </c>
      <c r="U105" s="31" t="n">
        <f aca="false">INDEX(Curves!$A$12:$AZ$907,$BZ105,CB105)</f>
        <v>0</v>
      </c>
      <c r="V105" s="31" t="n">
        <f aca="false">INDEX(Curves!$A$12:$AZ$907,$BZ105,CC105)</f>
        <v>0</v>
      </c>
      <c r="W105" s="31"/>
      <c r="X105" s="31" t="n">
        <f aca="false">INDEX(Curves!$A$12:$AZ$907,$BZ105,CE105)</f>
        <v>0</v>
      </c>
      <c r="Y105" s="31" t="n">
        <f aca="false">INDEX(Curves!$A$12:$AZ$907,$BZ105,CF105)</f>
        <v>0</v>
      </c>
      <c r="Z105" s="31" t="n">
        <f aca="false">INDEX(Curves!$A$12:$AZ$907,$BZ105,CG105)</f>
        <v>0</v>
      </c>
      <c r="AA105" s="31"/>
      <c r="AB105" s="31" t="n">
        <f aca="false">INDEX(Curves!$A$12:$AZ$907,$BZ105,CI105)</f>
        <v>0</v>
      </c>
      <c r="AC105" s="31" t="n">
        <f aca="false">INDEX(Curves!$A$12:$AZ$907,$BZ105,CJ105)</f>
        <v>0</v>
      </c>
      <c r="AD105" s="31" t="n">
        <f aca="false">INDEX(Curves!$A$12:$AZ$907,$BZ105,CK105)</f>
        <v>0</v>
      </c>
      <c r="AE105" s="31"/>
      <c r="AF105" s="31" t="n">
        <f aca="false">INDEX(Curves!$A$12:$AZ$907,$BZ105,CM105)</f>
        <v>0</v>
      </c>
      <c r="AG105" s="31" t="n">
        <f aca="false">INDEX(Curves!$A$12:$AZ$907,$BZ105,CN105)</f>
        <v>0</v>
      </c>
      <c r="AH105" s="31" t="n">
        <f aca="false">INDEX(Curves!$A$12:$AZ$907,$BZ105,CO105)</f>
        <v>0</v>
      </c>
      <c r="AI105" s="31"/>
      <c r="AJ105" s="31" t="n">
        <f aca="false">INDEX(Curves!$A$12:$AZ$907,$BZ105,CQ105)</f>
        <v>0</v>
      </c>
      <c r="AK105" s="31" t="n">
        <f aca="false">INDEX(Curves!$A$12:$AZ$907,$BZ105,CR105)</f>
        <v>0</v>
      </c>
      <c r="AL105" s="31" t="n">
        <f aca="false">INDEX(Curves!$A$12:$AZ$907,$BZ105,CS105)</f>
        <v>0</v>
      </c>
      <c r="AM105" s="31"/>
      <c r="AN105" s="31" t="n">
        <f aca="false">INDEX(Curves!$A$12:$AZ$907,$BZ105,CU105)</f>
        <v>0</v>
      </c>
      <c r="AO105" s="31" t="n">
        <f aca="false">INDEX(Curves!$A$12:$AZ$907,$BZ105,CV105)</f>
        <v>0</v>
      </c>
      <c r="AP105" s="31" t="n">
        <f aca="false">INDEX(Curves!$A$12:$AZ$907,$BZ105,CW105)</f>
        <v>0</v>
      </c>
      <c r="AQ105" s="31"/>
      <c r="AR105" s="31" t="n">
        <f aca="false">INDEX(Curves!$A$12:$AZ$907,$BZ105,CY105)</f>
        <v>0</v>
      </c>
      <c r="AS105" s="31" t="n">
        <f aca="false">INDEX(Curves!$A$12:$AZ$907,$BZ105,CZ105)</f>
        <v>0</v>
      </c>
      <c r="AT105" s="31" t="n">
        <f aca="false">INDEX(Curves!$A$12:$AZ$907,$BZ105,DA105)</f>
        <v>0</v>
      </c>
      <c r="AU105" s="31"/>
      <c r="AV105" s="31" t="n">
        <f aca="false">INDEX(Curves!$A$12:$AZ$907,$BZ105,DC105)</f>
        <v>0</v>
      </c>
      <c r="AW105" s="31" t="n">
        <f aca="false">INDEX(Curves!$A$12:$AZ$907,$BZ105,DD105)</f>
        <v>0</v>
      </c>
      <c r="AX105" s="31" t="n">
        <f aca="false">INDEX(Curves!$A$12:$AZ$907,$BZ105,DE105)</f>
        <v>0</v>
      </c>
      <c r="AY105" s="31"/>
      <c r="AZ105" s="31" t="n">
        <f aca="false">INDEX(Curves!$A$12:$AZ$907,$BZ105,DG105)</f>
        <v>0</v>
      </c>
      <c r="BA105" s="31" t="n">
        <f aca="false">INDEX(Curves!$A$12:$AZ$907,$BZ105,DH105)</f>
        <v>0</v>
      </c>
      <c r="BB105" s="31" t="n">
        <f aca="false">INDEX(Curves!$A$12:$AZ$907,$BZ105,DI105)</f>
        <v>0</v>
      </c>
      <c r="BC105" s="31"/>
      <c r="BD105" s="31" t="n">
        <f aca="false">INDEX(Curves!$A$12:$AZ$907,$BZ105,DK105)</f>
        <v>0</v>
      </c>
      <c r="BE105" s="31" t="n">
        <f aca="false">INDEX(Curves!$A$12:$AZ$907,$BZ105,DL105)</f>
        <v>0</v>
      </c>
      <c r="BF105" s="31" t="n">
        <f aca="false">INDEX(Curves!$A$12:$AZ$907,$BZ105,DM105)</f>
        <v>0</v>
      </c>
      <c r="BG105" s="31"/>
      <c r="BH105" s="31" t="n">
        <f aca="false">INDEX(Curves!$A$12:$AZ$907,$BZ105,DO105)</f>
        <v>0</v>
      </c>
      <c r="BI105" s="31" t="n">
        <f aca="false">INDEX(Curves!$A$12:$AZ$907,$BZ105,DP105)</f>
        <v>0</v>
      </c>
      <c r="BJ105" s="31" t="n">
        <f aca="false">INDEX(Curves!$A$12:$AZ$907,$BZ105,DQ105)</f>
        <v>0</v>
      </c>
      <c r="BK105" s="0"/>
      <c r="BL105" s="0"/>
      <c r="BM105" s="51" t="n">
        <f aca="false">BM104</f>
        <v>35916</v>
      </c>
      <c r="BN105" s="51" t="n">
        <f aca="false">EOMONTH(BM105,1)</f>
        <v>35976</v>
      </c>
      <c r="BO105" s="51" t="n">
        <f aca="false">EOMONTH(BN105,1)</f>
        <v>36007</v>
      </c>
      <c r="BP105" s="51" t="n">
        <f aca="false">EOMONTH(BO105,1)</f>
        <v>36038</v>
      </c>
      <c r="BQ105" s="51" t="n">
        <f aca="false">EOMONTH(BP105,1)</f>
        <v>36068</v>
      </c>
      <c r="BR105" s="51" t="n">
        <f aca="false">EOMONTH(BQ105,1)</f>
        <v>36099</v>
      </c>
      <c r="BS105" s="51" t="n">
        <f aca="false">EOMONTH(BR105,1)</f>
        <v>36129</v>
      </c>
      <c r="BT105" s="51" t="n">
        <f aca="false">EOMONTH(BS105,1)</f>
        <v>36160</v>
      </c>
      <c r="BU105" s="51" t="n">
        <f aca="false">EOMONTH(BT105,1)</f>
        <v>36191</v>
      </c>
      <c r="BV105" s="51" t="n">
        <f aca="false">EOMONTH(BU105,1)</f>
        <v>36219</v>
      </c>
      <c r="BW105" s="51" t="n">
        <f aca="false">EOMONTH(BV105,1)</f>
        <v>36250</v>
      </c>
      <c r="BX105" s="52"/>
      <c r="BZ105" s="34" t="n">
        <f aca="false">MATCH(C105,Curves!$C$12:$C$433,0)</f>
        <v>103</v>
      </c>
      <c r="CA105" s="34" t="n">
        <f aca="false">MATCH(CONCATENATE("NG ",TEXT($BM105,"mmm-yyyy")),Curves!$11:$11,0)</f>
        <v>20</v>
      </c>
      <c r="CB105" s="34" t="n">
        <f aca="false">MATCH(CONCATENATE("B ",TEXT($BM105,"mmm-yyyy")),Curves!$11:$11,0)</f>
        <v>8</v>
      </c>
      <c r="CC105" s="34" t="n">
        <f aca="false">MATCH(CONCATENATE("DISC ",TEXT($BM105,"mmm-yyyy")),Curves!$11:$11,0)</f>
        <v>32</v>
      </c>
      <c r="CD105" s="34"/>
      <c r="CE105" s="34" t="n">
        <f aca="false">MATCH(CONCATENATE("NG ",TEXT($BN105,"mmm-yyyy")),Curves!$11:$11,0)</f>
        <v>21</v>
      </c>
      <c r="CF105" s="34" t="n">
        <f aca="false">MATCH(CONCATENATE("B ",TEXT($BN105,"mmm-yyyy")),Curves!$11:$11,0)</f>
        <v>9</v>
      </c>
      <c r="CG105" s="34" t="n">
        <f aca="false">MATCH(CONCATENATE("DISC ",TEXT($BN105,"mmm-yyyy")),Curves!$11:$11,0)</f>
        <v>33</v>
      </c>
      <c r="CH105" s="34"/>
      <c r="CI105" s="34" t="n">
        <f aca="false">MATCH(CONCATENATE("NG ",TEXT($BO105,"mmm-yyyy")),Curves!$11:$11,0)</f>
        <v>22</v>
      </c>
      <c r="CJ105" s="34" t="n">
        <f aca="false">MATCH(CONCATENATE("B ",TEXT($BO105,"mmm-yyyy")),Curves!$11:$11,0)</f>
        <v>10</v>
      </c>
      <c r="CK105" s="34" t="n">
        <f aca="false">MATCH(CONCATENATE("DISC ",TEXT($BO105,"mmm-yyyy")),Curves!$11:$11,0)</f>
        <v>34</v>
      </c>
      <c r="CL105" s="34"/>
      <c r="CM105" s="34" t="n">
        <f aca="false">MATCH(CONCATENATE("NG ",TEXT($BP105,"mmm-yyyy")),Curves!$11:$11,0)</f>
        <v>23</v>
      </c>
      <c r="CN105" s="34" t="n">
        <f aca="false">MATCH(CONCATENATE("B ",TEXT($BP105,"mmm-yyyy")),Curves!$11:$11,0)</f>
        <v>11</v>
      </c>
      <c r="CO105" s="34" t="n">
        <f aca="false">MATCH(CONCATENATE("DISC ",TEXT($BP105,"mmm-yyyy")),Curves!$11:$11,0)</f>
        <v>35</v>
      </c>
      <c r="CP105" s="34"/>
      <c r="CQ105" s="34" t="n">
        <f aca="false">MATCH(CONCATENATE("NG ",TEXT($BQ105,"mmm-yyyy")),Curves!$11:$11,0)</f>
        <v>24</v>
      </c>
      <c r="CR105" s="34" t="n">
        <f aca="false">MATCH(CONCATENATE("B ",TEXT($BQ105,"mmm-yyyy")),Curves!$11:$11,0)</f>
        <v>12</v>
      </c>
      <c r="CS105" s="34" t="n">
        <f aca="false">MATCH(CONCATENATE("DISC ",TEXT($BQ105,"mmm-yyyy")),Curves!$11:$11,0)</f>
        <v>36</v>
      </c>
      <c r="CT105" s="34"/>
      <c r="CU105" s="34" t="n">
        <f aca="false">MATCH(CONCATENATE("NG ",TEXT($BR105,"mmm-yyyy")),Curves!$11:$11,0)</f>
        <v>25</v>
      </c>
      <c r="CV105" s="34" t="n">
        <f aca="false">MATCH(CONCATENATE("B ",TEXT($BR105,"mmm-yyyy")),Curves!$11:$11,0)</f>
        <v>13</v>
      </c>
      <c r="CW105" s="34" t="n">
        <f aca="false">MATCH(CONCATENATE("DISC ",TEXT($BR105,"mmm-yyyy")),Curves!$11:$11,0)</f>
        <v>37</v>
      </c>
      <c r="CX105" s="34"/>
      <c r="CY105" s="34" t="n">
        <f aca="false">MATCH(CONCATENATE("NG ",TEXT($BS105,"mmm-yyyy")),Curves!$11:$11,0)</f>
        <v>26</v>
      </c>
      <c r="CZ105" s="34" t="n">
        <f aca="false">MATCH(CONCATENATE("B ",TEXT($BS105,"mmm-yyyy")),Curves!$11:$11,0)</f>
        <v>14</v>
      </c>
      <c r="DA105" s="34" t="n">
        <f aca="false">MATCH(CONCATENATE("DISC ",TEXT($BS105,"mmm-yyyy")),Curves!$11:$11,0)</f>
        <v>38</v>
      </c>
      <c r="DB105" s="34"/>
      <c r="DC105" s="34" t="n">
        <f aca="false">MATCH(CONCATENATE("NG ",TEXT($BT105,"mmm-yyyy")),Curves!$11:$11,0)</f>
        <v>27</v>
      </c>
      <c r="DD105" s="34" t="n">
        <f aca="false">MATCH(CONCATENATE("B ",TEXT($BT105,"mmm-yyyy")),Curves!$11:$11,0)</f>
        <v>15</v>
      </c>
      <c r="DE105" s="34" t="n">
        <f aca="false">MATCH(CONCATENATE("DISC ",TEXT($BT105,"mmm-yyyy")),Curves!$11:$11,0)</f>
        <v>39</v>
      </c>
      <c r="DF105" s="34"/>
      <c r="DG105" s="34" t="n">
        <f aca="false">MATCH(CONCATENATE("NG ",TEXT($BU105,"mmm-yyyy")),Curves!$11:$11,0)</f>
        <v>28</v>
      </c>
      <c r="DH105" s="34" t="n">
        <f aca="false">MATCH(CONCATENATE("B ",TEXT($BU105,"mmm-yyyy")),Curves!$11:$11,0)</f>
        <v>16</v>
      </c>
      <c r="DI105" s="34" t="n">
        <f aca="false">MATCH(CONCATENATE("DISC ",TEXT($BU105,"mmm-yyyy")),Curves!$11:$11,0)</f>
        <v>40</v>
      </c>
      <c r="DK105" s="34" t="n">
        <f aca="false">MATCH(CONCATENATE("NG ",TEXT($BV105,"mmm-yyyy")),Curves!$11:$11,0)</f>
        <v>29</v>
      </c>
      <c r="DL105" s="34" t="n">
        <f aca="false">MATCH(CONCATENATE("B ",TEXT($BV105,"mmm-yyyy")),Curves!$11:$11,0)</f>
        <v>17</v>
      </c>
      <c r="DM105" s="34" t="n">
        <f aca="false">MATCH(CONCATENATE("DISC ",TEXT($BV105,"mmm-yyyy")),Curves!$11:$11,0)</f>
        <v>41</v>
      </c>
      <c r="DO105" s="34" t="n">
        <f aca="false">MATCH(CONCATENATE("NG ",TEXT($BW105,"mmm-yyyy")),Curves!$11:$11,0)</f>
        <v>30</v>
      </c>
      <c r="DP105" s="34" t="n">
        <f aca="false">MATCH(CONCATENATE("B ",TEXT($BW105,"mmm-yyyy")),Curves!$11:$11,0)</f>
        <v>18</v>
      </c>
      <c r="DQ105" s="34" t="n">
        <f aca="false">MATCH(CONCATENATE("DISC ",TEXT($BW105,"mmm-yyyy")),Curves!$11:$11,0)</f>
        <v>42</v>
      </c>
    </row>
    <row r="106" customFormat="false" ht="12.75" hidden="false" customHeight="false" outlineLevel="0" collapsed="false">
      <c r="B106" s="26" t="n">
        <f aca="false">IF(C106&lt;&gt;"",IF(C106&gt;=(WORKDAY(EOMONTH(C106,0)+1,-2)),EOMONTH(EOMONTH(C106,0)+1,0)+1,EOMONTH(C106,0)+1),"")</f>
        <v>36008</v>
      </c>
      <c r="C106" s="45" t="n">
        <f aca="false">IF(Curves!C115&lt;&gt;"",Curves!C115,"")</f>
        <v>35989</v>
      </c>
      <c r="D106" s="46"/>
      <c r="E106" s="47" t="n">
        <f aca="false">(T106+U106)*V106</f>
        <v>0</v>
      </c>
      <c r="F106" s="47" t="n">
        <f aca="false">(X106+Y106)*Z106</f>
        <v>0</v>
      </c>
      <c r="G106" s="47" t="n">
        <f aca="false">(AB106+AC106)*AD106</f>
        <v>0</v>
      </c>
      <c r="H106" s="47" t="n">
        <f aca="false">(AF106+AG106)*AH106</f>
        <v>2.37704017842902</v>
      </c>
      <c r="I106" s="47" t="n">
        <f aca="false">(AJ106+AK106)*AL106</f>
        <v>2.37630917929279</v>
      </c>
      <c r="J106" s="47" t="n">
        <f aca="false">(AN106+AO106)*AP106</f>
        <v>2.40463203921792</v>
      </c>
      <c r="K106" s="47" t="n">
        <f aca="false">(AR106+AS106)*AT106</f>
        <v>2.61016717709945</v>
      </c>
      <c r="L106" s="47" t="n">
        <f aca="false">(AV106+AW106)*AX106</f>
        <v>2.76813141525353</v>
      </c>
      <c r="M106" s="47" t="n">
        <f aca="false">(AZ106+BA106)*BB106</f>
        <v>2.79753092377617</v>
      </c>
      <c r="N106" s="47" t="n">
        <f aca="false">(BD106+BE106)*BF106</f>
        <v>2.65605285174683</v>
      </c>
      <c r="O106" s="48" t="n">
        <f aca="false">(BH106+BI106)*BJ106</f>
        <v>2.50741771333663</v>
      </c>
      <c r="P106" s="49" t="n">
        <f aca="false">MAX(E106:O106)</f>
        <v>2.79753092377617</v>
      </c>
      <c r="Q106" s="49" t="n">
        <f aca="false">MIN(H106:O106)</f>
        <v>2.37630917929279</v>
      </c>
      <c r="R106" s="50" t="n">
        <f aca="false">IF(P106-Q106&lt;&gt;0,P106-Q106,R105)</f>
        <v>0.421221744483385</v>
      </c>
      <c r="T106" s="31" t="n">
        <f aca="false">INDEX(Curves!$A$12:$AZ$907,$BZ106,CA106)</f>
        <v>0</v>
      </c>
      <c r="U106" s="31" t="n">
        <f aca="false">INDEX(Curves!$A$12:$AZ$907,$BZ106,CB106)</f>
        <v>0</v>
      </c>
      <c r="V106" s="31" t="n">
        <f aca="false">INDEX(Curves!$A$12:$AZ$907,$BZ106,CC106)</f>
        <v>0</v>
      </c>
      <c r="W106" s="31"/>
      <c r="X106" s="31" t="n">
        <f aca="false">INDEX(Curves!$A$12:$AZ$907,$BZ106,CE106)</f>
        <v>0</v>
      </c>
      <c r="Y106" s="31" t="n">
        <f aca="false">INDEX(Curves!$A$12:$AZ$907,$BZ106,CF106)</f>
        <v>0</v>
      </c>
      <c r="Z106" s="31" t="n">
        <f aca="false">INDEX(Curves!$A$12:$AZ$907,$BZ106,CG106)</f>
        <v>0</v>
      </c>
      <c r="AA106" s="31"/>
      <c r="AB106" s="31" t="n">
        <f aca="false">INDEX(Curves!$A$12:$AZ$907,$BZ106,CI106)</f>
        <v>0</v>
      </c>
      <c r="AC106" s="31" t="n">
        <f aca="false">INDEX(Curves!$A$12:$AZ$907,$BZ106,CJ106)</f>
        <v>0</v>
      </c>
      <c r="AD106" s="31" t="n">
        <f aca="false">INDEX(Curves!$A$12:$AZ$907,$BZ106,CK106)</f>
        <v>0</v>
      </c>
      <c r="AE106" s="31"/>
      <c r="AF106" s="31" t="n">
        <f aca="false">INDEX(Curves!$A$12:$AZ$907,$BZ106,CM106)</f>
        <v>2.249</v>
      </c>
      <c r="AG106" s="31" t="n">
        <f aca="false">INDEX(Curves!$A$12:$AZ$907,$BZ106,CN106)</f>
        <v>0.135</v>
      </c>
      <c r="AH106" s="31" t="n">
        <f aca="false">INDEX(Curves!$A$12:$AZ$907,$BZ106,CO106)</f>
        <v>0.997080611757141</v>
      </c>
      <c r="AI106" s="31"/>
      <c r="AJ106" s="31" t="n">
        <f aca="false">INDEX(Curves!$A$12:$AZ$907,$BZ106,CQ106)</f>
        <v>2.28</v>
      </c>
      <c r="AK106" s="31" t="n">
        <f aca="false">INDEX(Curves!$A$12:$AZ$907,$BZ106,CR106)</f>
        <v>0.115</v>
      </c>
      <c r="AL106" s="31" t="n">
        <f aca="false">INDEX(Curves!$A$12:$AZ$907,$BZ106,CS106)</f>
        <v>0.992195899495945</v>
      </c>
      <c r="AM106" s="31"/>
      <c r="AN106" s="31" t="n">
        <f aca="false">INDEX(Curves!$A$12:$AZ$907,$BZ106,CU106)</f>
        <v>2.32</v>
      </c>
      <c r="AO106" s="31" t="n">
        <f aca="false">INDEX(Curves!$A$12:$AZ$907,$BZ106,CV106)</f>
        <v>0.115</v>
      </c>
      <c r="AP106" s="31" t="n">
        <f aca="false">INDEX(Curves!$A$12:$AZ$907,$BZ106,CW106)</f>
        <v>0.987528558200378</v>
      </c>
      <c r="AQ106" s="31"/>
      <c r="AR106" s="31" t="n">
        <f aca="false">INDEX(Curves!$A$12:$AZ$907,$BZ106,CY106)</f>
        <v>2.486</v>
      </c>
      <c r="AS106" s="31" t="n">
        <f aca="false">INDEX(Curves!$A$12:$AZ$907,$BZ106,CZ106)</f>
        <v>0.17</v>
      </c>
      <c r="AT106" s="31" t="n">
        <f aca="false">INDEX(Curves!$A$12:$AZ$907,$BZ106,DA106)</f>
        <v>0.982743666076601</v>
      </c>
      <c r="AU106" s="31"/>
      <c r="AV106" s="31" t="n">
        <f aca="false">INDEX(Curves!$A$12:$AZ$907,$BZ106,DC106)</f>
        <v>2.66</v>
      </c>
      <c r="AW106" s="31" t="n">
        <f aca="false">INDEX(Curves!$A$12:$AZ$907,$BZ106,DD106)</f>
        <v>0.17</v>
      </c>
      <c r="AX106" s="31" t="n">
        <f aca="false">INDEX(Curves!$A$12:$AZ$907,$BZ106,DE106)</f>
        <v>0.978138309276865</v>
      </c>
      <c r="AY106" s="31"/>
      <c r="AZ106" s="31" t="n">
        <f aca="false">INDEX(Curves!$A$12:$AZ$907,$BZ106,DG106)</f>
        <v>2.704</v>
      </c>
      <c r="BA106" s="31" t="n">
        <f aca="false">INDEX(Curves!$A$12:$AZ$907,$BZ106,DH106)</f>
        <v>0.17</v>
      </c>
      <c r="BB106" s="31" t="n">
        <f aca="false">INDEX(Curves!$A$12:$AZ$907,$BZ106,DI106)</f>
        <v>0.973392805767632</v>
      </c>
      <c r="BC106" s="31"/>
      <c r="BD106" s="31" t="n">
        <f aca="false">INDEX(Curves!$A$12:$AZ$907,$BZ106,DK106)</f>
        <v>2.572</v>
      </c>
      <c r="BE106" s="31" t="n">
        <f aca="false">INDEX(Curves!$A$12:$AZ$907,$BZ106,DL106)</f>
        <v>0.17</v>
      </c>
      <c r="BF106" s="31" t="n">
        <f aca="false">INDEX(Curves!$A$12:$AZ$907,$BZ106,DM106)</f>
        <v>0.968655306982799</v>
      </c>
      <c r="BG106" s="31"/>
      <c r="BH106" s="31" t="n">
        <f aca="false">INDEX(Curves!$A$12:$AZ$907,$BZ106,DO106)</f>
        <v>2.43</v>
      </c>
      <c r="BI106" s="31" t="n">
        <f aca="false">INDEX(Curves!$A$12:$AZ$907,$BZ106,DP106)</f>
        <v>0.17</v>
      </c>
      <c r="BJ106" s="31" t="n">
        <f aca="false">INDEX(Curves!$A$12:$AZ$907,$BZ106,DQ106)</f>
        <v>0.964391428206395</v>
      </c>
      <c r="BK106" s="0"/>
      <c r="BL106" s="0"/>
      <c r="BM106" s="51" t="n">
        <f aca="false">BM105</f>
        <v>35916</v>
      </c>
      <c r="BN106" s="51" t="n">
        <f aca="false">EOMONTH(BM106,1)</f>
        <v>35976</v>
      </c>
      <c r="BO106" s="51" t="n">
        <f aca="false">EOMONTH(BN106,1)</f>
        <v>36007</v>
      </c>
      <c r="BP106" s="51" t="n">
        <f aca="false">EOMONTH(BO106,1)</f>
        <v>36038</v>
      </c>
      <c r="BQ106" s="51" t="n">
        <f aca="false">EOMONTH(BP106,1)</f>
        <v>36068</v>
      </c>
      <c r="BR106" s="51" t="n">
        <f aca="false">EOMONTH(BQ106,1)</f>
        <v>36099</v>
      </c>
      <c r="BS106" s="51" t="n">
        <f aca="false">EOMONTH(BR106,1)</f>
        <v>36129</v>
      </c>
      <c r="BT106" s="51" t="n">
        <f aca="false">EOMONTH(BS106,1)</f>
        <v>36160</v>
      </c>
      <c r="BU106" s="51" t="n">
        <f aca="false">EOMONTH(BT106,1)</f>
        <v>36191</v>
      </c>
      <c r="BV106" s="51" t="n">
        <f aca="false">EOMONTH(BU106,1)</f>
        <v>36219</v>
      </c>
      <c r="BW106" s="51" t="n">
        <f aca="false">EOMONTH(BV106,1)</f>
        <v>36250</v>
      </c>
      <c r="BX106" s="52"/>
      <c r="BZ106" s="34" t="n">
        <f aca="false">MATCH(C106,Curves!$C$12:$C$433,0)</f>
        <v>104</v>
      </c>
      <c r="CA106" s="34" t="n">
        <f aca="false">MATCH(CONCATENATE("NG ",TEXT($BM106,"mmm-yyyy")),Curves!$11:$11,0)</f>
        <v>20</v>
      </c>
      <c r="CB106" s="34" t="n">
        <f aca="false">MATCH(CONCATENATE("B ",TEXT($BM106,"mmm-yyyy")),Curves!$11:$11,0)</f>
        <v>8</v>
      </c>
      <c r="CC106" s="34" t="n">
        <f aca="false">MATCH(CONCATENATE("DISC ",TEXT($BM106,"mmm-yyyy")),Curves!$11:$11,0)</f>
        <v>32</v>
      </c>
      <c r="CD106" s="34"/>
      <c r="CE106" s="34" t="n">
        <f aca="false">MATCH(CONCATENATE("NG ",TEXT($BN106,"mmm-yyyy")),Curves!$11:$11,0)</f>
        <v>21</v>
      </c>
      <c r="CF106" s="34" t="n">
        <f aca="false">MATCH(CONCATENATE("B ",TEXT($BN106,"mmm-yyyy")),Curves!$11:$11,0)</f>
        <v>9</v>
      </c>
      <c r="CG106" s="34" t="n">
        <f aca="false">MATCH(CONCATENATE("DISC ",TEXT($BN106,"mmm-yyyy")),Curves!$11:$11,0)</f>
        <v>33</v>
      </c>
      <c r="CH106" s="34"/>
      <c r="CI106" s="34" t="n">
        <f aca="false">MATCH(CONCATENATE("NG ",TEXT($BO106,"mmm-yyyy")),Curves!$11:$11,0)</f>
        <v>22</v>
      </c>
      <c r="CJ106" s="34" t="n">
        <f aca="false">MATCH(CONCATENATE("B ",TEXT($BO106,"mmm-yyyy")),Curves!$11:$11,0)</f>
        <v>10</v>
      </c>
      <c r="CK106" s="34" t="n">
        <f aca="false">MATCH(CONCATENATE("DISC ",TEXT($BO106,"mmm-yyyy")),Curves!$11:$11,0)</f>
        <v>34</v>
      </c>
      <c r="CL106" s="34"/>
      <c r="CM106" s="34" t="n">
        <f aca="false">MATCH(CONCATENATE("NG ",TEXT($BP106,"mmm-yyyy")),Curves!$11:$11,0)</f>
        <v>23</v>
      </c>
      <c r="CN106" s="34" t="n">
        <f aca="false">MATCH(CONCATENATE("B ",TEXT($BP106,"mmm-yyyy")),Curves!$11:$11,0)</f>
        <v>11</v>
      </c>
      <c r="CO106" s="34" t="n">
        <f aca="false">MATCH(CONCATENATE("DISC ",TEXT($BP106,"mmm-yyyy")),Curves!$11:$11,0)</f>
        <v>35</v>
      </c>
      <c r="CP106" s="34"/>
      <c r="CQ106" s="34" t="n">
        <f aca="false">MATCH(CONCATENATE("NG ",TEXT($BQ106,"mmm-yyyy")),Curves!$11:$11,0)</f>
        <v>24</v>
      </c>
      <c r="CR106" s="34" t="n">
        <f aca="false">MATCH(CONCATENATE("B ",TEXT($BQ106,"mmm-yyyy")),Curves!$11:$11,0)</f>
        <v>12</v>
      </c>
      <c r="CS106" s="34" t="n">
        <f aca="false">MATCH(CONCATENATE("DISC ",TEXT($BQ106,"mmm-yyyy")),Curves!$11:$11,0)</f>
        <v>36</v>
      </c>
      <c r="CT106" s="34"/>
      <c r="CU106" s="34" t="n">
        <f aca="false">MATCH(CONCATENATE("NG ",TEXT($BR106,"mmm-yyyy")),Curves!$11:$11,0)</f>
        <v>25</v>
      </c>
      <c r="CV106" s="34" t="n">
        <f aca="false">MATCH(CONCATENATE("B ",TEXT($BR106,"mmm-yyyy")),Curves!$11:$11,0)</f>
        <v>13</v>
      </c>
      <c r="CW106" s="34" t="n">
        <f aca="false">MATCH(CONCATENATE("DISC ",TEXT($BR106,"mmm-yyyy")),Curves!$11:$11,0)</f>
        <v>37</v>
      </c>
      <c r="CX106" s="34"/>
      <c r="CY106" s="34" t="n">
        <f aca="false">MATCH(CONCATENATE("NG ",TEXT($BS106,"mmm-yyyy")),Curves!$11:$11,0)</f>
        <v>26</v>
      </c>
      <c r="CZ106" s="34" t="n">
        <f aca="false">MATCH(CONCATENATE("B ",TEXT($BS106,"mmm-yyyy")),Curves!$11:$11,0)</f>
        <v>14</v>
      </c>
      <c r="DA106" s="34" t="n">
        <f aca="false">MATCH(CONCATENATE("DISC ",TEXT($BS106,"mmm-yyyy")),Curves!$11:$11,0)</f>
        <v>38</v>
      </c>
      <c r="DB106" s="34"/>
      <c r="DC106" s="34" t="n">
        <f aca="false">MATCH(CONCATENATE("NG ",TEXT($BT106,"mmm-yyyy")),Curves!$11:$11,0)</f>
        <v>27</v>
      </c>
      <c r="DD106" s="34" t="n">
        <f aca="false">MATCH(CONCATENATE("B ",TEXT($BT106,"mmm-yyyy")),Curves!$11:$11,0)</f>
        <v>15</v>
      </c>
      <c r="DE106" s="34" t="n">
        <f aca="false">MATCH(CONCATENATE("DISC ",TEXT($BT106,"mmm-yyyy")),Curves!$11:$11,0)</f>
        <v>39</v>
      </c>
      <c r="DF106" s="34"/>
      <c r="DG106" s="34" t="n">
        <f aca="false">MATCH(CONCATENATE("NG ",TEXT($BU106,"mmm-yyyy")),Curves!$11:$11,0)</f>
        <v>28</v>
      </c>
      <c r="DH106" s="34" t="n">
        <f aca="false">MATCH(CONCATENATE("B ",TEXT($BU106,"mmm-yyyy")),Curves!$11:$11,0)</f>
        <v>16</v>
      </c>
      <c r="DI106" s="34" t="n">
        <f aca="false">MATCH(CONCATENATE("DISC ",TEXT($BU106,"mmm-yyyy")),Curves!$11:$11,0)</f>
        <v>40</v>
      </c>
      <c r="DK106" s="34" t="n">
        <f aca="false">MATCH(CONCATENATE("NG ",TEXT($BV106,"mmm-yyyy")),Curves!$11:$11,0)</f>
        <v>29</v>
      </c>
      <c r="DL106" s="34" t="n">
        <f aca="false">MATCH(CONCATENATE("B ",TEXT($BV106,"mmm-yyyy")),Curves!$11:$11,0)</f>
        <v>17</v>
      </c>
      <c r="DM106" s="34" t="n">
        <f aca="false">MATCH(CONCATENATE("DISC ",TEXT($BV106,"mmm-yyyy")),Curves!$11:$11,0)</f>
        <v>41</v>
      </c>
      <c r="DO106" s="34" t="n">
        <f aca="false">MATCH(CONCATENATE("NG ",TEXT($BW106,"mmm-yyyy")),Curves!$11:$11,0)</f>
        <v>30</v>
      </c>
      <c r="DP106" s="34" t="n">
        <f aca="false">MATCH(CONCATENATE("B ",TEXT($BW106,"mmm-yyyy")),Curves!$11:$11,0)</f>
        <v>18</v>
      </c>
      <c r="DQ106" s="34" t="n">
        <f aca="false">MATCH(CONCATENATE("DISC ",TEXT($BW106,"mmm-yyyy")),Curves!$11:$11,0)</f>
        <v>42</v>
      </c>
    </row>
    <row r="107" customFormat="false" ht="12.75" hidden="false" customHeight="false" outlineLevel="0" collapsed="false">
      <c r="B107" s="26" t="n">
        <f aca="false">IF(C107&lt;&gt;"",IF(C107&gt;=(WORKDAY(EOMONTH(C107,0)+1,-2)),EOMONTH(EOMONTH(C107,0)+1,0)+1,EOMONTH(C107,0)+1),"")</f>
        <v>36008</v>
      </c>
      <c r="C107" s="45" t="n">
        <f aca="false">IF(Curves!C116&lt;&gt;"",Curves!C116,"")</f>
        <v>35990</v>
      </c>
      <c r="D107" s="46"/>
      <c r="E107" s="47" t="n">
        <f aca="false">(T107+U107)*V107</f>
        <v>0</v>
      </c>
      <c r="F107" s="47" t="n">
        <f aca="false">(X107+Y107)*Z107</f>
        <v>0</v>
      </c>
      <c r="G107" s="47" t="n">
        <f aca="false">(AB107+AC107)*AD107</f>
        <v>0</v>
      </c>
      <c r="H107" s="47" t="n">
        <f aca="false">(AF107+AG107)*AH107</f>
        <v>2.42926781023076</v>
      </c>
      <c r="I107" s="47" t="n">
        <f aca="false">(AJ107+AK107)*AL107</f>
        <v>2.4124068256062</v>
      </c>
      <c r="J107" s="47" t="n">
        <f aca="false">(AN107+AO107)*AP107</f>
        <v>2.42968155027843</v>
      </c>
      <c r="K107" s="47" t="n">
        <f aca="false">(AR107+AS107)*AT107</f>
        <v>2.61151901911484</v>
      </c>
      <c r="L107" s="47" t="n">
        <f aca="false">(AV107+AW107)*AX107</f>
        <v>2.77534472711434</v>
      </c>
      <c r="M107" s="47" t="n">
        <f aca="false">(AZ107+BA107)*BB107</f>
        <v>2.80468833751953</v>
      </c>
      <c r="N107" s="47" t="n">
        <f aca="false">(BD107+BE107)*BF107</f>
        <v>2.66507542829925</v>
      </c>
      <c r="O107" s="48" t="n">
        <f aca="false">(BH107+BI107)*BJ107</f>
        <v>2.51829385488068</v>
      </c>
      <c r="P107" s="49" t="n">
        <f aca="false">MAX(E107:O107)</f>
        <v>2.80468833751953</v>
      </c>
      <c r="Q107" s="49" t="n">
        <f aca="false">MIN(H107:O107)</f>
        <v>2.4124068256062</v>
      </c>
      <c r="R107" s="50" t="n">
        <f aca="false">IF(P107-Q107&lt;&gt;0,P107-Q107,R106)</f>
        <v>0.39228151191333</v>
      </c>
      <c r="T107" s="31" t="n">
        <f aca="false">INDEX(Curves!$A$12:$AZ$907,$BZ107,CA107)</f>
        <v>0</v>
      </c>
      <c r="U107" s="31" t="n">
        <f aca="false">INDEX(Curves!$A$12:$AZ$907,$BZ107,CB107)</f>
        <v>0</v>
      </c>
      <c r="V107" s="31" t="n">
        <f aca="false">INDEX(Curves!$A$12:$AZ$907,$BZ107,CC107)</f>
        <v>0</v>
      </c>
      <c r="W107" s="31"/>
      <c r="X107" s="31" t="n">
        <f aca="false">INDEX(Curves!$A$12:$AZ$907,$BZ107,CE107)</f>
        <v>0</v>
      </c>
      <c r="Y107" s="31" t="n">
        <f aca="false">INDEX(Curves!$A$12:$AZ$907,$BZ107,CF107)</f>
        <v>0</v>
      </c>
      <c r="Z107" s="31" t="n">
        <f aca="false">INDEX(Curves!$A$12:$AZ$907,$BZ107,CG107)</f>
        <v>0</v>
      </c>
      <c r="AA107" s="31"/>
      <c r="AB107" s="31" t="n">
        <f aca="false">INDEX(Curves!$A$12:$AZ$907,$BZ107,CI107)</f>
        <v>0</v>
      </c>
      <c r="AC107" s="31" t="n">
        <f aca="false">INDEX(Curves!$A$12:$AZ$907,$BZ107,CJ107)</f>
        <v>0</v>
      </c>
      <c r="AD107" s="31" t="n">
        <f aca="false">INDEX(Curves!$A$12:$AZ$907,$BZ107,CK107)</f>
        <v>0</v>
      </c>
      <c r="AE107" s="31"/>
      <c r="AF107" s="31" t="n">
        <f aca="false">INDEX(Curves!$A$12:$AZ$907,$BZ107,CM107)</f>
        <v>2.266</v>
      </c>
      <c r="AG107" s="31" t="n">
        <f aca="false">INDEX(Curves!$A$12:$AZ$907,$BZ107,CN107)</f>
        <v>0.17</v>
      </c>
      <c r="AH107" s="31" t="n">
        <f aca="false">INDEX(Curves!$A$12:$AZ$907,$BZ107,CO107)</f>
        <v>0.997236375299985</v>
      </c>
      <c r="AI107" s="31"/>
      <c r="AJ107" s="31" t="n">
        <f aca="false">INDEX(Curves!$A$12:$AZ$907,$BZ107,CQ107)</f>
        <v>2.291</v>
      </c>
      <c r="AK107" s="31" t="n">
        <f aca="false">INDEX(Curves!$A$12:$AZ$907,$BZ107,CR107)</f>
        <v>0.14</v>
      </c>
      <c r="AL107" s="31" t="n">
        <f aca="false">INDEX(Curves!$A$12:$AZ$907,$BZ107,CS107)</f>
        <v>0.992351635378938</v>
      </c>
      <c r="AM107" s="31"/>
      <c r="AN107" s="31" t="n">
        <f aca="false">INDEX(Curves!$A$12:$AZ$907,$BZ107,CU107)</f>
        <v>2.32</v>
      </c>
      <c r="AO107" s="31" t="n">
        <f aca="false">INDEX(Curves!$A$12:$AZ$907,$BZ107,CV107)</f>
        <v>0.14</v>
      </c>
      <c r="AP107" s="31" t="n">
        <f aca="false">INDEX(Curves!$A$12:$AZ$907,$BZ107,CW107)</f>
        <v>0.987675426942453</v>
      </c>
      <c r="AQ107" s="31"/>
      <c r="AR107" s="31" t="n">
        <f aca="false">INDEX(Curves!$A$12:$AZ$907,$BZ107,CY107)</f>
        <v>2.487</v>
      </c>
      <c r="AS107" s="31" t="n">
        <f aca="false">INDEX(Curves!$A$12:$AZ$907,$BZ107,CZ107)</f>
        <v>0.17</v>
      </c>
      <c r="AT107" s="31" t="n">
        <f aca="false">INDEX(Curves!$A$12:$AZ$907,$BZ107,DA107)</f>
        <v>0.982882581526099</v>
      </c>
      <c r="AU107" s="31"/>
      <c r="AV107" s="31" t="n">
        <f aca="false">INDEX(Curves!$A$12:$AZ$907,$BZ107,DC107)</f>
        <v>2.667</v>
      </c>
      <c r="AW107" s="31" t="n">
        <f aca="false">INDEX(Curves!$A$12:$AZ$907,$BZ107,DD107)</f>
        <v>0.17</v>
      </c>
      <c r="AX107" s="31" t="n">
        <f aca="false">INDEX(Curves!$A$12:$AZ$907,$BZ107,DE107)</f>
        <v>0.978267439941609</v>
      </c>
      <c r="AY107" s="31"/>
      <c r="AZ107" s="31" t="n">
        <f aca="false">INDEX(Curves!$A$12:$AZ$907,$BZ107,DG107)</f>
        <v>2.711</v>
      </c>
      <c r="BA107" s="31" t="n">
        <f aca="false">INDEX(Curves!$A$12:$AZ$907,$BZ107,DH107)</f>
        <v>0.17</v>
      </c>
      <c r="BB107" s="31" t="n">
        <f aca="false">INDEX(Curves!$A$12:$AZ$907,$BZ107,DI107)</f>
        <v>0.97351209216228</v>
      </c>
      <c r="BC107" s="31"/>
      <c r="BD107" s="31" t="n">
        <f aca="false">INDEX(Curves!$A$12:$AZ$907,$BZ107,DK107)</f>
        <v>2.581</v>
      </c>
      <c r="BE107" s="31" t="n">
        <f aca="false">INDEX(Curves!$A$12:$AZ$907,$BZ107,DL107)</f>
        <v>0.17</v>
      </c>
      <c r="BF107" s="31" t="n">
        <f aca="false">INDEX(Curves!$A$12:$AZ$907,$BZ107,DM107)</f>
        <v>0.968766058996456</v>
      </c>
      <c r="BG107" s="31"/>
      <c r="BH107" s="31" t="n">
        <f aca="false">INDEX(Curves!$A$12:$AZ$907,$BZ107,DO107)</f>
        <v>2.441</v>
      </c>
      <c r="BI107" s="31" t="n">
        <f aca="false">INDEX(Curves!$A$12:$AZ$907,$BZ107,DP107)</f>
        <v>0.17</v>
      </c>
      <c r="BJ107" s="31" t="n">
        <f aca="false">INDEX(Curves!$A$12:$AZ$907,$BZ107,DQ107)</f>
        <v>0.964494007997197</v>
      </c>
      <c r="BK107" s="0"/>
      <c r="BL107" s="0"/>
      <c r="BM107" s="51" t="n">
        <f aca="false">BM106</f>
        <v>35916</v>
      </c>
      <c r="BN107" s="51" t="n">
        <f aca="false">EOMONTH(BM107,1)</f>
        <v>35976</v>
      </c>
      <c r="BO107" s="51" t="n">
        <f aca="false">EOMONTH(BN107,1)</f>
        <v>36007</v>
      </c>
      <c r="BP107" s="51" t="n">
        <f aca="false">EOMONTH(BO107,1)</f>
        <v>36038</v>
      </c>
      <c r="BQ107" s="51" t="n">
        <f aca="false">EOMONTH(BP107,1)</f>
        <v>36068</v>
      </c>
      <c r="BR107" s="51" t="n">
        <f aca="false">EOMONTH(BQ107,1)</f>
        <v>36099</v>
      </c>
      <c r="BS107" s="51" t="n">
        <f aca="false">EOMONTH(BR107,1)</f>
        <v>36129</v>
      </c>
      <c r="BT107" s="51" t="n">
        <f aca="false">EOMONTH(BS107,1)</f>
        <v>36160</v>
      </c>
      <c r="BU107" s="51" t="n">
        <f aca="false">EOMONTH(BT107,1)</f>
        <v>36191</v>
      </c>
      <c r="BV107" s="51" t="n">
        <f aca="false">EOMONTH(BU107,1)</f>
        <v>36219</v>
      </c>
      <c r="BW107" s="51" t="n">
        <f aca="false">EOMONTH(BV107,1)</f>
        <v>36250</v>
      </c>
      <c r="BX107" s="52"/>
      <c r="BZ107" s="34" t="n">
        <f aca="false">MATCH(C107,Curves!$C$12:$C$433,0)</f>
        <v>105</v>
      </c>
      <c r="CA107" s="34" t="n">
        <f aca="false">MATCH(CONCATENATE("NG ",TEXT($BM107,"mmm-yyyy")),Curves!$11:$11,0)</f>
        <v>20</v>
      </c>
      <c r="CB107" s="34" t="n">
        <f aca="false">MATCH(CONCATENATE("B ",TEXT($BM107,"mmm-yyyy")),Curves!$11:$11,0)</f>
        <v>8</v>
      </c>
      <c r="CC107" s="34" t="n">
        <f aca="false">MATCH(CONCATENATE("DISC ",TEXT($BM107,"mmm-yyyy")),Curves!$11:$11,0)</f>
        <v>32</v>
      </c>
      <c r="CD107" s="34"/>
      <c r="CE107" s="34" t="n">
        <f aca="false">MATCH(CONCATENATE("NG ",TEXT($BN107,"mmm-yyyy")),Curves!$11:$11,0)</f>
        <v>21</v>
      </c>
      <c r="CF107" s="34" t="n">
        <f aca="false">MATCH(CONCATENATE("B ",TEXT($BN107,"mmm-yyyy")),Curves!$11:$11,0)</f>
        <v>9</v>
      </c>
      <c r="CG107" s="34" t="n">
        <f aca="false">MATCH(CONCATENATE("DISC ",TEXT($BN107,"mmm-yyyy")),Curves!$11:$11,0)</f>
        <v>33</v>
      </c>
      <c r="CH107" s="34"/>
      <c r="CI107" s="34" t="n">
        <f aca="false">MATCH(CONCATENATE("NG ",TEXT($BO107,"mmm-yyyy")),Curves!$11:$11,0)</f>
        <v>22</v>
      </c>
      <c r="CJ107" s="34" t="n">
        <f aca="false">MATCH(CONCATENATE("B ",TEXT($BO107,"mmm-yyyy")),Curves!$11:$11,0)</f>
        <v>10</v>
      </c>
      <c r="CK107" s="34" t="n">
        <f aca="false">MATCH(CONCATENATE("DISC ",TEXT($BO107,"mmm-yyyy")),Curves!$11:$11,0)</f>
        <v>34</v>
      </c>
      <c r="CL107" s="34"/>
      <c r="CM107" s="34" t="n">
        <f aca="false">MATCH(CONCATENATE("NG ",TEXT($BP107,"mmm-yyyy")),Curves!$11:$11,0)</f>
        <v>23</v>
      </c>
      <c r="CN107" s="34" t="n">
        <f aca="false">MATCH(CONCATENATE("B ",TEXT($BP107,"mmm-yyyy")),Curves!$11:$11,0)</f>
        <v>11</v>
      </c>
      <c r="CO107" s="34" t="n">
        <f aca="false">MATCH(CONCATENATE("DISC ",TEXT($BP107,"mmm-yyyy")),Curves!$11:$11,0)</f>
        <v>35</v>
      </c>
      <c r="CP107" s="34"/>
      <c r="CQ107" s="34" t="n">
        <f aca="false">MATCH(CONCATENATE("NG ",TEXT($BQ107,"mmm-yyyy")),Curves!$11:$11,0)</f>
        <v>24</v>
      </c>
      <c r="CR107" s="34" t="n">
        <f aca="false">MATCH(CONCATENATE("B ",TEXT($BQ107,"mmm-yyyy")),Curves!$11:$11,0)</f>
        <v>12</v>
      </c>
      <c r="CS107" s="34" t="n">
        <f aca="false">MATCH(CONCATENATE("DISC ",TEXT($BQ107,"mmm-yyyy")),Curves!$11:$11,0)</f>
        <v>36</v>
      </c>
      <c r="CT107" s="34"/>
      <c r="CU107" s="34" t="n">
        <f aca="false">MATCH(CONCATENATE("NG ",TEXT($BR107,"mmm-yyyy")),Curves!$11:$11,0)</f>
        <v>25</v>
      </c>
      <c r="CV107" s="34" t="n">
        <f aca="false">MATCH(CONCATENATE("B ",TEXT($BR107,"mmm-yyyy")),Curves!$11:$11,0)</f>
        <v>13</v>
      </c>
      <c r="CW107" s="34" t="n">
        <f aca="false">MATCH(CONCATENATE("DISC ",TEXT($BR107,"mmm-yyyy")),Curves!$11:$11,0)</f>
        <v>37</v>
      </c>
      <c r="CX107" s="34"/>
      <c r="CY107" s="34" t="n">
        <f aca="false">MATCH(CONCATENATE("NG ",TEXT($BS107,"mmm-yyyy")),Curves!$11:$11,0)</f>
        <v>26</v>
      </c>
      <c r="CZ107" s="34" t="n">
        <f aca="false">MATCH(CONCATENATE("B ",TEXT($BS107,"mmm-yyyy")),Curves!$11:$11,0)</f>
        <v>14</v>
      </c>
      <c r="DA107" s="34" t="n">
        <f aca="false">MATCH(CONCATENATE("DISC ",TEXT($BS107,"mmm-yyyy")),Curves!$11:$11,0)</f>
        <v>38</v>
      </c>
      <c r="DB107" s="34"/>
      <c r="DC107" s="34" t="n">
        <f aca="false">MATCH(CONCATENATE("NG ",TEXT($BT107,"mmm-yyyy")),Curves!$11:$11,0)</f>
        <v>27</v>
      </c>
      <c r="DD107" s="34" t="n">
        <f aca="false">MATCH(CONCATENATE("B ",TEXT($BT107,"mmm-yyyy")),Curves!$11:$11,0)</f>
        <v>15</v>
      </c>
      <c r="DE107" s="34" t="n">
        <f aca="false">MATCH(CONCATENATE("DISC ",TEXT($BT107,"mmm-yyyy")),Curves!$11:$11,0)</f>
        <v>39</v>
      </c>
      <c r="DF107" s="34"/>
      <c r="DG107" s="34" t="n">
        <f aca="false">MATCH(CONCATENATE("NG ",TEXT($BU107,"mmm-yyyy")),Curves!$11:$11,0)</f>
        <v>28</v>
      </c>
      <c r="DH107" s="34" t="n">
        <f aca="false">MATCH(CONCATENATE("B ",TEXT($BU107,"mmm-yyyy")),Curves!$11:$11,0)</f>
        <v>16</v>
      </c>
      <c r="DI107" s="34" t="n">
        <f aca="false">MATCH(CONCATENATE("DISC ",TEXT($BU107,"mmm-yyyy")),Curves!$11:$11,0)</f>
        <v>40</v>
      </c>
      <c r="DK107" s="34" t="n">
        <f aca="false">MATCH(CONCATENATE("NG ",TEXT($BV107,"mmm-yyyy")),Curves!$11:$11,0)</f>
        <v>29</v>
      </c>
      <c r="DL107" s="34" t="n">
        <f aca="false">MATCH(CONCATENATE("B ",TEXT($BV107,"mmm-yyyy")),Curves!$11:$11,0)</f>
        <v>17</v>
      </c>
      <c r="DM107" s="34" t="n">
        <f aca="false">MATCH(CONCATENATE("DISC ",TEXT($BV107,"mmm-yyyy")),Curves!$11:$11,0)</f>
        <v>41</v>
      </c>
      <c r="DO107" s="34" t="n">
        <f aca="false">MATCH(CONCATENATE("NG ",TEXT($BW107,"mmm-yyyy")),Curves!$11:$11,0)</f>
        <v>30</v>
      </c>
      <c r="DP107" s="34" t="n">
        <f aca="false">MATCH(CONCATENATE("B ",TEXT($BW107,"mmm-yyyy")),Curves!$11:$11,0)</f>
        <v>18</v>
      </c>
      <c r="DQ107" s="34" t="n">
        <f aca="false">MATCH(CONCATENATE("DISC ",TEXT($BW107,"mmm-yyyy")),Curves!$11:$11,0)</f>
        <v>42</v>
      </c>
    </row>
    <row r="108" customFormat="false" ht="12.75" hidden="false" customHeight="false" outlineLevel="0" collapsed="false">
      <c r="B108" s="26" t="n">
        <f aca="false">IF(C108&lt;&gt;"",IF(C108&gt;=(WORKDAY(EOMONTH(C108,0)+1,-2)),EOMONTH(EOMONTH(C108,0)+1,0)+1,EOMONTH(C108,0)+1),"")</f>
        <v>36008</v>
      </c>
      <c r="C108" s="45" t="n">
        <f aca="false">IF(Curves!C117&lt;&gt;"",Curves!C117,"")</f>
        <v>35991</v>
      </c>
      <c r="D108" s="46"/>
      <c r="E108" s="47" t="n">
        <f aca="false">(T108+U108)*V108</f>
        <v>0</v>
      </c>
      <c r="F108" s="47" t="n">
        <f aca="false">(X108+Y108)*Z108</f>
        <v>0</v>
      </c>
      <c r="G108" s="47" t="n">
        <f aca="false">(AB108+AC108)*AD108</f>
        <v>0</v>
      </c>
      <c r="H108" s="47" t="n">
        <f aca="false">(AF108+AG108)*AH108</f>
        <v>2.38476222756945</v>
      </c>
      <c r="I108" s="47" t="n">
        <f aca="false">(AJ108+AK108)*AL108</f>
        <v>2.36514384866954</v>
      </c>
      <c r="J108" s="47" t="n">
        <f aca="false">(AN108+AO108)*AP108</f>
        <v>2.3816575952713</v>
      </c>
      <c r="K108" s="47" t="n">
        <f aca="false">(AR108+AS108)*AT108</f>
        <v>2.59816446594998</v>
      </c>
      <c r="L108" s="47" t="n">
        <f aca="false">(AV108+AW108)*AX108</f>
        <v>2.76892950830705</v>
      </c>
      <c r="M108" s="47" t="n">
        <f aca="false">(AZ108+BA108)*BB108</f>
        <v>2.80415319657789</v>
      </c>
      <c r="N108" s="47" t="n">
        <f aca="false">(BD108+BE108)*BF108</f>
        <v>2.66742995243104</v>
      </c>
      <c r="O108" s="48" t="n">
        <f aca="false">(BH108+BI108)*BJ108</f>
        <v>2.52254617900416</v>
      </c>
      <c r="P108" s="49" t="n">
        <f aca="false">MAX(E108:O108)</f>
        <v>2.80415319657789</v>
      </c>
      <c r="Q108" s="49" t="n">
        <f aca="false">MIN(H108:O108)</f>
        <v>2.36514384866954</v>
      </c>
      <c r="R108" s="50" t="n">
        <f aca="false">IF(P108-Q108&lt;&gt;0,P108-Q108,R107)</f>
        <v>0.439009347908347</v>
      </c>
      <c r="T108" s="31" t="n">
        <f aca="false">INDEX(Curves!$A$12:$AZ$907,$BZ108,CA108)</f>
        <v>0</v>
      </c>
      <c r="U108" s="31" t="n">
        <f aca="false">INDEX(Curves!$A$12:$AZ$907,$BZ108,CB108)</f>
        <v>0</v>
      </c>
      <c r="V108" s="31" t="n">
        <f aca="false">INDEX(Curves!$A$12:$AZ$907,$BZ108,CC108)</f>
        <v>0</v>
      </c>
      <c r="W108" s="31"/>
      <c r="X108" s="31" t="n">
        <f aca="false">INDEX(Curves!$A$12:$AZ$907,$BZ108,CE108)</f>
        <v>0</v>
      </c>
      <c r="Y108" s="31" t="n">
        <f aca="false">INDEX(Curves!$A$12:$AZ$907,$BZ108,CF108)</f>
        <v>0</v>
      </c>
      <c r="Z108" s="31" t="n">
        <f aca="false">INDEX(Curves!$A$12:$AZ$907,$BZ108,CG108)</f>
        <v>0</v>
      </c>
      <c r="AA108" s="31"/>
      <c r="AB108" s="31" t="n">
        <f aca="false">INDEX(Curves!$A$12:$AZ$907,$BZ108,CI108)</f>
        <v>0</v>
      </c>
      <c r="AC108" s="31" t="n">
        <f aca="false">INDEX(Curves!$A$12:$AZ$907,$BZ108,CJ108)</f>
        <v>0</v>
      </c>
      <c r="AD108" s="31" t="n">
        <f aca="false">INDEX(Curves!$A$12:$AZ$907,$BZ108,CK108)</f>
        <v>0</v>
      </c>
      <c r="AE108" s="31"/>
      <c r="AF108" s="31" t="n">
        <f aca="false">INDEX(Curves!$A$12:$AZ$907,$BZ108,CM108)</f>
        <v>2.231</v>
      </c>
      <c r="AG108" s="31" t="n">
        <f aca="false">INDEX(Curves!$A$12:$AZ$907,$BZ108,CN108)</f>
        <v>0.16</v>
      </c>
      <c r="AH108" s="31" t="n">
        <f aca="false">INDEX(Curves!$A$12:$AZ$907,$BZ108,CO108)</f>
        <v>0.997391144947489</v>
      </c>
      <c r="AI108" s="31"/>
      <c r="AJ108" s="31" t="n">
        <f aca="false">INDEX(Curves!$A$12:$AZ$907,$BZ108,CQ108)</f>
        <v>2.253</v>
      </c>
      <c r="AK108" s="31" t="n">
        <f aca="false">INDEX(Curves!$A$12:$AZ$907,$BZ108,CR108)</f>
        <v>0.13</v>
      </c>
      <c r="AL108" s="31" t="n">
        <f aca="false">INDEX(Curves!$A$12:$AZ$907,$BZ108,CS108)</f>
        <v>0.992506860541142</v>
      </c>
      <c r="AM108" s="31"/>
      <c r="AN108" s="31" t="n">
        <f aca="false">INDEX(Curves!$A$12:$AZ$907,$BZ108,CU108)</f>
        <v>2.281</v>
      </c>
      <c r="AO108" s="31" t="n">
        <f aca="false">INDEX(Curves!$A$12:$AZ$907,$BZ108,CV108)</f>
        <v>0.13</v>
      </c>
      <c r="AP108" s="31" t="n">
        <f aca="false">INDEX(Curves!$A$12:$AZ$907,$BZ108,CW108)</f>
        <v>0.987829778212899</v>
      </c>
      <c r="AQ108" s="31"/>
      <c r="AR108" s="31" t="n">
        <f aca="false">INDEX(Curves!$A$12:$AZ$907,$BZ108,CY108)</f>
        <v>2.463</v>
      </c>
      <c r="AS108" s="31" t="n">
        <f aca="false">INDEX(Curves!$A$12:$AZ$907,$BZ108,CZ108)</f>
        <v>0.18</v>
      </c>
      <c r="AT108" s="31" t="n">
        <f aca="false">INDEX(Curves!$A$12:$AZ$907,$BZ108,DA108)</f>
        <v>0.983036120298896</v>
      </c>
      <c r="AU108" s="31"/>
      <c r="AV108" s="31" t="n">
        <f aca="false">INDEX(Curves!$A$12:$AZ$907,$BZ108,DC108)</f>
        <v>2.65</v>
      </c>
      <c r="AW108" s="31" t="n">
        <f aca="false">INDEX(Curves!$A$12:$AZ$907,$BZ108,DD108)</f>
        <v>0.18</v>
      </c>
      <c r="AX108" s="31" t="n">
        <f aca="false">INDEX(Curves!$A$12:$AZ$907,$BZ108,DE108)</f>
        <v>0.978420320956556</v>
      </c>
      <c r="AY108" s="31"/>
      <c r="AZ108" s="31" t="n">
        <f aca="false">INDEX(Curves!$A$12:$AZ$907,$BZ108,DG108)</f>
        <v>2.7</v>
      </c>
      <c r="BA108" s="31" t="n">
        <f aca="false">INDEX(Curves!$A$12:$AZ$907,$BZ108,DH108)</f>
        <v>0.18</v>
      </c>
      <c r="BB108" s="31" t="n">
        <f aca="false">INDEX(Curves!$A$12:$AZ$907,$BZ108,DI108)</f>
        <v>0.973664304367322</v>
      </c>
      <c r="BC108" s="31"/>
      <c r="BD108" s="31" t="n">
        <f aca="false">INDEX(Curves!$A$12:$AZ$907,$BZ108,DK108)</f>
        <v>2.573</v>
      </c>
      <c r="BE108" s="31" t="n">
        <f aca="false">INDEX(Curves!$A$12:$AZ$907,$BZ108,DL108)</f>
        <v>0.18</v>
      </c>
      <c r="BF108" s="31" t="n">
        <f aca="false">INDEX(Curves!$A$12:$AZ$907,$BZ108,DM108)</f>
        <v>0.968917527217957</v>
      </c>
      <c r="BG108" s="31"/>
      <c r="BH108" s="31" t="n">
        <f aca="false">INDEX(Curves!$A$12:$AZ$907,$BZ108,DO108)</f>
        <v>2.435</v>
      </c>
      <c r="BI108" s="31" t="n">
        <f aca="false">INDEX(Curves!$A$12:$AZ$907,$BZ108,DP108)</f>
        <v>0.18</v>
      </c>
      <c r="BJ108" s="31" t="n">
        <f aca="false">INDEX(Curves!$A$12:$AZ$907,$BZ108,DQ108)</f>
        <v>0.964644810326638</v>
      </c>
      <c r="BK108" s="0"/>
      <c r="BL108" s="0"/>
      <c r="BM108" s="51" t="n">
        <f aca="false">BM107</f>
        <v>35916</v>
      </c>
      <c r="BN108" s="51" t="n">
        <f aca="false">EOMONTH(BM108,1)</f>
        <v>35976</v>
      </c>
      <c r="BO108" s="51" t="n">
        <f aca="false">EOMONTH(BN108,1)</f>
        <v>36007</v>
      </c>
      <c r="BP108" s="51" t="n">
        <f aca="false">EOMONTH(BO108,1)</f>
        <v>36038</v>
      </c>
      <c r="BQ108" s="51" t="n">
        <f aca="false">EOMONTH(BP108,1)</f>
        <v>36068</v>
      </c>
      <c r="BR108" s="51" t="n">
        <f aca="false">EOMONTH(BQ108,1)</f>
        <v>36099</v>
      </c>
      <c r="BS108" s="51" t="n">
        <f aca="false">EOMONTH(BR108,1)</f>
        <v>36129</v>
      </c>
      <c r="BT108" s="51" t="n">
        <f aca="false">EOMONTH(BS108,1)</f>
        <v>36160</v>
      </c>
      <c r="BU108" s="51" t="n">
        <f aca="false">EOMONTH(BT108,1)</f>
        <v>36191</v>
      </c>
      <c r="BV108" s="51" t="n">
        <f aca="false">EOMONTH(BU108,1)</f>
        <v>36219</v>
      </c>
      <c r="BW108" s="51" t="n">
        <f aca="false">EOMONTH(BV108,1)</f>
        <v>36250</v>
      </c>
      <c r="BX108" s="52"/>
      <c r="BZ108" s="34" t="n">
        <f aca="false">MATCH(C108,Curves!$C$12:$C$433,0)</f>
        <v>106</v>
      </c>
      <c r="CA108" s="34" t="n">
        <f aca="false">MATCH(CONCATENATE("NG ",TEXT($BM108,"mmm-yyyy")),Curves!$11:$11,0)</f>
        <v>20</v>
      </c>
      <c r="CB108" s="34" t="n">
        <f aca="false">MATCH(CONCATENATE("B ",TEXT($BM108,"mmm-yyyy")),Curves!$11:$11,0)</f>
        <v>8</v>
      </c>
      <c r="CC108" s="34" t="n">
        <f aca="false">MATCH(CONCATENATE("DISC ",TEXT($BM108,"mmm-yyyy")),Curves!$11:$11,0)</f>
        <v>32</v>
      </c>
      <c r="CD108" s="34"/>
      <c r="CE108" s="34" t="n">
        <f aca="false">MATCH(CONCATENATE("NG ",TEXT($BN108,"mmm-yyyy")),Curves!$11:$11,0)</f>
        <v>21</v>
      </c>
      <c r="CF108" s="34" t="n">
        <f aca="false">MATCH(CONCATENATE("B ",TEXT($BN108,"mmm-yyyy")),Curves!$11:$11,0)</f>
        <v>9</v>
      </c>
      <c r="CG108" s="34" t="n">
        <f aca="false">MATCH(CONCATENATE("DISC ",TEXT($BN108,"mmm-yyyy")),Curves!$11:$11,0)</f>
        <v>33</v>
      </c>
      <c r="CH108" s="34"/>
      <c r="CI108" s="34" t="n">
        <f aca="false">MATCH(CONCATENATE("NG ",TEXT($BO108,"mmm-yyyy")),Curves!$11:$11,0)</f>
        <v>22</v>
      </c>
      <c r="CJ108" s="34" t="n">
        <f aca="false">MATCH(CONCATENATE("B ",TEXT($BO108,"mmm-yyyy")),Curves!$11:$11,0)</f>
        <v>10</v>
      </c>
      <c r="CK108" s="34" t="n">
        <f aca="false">MATCH(CONCATENATE("DISC ",TEXT($BO108,"mmm-yyyy")),Curves!$11:$11,0)</f>
        <v>34</v>
      </c>
      <c r="CL108" s="34"/>
      <c r="CM108" s="34" t="n">
        <f aca="false">MATCH(CONCATENATE("NG ",TEXT($BP108,"mmm-yyyy")),Curves!$11:$11,0)</f>
        <v>23</v>
      </c>
      <c r="CN108" s="34" t="n">
        <f aca="false">MATCH(CONCATENATE("B ",TEXT($BP108,"mmm-yyyy")),Curves!$11:$11,0)</f>
        <v>11</v>
      </c>
      <c r="CO108" s="34" t="n">
        <f aca="false">MATCH(CONCATENATE("DISC ",TEXT($BP108,"mmm-yyyy")),Curves!$11:$11,0)</f>
        <v>35</v>
      </c>
      <c r="CP108" s="34"/>
      <c r="CQ108" s="34" t="n">
        <f aca="false">MATCH(CONCATENATE("NG ",TEXT($BQ108,"mmm-yyyy")),Curves!$11:$11,0)</f>
        <v>24</v>
      </c>
      <c r="CR108" s="34" t="n">
        <f aca="false">MATCH(CONCATENATE("B ",TEXT($BQ108,"mmm-yyyy")),Curves!$11:$11,0)</f>
        <v>12</v>
      </c>
      <c r="CS108" s="34" t="n">
        <f aca="false">MATCH(CONCATENATE("DISC ",TEXT($BQ108,"mmm-yyyy")),Curves!$11:$11,0)</f>
        <v>36</v>
      </c>
      <c r="CT108" s="34"/>
      <c r="CU108" s="34" t="n">
        <f aca="false">MATCH(CONCATENATE("NG ",TEXT($BR108,"mmm-yyyy")),Curves!$11:$11,0)</f>
        <v>25</v>
      </c>
      <c r="CV108" s="34" t="n">
        <f aca="false">MATCH(CONCATENATE("B ",TEXT($BR108,"mmm-yyyy")),Curves!$11:$11,0)</f>
        <v>13</v>
      </c>
      <c r="CW108" s="34" t="n">
        <f aca="false">MATCH(CONCATENATE("DISC ",TEXT($BR108,"mmm-yyyy")),Curves!$11:$11,0)</f>
        <v>37</v>
      </c>
      <c r="CX108" s="34"/>
      <c r="CY108" s="34" t="n">
        <f aca="false">MATCH(CONCATENATE("NG ",TEXT($BS108,"mmm-yyyy")),Curves!$11:$11,0)</f>
        <v>26</v>
      </c>
      <c r="CZ108" s="34" t="n">
        <f aca="false">MATCH(CONCATENATE("B ",TEXT($BS108,"mmm-yyyy")),Curves!$11:$11,0)</f>
        <v>14</v>
      </c>
      <c r="DA108" s="34" t="n">
        <f aca="false">MATCH(CONCATENATE("DISC ",TEXT($BS108,"mmm-yyyy")),Curves!$11:$11,0)</f>
        <v>38</v>
      </c>
      <c r="DB108" s="34"/>
      <c r="DC108" s="34" t="n">
        <f aca="false">MATCH(CONCATENATE("NG ",TEXT($BT108,"mmm-yyyy")),Curves!$11:$11,0)</f>
        <v>27</v>
      </c>
      <c r="DD108" s="34" t="n">
        <f aca="false">MATCH(CONCATENATE("B ",TEXT($BT108,"mmm-yyyy")),Curves!$11:$11,0)</f>
        <v>15</v>
      </c>
      <c r="DE108" s="34" t="n">
        <f aca="false">MATCH(CONCATENATE("DISC ",TEXT($BT108,"mmm-yyyy")),Curves!$11:$11,0)</f>
        <v>39</v>
      </c>
      <c r="DF108" s="34"/>
      <c r="DG108" s="34" t="n">
        <f aca="false">MATCH(CONCATENATE("NG ",TEXT($BU108,"mmm-yyyy")),Curves!$11:$11,0)</f>
        <v>28</v>
      </c>
      <c r="DH108" s="34" t="n">
        <f aca="false">MATCH(CONCATENATE("B ",TEXT($BU108,"mmm-yyyy")),Curves!$11:$11,0)</f>
        <v>16</v>
      </c>
      <c r="DI108" s="34" t="n">
        <f aca="false">MATCH(CONCATENATE("DISC ",TEXT($BU108,"mmm-yyyy")),Curves!$11:$11,0)</f>
        <v>40</v>
      </c>
      <c r="DK108" s="34" t="n">
        <f aca="false">MATCH(CONCATENATE("NG ",TEXT($BV108,"mmm-yyyy")),Curves!$11:$11,0)</f>
        <v>29</v>
      </c>
      <c r="DL108" s="34" t="n">
        <f aca="false">MATCH(CONCATENATE("B ",TEXT($BV108,"mmm-yyyy")),Curves!$11:$11,0)</f>
        <v>17</v>
      </c>
      <c r="DM108" s="34" t="n">
        <f aca="false">MATCH(CONCATENATE("DISC ",TEXT($BV108,"mmm-yyyy")),Curves!$11:$11,0)</f>
        <v>41</v>
      </c>
      <c r="DO108" s="34" t="n">
        <f aca="false">MATCH(CONCATENATE("NG ",TEXT($BW108,"mmm-yyyy")),Curves!$11:$11,0)</f>
        <v>30</v>
      </c>
      <c r="DP108" s="34" t="n">
        <f aca="false">MATCH(CONCATENATE("B ",TEXT($BW108,"mmm-yyyy")),Curves!$11:$11,0)</f>
        <v>18</v>
      </c>
      <c r="DQ108" s="34" t="n">
        <f aca="false">MATCH(CONCATENATE("DISC ",TEXT($BW108,"mmm-yyyy")),Curves!$11:$11,0)</f>
        <v>42</v>
      </c>
    </row>
    <row r="109" customFormat="false" ht="12.75" hidden="false" customHeight="false" outlineLevel="0" collapsed="false">
      <c r="B109" s="26" t="n">
        <f aca="false">IF(C109&lt;&gt;"",IF(C109&gt;=(WORKDAY(EOMONTH(C109,0)+1,-2)),EOMONTH(EOMONTH(C109,0)+1,0)+1,EOMONTH(C109,0)+1),"")</f>
        <v>36008</v>
      </c>
      <c r="C109" s="45" t="n">
        <f aca="false">IF(Curves!C118&lt;&gt;"",Curves!C118,"")</f>
        <v>35992</v>
      </c>
      <c r="D109" s="46"/>
      <c r="E109" s="47" t="n">
        <f aca="false">(T109+U109)*V109</f>
        <v>0</v>
      </c>
      <c r="F109" s="47" t="n">
        <f aca="false">(X109+Y109)*Z109</f>
        <v>0</v>
      </c>
      <c r="G109" s="47" t="n">
        <f aca="false">(AB109+AC109)*AD109</f>
        <v>0</v>
      </c>
      <c r="H109" s="47" t="n">
        <f aca="false">(AF109+AG109)*AH109</f>
        <v>2.33128521275424</v>
      </c>
      <c r="I109" s="47" t="n">
        <f aca="false">(AJ109+AK109)*AL109</f>
        <v>2.29903757570749</v>
      </c>
      <c r="J109" s="47" t="n">
        <f aca="false">(AN109+AO109)*AP109</f>
        <v>2.31092837564197</v>
      </c>
      <c r="K109" s="47" t="n">
        <f aca="false">(AR109+AS109)*AT109</f>
        <v>2.51208816080668</v>
      </c>
      <c r="L109" s="47" t="n">
        <f aca="false">(AV109+AW109)*AX109</f>
        <v>2.70285564071922</v>
      </c>
      <c r="M109" s="47" t="n">
        <f aca="false">(AZ109+BA109)*BB109</f>
        <v>2.74814297310325</v>
      </c>
      <c r="N109" s="47" t="n">
        <f aca="false">(BD109+BE109)*BF109</f>
        <v>2.63299253400278</v>
      </c>
      <c r="O109" s="48" t="n">
        <f aca="false">(BH109+BI109)*BJ109</f>
        <v>2.49981518943069</v>
      </c>
      <c r="P109" s="49" t="n">
        <f aca="false">MAX(E109:O109)</f>
        <v>2.74814297310325</v>
      </c>
      <c r="Q109" s="49" t="n">
        <f aca="false">MIN(H109:O109)</f>
        <v>2.29903757570749</v>
      </c>
      <c r="R109" s="50" t="n">
        <f aca="false">IF(P109-Q109&lt;&gt;0,P109-Q109,R108)</f>
        <v>0.449105397395753</v>
      </c>
      <c r="T109" s="31" t="n">
        <f aca="false">INDEX(Curves!$A$12:$AZ$907,$BZ109,CA109)</f>
        <v>0</v>
      </c>
      <c r="U109" s="31" t="n">
        <f aca="false">INDEX(Curves!$A$12:$AZ$907,$BZ109,CB109)</f>
        <v>0</v>
      </c>
      <c r="V109" s="31" t="n">
        <f aca="false">INDEX(Curves!$A$12:$AZ$907,$BZ109,CC109)</f>
        <v>0</v>
      </c>
      <c r="W109" s="31"/>
      <c r="X109" s="31" t="n">
        <f aca="false">INDEX(Curves!$A$12:$AZ$907,$BZ109,CE109)</f>
        <v>0</v>
      </c>
      <c r="Y109" s="31" t="n">
        <f aca="false">INDEX(Curves!$A$12:$AZ$907,$BZ109,CF109)</f>
        <v>0</v>
      </c>
      <c r="Z109" s="31" t="n">
        <f aca="false">INDEX(Curves!$A$12:$AZ$907,$BZ109,CG109)</f>
        <v>0</v>
      </c>
      <c r="AA109" s="31"/>
      <c r="AB109" s="31" t="n">
        <f aca="false">INDEX(Curves!$A$12:$AZ$907,$BZ109,CI109)</f>
        <v>0</v>
      </c>
      <c r="AC109" s="31" t="n">
        <f aca="false">INDEX(Curves!$A$12:$AZ$907,$BZ109,CJ109)</f>
        <v>0</v>
      </c>
      <c r="AD109" s="31" t="n">
        <f aca="false">INDEX(Curves!$A$12:$AZ$907,$BZ109,CK109)</f>
        <v>0</v>
      </c>
      <c r="AE109" s="31"/>
      <c r="AF109" s="31" t="n">
        <f aca="false">INDEX(Curves!$A$12:$AZ$907,$BZ109,CM109)</f>
        <v>2.132</v>
      </c>
      <c r="AG109" s="31" t="n">
        <f aca="false">INDEX(Curves!$A$12:$AZ$907,$BZ109,CN109)</f>
        <v>0.205</v>
      </c>
      <c r="AH109" s="31" t="n">
        <f aca="false">INDEX(Curves!$A$12:$AZ$907,$BZ109,CO109)</f>
        <v>0.997554648161849</v>
      </c>
      <c r="AI109" s="31"/>
      <c r="AJ109" s="31" t="n">
        <f aca="false">INDEX(Curves!$A$12:$AZ$907,$BZ109,CQ109)</f>
        <v>2.146</v>
      </c>
      <c r="AK109" s="31" t="n">
        <f aca="false">INDEX(Curves!$A$12:$AZ$907,$BZ109,CR109)</f>
        <v>0.17</v>
      </c>
      <c r="AL109" s="31" t="n">
        <f aca="false">INDEX(Curves!$A$12:$AZ$907,$BZ109,CS109)</f>
        <v>0.992675982602544</v>
      </c>
      <c r="AM109" s="31"/>
      <c r="AN109" s="31" t="n">
        <f aca="false">INDEX(Curves!$A$12:$AZ$907,$BZ109,CU109)</f>
        <v>2.169</v>
      </c>
      <c r="AO109" s="31" t="n">
        <f aca="false">INDEX(Curves!$A$12:$AZ$907,$BZ109,CV109)</f>
        <v>0.17</v>
      </c>
      <c r="AP109" s="31" t="n">
        <f aca="false">INDEX(Curves!$A$12:$AZ$907,$BZ109,CW109)</f>
        <v>0.987998450466854</v>
      </c>
      <c r="AQ109" s="31"/>
      <c r="AR109" s="31" t="n">
        <f aca="false">INDEX(Curves!$A$12:$AZ$907,$BZ109,CY109)</f>
        <v>2.375</v>
      </c>
      <c r="AS109" s="31" t="n">
        <f aca="false">INDEX(Curves!$A$12:$AZ$907,$BZ109,CZ109)</f>
        <v>0.18</v>
      </c>
      <c r="AT109" s="31" t="n">
        <f aca="false">INDEX(Curves!$A$12:$AZ$907,$BZ109,DA109)</f>
        <v>0.983204759611225</v>
      </c>
      <c r="AU109" s="31"/>
      <c r="AV109" s="31" t="n">
        <f aca="false">INDEX(Curves!$A$12:$AZ$907,$BZ109,DC109)</f>
        <v>2.582</v>
      </c>
      <c r="AW109" s="31" t="n">
        <f aca="false">INDEX(Curves!$A$12:$AZ$907,$BZ109,DD109)</f>
        <v>0.18</v>
      </c>
      <c r="AX109" s="31" t="n">
        <f aca="false">INDEX(Curves!$A$12:$AZ$907,$BZ109,DE109)</f>
        <v>0.978586401418979</v>
      </c>
      <c r="AY109" s="31"/>
      <c r="AZ109" s="31" t="n">
        <f aca="false">INDEX(Curves!$A$12:$AZ$907,$BZ109,DG109)</f>
        <v>2.642</v>
      </c>
      <c r="BA109" s="31" t="n">
        <f aca="false">INDEX(Curves!$A$12:$AZ$907,$BZ109,DH109)</f>
        <v>0.18</v>
      </c>
      <c r="BB109" s="31" t="n">
        <f aca="false">INDEX(Curves!$A$12:$AZ$907,$BZ109,DI109)</f>
        <v>0.97382812654261</v>
      </c>
      <c r="BC109" s="31"/>
      <c r="BD109" s="31" t="n">
        <f aca="false">INDEX(Curves!$A$12:$AZ$907,$BZ109,DK109)</f>
        <v>2.537</v>
      </c>
      <c r="BE109" s="31" t="n">
        <f aca="false">INDEX(Curves!$A$12:$AZ$907,$BZ109,DL109)</f>
        <v>0.18</v>
      </c>
      <c r="BF109" s="31" t="n">
        <f aca="false">INDEX(Curves!$A$12:$AZ$907,$BZ109,DM109)</f>
        <v>0.969080800148245</v>
      </c>
      <c r="BG109" s="31"/>
      <c r="BH109" s="31" t="n">
        <f aca="false">INDEX(Curves!$A$12:$AZ$907,$BZ109,DO109)</f>
        <v>2.411</v>
      </c>
      <c r="BI109" s="31" t="n">
        <f aca="false">INDEX(Curves!$A$12:$AZ$907,$BZ109,DP109)</f>
        <v>0.18</v>
      </c>
      <c r="BJ109" s="31" t="n">
        <f aca="false">INDEX(Curves!$A$12:$AZ$907,$BZ109,DQ109)</f>
        <v>0.964807097425971</v>
      </c>
      <c r="BK109" s="0"/>
      <c r="BL109" s="0"/>
      <c r="BM109" s="51" t="n">
        <f aca="false">BM108</f>
        <v>35916</v>
      </c>
      <c r="BN109" s="51" t="n">
        <f aca="false">EOMONTH(BM109,1)</f>
        <v>35976</v>
      </c>
      <c r="BO109" s="51" t="n">
        <f aca="false">EOMONTH(BN109,1)</f>
        <v>36007</v>
      </c>
      <c r="BP109" s="51" t="n">
        <f aca="false">EOMONTH(BO109,1)</f>
        <v>36038</v>
      </c>
      <c r="BQ109" s="51" t="n">
        <f aca="false">EOMONTH(BP109,1)</f>
        <v>36068</v>
      </c>
      <c r="BR109" s="51" t="n">
        <f aca="false">EOMONTH(BQ109,1)</f>
        <v>36099</v>
      </c>
      <c r="BS109" s="51" t="n">
        <f aca="false">EOMONTH(BR109,1)</f>
        <v>36129</v>
      </c>
      <c r="BT109" s="51" t="n">
        <f aca="false">EOMONTH(BS109,1)</f>
        <v>36160</v>
      </c>
      <c r="BU109" s="51" t="n">
        <f aca="false">EOMONTH(BT109,1)</f>
        <v>36191</v>
      </c>
      <c r="BV109" s="51" t="n">
        <f aca="false">EOMONTH(BU109,1)</f>
        <v>36219</v>
      </c>
      <c r="BW109" s="51" t="n">
        <f aca="false">EOMONTH(BV109,1)</f>
        <v>36250</v>
      </c>
      <c r="BX109" s="52"/>
      <c r="BZ109" s="34" t="n">
        <f aca="false">MATCH(C109,Curves!$C$12:$C$433,0)</f>
        <v>107</v>
      </c>
      <c r="CA109" s="34" t="n">
        <f aca="false">MATCH(CONCATENATE("NG ",TEXT($BM109,"mmm-yyyy")),Curves!$11:$11,0)</f>
        <v>20</v>
      </c>
      <c r="CB109" s="34" t="n">
        <f aca="false">MATCH(CONCATENATE("B ",TEXT($BM109,"mmm-yyyy")),Curves!$11:$11,0)</f>
        <v>8</v>
      </c>
      <c r="CC109" s="34" t="n">
        <f aca="false">MATCH(CONCATENATE("DISC ",TEXT($BM109,"mmm-yyyy")),Curves!$11:$11,0)</f>
        <v>32</v>
      </c>
      <c r="CD109" s="34"/>
      <c r="CE109" s="34" t="n">
        <f aca="false">MATCH(CONCATENATE("NG ",TEXT($BN109,"mmm-yyyy")),Curves!$11:$11,0)</f>
        <v>21</v>
      </c>
      <c r="CF109" s="34" t="n">
        <f aca="false">MATCH(CONCATENATE("B ",TEXT($BN109,"mmm-yyyy")),Curves!$11:$11,0)</f>
        <v>9</v>
      </c>
      <c r="CG109" s="34" t="n">
        <f aca="false">MATCH(CONCATENATE("DISC ",TEXT($BN109,"mmm-yyyy")),Curves!$11:$11,0)</f>
        <v>33</v>
      </c>
      <c r="CH109" s="34"/>
      <c r="CI109" s="34" t="n">
        <f aca="false">MATCH(CONCATENATE("NG ",TEXT($BO109,"mmm-yyyy")),Curves!$11:$11,0)</f>
        <v>22</v>
      </c>
      <c r="CJ109" s="34" t="n">
        <f aca="false">MATCH(CONCATENATE("B ",TEXT($BO109,"mmm-yyyy")),Curves!$11:$11,0)</f>
        <v>10</v>
      </c>
      <c r="CK109" s="34" t="n">
        <f aca="false">MATCH(CONCATENATE("DISC ",TEXT($BO109,"mmm-yyyy")),Curves!$11:$11,0)</f>
        <v>34</v>
      </c>
      <c r="CL109" s="34"/>
      <c r="CM109" s="34" t="n">
        <f aca="false">MATCH(CONCATENATE("NG ",TEXT($BP109,"mmm-yyyy")),Curves!$11:$11,0)</f>
        <v>23</v>
      </c>
      <c r="CN109" s="34" t="n">
        <f aca="false">MATCH(CONCATENATE("B ",TEXT($BP109,"mmm-yyyy")),Curves!$11:$11,0)</f>
        <v>11</v>
      </c>
      <c r="CO109" s="34" t="n">
        <f aca="false">MATCH(CONCATENATE("DISC ",TEXT($BP109,"mmm-yyyy")),Curves!$11:$11,0)</f>
        <v>35</v>
      </c>
      <c r="CP109" s="34"/>
      <c r="CQ109" s="34" t="n">
        <f aca="false">MATCH(CONCATENATE("NG ",TEXT($BQ109,"mmm-yyyy")),Curves!$11:$11,0)</f>
        <v>24</v>
      </c>
      <c r="CR109" s="34" t="n">
        <f aca="false">MATCH(CONCATENATE("B ",TEXT($BQ109,"mmm-yyyy")),Curves!$11:$11,0)</f>
        <v>12</v>
      </c>
      <c r="CS109" s="34" t="n">
        <f aca="false">MATCH(CONCATENATE("DISC ",TEXT($BQ109,"mmm-yyyy")),Curves!$11:$11,0)</f>
        <v>36</v>
      </c>
      <c r="CT109" s="34"/>
      <c r="CU109" s="34" t="n">
        <f aca="false">MATCH(CONCATENATE("NG ",TEXT($BR109,"mmm-yyyy")),Curves!$11:$11,0)</f>
        <v>25</v>
      </c>
      <c r="CV109" s="34" t="n">
        <f aca="false">MATCH(CONCATENATE("B ",TEXT($BR109,"mmm-yyyy")),Curves!$11:$11,0)</f>
        <v>13</v>
      </c>
      <c r="CW109" s="34" t="n">
        <f aca="false">MATCH(CONCATENATE("DISC ",TEXT($BR109,"mmm-yyyy")),Curves!$11:$11,0)</f>
        <v>37</v>
      </c>
      <c r="CX109" s="34"/>
      <c r="CY109" s="34" t="n">
        <f aca="false">MATCH(CONCATENATE("NG ",TEXT($BS109,"mmm-yyyy")),Curves!$11:$11,0)</f>
        <v>26</v>
      </c>
      <c r="CZ109" s="34" t="n">
        <f aca="false">MATCH(CONCATENATE("B ",TEXT($BS109,"mmm-yyyy")),Curves!$11:$11,0)</f>
        <v>14</v>
      </c>
      <c r="DA109" s="34" t="n">
        <f aca="false">MATCH(CONCATENATE("DISC ",TEXT($BS109,"mmm-yyyy")),Curves!$11:$11,0)</f>
        <v>38</v>
      </c>
      <c r="DB109" s="34"/>
      <c r="DC109" s="34" t="n">
        <f aca="false">MATCH(CONCATENATE("NG ",TEXT($BT109,"mmm-yyyy")),Curves!$11:$11,0)</f>
        <v>27</v>
      </c>
      <c r="DD109" s="34" t="n">
        <f aca="false">MATCH(CONCATENATE("B ",TEXT($BT109,"mmm-yyyy")),Curves!$11:$11,0)</f>
        <v>15</v>
      </c>
      <c r="DE109" s="34" t="n">
        <f aca="false">MATCH(CONCATENATE("DISC ",TEXT($BT109,"mmm-yyyy")),Curves!$11:$11,0)</f>
        <v>39</v>
      </c>
      <c r="DF109" s="34"/>
      <c r="DG109" s="34" t="n">
        <f aca="false">MATCH(CONCATENATE("NG ",TEXT($BU109,"mmm-yyyy")),Curves!$11:$11,0)</f>
        <v>28</v>
      </c>
      <c r="DH109" s="34" t="n">
        <f aca="false">MATCH(CONCATENATE("B ",TEXT($BU109,"mmm-yyyy")),Curves!$11:$11,0)</f>
        <v>16</v>
      </c>
      <c r="DI109" s="34" t="n">
        <f aca="false">MATCH(CONCATENATE("DISC ",TEXT($BU109,"mmm-yyyy")),Curves!$11:$11,0)</f>
        <v>40</v>
      </c>
      <c r="DK109" s="34" t="n">
        <f aca="false">MATCH(CONCATENATE("NG ",TEXT($BV109,"mmm-yyyy")),Curves!$11:$11,0)</f>
        <v>29</v>
      </c>
      <c r="DL109" s="34" t="n">
        <f aca="false">MATCH(CONCATENATE("B ",TEXT($BV109,"mmm-yyyy")),Curves!$11:$11,0)</f>
        <v>17</v>
      </c>
      <c r="DM109" s="34" t="n">
        <f aca="false">MATCH(CONCATENATE("DISC ",TEXT($BV109,"mmm-yyyy")),Curves!$11:$11,0)</f>
        <v>41</v>
      </c>
      <c r="DO109" s="34" t="n">
        <f aca="false">MATCH(CONCATENATE("NG ",TEXT($BW109,"mmm-yyyy")),Curves!$11:$11,0)</f>
        <v>30</v>
      </c>
      <c r="DP109" s="34" t="n">
        <f aca="false">MATCH(CONCATENATE("B ",TEXT($BW109,"mmm-yyyy")),Curves!$11:$11,0)</f>
        <v>18</v>
      </c>
      <c r="DQ109" s="34" t="n">
        <f aca="false">MATCH(CONCATENATE("DISC ",TEXT($BW109,"mmm-yyyy")),Curves!$11:$11,0)</f>
        <v>42</v>
      </c>
    </row>
    <row r="110" customFormat="false" ht="12.75" hidden="false" customHeight="false" outlineLevel="0" collapsed="false">
      <c r="B110" s="26" t="n">
        <f aca="false">IF(C110&lt;&gt;"",IF(C110&gt;=(WORKDAY(EOMONTH(C110,0)+1,-2)),EOMONTH(EOMONTH(C110,0)+1,0)+1,EOMONTH(C110,0)+1),"")</f>
        <v>36008</v>
      </c>
      <c r="C110" s="45" t="n">
        <f aca="false">IF(Curves!C119&lt;&gt;"",Curves!C119,"")</f>
        <v>35993</v>
      </c>
      <c r="D110" s="46"/>
      <c r="E110" s="47" t="n">
        <f aca="false">(T110+U110)*V110</f>
        <v>0</v>
      </c>
      <c r="F110" s="47" t="n">
        <f aca="false">(X110+Y110)*Z110</f>
        <v>0</v>
      </c>
      <c r="G110" s="47" t="n">
        <f aca="false">(AB110+AC110)*AD110</f>
        <v>0</v>
      </c>
      <c r="H110" s="47" t="n">
        <f aca="false">(AF110+AG110)*AH110</f>
        <v>2.36457204877848</v>
      </c>
      <c r="I110" s="47" t="n">
        <f aca="false">(AJ110+AK110)*AL110</f>
        <v>2.32719850659386</v>
      </c>
      <c r="J110" s="47" t="n">
        <f aca="false">(AN110+AO110)*AP110</f>
        <v>2.33698429730861</v>
      </c>
      <c r="K110" s="47" t="n">
        <f aca="false">(AR110+AS110)*AT110</f>
        <v>2.5518183028146</v>
      </c>
      <c r="L110" s="47" t="n">
        <f aca="false">(AV110+AW110)*AX110</f>
        <v>2.74047341593944</v>
      </c>
      <c r="M110" s="47" t="n">
        <f aca="false">(AZ110+BA110)*BB110</f>
        <v>2.78558691297865</v>
      </c>
      <c r="N110" s="47" t="n">
        <f aca="false">(BD110+BE110)*BF110</f>
        <v>2.6682995163132</v>
      </c>
      <c r="O110" s="48" t="n">
        <f aca="false">(BH110+BI110)*BJ110</f>
        <v>2.53784213620382</v>
      </c>
      <c r="P110" s="49" t="n">
        <f aca="false">MAX(E110:O110)</f>
        <v>2.78558691297865</v>
      </c>
      <c r="Q110" s="49" t="n">
        <f aca="false">MIN(H110:O110)</f>
        <v>2.32719850659386</v>
      </c>
      <c r="R110" s="50" t="n">
        <f aca="false">IF(P110-Q110&lt;&gt;0,P110-Q110,R109)</f>
        <v>0.458388406384791</v>
      </c>
      <c r="T110" s="31" t="n">
        <f aca="false">INDEX(Curves!$A$12:$AZ$907,$BZ110,CA110)</f>
        <v>0</v>
      </c>
      <c r="U110" s="31" t="n">
        <f aca="false">INDEX(Curves!$A$12:$AZ$907,$BZ110,CB110)</f>
        <v>0</v>
      </c>
      <c r="V110" s="31" t="n">
        <f aca="false">INDEX(Curves!$A$12:$AZ$907,$BZ110,CC110)</f>
        <v>0</v>
      </c>
      <c r="W110" s="31"/>
      <c r="X110" s="31" t="n">
        <f aca="false">INDEX(Curves!$A$12:$AZ$907,$BZ110,CE110)</f>
        <v>0</v>
      </c>
      <c r="Y110" s="31" t="n">
        <f aca="false">INDEX(Curves!$A$12:$AZ$907,$BZ110,CF110)</f>
        <v>0</v>
      </c>
      <c r="Z110" s="31" t="n">
        <f aca="false">INDEX(Curves!$A$12:$AZ$907,$BZ110,CG110)</f>
        <v>0</v>
      </c>
      <c r="AA110" s="31"/>
      <c r="AB110" s="31" t="n">
        <f aca="false">INDEX(Curves!$A$12:$AZ$907,$BZ110,CI110)</f>
        <v>0</v>
      </c>
      <c r="AC110" s="31" t="n">
        <f aca="false">INDEX(Curves!$A$12:$AZ$907,$BZ110,CJ110)</f>
        <v>0</v>
      </c>
      <c r="AD110" s="31" t="n">
        <f aca="false">INDEX(Curves!$A$12:$AZ$907,$BZ110,CK110)</f>
        <v>0</v>
      </c>
      <c r="AE110" s="31"/>
      <c r="AF110" s="31" t="n">
        <f aca="false">INDEX(Curves!$A$12:$AZ$907,$BZ110,CM110)</f>
        <v>2.165</v>
      </c>
      <c r="AG110" s="31" t="n">
        <f aca="false">INDEX(Curves!$A$12:$AZ$907,$BZ110,CN110)</f>
        <v>0.205</v>
      </c>
      <c r="AH110" s="31" t="n">
        <f aca="false">INDEX(Curves!$A$12:$AZ$907,$BZ110,CO110)</f>
        <v>0.997709725222985</v>
      </c>
      <c r="AI110" s="31"/>
      <c r="AJ110" s="31" t="n">
        <f aca="false">INDEX(Curves!$A$12:$AZ$907,$BZ110,CQ110)</f>
        <v>2.174</v>
      </c>
      <c r="AK110" s="31" t="n">
        <f aca="false">INDEX(Curves!$A$12:$AZ$907,$BZ110,CR110)</f>
        <v>0.17</v>
      </c>
      <c r="AL110" s="31" t="n">
        <f aca="false">INDEX(Curves!$A$12:$AZ$907,$BZ110,CS110)</f>
        <v>0.992832127386458</v>
      </c>
      <c r="AM110" s="31"/>
      <c r="AN110" s="31" t="n">
        <f aca="false">INDEX(Curves!$A$12:$AZ$907,$BZ110,CU110)</f>
        <v>2.195</v>
      </c>
      <c r="AO110" s="31" t="n">
        <f aca="false">INDEX(Curves!$A$12:$AZ$907,$BZ110,CV110)</f>
        <v>0.17</v>
      </c>
      <c r="AP110" s="31" t="n">
        <f aca="false">INDEX(Curves!$A$12:$AZ$907,$BZ110,CW110)</f>
        <v>0.988154036916961</v>
      </c>
      <c r="AQ110" s="31"/>
      <c r="AR110" s="31" t="n">
        <f aca="false">INDEX(Curves!$A$12:$AZ$907,$BZ110,CY110)</f>
        <v>2.4</v>
      </c>
      <c r="AS110" s="31" t="n">
        <f aca="false">INDEX(Curves!$A$12:$AZ$907,$BZ110,CZ110)</f>
        <v>0.195</v>
      </c>
      <c r="AT110" s="31" t="n">
        <f aca="false">INDEX(Curves!$A$12:$AZ$907,$BZ110,DA110)</f>
        <v>0.983359654263813</v>
      </c>
      <c r="AU110" s="31"/>
      <c r="AV110" s="31" t="n">
        <f aca="false">INDEX(Curves!$A$12:$AZ$907,$BZ110,DC110)</f>
        <v>2.605</v>
      </c>
      <c r="AW110" s="31" t="n">
        <f aca="false">INDEX(Curves!$A$12:$AZ$907,$BZ110,DD110)</f>
        <v>0.195</v>
      </c>
      <c r="AX110" s="31" t="n">
        <f aca="false">INDEX(Curves!$A$12:$AZ$907,$BZ110,DE110)</f>
        <v>0.978740505692658</v>
      </c>
      <c r="AY110" s="31"/>
      <c r="AZ110" s="31" t="n">
        <f aca="false">INDEX(Curves!$A$12:$AZ$907,$BZ110,DG110)</f>
        <v>2.665</v>
      </c>
      <c r="BA110" s="31" t="n">
        <f aca="false">INDEX(Curves!$A$12:$AZ$907,$BZ110,DH110)</f>
        <v>0.195</v>
      </c>
      <c r="BB110" s="31" t="n">
        <f aca="false">INDEX(Curves!$A$12:$AZ$907,$BZ110,DI110)</f>
        <v>0.973981438104423</v>
      </c>
      <c r="BC110" s="31"/>
      <c r="BD110" s="31" t="n">
        <f aca="false">INDEX(Curves!$A$12:$AZ$907,$BZ110,DK110)</f>
        <v>2.558</v>
      </c>
      <c r="BE110" s="31" t="n">
        <f aca="false">INDEX(Curves!$A$12:$AZ$907,$BZ110,DL110)</f>
        <v>0.195</v>
      </c>
      <c r="BF110" s="31" t="n">
        <f aca="false">INDEX(Curves!$A$12:$AZ$907,$BZ110,DM110)</f>
        <v>0.969233387690957</v>
      </c>
      <c r="BG110" s="31"/>
      <c r="BH110" s="31" t="n">
        <f aca="false">INDEX(Curves!$A$12:$AZ$907,$BZ110,DO110)</f>
        <v>2.435</v>
      </c>
      <c r="BI110" s="31" t="n">
        <f aca="false">INDEX(Curves!$A$12:$AZ$907,$BZ110,DP110)</f>
        <v>0.195</v>
      </c>
      <c r="BJ110" s="31" t="n">
        <f aca="false">INDEX(Curves!$A$12:$AZ$907,$BZ110,DQ110)</f>
        <v>0.964958987149741</v>
      </c>
      <c r="BK110" s="0"/>
      <c r="BL110" s="0"/>
      <c r="BM110" s="51" t="n">
        <f aca="false">BM109</f>
        <v>35916</v>
      </c>
      <c r="BN110" s="51" t="n">
        <f aca="false">EOMONTH(BM110,1)</f>
        <v>35976</v>
      </c>
      <c r="BO110" s="51" t="n">
        <f aca="false">EOMONTH(BN110,1)</f>
        <v>36007</v>
      </c>
      <c r="BP110" s="51" t="n">
        <f aca="false">EOMONTH(BO110,1)</f>
        <v>36038</v>
      </c>
      <c r="BQ110" s="51" t="n">
        <f aca="false">EOMONTH(BP110,1)</f>
        <v>36068</v>
      </c>
      <c r="BR110" s="51" t="n">
        <f aca="false">EOMONTH(BQ110,1)</f>
        <v>36099</v>
      </c>
      <c r="BS110" s="51" t="n">
        <f aca="false">EOMONTH(BR110,1)</f>
        <v>36129</v>
      </c>
      <c r="BT110" s="51" t="n">
        <f aca="false">EOMONTH(BS110,1)</f>
        <v>36160</v>
      </c>
      <c r="BU110" s="51" t="n">
        <f aca="false">EOMONTH(BT110,1)</f>
        <v>36191</v>
      </c>
      <c r="BV110" s="51" t="n">
        <f aca="false">EOMONTH(BU110,1)</f>
        <v>36219</v>
      </c>
      <c r="BW110" s="51" t="n">
        <f aca="false">EOMONTH(BV110,1)</f>
        <v>36250</v>
      </c>
      <c r="BX110" s="52"/>
      <c r="BZ110" s="34" t="n">
        <f aca="false">MATCH(C110,Curves!$C$12:$C$433,0)</f>
        <v>108</v>
      </c>
      <c r="CA110" s="34" t="n">
        <f aca="false">MATCH(CONCATENATE("NG ",TEXT($BM110,"mmm-yyyy")),Curves!$11:$11,0)</f>
        <v>20</v>
      </c>
      <c r="CB110" s="34" t="n">
        <f aca="false">MATCH(CONCATENATE("B ",TEXT($BM110,"mmm-yyyy")),Curves!$11:$11,0)</f>
        <v>8</v>
      </c>
      <c r="CC110" s="34" t="n">
        <f aca="false">MATCH(CONCATENATE("DISC ",TEXT($BM110,"mmm-yyyy")),Curves!$11:$11,0)</f>
        <v>32</v>
      </c>
      <c r="CD110" s="34"/>
      <c r="CE110" s="34" t="n">
        <f aca="false">MATCH(CONCATENATE("NG ",TEXT($BN110,"mmm-yyyy")),Curves!$11:$11,0)</f>
        <v>21</v>
      </c>
      <c r="CF110" s="34" t="n">
        <f aca="false">MATCH(CONCATENATE("B ",TEXT($BN110,"mmm-yyyy")),Curves!$11:$11,0)</f>
        <v>9</v>
      </c>
      <c r="CG110" s="34" t="n">
        <f aca="false">MATCH(CONCATENATE("DISC ",TEXT($BN110,"mmm-yyyy")),Curves!$11:$11,0)</f>
        <v>33</v>
      </c>
      <c r="CH110" s="34"/>
      <c r="CI110" s="34" t="n">
        <f aca="false">MATCH(CONCATENATE("NG ",TEXT($BO110,"mmm-yyyy")),Curves!$11:$11,0)</f>
        <v>22</v>
      </c>
      <c r="CJ110" s="34" t="n">
        <f aca="false">MATCH(CONCATENATE("B ",TEXT($BO110,"mmm-yyyy")),Curves!$11:$11,0)</f>
        <v>10</v>
      </c>
      <c r="CK110" s="34" t="n">
        <f aca="false">MATCH(CONCATENATE("DISC ",TEXT($BO110,"mmm-yyyy")),Curves!$11:$11,0)</f>
        <v>34</v>
      </c>
      <c r="CL110" s="34"/>
      <c r="CM110" s="34" t="n">
        <f aca="false">MATCH(CONCATENATE("NG ",TEXT($BP110,"mmm-yyyy")),Curves!$11:$11,0)</f>
        <v>23</v>
      </c>
      <c r="CN110" s="34" t="n">
        <f aca="false">MATCH(CONCATENATE("B ",TEXT($BP110,"mmm-yyyy")),Curves!$11:$11,0)</f>
        <v>11</v>
      </c>
      <c r="CO110" s="34" t="n">
        <f aca="false">MATCH(CONCATENATE("DISC ",TEXT($BP110,"mmm-yyyy")),Curves!$11:$11,0)</f>
        <v>35</v>
      </c>
      <c r="CP110" s="34"/>
      <c r="CQ110" s="34" t="n">
        <f aca="false">MATCH(CONCATENATE("NG ",TEXT($BQ110,"mmm-yyyy")),Curves!$11:$11,0)</f>
        <v>24</v>
      </c>
      <c r="CR110" s="34" t="n">
        <f aca="false">MATCH(CONCATENATE("B ",TEXT($BQ110,"mmm-yyyy")),Curves!$11:$11,0)</f>
        <v>12</v>
      </c>
      <c r="CS110" s="34" t="n">
        <f aca="false">MATCH(CONCATENATE("DISC ",TEXT($BQ110,"mmm-yyyy")),Curves!$11:$11,0)</f>
        <v>36</v>
      </c>
      <c r="CT110" s="34"/>
      <c r="CU110" s="34" t="n">
        <f aca="false">MATCH(CONCATENATE("NG ",TEXT($BR110,"mmm-yyyy")),Curves!$11:$11,0)</f>
        <v>25</v>
      </c>
      <c r="CV110" s="34" t="n">
        <f aca="false">MATCH(CONCATENATE("B ",TEXT($BR110,"mmm-yyyy")),Curves!$11:$11,0)</f>
        <v>13</v>
      </c>
      <c r="CW110" s="34" t="n">
        <f aca="false">MATCH(CONCATENATE("DISC ",TEXT($BR110,"mmm-yyyy")),Curves!$11:$11,0)</f>
        <v>37</v>
      </c>
      <c r="CX110" s="34"/>
      <c r="CY110" s="34" t="n">
        <f aca="false">MATCH(CONCATENATE("NG ",TEXT($BS110,"mmm-yyyy")),Curves!$11:$11,0)</f>
        <v>26</v>
      </c>
      <c r="CZ110" s="34" t="n">
        <f aca="false">MATCH(CONCATENATE("B ",TEXT($BS110,"mmm-yyyy")),Curves!$11:$11,0)</f>
        <v>14</v>
      </c>
      <c r="DA110" s="34" t="n">
        <f aca="false">MATCH(CONCATENATE("DISC ",TEXT($BS110,"mmm-yyyy")),Curves!$11:$11,0)</f>
        <v>38</v>
      </c>
      <c r="DB110" s="34"/>
      <c r="DC110" s="34" t="n">
        <f aca="false">MATCH(CONCATENATE("NG ",TEXT($BT110,"mmm-yyyy")),Curves!$11:$11,0)</f>
        <v>27</v>
      </c>
      <c r="DD110" s="34" t="n">
        <f aca="false">MATCH(CONCATENATE("B ",TEXT($BT110,"mmm-yyyy")),Curves!$11:$11,0)</f>
        <v>15</v>
      </c>
      <c r="DE110" s="34" t="n">
        <f aca="false">MATCH(CONCATENATE("DISC ",TEXT($BT110,"mmm-yyyy")),Curves!$11:$11,0)</f>
        <v>39</v>
      </c>
      <c r="DF110" s="34"/>
      <c r="DG110" s="34" t="n">
        <f aca="false">MATCH(CONCATENATE("NG ",TEXT($BU110,"mmm-yyyy")),Curves!$11:$11,0)</f>
        <v>28</v>
      </c>
      <c r="DH110" s="34" t="n">
        <f aca="false">MATCH(CONCATENATE("B ",TEXT($BU110,"mmm-yyyy")),Curves!$11:$11,0)</f>
        <v>16</v>
      </c>
      <c r="DI110" s="34" t="n">
        <f aca="false">MATCH(CONCATENATE("DISC ",TEXT($BU110,"mmm-yyyy")),Curves!$11:$11,0)</f>
        <v>40</v>
      </c>
      <c r="DK110" s="34" t="n">
        <f aca="false">MATCH(CONCATENATE("NG ",TEXT($BV110,"mmm-yyyy")),Curves!$11:$11,0)</f>
        <v>29</v>
      </c>
      <c r="DL110" s="34" t="n">
        <f aca="false">MATCH(CONCATENATE("B ",TEXT($BV110,"mmm-yyyy")),Curves!$11:$11,0)</f>
        <v>17</v>
      </c>
      <c r="DM110" s="34" t="n">
        <f aca="false">MATCH(CONCATENATE("DISC ",TEXT($BV110,"mmm-yyyy")),Curves!$11:$11,0)</f>
        <v>41</v>
      </c>
      <c r="DO110" s="34" t="n">
        <f aca="false">MATCH(CONCATENATE("NG ",TEXT($BW110,"mmm-yyyy")),Curves!$11:$11,0)</f>
        <v>30</v>
      </c>
      <c r="DP110" s="34" t="n">
        <f aca="false">MATCH(CONCATENATE("B ",TEXT($BW110,"mmm-yyyy")),Curves!$11:$11,0)</f>
        <v>18</v>
      </c>
      <c r="DQ110" s="34" t="n">
        <f aca="false">MATCH(CONCATENATE("DISC ",TEXT($BW110,"mmm-yyyy")),Curves!$11:$11,0)</f>
        <v>42</v>
      </c>
    </row>
    <row r="111" customFormat="false" ht="12.75" hidden="false" customHeight="false" outlineLevel="0" collapsed="false">
      <c r="B111" s="26" t="n">
        <f aca="false">IF(C111&lt;&gt;"",IF(C111&gt;=(WORKDAY(EOMONTH(C111,0)+1,-2)),EOMONTH(EOMONTH(C111,0)+1,0)+1,EOMONTH(C111,0)+1),"")</f>
        <v>36008</v>
      </c>
      <c r="C111" s="45" t="n">
        <f aca="false">IF(Curves!C120&lt;&gt;"",Curves!C120,"")</f>
        <v>35994</v>
      </c>
      <c r="D111" s="46"/>
      <c r="E111" s="47" t="n">
        <f aca="false">(T111+U111)*V111</f>
        <v>0</v>
      </c>
      <c r="F111" s="47" t="n">
        <f aca="false">(X111+Y111)*Z111</f>
        <v>0</v>
      </c>
      <c r="G111" s="47" t="n">
        <f aca="false">(AB111+AC111)*AD111</f>
        <v>0</v>
      </c>
      <c r="H111" s="47" t="n">
        <f aca="false">(AF111+AG111)*AH111</f>
        <v>0</v>
      </c>
      <c r="I111" s="47" t="n">
        <f aca="false">(AJ111+AK111)*AL111</f>
        <v>0</v>
      </c>
      <c r="J111" s="47" t="n">
        <f aca="false">(AN111+AO111)*AP111</f>
        <v>0</v>
      </c>
      <c r="K111" s="47" t="n">
        <f aca="false">(AR111+AS111)*AT111</f>
        <v>0</v>
      </c>
      <c r="L111" s="47" t="n">
        <f aca="false">(AV111+AW111)*AX111</f>
        <v>0</v>
      </c>
      <c r="M111" s="47" t="n">
        <f aca="false">(AZ111+BA111)*BB111</f>
        <v>0</v>
      </c>
      <c r="N111" s="47" t="n">
        <f aca="false">(BD111+BE111)*BF111</f>
        <v>0</v>
      </c>
      <c r="O111" s="48" t="n">
        <f aca="false">(BH111+BI111)*BJ111</f>
        <v>0</v>
      </c>
      <c r="P111" s="49" t="n">
        <f aca="false">MAX(E111:O111)</f>
        <v>0</v>
      </c>
      <c r="Q111" s="49" t="n">
        <f aca="false">MIN(H111:O111)</f>
        <v>0</v>
      </c>
      <c r="R111" s="50" t="n">
        <f aca="false">IF(P111-Q111&lt;&gt;0,P111-Q111,R110)</f>
        <v>0.458388406384791</v>
      </c>
      <c r="T111" s="31" t="n">
        <f aca="false">INDEX(Curves!$A$12:$AZ$907,$BZ111,CA111)</f>
        <v>0</v>
      </c>
      <c r="U111" s="31" t="n">
        <f aca="false">INDEX(Curves!$A$12:$AZ$907,$BZ111,CB111)</f>
        <v>0</v>
      </c>
      <c r="V111" s="31" t="n">
        <f aca="false">INDEX(Curves!$A$12:$AZ$907,$BZ111,CC111)</f>
        <v>0</v>
      </c>
      <c r="W111" s="31"/>
      <c r="X111" s="31" t="n">
        <f aca="false">INDEX(Curves!$A$12:$AZ$907,$BZ111,CE111)</f>
        <v>0</v>
      </c>
      <c r="Y111" s="31" t="n">
        <f aca="false">INDEX(Curves!$A$12:$AZ$907,$BZ111,CF111)</f>
        <v>0</v>
      </c>
      <c r="Z111" s="31" t="n">
        <f aca="false">INDEX(Curves!$A$12:$AZ$907,$BZ111,CG111)</f>
        <v>0</v>
      </c>
      <c r="AA111" s="31"/>
      <c r="AB111" s="31" t="n">
        <f aca="false">INDEX(Curves!$A$12:$AZ$907,$BZ111,CI111)</f>
        <v>0</v>
      </c>
      <c r="AC111" s="31" t="n">
        <f aca="false">INDEX(Curves!$A$12:$AZ$907,$BZ111,CJ111)</f>
        <v>0</v>
      </c>
      <c r="AD111" s="31" t="n">
        <f aca="false">INDEX(Curves!$A$12:$AZ$907,$BZ111,CK111)</f>
        <v>0</v>
      </c>
      <c r="AE111" s="31"/>
      <c r="AF111" s="31" t="n">
        <f aca="false">INDEX(Curves!$A$12:$AZ$907,$BZ111,CM111)</f>
        <v>0</v>
      </c>
      <c r="AG111" s="31" t="n">
        <f aca="false">INDEX(Curves!$A$12:$AZ$907,$BZ111,CN111)</f>
        <v>0</v>
      </c>
      <c r="AH111" s="31" t="n">
        <f aca="false">INDEX(Curves!$A$12:$AZ$907,$BZ111,CO111)</f>
        <v>0</v>
      </c>
      <c r="AI111" s="31"/>
      <c r="AJ111" s="31" t="n">
        <f aca="false">INDEX(Curves!$A$12:$AZ$907,$BZ111,CQ111)</f>
        <v>0</v>
      </c>
      <c r="AK111" s="31" t="n">
        <f aca="false">INDEX(Curves!$A$12:$AZ$907,$BZ111,CR111)</f>
        <v>0</v>
      </c>
      <c r="AL111" s="31" t="n">
        <f aca="false">INDEX(Curves!$A$12:$AZ$907,$BZ111,CS111)</f>
        <v>0</v>
      </c>
      <c r="AM111" s="31"/>
      <c r="AN111" s="31" t="n">
        <f aca="false">INDEX(Curves!$A$12:$AZ$907,$BZ111,CU111)</f>
        <v>0</v>
      </c>
      <c r="AO111" s="31" t="n">
        <f aca="false">INDEX(Curves!$A$12:$AZ$907,$BZ111,CV111)</f>
        <v>0</v>
      </c>
      <c r="AP111" s="31" t="n">
        <f aca="false">INDEX(Curves!$A$12:$AZ$907,$BZ111,CW111)</f>
        <v>0</v>
      </c>
      <c r="AQ111" s="31"/>
      <c r="AR111" s="31" t="n">
        <f aca="false">INDEX(Curves!$A$12:$AZ$907,$BZ111,CY111)</f>
        <v>0</v>
      </c>
      <c r="AS111" s="31" t="n">
        <f aca="false">INDEX(Curves!$A$12:$AZ$907,$BZ111,CZ111)</f>
        <v>0</v>
      </c>
      <c r="AT111" s="31" t="n">
        <f aca="false">INDEX(Curves!$A$12:$AZ$907,$BZ111,DA111)</f>
        <v>0</v>
      </c>
      <c r="AU111" s="31"/>
      <c r="AV111" s="31" t="n">
        <f aca="false">INDEX(Curves!$A$12:$AZ$907,$BZ111,DC111)</f>
        <v>0</v>
      </c>
      <c r="AW111" s="31" t="n">
        <f aca="false">INDEX(Curves!$A$12:$AZ$907,$BZ111,DD111)</f>
        <v>0</v>
      </c>
      <c r="AX111" s="31" t="n">
        <f aca="false">INDEX(Curves!$A$12:$AZ$907,$BZ111,DE111)</f>
        <v>0</v>
      </c>
      <c r="AY111" s="31"/>
      <c r="AZ111" s="31" t="n">
        <f aca="false">INDEX(Curves!$A$12:$AZ$907,$BZ111,DG111)</f>
        <v>0</v>
      </c>
      <c r="BA111" s="31" t="n">
        <f aca="false">INDEX(Curves!$A$12:$AZ$907,$BZ111,DH111)</f>
        <v>0</v>
      </c>
      <c r="BB111" s="31" t="n">
        <f aca="false">INDEX(Curves!$A$12:$AZ$907,$BZ111,DI111)</f>
        <v>0</v>
      </c>
      <c r="BC111" s="31"/>
      <c r="BD111" s="31" t="n">
        <f aca="false">INDEX(Curves!$A$12:$AZ$907,$BZ111,DK111)</f>
        <v>0</v>
      </c>
      <c r="BE111" s="31" t="n">
        <f aca="false">INDEX(Curves!$A$12:$AZ$907,$BZ111,DL111)</f>
        <v>0</v>
      </c>
      <c r="BF111" s="31" t="n">
        <f aca="false">INDEX(Curves!$A$12:$AZ$907,$BZ111,DM111)</f>
        <v>0</v>
      </c>
      <c r="BG111" s="31"/>
      <c r="BH111" s="31" t="n">
        <f aca="false">INDEX(Curves!$A$12:$AZ$907,$BZ111,DO111)</f>
        <v>0</v>
      </c>
      <c r="BI111" s="31" t="n">
        <f aca="false">INDEX(Curves!$A$12:$AZ$907,$BZ111,DP111)</f>
        <v>0</v>
      </c>
      <c r="BJ111" s="31" t="n">
        <f aca="false">INDEX(Curves!$A$12:$AZ$907,$BZ111,DQ111)</f>
        <v>0</v>
      </c>
      <c r="BK111" s="0"/>
      <c r="BL111" s="0"/>
      <c r="BM111" s="51" t="n">
        <f aca="false">BM110</f>
        <v>35916</v>
      </c>
      <c r="BN111" s="51" t="n">
        <f aca="false">EOMONTH(BM111,1)</f>
        <v>35976</v>
      </c>
      <c r="BO111" s="51" t="n">
        <f aca="false">EOMONTH(BN111,1)</f>
        <v>36007</v>
      </c>
      <c r="BP111" s="51" t="n">
        <f aca="false">EOMONTH(BO111,1)</f>
        <v>36038</v>
      </c>
      <c r="BQ111" s="51" t="n">
        <f aca="false">EOMONTH(BP111,1)</f>
        <v>36068</v>
      </c>
      <c r="BR111" s="51" t="n">
        <f aca="false">EOMONTH(BQ111,1)</f>
        <v>36099</v>
      </c>
      <c r="BS111" s="51" t="n">
        <f aca="false">EOMONTH(BR111,1)</f>
        <v>36129</v>
      </c>
      <c r="BT111" s="51" t="n">
        <f aca="false">EOMONTH(BS111,1)</f>
        <v>36160</v>
      </c>
      <c r="BU111" s="51" t="n">
        <f aca="false">EOMONTH(BT111,1)</f>
        <v>36191</v>
      </c>
      <c r="BV111" s="51" t="n">
        <f aca="false">EOMONTH(BU111,1)</f>
        <v>36219</v>
      </c>
      <c r="BW111" s="51" t="n">
        <f aca="false">EOMONTH(BV111,1)</f>
        <v>36250</v>
      </c>
      <c r="BX111" s="52"/>
      <c r="BZ111" s="34" t="n">
        <f aca="false">MATCH(C111,Curves!$C$12:$C$433,0)</f>
        <v>109</v>
      </c>
      <c r="CA111" s="34" t="n">
        <f aca="false">MATCH(CONCATENATE("NG ",TEXT($BM111,"mmm-yyyy")),Curves!$11:$11,0)</f>
        <v>20</v>
      </c>
      <c r="CB111" s="34" t="n">
        <f aca="false">MATCH(CONCATENATE("B ",TEXT($BM111,"mmm-yyyy")),Curves!$11:$11,0)</f>
        <v>8</v>
      </c>
      <c r="CC111" s="34" t="n">
        <f aca="false">MATCH(CONCATENATE("DISC ",TEXT($BM111,"mmm-yyyy")),Curves!$11:$11,0)</f>
        <v>32</v>
      </c>
      <c r="CD111" s="34"/>
      <c r="CE111" s="34" t="n">
        <f aca="false">MATCH(CONCATENATE("NG ",TEXT($BN111,"mmm-yyyy")),Curves!$11:$11,0)</f>
        <v>21</v>
      </c>
      <c r="CF111" s="34" t="n">
        <f aca="false">MATCH(CONCATENATE("B ",TEXT($BN111,"mmm-yyyy")),Curves!$11:$11,0)</f>
        <v>9</v>
      </c>
      <c r="CG111" s="34" t="n">
        <f aca="false">MATCH(CONCATENATE("DISC ",TEXT($BN111,"mmm-yyyy")),Curves!$11:$11,0)</f>
        <v>33</v>
      </c>
      <c r="CH111" s="34"/>
      <c r="CI111" s="34" t="n">
        <f aca="false">MATCH(CONCATENATE("NG ",TEXT($BO111,"mmm-yyyy")),Curves!$11:$11,0)</f>
        <v>22</v>
      </c>
      <c r="CJ111" s="34" t="n">
        <f aca="false">MATCH(CONCATENATE("B ",TEXT($BO111,"mmm-yyyy")),Curves!$11:$11,0)</f>
        <v>10</v>
      </c>
      <c r="CK111" s="34" t="n">
        <f aca="false">MATCH(CONCATENATE("DISC ",TEXT($BO111,"mmm-yyyy")),Curves!$11:$11,0)</f>
        <v>34</v>
      </c>
      <c r="CL111" s="34"/>
      <c r="CM111" s="34" t="n">
        <f aca="false">MATCH(CONCATENATE("NG ",TEXT($BP111,"mmm-yyyy")),Curves!$11:$11,0)</f>
        <v>23</v>
      </c>
      <c r="CN111" s="34" t="n">
        <f aca="false">MATCH(CONCATENATE("B ",TEXT($BP111,"mmm-yyyy")),Curves!$11:$11,0)</f>
        <v>11</v>
      </c>
      <c r="CO111" s="34" t="n">
        <f aca="false">MATCH(CONCATENATE("DISC ",TEXT($BP111,"mmm-yyyy")),Curves!$11:$11,0)</f>
        <v>35</v>
      </c>
      <c r="CP111" s="34"/>
      <c r="CQ111" s="34" t="n">
        <f aca="false">MATCH(CONCATENATE("NG ",TEXT($BQ111,"mmm-yyyy")),Curves!$11:$11,0)</f>
        <v>24</v>
      </c>
      <c r="CR111" s="34" t="n">
        <f aca="false">MATCH(CONCATENATE("B ",TEXT($BQ111,"mmm-yyyy")),Curves!$11:$11,0)</f>
        <v>12</v>
      </c>
      <c r="CS111" s="34" t="n">
        <f aca="false">MATCH(CONCATENATE("DISC ",TEXT($BQ111,"mmm-yyyy")),Curves!$11:$11,0)</f>
        <v>36</v>
      </c>
      <c r="CT111" s="34"/>
      <c r="CU111" s="34" t="n">
        <f aca="false">MATCH(CONCATENATE("NG ",TEXT($BR111,"mmm-yyyy")),Curves!$11:$11,0)</f>
        <v>25</v>
      </c>
      <c r="CV111" s="34" t="n">
        <f aca="false">MATCH(CONCATENATE("B ",TEXT($BR111,"mmm-yyyy")),Curves!$11:$11,0)</f>
        <v>13</v>
      </c>
      <c r="CW111" s="34" t="n">
        <f aca="false">MATCH(CONCATENATE("DISC ",TEXT($BR111,"mmm-yyyy")),Curves!$11:$11,0)</f>
        <v>37</v>
      </c>
      <c r="CX111" s="34"/>
      <c r="CY111" s="34" t="n">
        <f aca="false">MATCH(CONCATENATE("NG ",TEXT($BS111,"mmm-yyyy")),Curves!$11:$11,0)</f>
        <v>26</v>
      </c>
      <c r="CZ111" s="34" t="n">
        <f aca="false">MATCH(CONCATENATE("B ",TEXT($BS111,"mmm-yyyy")),Curves!$11:$11,0)</f>
        <v>14</v>
      </c>
      <c r="DA111" s="34" t="n">
        <f aca="false">MATCH(CONCATENATE("DISC ",TEXT($BS111,"mmm-yyyy")),Curves!$11:$11,0)</f>
        <v>38</v>
      </c>
      <c r="DB111" s="34"/>
      <c r="DC111" s="34" t="n">
        <f aca="false">MATCH(CONCATENATE("NG ",TEXT($BT111,"mmm-yyyy")),Curves!$11:$11,0)</f>
        <v>27</v>
      </c>
      <c r="DD111" s="34" t="n">
        <f aca="false">MATCH(CONCATENATE("B ",TEXT($BT111,"mmm-yyyy")),Curves!$11:$11,0)</f>
        <v>15</v>
      </c>
      <c r="DE111" s="34" t="n">
        <f aca="false">MATCH(CONCATENATE("DISC ",TEXT($BT111,"mmm-yyyy")),Curves!$11:$11,0)</f>
        <v>39</v>
      </c>
      <c r="DF111" s="34"/>
      <c r="DG111" s="34" t="n">
        <f aca="false">MATCH(CONCATENATE("NG ",TEXT($BU111,"mmm-yyyy")),Curves!$11:$11,0)</f>
        <v>28</v>
      </c>
      <c r="DH111" s="34" t="n">
        <f aca="false">MATCH(CONCATENATE("B ",TEXT($BU111,"mmm-yyyy")),Curves!$11:$11,0)</f>
        <v>16</v>
      </c>
      <c r="DI111" s="34" t="n">
        <f aca="false">MATCH(CONCATENATE("DISC ",TEXT($BU111,"mmm-yyyy")),Curves!$11:$11,0)</f>
        <v>40</v>
      </c>
      <c r="DK111" s="34" t="n">
        <f aca="false">MATCH(CONCATENATE("NG ",TEXT($BV111,"mmm-yyyy")),Curves!$11:$11,0)</f>
        <v>29</v>
      </c>
      <c r="DL111" s="34" t="n">
        <f aca="false">MATCH(CONCATENATE("B ",TEXT($BV111,"mmm-yyyy")),Curves!$11:$11,0)</f>
        <v>17</v>
      </c>
      <c r="DM111" s="34" t="n">
        <f aca="false">MATCH(CONCATENATE("DISC ",TEXT($BV111,"mmm-yyyy")),Curves!$11:$11,0)</f>
        <v>41</v>
      </c>
      <c r="DO111" s="34" t="n">
        <f aca="false">MATCH(CONCATENATE("NG ",TEXT($BW111,"mmm-yyyy")),Curves!$11:$11,0)</f>
        <v>30</v>
      </c>
      <c r="DP111" s="34" t="n">
        <f aca="false">MATCH(CONCATENATE("B ",TEXT($BW111,"mmm-yyyy")),Curves!$11:$11,0)</f>
        <v>18</v>
      </c>
      <c r="DQ111" s="34" t="n">
        <f aca="false">MATCH(CONCATENATE("DISC ",TEXT($BW111,"mmm-yyyy")),Curves!$11:$11,0)</f>
        <v>42</v>
      </c>
    </row>
    <row r="112" customFormat="false" ht="12.75" hidden="false" customHeight="false" outlineLevel="0" collapsed="false">
      <c r="B112" s="26" t="n">
        <f aca="false">IF(C112&lt;&gt;"",IF(C112&gt;=(WORKDAY(EOMONTH(C112,0)+1,-2)),EOMONTH(EOMONTH(C112,0)+1,0)+1,EOMONTH(C112,0)+1),"")</f>
        <v>36008</v>
      </c>
      <c r="C112" s="45" t="n">
        <f aca="false">IF(Curves!C121&lt;&gt;"",Curves!C121,"")</f>
        <v>35995</v>
      </c>
      <c r="D112" s="46"/>
      <c r="E112" s="47" t="n">
        <f aca="false">(T112+U112)*V112</f>
        <v>0</v>
      </c>
      <c r="F112" s="47" t="n">
        <f aca="false">(X112+Y112)*Z112</f>
        <v>0</v>
      </c>
      <c r="G112" s="47" t="n">
        <f aca="false">(AB112+AC112)*AD112</f>
        <v>0</v>
      </c>
      <c r="H112" s="47" t="n">
        <f aca="false">(AF112+AG112)*AH112</f>
        <v>0</v>
      </c>
      <c r="I112" s="47" t="n">
        <f aca="false">(AJ112+AK112)*AL112</f>
        <v>0</v>
      </c>
      <c r="J112" s="47" t="n">
        <f aca="false">(AN112+AO112)*AP112</f>
        <v>0</v>
      </c>
      <c r="K112" s="47" t="n">
        <f aca="false">(AR112+AS112)*AT112</f>
        <v>0</v>
      </c>
      <c r="L112" s="47" t="n">
        <f aca="false">(AV112+AW112)*AX112</f>
        <v>0</v>
      </c>
      <c r="M112" s="47" t="n">
        <f aca="false">(AZ112+BA112)*BB112</f>
        <v>0</v>
      </c>
      <c r="N112" s="47" t="n">
        <f aca="false">(BD112+BE112)*BF112</f>
        <v>0</v>
      </c>
      <c r="O112" s="48" t="n">
        <f aca="false">(BH112+BI112)*BJ112</f>
        <v>0</v>
      </c>
      <c r="P112" s="49" t="n">
        <f aca="false">MAX(E112:O112)</f>
        <v>0</v>
      </c>
      <c r="Q112" s="49" t="n">
        <f aca="false">MIN(H112:O112)</f>
        <v>0</v>
      </c>
      <c r="R112" s="50" t="n">
        <f aca="false">IF(P112-Q112&lt;&gt;0,P112-Q112,R111)</f>
        <v>0.458388406384791</v>
      </c>
      <c r="T112" s="31" t="n">
        <f aca="false">INDEX(Curves!$A$12:$AZ$907,$BZ112,CA112)</f>
        <v>0</v>
      </c>
      <c r="U112" s="31" t="n">
        <f aca="false">INDEX(Curves!$A$12:$AZ$907,$BZ112,CB112)</f>
        <v>0</v>
      </c>
      <c r="V112" s="31" t="n">
        <f aca="false">INDEX(Curves!$A$12:$AZ$907,$BZ112,CC112)</f>
        <v>0</v>
      </c>
      <c r="W112" s="31"/>
      <c r="X112" s="31" t="n">
        <f aca="false">INDEX(Curves!$A$12:$AZ$907,$BZ112,CE112)</f>
        <v>0</v>
      </c>
      <c r="Y112" s="31" t="n">
        <f aca="false">INDEX(Curves!$A$12:$AZ$907,$BZ112,CF112)</f>
        <v>0</v>
      </c>
      <c r="Z112" s="31" t="n">
        <f aca="false">INDEX(Curves!$A$12:$AZ$907,$BZ112,CG112)</f>
        <v>0</v>
      </c>
      <c r="AA112" s="31"/>
      <c r="AB112" s="31" t="n">
        <f aca="false">INDEX(Curves!$A$12:$AZ$907,$BZ112,CI112)</f>
        <v>0</v>
      </c>
      <c r="AC112" s="31" t="n">
        <f aca="false">INDEX(Curves!$A$12:$AZ$907,$BZ112,CJ112)</f>
        <v>0</v>
      </c>
      <c r="AD112" s="31" t="n">
        <f aca="false">INDEX(Curves!$A$12:$AZ$907,$BZ112,CK112)</f>
        <v>0</v>
      </c>
      <c r="AE112" s="31"/>
      <c r="AF112" s="31" t="n">
        <f aca="false">INDEX(Curves!$A$12:$AZ$907,$BZ112,CM112)</f>
        <v>0</v>
      </c>
      <c r="AG112" s="31" t="n">
        <f aca="false">INDEX(Curves!$A$12:$AZ$907,$BZ112,CN112)</f>
        <v>0</v>
      </c>
      <c r="AH112" s="31" t="n">
        <f aca="false">INDEX(Curves!$A$12:$AZ$907,$BZ112,CO112)</f>
        <v>0</v>
      </c>
      <c r="AI112" s="31"/>
      <c r="AJ112" s="31" t="n">
        <f aca="false">INDEX(Curves!$A$12:$AZ$907,$BZ112,CQ112)</f>
        <v>0</v>
      </c>
      <c r="AK112" s="31" t="n">
        <f aca="false">INDEX(Curves!$A$12:$AZ$907,$BZ112,CR112)</f>
        <v>0</v>
      </c>
      <c r="AL112" s="31" t="n">
        <f aca="false">INDEX(Curves!$A$12:$AZ$907,$BZ112,CS112)</f>
        <v>0</v>
      </c>
      <c r="AM112" s="31"/>
      <c r="AN112" s="31" t="n">
        <f aca="false">INDEX(Curves!$A$12:$AZ$907,$BZ112,CU112)</f>
        <v>0</v>
      </c>
      <c r="AO112" s="31" t="n">
        <f aca="false">INDEX(Curves!$A$12:$AZ$907,$BZ112,CV112)</f>
        <v>0</v>
      </c>
      <c r="AP112" s="31" t="n">
        <f aca="false">INDEX(Curves!$A$12:$AZ$907,$BZ112,CW112)</f>
        <v>0</v>
      </c>
      <c r="AQ112" s="31"/>
      <c r="AR112" s="31" t="n">
        <f aca="false">INDEX(Curves!$A$12:$AZ$907,$BZ112,CY112)</f>
        <v>0</v>
      </c>
      <c r="AS112" s="31" t="n">
        <f aca="false">INDEX(Curves!$A$12:$AZ$907,$BZ112,CZ112)</f>
        <v>0</v>
      </c>
      <c r="AT112" s="31" t="n">
        <f aca="false">INDEX(Curves!$A$12:$AZ$907,$BZ112,DA112)</f>
        <v>0</v>
      </c>
      <c r="AU112" s="31"/>
      <c r="AV112" s="31" t="n">
        <f aca="false">INDEX(Curves!$A$12:$AZ$907,$BZ112,DC112)</f>
        <v>0</v>
      </c>
      <c r="AW112" s="31" t="n">
        <f aca="false">INDEX(Curves!$A$12:$AZ$907,$BZ112,DD112)</f>
        <v>0</v>
      </c>
      <c r="AX112" s="31" t="n">
        <f aca="false">INDEX(Curves!$A$12:$AZ$907,$BZ112,DE112)</f>
        <v>0</v>
      </c>
      <c r="AY112" s="31"/>
      <c r="AZ112" s="31" t="n">
        <f aca="false">INDEX(Curves!$A$12:$AZ$907,$BZ112,DG112)</f>
        <v>0</v>
      </c>
      <c r="BA112" s="31" t="n">
        <f aca="false">INDEX(Curves!$A$12:$AZ$907,$BZ112,DH112)</f>
        <v>0</v>
      </c>
      <c r="BB112" s="31" t="n">
        <f aca="false">INDEX(Curves!$A$12:$AZ$907,$BZ112,DI112)</f>
        <v>0</v>
      </c>
      <c r="BC112" s="31"/>
      <c r="BD112" s="31" t="n">
        <f aca="false">INDEX(Curves!$A$12:$AZ$907,$BZ112,DK112)</f>
        <v>0</v>
      </c>
      <c r="BE112" s="31" t="n">
        <f aca="false">INDEX(Curves!$A$12:$AZ$907,$BZ112,DL112)</f>
        <v>0</v>
      </c>
      <c r="BF112" s="31" t="n">
        <f aca="false">INDEX(Curves!$A$12:$AZ$907,$BZ112,DM112)</f>
        <v>0</v>
      </c>
      <c r="BG112" s="31"/>
      <c r="BH112" s="31" t="n">
        <f aca="false">INDEX(Curves!$A$12:$AZ$907,$BZ112,DO112)</f>
        <v>0</v>
      </c>
      <c r="BI112" s="31" t="n">
        <f aca="false">INDEX(Curves!$A$12:$AZ$907,$BZ112,DP112)</f>
        <v>0</v>
      </c>
      <c r="BJ112" s="31" t="n">
        <f aca="false">INDEX(Curves!$A$12:$AZ$907,$BZ112,DQ112)</f>
        <v>0</v>
      </c>
      <c r="BK112" s="0"/>
      <c r="BL112" s="0"/>
      <c r="BM112" s="51" t="n">
        <f aca="false">BM111</f>
        <v>35916</v>
      </c>
      <c r="BN112" s="51" t="n">
        <f aca="false">EOMONTH(BM112,1)</f>
        <v>35976</v>
      </c>
      <c r="BO112" s="51" t="n">
        <f aca="false">EOMONTH(BN112,1)</f>
        <v>36007</v>
      </c>
      <c r="BP112" s="51" t="n">
        <f aca="false">EOMONTH(BO112,1)</f>
        <v>36038</v>
      </c>
      <c r="BQ112" s="51" t="n">
        <f aca="false">EOMONTH(BP112,1)</f>
        <v>36068</v>
      </c>
      <c r="BR112" s="51" t="n">
        <f aca="false">EOMONTH(BQ112,1)</f>
        <v>36099</v>
      </c>
      <c r="BS112" s="51" t="n">
        <f aca="false">EOMONTH(BR112,1)</f>
        <v>36129</v>
      </c>
      <c r="BT112" s="51" t="n">
        <f aca="false">EOMONTH(BS112,1)</f>
        <v>36160</v>
      </c>
      <c r="BU112" s="51" t="n">
        <f aca="false">EOMONTH(BT112,1)</f>
        <v>36191</v>
      </c>
      <c r="BV112" s="51" t="n">
        <f aca="false">EOMONTH(BU112,1)</f>
        <v>36219</v>
      </c>
      <c r="BW112" s="51" t="n">
        <f aca="false">EOMONTH(BV112,1)</f>
        <v>36250</v>
      </c>
      <c r="BX112" s="52"/>
      <c r="BZ112" s="34" t="n">
        <f aca="false">MATCH(C112,Curves!$C$12:$C$433,0)</f>
        <v>110</v>
      </c>
      <c r="CA112" s="34" t="n">
        <f aca="false">MATCH(CONCATENATE("NG ",TEXT($BM112,"mmm-yyyy")),Curves!$11:$11,0)</f>
        <v>20</v>
      </c>
      <c r="CB112" s="34" t="n">
        <f aca="false">MATCH(CONCATENATE("B ",TEXT($BM112,"mmm-yyyy")),Curves!$11:$11,0)</f>
        <v>8</v>
      </c>
      <c r="CC112" s="34" t="n">
        <f aca="false">MATCH(CONCATENATE("DISC ",TEXT($BM112,"mmm-yyyy")),Curves!$11:$11,0)</f>
        <v>32</v>
      </c>
      <c r="CD112" s="34"/>
      <c r="CE112" s="34" t="n">
        <f aca="false">MATCH(CONCATENATE("NG ",TEXT($BN112,"mmm-yyyy")),Curves!$11:$11,0)</f>
        <v>21</v>
      </c>
      <c r="CF112" s="34" t="n">
        <f aca="false">MATCH(CONCATENATE("B ",TEXT($BN112,"mmm-yyyy")),Curves!$11:$11,0)</f>
        <v>9</v>
      </c>
      <c r="CG112" s="34" t="n">
        <f aca="false">MATCH(CONCATENATE("DISC ",TEXT($BN112,"mmm-yyyy")),Curves!$11:$11,0)</f>
        <v>33</v>
      </c>
      <c r="CH112" s="34"/>
      <c r="CI112" s="34" t="n">
        <f aca="false">MATCH(CONCATENATE("NG ",TEXT($BO112,"mmm-yyyy")),Curves!$11:$11,0)</f>
        <v>22</v>
      </c>
      <c r="CJ112" s="34" t="n">
        <f aca="false">MATCH(CONCATENATE("B ",TEXT($BO112,"mmm-yyyy")),Curves!$11:$11,0)</f>
        <v>10</v>
      </c>
      <c r="CK112" s="34" t="n">
        <f aca="false">MATCH(CONCATENATE("DISC ",TEXT($BO112,"mmm-yyyy")),Curves!$11:$11,0)</f>
        <v>34</v>
      </c>
      <c r="CL112" s="34"/>
      <c r="CM112" s="34" t="n">
        <f aca="false">MATCH(CONCATENATE("NG ",TEXT($BP112,"mmm-yyyy")),Curves!$11:$11,0)</f>
        <v>23</v>
      </c>
      <c r="CN112" s="34" t="n">
        <f aca="false">MATCH(CONCATENATE("B ",TEXT($BP112,"mmm-yyyy")),Curves!$11:$11,0)</f>
        <v>11</v>
      </c>
      <c r="CO112" s="34" t="n">
        <f aca="false">MATCH(CONCATENATE("DISC ",TEXT($BP112,"mmm-yyyy")),Curves!$11:$11,0)</f>
        <v>35</v>
      </c>
      <c r="CP112" s="34"/>
      <c r="CQ112" s="34" t="n">
        <f aca="false">MATCH(CONCATENATE("NG ",TEXT($BQ112,"mmm-yyyy")),Curves!$11:$11,0)</f>
        <v>24</v>
      </c>
      <c r="CR112" s="34" t="n">
        <f aca="false">MATCH(CONCATENATE("B ",TEXT($BQ112,"mmm-yyyy")),Curves!$11:$11,0)</f>
        <v>12</v>
      </c>
      <c r="CS112" s="34" t="n">
        <f aca="false">MATCH(CONCATENATE("DISC ",TEXT($BQ112,"mmm-yyyy")),Curves!$11:$11,0)</f>
        <v>36</v>
      </c>
      <c r="CT112" s="34"/>
      <c r="CU112" s="34" t="n">
        <f aca="false">MATCH(CONCATENATE("NG ",TEXT($BR112,"mmm-yyyy")),Curves!$11:$11,0)</f>
        <v>25</v>
      </c>
      <c r="CV112" s="34" t="n">
        <f aca="false">MATCH(CONCATENATE("B ",TEXT($BR112,"mmm-yyyy")),Curves!$11:$11,0)</f>
        <v>13</v>
      </c>
      <c r="CW112" s="34" t="n">
        <f aca="false">MATCH(CONCATENATE("DISC ",TEXT($BR112,"mmm-yyyy")),Curves!$11:$11,0)</f>
        <v>37</v>
      </c>
      <c r="CX112" s="34"/>
      <c r="CY112" s="34" t="n">
        <f aca="false">MATCH(CONCATENATE("NG ",TEXT($BS112,"mmm-yyyy")),Curves!$11:$11,0)</f>
        <v>26</v>
      </c>
      <c r="CZ112" s="34" t="n">
        <f aca="false">MATCH(CONCATENATE("B ",TEXT($BS112,"mmm-yyyy")),Curves!$11:$11,0)</f>
        <v>14</v>
      </c>
      <c r="DA112" s="34" t="n">
        <f aca="false">MATCH(CONCATENATE("DISC ",TEXT($BS112,"mmm-yyyy")),Curves!$11:$11,0)</f>
        <v>38</v>
      </c>
      <c r="DB112" s="34"/>
      <c r="DC112" s="34" t="n">
        <f aca="false">MATCH(CONCATENATE("NG ",TEXT($BT112,"mmm-yyyy")),Curves!$11:$11,0)</f>
        <v>27</v>
      </c>
      <c r="DD112" s="34" t="n">
        <f aca="false">MATCH(CONCATENATE("B ",TEXT($BT112,"mmm-yyyy")),Curves!$11:$11,0)</f>
        <v>15</v>
      </c>
      <c r="DE112" s="34" t="n">
        <f aca="false">MATCH(CONCATENATE("DISC ",TEXT($BT112,"mmm-yyyy")),Curves!$11:$11,0)</f>
        <v>39</v>
      </c>
      <c r="DF112" s="34"/>
      <c r="DG112" s="34" t="n">
        <f aca="false">MATCH(CONCATENATE("NG ",TEXT($BU112,"mmm-yyyy")),Curves!$11:$11,0)</f>
        <v>28</v>
      </c>
      <c r="DH112" s="34" t="n">
        <f aca="false">MATCH(CONCATENATE("B ",TEXT($BU112,"mmm-yyyy")),Curves!$11:$11,0)</f>
        <v>16</v>
      </c>
      <c r="DI112" s="34" t="n">
        <f aca="false">MATCH(CONCATENATE("DISC ",TEXT($BU112,"mmm-yyyy")),Curves!$11:$11,0)</f>
        <v>40</v>
      </c>
      <c r="DK112" s="34" t="n">
        <f aca="false">MATCH(CONCATENATE("NG ",TEXT($BV112,"mmm-yyyy")),Curves!$11:$11,0)</f>
        <v>29</v>
      </c>
      <c r="DL112" s="34" t="n">
        <f aca="false">MATCH(CONCATENATE("B ",TEXT($BV112,"mmm-yyyy")),Curves!$11:$11,0)</f>
        <v>17</v>
      </c>
      <c r="DM112" s="34" t="n">
        <f aca="false">MATCH(CONCATENATE("DISC ",TEXT($BV112,"mmm-yyyy")),Curves!$11:$11,0)</f>
        <v>41</v>
      </c>
      <c r="DO112" s="34" t="n">
        <f aca="false">MATCH(CONCATENATE("NG ",TEXT($BW112,"mmm-yyyy")),Curves!$11:$11,0)</f>
        <v>30</v>
      </c>
      <c r="DP112" s="34" t="n">
        <f aca="false">MATCH(CONCATENATE("B ",TEXT($BW112,"mmm-yyyy")),Curves!$11:$11,0)</f>
        <v>18</v>
      </c>
      <c r="DQ112" s="34" t="n">
        <f aca="false">MATCH(CONCATENATE("DISC ",TEXT($BW112,"mmm-yyyy")),Curves!$11:$11,0)</f>
        <v>42</v>
      </c>
    </row>
    <row r="113" customFormat="false" ht="12.75" hidden="false" customHeight="false" outlineLevel="0" collapsed="false">
      <c r="B113" s="26" t="n">
        <f aca="false">IF(C113&lt;&gt;"",IF(C113&gt;=(WORKDAY(EOMONTH(C113,0)+1,-2)),EOMONTH(EOMONTH(C113,0)+1,0)+1,EOMONTH(C113,0)+1),"")</f>
        <v>36008</v>
      </c>
      <c r="C113" s="45" t="n">
        <f aca="false">IF(Curves!C122&lt;&gt;"",Curves!C122,"")</f>
        <v>35996</v>
      </c>
      <c r="D113" s="46"/>
      <c r="E113" s="47" t="n">
        <f aca="false">(T113+U113)*V113</f>
        <v>0</v>
      </c>
      <c r="F113" s="47" t="n">
        <f aca="false">(X113+Y113)*Z113</f>
        <v>0</v>
      </c>
      <c r="G113" s="47" t="n">
        <f aca="false">(AB113+AC113)*AD113</f>
        <v>0</v>
      </c>
      <c r="H113" s="47" t="n">
        <f aca="false">(AF113+AG113)*AH113</f>
        <v>2.49542219382711</v>
      </c>
      <c r="I113" s="47" t="n">
        <f aca="false">(AJ113+AK113)*AL113</f>
        <v>2.31435656936496</v>
      </c>
      <c r="J113" s="47" t="n">
        <f aca="false">(AN113+AO113)*AP113</f>
        <v>2.3261887823654</v>
      </c>
      <c r="K113" s="47" t="n">
        <f aca="false">(AR113+AS113)*AT113</f>
        <v>2.50182295434386</v>
      </c>
      <c r="L113" s="47" t="n">
        <f aca="false">(AV113+AW113)*AX113</f>
        <v>2.70745394950012</v>
      </c>
      <c r="M113" s="47" t="n">
        <f aca="false">(AZ113+BA113)*BB113</f>
        <v>2.75568965177896</v>
      </c>
      <c r="N113" s="47" t="n">
        <f aca="false">(BD113+BE113)*BF113</f>
        <v>2.64239813841264</v>
      </c>
      <c r="O113" s="48" t="n">
        <f aca="false">(BH113+BI113)*BJ113</f>
        <v>2.5245723585309</v>
      </c>
      <c r="P113" s="49" t="n">
        <f aca="false">MAX(E113:O113)</f>
        <v>2.75568965177896</v>
      </c>
      <c r="Q113" s="49" t="n">
        <f aca="false">MIN(H113:O113)</f>
        <v>2.31435656936496</v>
      </c>
      <c r="R113" s="50" t="n">
        <f aca="false">IF(P113-Q113&lt;&gt;0,P113-Q113,R112)</f>
        <v>0.441333082413998</v>
      </c>
      <c r="T113" s="31" t="n">
        <f aca="false">INDEX(Curves!$A$12:$AZ$907,$BZ113,CA113)</f>
        <v>0</v>
      </c>
      <c r="U113" s="31" t="n">
        <f aca="false">INDEX(Curves!$A$12:$AZ$907,$BZ113,CB113)</f>
        <v>0</v>
      </c>
      <c r="V113" s="31" t="n">
        <f aca="false">INDEX(Curves!$A$12:$AZ$907,$BZ113,CC113)</f>
        <v>0</v>
      </c>
      <c r="W113" s="31"/>
      <c r="X113" s="31" t="n">
        <f aca="false">INDEX(Curves!$A$12:$AZ$907,$BZ113,CE113)</f>
        <v>0</v>
      </c>
      <c r="Y113" s="31" t="n">
        <f aca="false">INDEX(Curves!$A$12:$AZ$907,$BZ113,CF113)</f>
        <v>0</v>
      </c>
      <c r="Z113" s="31" t="n">
        <f aca="false">INDEX(Curves!$A$12:$AZ$907,$BZ113,CG113)</f>
        <v>0</v>
      </c>
      <c r="AA113" s="31"/>
      <c r="AB113" s="31" t="n">
        <f aca="false">INDEX(Curves!$A$12:$AZ$907,$BZ113,CI113)</f>
        <v>0</v>
      </c>
      <c r="AC113" s="31" t="n">
        <f aca="false">INDEX(Curves!$A$12:$AZ$907,$BZ113,CJ113)</f>
        <v>0</v>
      </c>
      <c r="AD113" s="31" t="n">
        <f aca="false">INDEX(Curves!$A$12:$AZ$907,$BZ113,CK113)</f>
        <v>0</v>
      </c>
      <c r="AE113" s="31"/>
      <c r="AF113" s="31" t="n">
        <f aca="false">INDEX(Curves!$A$12:$AZ$907,$BZ113,CM113)</f>
        <v>2.095</v>
      </c>
      <c r="AG113" s="31" t="n">
        <f aca="false">INDEX(Curves!$A$12:$AZ$907,$BZ113,CN113)</f>
        <v>0.405</v>
      </c>
      <c r="AH113" s="31" t="n">
        <f aca="false">INDEX(Curves!$A$12:$AZ$907,$BZ113,CO113)</f>
        <v>0.998168877530844</v>
      </c>
      <c r="AI113" s="31"/>
      <c r="AJ113" s="31" t="n">
        <f aca="false">INDEX(Curves!$A$12:$AZ$907,$BZ113,CQ113)</f>
        <v>2.1</v>
      </c>
      <c r="AK113" s="31" t="n">
        <f aca="false">INDEX(Curves!$A$12:$AZ$907,$BZ113,CR113)</f>
        <v>0.23</v>
      </c>
      <c r="AL113" s="31" t="n">
        <f aca="false">INDEX(Curves!$A$12:$AZ$907,$BZ113,CS113)</f>
        <v>0.993286081272516</v>
      </c>
      <c r="AM113" s="31"/>
      <c r="AN113" s="31" t="n">
        <f aca="false">INDEX(Curves!$A$12:$AZ$907,$BZ113,CU113)</f>
        <v>2.123</v>
      </c>
      <c r="AO113" s="31" t="n">
        <f aca="false">INDEX(Curves!$A$12:$AZ$907,$BZ113,CV113)</f>
        <v>0.23</v>
      </c>
      <c r="AP113" s="31" t="n">
        <f aca="false">INDEX(Curves!$A$12:$AZ$907,$BZ113,CW113)</f>
        <v>0.988605517367359</v>
      </c>
      <c r="AQ113" s="31"/>
      <c r="AR113" s="31" t="n">
        <f aca="false">INDEX(Curves!$A$12:$AZ$907,$BZ113,CY113)</f>
        <v>2.348</v>
      </c>
      <c r="AS113" s="31" t="n">
        <f aca="false">INDEX(Curves!$A$12:$AZ$907,$BZ113,CZ113)</f>
        <v>0.195</v>
      </c>
      <c r="AT113" s="31" t="n">
        <f aca="false">INDEX(Curves!$A$12:$AZ$907,$BZ113,DA113)</f>
        <v>0.983807689478512</v>
      </c>
      <c r="AU113" s="31"/>
      <c r="AV113" s="31" t="n">
        <f aca="false">INDEX(Curves!$A$12:$AZ$907,$BZ113,DC113)</f>
        <v>2.57</v>
      </c>
      <c r="AW113" s="31" t="n">
        <f aca="false">INDEX(Curves!$A$12:$AZ$907,$BZ113,DD113)</f>
        <v>0.195</v>
      </c>
      <c r="AX113" s="31" t="n">
        <f aca="false">INDEX(Curves!$A$12:$AZ$907,$BZ113,DE113)</f>
        <v>0.979187685171835</v>
      </c>
      <c r="AY113" s="31"/>
      <c r="AZ113" s="31" t="n">
        <f aca="false">INDEX(Curves!$A$12:$AZ$907,$BZ113,DG113)</f>
        <v>2.633</v>
      </c>
      <c r="BA113" s="31" t="n">
        <f aca="false">INDEX(Curves!$A$12:$AZ$907,$BZ113,DH113)</f>
        <v>0.195</v>
      </c>
      <c r="BB113" s="31" t="n">
        <f aca="false">INDEX(Curves!$A$12:$AZ$907,$BZ113,DI113)</f>
        <v>0.974430569935983</v>
      </c>
      <c r="BC113" s="31"/>
      <c r="BD113" s="31" t="n">
        <f aca="false">INDEX(Curves!$A$12:$AZ$907,$BZ113,DK113)</f>
        <v>2.53</v>
      </c>
      <c r="BE113" s="31" t="n">
        <f aca="false">INDEX(Curves!$A$12:$AZ$907,$BZ113,DL113)</f>
        <v>0.195</v>
      </c>
      <c r="BF113" s="31" t="n">
        <f aca="false">INDEX(Curves!$A$12:$AZ$907,$BZ113,DM113)</f>
        <v>0.969687390243171</v>
      </c>
      <c r="BG113" s="31"/>
      <c r="BH113" s="31" t="n">
        <f aca="false">INDEX(Curves!$A$12:$AZ$907,$BZ113,DO113)</f>
        <v>2.42</v>
      </c>
      <c r="BI113" s="31" t="n">
        <f aca="false">INDEX(Curves!$A$12:$AZ$907,$BZ113,DP113)</f>
        <v>0.195</v>
      </c>
      <c r="BJ113" s="31" t="n">
        <f aca="false">INDEX(Curves!$A$12:$AZ$907,$BZ113,DQ113)</f>
        <v>0.965419639973577</v>
      </c>
      <c r="BK113" s="0"/>
      <c r="BL113" s="0"/>
      <c r="BM113" s="51" t="n">
        <f aca="false">BM112</f>
        <v>35916</v>
      </c>
      <c r="BN113" s="51" t="n">
        <f aca="false">EOMONTH(BM113,1)</f>
        <v>35976</v>
      </c>
      <c r="BO113" s="51" t="n">
        <f aca="false">EOMONTH(BN113,1)</f>
        <v>36007</v>
      </c>
      <c r="BP113" s="51" t="n">
        <f aca="false">EOMONTH(BO113,1)</f>
        <v>36038</v>
      </c>
      <c r="BQ113" s="51" t="n">
        <f aca="false">EOMONTH(BP113,1)</f>
        <v>36068</v>
      </c>
      <c r="BR113" s="51" t="n">
        <f aca="false">EOMONTH(BQ113,1)</f>
        <v>36099</v>
      </c>
      <c r="BS113" s="51" t="n">
        <f aca="false">EOMONTH(BR113,1)</f>
        <v>36129</v>
      </c>
      <c r="BT113" s="51" t="n">
        <f aca="false">EOMONTH(BS113,1)</f>
        <v>36160</v>
      </c>
      <c r="BU113" s="51" t="n">
        <f aca="false">EOMONTH(BT113,1)</f>
        <v>36191</v>
      </c>
      <c r="BV113" s="51" t="n">
        <f aca="false">EOMONTH(BU113,1)</f>
        <v>36219</v>
      </c>
      <c r="BW113" s="51" t="n">
        <f aca="false">EOMONTH(BV113,1)</f>
        <v>36250</v>
      </c>
      <c r="BX113" s="52"/>
      <c r="BZ113" s="34" t="n">
        <f aca="false">MATCH(C113,Curves!$C$12:$C$433,0)</f>
        <v>111</v>
      </c>
      <c r="CA113" s="34" t="n">
        <f aca="false">MATCH(CONCATENATE("NG ",TEXT($BM113,"mmm-yyyy")),Curves!$11:$11,0)</f>
        <v>20</v>
      </c>
      <c r="CB113" s="34" t="n">
        <f aca="false">MATCH(CONCATENATE("B ",TEXT($BM113,"mmm-yyyy")),Curves!$11:$11,0)</f>
        <v>8</v>
      </c>
      <c r="CC113" s="34" t="n">
        <f aca="false">MATCH(CONCATENATE("DISC ",TEXT($BM113,"mmm-yyyy")),Curves!$11:$11,0)</f>
        <v>32</v>
      </c>
      <c r="CD113" s="34"/>
      <c r="CE113" s="34" t="n">
        <f aca="false">MATCH(CONCATENATE("NG ",TEXT($BN113,"mmm-yyyy")),Curves!$11:$11,0)</f>
        <v>21</v>
      </c>
      <c r="CF113" s="34" t="n">
        <f aca="false">MATCH(CONCATENATE("B ",TEXT($BN113,"mmm-yyyy")),Curves!$11:$11,0)</f>
        <v>9</v>
      </c>
      <c r="CG113" s="34" t="n">
        <f aca="false">MATCH(CONCATENATE("DISC ",TEXT($BN113,"mmm-yyyy")),Curves!$11:$11,0)</f>
        <v>33</v>
      </c>
      <c r="CH113" s="34"/>
      <c r="CI113" s="34" t="n">
        <f aca="false">MATCH(CONCATENATE("NG ",TEXT($BO113,"mmm-yyyy")),Curves!$11:$11,0)</f>
        <v>22</v>
      </c>
      <c r="CJ113" s="34" t="n">
        <f aca="false">MATCH(CONCATENATE("B ",TEXT($BO113,"mmm-yyyy")),Curves!$11:$11,0)</f>
        <v>10</v>
      </c>
      <c r="CK113" s="34" t="n">
        <f aca="false">MATCH(CONCATENATE("DISC ",TEXT($BO113,"mmm-yyyy")),Curves!$11:$11,0)</f>
        <v>34</v>
      </c>
      <c r="CL113" s="34"/>
      <c r="CM113" s="34" t="n">
        <f aca="false">MATCH(CONCATENATE("NG ",TEXT($BP113,"mmm-yyyy")),Curves!$11:$11,0)</f>
        <v>23</v>
      </c>
      <c r="CN113" s="34" t="n">
        <f aca="false">MATCH(CONCATENATE("B ",TEXT($BP113,"mmm-yyyy")),Curves!$11:$11,0)</f>
        <v>11</v>
      </c>
      <c r="CO113" s="34" t="n">
        <f aca="false">MATCH(CONCATENATE("DISC ",TEXT($BP113,"mmm-yyyy")),Curves!$11:$11,0)</f>
        <v>35</v>
      </c>
      <c r="CP113" s="34"/>
      <c r="CQ113" s="34" t="n">
        <f aca="false">MATCH(CONCATENATE("NG ",TEXT($BQ113,"mmm-yyyy")),Curves!$11:$11,0)</f>
        <v>24</v>
      </c>
      <c r="CR113" s="34" t="n">
        <f aca="false">MATCH(CONCATENATE("B ",TEXT($BQ113,"mmm-yyyy")),Curves!$11:$11,0)</f>
        <v>12</v>
      </c>
      <c r="CS113" s="34" t="n">
        <f aca="false">MATCH(CONCATENATE("DISC ",TEXT($BQ113,"mmm-yyyy")),Curves!$11:$11,0)</f>
        <v>36</v>
      </c>
      <c r="CT113" s="34"/>
      <c r="CU113" s="34" t="n">
        <f aca="false">MATCH(CONCATENATE("NG ",TEXT($BR113,"mmm-yyyy")),Curves!$11:$11,0)</f>
        <v>25</v>
      </c>
      <c r="CV113" s="34" t="n">
        <f aca="false">MATCH(CONCATENATE("B ",TEXT($BR113,"mmm-yyyy")),Curves!$11:$11,0)</f>
        <v>13</v>
      </c>
      <c r="CW113" s="34" t="n">
        <f aca="false">MATCH(CONCATENATE("DISC ",TEXT($BR113,"mmm-yyyy")),Curves!$11:$11,0)</f>
        <v>37</v>
      </c>
      <c r="CX113" s="34"/>
      <c r="CY113" s="34" t="n">
        <f aca="false">MATCH(CONCATENATE("NG ",TEXT($BS113,"mmm-yyyy")),Curves!$11:$11,0)</f>
        <v>26</v>
      </c>
      <c r="CZ113" s="34" t="n">
        <f aca="false">MATCH(CONCATENATE("B ",TEXT($BS113,"mmm-yyyy")),Curves!$11:$11,0)</f>
        <v>14</v>
      </c>
      <c r="DA113" s="34" t="n">
        <f aca="false">MATCH(CONCATENATE("DISC ",TEXT($BS113,"mmm-yyyy")),Curves!$11:$11,0)</f>
        <v>38</v>
      </c>
      <c r="DB113" s="34"/>
      <c r="DC113" s="34" t="n">
        <f aca="false">MATCH(CONCATENATE("NG ",TEXT($BT113,"mmm-yyyy")),Curves!$11:$11,0)</f>
        <v>27</v>
      </c>
      <c r="DD113" s="34" t="n">
        <f aca="false">MATCH(CONCATENATE("B ",TEXT($BT113,"mmm-yyyy")),Curves!$11:$11,0)</f>
        <v>15</v>
      </c>
      <c r="DE113" s="34" t="n">
        <f aca="false">MATCH(CONCATENATE("DISC ",TEXT($BT113,"mmm-yyyy")),Curves!$11:$11,0)</f>
        <v>39</v>
      </c>
      <c r="DF113" s="34"/>
      <c r="DG113" s="34" t="n">
        <f aca="false">MATCH(CONCATENATE("NG ",TEXT($BU113,"mmm-yyyy")),Curves!$11:$11,0)</f>
        <v>28</v>
      </c>
      <c r="DH113" s="34" t="n">
        <f aca="false">MATCH(CONCATENATE("B ",TEXT($BU113,"mmm-yyyy")),Curves!$11:$11,0)</f>
        <v>16</v>
      </c>
      <c r="DI113" s="34" t="n">
        <f aca="false">MATCH(CONCATENATE("DISC ",TEXT($BU113,"mmm-yyyy")),Curves!$11:$11,0)</f>
        <v>40</v>
      </c>
      <c r="DK113" s="34" t="n">
        <f aca="false">MATCH(CONCATENATE("NG ",TEXT($BV113,"mmm-yyyy")),Curves!$11:$11,0)</f>
        <v>29</v>
      </c>
      <c r="DL113" s="34" t="n">
        <f aca="false">MATCH(CONCATENATE("B ",TEXT($BV113,"mmm-yyyy")),Curves!$11:$11,0)</f>
        <v>17</v>
      </c>
      <c r="DM113" s="34" t="n">
        <f aca="false">MATCH(CONCATENATE("DISC ",TEXT($BV113,"mmm-yyyy")),Curves!$11:$11,0)</f>
        <v>41</v>
      </c>
      <c r="DO113" s="34" t="n">
        <f aca="false">MATCH(CONCATENATE("NG ",TEXT($BW113,"mmm-yyyy")),Curves!$11:$11,0)</f>
        <v>30</v>
      </c>
      <c r="DP113" s="34" t="n">
        <f aca="false">MATCH(CONCATENATE("B ",TEXT($BW113,"mmm-yyyy")),Curves!$11:$11,0)</f>
        <v>18</v>
      </c>
      <c r="DQ113" s="34" t="n">
        <f aca="false">MATCH(CONCATENATE("DISC ",TEXT($BW113,"mmm-yyyy")),Curves!$11:$11,0)</f>
        <v>42</v>
      </c>
    </row>
    <row r="114" customFormat="false" ht="12.75" hidden="false" customHeight="false" outlineLevel="0" collapsed="false">
      <c r="B114" s="26" t="n">
        <f aca="false">IF(C114&lt;&gt;"",IF(C114&gt;=(WORKDAY(EOMONTH(C114,0)+1,-2)),EOMONTH(EOMONTH(C114,0)+1,0)+1,EOMONTH(C114,0)+1),"")</f>
        <v>36008</v>
      </c>
      <c r="C114" s="45" t="n">
        <f aca="false">IF(Curves!C123&lt;&gt;"",Curves!C123,"")</f>
        <v>35997</v>
      </c>
      <c r="D114" s="46"/>
      <c r="E114" s="47" t="n">
        <f aca="false">(T114+U114)*V114</f>
        <v>0</v>
      </c>
      <c r="F114" s="47" t="n">
        <f aca="false">(X114+Y114)*Z114</f>
        <v>0</v>
      </c>
      <c r="G114" s="47" t="n">
        <f aca="false">(AB114+AC114)*AD114</f>
        <v>0</v>
      </c>
      <c r="H114" s="47" t="n">
        <f aca="false">(AF114+AG114)*AH114</f>
        <v>2.38698939928899</v>
      </c>
      <c r="I114" s="47" t="n">
        <f aca="false">(AJ114+AK114)*AL114</f>
        <v>2.15080079113017</v>
      </c>
      <c r="J114" s="47" t="n">
        <f aca="false">(AN114+AO114)*AP114</f>
        <v>2.1950469771171</v>
      </c>
      <c r="K114" s="47" t="n">
        <f aca="false">(AR114+AS114)*AT114</f>
        <v>2.41070470492586</v>
      </c>
      <c r="L114" s="47" t="n">
        <f aca="false">(AV114+AW114)*AX114</f>
        <v>2.64421868797576</v>
      </c>
      <c r="M114" s="47" t="n">
        <f aca="false">(AZ114+BA114)*BB114</f>
        <v>2.69959267361319</v>
      </c>
      <c r="N114" s="47" t="n">
        <f aca="false">(BD114+BE114)*BF114</f>
        <v>2.58946716658013</v>
      </c>
      <c r="O114" s="48" t="n">
        <f aca="false">(BH114+BI114)*BJ114</f>
        <v>2.48344367010824</v>
      </c>
      <c r="P114" s="49" t="n">
        <f aca="false">MAX(E114:O114)</f>
        <v>2.69959267361319</v>
      </c>
      <c r="Q114" s="49" t="n">
        <f aca="false">MIN(H114:O114)</f>
        <v>2.15080079113017</v>
      </c>
      <c r="R114" s="50" t="n">
        <f aca="false">IF(P114-Q114&lt;&gt;0,P114-Q114,R113)</f>
        <v>0.548791882483016</v>
      </c>
      <c r="T114" s="31" t="n">
        <f aca="false">INDEX(Curves!$A$12:$AZ$907,$BZ114,CA114)</f>
        <v>0</v>
      </c>
      <c r="U114" s="31" t="n">
        <f aca="false">INDEX(Curves!$A$12:$AZ$907,$BZ114,CB114)</f>
        <v>0</v>
      </c>
      <c r="V114" s="31" t="n">
        <f aca="false">INDEX(Curves!$A$12:$AZ$907,$BZ114,CC114)</f>
        <v>0</v>
      </c>
      <c r="W114" s="31"/>
      <c r="X114" s="31" t="n">
        <f aca="false">INDEX(Curves!$A$12:$AZ$907,$BZ114,CE114)</f>
        <v>0</v>
      </c>
      <c r="Y114" s="31" t="n">
        <f aca="false">INDEX(Curves!$A$12:$AZ$907,$BZ114,CF114)</f>
        <v>0</v>
      </c>
      <c r="Z114" s="31" t="n">
        <f aca="false">INDEX(Curves!$A$12:$AZ$907,$BZ114,CG114)</f>
        <v>0</v>
      </c>
      <c r="AA114" s="31"/>
      <c r="AB114" s="31" t="n">
        <f aca="false">INDEX(Curves!$A$12:$AZ$907,$BZ114,CI114)</f>
        <v>0</v>
      </c>
      <c r="AC114" s="31" t="n">
        <f aca="false">INDEX(Curves!$A$12:$AZ$907,$BZ114,CJ114)</f>
        <v>0</v>
      </c>
      <c r="AD114" s="31" t="n">
        <f aca="false">INDEX(Curves!$A$12:$AZ$907,$BZ114,CK114)</f>
        <v>0</v>
      </c>
      <c r="AE114" s="31"/>
      <c r="AF114" s="31" t="n">
        <f aca="false">INDEX(Curves!$A$12:$AZ$907,$BZ114,CM114)</f>
        <v>1.951</v>
      </c>
      <c r="AG114" s="31" t="n">
        <f aca="false">INDEX(Curves!$A$12:$AZ$907,$BZ114,CN114)</f>
        <v>0.44</v>
      </c>
      <c r="AH114" s="31" t="n">
        <f aca="false">INDEX(Curves!$A$12:$AZ$907,$BZ114,CO114)</f>
        <v>0.998322626218734</v>
      </c>
      <c r="AI114" s="31"/>
      <c r="AJ114" s="31" t="n">
        <f aca="false">INDEX(Curves!$A$12:$AZ$907,$BZ114,CQ114)</f>
        <v>1.945</v>
      </c>
      <c r="AK114" s="31" t="n">
        <f aca="false">INDEX(Curves!$A$12:$AZ$907,$BZ114,CR114)</f>
        <v>0.22</v>
      </c>
      <c r="AL114" s="31" t="n">
        <f aca="false">INDEX(Curves!$A$12:$AZ$907,$BZ114,CS114)</f>
        <v>0.993441473963128</v>
      </c>
      <c r="AM114" s="31"/>
      <c r="AN114" s="31" t="n">
        <f aca="false">INDEX(Curves!$A$12:$AZ$907,$BZ114,CU114)</f>
        <v>2</v>
      </c>
      <c r="AO114" s="31" t="n">
        <f aca="false">INDEX(Curves!$A$12:$AZ$907,$BZ114,CV114)</f>
        <v>0.22</v>
      </c>
      <c r="AP114" s="31" t="n">
        <f aca="false">INDEX(Curves!$A$12:$AZ$907,$BZ114,CW114)</f>
        <v>0.988759899602298</v>
      </c>
      <c r="AQ114" s="31"/>
      <c r="AR114" s="31" t="n">
        <f aca="false">INDEX(Curves!$A$12:$AZ$907,$BZ114,CY114)</f>
        <v>2.255</v>
      </c>
      <c r="AS114" s="31" t="n">
        <f aca="false">INDEX(Curves!$A$12:$AZ$907,$BZ114,CZ114)</f>
        <v>0.195</v>
      </c>
      <c r="AT114" s="31" t="n">
        <f aca="false">INDEX(Curves!$A$12:$AZ$907,$BZ114,DA114)</f>
        <v>0.983961104051372</v>
      </c>
      <c r="AU114" s="31"/>
      <c r="AV114" s="31" t="n">
        <f aca="false">INDEX(Curves!$A$12:$AZ$907,$BZ114,DC114)</f>
        <v>2.505</v>
      </c>
      <c r="AW114" s="31" t="n">
        <f aca="false">INDEX(Curves!$A$12:$AZ$907,$BZ114,DD114)</f>
        <v>0.195</v>
      </c>
      <c r="AX114" s="31" t="n">
        <f aca="false">INDEX(Curves!$A$12:$AZ$907,$BZ114,DE114)</f>
        <v>0.979340254805837</v>
      </c>
      <c r="AY114" s="31"/>
      <c r="AZ114" s="31" t="n">
        <f aca="false">INDEX(Curves!$A$12:$AZ$907,$BZ114,DG114)</f>
        <v>2.575</v>
      </c>
      <c r="BA114" s="31" t="n">
        <f aca="false">INDEX(Curves!$A$12:$AZ$907,$BZ114,DH114)</f>
        <v>0.195</v>
      </c>
      <c r="BB114" s="31" t="n">
        <f aca="false">INDEX(Curves!$A$12:$AZ$907,$BZ114,DI114)</f>
        <v>0.97458219264014</v>
      </c>
      <c r="BC114" s="31"/>
      <c r="BD114" s="31" t="n">
        <f aca="false">INDEX(Curves!$A$12:$AZ$907,$BZ114,DK114)</f>
        <v>2.475</v>
      </c>
      <c r="BE114" s="31" t="n">
        <f aca="false">INDEX(Curves!$A$12:$AZ$907,$BZ114,DL114)</f>
        <v>0.195</v>
      </c>
      <c r="BF114" s="31" t="n">
        <f aca="false">INDEX(Curves!$A$12:$AZ$907,$BZ114,DM114)</f>
        <v>0.969837890104916</v>
      </c>
      <c r="BG114" s="31"/>
      <c r="BH114" s="31" t="n">
        <f aca="false">INDEX(Curves!$A$12:$AZ$907,$BZ114,DO114)</f>
        <v>2.377</v>
      </c>
      <c r="BI114" s="31" t="n">
        <f aca="false">INDEX(Curves!$A$12:$AZ$907,$BZ114,DP114)</f>
        <v>0.195</v>
      </c>
      <c r="BJ114" s="31" t="n">
        <f aca="false">INDEX(Curves!$A$12:$AZ$907,$BZ114,DQ114)</f>
        <v>0.965569078580186</v>
      </c>
      <c r="BK114" s="0"/>
      <c r="BL114" s="0"/>
      <c r="BM114" s="51" t="n">
        <f aca="false">BM113</f>
        <v>35916</v>
      </c>
      <c r="BN114" s="51" t="n">
        <f aca="false">EOMONTH(BM114,1)</f>
        <v>35976</v>
      </c>
      <c r="BO114" s="51" t="n">
        <f aca="false">EOMONTH(BN114,1)</f>
        <v>36007</v>
      </c>
      <c r="BP114" s="51" t="n">
        <f aca="false">EOMONTH(BO114,1)</f>
        <v>36038</v>
      </c>
      <c r="BQ114" s="51" t="n">
        <f aca="false">EOMONTH(BP114,1)</f>
        <v>36068</v>
      </c>
      <c r="BR114" s="51" t="n">
        <f aca="false">EOMONTH(BQ114,1)</f>
        <v>36099</v>
      </c>
      <c r="BS114" s="51" t="n">
        <f aca="false">EOMONTH(BR114,1)</f>
        <v>36129</v>
      </c>
      <c r="BT114" s="51" t="n">
        <f aca="false">EOMONTH(BS114,1)</f>
        <v>36160</v>
      </c>
      <c r="BU114" s="51" t="n">
        <f aca="false">EOMONTH(BT114,1)</f>
        <v>36191</v>
      </c>
      <c r="BV114" s="51" t="n">
        <f aca="false">EOMONTH(BU114,1)</f>
        <v>36219</v>
      </c>
      <c r="BW114" s="51" t="n">
        <f aca="false">EOMONTH(BV114,1)</f>
        <v>36250</v>
      </c>
      <c r="BX114" s="52"/>
      <c r="BZ114" s="34" t="n">
        <f aca="false">MATCH(C114,Curves!$C$12:$C$433,0)</f>
        <v>112</v>
      </c>
      <c r="CA114" s="34" t="n">
        <f aca="false">MATCH(CONCATENATE("NG ",TEXT($BM114,"mmm-yyyy")),Curves!$11:$11,0)</f>
        <v>20</v>
      </c>
      <c r="CB114" s="34" t="n">
        <f aca="false">MATCH(CONCATENATE("B ",TEXT($BM114,"mmm-yyyy")),Curves!$11:$11,0)</f>
        <v>8</v>
      </c>
      <c r="CC114" s="34" t="n">
        <f aca="false">MATCH(CONCATENATE("DISC ",TEXT($BM114,"mmm-yyyy")),Curves!$11:$11,0)</f>
        <v>32</v>
      </c>
      <c r="CD114" s="34"/>
      <c r="CE114" s="34" t="n">
        <f aca="false">MATCH(CONCATENATE("NG ",TEXT($BN114,"mmm-yyyy")),Curves!$11:$11,0)</f>
        <v>21</v>
      </c>
      <c r="CF114" s="34" t="n">
        <f aca="false">MATCH(CONCATENATE("B ",TEXT($BN114,"mmm-yyyy")),Curves!$11:$11,0)</f>
        <v>9</v>
      </c>
      <c r="CG114" s="34" t="n">
        <f aca="false">MATCH(CONCATENATE("DISC ",TEXT($BN114,"mmm-yyyy")),Curves!$11:$11,0)</f>
        <v>33</v>
      </c>
      <c r="CH114" s="34"/>
      <c r="CI114" s="34" t="n">
        <f aca="false">MATCH(CONCATENATE("NG ",TEXT($BO114,"mmm-yyyy")),Curves!$11:$11,0)</f>
        <v>22</v>
      </c>
      <c r="CJ114" s="34" t="n">
        <f aca="false">MATCH(CONCATENATE("B ",TEXT($BO114,"mmm-yyyy")),Curves!$11:$11,0)</f>
        <v>10</v>
      </c>
      <c r="CK114" s="34" t="n">
        <f aca="false">MATCH(CONCATENATE("DISC ",TEXT($BO114,"mmm-yyyy")),Curves!$11:$11,0)</f>
        <v>34</v>
      </c>
      <c r="CL114" s="34"/>
      <c r="CM114" s="34" t="n">
        <f aca="false">MATCH(CONCATENATE("NG ",TEXT($BP114,"mmm-yyyy")),Curves!$11:$11,0)</f>
        <v>23</v>
      </c>
      <c r="CN114" s="34" t="n">
        <f aca="false">MATCH(CONCATENATE("B ",TEXT($BP114,"mmm-yyyy")),Curves!$11:$11,0)</f>
        <v>11</v>
      </c>
      <c r="CO114" s="34" t="n">
        <f aca="false">MATCH(CONCATENATE("DISC ",TEXT($BP114,"mmm-yyyy")),Curves!$11:$11,0)</f>
        <v>35</v>
      </c>
      <c r="CP114" s="34"/>
      <c r="CQ114" s="34" t="n">
        <f aca="false">MATCH(CONCATENATE("NG ",TEXT($BQ114,"mmm-yyyy")),Curves!$11:$11,0)</f>
        <v>24</v>
      </c>
      <c r="CR114" s="34" t="n">
        <f aca="false">MATCH(CONCATENATE("B ",TEXT($BQ114,"mmm-yyyy")),Curves!$11:$11,0)</f>
        <v>12</v>
      </c>
      <c r="CS114" s="34" t="n">
        <f aca="false">MATCH(CONCATENATE("DISC ",TEXT($BQ114,"mmm-yyyy")),Curves!$11:$11,0)</f>
        <v>36</v>
      </c>
      <c r="CT114" s="34"/>
      <c r="CU114" s="34" t="n">
        <f aca="false">MATCH(CONCATENATE("NG ",TEXT($BR114,"mmm-yyyy")),Curves!$11:$11,0)</f>
        <v>25</v>
      </c>
      <c r="CV114" s="34" t="n">
        <f aca="false">MATCH(CONCATENATE("B ",TEXT($BR114,"mmm-yyyy")),Curves!$11:$11,0)</f>
        <v>13</v>
      </c>
      <c r="CW114" s="34" t="n">
        <f aca="false">MATCH(CONCATENATE("DISC ",TEXT($BR114,"mmm-yyyy")),Curves!$11:$11,0)</f>
        <v>37</v>
      </c>
      <c r="CX114" s="34"/>
      <c r="CY114" s="34" t="n">
        <f aca="false">MATCH(CONCATENATE("NG ",TEXT($BS114,"mmm-yyyy")),Curves!$11:$11,0)</f>
        <v>26</v>
      </c>
      <c r="CZ114" s="34" t="n">
        <f aca="false">MATCH(CONCATENATE("B ",TEXT($BS114,"mmm-yyyy")),Curves!$11:$11,0)</f>
        <v>14</v>
      </c>
      <c r="DA114" s="34" t="n">
        <f aca="false">MATCH(CONCATENATE("DISC ",TEXT($BS114,"mmm-yyyy")),Curves!$11:$11,0)</f>
        <v>38</v>
      </c>
      <c r="DB114" s="34"/>
      <c r="DC114" s="34" t="n">
        <f aca="false">MATCH(CONCATENATE("NG ",TEXT($BT114,"mmm-yyyy")),Curves!$11:$11,0)</f>
        <v>27</v>
      </c>
      <c r="DD114" s="34" t="n">
        <f aca="false">MATCH(CONCATENATE("B ",TEXT($BT114,"mmm-yyyy")),Curves!$11:$11,0)</f>
        <v>15</v>
      </c>
      <c r="DE114" s="34" t="n">
        <f aca="false">MATCH(CONCATENATE("DISC ",TEXT($BT114,"mmm-yyyy")),Curves!$11:$11,0)</f>
        <v>39</v>
      </c>
      <c r="DF114" s="34"/>
      <c r="DG114" s="34" t="n">
        <f aca="false">MATCH(CONCATENATE("NG ",TEXT($BU114,"mmm-yyyy")),Curves!$11:$11,0)</f>
        <v>28</v>
      </c>
      <c r="DH114" s="34" t="n">
        <f aca="false">MATCH(CONCATENATE("B ",TEXT($BU114,"mmm-yyyy")),Curves!$11:$11,0)</f>
        <v>16</v>
      </c>
      <c r="DI114" s="34" t="n">
        <f aca="false">MATCH(CONCATENATE("DISC ",TEXT($BU114,"mmm-yyyy")),Curves!$11:$11,0)</f>
        <v>40</v>
      </c>
      <c r="DK114" s="34" t="n">
        <f aca="false">MATCH(CONCATENATE("NG ",TEXT($BV114,"mmm-yyyy")),Curves!$11:$11,0)</f>
        <v>29</v>
      </c>
      <c r="DL114" s="34" t="n">
        <f aca="false">MATCH(CONCATENATE("B ",TEXT($BV114,"mmm-yyyy")),Curves!$11:$11,0)</f>
        <v>17</v>
      </c>
      <c r="DM114" s="34" t="n">
        <f aca="false">MATCH(CONCATENATE("DISC ",TEXT($BV114,"mmm-yyyy")),Curves!$11:$11,0)</f>
        <v>41</v>
      </c>
      <c r="DO114" s="34" t="n">
        <f aca="false">MATCH(CONCATENATE("NG ",TEXT($BW114,"mmm-yyyy")),Curves!$11:$11,0)</f>
        <v>30</v>
      </c>
      <c r="DP114" s="34" t="n">
        <f aca="false">MATCH(CONCATENATE("B ",TEXT($BW114,"mmm-yyyy")),Curves!$11:$11,0)</f>
        <v>18</v>
      </c>
      <c r="DQ114" s="34" t="n">
        <f aca="false">MATCH(CONCATENATE("DISC ",TEXT($BW114,"mmm-yyyy")),Curves!$11:$11,0)</f>
        <v>42</v>
      </c>
    </row>
    <row r="115" customFormat="false" ht="12.75" hidden="false" customHeight="false" outlineLevel="0" collapsed="false">
      <c r="B115" s="26" t="n">
        <f aca="false">IF(C115&lt;&gt;"",IF(C115&gt;=(WORKDAY(EOMONTH(C115,0)+1,-2)),EOMONTH(EOMONTH(C115,0)+1,0)+1,EOMONTH(C115,0)+1),"")</f>
        <v>36008</v>
      </c>
      <c r="C115" s="45" t="n">
        <f aca="false">IF(Curves!C124&lt;&gt;"",Curves!C124,"")</f>
        <v>35998</v>
      </c>
      <c r="D115" s="46"/>
      <c r="E115" s="47" t="n">
        <f aca="false">(T115+U115)*V115</f>
        <v>0</v>
      </c>
      <c r="F115" s="47" t="n">
        <f aca="false">(X115+Y115)*Z115</f>
        <v>0</v>
      </c>
      <c r="G115" s="47" t="n">
        <f aca="false">(AB115+AC115)*AD115</f>
        <v>0</v>
      </c>
      <c r="H115" s="47" t="n">
        <f aca="false">(AF115+AG115)*AH115</f>
        <v>2.3304435520819</v>
      </c>
      <c r="I115" s="47" t="n">
        <f aca="false">(AJ115+AK115)*AL115</f>
        <v>2.12331668683572</v>
      </c>
      <c r="J115" s="47" t="n">
        <f aca="false">(AN115+AO115)*AP115</f>
        <v>2.1746230298691</v>
      </c>
      <c r="K115" s="47" t="n">
        <f aca="false">(AR115+AS115)*AT115</f>
        <v>2.41009741184617</v>
      </c>
      <c r="L115" s="47" t="n">
        <f aca="false">(AV115+AW115)*AX115</f>
        <v>2.65344762697183</v>
      </c>
      <c r="M115" s="47" t="n">
        <f aca="false">(AZ115+BA115)*BB115</f>
        <v>2.70877948218136</v>
      </c>
      <c r="N115" s="47" t="n">
        <f aca="false">(BD115+BE115)*BF115</f>
        <v>2.59857481219712</v>
      </c>
      <c r="O115" s="48" t="n">
        <f aca="false">(BH115+BI115)*BJ115</f>
        <v>2.49537284409266</v>
      </c>
      <c r="P115" s="49" t="n">
        <f aca="false">MAX(E115:O115)</f>
        <v>2.70877948218136</v>
      </c>
      <c r="Q115" s="49" t="n">
        <f aca="false">MIN(H115:O115)</f>
        <v>2.12331668683572</v>
      </c>
      <c r="R115" s="50" t="n">
        <f aca="false">IF(P115-Q115&lt;&gt;0,P115-Q115,R114)</f>
        <v>0.585462795345635</v>
      </c>
      <c r="T115" s="31" t="n">
        <f aca="false">INDEX(Curves!$A$12:$AZ$907,$BZ115,CA115)</f>
        <v>0</v>
      </c>
      <c r="U115" s="31" t="n">
        <f aca="false">INDEX(Curves!$A$12:$AZ$907,$BZ115,CB115)</f>
        <v>0</v>
      </c>
      <c r="V115" s="31" t="n">
        <f aca="false">INDEX(Curves!$A$12:$AZ$907,$BZ115,CC115)</f>
        <v>0</v>
      </c>
      <c r="W115" s="31"/>
      <c r="X115" s="31" t="n">
        <f aca="false">INDEX(Curves!$A$12:$AZ$907,$BZ115,CE115)</f>
        <v>0</v>
      </c>
      <c r="Y115" s="31" t="n">
        <f aca="false">INDEX(Curves!$A$12:$AZ$907,$BZ115,CF115)</f>
        <v>0</v>
      </c>
      <c r="Z115" s="31" t="n">
        <f aca="false">INDEX(Curves!$A$12:$AZ$907,$BZ115,CG115)</f>
        <v>0</v>
      </c>
      <c r="AA115" s="31"/>
      <c r="AB115" s="31" t="n">
        <f aca="false">INDEX(Curves!$A$12:$AZ$907,$BZ115,CI115)</f>
        <v>0</v>
      </c>
      <c r="AC115" s="31" t="n">
        <f aca="false">INDEX(Curves!$A$12:$AZ$907,$BZ115,CJ115)</f>
        <v>0</v>
      </c>
      <c r="AD115" s="31" t="n">
        <f aca="false">INDEX(Curves!$A$12:$AZ$907,$BZ115,CK115)</f>
        <v>0</v>
      </c>
      <c r="AE115" s="31"/>
      <c r="AF115" s="31" t="n">
        <f aca="false">INDEX(Curves!$A$12:$AZ$907,$BZ115,CM115)</f>
        <v>1.934</v>
      </c>
      <c r="AG115" s="31" t="n">
        <f aca="false">INDEX(Curves!$A$12:$AZ$907,$BZ115,CN115)</f>
        <v>0.4</v>
      </c>
      <c r="AH115" s="31" t="n">
        <f aca="false">INDEX(Curves!$A$12:$AZ$907,$BZ115,CO115)</f>
        <v>0.998476243394132</v>
      </c>
      <c r="AI115" s="31"/>
      <c r="AJ115" s="31" t="n">
        <f aca="false">INDEX(Curves!$A$12:$AZ$907,$BZ115,CQ115)</f>
        <v>1.927</v>
      </c>
      <c r="AK115" s="31" t="n">
        <f aca="false">INDEX(Curves!$A$12:$AZ$907,$BZ115,CR115)</f>
        <v>0.21</v>
      </c>
      <c r="AL115" s="31" t="n">
        <f aca="false">INDEX(Curves!$A$12:$AZ$907,$BZ115,CS115)</f>
        <v>0.993596952192663</v>
      </c>
      <c r="AM115" s="31"/>
      <c r="AN115" s="31" t="n">
        <f aca="false">INDEX(Curves!$A$12:$AZ$907,$BZ115,CU115)</f>
        <v>1.989</v>
      </c>
      <c r="AO115" s="31" t="n">
        <f aca="false">INDEX(Curves!$A$12:$AZ$907,$BZ115,CV115)</f>
        <v>0.21</v>
      </c>
      <c r="AP115" s="31" t="n">
        <f aca="false">INDEX(Curves!$A$12:$AZ$907,$BZ115,CW115)</f>
        <v>0.988914520176942</v>
      </c>
      <c r="AQ115" s="31"/>
      <c r="AR115" s="31" t="n">
        <f aca="false">INDEX(Curves!$A$12:$AZ$907,$BZ115,CY115)</f>
        <v>2.254</v>
      </c>
      <c r="AS115" s="31" t="n">
        <f aca="false">INDEX(Curves!$A$12:$AZ$907,$BZ115,CZ115)</f>
        <v>0.195</v>
      </c>
      <c r="AT115" s="31" t="n">
        <f aca="false">INDEX(Curves!$A$12:$AZ$907,$BZ115,DA115)</f>
        <v>0.984114908879611</v>
      </c>
      <c r="AU115" s="31"/>
      <c r="AV115" s="31" t="n">
        <f aca="false">INDEX(Curves!$A$12:$AZ$907,$BZ115,DC115)</f>
        <v>2.514</v>
      </c>
      <c r="AW115" s="31" t="n">
        <f aca="false">INDEX(Curves!$A$12:$AZ$907,$BZ115,DD115)</f>
        <v>0.195</v>
      </c>
      <c r="AX115" s="31" t="n">
        <f aca="false">INDEX(Curves!$A$12:$AZ$907,$BZ115,DE115)</f>
        <v>0.979493402352096</v>
      </c>
      <c r="AY115" s="31"/>
      <c r="AZ115" s="31" t="n">
        <f aca="false">INDEX(Curves!$A$12:$AZ$907,$BZ115,DG115)</f>
        <v>2.584</v>
      </c>
      <c r="BA115" s="31" t="n">
        <f aca="false">INDEX(Curves!$A$12:$AZ$907,$BZ115,DH115)</f>
        <v>0.195</v>
      </c>
      <c r="BB115" s="31" t="n">
        <f aca="false">INDEX(Curves!$A$12:$AZ$907,$BZ115,DI115)</f>
        <v>0.974731731623374</v>
      </c>
      <c r="BC115" s="31"/>
      <c r="BD115" s="31" t="n">
        <f aca="false">INDEX(Curves!$A$12:$AZ$907,$BZ115,DK115)</f>
        <v>2.484</v>
      </c>
      <c r="BE115" s="31" t="n">
        <f aca="false">INDEX(Curves!$A$12:$AZ$907,$BZ115,DL115)</f>
        <v>0.195</v>
      </c>
      <c r="BF115" s="31" t="n">
        <f aca="false">INDEX(Curves!$A$12:$AZ$907,$BZ115,DM115)</f>
        <v>0.969979399849616</v>
      </c>
      <c r="BG115" s="31"/>
      <c r="BH115" s="31" t="n">
        <f aca="false">INDEX(Curves!$A$12:$AZ$907,$BZ115,DO115)</f>
        <v>2.389</v>
      </c>
      <c r="BI115" s="31" t="n">
        <f aca="false">INDEX(Curves!$A$12:$AZ$907,$BZ115,DP115)</f>
        <v>0.195</v>
      </c>
      <c r="BJ115" s="31" t="n">
        <f aca="false">INDEX(Curves!$A$12:$AZ$907,$BZ115,DQ115)</f>
        <v>0.965701565051338</v>
      </c>
      <c r="BK115" s="0"/>
      <c r="BL115" s="0"/>
      <c r="BM115" s="51" t="n">
        <f aca="false">BM114</f>
        <v>35916</v>
      </c>
      <c r="BN115" s="51" t="n">
        <f aca="false">EOMONTH(BM115,1)</f>
        <v>35976</v>
      </c>
      <c r="BO115" s="51" t="n">
        <f aca="false">EOMONTH(BN115,1)</f>
        <v>36007</v>
      </c>
      <c r="BP115" s="51" t="n">
        <f aca="false">EOMONTH(BO115,1)</f>
        <v>36038</v>
      </c>
      <c r="BQ115" s="51" t="n">
        <f aca="false">EOMONTH(BP115,1)</f>
        <v>36068</v>
      </c>
      <c r="BR115" s="51" t="n">
        <f aca="false">EOMONTH(BQ115,1)</f>
        <v>36099</v>
      </c>
      <c r="BS115" s="51" t="n">
        <f aca="false">EOMONTH(BR115,1)</f>
        <v>36129</v>
      </c>
      <c r="BT115" s="51" t="n">
        <f aca="false">EOMONTH(BS115,1)</f>
        <v>36160</v>
      </c>
      <c r="BU115" s="51" t="n">
        <f aca="false">EOMONTH(BT115,1)</f>
        <v>36191</v>
      </c>
      <c r="BV115" s="51" t="n">
        <f aca="false">EOMONTH(BU115,1)</f>
        <v>36219</v>
      </c>
      <c r="BW115" s="51" t="n">
        <f aca="false">EOMONTH(BV115,1)</f>
        <v>36250</v>
      </c>
      <c r="BX115" s="52"/>
      <c r="BZ115" s="34" t="n">
        <f aca="false">MATCH(C115,Curves!$C$12:$C$433,0)</f>
        <v>113</v>
      </c>
      <c r="CA115" s="34" t="n">
        <f aca="false">MATCH(CONCATENATE("NG ",TEXT($BM115,"mmm-yyyy")),Curves!$11:$11,0)</f>
        <v>20</v>
      </c>
      <c r="CB115" s="34" t="n">
        <f aca="false">MATCH(CONCATENATE("B ",TEXT($BM115,"mmm-yyyy")),Curves!$11:$11,0)</f>
        <v>8</v>
      </c>
      <c r="CC115" s="34" t="n">
        <f aca="false">MATCH(CONCATENATE("DISC ",TEXT($BM115,"mmm-yyyy")),Curves!$11:$11,0)</f>
        <v>32</v>
      </c>
      <c r="CD115" s="34"/>
      <c r="CE115" s="34" t="n">
        <f aca="false">MATCH(CONCATENATE("NG ",TEXT($BN115,"mmm-yyyy")),Curves!$11:$11,0)</f>
        <v>21</v>
      </c>
      <c r="CF115" s="34" t="n">
        <f aca="false">MATCH(CONCATENATE("B ",TEXT($BN115,"mmm-yyyy")),Curves!$11:$11,0)</f>
        <v>9</v>
      </c>
      <c r="CG115" s="34" t="n">
        <f aca="false">MATCH(CONCATENATE("DISC ",TEXT($BN115,"mmm-yyyy")),Curves!$11:$11,0)</f>
        <v>33</v>
      </c>
      <c r="CH115" s="34"/>
      <c r="CI115" s="34" t="n">
        <f aca="false">MATCH(CONCATENATE("NG ",TEXT($BO115,"mmm-yyyy")),Curves!$11:$11,0)</f>
        <v>22</v>
      </c>
      <c r="CJ115" s="34" t="n">
        <f aca="false">MATCH(CONCATENATE("B ",TEXT($BO115,"mmm-yyyy")),Curves!$11:$11,0)</f>
        <v>10</v>
      </c>
      <c r="CK115" s="34" t="n">
        <f aca="false">MATCH(CONCATENATE("DISC ",TEXT($BO115,"mmm-yyyy")),Curves!$11:$11,0)</f>
        <v>34</v>
      </c>
      <c r="CL115" s="34"/>
      <c r="CM115" s="34" t="n">
        <f aca="false">MATCH(CONCATENATE("NG ",TEXT($BP115,"mmm-yyyy")),Curves!$11:$11,0)</f>
        <v>23</v>
      </c>
      <c r="CN115" s="34" t="n">
        <f aca="false">MATCH(CONCATENATE("B ",TEXT($BP115,"mmm-yyyy")),Curves!$11:$11,0)</f>
        <v>11</v>
      </c>
      <c r="CO115" s="34" t="n">
        <f aca="false">MATCH(CONCATENATE("DISC ",TEXT($BP115,"mmm-yyyy")),Curves!$11:$11,0)</f>
        <v>35</v>
      </c>
      <c r="CP115" s="34"/>
      <c r="CQ115" s="34" t="n">
        <f aca="false">MATCH(CONCATENATE("NG ",TEXT($BQ115,"mmm-yyyy")),Curves!$11:$11,0)</f>
        <v>24</v>
      </c>
      <c r="CR115" s="34" t="n">
        <f aca="false">MATCH(CONCATENATE("B ",TEXT($BQ115,"mmm-yyyy")),Curves!$11:$11,0)</f>
        <v>12</v>
      </c>
      <c r="CS115" s="34" t="n">
        <f aca="false">MATCH(CONCATENATE("DISC ",TEXT($BQ115,"mmm-yyyy")),Curves!$11:$11,0)</f>
        <v>36</v>
      </c>
      <c r="CT115" s="34"/>
      <c r="CU115" s="34" t="n">
        <f aca="false">MATCH(CONCATENATE("NG ",TEXT($BR115,"mmm-yyyy")),Curves!$11:$11,0)</f>
        <v>25</v>
      </c>
      <c r="CV115" s="34" t="n">
        <f aca="false">MATCH(CONCATENATE("B ",TEXT($BR115,"mmm-yyyy")),Curves!$11:$11,0)</f>
        <v>13</v>
      </c>
      <c r="CW115" s="34" t="n">
        <f aca="false">MATCH(CONCATENATE("DISC ",TEXT($BR115,"mmm-yyyy")),Curves!$11:$11,0)</f>
        <v>37</v>
      </c>
      <c r="CX115" s="34"/>
      <c r="CY115" s="34" t="n">
        <f aca="false">MATCH(CONCATENATE("NG ",TEXT($BS115,"mmm-yyyy")),Curves!$11:$11,0)</f>
        <v>26</v>
      </c>
      <c r="CZ115" s="34" t="n">
        <f aca="false">MATCH(CONCATENATE("B ",TEXT($BS115,"mmm-yyyy")),Curves!$11:$11,0)</f>
        <v>14</v>
      </c>
      <c r="DA115" s="34" t="n">
        <f aca="false">MATCH(CONCATENATE("DISC ",TEXT($BS115,"mmm-yyyy")),Curves!$11:$11,0)</f>
        <v>38</v>
      </c>
      <c r="DB115" s="34"/>
      <c r="DC115" s="34" t="n">
        <f aca="false">MATCH(CONCATENATE("NG ",TEXT($BT115,"mmm-yyyy")),Curves!$11:$11,0)</f>
        <v>27</v>
      </c>
      <c r="DD115" s="34" t="n">
        <f aca="false">MATCH(CONCATENATE("B ",TEXT($BT115,"mmm-yyyy")),Curves!$11:$11,0)</f>
        <v>15</v>
      </c>
      <c r="DE115" s="34" t="n">
        <f aca="false">MATCH(CONCATENATE("DISC ",TEXT($BT115,"mmm-yyyy")),Curves!$11:$11,0)</f>
        <v>39</v>
      </c>
      <c r="DF115" s="34"/>
      <c r="DG115" s="34" t="n">
        <f aca="false">MATCH(CONCATENATE("NG ",TEXT($BU115,"mmm-yyyy")),Curves!$11:$11,0)</f>
        <v>28</v>
      </c>
      <c r="DH115" s="34" t="n">
        <f aca="false">MATCH(CONCATENATE("B ",TEXT($BU115,"mmm-yyyy")),Curves!$11:$11,0)</f>
        <v>16</v>
      </c>
      <c r="DI115" s="34" t="n">
        <f aca="false">MATCH(CONCATENATE("DISC ",TEXT($BU115,"mmm-yyyy")),Curves!$11:$11,0)</f>
        <v>40</v>
      </c>
      <c r="DK115" s="34" t="n">
        <f aca="false">MATCH(CONCATENATE("NG ",TEXT($BV115,"mmm-yyyy")),Curves!$11:$11,0)</f>
        <v>29</v>
      </c>
      <c r="DL115" s="34" t="n">
        <f aca="false">MATCH(CONCATENATE("B ",TEXT($BV115,"mmm-yyyy")),Curves!$11:$11,0)</f>
        <v>17</v>
      </c>
      <c r="DM115" s="34" t="n">
        <f aca="false">MATCH(CONCATENATE("DISC ",TEXT($BV115,"mmm-yyyy")),Curves!$11:$11,0)</f>
        <v>41</v>
      </c>
      <c r="DO115" s="34" t="n">
        <f aca="false">MATCH(CONCATENATE("NG ",TEXT($BW115,"mmm-yyyy")),Curves!$11:$11,0)</f>
        <v>30</v>
      </c>
      <c r="DP115" s="34" t="n">
        <f aca="false">MATCH(CONCATENATE("B ",TEXT($BW115,"mmm-yyyy")),Curves!$11:$11,0)</f>
        <v>18</v>
      </c>
      <c r="DQ115" s="34" t="n">
        <f aca="false">MATCH(CONCATENATE("DISC ",TEXT($BW115,"mmm-yyyy")),Curves!$11:$11,0)</f>
        <v>42</v>
      </c>
    </row>
    <row r="116" customFormat="false" ht="12.75" hidden="false" customHeight="false" outlineLevel="0" collapsed="false">
      <c r="B116" s="26" t="n">
        <f aca="false">IF(C116&lt;&gt;"",IF(C116&gt;=(WORKDAY(EOMONTH(C116,0)+1,-2)),EOMONTH(EOMONTH(C116,0)+1,0)+1,EOMONTH(C116,0)+1),"")</f>
        <v>36008</v>
      </c>
      <c r="C116" s="45" t="n">
        <f aca="false">IF(Curves!C125&lt;&gt;"",Curves!C125,"")</f>
        <v>35999</v>
      </c>
      <c r="D116" s="46"/>
      <c r="E116" s="47" t="n">
        <f aca="false">(T116+U116)*V116</f>
        <v>0</v>
      </c>
      <c r="F116" s="47" t="n">
        <f aca="false">(X116+Y116)*Z116</f>
        <v>0</v>
      </c>
      <c r="G116" s="47" t="n">
        <f aca="false">(AB116+AC116)*AD116</f>
        <v>0</v>
      </c>
      <c r="H116" s="47" t="n">
        <f aca="false">(AF116+AG116)*AH116</f>
        <v>2.34479212772497</v>
      </c>
      <c r="I116" s="47" t="n">
        <f aca="false">(AJ116+AK116)*AL116</f>
        <v>2.13759138033224</v>
      </c>
      <c r="J116" s="47" t="n">
        <f aca="false">(AN116+AO116)*AP116</f>
        <v>2.18192137005182</v>
      </c>
      <c r="K116" s="47" t="n">
        <f aca="false">(AR116+AS116)*AT116</f>
        <v>2.41150075347559</v>
      </c>
      <c r="L116" s="47" t="n">
        <f aca="false">(AV116+AW116)*AX116</f>
        <v>2.66566083319525</v>
      </c>
      <c r="M116" s="47" t="n">
        <f aca="false">(AZ116+BA116)*BB116</f>
        <v>2.71996631575274</v>
      </c>
      <c r="N116" s="47" t="n">
        <f aca="false">(BD116+BE116)*BF116</f>
        <v>2.61066155559215</v>
      </c>
      <c r="O116" s="48" t="n">
        <f aca="false">(BH116+BI116)*BJ116</f>
        <v>2.50256032972719</v>
      </c>
      <c r="P116" s="49" t="n">
        <f aca="false">MAX(E116:O116)</f>
        <v>2.71996631575274</v>
      </c>
      <c r="Q116" s="49" t="n">
        <f aca="false">MIN(H116:O116)</f>
        <v>2.13759138033224</v>
      </c>
      <c r="R116" s="50" t="n">
        <f aca="false">IF(P116-Q116&lt;&gt;0,P116-Q116,R115)</f>
        <v>0.582374935420501</v>
      </c>
      <c r="T116" s="31" t="n">
        <f aca="false">INDEX(Curves!$A$12:$AZ$907,$BZ116,CA116)</f>
        <v>0</v>
      </c>
      <c r="U116" s="31" t="n">
        <f aca="false">INDEX(Curves!$A$12:$AZ$907,$BZ116,CB116)</f>
        <v>0</v>
      </c>
      <c r="V116" s="31" t="n">
        <f aca="false">INDEX(Curves!$A$12:$AZ$907,$BZ116,CC116)</f>
        <v>0</v>
      </c>
      <c r="W116" s="31"/>
      <c r="X116" s="31" t="n">
        <f aca="false">INDEX(Curves!$A$12:$AZ$907,$BZ116,CE116)</f>
        <v>0</v>
      </c>
      <c r="Y116" s="31" t="n">
        <f aca="false">INDEX(Curves!$A$12:$AZ$907,$BZ116,CF116)</f>
        <v>0</v>
      </c>
      <c r="Z116" s="31" t="n">
        <f aca="false">INDEX(Curves!$A$12:$AZ$907,$BZ116,CG116)</f>
        <v>0</v>
      </c>
      <c r="AA116" s="31"/>
      <c r="AB116" s="31" t="n">
        <f aca="false">INDEX(Curves!$A$12:$AZ$907,$BZ116,CI116)</f>
        <v>0</v>
      </c>
      <c r="AC116" s="31" t="n">
        <f aca="false">INDEX(Curves!$A$12:$AZ$907,$BZ116,CJ116)</f>
        <v>0</v>
      </c>
      <c r="AD116" s="31" t="n">
        <f aca="false">INDEX(Curves!$A$12:$AZ$907,$BZ116,CK116)</f>
        <v>0</v>
      </c>
      <c r="AE116" s="31"/>
      <c r="AF116" s="31" t="n">
        <f aca="false">INDEX(Curves!$A$12:$AZ$907,$BZ116,CM116)</f>
        <v>1.948</v>
      </c>
      <c r="AG116" s="31" t="n">
        <f aca="false">INDEX(Curves!$A$12:$AZ$907,$BZ116,CN116)</f>
        <v>0.4</v>
      </c>
      <c r="AH116" s="31" t="n">
        <f aca="false">INDEX(Curves!$A$12:$AZ$907,$BZ116,CO116)</f>
        <v>0.998633785232098</v>
      </c>
      <c r="AI116" s="31"/>
      <c r="AJ116" s="31" t="n">
        <f aca="false">INDEX(Curves!$A$12:$AZ$907,$BZ116,CQ116)</f>
        <v>1.941</v>
      </c>
      <c r="AK116" s="31" t="n">
        <f aca="false">INDEX(Curves!$A$12:$AZ$907,$BZ116,CR116)</f>
        <v>0.21</v>
      </c>
      <c r="AL116" s="31" t="n">
        <f aca="false">INDEX(Curves!$A$12:$AZ$907,$BZ116,CS116)</f>
        <v>0.993766332093093</v>
      </c>
      <c r="AM116" s="31"/>
      <c r="AN116" s="31" t="n">
        <f aca="false">INDEX(Curves!$A$12:$AZ$907,$BZ116,CU116)</f>
        <v>1.996</v>
      </c>
      <c r="AO116" s="31" t="n">
        <f aca="false">INDEX(Curves!$A$12:$AZ$907,$BZ116,CV116)</f>
        <v>0.21</v>
      </c>
      <c r="AP116" s="31" t="n">
        <f aca="false">INDEX(Curves!$A$12:$AZ$907,$BZ116,CW116)</f>
        <v>0.989084936560207</v>
      </c>
      <c r="AQ116" s="31"/>
      <c r="AR116" s="31" t="n">
        <f aca="false">INDEX(Curves!$A$12:$AZ$907,$BZ116,CY116)</f>
        <v>2.255</v>
      </c>
      <c r="AS116" s="31" t="n">
        <f aca="false">INDEX(Curves!$A$12:$AZ$907,$BZ116,CZ116)</f>
        <v>0.195</v>
      </c>
      <c r="AT116" s="31" t="n">
        <f aca="false">INDEX(Curves!$A$12:$AZ$907,$BZ116,DA116)</f>
        <v>0.984286021826771</v>
      </c>
      <c r="AU116" s="31"/>
      <c r="AV116" s="31" t="n">
        <f aca="false">INDEX(Curves!$A$12:$AZ$907,$BZ116,DC116)</f>
        <v>2.526</v>
      </c>
      <c r="AW116" s="31" t="n">
        <f aca="false">INDEX(Curves!$A$12:$AZ$907,$BZ116,DD116)</f>
        <v>0.195</v>
      </c>
      <c r="AX116" s="31" t="n">
        <f aca="false">INDEX(Curves!$A$12:$AZ$907,$BZ116,DE116)</f>
        <v>0.979662195220598</v>
      </c>
      <c r="AY116" s="31"/>
      <c r="AZ116" s="31" t="n">
        <f aca="false">INDEX(Curves!$A$12:$AZ$907,$BZ116,DG116)</f>
        <v>2.595</v>
      </c>
      <c r="BA116" s="31" t="n">
        <f aca="false">INDEX(Curves!$A$12:$AZ$907,$BZ116,DH116)</f>
        <v>0.195</v>
      </c>
      <c r="BB116" s="31" t="n">
        <f aca="false">INDEX(Curves!$A$12:$AZ$907,$BZ116,DI116)</f>
        <v>0.974898321058331</v>
      </c>
      <c r="BC116" s="31"/>
      <c r="BD116" s="31" t="n">
        <f aca="false">INDEX(Curves!$A$12:$AZ$907,$BZ116,DK116)</f>
        <v>2.496</v>
      </c>
      <c r="BE116" s="31" t="n">
        <f aca="false">INDEX(Curves!$A$12:$AZ$907,$BZ116,DL116)</f>
        <v>0.195</v>
      </c>
      <c r="BF116" s="31" t="n">
        <f aca="false">INDEX(Curves!$A$12:$AZ$907,$BZ116,DM116)</f>
        <v>0.97014550560838</v>
      </c>
      <c r="BG116" s="31"/>
      <c r="BH116" s="31" t="n">
        <f aca="false">INDEX(Curves!$A$12:$AZ$907,$BZ116,DO116)</f>
        <v>2.396</v>
      </c>
      <c r="BI116" s="31" t="n">
        <f aca="false">INDEX(Curves!$A$12:$AZ$907,$BZ116,DP116)</f>
        <v>0.195</v>
      </c>
      <c r="BJ116" s="31" t="n">
        <f aca="false">INDEX(Curves!$A$12:$AZ$907,$BZ116,DQ116)</f>
        <v>0.965866588084596</v>
      </c>
      <c r="BK116" s="0"/>
      <c r="BL116" s="0"/>
      <c r="BM116" s="51" t="n">
        <f aca="false">BM115</f>
        <v>35916</v>
      </c>
      <c r="BN116" s="51" t="n">
        <f aca="false">EOMONTH(BM116,1)</f>
        <v>35976</v>
      </c>
      <c r="BO116" s="51" t="n">
        <f aca="false">EOMONTH(BN116,1)</f>
        <v>36007</v>
      </c>
      <c r="BP116" s="51" t="n">
        <f aca="false">EOMONTH(BO116,1)</f>
        <v>36038</v>
      </c>
      <c r="BQ116" s="51" t="n">
        <f aca="false">EOMONTH(BP116,1)</f>
        <v>36068</v>
      </c>
      <c r="BR116" s="51" t="n">
        <f aca="false">EOMONTH(BQ116,1)</f>
        <v>36099</v>
      </c>
      <c r="BS116" s="51" t="n">
        <f aca="false">EOMONTH(BR116,1)</f>
        <v>36129</v>
      </c>
      <c r="BT116" s="51" t="n">
        <f aca="false">EOMONTH(BS116,1)</f>
        <v>36160</v>
      </c>
      <c r="BU116" s="51" t="n">
        <f aca="false">EOMONTH(BT116,1)</f>
        <v>36191</v>
      </c>
      <c r="BV116" s="51" t="n">
        <f aca="false">EOMONTH(BU116,1)</f>
        <v>36219</v>
      </c>
      <c r="BW116" s="51" t="n">
        <f aca="false">EOMONTH(BV116,1)</f>
        <v>36250</v>
      </c>
      <c r="BX116" s="52"/>
      <c r="BZ116" s="34" t="n">
        <f aca="false">MATCH(C116,Curves!$C$12:$C$433,0)</f>
        <v>114</v>
      </c>
      <c r="CA116" s="34" t="n">
        <f aca="false">MATCH(CONCATENATE("NG ",TEXT($BM116,"mmm-yyyy")),Curves!$11:$11,0)</f>
        <v>20</v>
      </c>
      <c r="CB116" s="34" t="n">
        <f aca="false">MATCH(CONCATENATE("B ",TEXT($BM116,"mmm-yyyy")),Curves!$11:$11,0)</f>
        <v>8</v>
      </c>
      <c r="CC116" s="34" t="n">
        <f aca="false">MATCH(CONCATENATE("DISC ",TEXT($BM116,"mmm-yyyy")),Curves!$11:$11,0)</f>
        <v>32</v>
      </c>
      <c r="CD116" s="34"/>
      <c r="CE116" s="34" t="n">
        <f aca="false">MATCH(CONCATENATE("NG ",TEXT($BN116,"mmm-yyyy")),Curves!$11:$11,0)</f>
        <v>21</v>
      </c>
      <c r="CF116" s="34" t="n">
        <f aca="false">MATCH(CONCATENATE("B ",TEXT($BN116,"mmm-yyyy")),Curves!$11:$11,0)</f>
        <v>9</v>
      </c>
      <c r="CG116" s="34" t="n">
        <f aca="false">MATCH(CONCATENATE("DISC ",TEXT($BN116,"mmm-yyyy")),Curves!$11:$11,0)</f>
        <v>33</v>
      </c>
      <c r="CH116" s="34"/>
      <c r="CI116" s="34" t="n">
        <f aca="false">MATCH(CONCATENATE("NG ",TEXT($BO116,"mmm-yyyy")),Curves!$11:$11,0)</f>
        <v>22</v>
      </c>
      <c r="CJ116" s="34" t="n">
        <f aca="false">MATCH(CONCATENATE("B ",TEXT($BO116,"mmm-yyyy")),Curves!$11:$11,0)</f>
        <v>10</v>
      </c>
      <c r="CK116" s="34" t="n">
        <f aca="false">MATCH(CONCATENATE("DISC ",TEXT($BO116,"mmm-yyyy")),Curves!$11:$11,0)</f>
        <v>34</v>
      </c>
      <c r="CL116" s="34"/>
      <c r="CM116" s="34" t="n">
        <f aca="false">MATCH(CONCATENATE("NG ",TEXT($BP116,"mmm-yyyy")),Curves!$11:$11,0)</f>
        <v>23</v>
      </c>
      <c r="CN116" s="34" t="n">
        <f aca="false">MATCH(CONCATENATE("B ",TEXT($BP116,"mmm-yyyy")),Curves!$11:$11,0)</f>
        <v>11</v>
      </c>
      <c r="CO116" s="34" t="n">
        <f aca="false">MATCH(CONCATENATE("DISC ",TEXT($BP116,"mmm-yyyy")),Curves!$11:$11,0)</f>
        <v>35</v>
      </c>
      <c r="CP116" s="34"/>
      <c r="CQ116" s="34" t="n">
        <f aca="false">MATCH(CONCATENATE("NG ",TEXT($BQ116,"mmm-yyyy")),Curves!$11:$11,0)</f>
        <v>24</v>
      </c>
      <c r="CR116" s="34" t="n">
        <f aca="false">MATCH(CONCATENATE("B ",TEXT($BQ116,"mmm-yyyy")),Curves!$11:$11,0)</f>
        <v>12</v>
      </c>
      <c r="CS116" s="34" t="n">
        <f aca="false">MATCH(CONCATENATE("DISC ",TEXT($BQ116,"mmm-yyyy")),Curves!$11:$11,0)</f>
        <v>36</v>
      </c>
      <c r="CT116" s="34"/>
      <c r="CU116" s="34" t="n">
        <f aca="false">MATCH(CONCATENATE("NG ",TEXT($BR116,"mmm-yyyy")),Curves!$11:$11,0)</f>
        <v>25</v>
      </c>
      <c r="CV116" s="34" t="n">
        <f aca="false">MATCH(CONCATENATE("B ",TEXT($BR116,"mmm-yyyy")),Curves!$11:$11,0)</f>
        <v>13</v>
      </c>
      <c r="CW116" s="34" t="n">
        <f aca="false">MATCH(CONCATENATE("DISC ",TEXT($BR116,"mmm-yyyy")),Curves!$11:$11,0)</f>
        <v>37</v>
      </c>
      <c r="CX116" s="34"/>
      <c r="CY116" s="34" t="n">
        <f aca="false">MATCH(CONCATENATE("NG ",TEXT($BS116,"mmm-yyyy")),Curves!$11:$11,0)</f>
        <v>26</v>
      </c>
      <c r="CZ116" s="34" t="n">
        <f aca="false">MATCH(CONCATENATE("B ",TEXT($BS116,"mmm-yyyy")),Curves!$11:$11,0)</f>
        <v>14</v>
      </c>
      <c r="DA116" s="34" t="n">
        <f aca="false">MATCH(CONCATENATE("DISC ",TEXT($BS116,"mmm-yyyy")),Curves!$11:$11,0)</f>
        <v>38</v>
      </c>
      <c r="DB116" s="34"/>
      <c r="DC116" s="34" t="n">
        <f aca="false">MATCH(CONCATENATE("NG ",TEXT($BT116,"mmm-yyyy")),Curves!$11:$11,0)</f>
        <v>27</v>
      </c>
      <c r="DD116" s="34" t="n">
        <f aca="false">MATCH(CONCATENATE("B ",TEXT($BT116,"mmm-yyyy")),Curves!$11:$11,0)</f>
        <v>15</v>
      </c>
      <c r="DE116" s="34" t="n">
        <f aca="false">MATCH(CONCATENATE("DISC ",TEXT($BT116,"mmm-yyyy")),Curves!$11:$11,0)</f>
        <v>39</v>
      </c>
      <c r="DF116" s="34"/>
      <c r="DG116" s="34" t="n">
        <f aca="false">MATCH(CONCATENATE("NG ",TEXT($BU116,"mmm-yyyy")),Curves!$11:$11,0)</f>
        <v>28</v>
      </c>
      <c r="DH116" s="34" t="n">
        <f aca="false">MATCH(CONCATENATE("B ",TEXT($BU116,"mmm-yyyy")),Curves!$11:$11,0)</f>
        <v>16</v>
      </c>
      <c r="DI116" s="34" t="n">
        <f aca="false">MATCH(CONCATENATE("DISC ",TEXT($BU116,"mmm-yyyy")),Curves!$11:$11,0)</f>
        <v>40</v>
      </c>
      <c r="DK116" s="34" t="n">
        <f aca="false">MATCH(CONCATENATE("NG ",TEXT($BV116,"mmm-yyyy")),Curves!$11:$11,0)</f>
        <v>29</v>
      </c>
      <c r="DL116" s="34" t="n">
        <f aca="false">MATCH(CONCATENATE("B ",TEXT($BV116,"mmm-yyyy")),Curves!$11:$11,0)</f>
        <v>17</v>
      </c>
      <c r="DM116" s="34" t="n">
        <f aca="false">MATCH(CONCATENATE("DISC ",TEXT($BV116,"mmm-yyyy")),Curves!$11:$11,0)</f>
        <v>41</v>
      </c>
      <c r="DO116" s="34" t="n">
        <f aca="false">MATCH(CONCATENATE("NG ",TEXT($BW116,"mmm-yyyy")),Curves!$11:$11,0)</f>
        <v>30</v>
      </c>
      <c r="DP116" s="34" t="n">
        <f aca="false">MATCH(CONCATENATE("B ",TEXT($BW116,"mmm-yyyy")),Curves!$11:$11,0)</f>
        <v>18</v>
      </c>
      <c r="DQ116" s="34" t="n">
        <f aca="false">MATCH(CONCATENATE("DISC ",TEXT($BW116,"mmm-yyyy")),Curves!$11:$11,0)</f>
        <v>42</v>
      </c>
    </row>
    <row r="117" customFormat="false" ht="12.75" hidden="false" customHeight="false" outlineLevel="0" collapsed="false">
      <c r="B117" s="26" t="n">
        <f aca="false">IF(C117&lt;&gt;"",IF(C117&gt;=(WORKDAY(EOMONTH(C117,0)+1,-2)),EOMONTH(EOMONTH(C117,0)+1,0)+1,EOMONTH(C117,0)+1),"")</f>
        <v>36008</v>
      </c>
      <c r="C117" s="45" t="n">
        <f aca="false">IF(Curves!C126&lt;&gt;"",Curves!C126,"")</f>
        <v>36000</v>
      </c>
      <c r="D117" s="46"/>
      <c r="E117" s="47" t="n">
        <f aca="false">(T117+U117)*V117</f>
        <v>0</v>
      </c>
      <c r="F117" s="47" t="n">
        <f aca="false">(X117+Y117)*Z117</f>
        <v>0</v>
      </c>
      <c r="G117" s="47" t="n">
        <f aca="false">(AB117+AC117)*AD117</f>
        <v>0</v>
      </c>
      <c r="H117" s="47" t="n">
        <f aca="false">(AF117+AG117)*AH117</f>
        <v>2.42805073400211</v>
      </c>
      <c r="I117" s="47" t="n">
        <f aca="false">(AJ117+AK117)*AL117</f>
        <v>2.22440082687712</v>
      </c>
      <c r="J117" s="47" t="n">
        <f aca="false">(AN117+AO117)*AP117</f>
        <v>2.25054104992965</v>
      </c>
      <c r="K117" s="47" t="n">
        <f aca="false">(AR117+AS117)*AT117</f>
        <v>2.4660633975588</v>
      </c>
      <c r="L117" s="47" t="n">
        <f aca="false">(AV117+AW117)*AX117</f>
        <v>2.71905843682756</v>
      </c>
      <c r="M117" s="47" t="n">
        <f aca="false">(AZ117+BA117)*BB117</f>
        <v>2.77410953147405</v>
      </c>
      <c r="N117" s="47" t="n">
        <f aca="false">(BD117+BE117)*BF117</f>
        <v>2.65579176521857</v>
      </c>
      <c r="O117" s="48" t="n">
        <f aca="false">(BH117+BI117)*BJ117</f>
        <v>2.53587848089213</v>
      </c>
      <c r="P117" s="49" t="n">
        <f aca="false">MAX(E117:O117)</f>
        <v>2.77410953147405</v>
      </c>
      <c r="Q117" s="49" t="n">
        <f aca="false">MIN(H117:O117)</f>
        <v>2.22440082687712</v>
      </c>
      <c r="R117" s="50" t="n">
        <f aca="false">IF(P117-Q117&lt;&gt;0,P117-Q117,R116)</f>
        <v>0.54970870459693</v>
      </c>
      <c r="T117" s="31" t="n">
        <f aca="false">INDEX(Curves!$A$12:$AZ$907,$BZ117,CA117)</f>
        <v>0</v>
      </c>
      <c r="U117" s="31" t="n">
        <f aca="false">INDEX(Curves!$A$12:$AZ$907,$BZ117,CB117)</f>
        <v>0</v>
      </c>
      <c r="V117" s="31" t="n">
        <f aca="false">INDEX(Curves!$A$12:$AZ$907,$BZ117,CC117)</f>
        <v>0</v>
      </c>
      <c r="W117" s="31"/>
      <c r="X117" s="31" t="n">
        <f aca="false">INDEX(Curves!$A$12:$AZ$907,$BZ117,CE117)</f>
        <v>0</v>
      </c>
      <c r="Y117" s="31" t="n">
        <f aca="false">INDEX(Curves!$A$12:$AZ$907,$BZ117,CF117)</f>
        <v>0</v>
      </c>
      <c r="Z117" s="31" t="n">
        <f aca="false">INDEX(Curves!$A$12:$AZ$907,$BZ117,CG117)</f>
        <v>0</v>
      </c>
      <c r="AA117" s="31"/>
      <c r="AB117" s="31" t="n">
        <f aca="false">INDEX(Curves!$A$12:$AZ$907,$BZ117,CI117)</f>
        <v>0</v>
      </c>
      <c r="AC117" s="31" t="n">
        <f aca="false">INDEX(Curves!$A$12:$AZ$907,$BZ117,CJ117)</f>
        <v>0</v>
      </c>
      <c r="AD117" s="31" t="n">
        <f aca="false">INDEX(Curves!$A$12:$AZ$907,$BZ117,CK117)</f>
        <v>0</v>
      </c>
      <c r="AE117" s="31"/>
      <c r="AF117" s="31" t="n">
        <f aca="false">INDEX(Curves!$A$12:$AZ$907,$BZ117,CM117)</f>
        <v>2.031</v>
      </c>
      <c r="AG117" s="31" t="n">
        <f aca="false">INDEX(Curves!$A$12:$AZ$907,$BZ117,CN117)</f>
        <v>0.4</v>
      </c>
      <c r="AH117" s="31" t="n">
        <f aca="false">INDEX(Curves!$A$12:$AZ$907,$BZ117,CO117)</f>
        <v>0.998786809544265</v>
      </c>
      <c r="AI117" s="31"/>
      <c r="AJ117" s="31" t="n">
        <f aca="false">INDEX(Curves!$A$12:$AZ$907,$BZ117,CQ117)</f>
        <v>2.028</v>
      </c>
      <c r="AK117" s="31" t="n">
        <f aca="false">INDEX(Curves!$A$12:$AZ$907,$BZ117,CR117)</f>
        <v>0.21</v>
      </c>
      <c r="AL117" s="31" t="n">
        <f aca="false">INDEX(Curves!$A$12:$AZ$907,$BZ117,CS117)</f>
        <v>0.993923515137231</v>
      </c>
      <c r="AM117" s="31"/>
      <c r="AN117" s="31" t="n">
        <f aca="false">INDEX(Curves!$A$12:$AZ$907,$BZ117,CU117)</f>
        <v>2.065</v>
      </c>
      <c r="AO117" s="31" t="n">
        <f aca="false">INDEX(Curves!$A$12:$AZ$907,$BZ117,CV117)</f>
        <v>0.21</v>
      </c>
      <c r="AP117" s="31" t="n">
        <f aca="false">INDEX(Curves!$A$12:$AZ$907,$BZ117,CW117)</f>
        <v>0.989248813155892</v>
      </c>
      <c r="AQ117" s="31"/>
      <c r="AR117" s="31" t="n">
        <f aca="false">INDEX(Curves!$A$12:$AZ$907,$BZ117,CY117)</f>
        <v>2.31</v>
      </c>
      <c r="AS117" s="31" t="n">
        <f aca="false">INDEX(Curves!$A$12:$AZ$907,$BZ117,CZ117)</f>
        <v>0.195</v>
      </c>
      <c r="AT117" s="31" t="n">
        <f aca="false">INDEX(Curves!$A$12:$AZ$907,$BZ117,DA117)</f>
        <v>0.984456446131257</v>
      </c>
      <c r="AU117" s="31"/>
      <c r="AV117" s="31" t="n">
        <f aca="false">INDEX(Curves!$A$12:$AZ$907,$BZ117,DC117)</f>
        <v>2.58</v>
      </c>
      <c r="AW117" s="31" t="n">
        <f aca="false">INDEX(Curves!$A$12:$AZ$907,$BZ117,DD117)</f>
        <v>0.195</v>
      </c>
      <c r="AX117" s="31" t="n">
        <f aca="false">INDEX(Curves!$A$12:$AZ$907,$BZ117,DE117)</f>
        <v>0.979840878136059</v>
      </c>
      <c r="AY117" s="31"/>
      <c r="AZ117" s="31" t="n">
        <f aca="false">INDEX(Curves!$A$12:$AZ$907,$BZ117,DG117)</f>
        <v>2.65</v>
      </c>
      <c r="BA117" s="31" t="n">
        <f aca="false">INDEX(Curves!$A$12:$AZ$907,$BZ117,DH117)</f>
        <v>0.195</v>
      </c>
      <c r="BB117" s="31" t="n">
        <f aca="false">INDEX(Curves!$A$12:$AZ$907,$BZ117,DI117)</f>
        <v>0.975082436370494</v>
      </c>
      <c r="BC117" s="31"/>
      <c r="BD117" s="31" t="n">
        <f aca="false">INDEX(Curves!$A$12:$AZ$907,$BZ117,DK117)</f>
        <v>2.542</v>
      </c>
      <c r="BE117" s="31" t="n">
        <f aca="false">INDEX(Curves!$A$12:$AZ$907,$BZ117,DL117)</f>
        <v>0.195</v>
      </c>
      <c r="BF117" s="31" t="n">
        <f aca="false">INDEX(Curves!$A$12:$AZ$907,$BZ117,DM117)</f>
        <v>0.970329472129545</v>
      </c>
      <c r="BG117" s="31"/>
      <c r="BH117" s="31" t="n">
        <f aca="false">INDEX(Curves!$A$12:$AZ$907,$BZ117,DO117)</f>
        <v>2.43</v>
      </c>
      <c r="BI117" s="31" t="n">
        <f aca="false">INDEX(Curves!$A$12:$AZ$907,$BZ117,DP117)</f>
        <v>0.195</v>
      </c>
      <c r="BJ117" s="31" t="n">
        <f aca="false">INDEX(Curves!$A$12:$AZ$907,$BZ117,DQ117)</f>
        <v>0.966048945101764</v>
      </c>
      <c r="BK117" s="0"/>
      <c r="BL117" s="0"/>
      <c r="BM117" s="51" t="n">
        <f aca="false">BM116</f>
        <v>35916</v>
      </c>
      <c r="BN117" s="51" t="n">
        <f aca="false">EOMONTH(BM117,1)</f>
        <v>35976</v>
      </c>
      <c r="BO117" s="51" t="n">
        <f aca="false">EOMONTH(BN117,1)</f>
        <v>36007</v>
      </c>
      <c r="BP117" s="51" t="n">
        <f aca="false">EOMONTH(BO117,1)</f>
        <v>36038</v>
      </c>
      <c r="BQ117" s="51" t="n">
        <f aca="false">EOMONTH(BP117,1)</f>
        <v>36068</v>
      </c>
      <c r="BR117" s="51" t="n">
        <f aca="false">EOMONTH(BQ117,1)</f>
        <v>36099</v>
      </c>
      <c r="BS117" s="51" t="n">
        <f aca="false">EOMONTH(BR117,1)</f>
        <v>36129</v>
      </c>
      <c r="BT117" s="51" t="n">
        <f aca="false">EOMONTH(BS117,1)</f>
        <v>36160</v>
      </c>
      <c r="BU117" s="51" t="n">
        <f aca="false">EOMONTH(BT117,1)</f>
        <v>36191</v>
      </c>
      <c r="BV117" s="51" t="n">
        <f aca="false">EOMONTH(BU117,1)</f>
        <v>36219</v>
      </c>
      <c r="BW117" s="51" t="n">
        <f aca="false">EOMONTH(BV117,1)</f>
        <v>36250</v>
      </c>
      <c r="BX117" s="52"/>
      <c r="BZ117" s="34" t="n">
        <f aca="false">MATCH(C117,Curves!$C$12:$C$433,0)</f>
        <v>115</v>
      </c>
      <c r="CA117" s="34" t="n">
        <f aca="false">MATCH(CONCATENATE("NG ",TEXT($BM117,"mmm-yyyy")),Curves!$11:$11,0)</f>
        <v>20</v>
      </c>
      <c r="CB117" s="34" t="n">
        <f aca="false">MATCH(CONCATENATE("B ",TEXT($BM117,"mmm-yyyy")),Curves!$11:$11,0)</f>
        <v>8</v>
      </c>
      <c r="CC117" s="34" t="n">
        <f aca="false">MATCH(CONCATENATE("DISC ",TEXT($BM117,"mmm-yyyy")),Curves!$11:$11,0)</f>
        <v>32</v>
      </c>
      <c r="CD117" s="34"/>
      <c r="CE117" s="34" t="n">
        <f aca="false">MATCH(CONCATENATE("NG ",TEXT($BN117,"mmm-yyyy")),Curves!$11:$11,0)</f>
        <v>21</v>
      </c>
      <c r="CF117" s="34" t="n">
        <f aca="false">MATCH(CONCATENATE("B ",TEXT($BN117,"mmm-yyyy")),Curves!$11:$11,0)</f>
        <v>9</v>
      </c>
      <c r="CG117" s="34" t="n">
        <f aca="false">MATCH(CONCATENATE("DISC ",TEXT($BN117,"mmm-yyyy")),Curves!$11:$11,0)</f>
        <v>33</v>
      </c>
      <c r="CH117" s="34"/>
      <c r="CI117" s="34" t="n">
        <f aca="false">MATCH(CONCATENATE("NG ",TEXT($BO117,"mmm-yyyy")),Curves!$11:$11,0)</f>
        <v>22</v>
      </c>
      <c r="CJ117" s="34" t="n">
        <f aca="false">MATCH(CONCATENATE("B ",TEXT($BO117,"mmm-yyyy")),Curves!$11:$11,0)</f>
        <v>10</v>
      </c>
      <c r="CK117" s="34" t="n">
        <f aca="false">MATCH(CONCATENATE("DISC ",TEXT($BO117,"mmm-yyyy")),Curves!$11:$11,0)</f>
        <v>34</v>
      </c>
      <c r="CL117" s="34"/>
      <c r="CM117" s="34" t="n">
        <f aca="false">MATCH(CONCATENATE("NG ",TEXT($BP117,"mmm-yyyy")),Curves!$11:$11,0)</f>
        <v>23</v>
      </c>
      <c r="CN117" s="34" t="n">
        <f aca="false">MATCH(CONCATENATE("B ",TEXT($BP117,"mmm-yyyy")),Curves!$11:$11,0)</f>
        <v>11</v>
      </c>
      <c r="CO117" s="34" t="n">
        <f aca="false">MATCH(CONCATENATE("DISC ",TEXT($BP117,"mmm-yyyy")),Curves!$11:$11,0)</f>
        <v>35</v>
      </c>
      <c r="CP117" s="34"/>
      <c r="CQ117" s="34" t="n">
        <f aca="false">MATCH(CONCATENATE("NG ",TEXT($BQ117,"mmm-yyyy")),Curves!$11:$11,0)</f>
        <v>24</v>
      </c>
      <c r="CR117" s="34" t="n">
        <f aca="false">MATCH(CONCATENATE("B ",TEXT($BQ117,"mmm-yyyy")),Curves!$11:$11,0)</f>
        <v>12</v>
      </c>
      <c r="CS117" s="34" t="n">
        <f aca="false">MATCH(CONCATENATE("DISC ",TEXT($BQ117,"mmm-yyyy")),Curves!$11:$11,0)</f>
        <v>36</v>
      </c>
      <c r="CT117" s="34"/>
      <c r="CU117" s="34" t="n">
        <f aca="false">MATCH(CONCATENATE("NG ",TEXT($BR117,"mmm-yyyy")),Curves!$11:$11,0)</f>
        <v>25</v>
      </c>
      <c r="CV117" s="34" t="n">
        <f aca="false">MATCH(CONCATENATE("B ",TEXT($BR117,"mmm-yyyy")),Curves!$11:$11,0)</f>
        <v>13</v>
      </c>
      <c r="CW117" s="34" t="n">
        <f aca="false">MATCH(CONCATENATE("DISC ",TEXT($BR117,"mmm-yyyy")),Curves!$11:$11,0)</f>
        <v>37</v>
      </c>
      <c r="CX117" s="34"/>
      <c r="CY117" s="34" t="n">
        <f aca="false">MATCH(CONCATENATE("NG ",TEXT($BS117,"mmm-yyyy")),Curves!$11:$11,0)</f>
        <v>26</v>
      </c>
      <c r="CZ117" s="34" t="n">
        <f aca="false">MATCH(CONCATENATE("B ",TEXT($BS117,"mmm-yyyy")),Curves!$11:$11,0)</f>
        <v>14</v>
      </c>
      <c r="DA117" s="34" t="n">
        <f aca="false">MATCH(CONCATENATE("DISC ",TEXT($BS117,"mmm-yyyy")),Curves!$11:$11,0)</f>
        <v>38</v>
      </c>
      <c r="DB117" s="34"/>
      <c r="DC117" s="34" t="n">
        <f aca="false">MATCH(CONCATENATE("NG ",TEXT($BT117,"mmm-yyyy")),Curves!$11:$11,0)</f>
        <v>27</v>
      </c>
      <c r="DD117" s="34" t="n">
        <f aca="false">MATCH(CONCATENATE("B ",TEXT($BT117,"mmm-yyyy")),Curves!$11:$11,0)</f>
        <v>15</v>
      </c>
      <c r="DE117" s="34" t="n">
        <f aca="false">MATCH(CONCATENATE("DISC ",TEXT($BT117,"mmm-yyyy")),Curves!$11:$11,0)</f>
        <v>39</v>
      </c>
      <c r="DF117" s="34"/>
      <c r="DG117" s="34" t="n">
        <f aca="false">MATCH(CONCATENATE("NG ",TEXT($BU117,"mmm-yyyy")),Curves!$11:$11,0)</f>
        <v>28</v>
      </c>
      <c r="DH117" s="34" t="n">
        <f aca="false">MATCH(CONCATENATE("B ",TEXT($BU117,"mmm-yyyy")),Curves!$11:$11,0)</f>
        <v>16</v>
      </c>
      <c r="DI117" s="34" t="n">
        <f aca="false">MATCH(CONCATENATE("DISC ",TEXT($BU117,"mmm-yyyy")),Curves!$11:$11,0)</f>
        <v>40</v>
      </c>
      <c r="DK117" s="34" t="n">
        <f aca="false">MATCH(CONCATENATE("NG ",TEXT($BV117,"mmm-yyyy")),Curves!$11:$11,0)</f>
        <v>29</v>
      </c>
      <c r="DL117" s="34" t="n">
        <f aca="false">MATCH(CONCATENATE("B ",TEXT($BV117,"mmm-yyyy")),Curves!$11:$11,0)</f>
        <v>17</v>
      </c>
      <c r="DM117" s="34" t="n">
        <f aca="false">MATCH(CONCATENATE("DISC ",TEXT($BV117,"mmm-yyyy")),Curves!$11:$11,0)</f>
        <v>41</v>
      </c>
      <c r="DO117" s="34" t="n">
        <f aca="false">MATCH(CONCATENATE("NG ",TEXT($BW117,"mmm-yyyy")),Curves!$11:$11,0)</f>
        <v>30</v>
      </c>
      <c r="DP117" s="34" t="n">
        <f aca="false">MATCH(CONCATENATE("B ",TEXT($BW117,"mmm-yyyy")),Curves!$11:$11,0)</f>
        <v>18</v>
      </c>
      <c r="DQ117" s="34" t="n">
        <f aca="false">MATCH(CONCATENATE("DISC ",TEXT($BW117,"mmm-yyyy")),Curves!$11:$11,0)</f>
        <v>42</v>
      </c>
    </row>
    <row r="118" customFormat="false" ht="12.75" hidden="false" customHeight="false" outlineLevel="0" collapsed="false">
      <c r="B118" s="26" t="n">
        <f aca="false">IF(C118&lt;&gt;"",IF(C118&gt;=(WORKDAY(EOMONTH(C118,0)+1,-2)),EOMONTH(EOMONTH(C118,0)+1,0)+1,EOMONTH(C118,0)+1),"")</f>
        <v>36008</v>
      </c>
      <c r="C118" s="45" t="n">
        <f aca="false">IF(Curves!C127&lt;&gt;"",Curves!C127,"")</f>
        <v>36001</v>
      </c>
      <c r="D118" s="46"/>
      <c r="E118" s="47" t="n">
        <f aca="false">(T118+U118)*V118</f>
        <v>0</v>
      </c>
      <c r="F118" s="47" t="n">
        <f aca="false">(X118+Y118)*Z118</f>
        <v>0</v>
      </c>
      <c r="G118" s="47" t="n">
        <f aca="false">(AB118+AC118)*AD118</f>
        <v>0</v>
      </c>
      <c r="H118" s="47" t="n">
        <f aca="false">(AF118+AG118)*AH118</f>
        <v>0</v>
      </c>
      <c r="I118" s="47" t="n">
        <f aca="false">(AJ118+AK118)*AL118</f>
        <v>0</v>
      </c>
      <c r="J118" s="47" t="n">
        <f aca="false">(AN118+AO118)*AP118</f>
        <v>0</v>
      </c>
      <c r="K118" s="47" t="n">
        <f aca="false">(AR118+AS118)*AT118</f>
        <v>0</v>
      </c>
      <c r="L118" s="47" t="n">
        <f aca="false">(AV118+AW118)*AX118</f>
        <v>0</v>
      </c>
      <c r="M118" s="47" t="n">
        <f aca="false">(AZ118+BA118)*BB118</f>
        <v>0</v>
      </c>
      <c r="N118" s="47" t="n">
        <f aca="false">(BD118+BE118)*BF118</f>
        <v>0</v>
      </c>
      <c r="O118" s="48" t="n">
        <f aca="false">(BH118+BI118)*BJ118</f>
        <v>0</v>
      </c>
      <c r="P118" s="49" t="n">
        <f aca="false">MAX(E118:O118)</f>
        <v>0</v>
      </c>
      <c r="Q118" s="49" t="n">
        <f aca="false">MIN(H118:O118)</f>
        <v>0</v>
      </c>
      <c r="R118" s="50" t="n">
        <f aca="false">IF(P118-Q118&lt;&gt;0,P118-Q118,R117)</f>
        <v>0.54970870459693</v>
      </c>
      <c r="T118" s="31" t="n">
        <f aca="false">INDEX(Curves!$A$12:$AZ$907,$BZ118,CA118)</f>
        <v>0</v>
      </c>
      <c r="U118" s="31" t="n">
        <f aca="false">INDEX(Curves!$A$12:$AZ$907,$BZ118,CB118)</f>
        <v>0</v>
      </c>
      <c r="V118" s="31" t="n">
        <f aca="false">INDEX(Curves!$A$12:$AZ$907,$BZ118,CC118)</f>
        <v>0</v>
      </c>
      <c r="W118" s="31"/>
      <c r="X118" s="31" t="n">
        <f aca="false">INDEX(Curves!$A$12:$AZ$907,$BZ118,CE118)</f>
        <v>0</v>
      </c>
      <c r="Y118" s="31" t="n">
        <f aca="false">INDEX(Curves!$A$12:$AZ$907,$BZ118,CF118)</f>
        <v>0</v>
      </c>
      <c r="Z118" s="31" t="n">
        <f aca="false">INDEX(Curves!$A$12:$AZ$907,$BZ118,CG118)</f>
        <v>0</v>
      </c>
      <c r="AA118" s="31"/>
      <c r="AB118" s="31" t="n">
        <f aca="false">INDEX(Curves!$A$12:$AZ$907,$BZ118,CI118)</f>
        <v>0</v>
      </c>
      <c r="AC118" s="31" t="n">
        <f aca="false">INDEX(Curves!$A$12:$AZ$907,$BZ118,CJ118)</f>
        <v>0</v>
      </c>
      <c r="AD118" s="31" t="n">
        <f aca="false">INDEX(Curves!$A$12:$AZ$907,$BZ118,CK118)</f>
        <v>0</v>
      </c>
      <c r="AE118" s="31"/>
      <c r="AF118" s="31" t="n">
        <f aca="false">INDEX(Curves!$A$12:$AZ$907,$BZ118,CM118)</f>
        <v>0</v>
      </c>
      <c r="AG118" s="31" t="n">
        <f aca="false">INDEX(Curves!$A$12:$AZ$907,$BZ118,CN118)</f>
        <v>0</v>
      </c>
      <c r="AH118" s="31" t="n">
        <f aca="false">INDEX(Curves!$A$12:$AZ$907,$BZ118,CO118)</f>
        <v>0</v>
      </c>
      <c r="AI118" s="31"/>
      <c r="AJ118" s="31" t="n">
        <f aca="false">INDEX(Curves!$A$12:$AZ$907,$BZ118,CQ118)</f>
        <v>0</v>
      </c>
      <c r="AK118" s="31" t="n">
        <f aca="false">INDEX(Curves!$A$12:$AZ$907,$BZ118,CR118)</f>
        <v>0</v>
      </c>
      <c r="AL118" s="31" t="n">
        <f aca="false">INDEX(Curves!$A$12:$AZ$907,$BZ118,CS118)</f>
        <v>0</v>
      </c>
      <c r="AM118" s="31"/>
      <c r="AN118" s="31" t="n">
        <f aca="false">INDEX(Curves!$A$12:$AZ$907,$BZ118,CU118)</f>
        <v>0</v>
      </c>
      <c r="AO118" s="31" t="n">
        <f aca="false">INDEX(Curves!$A$12:$AZ$907,$BZ118,CV118)</f>
        <v>0</v>
      </c>
      <c r="AP118" s="31" t="n">
        <f aca="false">INDEX(Curves!$A$12:$AZ$907,$BZ118,CW118)</f>
        <v>0</v>
      </c>
      <c r="AQ118" s="31"/>
      <c r="AR118" s="31" t="n">
        <f aca="false">INDEX(Curves!$A$12:$AZ$907,$BZ118,CY118)</f>
        <v>0</v>
      </c>
      <c r="AS118" s="31" t="n">
        <f aca="false">INDEX(Curves!$A$12:$AZ$907,$BZ118,CZ118)</f>
        <v>0</v>
      </c>
      <c r="AT118" s="31" t="n">
        <f aca="false">INDEX(Curves!$A$12:$AZ$907,$BZ118,DA118)</f>
        <v>0</v>
      </c>
      <c r="AU118" s="31"/>
      <c r="AV118" s="31" t="n">
        <f aca="false">INDEX(Curves!$A$12:$AZ$907,$BZ118,DC118)</f>
        <v>0</v>
      </c>
      <c r="AW118" s="31" t="n">
        <f aca="false">INDEX(Curves!$A$12:$AZ$907,$BZ118,DD118)</f>
        <v>0</v>
      </c>
      <c r="AX118" s="31" t="n">
        <f aca="false">INDEX(Curves!$A$12:$AZ$907,$BZ118,DE118)</f>
        <v>0</v>
      </c>
      <c r="AY118" s="31"/>
      <c r="AZ118" s="31" t="n">
        <f aca="false">INDEX(Curves!$A$12:$AZ$907,$BZ118,DG118)</f>
        <v>0</v>
      </c>
      <c r="BA118" s="31" t="n">
        <f aca="false">INDEX(Curves!$A$12:$AZ$907,$BZ118,DH118)</f>
        <v>0</v>
      </c>
      <c r="BB118" s="31" t="n">
        <f aca="false">INDEX(Curves!$A$12:$AZ$907,$BZ118,DI118)</f>
        <v>0</v>
      </c>
      <c r="BC118" s="31"/>
      <c r="BD118" s="31" t="n">
        <f aca="false">INDEX(Curves!$A$12:$AZ$907,$BZ118,DK118)</f>
        <v>0</v>
      </c>
      <c r="BE118" s="31" t="n">
        <f aca="false">INDEX(Curves!$A$12:$AZ$907,$BZ118,DL118)</f>
        <v>0</v>
      </c>
      <c r="BF118" s="31" t="n">
        <f aca="false">INDEX(Curves!$A$12:$AZ$907,$BZ118,DM118)</f>
        <v>0</v>
      </c>
      <c r="BG118" s="31"/>
      <c r="BH118" s="31" t="n">
        <f aca="false">INDEX(Curves!$A$12:$AZ$907,$BZ118,DO118)</f>
        <v>0</v>
      </c>
      <c r="BI118" s="31" t="n">
        <f aca="false">INDEX(Curves!$A$12:$AZ$907,$BZ118,DP118)</f>
        <v>0</v>
      </c>
      <c r="BJ118" s="31" t="n">
        <f aca="false">INDEX(Curves!$A$12:$AZ$907,$BZ118,DQ118)</f>
        <v>0</v>
      </c>
      <c r="BK118" s="0"/>
      <c r="BL118" s="0"/>
      <c r="BM118" s="51" t="n">
        <f aca="false">BM117</f>
        <v>35916</v>
      </c>
      <c r="BN118" s="51" t="n">
        <f aca="false">EOMONTH(BM118,1)</f>
        <v>35976</v>
      </c>
      <c r="BO118" s="51" t="n">
        <f aca="false">EOMONTH(BN118,1)</f>
        <v>36007</v>
      </c>
      <c r="BP118" s="51" t="n">
        <f aca="false">EOMONTH(BO118,1)</f>
        <v>36038</v>
      </c>
      <c r="BQ118" s="51" t="n">
        <f aca="false">EOMONTH(BP118,1)</f>
        <v>36068</v>
      </c>
      <c r="BR118" s="51" t="n">
        <f aca="false">EOMONTH(BQ118,1)</f>
        <v>36099</v>
      </c>
      <c r="BS118" s="51" t="n">
        <f aca="false">EOMONTH(BR118,1)</f>
        <v>36129</v>
      </c>
      <c r="BT118" s="51" t="n">
        <f aca="false">EOMONTH(BS118,1)</f>
        <v>36160</v>
      </c>
      <c r="BU118" s="51" t="n">
        <f aca="false">EOMONTH(BT118,1)</f>
        <v>36191</v>
      </c>
      <c r="BV118" s="51" t="n">
        <f aca="false">EOMONTH(BU118,1)</f>
        <v>36219</v>
      </c>
      <c r="BW118" s="51" t="n">
        <f aca="false">EOMONTH(BV118,1)</f>
        <v>36250</v>
      </c>
      <c r="BX118" s="52"/>
      <c r="BZ118" s="34" t="n">
        <f aca="false">MATCH(C118,Curves!$C$12:$C$433,0)</f>
        <v>116</v>
      </c>
      <c r="CA118" s="34" t="n">
        <f aca="false">MATCH(CONCATENATE("NG ",TEXT($BM118,"mmm-yyyy")),Curves!$11:$11,0)</f>
        <v>20</v>
      </c>
      <c r="CB118" s="34" t="n">
        <f aca="false">MATCH(CONCATENATE("B ",TEXT($BM118,"mmm-yyyy")),Curves!$11:$11,0)</f>
        <v>8</v>
      </c>
      <c r="CC118" s="34" t="n">
        <f aca="false">MATCH(CONCATENATE("DISC ",TEXT($BM118,"mmm-yyyy")),Curves!$11:$11,0)</f>
        <v>32</v>
      </c>
      <c r="CD118" s="34"/>
      <c r="CE118" s="34" t="n">
        <f aca="false">MATCH(CONCATENATE("NG ",TEXT($BN118,"mmm-yyyy")),Curves!$11:$11,0)</f>
        <v>21</v>
      </c>
      <c r="CF118" s="34" t="n">
        <f aca="false">MATCH(CONCATENATE("B ",TEXT($BN118,"mmm-yyyy")),Curves!$11:$11,0)</f>
        <v>9</v>
      </c>
      <c r="CG118" s="34" t="n">
        <f aca="false">MATCH(CONCATENATE("DISC ",TEXT($BN118,"mmm-yyyy")),Curves!$11:$11,0)</f>
        <v>33</v>
      </c>
      <c r="CH118" s="34"/>
      <c r="CI118" s="34" t="n">
        <f aca="false">MATCH(CONCATENATE("NG ",TEXT($BO118,"mmm-yyyy")),Curves!$11:$11,0)</f>
        <v>22</v>
      </c>
      <c r="CJ118" s="34" t="n">
        <f aca="false">MATCH(CONCATENATE("B ",TEXT($BO118,"mmm-yyyy")),Curves!$11:$11,0)</f>
        <v>10</v>
      </c>
      <c r="CK118" s="34" t="n">
        <f aca="false">MATCH(CONCATENATE("DISC ",TEXT($BO118,"mmm-yyyy")),Curves!$11:$11,0)</f>
        <v>34</v>
      </c>
      <c r="CL118" s="34"/>
      <c r="CM118" s="34" t="n">
        <f aca="false">MATCH(CONCATENATE("NG ",TEXT($BP118,"mmm-yyyy")),Curves!$11:$11,0)</f>
        <v>23</v>
      </c>
      <c r="CN118" s="34" t="n">
        <f aca="false">MATCH(CONCATENATE("B ",TEXT($BP118,"mmm-yyyy")),Curves!$11:$11,0)</f>
        <v>11</v>
      </c>
      <c r="CO118" s="34" t="n">
        <f aca="false">MATCH(CONCATENATE("DISC ",TEXT($BP118,"mmm-yyyy")),Curves!$11:$11,0)</f>
        <v>35</v>
      </c>
      <c r="CP118" s="34"/>
      <c r="CQ118" s="34" t="n">
        <f aca="false">MATCH(CONCATENATE("NG ",TEXT($BQ118,"mmm-yyyy")),Curves!$11:$11,0)</f>
        <v>24</v>
      </c>
      <c r="CR118" s="34" t="n">
        <f aca="false">MATCH(CONCATENATE("B ",TEXT($BQ118,"mmm-yyyy")),Curves!$11:$11,0)</f>
        <v>12</v>
      </c>
      <c r="CS118" s="34" t="n">
        <f aca="false">MATCH(CONCATENATE("DISC ",TEXT($BQ118,"mmm-yyyy")),Curves!$11:$11,0)</f>
        <v>36</v>
      </c>
      <c r="CT118" s="34"/>
      <c r="CU118" s="34" t="n">
        <f aca="false">MATCH(CONCATENATE("NG ",TEXT($BR118,"mmm-yyyy")),Curves!$11:$11,0)</f>
        <v>25</v>
      </c>
      <c r="CV118" s="34" t="n">
        <f aca="false">MATCH(CONCATENATE("B ",TEXT($BR118,"mmm-yyyy")),Curves!$11:$11,0)</f>
        <v>13</v>
      </c>
      <c r="CW118" s="34" t="n">
        <f aca="false">MATCH(CONCATENATE("DISC ",TEXT($BR118,"mmm-yyyy")),Curves!$11:$11,0)</f>
        <v>37</v>
      </c>
      <c r="CX118" s="34"/>
      <c r="CY118" s="34" t="n">
        <f aca="false">MATCH(CONCATENATE("NG ",TEXT($BS118,"mmm-yyyy")),Curves!$11:$11,0)</f>
        <v>26</v>
      </c>
      <c r="CZ118" s="34" t="n">
        <f aca="false">MATCH(CONCATENATE("B ",TEXT($BS118,"mmm-yyyy")),Curves!$11:$11,0)</f>
        <v>14</v>
      </c>
      <c r="DA118" s="34" t="n">
        <f aca="false">MATCH(CONCATENATE("DISC ",TEXT($BS118,"mmm-yyyy")),Curves!$11:$11,0)</f>
        <v>38</v>
      </c>
      <c r="DB118" s="34"/>
      <c r="DC118" s="34" t="n">
        <f aca="false">MATCH(CONCATENATE("NG ",TEXT($BT118,"mmm-yyyy")),Curves!$11:$11,0)</f>
        <v>27</v>
      </c>
      <c r="DD118" s="34" t="n">
        <f aca="false">MATCH(CONCATENATE("B ",TEXT($BT118,"mmm-yyyy")),Curves!$11:$11,0)</f>
        <v>15</v>
      </c>
      <c r="DE118" s="34" t="n">
        <f aca="false">MATCH(CONCATENATE("DISC ",TEXT($BT118,"mmm-yyyy")),Curves!$11:$11,0)</f>
        <v>39</v>
      </c>
      <c r="DF118" s="34"/>
      <c r="DG118" s="34" t="n">
        <f aca="false">MATCH(CONCATENATE("NG ",TEXT($BU118,"mmm-yyyy")),Curves!$11:$11,0)</f>
        <v>28</v>
      </c>
      <c r="DH118" s="34" t="n">
        <f aca="false">MATCH(CONCATENATE("B ",TEXT($BU118,"mmm-yyyy")),Curves!$11:$11,0)</f>
        <v>16</v>
      </c>
      <c r="DI118" s="34" t="n">
        <f aca="false">MATCH(CONCATENATE("DISC ",TEXT($BU118,"mmm-yyyy")),Curves!$11:$11,0)</f>
        <v>40</v>
      </c>
      <c r="DK118" s="34" t="n">
        <f aca="false">MATCH(CONCATENATE("NG ",TEXT($BV118,"mmm-yyyy")),Curves!$11:$11,0)</f>
        <v>29</v>
      </c>
      <c r="DL118" s="34" t="n">
        <f aca="false">MATCH(CONCATENATE("B ",TEXT($BV118,"mmm-yyyy")),Curves!$11:$11,0)</f>
        <v>17</v>
      </c>
      <c r="DM118" s="34" t="n">
        <f aca="false">MATCH(CONCATENATE("DISC ",TEXT($BV118,"mmm-yyyy")),Curves!$11:$11,0)</f>
        <v>41</v>
      </c>
      <c r="DO118" s="34" t="n">
        <f aca="false">MATCH(CONCATENATE("NG ",TEXT($BW118,"mmm-yyyy")),Curves!$11:$11,0)</f>
        <v>30</v>
      </c>
      <c r="DP118" s="34" t="n">
        <f aca="false">MATCH(CONCATENATE("B ",TEXT($BW118,"mmm-yyyy")),Curves!$11:$11,0)</f>
        <v>18</v>
      </c>
      <c r="DQ118" s="34" t="n">
        <f aca="false">MATCH(CONCATENATE("DISC ",TEXT($BW118,"mmm-yyyy")),Curves!$11:$11,0)</f>
        <v>42</v>
      </c>
    </row>
    <row r="119" customFormat="false" ht="12.75" hidden="false" customHeight="false" outlineLevel="0" collapsed="false">
      <c r="B119" s="26" t="n">
        <f aca="false">IF(C119&lt;&gt;"",IF(C119&gt;=(WORKDAY(EOMONTH(C119,0)+1,-2)),EOMONTH(EOMONTH(C119,0)+1,0)+1,EOMONTH(C119,0)+1),"")</f>
        <v>36008</v>
      </c>
      <c r="C119" s="45" t="n">
        <f aca="false">IF(Curves!C128&lt;&gt;"",Curves!C128,"")</f>
        <v>36002</v>
      </c>
      <c r="D119" s="46"/>
      <c r="E119" s="47" t="n">
        <f aca="false">(T119+U119)*V119</f>
        <v>0</v>
      </c>
      <c r="F119" s="47" t="n">
        <f aca="false">(X119+Y119)*Z119</f>
        <v>0</v>
      </c>
      <c r="G119" s="47" t="n">
        <f aca="false">(AB119+AC119)*AD119</f>
        <v>0</v>
      </c>
      <c r="H119" s="47" t="n">
        <f aca="false">(AF119+AG119)*AH119</f>
        <v>0</v>
      </c>
      <c r="I119" s="47" t="n">
        <f aca="false">(AJ119+AK119)*AL119</f>
        <v>0</v>
      </c>
      <c r="J119" s="47" t="n">
        <f aca="false">(AN119+AO119)*AP119</f>
        <v>0</v>
      </c>
      <c r="K119" s="47" t="n">
        <f aca="false">(AR119+AS119)*AT119</f>
        <v>0</v>
      </c>
      <c r="L119" s="47" t="n">
        <f aca="false">(AV119+AW119)*AX119</f>
        <v>0</v>
      </c>
      <c r="M119" s="47" t="n">
        <f aca="false">(AZ119+BA119)*BB119</f>
        <v>0</v>
      </c>
      <c r="N119" s="47" t="n">
        <f aca="false">(BD119+BE119)*BF119</f>
        <v>0</v>
      </c>
      <c r="O119" s="48" t="n">
        <f aca="false">(BH119+BI119)*BJ119</f>
        <v>0</v>
      </c>
      <c r="P119" s="49" t="n">
        <f aca="false">MAX(E119:O119)</f>
        <v>0</v>
      </c>
      <c r="Q119" s="49" t="n">
        <f aca="false">MIN(H119:O119)</f>
        <v>0</v>
      </c>
      <c r="R119" s="50" t="n">
        <f aca="false">IF(P119-Q119&lt;&gt;0,P119-Q119,R118)</f>
        <v>0.54970870459693</v>
      </c>
      <c r="T119" s="31" t="n">
        <f aca="false">INDEX(Curves!$A$12:$AZ$907,$BZ119,CA119)</f>
        <v>0</v>
      </c>
      <c r="U119" s="31" t="n">
        <f aca="false">INDEX(Curves!$A$12:$AZ$907,$BZ119,CB119)</f>
        <v>0</v>
      </c>
      <c r="V119" s="31" t="n">
        <f aca="false">INDEX(Curves!$A$12:$AZ$907,$BZ119,CC119)</f>
        <v>0</v>
      </c>
      <c r="W119" s="31"/>
      <c r="X119" s="31" t="n">
        <f aca="false">INDEX(Curves!$A$12:$AZ$907,$BZ119,CE119)</f>
        <v>0</v>
      </c>
      <c r="Y119" s="31" t="n">
        <f aca="false">INDEX(Curves!$A$12:$AZ$907,$BZ119,CF119)</f>
        <v>0</v>
      </c>
      <c r="Z119" s="31" t="n">
        <f aca="false">INDEX(Curves!$A$12:$AZ$907,$BZ119,CG119)</f>
        <v>0</v>
      </c>
      <c r="AA119" s="31"/>
      <c r="AB119" s="31" t="n">
        <f aca="false">INDEX(Curves!$A$12:$AZ$907,$BZ119,CI119)</f>
        <v>0</v>
      </c>
      <c r="AC119" s="31" t="n">
        <f aca="false">INDEX(Curves!$A$12:$AZ$907,$BZ119,CJ119)</f>
        <v>0</v>
      </c>
      <c r="AD119" s="31" t="n">
        <f aca="false">INDEX(Curves!$A$12:$AZ$907,$BZ119,CK119)</f>
        <v>0</v>
      </c>
      <c r="AE119" s="31"/>
      <c r="AF119" s="31" t="n">
        <f aca="false">INDEX(Curves!$A$12:$AZ$907,$BZ119,CM119)</f>
        <v>0</v>
      </c>
      <c r="AG119" s="31" t="n">
        <f aca="false">INDEX(Curves!$A$12:$AZ$907,$BZ119,CN119)</f>
        <v>0</v>
      </c>
      <c r="AH119" s="31" t="n">
        <f aca="false">INDEX(Curves!$A$12:$AZ$907,$BZ119,CO119)</f>
        <v>0</v>
      </c>
      <c r="AI119" s="31"/>
      <c r="AJ119" s="31" t="n">
        <f aca="false">INDEX(Curves!$A$12:$AZ$907,$BZ119,CQ119)</f>
        <v>0</v>
      </c>
      <c r="AK119" s="31" t="n">
        <f aca="false">INDEX(Curves!$A$12:$AZ$907,$BZ119,CR119)</f>
        <v>0</v>
      </c>
      <c r="AL119" s="31" t="n">
        <f aca="false">INDEX(Curves!$A$12:$AZ$907,$BZ119,CS119)</f>
        <v>0</v>
      </c>
      <c r="AM119" s="31"/>
      <c r="AN119" s="31" t="n">
        <f aca="false">INDEX(Curves!$A$12:$AZ$907,$BZ119,CU119)</f>
        <v>0</v>
      </c>
      <c r="AO119" s="31" t="n">
        <f aca="false">INDEX(Curves!$A$12:$AZ$907,$BZ119,CV119)</f>
        <v>0</v>
      </c>
      <c r="AP119" s="31" t="n">
        <f aca="false">INDEX(Curves!$A$12:$AZ$907,$BZ119,CW119)</f>
        <v>0</v>
      </c>
      <c r="AQ119" s="31"/>
      <c r="AR119" s="31" t="n">
        <f aca="false">INDEX(Curves!$A$12:$AZ$907,$BZ119,CY119)</f>
        <v>0</v>
      </c>
      <c r="AS119" s="31" t="n">
        <f aca="false">INDEX(Curves!$A$12:$AZ$907,$BZ119,CZ119)</f>
        <v>0</v>
      </c>
      <c r="AT119" s="31" t="n">
        <f aca="false">INDEX(Curves!$A$12:$AZ$907,$BZ119,DA119)</f>
        <v>0</v>
      </c>
      <c r="AU119" s="31"/>
      <c r="AV119" s="31" t="n">
        <f aca="false">INDEX(Curves!$A$12:$AZ$907,$BZ119,DC119)</f>
        <v>0</v>
      </c>
      <c r="AW119" s="31" t="n">
        <f aca="false">INDEX(Curves!$A$12:$AZ$907,$BZ119,DD119)</f>
        <v>0</v>
      </c>
      <c r="AX119" s="31" t="n">
        <f aca="false">INDEX(Curves!$A$12:$AZ$907,$BZ119,DE119)</f>
        <v>0</v>
      </c>
      <c r="AY119" s="31"/>
      <c r="AZ119" s="31" t="n">
        <f aca="false">INDEX(Curves!$A$12:$AZ$907,$BZ119,DG119)</f>
        <v>0</v>
      </c>
      <c r="BA119" s="31" t="n">
        <f aca="false">INDEX(Curves!$A$12:$AZ$907,$BZ119,DH119)</f>
        <v>0</v>
      </c>
      <c r="BB119" s="31" t="n">
        <f aca="false">INDEX(Curves!$A$12:$AZ$907,$BZ119,DI119)</f>
        <v>0</v>
      </c>
      <c r="BC119" s="31"/>
      <c r="BD119" s="31" t="n">
        <f aca="false">INDEX(Curves!$A$12:$AZ$907,$BZ119,DK119)</f>
        <v>0</v>
      </c>
      <c r="BE119" s="31" t="n">
        <f aca="false">INDEX(Curves!$A$12:$AZ$907,$BZ119,DL119)</f>
        <v>0</v>
      </c>
      <c r="BF119" s="31" t="n">
        <f aca="false">INDEX(Curves!$A$12:$AZ$907,$BZ119,DM119)</f>
        <v>0</v>
      </c>
      <c r="BG119" s="31"/>
      <c r="BH119" s="31" t="n">
        <f aca="false">INDEX(Curves!$A$12:$AZ$907,$BZ119,DO119)</f>
        <v>0</v>
      </c>
      <c r="BI119" s="31" t="n">
        <f aca="false">INDEX(Curves!$A$12:$AZ$907,$BZ119,DP119)</f>
        <v>0</v>
      </c>
      <c r="BJ119" s="31" t="n">
        <f aca="false">INDEX(Curves!$A$12:$AZ$907,$BZ119,DQ119)</f>
        <v>0</v>
      </c>
      <c r="BK119" s="0"/>
      <c r="BL119" s="0"/>
      <c r="BM119" s="51" t="n">
        <f aca="false">BM118</f>
        <v>35916</v>
      </c>
      <c r="BN119" s="51" t="n">
        <f aca="false">EOMONTH(BM119,1)</f>
        <v>35976</v>
      </c>
      <c r="BO119" s="51" t="n">
        <f aca="false">EOMONTH(BN119,1)</f>
        <v>36007</v>
      </c>
      <c r="BP119" s="51" t="n">
        <f aca="false">EOMONTH(BO119,1)</f>
        <v>36038</v>
      </c>
      <c r="BQ119" s="51" t="n">
        <f aca="false">EOMONTH(BP119,1)</f>
        <v>36068</v>
      </c>
      <c r="BR119" s="51" t="n">
        <f aca="false">EOMONTH(BQ119,1)</f>
        <v>36099</v>
      </c>
      <c r="BS119" s="51" t="n">
        <f aca="false">EOMONTH(BR119,1)</f>
        <v>36129</v>
      </c>
      <c r="BT119" s="51" t="n">
        <f aca="false">EOMONTH(BS119,1)</f>
        <v>36160</v>
      </c>
      <c r="BU119" s="51" t="n">
        <f aca="false">EOMONTH(BT119,1)</f>
        <v>36191</v>
      </c>
      <c r="BV119" s="51" t="n">
        <f aca="false">EOMONTH(BU119,1)</f>
        <v>36219</v>
      </c>
      <c r="BW119" s="51" t="n">
        <f aca="false">EOMONTH(BV119,1)</f>
        <v>36250</v>
      </c>
      <c r="BX119" s="52"/>
      <c r="BZ119" s="34" t="n">
        <f aca="false">MATCH(C119,Curves!$C$12:$C$433,0)</f>
        <v>117</v>
      </c>
      <c r="CA119" s="34" t="n">
        <f aca="false">MATCH(CONCATENATE("NG ",TEXT($BM119,"mmm-yyyy")),Curves!$11:$11,0)</f>
        <v>20</v>
      </c>
      <c r="CB119" s="34" t="n">
        <f aca="false">MATCH(CONCATENATE("B ",TEXT($BM119,"mmm-yyyy")),Curves!$11:$11,0)</f>
        <v>8</v>
      </c>
      <c r="CC119" s="34" t="n">
        <f aca="false">MATCH(CONCATENATE("DISC ",TEXT($BM119,"mmm-yyyy")),Curves!$11:$11,0)</f>
        <v>32</v>
      </c>
      <c r="CD119" s="34"/>
      <c r="CE119" s="34" t="n">
        <f aca="false">MATCH(CONCATENATE("NG ",TEXT($BN119,"mmm-yyyy")),Curves!$11:$11,0)</f>
        <v>21</v>
      </c>
      <c r="CF119" s="34" t="n">
        <f aca="false">MATCH(CONCATENATE("B ",TEXT($BN119,"mmm-yyyy")),Curves!$11:$11,0)</f>
        <v>9</v>
      </c>
      <c r="CG119" s="34" t="n">
        <f aca="false">MATCH(CONCATENATE("DISC ",TEXT($BN119,"mmm-yyyy")),Curves!$11:$11,0)</f>
        <v>33</v>
      </c>
      <c r="CH119" s="34"/>
      <c r="CI119" s="34" t="n">
        <f aca="false">MATCH(CONCATENATE("NG ",TEXT($BO119,"mmm-yyyy")),Curves!$11:$11,0)</f>
        <v>22</v>
      </c>
      <c r="CJ119" s="34" t="n">
        <f aca="false">MATCH(CONCATENATE("B ",TEXT($BO119,"mmm-yyyy")),Curves!$11:$11,0)</f>
        <v>10</v>
      </c>
      <c r="CK119" s="34" t="n">
        <f aca="false">MATCH(CONCATENATE("DISC ",TEXT($BO119,"mmm-yyyy")),Curves!$11:$11,0)</f>
        <v>34</v>
      </c>
      <c r="CL119" s="34"/>
      <c r="CM119" s="34" t="n">
        <f aca="false">MATCH(CONCATENATE("NG ",TEXT($BP119,"mmm-yyyy")),Curves!$11:$11,0)</f>
        <v>23</v>
      </c>
      <c r="CN119" s="34" t="n">
        <f aca="false">MATCH(CONCATENATE("B ",TEXT($BP119,"mmm-yyyy")),Curves!$11:$11,0)</f>
        <v>11</v>
      </c>
      <c r="CO119" s="34" t="n">
        <f aca="false">MATCH(CONCATENATE("DISC ",TEXT($BP119,"mmm-yyyy")),Curves!$11:$11,0)</f>
        <v>35</v>
      </c>
      <c r="CP119" s="34"/>
      <c r="CQ119" s="34" t="n">
        <f aca="false">MATCH(CONCATENATE("NG ",TEXT($BQ119,"mmm-yyyy")),Curves!$11:$11,0)</f>
        <v>24</v>
      </c>
      <c r="CR119" s="34" t="n">
        <f aca="false">MATCH(CONCATENATE("B ",TEXT($BQ119,"mmm-yyyy")),Curves!$11:$11,0)</f>
        <v>12</v>
      </c>
      <c r="CS119" s="34" t="n">
        <f aca="false">MATCH(CONCATENATE("DISC ",TEXT($BQ119,"mmm-yyyy")),Curves!$11:$11,0)</f>
        <v>36</v>
      </c>
      <c r="CT119" s="34"/>
      <c r="CU119" s="34" t="n">
        <f aca="false">MATCH(CONCATENATE("NG ",TEXT($BR119,"mmm-yyyy")),Curves!$11:$11,0)</f>
        <v>25</v>
      </c>
      <c r="CV119" s="34" t="n">
        <f aca="false">MATCH(CONCATENATE("B ",TEXT($BR119,"mmm-yyyy")),Curves!$11:$11,0)</f>
        <v>13</v>
      </c>
      <c r="CW119" s="34" t="n">
        <f aca="false">MATCH(CONCATENATE("DISC ",TEXT($BR119,"mmm-yyyy")),Curves!$11:$11,0)</f>
        <v>37</v>
      </c>
      <c r="CX119" s="34"/>
      <c r="CY119" s="34" t="n">
        <f aca="false">MATCH(CONCATENATE("NG ",TEXT($BS119,"mmm-yyyy")),Curves!$11:$11,0)</f>
        <v>26</v>
      </c>
      <c r="CZ119" s="34" t="n">
        <f aca="false">MATCH(CONCATENATE("B ",TEXT($BS119,"mmm-yyyy")),Curves!$11:$11,0)</f>
        <v>14</v>
      </c>
      <c r="DA119" s="34" t="n">
        <f aca="false">MATCH(CONCATENATE("DISC ",TEXT($BS119,"mmm-yyyy")),Curves!$11:$11,0)</f>
        <v>38</v>
      </c>
      <c r="DB119" s="34"/>
      <c r="DC119" s="34" t="n">
        <f aca="false">MATCH(CONCATENATE("NG ",TEXT($BT119,"mmm-yyyy")),Curves!$11:$11,0)</f>
        <v>27</v>
      </c>
      <c r="DD119" s="34" t="n">
        <f aca="false">MATCH(CONCATENATE("B ",TEXT($BT119,"mmm-yyyy")),Curves!$11:$11,0)</f>
        <v>15</v>
      </c>
      <c r="DE119" s="34" t="n">
        <f aca="false">MATCH(CONCATENATE("DISC ",TEXT($BT119,"mmm-yyyy")),Curves!$11:$11,0)</f>
        <v>39</v>
      </c>
      <c r="DF119" s="34"/>
      <c r="DG119" s="34" t="n">
        <f aca="false">MATCH(CONCATENATE("NG ",TEXT($BU119,"mmm-yyyy")),Curves!$11:$11,0)</f>
        <v>28</v>
      </c>
      <c r="DH119" s="34" t="n">
        <f aca="false">MATCH(CONCATENATE("B ",TEXT($BU119,"mmm-yyyy")),Curves!$11:$11,0)</f>
        <v>16</v>
      </c>
      <c r="DI119" s="34" t="n">
        <f aca="false">MATCH(CONCATENATE("DISC ",TEXT($BU119,"mmm-yyyy")),Curves!$11:$11,0)</f>
        <v>40</v>
      </c>
      <c r="DK119" s="34" t="n">
        <f aca="false">MATCH(CONCATENATE("NG ",TEXT($BV119,"mmm-yyyy")),Curves!$11:$11,0)</f>
        <v>29</v>
      </c>
      <c r="DL119" s="34" t="n">
        <f aca="false">MATCH(CONCATENATE("B ",TEXT($BV119,"mmm-yyyy")),Curves!$11:$11,0)</f>
        <v>17</v>
      </c>
      <c r="DM119" s="34" t="n">
        <f aca="false">MATCH(CONCATENATE("DISC ",TEXT($BV119,"mmm-yyyy")),Curves!$11:$11,0)</f>
        <v>41</v>
      </c>
      <c r="DO119" s="34" t="n">
        <f aca="false">MATCH(CONCATENATE("NG ",TEXT($BW119,"mmm-yyyy")),Curves!$11:$11,0)</f>
        <v>30</v>
      </c>
      <c r="DP119" s="34" t="n">
        <f aca="false">MATCH(CONCATENATE("B ",TEXT($BW119,"mmm-yyyy")),Curves!$11:$11,0)</f>
        <v>18</v>
      </c>
      <c r="DQ119" s="34" t="n">
        <f aca="false">MATCH(CONCATENATE("DISC ",TEXT($BW119,"mmm-yyyy")),Curves!$11:$11,0)</f>
        <v>42</v>
      </c>
    </row>
    <row r="120" customFormat="false" ht="12.75" hidden="false" customHeight="false" outlineLevel="0" collapsed="false">
      <c r="B120" s="26" t="n">
        <f aca="false">IF(C120&lt;&gt;"",IF(C120&gt;=(WORKDAY(EOMONTH(C120,0)+1,-2)),EOMONTH(EOMONTH(C120,0)+1,0)+1,EOMONTH(C120,0)+1),"")</f>
        <v>36008</v>
      </c>
      <c r="C120" s="45" t="n">
        <f aca="false">IF(Curves!C129&lt;&gt;"",Curves!C129,"")</f>
        <v>36003</v>
      </c>
      <c r="D120" s="46"/>
      <c r="E120" s="47" t="n">
        <f aca="false">(T120+U120)*V120</f>
        <v>0</v>
      </c>
      <c r="F120" s="47" t="n">
        <f aca="false">(X120+Y120)*Z120</f>
        <v>0</v>
      </c>
      <c r="G120" s="47" t="n">
        <f aca="false">(AB120+AC120)*AD120</f>
        <v>0</v>
      </c>
      <c r="H120" s="47" t="n">
        <f aca="false">(AF120+AG120)*AH120</f>
        <v>2.42316218857269</v>
      </c>
      <c r="I120" s="47" t="n">
        <f aca="false">(AJ120+AK120)*AL120</f>
        <v>2.25625359042684</v>
      </c>
      <c r="J120" s="47" t="n">
        <f aca="false">(AN120+AO120)*AP120</f>
        <v>2.19516431281936</v>
      </c>
      <c r="K120" s="47" t="n">
        <f aca="false">(AR120+AS120)*AT120</f>
        <v>2.42878499937356</v>
      </c>
      <c r="L120" s="47" t="n">
        <f aca="false">(AV120+AW120)*AX120</f>
        <v>2.6889412619703</v>
      </c>
      <c r="M120" s="47" t="n">
        <f aca="false">(AZ120+BA120)*BB120</f>
        <v>2.7510017324148</v>
      </c>
      <c r="N120" s="47" t="n">
        <f aca="false">(BD120+BE120)*BF120</f>
        <v>2.64051402930461</v>
      </c>
      <c r="O120" s="48" t="n">
        <f aca="false">(BH120+BI120)*BJ120</f>
        <v>2.52738410855984</v>
      </c>
      <c r="P120" s="49" t="n">
        <f aca="false">MAX(E120:O120)</f>
        <v>2.7510017324148</v>
      </c>
      <c r="Q120" s="49" t="n">
        <f aca="false">MIN(H120:O120)</f>
        <v>2.19516431281936</v>
      </c>
      <c r="R120" s="50" t="n">
        <f aca="false">IF(P120-Q120&lt;&gt;0,P120-Q120,R119)</f>
        <v>0.555837419595434</v>
      </c>
      <c r="T120" s="31" t="n">
        <f aca="false">INDEX(Curves!$A$12:$AZ$907,$BZ120,CA120)</f>
        <v>0</v>
      </c>
      <c r="U120" s="31" t="n">
        <f aca="false">INDEX(Curves!$A$12:$AZ$907,$BZ120,CB120)</f>
        <v>0</v>
      </c>
      <c r="V120" s="31" t="n">
        <f aca="false">INDEX(Curves!$A$12:$AZ$907,$BZ120,CC120)</f>
        <v>0</v>
      </c>
      <c r="W120" s="31"/>
      <c r="X120" s="31" t="n">
        <f aca="false">INDEX(Curves!$A$12:$AZ$907,$BZ120,CE120)</f>
        <v>0</v>
      </c>
      <c r="Y120" s="31" t="n">
        <f aca="false">INDEX(Curves!$A$12:$AZ$907,$BZ120,CF120)</f>
        <v>0</v>
      </c>
      <c r="Z120" s="31" t="n">
        <f aca="false">INDEX(Curves!$A$12:$AZ$907,$BZ120,CG120)</f>
        <v>0</v>
      </c>
      <c r="AA120" s="31"/>
      <c r="AB120" s="31" t="n">
        <f aca="false">INDEX(Curves!$A$12:$AZ$907,$BZ120,CI120)</f>
        <v>0</v>
      </c>
      <c r="AC120" s="31" t="n">
        <f aca="false">INDEX(Curves!$A$12:$AZ$907,$BZ120,CJ120)</f>
        <v>0</v>
      </c>
      <c r="AD120" s="31" t="n">
        <f aca="false">INDEX(Curves!$A$12:$AZ$907,$BZ120,CK120)</f>
        <v>0</v>
      </c>
      <c r="AE120" s="31"/>
      <c r="AF120" s="31" t="n">
        <f aca="false">INDEX(Curves!$A$12:$AZ$907,$BZ120,CM120)</f>
        <v>1.965</v>
      </c>
      <c r="AG120" s="31" t="n">
        <f aca="false">INDEX(Curves!$A$12:$AZ$907,$BZ120,CN120)</f>
        <v>0.46</v>
      </c>
      <c r="AH120" s="31" t="n">
        <f aca="false">INDEX(Curves!$A$12:$AZ$907,$BZ120,CO120)</f>
        <v>0.999242139617603</v>
      </c>
      <c r="AI120" s="31"/>
      <c r="AJ120" s="31" t="n">
        <f aca="false">INDEX(Curves!$A$12:$AZ$907,$BZ120,CQ120)</f>
        <v>1.959</v>
      </c>
      <c r="AK120" s="31" t="n">
        <f aca="false">INDEX(Curves!$A$12:$AZ$907,$BZ120,CR120)</f>
        <v>0.31</v>
      </c>
      <c r="AL120" s="31" t="n">
        <f aca="false">INDEX(Curves!$A$12:$AZ$907,$BZ120,CS120)</f>
        <v>0.994382366869477</v>
      </c>
      <c r="AM120" s="31"/>
      <c r="AN120" s="31" t="n">
        <f aca="false">INDEX(Curves!$A$12:$AZ$907,$BZ120,CU120)</f>
        <v>2.008</v>
      </c>
      <c r="AO120" s="31" t="n">
        <f aca="false">INDEX(Curves!$A$12:$AZ$907,$BZ120,CV120)</f>
        <v>0.21</v>
      </c>
      <c r="AP120" s="31" t="n">
        <f aca="false">INDEX(Curves!$A$12:$AZ$907,$BZ120,CW120)</f>
        <v>0.989704379088983</v>
      </c>
      <c r="AQ120" s="31"/>
      <c r="AR120" s="31" t="n">
        <f aca="false">INDEX(Curves!$A$12:$AZ$907,$BZ120,CY120)</f>
        <v>2.271</v>
      </c>
      <c r="AS120" s="31" t="n">
        <f aca="false">INDEX(Curves!$A$12:$AZ$907,$BZ120,CZ120)</f>
        <v>0.195</v>
      </c>
      <c r="AT120" s="31" t="n">
        <f aca="false">INDEX(Curves!$A$12:$AZ$907,$BZ120,DA120)</f>
        <v>0.984908758870057</v>
      </c>
      <c r="AU120" s="31"/>
      <c r="AV120" s="31" t="n">
        <f aca="false">INDEX(Curves!$A$12:$AZ$907,$BZ120,DC120)</f>
        <v>2.548</v>
      </c>
      <c r="AW120" s="31" t="n">
        <f aca="false">INDEX(Curves!$A$12:$AZ$907,$BZ120,DD120)</f>
        <v>0.195</v>
      </c>
      <c r="AX120" s="31" t="n">
        <f aca="false">INDEX(Curves!$A$12:$AZ$907,$BZ120,DE120)</f>
        <v>0.980292111545864</v>
      </c>
      <c r="AY120" s="31"/>
      <c r="AZ120" s="31" t="n">
        <f aca="false">INDEX(Curves!$A$12:$AZ$907,$BZ120,DG120)</f>
        <v>2.625</v>
      </c>
      <c r="BA120" s="31" t="n">
        <f aca="false">INDEX(Curves!$A$12:$AZ$907,$BZ120,DH120)</f>
        <v>0.195</v>
      </c>
      <c r="BB120" s="31" t="n">
        <f aca="false">INDEX(Curves!$A$12:$AZ$907,$BZ120,DI120)</f>
        <v>0.975532529225106</v>
      </c>
      <c r="BC120" s="31"/>
      <c r="BD120" s="31" t="n">
        <f aca="false">INDEX(Curves!$A$12:$AZ$907,$BZ120,DK120)</f>
        <v>2.525</v>
      </c>
      <c r="BE120" s="31" t="n">
        <f aca="false">INDEX(Curves!$A$12:$AZ$907,$BZ120,DL120)</f>
        <v>0.195</v>
      </c>
      <c r="BF120" s="31" t="n">
        <f aca="false">INDEX(Curves!$A$12:$AZ$907,$BZ120,DM120)</f>
        <v>0.970777216656106</v>
      </c>
      <c r="BG120" s="31"/>
      <c r="BH120" s="31" t="n">
        <f aca="false">INDEX(Curves!$A$12:$AZ$907,$BZ120,DO120)</f>
        <v>2.42</v>
      </c>
      <c r="BI120" s="31" t="n">
        <f aca="false">INDEX(Curves!$A$12:$AZ$907,$BZ120,DP120)</f>
        <v>0.195</v>
      </c>
      <c r="BJ120" s="31" t="n">
        <f aca="false">INDEX(Curves!$A$12:$AZ$907,$BZ120,DQ120)</f>
        <v>0.966494878990379</v>
      </c>
      <c r="BK120" s="0"/>
      <c r="BL120" s="0"/>
      <c r="BM120" s="51" t="n">
        <f aca="false">BM119</f>
        <v>35916</v>
      </c>
      <c r="BN120" s="51" t="n">
        <f aca="false">EOMONTH(BM120,1)</f>
        <v>35976</v>
      </c>
      <c r="BO120" s="51" t="n">
        <f aca="false">EOMONTH(BN120,1)</f>
        <v>36007</v>
      </c>
      <c r="BP120" s="51" t="n">
        <f aca="false">EOMONTH(BO120,1)</f>
        <v>36038</v>
      </c>
      <c r="BQ120" s="51" t="n">
        <f aca="false">EOMONTH(BP120,1)</f>
        <v>36068</v>
      </c>
      <c r="BR120" s="51" t="n">
        <f aca="false">EOMONTH(BQ120,1)</f>
        <v>36099</v>
      </c>
      <c r="BS120" s="51" t="n">
        <f aca="false">EOMONTH(BR120,1)</f>
        <v>36129</v>
      </c>
      <c r="BT120" s="51" t="n">
        <f aca="false">EOMONTH(BS120,1)</f>
        <v>36160</v>
      </c>
      <c r="BU120" s="51" t="n">
        <f aca="false">EOMONTH(BT120,1)</f>
        <v>36191</v>
      </c>
      <c r="BV120" s="51" t="n">
        <f aca="false">EOMONTH(BU120,1)</f>
        <v>36219</v>
      </c>
      <c r="BW120" s="51" t="n">
        <f aca="false">EOMONTH(BV120,1)</f>
        <v>36250</v>
      </c>
      <c r="BX120" s="52"/>
      <c r="BZ120" s="34" t="n">
        <f aca="false">MATCH(C120,Curves!$C$12:$C$433,0)</f>
        <v>118</v>
      </c>
      <c r="CA120" s="34" t="n">
        <f aca="false">MATCH(CONCATENATE("NG ",TEXT($BM120,"mmm-yyyy")),Curves!$11:$11,0)</f>
        <v>20</v>
      </c>
      <c r="CB120" s="34" t="n">
        <f aca="false">MATCH(CONCATENATE("B ",TEXT($BM120,"mmm-yyyy")),Curves!$11:$11,0)</f>
        <v>8</v>
      </c>
      <c r="CC120" s="34" t="n">
        <f aca="false">MATCH(CONCATENATE("DISC ",TEXT($BM120,"mmm-yyyy")),Curves!$11:$11,0)</f>
        <v>32</v>
      </c>
      <c r="CD120" s="34"/>
      <c r="CE120" s="34" t="n">
        <f aca="false">MATCH(CONCATENATE("NG ",TEXT($BN120,"mmm-yyyy")),Curves!$11:$11,0)</f>
        <v>21</v>
      </c>
      <c r="CF120" s="34" t="n">
        <f aca="false">MATCH(CONCATENATE("B ",TEXT($BN120,"mmm-yyyy")),Curves!$11:$11,0)</f>
        <v>9</v>
      </c>
      <c r="CG120" s="34" t="n">
        <f aca="false">MATCH(CONCATENATE("DISC ",TEXT($BN120,"mmm-yyyy")),Curves!$11:$11,0)</f>
        <v>33</v>
      </c>
      <c r="CH120" s="34"/>
      <c r="CI120" s="34" t="n">
        <f aca="false">MATCH(CONCATENATE("NG ",TEXT($BO120,"mmm-yyyy")),Curves!$11:$11,0)</f>
        <v>22</v>
      </c>
      <c r="CJ120" s="34" t="n">
        <f aca="false">MATCH(CONCATENATE("B ",TEXT($BO120,"mmm-yyyy")),Curves!$11:$11,0)</f>
        <v>10</v>
      </c>
      <c r="CK120" s="34" t="n">
        <f aca="false">MATCH(CONCATENATE("DISC ",TEXT($BO120,"mmm-yyyy")),Curves!$11:$11,0)</f>
        <v>34</v>
      </c>
      <c r="CL120" s="34"/>
      <c r="CM120" s="34" t="n">
        <f aca="false">MATCH(CONCATENATE("NG ",TEXT($BP120,"mmm-yyyy")),Curves!$11:$11,0)</f>
        <v>23</v>
      </c>
      <c r="CN120" s="34" t="n">
        <f aca="false">MATCH(CONCATENATE("B ",TEXT($BP120,"mmm-yyyy")),Curves!$11:$11,0)</f>
        <v>11</v>
      </c>
      <c r="CO120" s="34" t="n">
        <f aca="false">MATCH(CONCATENATE("DISC ",TEXT($BP120,"mmm-yyyy")),Curves!$11:$11,0)</f>
        <v>35</v>
      </c>
      <c r="CP120" s="34"/>
      <c r="CQ120" s="34" t="n">
        <f aca="false">MATCH(CONCATENATE("NG ",TEXT($BQ120,"mmm-yyyy")),Curves!$11:$11,0)</f>
        <v>24</v>
      </c>
      <c r="CR120" s="34" t="n">
        <f aca="false">MATCH(CONCATENATE("B ",TEXT($BQ120,"mmm-yyyy")),Curves!$11:$11,0)</f>
        <v>12</v>
      </c>
      <c r="CS120" s="34" t="n">
        <f aca="false">MATCH(CONCATENATE("DISC ",TEXT($BQ120,"mmm-yyyy")),Curves!$11:$11,0)</f>
        <v>36</v>
      </c>
      <c r="CT120" s="34"/>
      <c r="CU120" s="34" t="n">
        <f aca="false">MATCH(CONCATENATE("NG ",TEXT($BR120,"mmm-yyyy")),Curves!$11:$11,0)</f>
        <v>25</v>
      </c>
      <c r="CV120" s="34" t="n">
        <f aca="false">MATCH(CONCATENATE("B ",TEXT($BR120,"mmm-yyyy")),Curves!$11:$11,0)</f>
        <v>13</v>
      </c>
      <c r="CW120" s="34" t="n">
        <f aca="false">MATCH(CONCATENATE("DISC ",TEXT($BR120,"mmm-yyyy")),Curves!$11:$11,0)</f>
        <v>37</v>
      </c>
      <c r="CX120" s="34"/>
      <c r="CY120" s="34" t="n">
        <f aca="false">MATCH(CONCATENATE("NG ",TEXT($BS120,"mmm-yyyy")),Curves!$11:$11,0)</f>
        <v>26</v>
      </c>
      <c r="CZ120" s="34" t="n">
        <f aca="false">MATCH(CONCATENATE("B ",TEXT($BS120,"mmm-yyyy")),Curves!$11:$11,0)</f>
        <v>14</v>
      </c>
      <c r="DA120" s="34" t="n">
        <f aca="false">MATCH(CONCATENATE("DISC ",TEXT($BS120,"mmm-yyyy")),Curves!$11:$11,0)</f>
        <v>38</v>
      </c>
      <c r="DB120" s="34"/>
      <c r="DC120" s="34" t="n">
        <f aca="false">MATCH(CONCATENATE("NG ",TEXT($BT120,"mmm-yyyy")),Curves!$11:$11,0)</f>
        <v>27</v>
      </c>
      <c r="DD120" s="34" t="n">
        <f aca="false">MATCH(CONCATENATE("B ",TEXT($BT120,"mmm-yyyy")),Curves!$11:$11,0)</f>
        <v>15</v>
      </c>
      <c r="DE120" s="34" t="n">
        <f aca="false">MATCH(CONCATENATE("DISC ",TEXT($BT120,"mmm-yyyy")),Curves!$11:$11,0)</f>
        <v>39</v>
      </c>
      <c r="DF120" s="34"/>
      <c r="DG120" s="34" t="n">
        <f aca="false">MATCH(CONCATENATE("NG ",TEXT($BU120,"mmm-yyyy")),Curves!$11:$11,0)</f>
        <v>28</v>
      </c>
      <c r="DH120" s="34" t="n">
        <f aca="false">MATCH(CONCATENATE("B ",TEXT($BU120,"mmm-yyyy")),Curves!$11:$11,0)</f>
        <v>16</v>
      </c>
      <c r="DI120" s="34" t="n">
        <f aca="false">MATCH(CONCATENATE("DISC ",TEXT($BU120,"mmm-yyyy")),Curves!$11:$11,0)</f>
        <v>40</v>
      </c>
      <c r="DK120" s="34" t="n">
        <f aca="false">MATCH(CONCATENATE("NG ",TEXT($BV120,"mmm-yyyy")),Curves!$11:$11,0)</f>
        <v>29</v>
      </c>
      <c r="DL120" s="34" t="n">
        <f aca="false">MATCH(CONCATENATE("B ",TEXT($BV120,"mmm-yyyy")),Curves!$11:$11,0)</f>
        <v>17</v>
      </c>
      <c r="DM120" s="34" t="n">
        <f aca="false">MATCH(CONCATENATE("DISC ",TEXT($BV120,"mmm-yyyy")),Curves!$11:$11,0)</f>
        <v>41</v>
      </c>
      <c r="DO120" s="34" t="n">
        <f aca="false">MATCH(CONCATENATE("NG ",TEXT($BW120,"mmm-yyyy")),Curves!$11:$11,0)</f>
        <v>30</v>
      </c>
      <c r="DP120" s="34" t="n">
        <f aca="false">MATCH(CONCATENATE("B ",TEXT($BW120,"mmm-yyyy")),Curves!$11:$11,0)</f>
        <v>18</v>
      </c>
      <c r="DQ120" s="34" t="n">
        <f aca="false">MATCH(CONCATENATE("DISC ",TEXT($BW120,"mmm-yyyy")),Curves!$11:$11,0)</f>
        <v>42</v>
      </c>
    </row>
    <row r="121" customFormat="false" ht="12.75" hidden="false" customHeight="false" outlineLevel="0" collapsed="false">
      <c r="B121" s="26" t="n">
        <f aca="false">IF(C121&lt;&gt;"",IF(C121&gt;=(WORKDAY(EOMONTH(C121,0)+1,-2)),EOMONTH(EOMONTH(C121,0)+1,0)+1,EOMONTH(C121,0)+1),"")</f>
        <v>36008</v>
      </c>
      <c r="C121" s="45" t="n">
        <f aca="false">IF(Curves!C130&lt;&gt;"",Curves!C130,"")</f>
        <v>36004</v>
      </c>
      <c r="D121" s="46"/>
      <c r="E121" s="47" t="n">
        <f aca="false">(T121+U121)*V121</f>
        <v>0</v>
      </c>
      <c r="F121" s="47" t="n">
        <f aca="false">(X121+Y121)*Z121</f>
        <v>0</v>
      </c>
      <c r="G121" s="47" t="n">
        <f aca="false">(AB121+AC121)*AD121</f>
        <v>0</v>
      </c>
      <c r="H121" s="47" t="n">
        <f aca="false">(AF121+AG121)*AH121</f>
        <v>2.42053298554022</v>
      </c>
      <c r="I121" s="47" t="n">
        <f aca="false">(AJ121+AK121)*AL121</f>
        <v>2.24764867642285</v>
      </c>
      <c r="J121" s="47" t="n">
        <f aca="false">(AN121+AO121)*AP121</f>
        <v>2.18758093294296</v>
      </c>
      <c r="K121" s="47" t="n">
        <f aca="false">(AR121+AS121)*AT121</f>
        <v>2.40354348944173</v>
      </c>
      <c r="L121" s="47" t="n">
        <f aca="false">(AV121+AW121)*AX121</f>
        <v>2.66680195202504</v>
      </c>
      <c r="M121" s="47" t="n">
        <f aca="false">(AZ121+BA121)*BB121</f>
        <v>2.73483673099027</v>
      </c>
      <c r="N121" s="47" t="n">
        <f aca="false">(BD121+BE121)*BF121</f>
        <v>2.62635461520072</v>
      </c>
      <c r="O121" s="48" t="n">
        <f aca="false">(BH121+BI121)*BJ121</f>
        <v>2.51810501464838</v>
      </c>
      <c r="P121" s="49" t="n">
        <f aca="false">MAX(E121:O121)</f>
        <v>2.73483673099027</v>
      </c>
      <c r="Q121" s="49" t="n">
        <f aca="false">MIN(H121:O121)</f>
        <v>2.18758093294296</v>
      </c>
      <c r="R121" s="50" t="n">
        <f aca="false">IF(P121-Q121&lt;&gt;0,P121-Q121,R120)</f>
        <v>0.547255798047309</v>
      </c>
      <c r="T121" s="31" t="n">
        <f aca="false">INDEX(Curves!$A$12:$AZ$907,$BZ121,CA121)</f>
        <v>0</v>
      </c>
      <c r="U121" s="31" t="n">
        <f aca="false">INDEX(Curves!$A$12:$AZ$907,$BZ121,CB121)</f>
        <v>0</v>
      </c>
      <c r="V121" s="31" t="n">
        <f aca="false">INDEX(Curves!$A$12:$AZ$907,$BZ121,CC121)</f>
        <v>0</v>
      </c>
      <c r="W121" s="31"/>
      <c r="X121" s="31" t="n">
        <f aca="false">INDEX(Curves!$A$12:$AZ$907,$BZ121,CE121)</f>
        <v>0</v>
      </c>
      <c r="Y121" s="31" t="n">
        <f aca="false">INDEX(Curves!$A$12:$AZ$907,$BZ121,CF121)</f>
        <v>0</v>
      </c>
      <c r="Z121" s="31" t="n">
        <f aca="false">INDEX(Curves!$A$12:$AZ$907,$BZ121,CG121)</f>
        <v>0</v>
      </c>
      <c r="AA121" s="31"/>
      <c r="AB121" s="31" t="n">
        <f aca="false">INDEX(Curves!$A$12:$AZ$907,$BZ121,CI121)</f>
        <v>0</v>
      </c>
      <c r="AC121" s="31" t="n">
        <f aca="false">INDEX(Curves!$A$12:$AZ$907,$BZ121,CJ121)</f>
        <v>0</v>
      </c>
      <c r="AD121" s="31" t="n">
        <f aca="false">INDEX(Curves!$A$12:$AZ$907,$BZ121,CK121)</f>
        <v>0</v>
      </c>
      <c r="AE121" s="31"/>
      <c r="AF121" s="31" t="n">
        <f aca="false">INDEX(Curves!$A$12:$AZ$907,$BZ121,CM121)</f>
        <v>1.952</v>
      </c>
      <c r="AG121" s="31" t="n">
        <f aca="false">INDEX(Curves!$A$12:$AZ$907,$BZ121,CN121)</f>
        <v>0.47</v>
      </c>
      <c r="AH121" s="31" t="n">
        <f aca="false">INDEX(Curves!$A$12:$AZ$907,$BZ121,CO121)</f>
        <v>0.999394296259382</v>
      </c>
      <c r="AI121" s="31"/>
      <c r="AJ121" s="31" t="n">
        <f aca="false">INDEX(Curves!$A$12:$AZ$907,$BZ121,CQ121)</f>
        <v>1.935</v>
      </c>
      <c r="AK121" s="31" t="n">
        <f aca="false">INDEX(Curves!$A$12:$AZ$907,$BZ121,CR121)</f>
        <v>0.325</v>
      </c>
      <c r="AL121" s="31" t="n">
        <f aca="false">INDEX(Curves!$A$12:$AZ$907,$BZ121,CS121)</f>
        <v>0.994534812576484</v>
      </c>
      <c r="AM121" s="31"/>
      <c r="AN121" s="31" t="n">
        <f aca="false">INDEX(Curves!$A$12:$AZ$907,$BZ121,CU121)</f>
        <v>1.985</v>
      </c>
      <c r="AO121" s="31" t="n">
        <f aca="false">INDEX(Curves!$A$12:$AZ$907,$BZ121,CV121)</f>
        <v>0.225</v>
      </c>
      <c r="AP121" s="31" t="n">
        <f aca="false">INDEX(Curves!$A$12:$AZ$907,$BZ121,CW121)</f>
        <v>0.989855625766046</v>
      </c>
      <c r="AQ121" s="31"/>
      <c r="AR121" s="31" t="n">
        <f aca="false">INDEX(Curves!$A$12:$AZ$907,$BZ121,CY121)</f>
        <v>2.245</v>
      </c>
      <c r="AS121" s="31" t="n">
        <f aca="false">INDEX(Curves!$A$12:$AZ$907,$BZ121,CZ121)</f>
        <v>0.195</v>
      </c>
      <c r="AT121" s="31" t="n">
        <f aca="false">INDEX(Curves!$A$12:$AZ$907,$BZ121,DA121)</f>
        <v>0.98505880714825</v>
      </c>
      <c r="AU121" s="31"/>
      <c r="AV121" s="31" t="n">
        <f aca="false">INDEX(Curves!$A$12:$AZ$907,$BZ121,DC121)</f>
        <v>2.525</v>
      </c>
      <c r="AW121" s="31" t="n">
        <f aca="false">INDEX(Curves!$A$12:$AZ$907,$BZ121,DD121)</f>
        <v>0.195</v>
      </c>
      <c r="AX121" s="31" t="n">
        <f aca="false">INDEX(Curves!$A$12:$AZ$907,$BZ121,DE121)</f>
        <v>0.980441894126853</v>
      </c>
      <c r="AY121" s="31"/>
      <c r="AZ121" s="31" t="n">
        <f aca="false">INDEX(Curves!$A$12:$AZ$907,$BZ121,DG121)</f>
        <v>2.608</v>
      </c>
      <c r="BA121" s="31" t="n">
        <f aca="false">INDEX(Curves!$A$12:$AZ$907,$BZ121,DH121)</f>
        <v>0.195</v>
      </c>
      <c r="BB121" s="31" t="n">
        <f aca="false">INDEX(Curves!$A$12:$AZ$907,$BZ121,DI121)</f>
        <v>0.975682030321181</v>
      </c>
      <c r="BC121" s="31"/>
      <c r="BD121" s="31" t="n">
        <f aca="false">INDEX(Curves!$A$12:$AZ$907,$BZ121,DK121)</f>
        <v>2.51</v>
      </c>
      <c r="BE121" s="31" t="n">
        <f aca="false">INDEX(Curves!$A$12:$AZ$907,$BZ121,DL121)</f>
        <v>0.195</v>
      </c>
      <c r="BF121" s="31" t="n">
        <f aca="false">INDEX(Curves!$A$12:$AZ$907,$BZ121,DM121)</f>
        <v>0.970925920591763</v>
      </c>
      <c r="BG121" s="31"/>
      <c r="BH121" s="31" t="n">
        <f aca="false">INDEX(Curves!$A$12:$AZ$907,$BZ121,DO121)</f>
        <v>2.41</v>
      </c>
      <c r="BI121" s="31" t="n">
        <f aca="false">INDEX(Curves!$A$12:$AZ$907,$BZ121,DP121)</f>
        <v>0.195</v>
      </c>
      <c r="BJ121" s="31" t="n">
        <f aca="false">INDEX(Curves!$A$12:$AZ$907,$BZ121,DQ121)</f>
        <v>0.966642999865019</v>
      </c>
      <c r="BK121" s="0"/>
      <c r="BL121" s="0"/>
      <c r="BM121" s="51" t="n">
        <f aca="false">BM120</f>
        <v>35916</v>
      </c>
      <c r="BN121" s="51" t="n">
        <f aca="false">EOMONTH(BM121,1)</f>
        <v>35976</v>
      </c>
      <c r="BO121" s="51" t="n">
        <f aca="false">EOMONTH(BN121,1)</f>
        <v>36007</v>
      </c>
      <c r="BP121" s="51" t="n">
        <f aca="false">EOMONTH(BO121,1)</f>
        <v>36038</v>
      </c>
      <c r="BQ121" s="51" t="n">
        <f aca="false">EOMONTH(BP121,1)</f>
        <v>36068</v>
      </c>
      <c r="BR121" s="51" t="n">
        <f aca="false">EOMONTH(BQ121,1)</f>
        <v>36099</v>
      </c>
      <c r="BS121" s="51" t="n">
        <f aca="false">EOMONTH(BR121,1)</f>
        <v>36129</v>
      </c>
      <c r="BT121" s="51" t="n">
        <f aca="false">EOMONTH(BS121,1)</f>
        <v>36160</v>
      </c>
      <c r="BU121" s="51" t="n">
        <f aca="false">EOMONTH(BT121,1)</f>
        <v>36191</v>
      </c>
      <c r="BV121" s="51" t="n">
        <f aca="false">EOMONTH(BU121,1)</f>
        <v>36219</v>
      </c>
      <c r="BW121" s="51" t="n">
        <f aca="false">EOMONTH(BV121,1)</f>
        <v>36250</v>
      </c>
      <c r="BX121" s="52"/>
      <c r="BZ121" s="34" t="n">
        <f aca="false">MATCH(C121,Curves!$C$12:$C$433,0)</f>
        <v>119</v>
      </c>
      <c r="CA121" s="34" t="n">
        <f aca="false">MATCH(CONCATENATE("NG ",TEXT($BM121,"mmm-yyyy")),Curves!$11:$11,0)</f>
        <v>20</v>
      </c>
      <c r="CB121" s="34" t="n">
        <f aca="false">MATCH(CONCATENATE("B ",TEXT($BM121,"mmm-yyyy")),Curves!$11:$11,0)</f>
        <v>8</v>
      </c>
      <c r="CC121" s="34" t="n">
        <f aca="false">MATCH(CONCATENATE("DISC ",TEXT($BM121,"mmm-yyyy")),Curves!$11:$11,0)</f>
        <v>32</v>
      </c>
      <c r="CD121" s="34"/>
      <c r="CE121" s="34" t="n">
        <f aca="false">MATCH(CONCATENATE("NG ",TEXT($BN121,"mmm-yyyy")),Curves!$11:$11,0)</f>
        <v>21</v>
      </c>
      <c r="CF121" s="34" t="n">
        <f aca="false">MATCH(CONCATENATE("B ",TEXT($BN121,"mmm-yyyy")),Curves!$11:$11,0)</f>
        <v>9</v>
      </c>
      <c r="CG121" s="34" t="n">
        <f aca="false">MATCH(CONCATENATE("DISC ",TEXT($BN121,"mmm-yyyy")),Curves!$11:$11,0)</f>
        <v>33</v>
      </c>
      <c r="CH121" s="34"/>
      <c r="CI121" s="34" t="n">
        <f aca="false">MATCH(CONCATENATE("NG ",TEXT($BO121,"mmm-yyyy")),Curves!$11:$11,0)</f>
        <v>22</v>
      </c>
      <c r="CJ121" s="34" t="n">
        <f aca="false">MATCH(CONCATENATE("B ",TEXT($BO121,"mmm-yyyy")),Curves!$11:$11,0)</f>
        <v>10</v>
      </c>
      <c r="CK121" s="34" t="n">
        <f aca="false">MATCH(CONCATENATE("DISC ",TEXT($BO121,"mmm-yyyy")),Curves!$11:$11,0)</f>
        <v>34</v>
      </c>
      <c r="CL121" s="34"/>
      <c r="CM121" s="34" t="n">
        <f aca="false">MATCH(CONCATENATE("NG ",TEXT($BP121,"mmm-yyyy")),Curves!$11:$11,0)</f>
        <v>23</v>
      </c>
      <c r="CN121" s="34" t="n">
        <f aca="false">MATCH(CONCATENATE("B ",TEXT($BP121,"mmm-yyyy")),Curves!$11:$11,0)</f>
        <v>11</v>
      </c>
      <c r="CO121" s="34" t="n">
        <f aca="false">MATCH(CONCATENATE("DISC ",TEXT($BP121,"mmm-yyyy")),Curves!$11:$11,0)</f>
        <v>35</v>
      </c>
      <c r="CP121" s="34"/>
      <c r="CQ121" s="34" t="n">
        <f aca="false">MATCH(CONCATENATE("NG ",TEXT($BQ121,"mmm-yyyy")),Curves!$11:$11,0)</f>
        <v>24</v>
      </c>
      <c r="CR121" s="34" t="n">
        <f aca="false">MATCH(CONCATENATE("B ",TEXT($BQ121,"mmm-yyyy")),Curves!$11:$11,0)</f>
        <v>12</v>
      </c>
      <c r="CS121" s="34" t="n">
        <f aca="false">MATCH(CONCATENATE("DISC ",TEXT($BQ121,"mmm-yyyy")),Curves!$11:$11,0)</f>
        <v>36</v>
      </c>
      <c r="CT121" s="34"/>
      <c r="CU121" s="34" t="n">
        <f aca="false">MATCH(CONCATENATE("NG ",TEXT($BR121,"mmm-yyyy")),Curves!$11:$11,0)</f>
        <v>25</v>
      </c>
      <c r="CV121" s="34" t="n">
        <f aca="false">MATCH(CONCATENATE("B ",TEXT($BR121,"mmm-yyyy")),Curves!$11:$11,0)</f>
        <v>13</v>
      </c>
      <c r="CW121" s="34" t="n">
        <f aca="false">MATCH(CONCATENATE("DISC ",TEXT($BR121,"mmm-yyyy")),Curves!$11:$11,0)</f>
        <v>37</v>
      </c>
      <c r="CX121" s="34"/>
      <c r="CY121" s="34" t="n">
        <f aca="false">MATCH(CONCATENATE("NG ",TEXT($BS121,"mmm-yyyy")),Curves!$11:$11,0)</f>
        <v>26</v>
      </c>
      <c r="CZ121" s="34" t="n">
        <f aca="false">MATCH(CONCATENATE("B ",TEXT($BS121,"mmm-yyyy")),Curves!$11:$11,0)</f>
        <v>14</v>
      </c>
      <c r="DA121" s="34" t="n">
        <f aca="false">MATCH(CONCATENATE("DISC ",TEXT($BS121,"mmm-yyyy")),Curves!$11:$11,0)</f>
        <v>38</v>
      </c>
      <c r="DB121" s="34"/>
      <c r="DC121" s="34" t="n">
        <f aca="false">MATCH(CONCATENATE("NG ",TEXT($BT121,"mmm-yyyy")),Curves!$11:$11,0)</f>
        <v>27</v>
      </c>
      <c r="DD121" s="34" t="n">
        <f aca="false">MATCH(CONCATENATE("B ",TEXT($BT121,"mmm-yyyy")),Curves!$11:$11,0)</f>
        <v>15</v>
      </c>
      <c r="DE121" s="34" t="n">
        <f aca="false">MATCH(CONCATENATE("DISC ",TEXT($BT121,"mmm-yyyy")),Curves!$11:$11,0)</f>
        <v>39</v>
      </c>
      <c r="DF121" s="34"/>
      <c r="DG121" s="34" t="n">
        <f aca="false">MATCH(CONCATENATE("NG ",TEXT($BU121,"mmm-yyyy")),Curves!$11:$11,0)</f>
        <v>28</v>
      </c>
      <c r="DH121" s="34" t="n">
        <f aca="false">MATCH(CONCATENATE("B ",TEXT($BU121,"mmm-yyyy")),Curves!$11:$11,0)</f>
        <v>16</v>
      </c>
      <c r="DI121" s="34" t="n">
        <f aca="false">MATCH(CONCATENATE("DISC ",TEXT($BU121,"mmm-yyyy")),Curves!$11:$11,0)</f>
        <v>40</v>
      </c>
      <c r="DK121" s="34" t="n">
        <f aca="false">MATCH(CONCATENATE("NG ",TEXT($BV121,"mmm-yyyy")),Curves!$11:$11,0)</f>
        <v>29</v>
      </c>
      <c r="DL121" s="34" t="n">
        <f aca="false">MATCH(CONCATENATE("B ",TEXT($BV121,"mmm-yyyy")),Curves!$11:$11,0)</f>
        <v>17</v>
      </c>
      <c r="DM121" s="34" t="n">
        <f aca="false">MATCH(CONCATENATE("DISC ",TEXT($BV121,"mmm-yyyy")),Curves!$11:$11,0)</f>
        <v>41</v>
      </c>
      <c r="DO121" s="34" t="n">
        <f aca="false">MATCH(CONCATENATE("NG ",TEXT($BW121,"mmm-yyyy")),Curves!$11:$11,0)</f>
        <v>30</v>
      </c>
      <c r="DP121" s="34" t="n">
        <f aca="false">MATCH(CONCATENATE("B ",TEXT($BW121,"mmm-yyyy")),Curves!$11:$11,0)</f>
        <v>18</v>
      </c>
      <c r="DQ121" s="34" t="n">
        <f aca="false">MATCH(CONCATENATE("DISC ",TEXT($BW121,"mmm-yyyy")),Curves!$11:$11,0)</f>
        <v>42</v>
      </c>
    </row>
    <row r="122" customFormat="false" ht="12.75" hidden="false" customHeight="false" outlineLevel="0" collapsed="false">
      <c r="B122" s="26" t="n">
        <f aca="false">IF(C122&lt;&gt;"",IF(C122&gt;=(WORKDAY(EOMONTH(C122,0)+1,-2)),EOMONTH(EOMONTH(C122,0)+1,0)+1,EOMONTH(C122,0)+1),"")</f>
        <v>36008</v>
      </c>
      <c r="C122" s="45" t="n">
        <f aca="false">IF(Curves!C131&lt;&gt;"",Curves!C131,"")</f>
        <v>36005</v>
      </c>
      <c r="D122" s="46"/>
      <c r="E122" s="47" t="n">
        <f aca="false">(T122+U122)*V122</f>
        <v>0</v>
      </c>
      <c r="F122" s="47" t="n">
        <f aca="false">(X122+Y122)*Z122</f>
        <v>0</v>
      </c>
      <c r="G122" s="47" t="n">
        <f aca="false">(AB122+AC122)*AD122</f>
        <v>0</v>
      </c>
      <c r="H122" s="47" t="n">
        <f aca="false">(AF122+AG122)*AH122</f>
        <v>2.418901891739</v>
      </c>
      <c r="I122" s="47" t="n">
        <f aca="false">(AJ122+AK122)*AL122</f>
        <v>2.24601624868816</v>
      </c>
      <c r="J122" s="47" t="n">
        <f aca="false">(AN122+AO122)*AP122</f>
        <v>2.18494305475021</v>
      </c>
      <c r="K122" s="47" t="n">
        <f aca="false">(AR122+AS122)*AT122</f>
        <v>2.39403945459812</v>
      </c>
      <c r="L122" s="47" t="n">
        <f aca="false">(AV122+AW122)*AX122</f>
        <v>2.65539540534957</v>
      </c>
      <c r="M122" s="47" t="n">
        <f aca="false">(AZ122+BA122)*BB122</f>
        <v>2.73030847382196</v>
      </c>
      <c r="N122" s="47" t="n">
        <f aca="false">(BD122+BE122)*BF122</f>
        <v>2.62474754524314</v>
      </c>
      <c r="O122" s="48" t="n">
        <f aca="false">(BH122+BI122)*BJ122</f>
        <v>2.51649458471603</v>
      </c>
      <c r="P122" s="49" t="n">
        <f aca="false">MAX(E122:O122)</f>
        <v>2.73030847382196</v>
      </c>
      <c r="Q122" s="49" t="n">
        <f aca="false">MIN(H122:O122)</f>
        <v>2.18494305475021</v>
      </c>
      <c r="R122" s="50" t="n">
        <f aca="false">IF(P122-Q122&lt;&gt;0,P122-Q122,R121)</f>
        <v>0.545365419071743</v>
      </c>
      <c r="T122" s="31" t="n">
        <f aca="false">INDEX(Curves!$A$12:$AZ$907,$BZ122,CA122)</f>
        <v>0</v>
      </c>
      <c r="U122" s="31" t="n">
        <f aca="false">INDEX(Curves!$A$12:$AZ$907,$BZ122,CB122)</f>
        <v>0</v>
      </c>
      <c r="V122" s="31" t="n">
        <f aca="false">INDEX(Curves!$A$12:$AZ$907,$BZ122,CC122)</f>
        <v>0</v>
      </c>
      <c r="W122" s="31"/>
      <c r="X122" s="31" t="n">
        <f aca="false">INDEX(Curves!$A$12:$AZ$907,$BZ122,CE122)</f>
        <v>0</v>
      </c>
      <c r="Y122" s="31" t="n">
        <f aca="false">INDEX(Curves!$A$12:$AZ$907,$BZ122,CF122)</f>
        <v>0</v>
      </c>
      <c r="Z122" s="31" t="n">
        <f aca="false">INDEX(Curves!$A$12:$AZ$907,$BZ122,CG122)</f>
        <v>0</v>
      </c>
      <c r="AA122" s="31"/>
      <c r="AB122" s="31" t="n">
        <f aca="false">INDEX(Curves!$A$12:$AZ$907,$BZ122,CI122)</f>
        <v>0</v>
      </c>
      <c r="AC122" s="31" t="n">
        <f aca="false">INDEX(Curves!$A$12:$AZ$907,$BZ122,CJ122)</f>
        <v>0</v>
      </c>
      <c r="AD122" s="31" t="n">
        <f aca="false">INDEX(Curves!$A$12:$AZ$907,$BZ122,CK122)</f>
        <v>0</v>
      </c>
      <c r="AE122" s="31"/>
      <c r="AF122" s="31" t="n">
        <f aca="false">INDEX(Curves!$A$12:$AZ$907,$BZ122,CM122)</f>
        <v>1.942</v>
      </c>
      <c r="AG122" s="31" t="n">
        <f aca="false">INDEX(Curves!$A$12:$AZ$907,$BZ122,CN122)</f>
        <v>0.478</v>
      </c>
      <c r="AH122" s="31" t="n">
        <f aca="false">INDEX(Curves!$A$12:$AZ$907,$BZ122,CO122)</f>
        <v>0.999546236255787</v>
      </c>
      <c r="AI122" s="31"/>
      <c r="AJ122" s="31" t="n">
        <f aca="false">INDEX(Curves!$A$12:$AZ$907,$BZ122,CQ122)</f>
        <v>1.933</v>
      </c>
      <c r="AK122" s="31" t="n">
        <f aca="false">INDEX(Curves!$A$12:$AZ$907,$BZ122,CR122)</f>
        <v>0.325</v>
      </c>
      <c r="AL122" s="31" t="n">
        <f aca="false">INDEX(Curves!$A$12:$AZ$907,$BZ122,CS122)</f>
        <v>0.994692758497856</v>
      </c>
      <c r="AM122" s="31"/>
      <c r="AN122" s="31" t="n">
        <f aca="false">INDEX(Curves!$A$12:$AZ$907,$BZ122,CU122)</f>
        <v>1.982</v>
      </c>
      <c r="AO122" s="31" t="n">
        <f aca="false">INDEX(Curves!$A$12:$AZ$907,$BZ122,CV122)</f>
        <v>0.225</v>
      </c>
      <c r="AP122" s="31" t="n">
        <f aca="false">INDEX(Curves!$A$12:$AZ$907,$BZ122,CW122)</f>
        <v>0.990005915156417</v>
      </c>
      <c r="AQ122" s="31"/>
      <c r="AR122" s="31" t="n">
        <f aca="false">INDEX(Curves!$A$12:$AZ$907,$BZ122,CY122)</f>
        <v>2.235</v>
      </c>
      <c r="AS122" s="31" t="n">
        <f aca="false">INDEX(Curves!$A$12:$AZ$907,$BZ122,CZ122)</f>
        <v>0.195</v>
      </c>
      <c r="AT122" s="31" t="n">
        <f aca="false">INDEX(Curves!$A$12:$AZ$907,$BZ122,DA122)</f>
        <v>0.985201421645318</v>
      </c>
      <c r="AU122" s="31"/>
      <c r="AV122" s="31" t="n">
        <f aca="false">INDEX(Curves!$A$12:$AZ$907,$BZ122,DC122)</f>
        <v>2.513</v>
      </c>
      <c r="AW122" s="31" t="n">
        <f aca="false">INDEX(Curves!$A$12:$AZ$907,$BZ122,DD122)</f>
        <v>0.195</v>
      </c>
      <c r="AX122" s="31" t="n">
        <f aca="false">INDEX(Curves!$A$12:$AZ$907,$BZ122,DE122)</f>
        <v>0.980574374205895</v>
      </c>
      <c r="AY122" s="31"/>
      <c r="AZ122" s="31" t="n">
        <f aca="false">INDEX(Curves!$A$12:$AZ$907,$BZ122,DG122)</f>
        <v>2.603</v>
      </c>
      <c r="BA122" s="31" t="n">
        <f aca="false">INDEX(Curves!$A$12:$AZ$907,$BZ122,DH122)</f>
        <v>0.195</v>
      </c>
      <c r="BB122" s="31" t="n">
        <f aca="false">INDEX(Curves!$A$12:$AZ$907,$BZ122,DI122)</f>
        <v>0.97580717434666</v>
      </c>
      <c r="BC122" s="31"/>
      <c r="BD122" s="31" t="n">
        <f aca="false">INDEX(Curves!$A$12:$AZ$907,$BZ122,DK122)</f>
        <v>2.508</v>
      </c>
      <c r="BE122" s="31" t="n">
        <f aca="false">INDEX(Curves!$A$12:$AZ$907,$BZ122,DL122)</f>
        <v>0.195</v>
      </c>
      <c r="BF122" s="31" t="n">
        <f aca="false">INDEX(Curves!$A$12:$AZ$907,$BZ122,DM122)</f>
        <v>0.971049776264574</v>
      </c>
      <c r="BG122" s="31"/>
      <c r="BH122" s="31" t="n">
        <f aca="false">INDEX(Curves!$A$12:$AZ$907,$BZ122,DO122)</f>
        <v>2.408</v>
      </c>
      <c r="BI122" s="31" t="n">
        <f aca="false">INDEX(Curves!$A$12:$AZ$907,$BZ122,DP122)</f>
        <v>0.195</v>
      </c>
      <c r="BJ122" s="31" t="n">
        <f aca="false">INDEX(Curves!$A$12:$AZ$907,$BZ122,DQ122)</f>
        <v>0.966767032161365</v>
      </c>
      <c r="BK122" s="0"/>
      <c r="BL122" s="0"/>
      <c r="BM122" s="51" t="n">
        <f aca="false">BM121</f>
        <v>35916</v>
      </c>
      <c r="BN122" s="51" t="n">
        <f aca="false">EOMONTH(BM122,1)</f>
        <v>35976</v>
      </c>
      <c r="BO122" s="51" t="n">
        <f aca="false">EOMONTH(BN122,1)</f>
        <v>36007</v>
      </c>
      <c r="BP122" s="51" t="n">
        <f aca="false">EOMONTH(BO122,1)</f>
        <v>36038</v>
      </c>
      <c r="BQ122" s="51" t="n">
        <f aca="false">EOMONTH(BP122,1)</f>
        <v>36068</v>
      </c>
      <c r="BR122" s="51" t="n">
        <f aca="false">EOMONTH(BQ122,1)</f>
        <v>36099</v>
      </c>
      <c r="BS122" s="51" t="n">
        <f aca="false">EOMONTH(BR122,1)</f>
        <v>36129</v>
      </c>
      <c r="BT122" s="51" t="n">
        <f aca="false">EOMONTH(BS122,1)</f>
        <v>36160</v>
      </c>
      <c r="BU122" s="51" t="n">
        <f aca="false">EOMONTH(BT122,1)</f>
        <v>36191</v>
      </c>
      <c r="BV122" s="51" t="n">
        <f aca="false">EOMONTH(BU122,1)</f>
        <v>36219</v>
      </c>
      <c r="BW122" s="51" t="n">
        <f aca="false">EOMONTH(BV122,1)</f>
        <v>36250</v>
      </c>
      <c r="BX122" s="52"/>
      <c r="BZ122" s="34" t="n">
        <f aca="false">MATCH(C122,Curves!$C$12:$C$433,0)</f>
        <v>120</v>
      </c>
      <c r="CA122" s="34" t="n">
        <f aca="false">MATCH(CONCATENATE("NG ",TEXT($BM122,"mmm-yyyy")),Curves!$11:$11,0)</f>
        <v>20</v>
      </c>
      <c r="CB122" s="34" t="n">
        <f aca="false">MATCH(CONCATENATE("B ",TEXT($BM122,"mmm-yyyy")),Curves!$11:$11,0)</f>
        <v>8</v>
      </c>
      <c r="CC122" s="34" t="n">
        <f aca="false">MATCH(CONCATENATE("DISC ",TEXT($BM122,"mmm-yyyy")),Curves!$11:$11,0)</f>
        <v>32</v>
      </c>
      <c r="CD122" s="34"/>
      <c r="CE122" s="34" t="n">
        <f aca="false">MATCH(CONCATENATE("NG ",TEXT($BN122,"mmm-yyyy")),Curves!$11:$11,0)</f>
        <v>21</v>
      </c>
      <c r="CF122" s="34" t="n">
        <f aca="false">MATCH(CONCATENATE("B ",TEXT($BN122,"mmm-yyyy")),Curves!$11:$11,0)</f>
        <v>9</v>
      </c>
      <c r="CG122" s="34" t="n">
        <f aca="false">MATCH(CONCATENATE("DISC ",TEXT($BN122,"mmm-yyyy")),Curves!$11:$11,0)</f>
        <v>33</v>
      </c>
      <c r="CH122" s="34"/>
      <c r="CI122" s="34" t="n">
        <f aca="false">MATCH(CONCATENATE("NG ",TEXT($BO122,"mmm-yyyy")),Curves!$11:$11,0)</f>
        <v>22</v>
      </c>
      <c r="CJ122" s="34" t="n">
        <f aca="false">MATCH(CONCATENATE("B ",TEXT($BO122,"mmm-yyyy")),Curves!$11:$11,0)</f>
        <v>10</v>
      </c>
      <c r="CK122" s="34" t="n">
        <f aca="false">MATCH(CONCATENATE("DISC ",TEXT($BO122,"mmm-yyyy")),Curves!$11:$11,0)</f>
        <v>34</v>
      </c>
      <c r="CL122" s="34"/>
      <c r="CM122" s="34" t="n">
        <f aca="false">MATCH(CONCATENATE("NG ",TEXT($BP122,"mmm-yyyy")),Curves!$11:$11,0)</f>
        <v>23</v>
      </c>
      <c r="CN122" s="34" t="n">
        <f aca="false">MATCH(CONCATENATE("B ",TEXT($BP122,"mmm-yyyy")),Curves!$11:$11,0)</f>
        <v>11</v>
      </c>
      <c r="CO122" s="34" t="n">
        <f aca="false">MATCH(CONCATENATE("DISC ",TEXT($BP122,"mmm-yyyy")),Curves!$11:$11,0)</f>
        <v>35</v>
      </c>
      <c r="CP122" s="34"/>
      <c r="CQ122" s="34" t="n">
        <f aca="false">MATCH(CONCATENATE("NG ",TEXT($BQ122,"mmm-yyyy")),Curves!$11:$11,0)</f>
        <v>24</v>
      </c>
      <c r="CR122" s="34" t="n">
        <f aca="false">MATCH(CONCATENATE("B ",TEXT($BQ122,"mmm-yyyy")),Curves!$11:$11,0)</f>
        <v>12</v>
      </c>
      <c r="CS122" s="34" t="n">
        <f aca="false">MATCH(CONCATENATE("DISC ",TEXT($BQ122,"mmm-yyyy")),Curves!$11:$11,0)</f>
        <v>36</v>
      </c>
      <c r="CT122" s="34"/>
      <c r="CU122" s="34" t="n">
        <f aca="false">MATCH(CONCATENATE("NG ",TEXT($BR122,"mmm-yyyy")),Curves!$11:$11,0)</f>
        <v>25</v>
      </c>
      <c r="CV122" s="34" t="n">
        <f aca="false">MATCH(CONCATENATE("B ",TEXT($BR122,"mmm-yyyy")),Curves!$11:$11,0)</f>
        <v>13</v>
      </c>
      <c r="CW122" s="34" t="n">
        <f aca="false">MATCH(CONCATENATE("DISC ",TEXT($BR122,"mmm-yyyy")),Curves!$11:$11,0)</f>
        <v>37</v>
      </c>
      <c r="CX122" s="34"/>
      <c r="CY122" s="34" t="n">
        <f aca="false">MATCH(CONCATENATE("NG ",TEXT($BS122,"mmm-yyyy")),Curves!$11:$11,0)</f>
        <v>26</v>
      </c>
      <c r="CZ122" s="34" t="n">
        <f aca="false">MATCH(CONCATENATE("B ",TEXT($BS122,"mmm-yyyy")),Curves!$11:$11,0)</f>
        <v>14</v>
      </c>
      <c r="DA122" s="34" t="n">
        <f aca="false">MATCH(CONCATENATE("DISC ",TEXT($BS122,"mmm-yyyy")),Curves!$11:$11,0)</f>
        <v>38</v>
      </c>
      <c r="DB122" s="34"/>
      <c r="DC122" s="34" t="n">
        <f aca="false">MATCH(CONCATENATE("NG ",TEXT($BT122,"mmm-yyyy")),Curves!$11:$11,0)</f>
        <v>27</v>
      </c>
      <c r="DD122" s="34" t="n">
        <f aca="false">MATCH(CONCATENATE("B ",TEXT($BT122,"mmm-yyyy")),Curves!$11:$11,0)</f>
        <v>15</v>
      </c>
      <c r="DE122" s="34" t="n">
        <f aca="false">MATCH(CONCATENATE("DISC ",TEXT($BT122,"mmm-yyyy")),Curves!$11:$11,0)</f>
        <v>39</v>
      </c>
      <c r="DF122" s="34"/>
      <c r="DG122" s="34" t="n">
        <f aca="false">MATCH(CONCATENATE("NG ",TEXT($BU122,"mmm-yyyy")),Curves!$11:$11,0)</f>
        <v>28</v>
      </c>
      <c r="DH122" s="34" t="n">
        <f aca="false">MATCH(CONCATENATE("B ",TEXT($BU122,"mmm-yyyy")),Curves!$11:$11,0)</f>
        <v>16</v>
      </c>
      <c r="DI122" s="34" t="n">
        <f aca="false">MATCH(CONCATENATE("DISC ",TEXT($BU122,"mmm-yyyy")),Curves!$11:$11,0)</f>
        <v>40</v>
      </c>
      <c r="DK122" s="34" t="n">
        <f aca="false">MATCH(CONCATENATE("NG ",TEXT($BV122,"mmm-yyyy")),Curves!$11:$11,0)</f>
        <v>29</v>
      </c>
      <c r="DL122" s="34" t="n">
        <f aca="false">MATCH(CONCATENATE("B ",TEXT($BV122,"mmm-yyyy")),Curves!$11:$11,0)</f>
        <v>17</v>
      </c>
      <c r="DM122" s="34" t="n">
        <f aca="false">MATCH(CONCATENATE("DISC ",TEXT($BV122,"mmm-yyyy")),Curves!$11:$11,0)</f>
        <v>41</v>
      </c>
      <c r="DO122" s="34" t="n">
        <f aca="false">MATCH(CONCATENATE("NG ",TEXT($BW122,"mmm-yyyy")),Curves!$11:$11,0)</f>
        <v>30</v>
      </c>
      <c r="DP122" s="34" t="n">
        <f aca="false">MATCH(CONCATENATE("B ",TEXT($BW122,"mmm-yyyy")),Curves!$11:$11,0)</f>
        <v>18</v>
      </c>
      <c r="DQ122" s="34" t="n">
        <f aca="false">MATCH(CONCATENATE("DISC ",TEXT($BW122,"mmm-yyyy")),Curves!$11:$11,0)</f>
        <v>42</v>
      </c>
    </row>
    <row r="123" customFormat="false" ht="12.75" hidden="false" customHeight="false" outlineLevel="0" collapsed="false">
      <c r="B123" s="26" t="n">
        <f aca="false">IF(C123&lt;&gt;"",IF(C123&gt;=(WORKDAY(EOMONTH(C123,0)+1,-2)),EOMONTH(EOMONTH(C123,0)+1,0)+1,EOMONTH(C123,0)+1),"")</f>
        <v>36039</v>
      </c>
      <c r="C123" s="45" t="n">
        <f aca="false">IF(Curves!C132&lt;&gt;"",Curves!C132,"")</f>
        <v>36006</v>
      </c>
      <c r="D123" s="46"/>
      <c r="E123" s="47" t="n">
        <f aca="false">(T123+U123)*V123</f>
        <v>0</v>
      </c>
      <c r="F123" s="47" t="n">
        <f aca="false">(X123+Y123)*Z123</f>
        <v>0</v>
      </c>
      <c r="G123" s="47" t="n">
        <f aca="false">(AB123+AC123)*AD123</f>
        <v>0</v>
      </c>
      <c r="H123" s="47" t="n">
        <f aca="false">(AF123+AG123)*AH123</f>
        <v>0</v>
      </c>
      <c r="I123" s="47" t="n">
        <f aca="false">(AJ123+AK123)*AL123</f>
        <v>2.26433063055062</v>
      </c>
      <c r="J123" s="47" t="n">
        <f aca="false">(AN123+AO123)*AP123</f>
        <v>2.17740971982985</v>
      </c>
      <c r="K123" s="47" t="n">
        <f aca="false">(AR123+AS123)*AT123</f>
        <v>2.37673378775979</v>
      </c>
      <c r="L123" s="47" t="n">
        <f aca="false">(AV123+AW123)*AX123</f>
        <v>2.6401751157356</v>
      </c>
      <c r="M123" s="47" t="n">
        <f aca="false">(AZ123+BA123)*BB123</f>
        <v>2.71808323744009</v>
      </c>
      <c r="N123" s="47" t="n">
        <f aca="false">(BD123+BE123)*BF123</f>
        <v>2.61252840572039</v>
      </c>
      <c r="O123" s="48" t="n">
        <f aca="false">(BH123+BI123)*BJ123</f>
        <v>2.50523621325242</v>
      </c>
      <c r="P123" s="49" t="n">
        <f aca="false">MAX(E123:O123)</f>
        <v>2.71808323744009</v>
      </c>
      <c r="Q123" s="49" t="n">
        <f aca="false">MIN(I123:O123)</f>
        <v>2.17740971982985</v>
      </c>
      <c r="R123" s="50" t="n">
        <f aca="false">IF(P123-Q123&lt;&gt;0,P123-Q123,R122)</f>
        <v>0.54067351761024</v>
      </c>
      <c r="T123" s="31" t="n">
        <f aca="false">INDEX(Curves!$A$12:$AZ$907,$BZ123,CA123)</f>
        <v>0</v>
      </c>
      <c r="U123" s="31" t="n">
        <f aca="false">INDEX(Curves!$A$12:$AZ$907,$BZ123,CB123)</f>
        <v>0</v>
      </c>
      <c r="V123" s="31" t="n">
        <f aca="false">INDEX(Curves!$A$12:$AZ$907,$BZ123,CC123)</f>
        <v>0</v>
      </c>
      <c r="W123" s="31"/>
      <c r="X123" s="31" t="n">
        <f aca="false">INDEX(Curves!$A$12:$AZ$907,$BZ123,CE123)</f>
        <v>0</v>
      </c>
      <c r="Y123" s="31" t="n">
        <f aca="false">INDEX(Curves!$A$12:$AZ$907,$BZ123,CF123)</f>
        <v>0</v>
      </c>
      <c r="Z123" s="31" t="n">
        <f aca="false">INDEX(Curves!$A$12:$AZ$907,$BZ123,CG123)</f>
        <v>0</v>
      </c>
      <c r="AA123" s="31"/>
      <c r="AB123" s="31" t="n">
        <f aca="false">INDEX(Curves!$A$12:$AZ$907,$BZ123,CI123)</f>
        <v>0</v>
      </c>
      <c r="AC123" s="31" t="n">
        <f aca="false">INDEX(Curves!$A$12:$AZ$907,$BZ123,CJ123)</f>
        <v>0</v>
      </c>
      <c r="AD123" s="31" t="n">
        <f aca="false">INDEX(Curves!$A$12:$AZ$907,$BZ123,CK123)</f>
        <v>0</v>
      </c>
      <c r="AE123" s="31"/>
      <c r="AF123" s="31" t="n">
        <f aca="false">INDEX(Curves!$A$12:$AZ$907,$BZ123,CM123)</f>
        <v>0</v>
      </c>
      <c r="AG123" s="31" t="n">
        <f aca="false">INDEX(Curves!$A$12:$AZ$907,$BZ123,CN123)</f>
        <v>0</v>
      </c>
      <c r="AH123" s="31" t="n">
        <f aca="false">INDEX(Curves!$A$12:$AZ$907,$BZ123,CO123)</f>
        <v>0</v>
      </c>
      <c r="AI123" s="31"/>
      <c r="AJ123" s="31" t="n">
        <f aca="false">INDEX(Curves!$A$12:$AZ$907,$BZ123,CQ123)</f>
        <v>1.906</v>
      </c>
      <c r="AK123" s="31" t="n">
        <f aca="false">INDEX(Curves!$A$12:$AZ$907,$BZ123,CR123)</f>
        <v>0.37</v>
      </c>
      <c r="AL123" s="31" t="n">
        <f aca="false">INDEX(Curves!$A$12:$AZ$907,$BZ123,CS123)</f>
        <v>0.994872860523117</v>
      </c>
      <c r="AM123" s="31"/>
      <c r="AN123" s="31" t="n">
        <f aca="false">INDEX(Curves!$A$12:$AZ$907,$BZ123,CU123)</f>
        <v>1.959</v>
      </c>
      <c r="AO123" s="31" t="n">
        <f aca="false">INDEX(Curves!$A$12:$AZ$907,$BZ123,CV123)</f>
        <v>0.24</v>
      </c>
      <c r="AP123" s="31" t="n">
        <f aca="false">INDEX(Curves!$A$12:$AZ$907,$BZ123,CW123)</f>
        <v>0.990181773456047</v>
      </c>
      <c r="AQ123" s="31"/>
      <c r="AR123" s="31" t="n">
        <f aca="false">INDEX(Curves!$A$12:$AZ$907,$BZ123,CY123)</f>
        <v>2.217</v>
      </c>
      <c r="AS123" s="31" t="n">
        <f aca="false">INDEX(Curves!$A$12:$AZ$907,$BZ123,CZ123)</f>
        <v>0.195</v>
      </c>
      <c r="AT123" s="31" t="n">
        <f aca="false">INDEX(Curves!$A$12:$AZ$907,$BZ123,DA123)</f>
        <v>0.98537885064668</v>
      </c>
      <c r="AU123" s="31"/>
      <c r="AV123" s="31" t="n">
        <f aca="false">INDEX(Curves!$A$12:$AZ$907,$BZ123,DC123)</f>
        <v>2.497</v>
      </c>
      <c r="AW123" s="31" t="n">
        <f aca="false">INDEX(Curves!$A$12:$AZ$907,$BZ123,DD123)</f>
        <v>0.195</v>
      </c>
      <c r="AX123" s="31" t="n">
        <f aca="false">INDEX(Curves!$A$12:$AZ$907,$BZ123,DE123)</f>
        <v>0.980748557108319</v>
      </c>
      <c r="AY123" s="31"/>
      <c r="AZ123" s="31" t="n">
        <f aca="false">INDEX(Curves!$A$12:$AZ$907,$BZ123,DG123)</f>
        <v>2.59</v>
      </c>
      <c r="BA123" s="31" t="n">
        <f aca="false">INDEX(Curves!$A$12:$AZ$907,$BZ123,DH123)</f>
        <v>0.195</v>
      </c>
      <c r="BB123" s="31" t="n">
        <f aca="false">INDEX(Curves!$A$12:$AZ$907,$BZ123,DI123)</f>
        <v>0.975972437141863</v>
      </c>
      <c r="BC123" s="31"/>
      <c r="BD123" s="31" t="n">
        <f aca="false">INDEX(Curves!$A$12:$AZ$907,$BZ123,DK123)</f>
        <v>2.495</v>
      </c>
      <c r="BE123" s="31" t="n">
        <f aca="false">INDEX(Curves!$A$12:$AZ$907,$BZ123,DL123)</f>
        <v>0.195</v>
      </c>
      <c r="BF123" s="31" t="n">
        <f aca="false">INDEX(Curves!$A$12:$AZ$907,$BZ123,DM123)</f>
        <v>0.971200150825425</v>
      </c>
      <c r="BG123" s="31"/>
      <c r="BH123" s="31" t="n">
        <f aca="false">INDEX(Curves!$A$12:$AZ$907,$BZ123,DO123)</f>
        <v>2.396</v>
      </c>
      <c r="BI123" s="31" t="n">
        <f aca="false">INDEX(Curves!$A$12:$AZ$907,$BZ123,DP123)</f>
        <v>0.195</v>
      </c>
      <c r="BJ123" s="31" t="n">
        <f aca="false">INDEX(Curves!$A$12:$AZ$907,$BZ123,DQ123)</f>
        <v>0.966899348997462</v>
      </c>
      <c r="BK123" s="0"/>
      <c r="BL123" s="0"/>
      <c r="BM123" s="51" t="n">
        <f aca="false">BM122</f>
        <v>35916</v>
      </c>
      <c r="BN123" s="51" t="n">
        <f aca="false">EOMONTH(BM123,1)</f>
        <v>35976</v>
      </c>
      <c r="BO123" s="51" t="n">
        <f aca="false">EOMONTH(BN123,1)</f>
        <v>36007</v>
      </c>
      <c r="BP123" s="51" t="n">
        <f aca="false">EOMONTH(BO123,1)</f>
        <v>36038</v>
      </c>
      <c r="BQ123" s="51" t="n">
        <f aca="false">EOMONTH(BP123,1)</f>
        <v>36068</v>
      </c>
      <c r="BR123" s="51" t="n">
        <f aca="false">EOMONTH(BQ123,1)</f>
        <v>36099</v>
      </c>
      <c r="BS123" s="51" t="n">
        <f aca="false">EOMONTH(BR123,1)</f>
        <v>36129</v>
      </c>
      <c r="BT123" s="51" t="n">
        <f aca="false">EOMONTH(BS123,1)</f>
        <v>36160</v>
      </c>
      <c r="BU123" s="51" t="n">
        <f aca="false">EOMONTH(BT123,1)</f>
        <v>36191</v>
      </c>
      <c r="BV123" s="51" t="n">
        <f aca="false">EOMONTH(BU123,1)</f>
        <v>36219</v>
      </c>
      <c r="BW123" s="51" t="n">
        <f aca="false">EOMONTH(BV123,1)</f>
        <v>36250</v>
      </c>
      <c r="BX123" s="52"/>
      <c r="BZ123" s="34" t="n">
        <f aca="false">MATCH(C123,Curves!$C$12:$C$433,0)</f>
        <v>121</v>
      </c>
      <c r="CA123" s="34" t="n">
        <f aca="false">MATCH(CONCATENATE("NG ",TEXT($BM123,"mmm-yyyy")),Curves!$11:$11,0)</f>
        <v>20</v>
      </c>
      <c r="CB123" s="34" t="n">
        <f aca="false">MATCH(CONCATENATE("B ",TEXT($BM123,"mmm-yyyy")),Curves!$11:$11,0)</f>
        <v>8</v>
      </c>
      <c r="CC123" s="34" t="n">
        <f aca="false">MATCH(CONCATENATE("DISC ",TEXT($BM123,"mmm-yyyy")),Curves!$11:$11,0)</f>
        <v>32</v>
      </c>
      <c r="CD123" s="34"/>
      <c r="CE123" s="34" t="n">
        <f aca="false">MATCH(CONCATENATE("NG ",TEXT($BN123,"mmm-yyyy")),Curves!$11:$11,0)</f>
        <v>21</v>
      </c>
      <c r="CF123" s="34" t="n">
        <f aca="false">MATCH(CONCATENATE("B ",TEXT($BN123,"mmm-yyyy")),Curves!$11:$11,0)</f>
        <v>9</v>
      </c>
      <c r="CG123" s="34" t="n">
        <f aca="false">MATCH(CONCATENATE("DISC ",TEXT($BN123,"mmm-yyyy")),Curves!$11:$11,0)</f>
        <v>33</v>
      </c>
      <c r="CH123" s="34"/>
      <c r="CI123" s="34" t="n">
        <f aca="false">MATCH(CONCATENATE("NG ",TEXT($BO123,"mmm-yyyy")),Curves!$11:$11,0)</f>
        <v>22</v>
      </c>
      <c r="CJ123" s="34" t="n">
        <f aca="false">MATCH(CONCATENATE("B ",TEXT($BO123,"mmm-yyyy")),Curves!$11:$11,0)</f>
        <v>10</v>
      </c>
      <c r="CK123" s="34" t="n">
        <f aca="false">MATCH(CONCATENATE("DISC ",TEXT($BO123,"mmm-yyyy")),Curves!$11:$11,0)</f>
        <v>34</v>
      </c>
      <c r="CL123" s="34"/>
      <c r="CM123" s="34" t="n">
        <f aca="false">MATCH(CONCATENATE("NG ",TEXT($BP123,"mmm-yyyy")),Curves!$11:$11,0)</f>
        <v>23</v>
      </c>
      <c r="CN123" s="34" t="n">
        <f aca="false">MATCH(CONCATENATE("B ",TEXT($BP123,"mmm-yyyy")),Curves!$11:$11,0)</f>
        <v>11</v>
      </c>
      <c r="CO123" s="34" t="n">
        <f aca="false">MATCH(CONCATENATE("DISC ",TEXT($BP123,"mmm-yyyy")),Curves!$11:$11,0)</f>
        <v>35</v>
      </c>
      <c r="CP123" s="34"/>
      <c r="CQ123" s="34" t="n">
        <f aca="false">MATCH(CONCATENATE("NG ",TEXT($BQ123,"mmm-yyyy")),Curves!$11:$11,0)</f>
        <v>24</v>
      </c>
      <c r="CR123" s="34" t="n">
        <f aca="false">MATCH(CONCATENATE("B ",TEXT($BQ123,"mmm-yyyy")),Curves!$11:$11,0)</f>
        <v>12</v>
      </c>
      <c r="CS123" s="34" t="n">
        <f aca="false">MATCH(CONCATENATE("DISC ",TEXT($BQ123,"mmm-yyyy")),Curves!$11:$11,0)</f>
        <v>36</v>
      </c>
      <c r="CT123" s="34"/>
      <c r="CU123" s="34" t="n">
        <f aca="false">MATCH(CONCATENATE("NG ",TEXT($BR123,"mmm-yyyy")),Curves!$11:$11,0)</f>
        <v>25</v>
      </c>
      <c r="CV123" s="34" t="n">
        <f aca="false">MATCH(CONCATENATE("B ",TEXT($BR123,"mmm-yyyy")),Curves!$11:$11,0)</f>
        <v>13</v>
      </c>
      <c r="CW123" s="34" t="n">
        <f aca="false">MATCH(CONCATENATE("DISC ",TEXT($BR123,"mmm-yyyy")),Curves!$11:$11,0)</f>
        <v>37</v>
      </c>
      <c r="CX123" s="34"/>
      <c r="CY123" s="34" t="n">
        <f aca="false">MATCH(CONCATENATE("NG ",TEXT($BS123,"mmm-yyyy")),Curves!$11:$11,0)</f>
        <v>26</v>
      </c>
      <c r="CZ123" s="34" t="n">
        <f aca="false">MATCH(CONCATENATE("B ",TEXT($BS123,"mmm-yyyy")),Curves!$11:$11,0)</f>
        <v>14</v>
      </c>
      <c r="DA123" s="34" t="n">
        <f aca="false">MATCH(CONCATENATE("DISC ",TEXT($BS123,"mmm-yyyy")),Curves!$11:$11,0)</f>
        <v>38</v>
      </c>
      <c r="DB123" s="34"/>
      <c r="DC123" s="34" t="n">
        <f aca="false">MATCH(CONCATENATE("NG ",TEXT($BT123,"mmm-yyyy")),Curves!$11:$11,0)</f>
        <v>27</v>
      </c>
      <c r="DD123" s="34" t="n">
        <f aca="false">MATCH(CONCATENATE("B ",TEXT($BT123,"mmm-yyyy")),Curves!$11:$11,0)</f>
        <v>15</v>
      </c>
      <c r="DE123" s="34" t="n">
        <f aca="false">MATCH(CONCATENATE("DISC ",TEXT($BT123,"mmm-yyyy")),Curves!$11:$11,0)</f>
        <v>39</v>
      </c>
      <c r="DF123" s="34"/>
      <c r="DG123" s="34" t="n">
        <f aca="false">MATCH(CONCATENATE("NG ",TEXT($BU123,"mmm-yyyy")),Curves!$11:$11,0)</f>
        <v>28</v>
      </c>
      <c r="DH123" s="34" t="n">
        <f aca="false">MATCH(CONCATENATE("B ",TEXT($BU123,"mmm-yyyy")),Curves!$11:$11,0)</f>
        <v>16</v>
      </c>
      <c r="DI123" s="34" t="n">
        <f aca="false">MATCH(CONCATENATE("DISC ",TEXT($BU123,"mmm-yyyy")),Curves!$11:$11,0)</f>
        <v>40</v>
      </c>
      <c r="DK123" s="34" t="n">
        <f aca="false">MATCH(CONCATENATE("NG ",TEXT($BV123,"mmm-yyyy")),Curves!$11:$11,0)</f>
        <v>29</v>
      </c>
      <c r="DL123" s="34" t="n">
        <f aca="false">MATCH(CONCATENATE("B ",TEXT($BV123,"mmm-yyyy")),Curves!$11:$11,0)</f>
        <v>17</v>
      </c>
      <c r="DM123" s="34" t="n">
        <f aca="false">MATCH(CONCATENATE("DISC ",TEXT($BV123,"mmm-yyyy")),Curves!$11:$11,0)</f>
        <v>41</v>
      </c>
      <c r="DO123" s="34" t="n">
        <f aca="false">MATCH(CONCATENATE("NG ",TEXT($BW123,"mmm-yyyy")),Curves!$11:$11,0)</f>
        <v>30</v>
      </c>
      <c r="DP123" s="34" t="n">
        <f aca="false">MATCH(CONCATENATE("B ",TEXT($BW123,"mmm-yyyy")),Curves!$11:$11,0)</f>
        <v>18</v>
      </c>
      <c r="DQ123" s="34" t="n">
        <f aca="false">MATCH(CONCATENATE("DISC ",TEXT($BW123,"mmm-yyyy")),Curves!$11:$11,0)</f>
        <v>42</v>
      </c>
    </row>
    <row r="124" customFormat="false" ht="12.75" hidden="false" customHeight="false" outlineLevel="0" collapsed="false">
      <c r="B124" s="26" t="n">
        <f aca="false">IF(C124&lt;&gt;"",IF(C124&gt;=(WORKDAY(EOMONTH(C124,0)+1,-2)),EOMONTH(EOMONTH(C124,0)+1,0)+1,EOMONTH(C124,0)+1),"")</f>
        <v>36039</v>
      </c>
      <c r="C124" s="45" t="n">
        <f aca="false">IF(Curves!C133&lt;&gt;"",Curves!C133,"")</f>
        <v>36007</v>
      </c>
      <c r="D124" s="46"/>
      <c r="E124" s="47" t="n">
        <f aca="false">(T124+U124)*V124</f>
        <v>0</v>
      </c>
      <c r="F124" s="47" t="n">
        <f aca="false">(X124+Y124)*Z124</f>
        <v>0</v>
      </c>
      <c r="G124" s="47" t="n">
        <f aca="false">(AB124+AC124)*AD124</f>
        <v>0</v>
      </c>
      <c r="H124" s="47" t="n">
        <f aca="false">(AF124+AG124)*AH124</f>
        <v>0</v>
      </c>
      <c r="I124" s="47" t="n">
        <f aca="false">(AJ124+AK124)*AL124</f>
        <v>2.22289778508811</v>
      </c>
      <c r="J124" s="47" t="n">
        <f aca="false">(AN124+AO124)*AP124</f>
        <v>2.14704510284512</v>
      </c>
      <c r="K124" s="47" t="n">
        <f aca="false">(AR124+AS124)*AT124</f>
        <v>2.34260604673512</v>
      </c>
      <c r="L124" s="47" t="n">
        <f aca="false">(AV124+AW124)*AX124</f>
        <v>2.61115523063627</v>
      </c>
      <c r="M124" s="47" t="n">
        <f aca="false">(AZ124+BA124)*BB124</f>
        <v>2.68922740537718</v>
      </c>
      <c r="N124" s="47" t="n">
        <f aca="false">(BD124+BE124)*BF124</f>
        <v>2.59061791095479</v>
      </c>
      <c r="O124" s="48" t="n">
        <f aca="false">(BH124+BI124)*BJ124</f>
        <v>2.48536290811783</v>
      </c>
      <c r="P124" s="49" t="n">
        <f aca="false">MAX(E124:O124)</f>
        <v>2.68922740537718</v>
      </c>
      <c r="Q124" s="49" t="n">
        <f aca="false">MIN(I124:O124)</f>
        <v>2.14704510284512</v>
      </c>
      <c r="R124" s="50" t="n">
        <f aca="false">IF(P124-Q124&lt;&gt;0,P124-Q124,R123)</f>
        <v>0.542182302532052</v>
      </c>
      <c r="T124" s="31" t="n">
        <f aca="false">INDEX(Curves!$A$12:$AZ$907,$BZ124,CA124)</f>
        <v>0</v>
      </c>
      <c r="U124" s="31" t="n">
        <f aca="false">INDEX(Curves!$A$12:$AZ$907,$BZ124,CB124)</f>
        <v>0</v>
      </c>
      <c r="V124" s="31" t="n">
        <f aca="false">INDEX(Curves!$A$12:$AZ$907,$BZ124,CC124)</f>
        <v>0</v>
      </c>
      <c r="W124" s="31"/>
      <c r="X124" s="31" t="n">
        <f aca="false">INDEX(Curves!$A$12:$AZ$907,$BZ124,CE124)</f>
        <v>0</v>
      </c>
      <c r="Y124" s="31" t="n">
        <f aca="false">INDEX(Curves!$A$12:$AZ$907,$BZ124,CF124)</f>
        <v>0</v>
      </c>
      <c r="Z124" s="31" t="n">
        <f aca="false">INDEX(Curves!$A$12:$AZ$907,$BZ124,CG124)</f>
        <v>0</v>
      </c>
      <c r="AA124" s="31"/>
      <c r="AB124" s="31" t="n">
        <f aca="false">INDEX(Curves!$A$12:$AZ$907,$BZ124,CI124)</f>
        <v>0</v>
      </c>
      <c r="AC124" s="31" t="n">
        <f aca="false">INDEX(Curves!$A$12:$AZ$907,$BZ124,CJ124)</f>
        <v>0</v>
      </c>
      <c r="AD124" s="31" t="n">
        <f aca="false">INDEX(Curves!$A$12:$AZ$907,$BZ124,CK124)</f>
        <v>0</v>
      </c>
      <c r="AE124" s="31"/>
      <c r="AF124" s="31" t="n">
        <f aca="false">INDEX(Curves!$A$12:$AZ$907,$BZ124,CM124)</f>
        <v>0</v>
      </c>
      <c r="AG124" s="31" t="n">
        <f aca="false">INDEX(Curves!$A$12:$AZ$907,$BZ124,CN124)</f>
        <v>0</v>
      </c>
      <c r="AH124" s="31" t="n">
        <f aca="false">INDEX(Curves!$A$12:$AZ$907,$BZ124,CO124)</f>
        <v>0</v>
      </c>
      <c r="AI124" s="31"/>
      <c r="AJ124" s="31" t="n">
        <f aca="false">INDEX(Curves!$A$12:$AZ$907,$BZ124,CQ124)</f>
        <v>1.844</v>
      </c>
      <c r="AK124" s="31" t="n">
        <f aca="false">INDEX(Curves!$A$12:$AZ$907,$BZ124,CR124)</f>
        <v>0.39</v>
      </c>
      <c r="AL124" s="31" t="n">
        <f aca="false">INDEX(Curves!$A$12:$AZ$907,$BZ124,CS124)</f>
        <v>0.995030342474535</v>
      </c>
      <c r="AM124" s="31"/>
      <c r="AN124" s="31" t="n">
        <f aca="false">INDEX(Curves!$A$12:$AZ$907,$BZ124,CU124)</f>
        <v>1.908</v>
      </c>
      <c r="AO124" s="31" t="n">
        <f aca="false">INDEX(Curves!$A$12:$AZ$907,$BZ124,CV124)</f>
        <v>0.26</v>
      </c>
      <c r="AP124" s="31" t="n">
        <f aca="false">INDEX(Curves!$A$12:$AZ$907,$BZ124,CW124)</f>
        <v>0.990334457031883</v>
      </c>
      <c r="AQ124" s="31"/>
      <c r="AR124" s="31" t="n">
        <f aca="false">INDEX(Curves!$A$12:$AZ$907,$BZ124,CY124)</f>
        <v>2.182</v>
      </c>
      <c r="AS124" s="31" t="n">
        <f aca="false">INDEX(Curves!$A$12:$AZ$907,$BZ124,CZ124)</f>
        <v>0.195</v>
      </c>
      <c r="AT124" s="31" t="n">
        <f aca="false">INDEX(Curves!$A$12:$AZ$907,$BZ124,DA124)</f>
        <v>0.985530520292434</v>
      </c>
      <c r="AU124" s="31"/>
      <c r="AV124" s="31" t="n">
        <f aca="false">INDEX(Curves!$A$12:$AZ$907,$BZ124,DC124)</f>
        <v>2.467</v>
      </c>
      <c r="AW124" s="31" t="n">
        <f aca="false">INDEX(Curves!$A$12:$AZ$907,$BZ124,DD124)</f>
        <v>0.195</v>
      </c>
      <c r="AX124" s="31" t="n">
        <f aca="false">INDEX(Curves!$A$12:$AZ$907,$BZ124,DE124)</f>
        <v>0.980899786114303</v>
      </c>
      <c r="AY124" s="31"/>
      <c r="AZ124" s="31" t="n">
        <f aca="false">INDEX(Curves!$A$12:$AZ$907,$BZ124,DG124)</f>
        <v>2.56</v>
      </c>
      <c r="BA124" s="31" t="n">
        <f aca="false">INDEX(Curves!$A$12:$AZ$907,$BZ124,DH124)</f>
        <v>0.195</v>
      </c>
      <c r="BB124" s="31" t="n">
        <f aca="false">INDEX(Curves!$A$12:$AZ$907,$BZ124,DI124)</f>
        <v>0.976126099955418</v>
      </c>
      <c r="BC124" s="31"/>
      <c r="BD124" s="31" t="n">
        <f aca="false">INDEX(Curves!$A$12:$AZ$907,$BZ124,DK124)</f>
        <v>2.472</v>
      </c>
      <c r="BE124" s="31" t="n">
        <f aca="false">INDEX(Curves!$A$12:$AZ$907,$BZ124,DL124)</f>
        <v>0.195</v>
      </c>
      <c r="BF124" s="31" t="n">
        <f aca="false">INDEX(Curves!$A$12:$AZ$907,$BZ124,DM124)</f>
        <v>0.971360296570974</v>
      </c>
      <c r="BG124" s="31"/>
      <c r="BH124" s="31" t="n">
        <f aca="false">INDEX(Curves!$A$12:$AZ$907,$BZ124,DO124)</f>
        <v>2.375</v>
      </c>
      <c r="BI124" s="31" t="n">
        <f aca="false">INDEX(Curves!$A$12:$AZ$907,$BZ124,DP124)</f>
        <v>0.195</v>
      </c>
      <c r="BJ124" s="31" t="n">
        <f aca="false">INDEX(Curves!$A$12:$AZ$907,$BZ124,DQ124)</f>
        <v>0.967067279423279</v>
      </c>
      <c r="BK124" s="0"/>
      <c r="BL124" s="0"/>
      <c r="BM124" s="51" t="n">
        <f aca="false">BM123</f>
        <v>35916</v>
      </c>
      <c r="BN124" s="51" t="n">
        <f aca="false">EOMONTH(BM124,1)</f>
        <v>35976</v>
      </c>
      <c r="BO124" s="51" t="n">
        <f aca="false">EOMONTH(BN124,1)</f>
        <v>36007</v>
      </c>
      <c r="BP124" s="51" t="n">
        <f aca="false">EOMONTH(BO124,1)</f>
        <v>36038</v>
      </c>
      <c r="BQ124" s="51" t="n">
        <f aca="false">EOMONTH(BP124,1)</f>
        <v>36068</v>
      </c>
      <c r="BR124" s="51" t="n">
        <f aca="false">EOMONTH(BQ124,1)</f>
        <v>36099</v>
      </c>
      <c r="BS124" s="51" t="n">
        <f aca="false">EOMONTH(BR124,1)</f>
        <v>36129</v>
      </c>
      <c r="BT124" s="51" t="n">
        <f aca="false">EOMONTH(BS124,1)</f>
        <v>36160</v>
      </c>
      <c r="BU124" s="51" t="n">
        <f aca="false">EOMONTH(BT124,1)</f>
        <v>36191</v>
      </c>
      <c r="BV124" s="51" t="n">
        <f aca="false">EOMONTH(BU124,1)</f>
        <v>36219</v>
      </c>
      <c r="BW124" s="51" t="n">
        <f aca="false">EOMONTH(BV124,1)</f>
        <v>36250</v>
      </c>
      <c r="BX124" s="52"/>
      <c r="BZ124" s="34" t="n">
        <f aca="false">MATCH(C124,Curves!$C$12:$C$433,0)</f>
        <v>122</v>
      </c>
      <c r="CA124" s="34" t="n">
        <f aca="false">MATCH(CONCATENATE("NG ",TEXT($BM124,"mmm-yyyy")),Curves!$11:$11,0)</f>
        <v>20</v>
      </c>
      <c r="CB124" s="34" t="n">
        <f aca="false">MATCH(CONCATENATE("B ",TEXT($BM124,"mmm-yyyy")),Curves!$11:$11,0)</f>
        <v>8</v>
      </c>
      <c r="CC124" s="34" t="n">
        <f aca="false">MATCH(CONCATENATE("DISC ",TEXT($BM124,"mmm-yyyy")),Curves!$11:$11,0)</f>
        <v>32</v>
      </c>
      <c r="CD124" s="34"/>
      <c r="CE124" s="34" t="n">
        <f aca="false">MATCH(CONCATENATE("NG ",TEXT($BN124,"mmm-yyyy")),Curves!$11:$11,0)</f>
        <v>21</v>
      </c>
      <c r="CF124" s="34" t="n">
        <f aca="false">MATCH(CONCATENATE("B ",TEXT($BN124,"mmm-yyyy")),Curves!$11:$11,0)</f>
        <v>9</v>
      </c>
      <c r="CG124" s="34" t="n">
        <f aca="false">MATCH(CONCATENATE("DISC ",TEXT($BN124,"mmm-yyyy")),Curves!$11:$11,0)</f>
        <v>33</v>
      </c>
      <c r="CH124" s="34"/>
      <c r="CI124" s="34" t="n">
        <f aca="false">MATCH(CONCATENATE("NG ",TEXT($BO124,"mmm-yyyy")),Curves!$11:$11,0)</f>
        <v>22</v>
      </c>
      <c r="CJ124" s="34" t="n">
        <f aca="false">MATCH(CONCATENATE("B ",TEXT($BO124,"mmm-yyyy")),Curves!$11:$11,0)</f>
        <v>10</v>
      </c>
      <c r="CK124" s="34" t="n">
        <f aca="false">MATCH(CONCATENATE("DISC ",TEXT($BO124,"mmm-yyyy")),Curves!$11:$11,0)</f>
        <v>34</v>
      </c>
      <c r="CL124" s="34"/>
      <c r="CM124" s="34" t="n">
        <f aca="false">MATCH(CONCATENATE("NG ",TEXT($BP124,"mmm-yyyy")),Curves!$11:$11,0)</f>
        <v>23</v>
      </c>
      <c r="CN124" s="34" t="n">
        <f aca="false">MATCH(CONCATENATE("B ",TEXT($BP124,"mmm-yyyy")),Curves!$11:$11,0)</f>
        <v>11</v>
      </c>
      <c r="CO124" s="34" t="n">
        <f aca="false">MATCH(CONCATENATE("DISC ",TEXT($BP124,"mmm-yyyy")),Curves!$11:$11,0)</f>
        <v>35</v>
      </c>
      <c r="CP124" s="34"/>
      <c r="CQ124" s="34" t="n">
        <f aca="false">MATCH(CONCATENATE("NG ",TEXT($BQ124,"mmm-yyyy")),Curves!$11:$11,0)</f>
        <v>24</v>
      </c>
      <c r="CR124" s="34" t="n">
        <f aca="false">MATCH(CONCATENATE("B ",TEXT($BQ124,"mmm-yyyy")),Curves!$11:$11,0)</f>
        <v>12</v>
      </c>
      <c r="CS124" s="34" t="n">
        <f aca="false">MATCH(CONCATENATE("DISC ",TEXT($BQ124,"mmm-yyyy")),Curves!$11:$11,0)</f>
        <v>36</v>
      </c>
      <c r="CT124" s="34"/>
      <c r="CU124" s="34" t="n">
        <f aca="false">MATCH(CONCATENATE("NG ",TEXT($BR124,"mmm-yyyy")),Curves!$11:$11,0)</f>
        <v>25</v>
      </c>
      <c r="CV124" s="34" t="n">
        <f aca="false">MATCH(CONCATENATE("B ",TEXT($BR124,"mmm-yyyy")),Curves!$11:$11,0)</f>
        <v>13</v>
      </c>
      <c r="CW124" s="34" t="n">
        <f aca="false">MATCH(CONCATENATE("DISC ",TEXT($BR124,"mmm-yyyy")),Curves!$11:$11,0)</f>
        <v>37</v>
      </c>
      <c r="CX124" s="34"/>
      <c r="CY124" s="34" t="n">
        <f aca="false">MATCH(CONCATENATE("NG ",TEXT($BS124,"mmm-yyyy")),Curves!$11:$11,0)</f>
        <v>26</v>
      </c>
      <c r="CZ124" s="34" t="n">
        <f aca="false">MATCH(CONCATENATE("B ",TEXT($BS124,"mmm-yyyy")),Curves!$11:$11,0)</f>
        <v>14</v>
      </c>
      <c r="DA124" s="34" t="n">
        <f aca="false">MATCH(CONCATENATE("DISC ",TEXT($BS124,"mmm-yyyy")),Curves!$11:$11,0)</f>
        <v>38</v>
      </c>
      <c r="DB124" s="34"/>
      <c r="DC124" s="34" t="n">
        <f aca="false">MATCH(CONCATENATE("NG ",TEXT($BT124,"mmm-yyyy")),Curves!$11:$11,0)</f>
        <v>27</v>
      </c>
      <c r="DD124" s="34" t="n">
        <f aca="false">MATCH(CONCATENATE("B ",TEXT($BT124,"mmm-yyyy")),Curves!$11:$11,0)</f>
        <v>15</v>
      </c>
      <c r="DE124" s="34" t="n">
        <f aca="false">MATCH(CONCATENATE("DISC ",TEXT($BT124,"mmm-yyyy")),Curves!$11:$11,0)</f>
        <v>39</v>
      </c>
      <c r="DF124" s="34"/>
      <c r="DG124" s="34" t="n">
        <f aca="false">MATCH(CONCATENATE("NG ",TEXT($BU124,"mmm-yyyy")),Curves!$11:$11,0)</f>
        <v>28</v>
      </c>
      <c r="DH124" s="34" t="n">
        <f aca="false">MATCH(CONCATENATE("B ",TEXT($BU124,"mmm-yyyy")),Curves!$11:$11,0)</f>
        <v>16</v>
      </c>
      <c r="DI124" s="34" t="n">
        <f aca="false">MATCH(CONCATENATE("DISC ",TEXT($BU124,"mmm-yyyy")),Curves!$11:$11,0)</f>
        <v>40</v>
      </c>
      <c r="DK124" s="34" t="n">
        <f aca="false">MATCH(CONCATENATE("NG ",TEXT($BV124,"mmm-yyyy")),Curves!$11:$11,0)</f>
        <v>29</v>
      </c>
      <c r="DL124" s="34" t="n">
        <f aca="false">MATCH(CONCATENATE("B ",TEXT($BV124,"mmm-yyyy")),Curves!$11:$11,0)</f>
        <v>17</v>
      </c>
      <c r="DM124" s="34" t="n">
        <f aca="false">MATCH(CONCATENATE("DISC ",TEXT($BV124,"mmm-yyyy")),Curves!$11:$11,0)</f>
        <v>41</v>
      </c>
      <c r="DO124" s="34" t="n">
        <f aca="false">MATCH(CONCATENATE("NG ",TEXT($BW124,"mmm-yyyy")),Curves!$11:$11,0)</f>
        <v>30</v>
      </c>
      <c r="DP124" s="34" t="n">
        <f aca="false">MATCH(CONCATENATE("B ",TEXT($BW124,"mmm-yyyy")),Curves!$11:$11,0)</f>
        <v>18</v>
      </c>
      <c r="DQ124" s="34" t="n">
        <f aca="false">MATCH(CONCATENATE("DISC ",TEXT($BW124,"mmm-yyyy")),Curves!$11:$11,0)</f>
        <v>42</v>
      </c>
    </row>
    <row r="125" customFormat="false" ht="12.75" hidden="false" customHeight="false" outlineLevel="0" collapsed="false">
      <c r="B125" s="26" t="n">
        <f aca="false">IF(C125&lt;&gt;"",IF(C125&gt;=(WORKDAY(EOMONTH(C125,0)+1,-2)),EOMONTH(EOMONTH(C125,0)+1,0)+1,EOMONTH(C125,0)+1),"")</f>
        <v>36039</v>
      </c>
      <c r="C125" s="45" t="n">
        <f aca="false">IF(Curves!C134&lt;&gt;"",Curves!C134,"")</f>
        <v>36008</v>
      </c>
      <c r="D125" s="46"/>
      <c r="E125" s="47" t="n">
        <f aca="false">(T125+U125)*V125</f>
        <v>0</v>
      </c>
      <c r="F125" s="47" t="n">
        <f aca="false">(X125+Y125)*Z125</f>
        <v>0</v>
      </c>
      <c r="G125" s="47" t="n">
        <f aca="false">(AB125+AC125)*AD125</f>
        <v>0</v>
      </c>
      <c r="H125" s="47" t="n">
        <f aca="false">(AF125+AG125)*AH125</f>
        <v>0</v>
      </c>
      <c r="I125" s="47" t="n">
        <f aca="false">(AJ125+AK125)*AL125</f>
        <v>0</v>
      </c>
      <c r="J125" s="47" t="n">
        <f aca="false">(AN125+AO125)*AP125</f>
        <v>0</v>
      </c>
      <c r="K125" s="47" t="n">
        <f aca="false">(AR125+AS125)*AT125</f>
        <v>0</v>
      </c>
      <c r="L125" s="47" t="n">
        <f aca="false">(AV125+AW125)*AX125</f>
        <v>0</v>
      </c>
      <c r="M125" s="47" t="n">
        <f aca="false">(AZ125+BA125)*BB125</f>
        <v>0</v>
      </c>
      <c r="N125" s="47" t="n">
        <f aca="false">(BD125+BE125)*BF125</f>
        <v>0</v>
      </c>
      <c r="O125" s="48" t="n">
        <f aca="false">(BH125+BI125)*BJ125</f>
        <v>0</v>
      </c>
      <c r="P125" s="49" t="n">
        <f aca="false">MAX(E125:O125)</f>
        <v>0</v>
      </c>
      <c r="Q125" s="49" t="n">
        <f aca="false">MIN(I125:O125)</f>
        <v>0</v>
      </c>
      <c r="R125" s="50" t="n">
        <f aca="false">IF(P125-Q125&lt;&gt;0,P125-Q125,R124)</f>
        <v>0.542182302532052</v>
      </c>
      <c r="T125" s="31" t="n">
        <f aca="false">INDEX(Curves!$A$12:$AZ$907,$BZ125,CA125)</f>
        <v>0</v>
      </c>
      <c r="U125" s="31" t="n">
        <f aca="false">INDEX(Curves!$A$12:$AZ$907,$BZ125,CB125)</f>
        <v>0</v>
      </c>
      <c r="V125" s="31" t="n">
        <f aca="false">INDEX(Curves!$A$12:$AZ$907,$BZ125,CC125)</f>
        <v>0</v>
      </c>
      <c r="W125" s="31"/>
      <c r="X125" s="31" t="n">
        <f aca="false">INDEX(Curves!$A$12:$AZ$907,$BZ125,CE125)</f>
        <v>0</v>
      </c>
      <c r="Y125" s="31" t="n">
        <f aca="false">INDEX(Curves!$A$12:$AZ$907,$BZ125,CF125)</f>
        <v>0</v>
      </c>
      <c r="Z125" s="31" t="n">
        <f aca="false">INDEX(Curves!$A$12:$AZ$907,$BZ125,CG125)</f>
        <v>0</v>
      </c>
      <c r="AA125" s="31"/>
      <c r="AB125" s="31" t="n">
        <f aca="false">INDEX(Curves!$A$12:$AZ$907,$BZ125,CI125)</f>
        <v>0</v>
      </c>
      <c r="AC125" s="31" t="n">
        <f aca="false">INDEX(Curves!$A$12:$AZ$907,$BZ125,CJ125)</f>
        <v>0</v>
      </c>
      <c r="AD125" s="31" t="n">
        <f aca="false">INDEX(Curves!$A$12:$AZ$907,$BZ125,CK125)</f>
        <v>0</v>
      </c>
      <c r="AE125" s="31"/>
      <c r="AF125" s="31" t="n">
        <f aca="false">INDEX(Curves!$A$12:$AZ$907,$BZ125,CM125)</f>
        <v>0</v>
      </c>
      <c r="AG125" s="31" t="n">
        <f aca="false">INDEX(Curves!$A$12:$AZ$907,$BZ125,CN125)</f>
        <v>0</v>
      </c>
      <c r="AH125" s="31" t="n">
        <f aca="false">INDEX(Curves!$A$12:$AZ$907,$BZ125,CO125)</f>
        <v>0</v>
      </c>
      <c r="AI125" s="31"/>
      <c r="AJ125" s="31" t="n">
        <f aca="false">INDEX(Curves!$A$12:$AZ$907,$BZ125,CQ125)</f>
        <v>0</v>
      </c>
      <c r="AK125" s="31" t="n">
        <f aca="false">INDEX(Curves!$A$12:$AZ$907,$BZ125,CR125)</f>
        <v>0</v>
      </c>
      <c r="AL125" s="31" t="n">
        <f aca="false">INDEX(Curves!$A$12:$AZ$907,$BZ125,CS125)</f>
        <v>0</v>
      </c>
      <c r="AM125" s="31"/>
      <c r="AN125" s="31" t="n">
        <f aca="false">INDEX(Curves!$A$12:$AZ$907,$BZ125,CU125)</f>
        <v>0</v>
      </c>
      <c r="AO125" s="31" t="n">
        <f aca="false">INDEX(Curves!$A$12:$AZ$907,$BZ125,CV125)</f>
        <v>0</v>
      </c>
      <c r="AP125" s="31" t="n">
        <f aca="false">INDEX(Curves!$A$12:$AZ$907,$BZ125,CW125)</f>
        <v>0</v>
      </c>
      <c r="AQ125" s="31"/>
      <c r="AR125" s="31" t="n">
        <f aca="false">INDEX(Curves!$A$12:$AZ$907,$BZ125,CY125)</f>
        <v>0</v>
      </c>
      <c r="AS125" s="31" t="n">
        <f aca="false">INDEX(Curves!$A$12:$AZ$907,$BZ125,CZ125)</f>
        <v>0</v>
      </c>
      <c r="AT125" s="31" t="n">
        <f aca="false">INDEX(Curves!$A$12:$AZ$907,$BZ125,DA125)</f>
        <v>0</v>
      </c>
      <c r="AU125" s="31"/>
      <c r="AV125" s="31" t="n">
        <f aca="false">INDEX(Curves!$A$12:$AZ$907,$BZ125,DC125)</f>
        <v>0</v>
      </c>
      <c r="AW125" s="31" t="n">
        <f aca="false">INDEX(Curves!$A$12:$AZ$907,$BZ125,DD125)</f>
        <v>0</v>
      </c>
      <c r="AX125" s="31" t="n">
        <f aca="false">INDEX(Curves!$A$12:$AZ$907,$BZ125,DE125)</f>
        <v>0</v>
      </c>
      <c r="AY125" s="31"/>
      <c r="AZ125" s="31" t="n">
        <f aca="false">INDEX(Curves!$A$12:$AZ$907,$BZ125,DG125)</f>
        <v>0</v>
      </c>
      <c r="BA125" s="31" t="n">
        <f aca="false">INDEX(Curves!$A$12:$AZ$907,$BZ125,DH125)</f>
        <v>0</v>
      </c>
      <c r="BB125" s="31" t="n">
        <f aca="false">INDEX(Curves!$A$12:$AZ$907,$BZ125,DI125)</f>
        <v>0</v>
      </c>
      <c r="BC125" s="31"/>
      <c r="BD125" s="31" t="n">
        <f aca="false">INDEX(Curves!$A$12:$AZ$907,$BZ125,DK125)</f>
        <v>0</v>
      </c>
      <c r="BE125" s="31" t="n">
        <f aca="false">INDEX(Curves!$A$12:$AZ$907,$BZ125,DL125)</f>
        <v>0</v>
      </c>
      <c r="BF125" s="31" t="n">
        <f aca="false">INDEX(Curves!$A$12:$AZ$907,$BZ125,DM125)</f>
        <v>0</v>
      </c>
      <c r="BG125" s="31"/>
      <c r="BH125" s="31" t="n">
        <f aca="false">INDEX(Curves!$A$12:$AZ$907,$BZ125,DO125)</f>
        <v>0</v>
      </c>
      <c r="BI125" s="31" t="n">
        <f aca="false">INDEX(Curves!$A$12:$AZ$907,$BZ125,DP125)</f>
        <v>0</v>
      </c>
      <c r="BJ125" s="31" t="n">
        <f aca="false">INDEX(Curves!$A$12:$AZ$907,$BZ125,DQ125)</f>
        <v>0</v>
      </c>
      <c r="BK125" s="0"/>
      <c r="BL125" s="0"/>
      <c r="BM125" s="51" t="n">
        <f aca="false">BM124</f>
        <v>35916</v>
      </c>
      <c r="BN125" s="51" t="n">
        <f aca="false">EOMONTH(BM125,1)</f>
        <v>35976</v>
      </c>
      <c r="BO125" s="51" t="n">
        <f aca="false">EOMONTH(BN125,1)</f>
        <v>36007</v>
      </c>
      <c r="BP125" s="51" t="n">
        <f aca="false">EOMONTH(BO125,1)</f>
        <v>36038</v>
      </c>
      <c r="BQ125" s="51" t="n">
        <f aca="false">EOMONTH(BP125,1)</f>
        <v>36068</v>
      </c>
      <c r="BR125" s="51" t="n">
        <f aca="false">EOMONTH(BQ125,1)</f>
        <v>36099</v>
      </c>
      <c r="BS125" s="51" t="n">
        <f aca="false">EOMONTH(BR125,1)</f>
        <v>36129</v>
      </c>
      <c r="BT125" s="51" t="n">
        <f aca="false">EOMONTH(BS125,1)</f>
        <v>36160</v>
      </c>
      <c r="BU125" s="51" t="n">
        <f aca="false">EOMONTH(BT125,1)</f>
        <v>36191</v>
      </c>
      <c r="BV125" s="51" t="n">
        <f aca="false">EOMONTH(BU125,1)</f>
        <v>36219</v>
      </c>
      <c r="BW125" s="51" t="n">
        <f aca="false">EOMONTH(BV125,1)</f>
        <v>36250</v>
      </c>
      <c r="BX125" s="52"/>
      <c r="BZ125" s="34" t="n">
        <f aca="false">MATCH(C125,Curves!$C$12:$C$433,0)</f>
        <v>123</v>
      </c>
      <c r="CA125" s="34" t="n">
        <f aca="false">MATCH(CONCATENATE("NG ",TEXT($BM125,"mmm-yyyy")),Curves!$11:$11,0)</f>
        <v>20</v>
      </c>
      <c r="CB125" s="34" t="n">
        <f aca="false">MATCH(CONCATENATE("B ",TEXT($BM125,"mmm-yyyy")),Curves!$11:$11,0)</f>
        <v>8</v>
      </c>
      <c r="CC125" s="34" t="n">
        <f aca="false">MATCH(CONCATENATE("DISC ",TEXT($BM125,"mmm-yyyy")),Curves!$11:$11,0)</f>
        <v>32</v>
      </c>
      <c r="CD125" s="34"/>
      <c r="CE125" s="34" t="n">
        <f aca="false">MATCH(CONCATENATE("NG ",TEXT($BN125,"mmm-yyyy")),Curves!$11:$11,0)</f>
        <v>21</v>
      </c>
      <c r="CF125" s="34" t="n">
        <f aca="false">MATCH(CONCATENATE("B ",TEXT($BN125,"mmm-yyyy")),Curves!$11:$11,0)</f>
        <v>9</v>
      </c>
      <c r="CG125" s="34" t="n">
        <f aca="false">MATCH(CONCATENATE("DISC ",TEXT($BN125,"mmm-yyyy")),Curves!$11:$11,0)</f>
        <v>33</v>
      </c>
      <c r="CH125" s="34"/>
      <c r="CI125" s="34" t="n">
        <f aca="false">MATCH(CONCATENATE("NG ",TEXT($BO125,"mmm-yyyy")),Curves!$11:$11,0)</f>
        <v>22</v>
      </c>
      <c r="CJ125" s="34" t="n">
        <f aca="false">MATCH(CONCATENATE("B ",TEXT($BO125,"mmm-yyyy")),Curves!$11:$11,0)</f>
        <v>10</v>
      </c>
      <c r="CK125" s="34" t="n">
        <f aca="false">MATCH(CONCATENATE("DISC ",TEXT($BO125,"mmm-yyyy")),Curves!$11:$11,0)</f>
        <v>34</v>
      </c>
      <c r="CL125" s="34"/>
      <c r="CM125" s="34" t="n">
        <f aca="false">MATCH(CONCATENATE("NG ",TEXT($BP125,"mmm-yyyy")),Curves!$11:$11,0)</f>
        <v>23</v>
      </c>
      <c r="CN125" s="34" t="n">
        <f aca="false">MATCH(CONCATENATE("B ",TEXT($BP125,"mmm-yyyy")),Curves!$11:$11,0)</f>
        <v>11</v>
      </c>
      <c r="CO125" s="34" t="n">
        <f aca="false">MATCH(CONCATENATE("DISC ",TEXT($BP125,"mmm-yyyy")),Curves!$11:$11,0)</f>
        <v>35</v>
      </c>
      <c r="CP125" s="34"/>
      <c r="CQ125" s="34" t="n">
        <f aca="false">MATCH(CONCATENATE("NG ",TEXT($BQ125,"mmm-yyyy")),Curves!$11:$11,0)</f>
        <v>24</v>
      </c>
      <c r="CR125" s="34" t="n">
        <f aca="false">MATCH(CONCATENATE("B ",TEXT($BQ125,"mmm-yyyy")),Curves!$11:$11,0)</f>
        <v>12</v>
      </c>
      <c r="CS125" s="34" t="n">
        <f aca="false">MATCH(CONCATENATE("DISC ",TEXT($BQ125,"mmm-yyyy")),Curves!$11:$11,0)</f>
        <v>36</v>
      </c>
      <c r="CT125" s="34"/>
      <c r="CU125" s="34" t="n">
        <f aca="false">MATCH(CONCATENATE("NG ",TEXT($BR125,"mmm-yyyy")),Curves!$11:$11,0)</f>
        <v>25</v>
      </c>
      <c r="CV125" s="34" t="n">
        <f aca="false">MATCH(CONCATENATE("B ",TEXT($BR125,"mmm-yyyy")),Curves!$11:$11,0)</f>
        <v>13</v>
      </c>
      <c r="CW125" s="34" t="n">
        <f aca="false">MATCH(CONCATENATE("DISC ",TEXT($BR125,"mmm-yyyy")),Curves!$11:$11,0)</f>
        <v>37</v>
      </c>
      <c r="CX125" s="34"/>
      <c r="CY125" s="34" t="n">
        <f aca="false">MATCH(CONCATENATE("NG ",TEXT($BS125,"mmm-yyyy")),Curves!$11:$11,0)</f>
        <v>26</v>
      </c>
      <c r="CZ125" s="34" t="n">
        <f aca="false">MATCH(CONCATENATE("B ",TEXT($BS125,"mmm-yyyy")),Curves!$11:$11,0)</f>
        <v>14</v>
      </c>
      <c r="DA125" s="34" t="n">
        <f aca="false">MATCH(CONCATENATE("DISC ",TEXT($BS125,"mmm-yyyy")),Curves!$11:$11,0)</f>
        <v>38</v>
      </c>
      <c r="DB125" s="34"/>
      <c r="DC125" s="34" t="n">
        <f aca="false">MATCH(CONCATENATE("NG ",TEXT($BT125,"mmm-yyyy")),Curves!$11:$11,0)</f>
        <v>27</v>
      </c>
      <c r="DD125" s="34" t="n">
        <f aca="false">MATCH(CONCATENATE("B ",TEXT($BT125,"mmm-yyyy")),Curves!$11:$11,0)</f>
        <v>15</v>
      </c>
      <c r="DE125" s="34" t="n">
        <f aca="false">MATCH(CONCATENATE("DISC ",TEXT($BT125,"mmm-yyyy")),Curves!$11:$11,0)</f>
        <v>39</v>
      </c>
      <c r="DF125" s="34"/>
      <c r="DG125" s="34" t="n">
        <f aca="false">MATCH(CONCATENATE("NG ",TEXT($BU125,"mmm-yyyy")),Curves!$11:$11,0)</f>
        <v>28</v>
      </c>
      <c r="DH125" s="34" t="n">
        <f aca="false">MATCH(CONCATENATE("B ",TEXT($BU125,"mmm-yyyy")),Curves!$11:$11,0)</f>
        <v>16</v>
      </c>
      <c r="DI125" s="34" t="n">
        <f aca="false">MATCH(CONCATENATE("DISC ",TEXT($BU125,"mmm-yyyy")),Curves!$11:$11,0)</f>
        <v>40</v>
      </c>
      <c r="DK125" s="34" t="n">
        <f aca="false">MATCH(CONCATENATE("NG ",TEXT($BV125,"mmm-yyyy")),Curves!$11:$11,0)</f>
        <v>29</v>
      </c>
      <c r="DL125" s="34" t="n">
        <f aca="false">MATCH(CONCATENATE("B ",TEXT($BV125,"mmm-yyyy")),Curves!$11:$11,0)</f>
        <v>17</v>
      </c>
      <c r="DM125" s="34" t="n">
        <f aca="false">MATCH(CONCATENATE("DISC ",TEXT($BV125,"mmm-yyyy")),Curves!$11:$11,0)</f>
        <v>41</v>
      </c>
      <c r="DO125" s="34" t="n">
        <f aca="false">MATCH(CONCATENATE("NG ",TEXT($BW125,"mmm-yyyy")),Curves!$11:$11,0)</f>
        <v>30</v>
      </c>
      <c r="DP125" s="34" t="n">
        <f aca="false">MATCH(CONCATENATE("B ",TEXT($BW125,"mmm-yyyy")),Curves!$11:$11,0)</f>
        <v>18</v>
      </c>
      <c r="DQ125" s="34" t="n">
        <f aca="false">MATCH(CONCATENATE("DISC ",TEXT($BW125,"mmm-yyyy")),Curves!$11:$11,0)</f>
        <v>42</v>
      </c>
    </row>
    <row r="126" customFormat="false" ht="12.75" hidden="false" customHeight="false" outlineLevel="0" collapsed="false">
      <c r="B126" s="26" t="n">
        <f aca="false">IF(C126&lt;&gt;"",IF(C126&gt;=(WORKDAY(EOMONTH(C126,0)+1,-2)),EOMONTH(EOMONTH(C126,0)+1,0)+1,EOMONTH(C126,0)+1),"")</f>
        <v>36039</v>
      </c>
      <c r="C126" s="45" t="n">
        <f aca="false">IF(Curves!C135&lt;&gt;"",Curves!C135,"")</f>
        <v>36009</v>
      </c>
      <c r="D126" s="46"/>
      <c r="E126" s="47" t="n">
        <f aca="false">(T126+U126)*V126</f>
        <v>0</v>
      </c>
      <c r="F126" s="47" t="n">
        <f aca="false">(X126+Y126)*Z126</f>
        <v>0</v>
      </c>
      <c r="G126" s="47" t="n">
        <f aca="false">(AB126+AC126)*AD126</f>
        <v>0</v>
      </c>
      <c r="H126" s="47" t="n">
        <f aca="false">(AF126+AG126)*AH126</f>
        <v>0</v>
      </c>
      <c r="I126" s="47" t="n">
        <f aca="false">(AJ126+AK126)*AL126</f>
        <v>0</v>
      </c>
      <c r="J126" s="47" t="n">
        <f aca="false">(AN126+AO126)*AP126</f>
        <v>0</v>
      </c>
      <c r="K126" s="47" t="n">
        <f aca="false">(AR126+AS126)*AT126</f>
        <v>0</v>
      </c>
      <c r="L126" s="47" t="n">
        <f aca="false">(AV126+AW126)*AX126</f>
        <v>0</v>
      </c>
      <c r="M126" s="47" t="n">
        <f aca="false">(AZ126+BA126)*BB126</f>
        <v>0</v>
      </c>
      <c r="N126" s="47" t="n">
        <f aca="false">(BD126+BE126)*BF126</f>
        <v>0</v>
      </c>
      <c r="O126" s="48" t="n">
        <f aca="false">(BH126+BI126)*BJ126</f>
        <v>0</v>
      </c>
      <c r="P126" s="49" t="n">
        <f aca="false">MAX(E126:O126)</f>
        <v>0</v>
      </c>
      <c r="Q126" s="49" t="n">
        <f aca="false">MIN(I126:O126)</f>
        <v>0</v>
      </c>
      <c r="R126" s="50" t="n">
        <f aca="false">IF(P126-Q126&lt;&gt;0,P126-Q126,R125)</f>
        <v>0.542182302532052</v>
      </c>
      <c r="T126" s="31" t="n">
        <f aca="false">INDEX(Curves!$A$12:$AZ$907,$BZ126,CA126)</f>
        <v>0</v>
      </c>
      <c r="U126" s="31" t="n">
        <f aca="false">INDEX(Curves!$A$12:$AZ$907,$BZ126,CB126)</f>
        <v>0</v>
      </c>
      <c r="V126" s="31" t="n">
        <f aca="false">INDEX(Curves!$A$12:$AZ$907,$BZ126,CC126)</f>
        <v>0</v>
      </c>
      <c r="W126" s="31"/>
      <c r="X126" s="31" t="n">
        <f aca="false">INDEX(Curves!$A$12:$AZ$907,$BZ126,CE126)</f>
        <v>0</v>
      </c>
      <c r="Y126" s="31" t="n">
        <f aca="false">INDEX(Curves!$A$12:$AZ$907,$BZ126,CF126)</f>
        <v>0</v>
      </c>
      <c r="Z126" s="31" t="n">
        <f aca="false">INDEX(Curves!$A$12:$AZ$907,$BZ126,CG126)</f>
        <v>0</v>
      </c>
      <c r="AA126" s="31"/>
      <c r="AB126" s="31" t="n">
        <f aca="false">INDEX(Curves!$A$12:$AZ$907,$BZ126,CI126)</f>
        <v>0</v>
      </c>
      <c r="AC126" s="31" t="n">
        <f aca="false">INDEX(Curves!$A$12:$AZ$907,$BZ126,CJ126)</f>
        <v>0</v>
      </c>
      <c r="AD126" s="31" t="n">
        <f aca="false">INDEX(Curves!$A$12:$AZ$907,$BZ126,CK126)</f>
        <v>0</v>
      </c>
      <c r="AE126" s="31"/>
      <c r="AF126" s="31" t="n">
        <f aca="false">INDEX(Curves!$A$12:$AZ$907,$BZ126,CM126)</f>
        <v>0</v>
      </c>
      <c r="AG126" s="31" t="n">
        <f aca="false">INDEX(Curves!$A$12:$AZ$907,$BZ126,CN126)</f>
        <v>0</v>
      </c>
      <c r="AH126" s="31" t="n">
        <f aca="false">INDEX(Curves!$A$12:$AZ$907,$BZ126,CO126)</f>
        <v>0</v>
      </c>
      <c r="AI126" s="31"/>
      <c r="AJ126" s="31" t="n">
        <f aca="false">INDEX(Curves!$A$12:$AZ$907,$BZ126,CQ126)</f>
        <v>0</v>
      </c>
      <c r="AK126" s="31" t="n">
        <f aca="false">INDEX(Curves!$A$12:$AZ$907,$BZ126,CR126)</f>
        <v>0</v>
      </c>
      <c r="AL126" s="31" t="n">
        <f aca="false">INDEX(Curves!$A$12:$AZ$907,$BZ126,CS126)</f>
        <v>0</v>
      </c>
      <c r="AM126" s="31"/>
      <c r="AN126" s="31" t="n">
        <f aca="false">INDEX(Curves!$A$12:$AZ$907,$BZ126,CU126)</f>
        <v>0</v>
      </c>
      <c r="AO126" s="31" t="n">
        <f aca="false">INDEX(Curves!$A$12:$AZ$907,$BZ126,CV126)</f>
        <v>0</v>
      </c>
      <c r="AP126" s="31" t="n">
        <f aca="false">INDEX(Curves!$A$12:$AZ$907,$BZ126,CW126)</f>
        <v>0</v>
      </c>
      <c r="AQ126" s="31"/>
      <c r="AR126" s="31" t="n">
        <f aca="false">INDEX(Curves!$A$12:$AZ$907,$BZ126,CY126)</f>
        <v>0</v>
      </c>
      <c r="AS126" s="31" t="n">
        <f aca="false">INDEX(Curves!$A$12:$AZ$907,$BZ126,CZ126)</f>
        <v>0</v>
      </c>
      <c r="AT126" s="31" t="n">
        <f aca="false">INDEX(Curves!$A$12:$AZ$907,$BZ126,DA126)</f>
        <v>0</v>
      </c>
      <c r="AU126" s="31"/>
      <c r="AV126" s="31" t="n">
        <f aca="false">INDEX(Curves!$A$12:$AZ$907,$BZ126,DC126)</f>
        <v>0</v>
      </c>
      <c r="AW126" s="31" t="n">
        <f aca="false">INDEX(Curves!$A$12:$AZ$907,$BZ126,DD126)</f>
        <v>0</v>
      </c>
      <c r="AX126" s="31" t="n">
        <f aca="false">INDEX(Curves!$A$12:$AZ$907,$BZ126,DE126)</f>
        <v>0</v>
      </c>
      <c r="AY126" s="31"/>
      <c r="AZ126" s="31" t="n">
        <f aca="false">INDEX(Curves!$A$12:$AZ$907,$BZ126,DG126)</f>
        <v>0</v>
      </c>
      <c r="BA126" s="31" t="n">
        <f aca="false">INDEX(Curves!$A$12:$AZ$907,$BZ126,DH126)</f>
        <v>0</v>
      </c>
      <c r="BB126" s="31" t="n">
        <f aca="false">INDEX(Curves!$A$12:$AZ$907,$BZ126,DI126)</f>
        <v>0</v>
      </c>
      <c r="BC126" s="31"/>
      <c r="BD126" s="31" t="n">
        <f aca="false">INDEX(Curves!$A$12:$AZ$907,$BZ126,DK126)</f>
        <v>0</v>
      </c>
      <c r="BE126" s="31" t="n">
        <f aca="false">INDEX(Curves!$A$12:$AZ$907,$BZ126,DL126)</f>
        <v>0</v>
      </c>
      <c r="BF126" s="31" t="n">
        <f aca="false">INDEX(Curves!$A$12:$AZ$907,$BZ126,DM126)</f>
        <v>0</v>
      </c>
      <c r="BG126" s="31"/>
      <c r="BH126" s="31" t="n">
        <f aca="false">INDEX(Curves!$A$12:$AZ$907,$BZ126,DO126)</f>
        <v>0</v>
      </c>
      <c r="BI126" s="31" t="n">
        <f aca="false">INDEX(Curves!$A$12:$AZ$907,$BZ126,DP126)</f>
        <v>0</v>
      </c>
      <c r="BJ126" s="31" t="n">
        <f aca="false">INDEX(Curves!$A$12:$AZ$907,$BZ126,DQ126)</f>
        <v>0</v>
      </c>
      <c r="BK126" s="0"/>
      <c r="BL126" s="0"/>
      <c r="BM126" s="51" t="n">
        <f aca="false">BM125</f>
        <v>35916</v>
      </c>
      <c r="BN126" s="51" t="n">
        <f aca="false">EOMONTH(BM126,1)</f>
        <v>35976</v>
      </c>
      <c r="BO126" s="51" t="n">
        <f aca="false">EOMONTH(BN126,1)</f>
        <v>36007</v>
      </c>
      <c r="BP126" s="51" t="n">
        <f aca="false">EOMONTH(BO126,1)</f>
        <v>36038</v>
      </c>
      <c r="BQ126" s="51" t="n">
        <f aca="false">EOMONTH(BP126,1)</f>
        <v>36068</v>
      </c>
      <c r="BR126" s="51" t="n">
        <f aca="false">EOMONTH(BQ126,1)</f>
        <v>36099</v>
      </c>
      <c r="BS126" s="51" t="n">
        <f aca="false">EOMONTH(BR126,1)</f>
        <v>36129</v>
      </c>
      <c r="BT126" s="51" t="n">
        <f aca="false">EOMONTH(BS126,1)</f>
        <v>36160</v>
      </c>
      <c r="BU126" s="51" t="n">
        <f aca="false">EOMONTH(BT126,1)</f>
        <v>36191</v>
      </c>
      <c r="BV126" s="51" t="n">
        <f aca="false">EOMONTH(BU126,1)</f>
        <v>36219</v>
      </c>
      <c r="BW126" s="51" t="n">
        <f aca="false">EOMONTH(BV126,1)</f>
        <v>36250</v>
      </c>
      <c r="BX126" s="52"/>
      <c r="BZ126" s="34" t="n">
        <f aca="false">MATCH(C126,Curves!$C$12:$C$433,0)</f>
        <v>124</v>
      </c>
      <c r="CA126" s="34" t="n">
        <f aca="false">MATCH(CONCATENATE("NG ",TEXT($BM126,"mmm-yyyy")),Curves!$11:$11,0)</f>
        <v>20</v>
      </c>
      <c r="CB126" s="34" t="n">
        <f aca="false">MATCH(CONCATENATE("B ",TEXT($BM126,"mmm-yyyy")),Curves!$11:$11,0)</f>
        <v>8</v>
      </c>
      <c r="CC126" s="34" t="n">
        <f aca="false">MATCH(CONCATENATE("DISC ",TEXT($BM126,"mmm-yyyy")),Curves!$11:$11,0)</f>
        <v>32</v>
      </c>
      <c r="CD126" s="34"/>
      <c r="CE126" s="34" t="n">
        <f aca="false">MATCH(CONCATENATE("NG ",TEXT($BN126,"mmm-yyyy")),Curves!$11:$11,0)</f>
        <v>21</v>
      </c>
      <c r="CF126" s="34" t="n">
        <f aca="false">MATCH(CONCATENATE("B ",TEXT($BN126,"mmm-yyyy")),Curves!$11:$11,0)</f>
        <v>9</v>
      </c>
      <c r="CG126" s="34" t="n">
        <f aca="false">MATCH(CONCATENATE("DISC ",TEXT($BN126,"mmm-yyyy")),Curves!$11:$11,0)</f>
        <v>33</v>
      </c>
      <c r="CH126" s="34"/>
      <c r="CI126" s="34" t="n">
        <f aca="false">MATCH(CONCATENATE("NG ",TEXT($BO126,"mmm-yyyy")),Curves!$11:$11,0)</f>
        <v>22</v>
      </c>
      <c r="CJ126" s="34" t="n">
        <f aca="false">MATCH(CONCATENATE("B ",TEXT($BO126,"mmm-yyyy")),Curves!$11:$11,0)</f>
        <v>10</v>
      </c>
      <c r="CK126" s="34" t="n">
        <f aca="false">MATCH(CONCATENATE("DISC ",TEXT($BO126,"mmm-yyyy")),Curves!$11:$11,0)</f>
        <v>34</v>
      </c>
      <c r="CL126" s="34"/>
      <c r="CM126" s="34" t="n">
        <f aca="false">MATCH(CONCATENATE("NG ",TEXT($BP126,"mmm-yyyy")),Curves!$11:$11,0)</f>
        <v>23</v>
      </c>
      <c r="CN126" s="34" t="n">
        <f aca="false">MATCH(CONCATENATE("B ",TEXT($BP126,"mmm-yyyy")),Curves!$11:$11,0)</f>
        <v>11</v>
      </c>
      <c r="CO126" s="34" t="n">
        <f aca="false">MATCH(CONCATENATE("DISC ",TEXT($BP126,"mmm-yyyy")),Curves!$11:$11,0)</f>
        <v>35</v>
      </c>
      <c r="CP126" s="34"/>
      <c r="CQ126" s="34" t="n">
        <f aca="false">MATCH(CONCATENATE("NG ",TEXT($BQ126,"mmm-yyyy")),Curves!$11:$11,0)</f>
        <v>24</v>
      </c>
      <c r="CR126" s="34" t="n">
        <f aca="false">MATCH(CONCATENATE("B ",TEXT($BQ126,"mmm-yyyy")),Curves!$11:$11,0)</f>
        <v>12</v>
      </c>
      <c r="CS126" s="34" t="n">
        <f aca="false">MATCH(CONCATENATE("DISC ",TEXT($BQ126,"mmm-yyyy")),Curves!$11:$11,0)</f>
        <v>36</v>
      </c>
      <c r="CT126" s="34"/>
      <c r="CU126" s="34" t="n">
        <f aca="false">MATCH(CONCATENATE("NG ",TEXT($BR126,"mmm-yyyy")),Curves!$11:$11,0)</f>
        <v>25</v>
      </c>
      <c r="CV126" s="34" t="n">
        <f aca="false">MATCH(CONCATENATE("B ",TEXT($BR126,"mmm-yyyy")),Curves!$11:$11,0)</f>
        <v>13</v>
      </c>
      <c r="CW126" s="34" t="n">
        <f aca="false">MATCH(CONCATENATE("DISC ",TEXT($BR126,"mmm-yyyy")),Curves!$11:$11,0)</f>
        <v>37</v>
      </c>
      <c r="CX126" s="34"/>
      <c r="CY126" s="34" t="n">
        <f aca="false">MATCH(CONCATENATE("NG ",TEXT($BS126,"mmm-yyyy")),Curves!$11:$11,0)</f>
        <v>26</v>
      </c>
      <c r="CZ126" s="34" t="n">
        <f aca="false">MATCH(CONCATENATE("B ",TEXT($BS126,"mmm-yyyy")),Curves!$11:$11,0)</f>
        <v>14</v>
      </c>
      <c r="DA126" s="34" t="n">
        <f aca="false">MATCH(CONCATENATE("DISC ",TEXT($BS126,"mmm-yyyy")),Curves!$11:$11,0)</f>
        <v>38</v>
      </c>
      <c r="DB126" s="34"/>
      <c r="DC126" s="34" t="n">
        <f aca="false">MATCH(CONCATENATE("NG ",TEXT($BT126,"mmm-yyyy")),Curves!$11:$11,0)</f>
        <v>27</v>
      </c>
      <c r="DD126" s="34" t="n">
        <f aca="false">MATCH(CONCATENATE("B ",TEXT($BT126,"mmm-yyyy")),Curves!$11:$11,0)</f>
        <v>15</v>
      </c>
      <c r="DE126" s="34" t="n">
        <f aca="false">MATCH(CONCATENATE("DISC ",TEXT($BT126,"mmm-yyyy")),Curves!$11:$11,0)</f>
        <v>39</v>
      </c>
      <c r="DF126" s="34"/>
      <c r="DG126" s="34" t="n">
        <f aca="false">MATCH(CONCATENATE("NG ",TEXT($BU126,"mmm-yyyy")),Curves!$11:$11,0)</f>
        <v>28</v>
      </c>
      <c r="DH126" s="34" t="n">
        <f aca="false">MATCH(CONCATENATE("B ",TEXT($BU126,"mmm-yyyy")),Curves!$11:$11,0)</f>
        <v>16</v>
      </c>
      <c r="DI126" s="34" t="n">
        <f aca="false">MATCH(CONCATENATE("DISC ",TEXT($BU126,"mmm-yyyy")),Curves!$11:$11,0)</f>
        <v>40</v>
      </c>
      <c r="DK126" s="34" t="n">
        <f aca="false">MATCH(CONCATENATE("NG ",TEXT($BV126,"mmm-yyyy")),Curves!$11:$11,0)</f>
        <v>29</v>
      </c>
      <c r="DL126" s="34" t="n">
        <f aca="false">MATCH(CONCATENATE("B ",TEXT($BV126,"mmm-yyyy")),Curves!$11:$11,0)</f>
        <v>17</v>
      </c>
      <c r="DM126" s="34" t="n">
        <f aca="false">MATCH(CONCATENATE("DISC ",TEXT($BV126,"mmm-yyyy")),Curves!$11:$11,0)</f>
        <v>41</v>
      </c>
      <c r="DO126" s="34" t="n">
        <f aca="false">MATCH(CONCATENATE("NG ",TEXT($BW126,"mmm-yyyy")),Curves!$11:$11,0)</f>
        <v>30</v>
      </c>
      <c r="DP126" s="34" t="n">
        <f aca="false">MATCH(CONCATENATE("B ",TEXT($BW126,"mmm-yyyy")),Curves!$11:$11,0)</f>
        <v>18</v>
      </c>
      <c r="DQ126" s="34" t="n">
        <f aca="false">MATCH(CONCATENATE("DISC ",TEXT($BW126,"mmm-yyyy")),Curves!$11:$11,0)</f>
        <v>42</v>
      </c>
    </row>
    <row r="127" customFormat="false" ht="12.75" hidden="false" customHeight="false" outlineLevel="0" collapsed="false">
      <c r="B127" s="26" t="n">
        <f aca="false">IF(C127&lt;&gt;"",IF(C127&gt;=(WORKDAY(EOMONTH(C127,0)+1,-2)),EOMONTH(EOMONTH(C127,0)+1,0)+1,EOMONTH(C127,0)+1),"")</f>
        <v>36039</v>
      </c>
      <c r="C127" s="45" t="n">
        <f aca="false">IF(Curves!C136&lt;&gt;"",Curves!C136,"")</f>
        <v>36010</v>
      </c>
      <c r="D127" s="46"/>
      <c r="E127" s="47" t="n">
        <f aca="false">(T127+U127)*V127</f>
        <v>0</v>
      </c>
      <c r="F127" s="47" t="n">
        <f aca="false">(X127+Y127)*Z127</f>
        <v>0</v>
      </c>
      <c r="G127" s="47" t="n">
        <f aca="false">(AB127+AC127)*AD127</f>
        <v>0</v>
      </c>
      <c r="H127" s="47" t="n">
        <f aca="false">(AF127+AG127)*AH127</f>
        <v>0</v>
      </c>
      <c r="I127" s="47" t="n">
        <f aca="false">(AJ127+AK127)*AL127</f>
        <v>2.29861914070956</v>
      </c>
      <c r="J127" s="47" t="n">
        <f aca="false">(AN127+AO127)*AP127</f>
        <v>2.17579130693074</v>
      </c>
      <c r="K127" s="47" t="n">
        <f aca="false">(AR127+AS127)*AT127</f>
        <v>2.35850558635869</v>
      </c>
      <c r="L127" s="47" t="n">
        <f aca="false">(AV127+AW127)*AX127</f>
        <v>2.62223349118361</v>
      </c>
      <c r="M127" s="47" t="n">
        <f aca="false">(AZ127+BA127)*BB127</f>
        <v>2.70228626796783</v>
      </c>
      <c r="N127" s="47" t="n">
        <f aca="false">(BD127+BE127)*BF127</f>
        <v>2.60166726371751</v>
      </c>
      <c r="O127" s="48" t="n">
        <f aca="false">(BH127+BI127)*BJ127</f>
        <v>2.49829244576047</v>
      </c>
      <c r="P127" s="49" t="n">
        <f aca="false">MAX(E127:O127)</f>
        <v>2.70228626796783</v>
      </c>
      <c r="Q127" s="49" t="n">
        <f aca="false">MIN(I127:O127)</f>
        <v>2.17579130693074</v>
      </c>
      <c r="R127" s="50" t="n">
        <f aca="false">IF(P127-Q127&lt;&gt;0,P127-Q127,R126)</f>
        <v>0.526494961037087</v>
      </c>
      <c r="T127" s="31" t="n">
        <f aca="false">INDEX(Curves!$A$12:$AZ$907,$BZ127,CA127)</f>
        <v>0</v>
      </c>
      <c r="U127" s="31" t="n">
        <f aca="false">INDEX(Curves!$A$12:$AZ$907,$BZ127,CB127)</f>
        <v>0</v>
      </c>
      <c r="V127" s="31" t="n">
        <f aca="false">INDEX(Curves!$A$12:$AZ$907,$BZ127,CC127)</f>
        <v>0</v>
      </c>
      <c r="W127" s="31"/>
      <c r="X127" s="31" t="n">
        <f aca="false">INDEX(Curves!$A$12:$AZ$907,$BZ127,CE127)</f>
        <v>0</v>
      </c>
      <c r="Y127" s="31" t="n">
        <f aca="false">INDEX(Curves!$A$12:$AZ$907,$BZ127,CF127)</f>
        <v>0</v>
      </c>
      <c r="Z127" s="31" t="n">
        <f aca="false">INDEX(Curves!$A$12:$AZ$907,$BZ127,CG127)</f>
        <v>0</v>
      </c>
      <c r="AA127" s="31"/>
      <c r="AB127" s="31" t="n">
        <f aca="false">INDEX(Curves!$A$12:$AZ$907,$BZ127,CI127)</f>
        <v>0</v>
      </c>
      <c r="AC127" s="31" t="n">
        <f aca="false">INDEX(Curves!$A$12:$AZ$907,$BZ127,CJ127)</f>
        <v>0</v>
      </c>
      <c r="AD127" s="31" t="n">
        <f aca="false">INDEX(Curves!$A$12:$AZ$907,$BZ127,CK127)</f>
        <v>0</v>
      </c>
      <c r="AE127" s="31"/>
      <c r="AF127" s="31" t="n">
        <f aca="false">INDEX(Curves!$A$12:$AZ$907,$BZ127,CM127)</f>
        <v>0</v>
      </c>
      <c r="AG127" s="31" t="n">
        <f aca="false">INDEX(Curves!$A$12:$AZ$907,$BZ127,CN127)</f>
        <v>0</v>
      </c>
      <c r="AH127" s="31" t="n">
        <f aca="false">INDEX(Curves!$A$12:$AZ$907,$BZ127,CO127)</f>
        <v>0</v>
      </c>
      <c r="AI127" s="31"/>
      <c r="AJ127" s="31" t="n">
        <f aca="false">INDEX(Curves!$A$12:$AZ$907,$BZ127,CQ127)</f>
        <v>1.869</v>
      </c>
      <c r="AK127" s="31" t="n">
        <f aca="false">INDEX(Curves!$A$12:$AZ$907,$BZ127,CR127)</f>
        <v>0.44</v>
      </c>
      <c r="AL127" s="31" t="n">
        <f aca="false">INDEX(Curves!$A$12:$AZ$907,$BZ127,CS127)</f>
        <v>0.995504175274819</v>
      </c>
      <c r="AM127" s="31"/>
      <c r="AN127" s="31" t="n">
        <f aca="false">INDEX(Curves!$A$12:$AZ$907,$BZ127,CU127)</f>
        <v>1.926</v>
      </c>
      <c r="AO127" s="31" t="n">
        <f aca="false">INDEX(Curves!$A$12:$AZ$907,$BZ127,CV127)</f>
        <v>0.27</v>
      </c>
      <c r="AP127" s="31" t="n">
        <f aca="false">INDEX(Curves!$A$12:$AZ$907,$BZ127,CW127)</f>
        <v>0.990797498602341</v>
      </c>
      <c r="AQ127" s="31"/>
      <c r="AR127" s="31" t="n">
        <f aca="false">INDEX(Curves!$A$12:$AZ$907,$BZ127,CY127)</f>
        <v>2.197</v>
      </c>
      <c r="AS127" s="31" t="n">
        <f aca="false">INDEX(Curves!$A$12:$AZ$907,$BZ127,CZ127)</f>
        <v>0.195</v>
      </c>
      <c r="AT127" s="31" t="n">
        <f aca="false">INDEX(Curves!$A$12:$AZ$907,$BZ127,DA127)</f>
        <v>0.985997318711828</v>
      </c>
      <c r="AU127" s="31"/>
      <c r="AV127" s="31" t="n">
        <f aca="false">INDEX(Curves!$A$12:$AZ$907,$BZ127,DC127)</f>
        <v>2.477</v>
      </c>
      <c r="AW127" s="31" t="n">
        <f aca="false">INDEX(Curves!$A$12:$AZ$907,$BZ127,DD127)</f>
        <v>0.195</v>
      </c>
      <c r="AX127" s="31" t="n">
        <f aca="false">INDEX(Curves!$A$12:$AZ$907,$BZ127,DE127)</f>
        <v>0.981374809574706</v>
      </c>
      <c r="AY127" s="31"/>
      <c r="AZ127" s="31" t="n">
        <f aca="false">INDEX(Curves!$A$12:$AZ$907,$BZ127,DG127)</f>
        <v>2.572</v>
      </c>
      <c r="BA127" s="31" t="n">
        <f aca="false">INDEX(Curves!$A$12:$AZ$907,$BZ127,DH127)</f>
        <v>0.195</v>
      </c>
      <c r="BB127" s="31" t="n">
        <f aca="false">INDEX(Curves!$A$12:$AZ$907,$BZ127,DI127)</f>
        <v>0.976612312239909</v>
      </c>
      <c r="BC127" s="31"/>
      <c r="BD127" s="31" t="n">
        <f aca="false">INDEX(Curves!$A$12:$AZ$907,$BZ127,DK127)</f>
        <v>2.482</v>
      </c>
      <c r="BE127" s="31" t="n">
        <f aca="false">INDEX(Curves!$A$12:$AZ$907,$BZ127,DL127)</f>
        <v>0.195</v>
      </c>
      <c r="BF127" s="31" t="n">
        <f aca="false">INDEX(Curves!$A$12:$AZ$907,$BZ127,DM127)</f>
        <v>0.971859269225817</v>
      </c>
      <c r="BG127" s="31"/>
      <c r="BH127" s="31" t="n">
        <f aca="false">INDEX(Curves!$A$12:$AZ$907,$BZ127,DO127)</f>
        <v>2.387</v>
      </c>
      <c r="BI127" s="31" t="n">
        <f aca="false">INDEX(Curves!$A$12:$AZ$907,$BZ127,DP127)</f>
        <v>0.195</v>
      </c>
      <c r="BJ127" s="31" t="n">
        <f aca="false">INDEX(Curves!$A$12:$AZ$907,$BZ127,DQ127)</f>
        <v>0.967580343052081</v>
      </c>
      <c r="BK127" s="0"/>
      <c r="BL127" s="0"/>
      <c r="BM127" s="51" t="n">
        <f aca="false">BM126</f>
        <v>35916</v>
      </c>
      <c r="BN127" s="51" t="n">
        <f aca="false">EOMONTH(BM127,1)</f>
        <v>35976</v>
      </c>
      <c r="BO127" s="51" t="n">
        <f aca="false">EOMONTH(BN127,1)</f>
        <v>36007</v>
      </c>
      <c r="BP127" s="51" t="n">
        <f aca="false">EOMONTH(BO127,1)</f>
        <v>36038</v>
      </c>
      <c r="BQ127" s="51" t="n">
        <f aca="false">EOMONTH(BP127,1)</f>
        <v>36068</v>
      </c>
      <c r="BR127" s="51" t="n">
        <f aca="false">EOMONTH(BQ127,1)</f>
        <v>36099</v>
      </c>
      <c r="BS127" s="51" t="n">
        <f aca="false">EOMONTH(BR127,1)</f>
        <v>36129</v>
      </c>
      <c r="BT127" s="51" t="n">
        <f aca="false">EOMONTH(BS127,1)</f>
        <v>36160</v>
      </c>
      <c r="BU127" s="51" t="n">
        <f aca="false">EOMONTH(BT127,1)</f>
        <v>36191</v>
      </c>
      <c r="BV127" s="51" t="n">
        <f aca="false">EOMONTH(BU127,1)</f>
        <v>36219</v>
      </c>
      <c r="BW127" s="51" t="n">
        <f aca="false">EOMONTH(BV127,1)</f>
        <v>36250</v>
      </c>
      <c r="BX127" s="52"/>
      <c r="BZ127" s="34" t="n">
        <f aca="false">MATCH(C127,Curves!$C$12:$C$433,0)</f>
        <v>125</v>
      </c>
      <c r="CA127" s="34" t="n">
        <f aca="false">MATCH(CONCATENATE("NG ",TEXT($BM127,"mmm-yyyy")),Curves!$11:$11,0)</f>
        <v>20</v>
      </c>
      <c r="CB127" s="34" t="n">
        <f aca="false">MATCH(CONCATENATE("B ",TEXT($BM127,"mmm-yyyy")),Curves!$11:$11,0)</f>
        <v>8</v>
      </c>
      <c r="CC127" s="34" t="n">
        <f aca="false">MATCH(CONCATENATE("DISC ",TEXT($BM127,"mmm-yyyy")),Curves!$11:$11,0)</f>
        <v>32</v>
      </c>
      <c r="CD127" s="34"/>
      <c r="CE127" s="34" t="n">
        <f aca="false">MATCH(CONCATENATE("NG ",TEXT($BN127,"mmm-yyyy")),Curves!$11:$11,0)</f>
        <v>21</v>
      </c>
      <c r="CF127" s="34" t="n">
        <f aca="false">MATCH(CONCATENATE("B ",TEXT($BN127,"mmm-yyyy")),Curves!$11:$11,0)</f>
        <v>9</v>
      </c>
      <c r="CG127" s="34" t="n">
        <f aca="false">MATCH(CONCATENATE("DISC ",TEXT($BN127,"mmm-yyyy")),Curves!$11:$11,0)</f>
        <v>33</v>
      </c>
      <c r="CH127" s="34"/>
      <c r="CI127" s="34" t="n">
        <f aca="false">MATCH(CONCATENATE("NG ",TEXT($BO127,"mmm-yyyy")),Curves!$11:$11,0)</f>
        <v>22</v>
      </c>
      <c r="CJ127" s="34" t="n">
        <f aca="false">MATCH(CONCATENATE("B ",TEXT($BO127,"mmm-yyyy")),Curves!$11:$11,0)</f>
        <v>10</v>
      </c>
      <c r="CK127" s="34" t="n">
        <f aca="false">MATCH(CONCATENATE("DISC ",TEXT($BO127,"mmm-yyyy")),Curves!$11:$11,0)</f>
        <v>34</v>
      </c>
      <c r="CL127" s="34"/>
      <c r="CM127" s="34" t="n">
        <f aca="false">MATCH(CONCATENATE("NG ",TEXT($BP127,"mmm-yyyy")),Curves!$11:$11,0)</f>
        <v>23</v>
      </c>
      <c r="CN127" s="34" t="n">
        <f aca="false">MATCH(CONCATENATE("B ",TEXT($BP127,"mmm-yyyy")),Curves!$11:$11,0)</f>
        <v>11</v>
      </c>
      <c r="CO127" s="34" t="n">
        <f aca="false">MATCH(CONCATENATE("DISC ",TEXT($BP127,"mmm-yyyy")),Curves!$11:$11,0)</f>
        <v>35</v>
      </c>
      <c r="CP127" s="34"/>
      <c r="CQ127" s="34" t="n">
        <f aca="false">MATCH(CONCATENATE("NG ",TEXT($BQ127,"mmm-yyyy")),Curves!$11:$11,0)</f>
        <v>24</v>
      </c>
      <c r="CR127" s="34" t="n">
        <f aca="false">MATCH(CONCATENATE("B ",TEXT($BQ127,"mmm-yyyy")),Curves!$11:$11,0)</f>
        <v>12</v>
      </c>
      <c r="CS127" s="34" t="n">
        <f aca="false">MATCH(CONCATENATE("DISC ",TEXT($BQ127,"mmm-yyyy")),Curves!$11:$11,0)</f>
        <v>36</v>
      </c>
      <c r="CT127" s="34"/>
      <c r="CU127" s="34" t="n">
        <f aca="false">MATCH(CONCATENATE("NG ",TEXT($BR127,"mmm-yyyy")),Curves!$11:$11,0)</f>
        <v>25</v>
      </c>
      <c r="CV127" s="34" t="n">
        <f aca="false">MATCH(CONCATENATE("B ",TEXT($BR127,"mmm-yyyy")),Curves!$11:$11,0)</f>
        <v>13</v>
      </c>
      <c r="CW127" s="34" t="n">
        <f aca="false">MATCH(CONCATENATE("DISC ",TEXT($BR127,"mmm-yyyy")),Curves!$11:$11,0)</f>
        <v>37</v>
      </c>
      <c r="CX127" s="34"/>
      <c r="CY127" s="34" t="n">
        <f aca="false">MATCH(CONCATENATE("NG ",TEXT($BS127,"mmm-yyyy")),Curves!$11:$11,0)</f>
        <v>26</v>
      </c>
      <c r="CZ127" s="34" t="n">
        <f aca="false">MATCH(CONCATENATE("B ",TEXT($BS127,"mmm-yyyy")),Curves!$11:$11,0)</f>
        <v>14</v>
      </c>
      <c r="DA127" s="34" t="n">
        <f aca="false">MATCH(CONCATENATE("DISC ",TEXT($BS127,"mmm-yyyy")),Curves!$11:$11,0)</f>
        <v>38</v>
      </c>
      <c r="DB127" s="34"/>
      <c r="DC127" s="34" t="n">
        <f aca="false">MATCH(CONCATENATE("NG ",TEXT($BT127,"mmm-yyyy")),Curves!$11:$11,0)</f>
        <v>27</v>
      </c>
      <c r="DD127" s="34" t="n">
        <f aca="false">MATCH(CONCATENATE("B ",TEXT($BT127,"mmm-yyyy")),Curves!$11:$11,0)</f>
        <v>15</v>
      </c>
      <c r="DE127" s="34" t="n">
        <f aca="false">MATCH(CONCATENATE("DISC ",TEXT($BT127,"mmm-yyyy")),Curves!$11:$11,0)</f>
        <v>39</v>
      </c>
      <c r="DF127" s="34"/>
      <c r="DG127" s="34" t="n">
        <f aca="false">MATCH(CONCATENATE("NG ",TEXT($BU127,"mmm-yyyy")),Curves!$11:$11,0)</f>
        <v>28</v>
      </c>
      <c r="DH127" s="34" t="n">
        <f aca="false">MATCH(CONCATENATE("B ",TEXT($BU127,"mmm-yyyy")),Curves!$11:$11,0)</f>
        <v>16</v>
      </c>
      <c r="DI127" s="34" t="n">
        <f aca="false">MATCH(CONCATENATE("DISC ",TEXT($BU127,"mmm-yyyy")),Curves!$11:$11,0)</f>
        <v>40</v>
      </c>
      <c r="DK127" s="34" t="n">
        <f aca="false">MATCH(CONCATENATE("NG ",TEXT($BV127,"mmm-yyyy")),Curves!$11:$11,0)</f>
        <v>29</v>
      </c>
      <c r="DL127" s="34" t="n">
        <f aca="false">MATCH(CONCATENATE("B ",TEXT($BV127,"mmm-yyyy")),Curves!$11:$11,0)</f>
        <v>17</v>
      </c>
      <c r="DM127" s="34" t="n">
        <f aca="false">MATCH(CONCATENATE("DISC ",TEXT($BV127,"mmm-yyyy")),Curves!$11:$11,0)</f>
        <v>41</v>
      </c>
      <c r="DO127" s="34" t="n">
        <f aca="false">MATCH(CONCATENATE("NG ",TEXT($BW127,"mmm-yyyy")),Curves!$11:$11,0)</f>
        <v>30</v>
      </c>
      <c r="DP127" s="34" t="n">
        <f aca="false">MATCH(CONCATENATE("B ",TEXT($BW127,"mmm-yyyy")),Curves!$11:$11,0)</f>
        <v>18</v>
      </c>
      <c r="DQ127" s="34" t="n">
        <f aca="false">MATCH(CONCATENATE("DISC ",TEXT($BW127,"mmm-yyyy")),Curves!$11:$11,0)</f>
        <v>42</v>
      </c>
    </row>
    <row r="128" customFormat="false" ht="12.75" hidden="false" customHeight="false" outlineLevel="0" collapsed="false">
      <c r="B128" s="26" t="n">
        <f aca="false">IF(C128&lt;&gt;"",IF(C128&gt;=(WORKDAY(EOMONTH(C128,0)+1,-2)),EOMONTH(EOMONTH(C128,0)+1,0)+1,EOMONTH(C128,0)+1),"")</f>
        <v>36039</v>
      </c>
      <c r="C128" s="45" t="n">
        <f aca="false">IF(Curves!C137&lt;&gt;"",Curves!C137,"")</f>
        <v>36011</v>
      </c>
      <c r="D128" s="46"/>
      <c r="E128" s="47" t="n">
        <f aca="false">(T128+U128)*V128</f>
        <v>0</v>
      </c>
      <c r="F128" s="47" t="n">
        <f aca="false">(X128+Y128)*Z128</f>
        <v>0</v>
      </c>
      <c r="G128" s="47" t="n">
        <f aca="false">(AB128+AC128)*AD128</f>
        <v>0</v>
      </c>
      <c r="H128" s="47" t="n">
        <f aca="false">(AF128+AG128)*AH128</f>
        <v>0</v>
      </c>
      <c r="I128" s="47" t="n">
        <f aca="false">(AJ128+AK128)*AL128</f>
        <v>2.32486551174962</v>
      </c>
      <c r="J128" s="47" t="n">
        <f aca="false">(AN128+AO128)*AP128</f>
        <v>2.19694146973555</v>
      </c>
      <c r="K128" s="47" t="n">
        <f aca="false">(AR128+AS128)*AT128</f>
        <v>2.42001555106397</v>
      </c>
      <c r="L128" s="47" t="n">
        <f aca="false">(AV128+AW128)*AX128</f>
        <v>2.68349812310688</v>
      </c>
      <c r="M128" s="47" t="n">
        <f aca="false">(AZ128+BA128)*BB128</f>
        <v>2.76328447381914</v>
      </c>
      <c r="N128" s="47" t="n">
        <f aca="false">(BD128+BE128)*BF128</f>
        <v>2.65753402280299</v>
      </c>
      <c r="O128" s="48" t="n">
        <f aca="false">(BH128+BI128)*BJ128</f>
        <v>2.54910285535204</v>
      </c>
      <c r="P128" s="49" t="n">
        <f aca="false">MAX(E128:O128)</f>
        <v>2.76328447381914</v>
      </c>
      <c r="Q128" s="49" t="n">
        <f aca="false">MIN(I128:O128)</f>
        <v>2.19694146973555</v>
      </c>
      <c r="R128" s="50" t="n">
        <f aca="false">IF(P128-Q128&lt;&gt;0,P128-Q128,R127)</f>
        <v>0.566343004083587</v>
      </c>
      <c r="T128" s="31" t="n">
        <f aca="false">INDEX(Curves!$A$12:$AZ$907,$BZ128,CA128)</f>
        <v>0</v>
      </c>
      <c r="U128" s="31" t="n">
        <f aca="false">INDEX(Curves!$A$12:$AZ$907,$BZ128,CB128)</f>
        <v>0</v>
      </c>
      <c r="V128" s="31" t="n">
        <f aca="false">INDEX(Curves!$A$12:$AZ$907,$BZ128,CC128)</f>
        <v>0</v>
      </c>
      <c r="W128" s="31"/>
      <c r="X128" s="31" t="n">
        <f aca="false">INDEX(Curves!$A$12:$AZ$907,$BZ128,CE128)</f>
        <v>0</v>
      </c>
      <c r="Y128" s="31" t="n">
        <f aca="false">INDEX(Curves!$A$12:$AZ$907,$BZ128,CF128)</f>
        <v>0</v>
      </c>
      <c r="Z128" s="31" t="n">
        <f aca="false">INDEX(Curves!$A$12:$AZ$907,$BZ128,CG128)</f>
        <v>0</v>
      </c>
      <c r="AA128" s="31"/>
      <c r="AB128" s="31" t="n">
        <f aca="false">INDEX(Curves!$A$12:$AZ$907,$BZ128,CI128)</f>
        <v>0</v>
      </c>
      <c r="AC128" s="31" t="n">
        <f aca="false">INDEX(Curves!$A$12:$AZ$907,$BZ128,CJ128)</f>
        <v>0</v>
      </c>
      <c r="AD128" s="31" t="n">
        <f aca="false">INDEX(Curves!$A$12:$AZ$907,$BZ128,CK128)</f>
        <v>0</v>
      </c>
      <c r="AE128" s="31"/>
      <c r="AF128" s="31" t="n">
        <f aca="false">INDEX(Curves!$A$12:$AZ$907,$BZ128,CM128)</f>
        <v>0</v>
      </c>
      <c r="AG128" s="31" t="n">
        <f aca="false">INDEX(Curves!$A$12:$AZ$907,$BZ128,CN128)</f>
        <v>0</v>
      </c>
      <c r="AH128" s="31" t="n">
        <f aca="false">INDEX(Curves!$A$12:$AZ$907,$BZ128,CO128)</f>
        <v>0</v>
      </c>
      <c r="AI128" s="31"/>
      <c r="AJ128" s="31" t="n">
        <f aca="false">INDEX(Curves!$A$12:$AZ$907,$BZ128,CQ128)</f>
        <v>1.895</v>
      </c>
      <c r="AK128" s="31" t="n">
        <f aca="false">INDEX(Curves!$A$12:$AZ$907,$BZ128,CR128)</f>
        <v>0.44</v>
      </c>
      <c r="AL128" s="31" t="n">
        <f aca="false">INDEX(Curves!$A$12:$AZ$907,$BZ128,CS128)</f>
        <v>0.995659748072644</v>
      </c>
      <c r="AM128" s="31"/>
      <c r="AN128" s="31" t="n">
        <f aca="false">INDEX(Curves!$A$12:$AZ$907,$BZ128,CU128)</f>
        <v>1.947</v>
      </c>
      <c r="AO128" s="31" t="n">
        <f aca="false">INDEX(Curves!$A$12:$AZ$907,$BZ128,CV128)</f>
        <v>0.27</v>
      </c>
      <c r="AP128" s="31" t="n">
        <f aca="false">INDEX(Curves!$A$12:$AZ$907,$BZ128,CW128)</f>
        <v>0.99095239951987</v>
      </c>
      <c r="AQ128" s="31"/>
      <c r="AR128" s="31" t="n">
        <f aca="false">INDEX(Curves!$A$12:$AZ$907,$BZ128,CY128)</f>
        <v>2.224</v>
      </c>
      <c r="AS128" s="31" t="n">
        <f aca="false">INDEX(Curves!$A$12:$AZ$907,$BZ128,CZ128)</f>
        <v>0.23</v>
      </c>
      <c r="AT128" s="31" t="n">
        <f aca="false">INDEX(Curves!$A$12:$AZ$907,$BZ128,DA128)</f>
        <v>0.986151406301536</v>
      </c>
      <c r="AU128" s="31"/>
      <c r="AV128" s="31" t="n">
        <f aca="false">INDEX(Curves!$A$12:$AZ$907,$BZ128,DC128)</f>
        <v>2.504</v>
      </c>
      <c r="AW128" s="31" t="n">
        <f aca="false">INDEX(Curves!$A$12:$AZ$907,$BZ128,DD128)</f>
        <v>0.23</v>
      </c>
      <c r="AX128" s="31" t="n">
        <f aca="false">INDEX(Curves!$A$12:$AZ$907,$BZ128,DE128)</f>
        <v>0.981528208890592</v>
      </c>
      <c r="AY128" s="31"/>
      <c r="AZ128" s="31" t="n">
        <f aca="false">INDEX(Curves!$A$12:$AZ$907,$BZ128,DG128)</f>
        <v>2.599</v>
      </c>
      <c r="BA128" s="31" t="n">
        <f aca="false">INDEX(Curves!$A$12:$AZ$907,$BZ128,DH128)</f>
        <v>0.23</v>
      </c>
      <c r="BB128" s="31" t="n">
        <f aca="false">INDEX(Curves!$A$12:$AZ$907,$BZ128,DI128)</f>
        <v>0.976770757801039</v>
      </c>
      <c r="BC128" s="31"/>
      <c r="BD128" s="31" t="n">
        <f aca="false">INDEX(Curves!$A$12:$AZ$907,$BZ128,DK128)</f>
        <v>2.504</v>
      </c>
      <c r="BE128" s="31" t="n">
        <f aca="false">INDEX(Curves!$A$12:$AZ$907,$BZ128,DL128)</f>
        <v>0.23</v>
      </c>
      <c r="BF128" s="31" t="n">
        <f aca="false">INDEX(Curves!$A$12:$AZ$907,$BZ128,DM128)</f>
        <v>0.972031464083023</v>
      </c>
      <c r="BG128" s="31"/>
      <c r="BH128" s="31" t="n">
        <f aca="false">INDEX(Curves!$A$12:$AZ$907,$BZ128,DO128)</f>
        <v>2.404</v>
      </c>
      <c r="BI128" s="31" t="n">
        <f aca="false">INDEX(Curves!$A$12:$AZ$907,$BZ128,DP128)</f>
        <v>0.23</v>
      </c>
      <c r="BJ128" s="31" t="n">
        <f aca="false">INDEX(Curves!$A$12:$AZ$907,$BZ128,DQ128)</f>
        <v>0.967768737795004</v>
      </c>
      <c r="BK128" s="0"/>
      <c r="BL128" s="0"/>
      <c r="BM128" s="51" t="n">
        <f aca="false">BM127</f>
        <v>35916</v>
      </c>
      <c r="BN128" s="51" t="n">
        <f aca="false">EOMONTH(BM128,1)</f>
        <v>35976</v>
      </c>
      <c r="BO128" s="51" t="n">
        <f aca="false">EOMONTH(BN128,1)</f>
        <v>36007</v>
      </c>
      <c r="BP128" s="51" t="n">
        <f aca="false">EOMONTH(BO128,1)</f>
        <v>36038</v>
      </c>
      <c r="BQ128" s="51" t="n">
        <f aca="false">EOMONTH(BP128,1)</f>
        <v>36068</v>
      </c>
      <c r="BR128" s="51" t="n">
        <f aca="false">EOMONTH(BQ128,1)</f>
        <v>36099</v>
      </c>
      <c r="BS128" s="51" t="n">
        <f aca="false">EOMONTH(BR128,1)</f>
        <v>36129</v>
      </c>
      <c r="BT128" s="51" t="n">
        <f aca="false">EOMONTH(BS128,1)</f>
        <v>36160</v>
      </c>
      <c r="BU128" s="51" t="n">
        <f aca="false">EOMONTH(BT128,1)</f>
        <v>36191</v>
      </c>
      <c r="BV128" s="51" t="n">
        <f aca="false">EOMONTH(BU128,1)</f>
        <v>36219</v>
      </c>
      <c r="BW128" s="51" t="n">
        <f aca="false">EOMONTH(BV128,1)</f>
        <v>36250</v>
      </c>
      <c r="BX128" s="52"/>
      <c r="BZ128" s="34" t="n">
        <f aca="false">MATCH(C128,Curves!$C$12:$C$433,0)</f>
        <v>126</v>
      </c>
      <c r="CA128" s="34" t="n">
        <f aca="false">MATCH(CONCATENATE("NG ",TEXT($BM128,"mmm-yyyy")),Curves!$11:$11,0)</f>
        <v>20</v>
      </c>
      <c r="CB128" s="34" t="n">
        <f aca="false">MATCH(CONCATENATE("B ",TEXT($BM128,"mmm-yyyy")),Curves!$11:$11,0)</f>
        <v>8</v>
      </c>
      <c r="CC128" s="34" t="n">
        <f aca="false">MATCH(CONCATENATE("DISC ",TEXT($BM128,"mmm-yyyy")),Curves!$11:$11,0)</f>
        <v>32</v>
      </c>
      <c r="CD128" s="34"/>
      <c r="CE128" s="34" t="n">
        <f aca="false">MATCH(CONCATENATE("NG ",TEXT($BN128,"mmm-yyyy")),Curves!$11:$11,0)</f>
        <v>21</v>
      </c>
      <c r="CF128" s="34" t="n">
        <f aca="false">MATCH(CONCATENATE("B ",TEXT($BN128,"mmm-yyyy")),Curves!$11:$11,0)</f>
        <v>9</v>
      </c>
      <c r="CG128" s="34" t="n">
        <f aca="false">MATCH(CONCATENATE("DISC ",TEXT($BN128,"mmm-yyyy")),Curves!$11:$11,0)</f>
        <v>33</v>
      </c>
      <c r="CH128" s="34"/>
      <c r="CI128" s="34" t="n">
        <f aca="false">MATCH(CONCATENATE("NG ",TEXT($BO128,"mmm-yyyy")),Curves!$11:$11,0)</f>
        <v>22</v>
      </c>
      <c r="CJ128" s="34" t="n">
        <f aca="false">MATCH(CONCATENATE("B ",TEXT($BO128,"mmm-yyyy")),Curves!$11:$11,0)</f>
        <v>10</v>
      </c>
      <c r="CK128" s="34" t="n">
        <f aca="false">MATCH(CONCATENATE("DISC ",TEXT($BO128,"mmm-yyyy")),Curves!$11:$11,0)</f>
        <v>34</v>
      </c>
      <c r="CL128" s="34"/>
      <c r="CM128" s="34" t="n">
        <f aca="false">MATCH(CONCATENATE("NG ",TEXT($BP128,"mmm-yyyy")),Curves!$11:$11,0)</f>
        <v>23</v>
      </c>
      <c r="CN128" s="34" t="n">
        <f aca="false">MATCH(CONCATENATE("B ",TEXT($BP128,"mmm-yyyy")),Curves!$11:$11,0)</f>
        <v>11</v>
      </c>
      <c r="CO128" s="34" t="n">
        <f aca="false">MATCH(CONCATENATE("DISC ",TEXT($BP128,"mmm-yyyy")),Curves!$11:$11,0)</f>
        <v>35</v>
      </c>
      <c r="CP128" s="34"/>
      <c r="CQ128" s="34" t="n">
        <f aca="false">MATCH(CONCATENATE("NG ",TEXT($BQ128,"mmm-yyyy")),Curves!$11:$11,0)</f>
        <v>24</v>
      </c>
      <c r="CR128" s="34" t="n">
        <f aca="false">MATCH(CONCATENATE("B ",TEXT($BQ128,"mmm-yyyy")),Curves!$11:$11,0)</f>
        <v>12</v>
      </c>
      <c r="CS128" s="34" t="n">
        <f aca="false">MATCH(CONCATENATE("DISC ",TEXT($BQ128,"mmm-yyyy")),Curves!$11:$11,0)</f>
        <v>36</v>
      </c>
      <c r="CT128" s="34"/>
      <c r="CU128" s="34" t="n">
        <f aca="false">MATCH(CONCATENATE("NG ",TEXT($BR128,"mmm-yyyy")),Curves!$11:$11,0)</f>
        <v>25</v>
      </c>
      <c r="CV128" s="34" t="n">
        <f aca="false">MATCH(CONCATENATE("B ",TEXT($BR128,"mmm-yyyy")),Curves!$11:$11,0)</f>
        <v>13</v>
      </c>
      <c r="CW128" s="34" t="n">
        <f aca="false">MATCH(CONCATENATE("DISC ",TEXT($BR128,"mmm-yyyy")),Curves!$11:$11,0)</f>
        <v>37</v>
      </c>
      <c r="CX128" s="34"/>
      <c r="CY128" s="34" t="n">
        <f aca="false">MATCH(CONCATENATE("NG ",TEXT($BS128,"mmm-yyyy")),Curves!$11:$11,0)</f>
        <v>26</v>
      </c>
      <c r="CZ128" s="34" t="n">
        <f aca="false">MATCH(CONCATENATE("B ",TEXT($BS128,"mmm-yyyy")),Curves!$11:$11,0)</f>
        <v>14</v>
      </c>
      <c r="DA128" s="34" t="n">
        <f aca="false">MATCH(CONCATENATE("DISC ",TEXT($BS128,"mmm-yyyy")),Curves!$11:$11,0)</f>
        <v>38</v>
      </c>
      <c r="DB128" s="34"/>
      <c r="DC128" s="34" t="n">
        <f aca="false">MATCH(CONCATENATE("NG ",TEXT($BT128,"mmm-yyyy")),Curves!$11:$11,0)</f>
        <v>27</v>
      </c>
      <c r="DD128" s="34" t="n">
        <f aca="false">MATCH(CONCATENATE("B ",TEXT($BT128,"mmm-yyyy")),Curves!$11:$11,0)</f>
        <v>15</v>
      </c>
      <c r="DE128" s="34" t="n">
        <f aca="false">MATCH(CONCATENATE("DISC ",TEXT($BT128,"mmm-yyyy")),Curves!$11:$11,0)</f>
        <v>39</v>
      </c>
      <c r="DF128" s="34"/>
      <c r="DG128" s="34" t="n">
        <f aca="false">MATCH(CONCATENATE("NG ",TEXT($BU128,"mmm-yyyy")),Curves!$11:$11,0)</f>
        <v>28</v>
      </c>
      <c r="DH128" s="34" t="n">
        <f aca="false">MATCH(CONCATENATE("B ",TEXT($BU128,"mmm-yyyy")),Curves!$11:$11,0)</f>
        <v>16</v>
      </c>
      <c r="DI128" s="34" t="n">
        <f aca="false">MATCH(CONCATENATE("DISC ",TEXT($BU128,"mmm-yyyy")),Curves!$11:$11,0)</f>
        <v>40</v>
      </c>
      <c r="DK128" s="34" t="n">
        <f aca="false">MATCH(CONCATENATE("NG ",TEXT($BV128,"mmm-yyyy")),Curves!$11:$11,0)</f>
        <v>29</v>
      </c>
      <c r="DL128" s="34" t="n">
        <f aca="false">MATCH(CONCATENATE("B ",TEXT($BV128,"mmm-yyyy")),Curves!$11:$11,0)</f>
        <v>17</v>
      </c>
      <c r="DM128" s="34" t="n">
        <f aca="false">MATCH(CONCATENATE("DISC ",TEXT($BV128,"mmm-yyyy")),Curves!$11:$11,0)</f>
        <v>41</v>
      </c>
      <c r="DO128" s="34" t="n">
        <f aca="false">MATCH(CONCATENATE("NG ",TEXT($BW128,"mmm-yyyy")),Curves!$11:$11,0)</f>
        <v>30</v>
      </c>
      <c r="DP128" s="34" t="n">
        <f aca="false">MATCH(CONCATENATE("B ",TEXT($BW128,"mmm-yyyy")),Curves!$11:$11,0)</f>
        <v>18</v>
      </c>
      <c r="DQ128" s="34" t="n">
        <f aca="false">MATCH(CONCATENATE("DISC ",TEXT($BW128,"mmm-yyyy")),Curves!$11:$11,0)</f>
        <v>42</v>
      </c>
    </row>
    <row r="129" customFormat="false" ht="12.75" hidden="false" customHeight="false" outlineLevel="0" collapsed="false">
      <c r="B129" s="26" t="n">
        <f aca="false">IF(C129&lt;&gt;"",IF(C129&gt;=(WORKDAY(EOMONTH(C129,0)+1,-2)),EOMONTH(EOMONTH(C129,0)+1,0)+1,EOMONTH(C129,0)+1),"")</f>
        <v>36039</v>
      </c>
      <c r="C129" s="45" t="n">
        <f aca="false">IF(Curves!C138&lt;&gt;"",Curves!C138,"")</f>
        <v>36012</v>
      </c>
      <c r="D129" s="46"/>
      <c r="E129" s="47" t="n">
        <f aca="false">(T129+U129)*V129</f>
        <v>0</v>
      </c>
      <c r="F129" s="47" t="n">
        <f aca="false">(X129+Y129)*Z129</f>
        <v>0</v>
      </c>
      <c r="G129" s="47" t="n">
        <f aca="false">(AB129+AC129)*AD129</f>
        <v>0</v>
      </c>
      <c r="H129" s="47" t="n">
        <f aca="false">(AF129+AG129)*AH129</f>
        <v>0</v>
      </c>
      <c r="I129" s="47" t="n">
        <f aca="false">(AJ129+AK129)*AL129</f>
        <v>2.30330613031479</v>
      </c>
      <c r="J129" s="47" t="n">
        <f aca="false">(AN129+AO129)*AP129</f>
        <v>2.17946920448841</v>
      </c>
      <c r="K129" s="47" t="n">
        <f aca="false">(AR129+AS129)*AT129</f>
        <v>2.40465848589899</v>
      </c>
      <c r="L129" s="47" t="n">
        <f aca="false">(AV129+AW129)*AX129</f>
        <v>2.66730324167104</v>
      </c>
      <c r="M129" s="47" t="n">
        <f aca="false">(AZ129+BA129)*BB129</f>
        <v>2.7520951587455</v>
      </c>
      <c r="N129" s="47" t="n">
        <f aca="false">(BD129+BE129)*BF129</f>
        <v>2.64154218896225</v>
      </c>
      <c r="O129" s="48" t="n">
        <f aca="false">(BH129+BI129)*BJ129</f>
        <v>2.53318135400435</v>
      </c>
      <c r="P129" s="49" t="n">
        <f aca="false">MAX(E129:O129)</f>
        <v>2.7520951587455</v>
      </c>
      <c r="Q129" s="49" t="n">
        <f aca="false">MIN(I129:O129)</f>
        <v>2.17946920448841</v>
      </c>
      <c r="R129" s="50" t="n">
        <f aca="false">IF(P129-Q129&lt;&gt;0,P129-Q129,R128)</f>
        <v>0.572625954257091</v>
      </c>
      <c r="T129" s="31" t="n">
        <f aca="false">INDEX(Curves!$A$12:$AZ$907,$BZ129,CA129)</f>
        <v>0</v>
      </c>
      <c r="U129" s="31" t="n">
        <f aca="false">INDEX(Curves!$A$12:$AZ$907,$BZ129,CB129)</f>
        <v>0</v>
      </c>
      <c r="V129" s="31" t="n">
        <f aca="false">INDEX(Curves!$A$12:$AZ$907,$BZ129,CC129)</f>
        <v>0</v>
      </c>
      <c r="W129" s="31"/>
      <c r="X129" s="31" t="n">
        <f aca="false">INDEX(Curves!$A$12:$AZ$907,$BZ129,CE129)</f>
        <v>0</v>
      </c>
      <c r="Y129" s="31" t="n">
        <f aca="false">INDEX(Curves!$A$12:$AZ$907,$BZ129,CF129)</f>
        <v>0</v>
      </c>
      <c r="Z129" s="31" t="n">
        <f aca="false">INDEX(Curves!$A$12:$AZ$907,$BZ129,CG129)</f>
        <v>0</v>
      </c>
      <c r="AA129" s="31"/>
      <c r="AB129" s="31" t="n">
        <f aca="false">INDEX(Curves!$A$12:$AZ$907,$BZ129,CI129)</f>
        <v>0</v>
      </c>
      <c r="AC129" s="31" t="n">
        <f aca="false">INDEX(Curves!$A$12:$AZ$907,$BZ129,CJ129)</f>
        <v>0</v>
      </c>
      <c r="AD129" s="31" t="n">
        <f aca="false">INDEX(Curves!$A$12:$AZ$907,$BZ129,CK129)</f>
        <v>0</v>
      </c>
      <c r="AE129" s="31"/>
      <c r="AF129" s="31" t="n">
        <f aca="false">INDEX(Curves!$A$12:$AZ$907,$BZ129,CM129)</f>
        <v>0</v>
      </c>
      <c r="AG129" s="31" t="n">
        <f aca="false">INDEX(Curves!$A$12:$AZ$907,$BZ129,CN129)</f>
        <v>0</v>
      </c>
      <c r="AH129" s="31" t="n">
        <f aca="false">INDEX(Curves!$A$12:$AZ$907,$BZ129,CO129)</f>
        <v>0</v>
      </c>
      <c r="AI129" s="31"/>
      <c r="AJ129" s="31" t="n">
        <f aca="false">INDEX(Curves!$A$12:$AZ$907,$BZ129,CQ129)</f>
        <v>1.873</v>
      </c>
      <c r="AK129" s="31" t="n">
        <f aca="false">INDEX(Curves!$A$12:$AZ$907,$BZ129,CR129)</f>
        <v>0.44</v>
      </c>
      <c r="AL129" s="31" t="n">
        <f aca="false">INDEX(Curves!$A$12:$AZ$907,$BZ129,CS129)</f>
        <v>0.995808962522605</v>
      </c>
      <c r="AM129" s="31"/>
      <c r="AN129" s="31" t="n">
        <f aca="false">INDEX(Curves!$A$12:$AZ$907,$BZ129,CU129)</f>
        <v>1.929</v>
      </c>
      <c r="AO129" s="31" t="n">
        <f aca="false">INDEX(Curves!$A$12:$AZ$907,$BZ129,CV129)</f>
        <v>0.27</v>
      </c>
      <c r="AP129" s="31" t="n">
        <f aca="false">INDEX(Curves!$A$12:$AZ$907,$BZ129,CW129)</f>
        <v>0.991118328553165</v>
      </c>
      <c r="AQ129" s="31"/>
      <c r="AR129" s="31" t="n">
        <f aca="false">INDEX(Curves!$A$12:$AZ$907,$BZ129,CY129)</f>
        <v>2.208</v>
      </c>
      <c r="AS129" s="31" t="n">
        <f aca="false">INDEX(Curves!$A$12:$AZ$907,$BZ129,CZ129)</f>
        <v>0.23</v>
      </c>
      <c r="AT129" s="31" t="n">
        <f aca="false">INDEX(Curves!$A$12:$AZ$907,$BZ129,DA129)</f>
        <v>0.986324235397454</v>
      </c>
      <c r="AU129" s="31"/>
      <c r="AV129" s="31" t="n">
        <f aca="false">INDEX(Curves!$A$12:$AZ$907,$BZ129,DC129)</f>
        <v>2.487</v>
      </c>
      <c r="AW129" s="31" t="n">
        <f aca="false">INDEX(Curves!$A$12:$AZ$907,$BZ129,DD129)</f>
        <v>0.23</v>
      </c>
      <c r="AX129" s="31" t="n">
        <f aca="false">INDEX(Curves!$A$12:$AZ$907,$BZ129,DE129)</f>
        <v>0.981708959025043</v>
      </c>
      <c r="AY129" s="31"/>
      <c r="AZ129" s="31" t="n">
        <f aca="false">INDEX(Curves!$A$12:$AZ$907,$BZ129,DG129)</f>
        <v>2.587</v>
      </c>
      <c r="BA129" s="31" t="n">
        <f aca="false">INDEX(Curves!$A$12:$AZ$907,$BZ129,DH129)</f>
        <v>0.23</v>
      </c>
      <c r="BB129" s="31" t="n">
        <f aca="false">INDEX(Curves!$A$12:$AZ$907,$BZ129,DI129)</f>
        <v>0.976959587769081</v>
      </c>
      <c r="BC129" s="31"/>
      <c r="BD129" s="31" t="n">
        <f aca="false">INDEX(Curves!$A$12:$AZ$907,$BZ129,DK129)</f>
        <v>2.487</v>
      </c>
      <c r="BE129" s="31" t="n">
        <f aca="false">INDEX(Curves!$A$12:$AZ$907,$BZ129,DL129)</f>
        <v>0.23</v>
      </c>
      <c r="BF129" s="31" t="n">
        <f aca="false">INDEX(Curves!$A$12:$AZ$907,$BZ129,DM129)</f>
        <v>0.972227526301897</v>
      </c>
      <c r="BG129" s="31"/>
      <c r="BH129" s="31" t="n">
        <f aca="false">INDEX(Curves!$A$12:$AZ$907,$BZ129,DO129)</f>
        <v>2.387</v>
      </c>
      <c r="BI129" s="31" t="n">
        <f aca="false">INDEX(Curves!$A$12:$AZ$907,$BZ129,DP129)</f>
        <v>0.23</v>
      </c>
      <c r="BJ129" s="31" t="n">
        <f aca="false">INDEX(Curves!$A$12:$AZ$907,$BZ129,DQ129)</f>
        <v>0.967971476501471</v>
      </c>
      <c r="BK129" s="0"/>
      <c r="BL129" s="0"/>
      <c r="BM129" s="51" t="n">
        <f aca="false">BM128</f>
        <v>35916</v>
      </c>
      <c r="BN129" s="51" t="n">
        <f aca="false">EOMONTH(BM129,1)</f>
        <v>35976</v>
      </c>
      <c r="BO129" s="51" t="n">
        <f aca="false">EOMONTH(BN129,1)</f>
        <v>36007</v>
      </c>
      <c r="BP129" s="51" t="n">
        <f aca="false">EOMONTH(BO129,1)</f>
        <v>36038</v>
      </c>
      <c r="BQ129" s="51" t="n">
        <f aca="false">EOMONTH(BP129,1)</f>
        <v>36068</v>
      </c>
      <c r="BR129" s="51" t="n">
        <f aca="false">EOMONTH(BQ129,1)</f>
        <v>36099</v>
      </c>
      <c r="BS129" s="51" t="n">
        <f aca="false">EOMONTH(BR129,1)</f>
        <v>36129</v>
      </c>
      <c r="BT129" s="51" t="n">
        <f aca="false">EOMONTH(BS129,1)</f>
        <v>36160</v>
      </c>
      <c r="BU129" s="51" t="n">
        <f aca="false">EOMONTH(BT129,1)</f>
        <v>36191</v>
      </c>
      <c r="BV129" s="51" t="n">
        <f aca="false">EOMONTH(BU129,1)</f>
        <v>36219</v>
      </c>
      <c r="BW129" s="51" t="n">
        <f aca="false">EOMONTH(BV129,1)</f>
        <v>36250</v>
      </c>
      <c r="BX129" s="52"/>
      <c r="BZ129" s="34" t="n">
        <f aca="false">MATCH(C129,Curves!$C$12:$C$433,0)</f>
        <v>127</v>
      </c>
      <c r="CA129" s="34" t="n">
        <f aca="false">MATCH(CONCATENATE("NG ",TEXT($BM129,"mmm-yyyy")),Curves!$11:$11,0)</f>
        <v>20</v>
      </c>
      <c r="CB129" s="34" t="n">
        <f aca="false">MATCH(CONCATENATE("B ",TEXT($BM129,"mmm-yyyy")),Curves!$11:$11,0)</f>
        <v>8</v>
      </c>
      <c r="CC129" s="34" t="n">
        <f aca="false">MATCH(CONCATENATE("DISC ",TEXT($BM129,"mmm-yyyy")),Curves!$11:$11,0)</f>
        <v>32</v>
      </c>
      <c r="CD129" s="34"/>
      <c r="CE129" s="34" t="n">
        <f aca="false">MATCH(CONCATENATE("NG ",TEXT($BN129,"mmm-yyyy")),Curves!$11:$11,0)</f>
        <v>21</v>
      </c>
      <c r="CF129" s="34" t="n">
        <f aca="false">MATCH(CONCATENATE("B ",TEXT($BN129,"mmm-yyyy")),Curves!$11:$11,0)</f>
        <v>9</v>
      </c>
      <c r="CG129" s="34" t="n">
        <f aca="false">MATCH(CONCATENATE("DISC ",TEXT($BN129,"mmm-yyyy")),Curves!$11:$11,0)</f>
        <v>33</v>
      </c>
      <c r="CH129" s="34"/>
      <c r="CI129" s="34" t="n">
        <f aca="false">MATCH(CONCATENATE("NG ",TEXT($BO129,"mmm-yyyy")),Curves!$11:$11,0)</f>
        <v>22</v>
      </c>
      <c r="CJ129" s="34" t="n">
        <f aca="false">MATCH(CONCATENATE("B ",TEXT($BO129,"mmm-yyyy")),Curves!$11:$11,0)</f>
        <v>10</v>
      </c>
      <c r="CK129" s="34" t="n">
        <f aca="false">MATCH(CONCATENATE("DISC ",TEXT($BO129,"mmm-yyyy")),Curves!$11:$11,0)</f>
        <v>34</v>
      </c>
      <c r="CL129" s="34"/>
      <c r="CM129" s="34" t="n">
        <f aca="false">MATCH(CONCATENATE("NG ",TEXT($BP129,"mmm-yyyy")),Curves!$11:$11,0)</f>
        <v>23</v>
      </c>
      <c r="CN129" s="34" t="n">
        <f aca="false">MATCH(CONCATENATE("B ",TEXT($BP129,"mmm-yyyy")),Curves!$11:$11,0)</f>
        <v>11</v>
      </c>
      <c r="CO129" s="34" t="n">
        <f aca="false">MATCH(CONCATENATE("DISC ",TEXT($BP129,"mmm-yyyy")),Curves!$11:$11,0)</f>
        <v>35</v>
      </c>
      <c r="CP129" s="34"/>
      <c r="CQ129" s="34" t="n">
        <f aca="false">MATCH(CONCATENATE("NG ",TEXT($BQ129,"mmm-yyyy")),Curves!$11:$11,0)</f>
        <v>24</v>
      </c>
      <c r="CR129" s="34" t="n">
        <f aca="false">MATCH(CONCATENATE("B ",TEXT($BQ129,"mmm-yyyy")),Curves!$11:$11,0)</f>
        <v>12</v>
      </c>
      <c r="CS129" s="34" t="n">
        <f aca="false">MATCH(CONCATENATE("DISC ",TEXT($BQ129,"mmm-yyyy")),Curves!$11:$11,0)</f>
        <v>36</v>
      </c>
      <c r="CT129" s="34"/>
      <c r="CU129" s="34" t="n">
        <f aca="false">MATCH(CONCATENATE("NG ",TEXT($BR129,"mmm-yyyy")),Curves!$11:$11,0)</f>
        <v>25</v>
      </c>
      <c r="CV129" s="34" t="n">
        <f aca="false">MATCH(CONCATENATE("B ",TEXT($BR129,"mmm-yyyy")),Curves!$11:$11,0)</f>
        <v>13</v>
      </c>
      <c r="CW129" s="34" t="n">
        <f aca="false">MATCH(CONCATENATE("DISC ",TEXT($BR129,"mmm-yyyy")),Curves!$11:$11,0)</f>
        <v>37</v>
      </c>
      <c r="CX129" s="34"/>
      <c r="CY129" s="34" t="n">
        <f aca="false">MATCH(CONCATENATE("NG ",TEXT($BS129,"mmm-yyyy")),Curves!$11:$11,0)</f>
        <v>26</v>
      </c>
      <c r="CZ129" s="34" t="n">
        <f aca="false">MATCH(CONCATENATE("B ",TEXT($BS129,"mmm-yyyy")),Curves!$11:$11,0)</f>
        <v>14</v>
      </c>
      <c r="DA129" s="34" t="n">
        <f aca="false">MATCH(CONCATENATE("DISC ",TEXT($BS129,"mmm-yyyy")),Curves!$11:$11,0)</f>
        <v>38</v>
      </c>
      <c r="DB129" s="34"/>
      <c r="DC129" s="34" t="n">
        <f aca="false">MATCH(CONCATENATE("NG ",TEXT($BT129,"mmm-yyyy")),Curves!$11:$11,0)</f>
        <v>27</v>
      </c>
      <c r="DD129" s="34" t="n">
        <f aca="false">MATCH(CONCATENATE("B ",TEXT($BT129,"mmm-yyyy")),Curves!$11:$11,0)</f>
        <v>15</v>
      </c>
      <c r="DE129" s="34" t="n">
        <f aca="false">MATCH(CONCATENATE("DISC ",TEXT($BT129,"mmm-yyyy")),Curves!$11:$11,0)</f>
        <v>39</v>
      </c>
      <c r="DF129" s="34"/>
      <c r="DG129" s="34" t="n">
        <f aca="false">MATCH(CONCATENATE("NG ",TEXT($BU129,"mmm-yyyy")),Curves!$11:$11,0)</f>
        <v>28</v>
      </c>
      <c r="DH129" s="34" t="n">
        <f aca="false">MATCH(CONCATENATE("B ",TEXT($BU129,"mmm-yyyy")),Curves!$11:$11,0)</f>
        <v>16</v>
      </c>
      <c r="DI129" s="34" t="n">
        <f aca="false">MATCH(CONCATENATE("DISC ",TEXT($BU129,"mmm-yyyy")),Curves!$11:$11,0)</f>
        <v>40</v>
      </c>
      <c r="DK129" s="34" t="n">
        <f aca="false">MATCH(CONCATENATE("NG ",TEXT($BV129,"mmm-yyyy")),Curves!$11:$11,0)</f>
        <v>29</v>
      </c>
      <c r="DL129" s="34" t="n">
        <f aca="false">MATCH(CONCATENATE("B ",TEXT($BV129,"mmm-yyyy")),Curves!$11:$11,0)</f>
        <v>17</v>
      </c>
      <c r="DM129" s="34" t="n">
        <f aca="false">MATCH(CONCATENATE("DISC ",TEXT($BV129,"mmm-yyyy")),Curves!$11:$11,0)</f>
        <v>41</v>
      </c>
      <c r="DO129" s="34" t="n">
        <f aca="false">MATCH(CONCATENATE("NG ",TEXT($BW129,"mmm-yyyy")),Curves!$11:$11,0)</f>
        <v>30</v>
      </c>
      <c r="DP129" s="34" t="n">
        <f aca="false">MATCH(CONCATENATE("B ",TEXT($BW129,"mmm-yyyy")),Curves!$11:$11,0)</f>
        <v>18</v>
      </c>
      <c r="DQ129" s="34" t="n">
        <f aca="false">MATCH(CONCATENATE("DISC ",TEXT($BW129,"mmm-yyyy")),Curves!$11:$11,0)</f>
        <v>42</v>
      </c>
    </row>
    <row r="130" customFormat="false" ht="12.75" hidden="false" customHeight="false" outlineLevel="0" collapsed="false">
      <c r="B130" s="26" t="n">
        <f aca="false">IF(C130&lt;&gt;"",IF(C130&gt;=(WORKDAY(EOMONTH(C130,0)+1,-2)),EOMONTH(EOMONTH(C130,0)+1,0)+1,EOMONTH(C130,0)+1),"")</f>
        <v>36039</v>
      </c>
      <c r="C130" s="45" t="n">
        <f aca="false">IF(Curves!C139&lt;&gt;"",Curves!C139,"")</f>
        <v>36013</v>
      </c>
      <c r="D130" s="46"/>
      <c r="E130" s="47" t="n">
        <f aca="false">(T130+U130)*V130</f>
        <v>0</v>
      </c>
      <c r="F130" s="47" t="n">
        <f aca="false">(X130+Y130)*Z130</f>
        <v>0</v>
      </c>
      <c r="G130" s="47" t="n">
        <f aca="false">(AB130+AC130)*AD130</f>
        <v>0</v>
      </c>
      <c r="H130" s="47" t="n">
        <f aca="false">(AF130+AG130)*AH130</f>
        <v>0</v>
      </c>
      <c r="I130" s="47" t="n">
        <f aca="false">(AJ130+AK130)*AL130</f>
        <v>2.26185764194619</v>
      </c>
      <c r="J130" s="47" t="n">
        <f aca="false">(AN130+AO130)*AP130</f>
        <v>2.13026944564312</v>
      </c>
      <c r="K130" s="47" t="n">
        <f aca="false">(AR130+AS130)*AT130</f>
        <v>2.37744247372729</v>
      </c>
      <c r="L130" s="47" t="n">
        <f aca="false">(AV130+AW130)*AX130</f>
        <v>2.64222055892392</v>
      </c>
      <c r="M130" s="47" t="n">
        <f aca="false">(AZ130+BA130)*BB130</f>
        <v>2.73495509864229</v>
      </c>
      <c r="N130" s="47" t="n">
        <f aca="false">(BD130+BE130)*BF130</f>
        <v>2.63514659376178</v>
      </c>
      <c r="O130" s="48" t="n">
        <f aca="false">(BH130+BI130)*BJ130</f>
        <v>2.53161638963526</v>
      </c>
      <c r="P130" s="49" t="n">
        <f aca="false">MAX(E130:O130)</f>
        <v>2.73495509864229</v>
      </c>
      <c r="Q130" s="49" t="n">
        <f aca="false">MIN(I130:O130)</f>
        <v>2.13026944564312</v>
      </c>
      <c r="R130" s="50" t="n">
        <f aca="false">IF(P130-Q130&lt;&gt;0,P130-Q130,R129)</f>
        <v>0.604685652999168</v>
      </c>
      <c r="T130" s="31" t="n">
        <f aca="false">INDEX(Curves!$A$12:$AZ$907,$BZ130,CA130)</f>
        <v>0</v>
      </c>
      <c r="U130" s="31" t="n">
        <f aca="false">INDEX(Curves!$A$12:$AZ$907,$BZ130,CB130)</f>
        <v>0</v>
      </c>
      <c r="V130" s="31" t="n">
        <f aca="false">INDEX(Curves!$A$12:$AZ$907,$BZ130,CC130)</f>
        <v>0</v>
      </c>
      <c r="W130" s="31"/>
      <c r="X130" s="31" t="n">
        <f aca="false">INDEX(Curves!$A$12:$AZ$907,$BZ130,CE130)</f>
        <v>0</v>
      </c>
      <c r="Y130" s="31" t="n">
        <f aca="false">INDEX(Curves!$A$12:$AZ$907,$BZ130,CF130)</f>
        <v>0</v>
      </c>
      <c r="Z130" s="31" t="n">
        <f aca="false">INDEX(Curves!$A$12:$AZ$907,$BZ130,CG130)</f>
        <v>0</v>
      </c>
      <c r="AA130" s="31"/>
      <c r="AB130" s="31" t="n">
        <f aca="false">INDEX(Curves!$A$12:$AZ$907,$BZ130,CI130)</f>
        <v>0</v>
      </c>
      <c r="AC130" s="31" t="n">
        <f aca="false">INDEX(Curves!$A$12:$AZ$907,$BZ130,CJ130)</f>
        <v>0</v>
      </c>
      <c r="AD130" s="31" t="n">
        <f aca="false">INDEX(Curves!$A$12:$AZ$907,$BZ130,CK130)</f>
        <v>0</v>
      </c>
      <c r="AE130" s="31"/>
      <c r="AF130" s="31" t="n">
        <f aca="false">INDEX(Curves!$A$12:$AZ$907,$BZ130,CM130)</f>
        <v>0</v>
      </c>
      <c r="AG130" s="31" t="n">
        <f aca="false">INDEX(Curves!$A$12:$AZ$907,$BZ130,CN130)</f>
        <v>0</v>
      </c>
      <c r="AH130" s="31" t="n">
        <f aca="false">INDEX(Curves!$A$12:$AZ$907,$BZ130,CO130)</f>
        <v>0</v>
      </c>
      <c r="AI130" s="31"/>
      <c r="AJ130" s="31" t="n">
        <f aca="false">INDEX(Curves!$A$12:$AZ$907,$BZ130,CQ130)</f>
        <v>1.831</v>
      </c>
      <c r="AK130" s="31" t="n">
        <f aca="false">INDEX(Curves!$A$12:$AZ$907,$BZ130,CR130)</f>
        <v>0.44</v>
      </c>
      <c r="AL130" s="31" t="n">
        <f aca="false">INDEX(Curves!$A$12:$AZ$907,$BZ130,CS130)</f>
        <v>0.995974302926546</v>
      </c>
      <c r="AM130" s="31"/>
      <c r="AN130" s="31" t="n">
        <f aca="false">INDEX(Curves!$A$12:$AZ$907,$BZ130,CU130)</f>
        <v>1.879</v>
      </c>
      <c r="AO130" s="31" t="n">
        <f aca="false">INDEX(Curves!$A$12:$AZ$907,$BZ130,CV130)</f>
        <v>0.27</v>
      </c>
      <c r="AP130" s="31" t="n">
        <f aca="false">INDEX(Curves!$A$12:$AZ$907,$BZ130,CW130)</f>
        <v>0.991284060327186</v>
      </c>
      <c r="AQ130" s="31"/>
      <c r="AR130" s="31" t="n">
        <f aca="false">INDEX(Curves!$A$12:$AZ$907,$BZ130,CY130)</f>
        <v>2.17</v>
      </c>
      <c r="AS130" s="31" t="n">
        <f aca="false">INDEX(Curves!$A$12:$AZ$907,$BZ130,CZ130)</f>
        <v>0.24</v>
      </c>
      <c r="AT130" s="31" t="n">
        <f aca="false">INDEX(Curves!$A$12:$AZ$907,$BZ130,DA130)</f>
        <v>0.986490652998875</v>
      </c>
      <c r="AU130" s="31"/>
      <c r="AV130" s="31" t="n">
        <f aca="false">INDEX(Curves!$A$12:$AZ$907,$BZ130,DC130)</f>
        <v>2.451</v>
      </c>
      <c r="AW130" s="31" t="n">
        <f aca="false">INDEX(Curves!$A$12:$AZ$907,$BZ130,DD130)</f>
        <v>0.24</v>
      </c>
      <c r="AX130" s="31" t="n">
        <f aca="false">INDEX(Curves!$A$12:$AZ$907,$BZ130,DE130)</f>
        <v>0.981873117400195</v>
      </c>
      <c r="AY130" s="31"/>
      <c r="AZ130" s="31" t="n">
        <f aca="false">INDEX(Curves!$A$12:$AZ$907,$BZ130,DG130)</f>
        <v>2.559</v>
      </c>
      <c r="BA130" s="31" t="n">
        <f aca="false">INDEX(Curves!$A$12:$AZ$907,$BZ130,DH130)</f>
        <v>0.24</v>
      </c>
      <c r="BB130" s="31" t="n">
        <f aca="false">INDEX(Curves!$A$12:$AZ$907,$BZ130,DI130)</f>
        <v>0.977118649032615</v>
      </c>
      <c r="BC130" s="31"/>
      <c r="BD130" s="31" t="n">
        <f aca="false">INDEX(Curves!$A$12:$AZ$907,$BZ130,DK130)</f>
        <v>2.47</v>
      </c>
      <c r="BE130" s="31" t="n">
        <f aca="false">INDEX(Curves!$A$12:$AZ$907,$BZ130,DL130)</f>
        <v>0.24</v>
      </c>
      <c r="BF130" s="31" t="n">
        <f aca="false">INDEX(Curves!$A$12:$AZ$907,$BZ130,DM130)</f>
        <v>0.972378816886265</v>
      </c>
      <c r="BG130" s="31"/>
      <c r="BH130" s="31" t="n">
        <f aca="false">INDEX(Curves!$A$12:$AZ$907,$BZ130,DO130)</f>
        <v>2.375</v>
      </c>
      <c r="BI130" s="31" t="n">
        <f aca="false">INDEX(Curves!$A$12:$AZ$907,$BZ130,DP130)</f>
        <v>0.24</v>
      </c>
      <c r="BJ130" s="31" t="n">
        <f aca="false">INDEX(Curves!$A$12:$AZ$907,$BZ130,DQ130)</f>
        <v>0.968113342116734</v>
      </c>
      <c r="BK130" s="0"/>
      <c r="BL130" s="0"/>
      <c r="BM130" s="51" t="n">
        <f aca="false">BM129</f>
        <v>35916</v>
      </c>
      <c r="BN130" s="51" t="n">
        <f aca="false">EOMONTH(BM130,1)</f>
        <v>35976</v>
      </c>
      <c r="BO130" s="51" t="n">
        <f aca="false">EOMONTH(BN130,1)</f>
        <v>36007</v>
      </c>
      <c r="BP130" s="51" t="n">
        <f aca="false">EOMONTH(BO130,1)</f>
        <v>36038</v>
      </c>
      <c r="BQ130" s="51" t="n">
        <f aca="false">EOMONTH(BP130,1)</f>
        <v>36068</v>
      </c>
      <c r="BR130" s="51" t="n">
        <f aca="false">EOMONTH(BQ130,1)</f>
        <v>36099</v>
      </c>
      <c r="BS130" s="51" t="n">
        <f aca="false">EOMONTH(BR130,1)</f>
        <v>36129</v>
      </c>
      <c r="BT130" s="51" t="n">
        <f aca="false">EOMONTH(BS130,1)</f>
        <v>36160</v>
      </c>
      <c r="BU130" s="51" t="n">
        <f aca="false">EOMONTH(BT130,1)</f>
        <v>36191</v>
      </c>
      <c r="BV130" s="51" t="n">
        <f aca="false">EOMONTH(BU130,1)</f>
        <v>36219</v>
      </c>
      <c r="BW130" s="51" t="n">
        <f aca="false">EOMONTH(BV130,1)</f>
        <v>36250</v>
      </c>
      <c r="BX130" s="52"/>
      <c r="BZ130" s="34" t="n">
        <f aca="false">MATCH(C130,Curves!$C$12:$C$433,0)</f>
        <v>128</v>
      </c>
      <c r="CA130" s="34" t="n">
        <f aca="false">MATCH(CONCATENATE("NG ",TEXT($BM130,"mmm-yyyy")),Curves!$11:$11,0)</f>
        <v>20</v>
      </c>
      <c r="CB130" s="34" t="n">
        <f aca="false">MATCH(CONCATENATE("B ",TEXT($BM130,"mmm-yyyy")),Curves!$11:$11,0)</f>
        <v>8</v>
      </c>
      <c r="CC130" s="34" t="n">
        <f aca="false">MATCH(CONCATENATE("DISC ",TEXT($BM130,"mmm-yyyy")),Curves!$11:$11,0)</f>
        <v>32</v>
      </c>
      <c r="CD130" s="34"/>
      <c r="CE130" s="34" t="n">
        <f aca="false">MATCH(CONCATENATE("NG ",TEXT($BN130,"mmm-yyyy")),Curves!$11:$11,0)</f>
        <v>21</v>
      </c>
      <c r="CF130" s="34" t="n">
        <f aca="false">MATCH(CONCATENATE("B ",TEXT($BN130,"mmm-yyyy")),Curves!$11:$11,0)</f>
        <v>9</v>
      </c>
      <c r="CG130" s="34" t="n">
        <f aca="false">MATCH(CONCATENATE("DISC ",TEXT($BN130,"mmm-yyyy")),Curves!$11:$11,0)</f>
        <v>33</v>
      </c>
      <c r="CH130" s="34"/>
      <c r="CI130" s="34" t="n">
        <f aca="false">MATCH(CONCATENATE("NG ",TEXT($BO130,"mmm-yyyy")),Curves!$11:$11,0)</f>
        <v>22</v>
      </c>
      <c r="CJ130" s="34" t="n">
        <f aca="false">MATCH(CONCATENATE("B ",TEXT($BO130,"mmm-yyyy")),Curves!$11:$11,0)</f>
        <v>10</v>
      </c>
      <c r="CK130" s="34" t="n">
        <f aca="false">MATCH(CONCATENATE("DISC ",TEXT($BO130,"mmm-yyyy")),Curves!$11:$11,0)</f>
        <v>34</v>
      </c>
      <c r="CL130" s="34"/>
      <c r="CM130" s="34" t="n">
        <f aca="false">MATCH(CONCATENATE("NG ",TEXT($BP130,"mmm-yyyy")),Curves!$11:$11,0)</f>
        <v>23</v>
      </c>
      <c r="CN130" s="34" t="n">
        <f aca="false">MATCH(CONCATENATE("B ",TEXT($BP130,"mmm-yyyy")),Curves!$11:$11,0)</f>
        <v>11</v>
      </c>
      <c r="CO130" s="34" t="n">
        <f aca="false">MATCH(CONCATENATE("DISC ",TEXT($BP130,"mmm-yyyy")),Curves!$11:$11,0)</f>
        <v>35</v>
      </c>
      <c r="CP130" s="34"/>
      <c r="CQ130" s="34" t="n">
        <f aca="false">MATCH(CONCATENATE("NG ",TEXT($BQ130,"mmm-yyyy")),Curves!$11:$11,0)</f>
        <v>24</v>
      </c>
      <c r="CR130" s="34" t="n">
        <f aca="false">MATCH(CONCATENATE("B ",TEXT($BQ130,"mmm-yyyy")),Curves!$11:$11,0)</f>
        <v>12</v>
      </c>
      <c r="CS130" s="34" t="n">
        <f aca="false">MATCH(CONCATENATE("DISC ",TEXT($BQ130,"mmm-yyyy")),Curves!$11:$11,0)</f>
        <v>36</v>
      </c>
      <c r="CT130" s="34"/>
      <c r="CU130" s="34" t="n">
        <f aca="false">MATCH(CONCATENATE("NG ",TEXT($BR130,"mmm-yyyy")),Curves!$11:$11,0)</f>
        <v>25</v>
      </c>
      <c r="CV130" s="34" t="n">
        <f aca="false">MATCH(CONCATENATE("B ",TEXT($BR130,"mmm-yyyy")),Curves!$11:$11,0)</f>
        <v>13</v>
      </c>
      <c r="CW130" s="34" t="n">
        <f aca="false">MATCH(CONCATENATE("DISC ",TEXT($BR130,"mmm-yyyy")),Curves!$11:$11,0)</f>
        <v>37</v>
      </c>
      <c r="CX130" s="34"/>
      <c r="CY130" s="34" t="n">
        <f aca="false">MATCH(CONCATENATE("NG ",TEXT($BS130,"mmm-yyyy")),Curves!$11:$11,0)</f>
        <v>26</v>
      </c>
      <c r="CZ130" s="34" t="n">
        <f aca="false">MATCH(CONCATENATE("B ",TEXT($BS130,"mmm-yyyy")),Curves!$11:$11,0)</f>
        <v>14</v>
      </c>
      <c r="DA130" s="34" t="n">
        <f aca="false">MATCH(CONCATENATE("DISC ",TEXT($BS130,"mmm-yyyy")),Curves!$11:$11,0)</f>
        <v>38</v>
      </c>
      <c r="DB130" s="34"/>
      <c r="DC130" s="34" t="n">
        <f aca="false">MATCH(CONCATENATE("NG ",TEXT($BT130,"mmm-yyyy")),Curves!$11:$11,0)</f>
        <v>27</v>
      </c>
      <c r="DD130" s="34" t="n">
        <f aca="false">MATCH(CONCATENATE("B ",TEXT($BT130,"mmm-yyyy")),Curves!$11:$11,0)</f>
        <v>15</v>
      </c>
      <c r="DE130" s="34" t="n">
        <f aca="false">MATCH(CONCATENATE("DISC ",TEXT($BT130,"mmm-yyyy")),Curves!$11:$11,0)</f>
        <v>39</v>
      </c>
      <c r="DF130" s="34"/>
      <c r="DG130" s="34" t="n">
        <f aca="false">MATCH(CONCATENATE("NG ",TEXT($BU130,"mmm-yyyy")),Curves!$11:$11,0)</f>
        <v>28</v>
      </c>
      <c r="DH130" s="34" t="n">
        <f aca="false">MATCH(CONCATENATE("B ",TEXT($BU130,"mmm-yyyy")),Curves!$11:$11,0)</f>
        <v>16</v>
      </c>
      <c r="DI130" s="34" t="n">
        <f aca="false">MATCH(CONCATENATE("DISC ",TEXT($BU130,"mmm-yyyy")),Curves!$11:$11,0)</f>
        <v>40</v>
      </c>
      <c r="DK130" s="34" t="n">
        <f aca="false">MATCH(CONCATENATE("NG ",TEXT($BV130,"mmm-yyyy")),Curves!$11:$11,0)</f>
        <v>29</v>
      </c>
      <c r="DL130" s="34" t="n">
        <f aca="false">MATCH(CONCATENATE("B ",TEXT($BV130,"mmm-yyyy")),Curves!$11:$11,0)</f>
        <v>17</v>
      </c>
      <c r="DM130" s="34" t="n">
        <f aca="false">MATCH(CONCATENATE("DISC ",TEXT($BV130,"mmm-yyyy")),Curves!$11:$11,0)</f>
        <v>41</v>
      </c>
      <c r="DO130" s="34" t="n">
        <f aca="false">MATCH(CONCATENATE("NG ",TEXT($BW130,"mmm-yyyy")),Curves!$11:$11,0)</f>
        <v>30</v>
      </c>
      <c r="DP130" s="34" t="n">
        <f aca="false">MATCH(CONCATENATE("B ",TEXT($BW130,"mmm-yyyy")),Curves!$11:$11,0)</f>
        <v>18</v>
      </c>
      <c r="DQ130" s="34" t="n">
        <f aca="false">MATCH(CONCATENATE("DISC ",TEXT($BW130,"mmm-yyyy")),Curves!$11:$11,0)</f>
        <v>42</v>
      </c>
    </row>
    <row r="131" customFormat="false" ht="12.75" hidden="false" customHeight="false" outlineLevel="0" collapsed="false">
      <c r="B131" s="26" t="n">
        <f aca="false">IF(C131&lt;&gt;"",IF(C131&gt;=(WORKDAY(EOMONTH(C131,0)+1,-2)),EOMONTH(EOMONTH(C131,0)+1,0)+1,EOMONTH(C131,0)+1),"")</f>
        <v>36039</v>
      </c>
      <c r="C131" s="45" t="n">
        <f aca="false">IF(Curves!C140&lt;&gt;"",Curves!C140,"")</f>
        <v>36014</v>
      </c>
      <c r="D131" s="46"/>
      <c r="E131" s="47" t="n">
        <f aca="false">(T131+U131)*V131</f>
        <v>0</v>
      </c>
      <c r="F131" s="47" t="n">
        <f aca="false">(X131+Y131)*Z131</f>
        <v>0</v>
      </c>
      <c r="G131" s="47" t="n">
        <f aca="false">(AB131+AC131)*AD131</f>
        <v>0</v>
      </c>
      <c r="H131" s="47" t="n">
        <f aca="false">(AF131+AG131)*AH131</f>
        <v>0</v>
      </c>
      <c r="I131" s="47" t="n">
        <f aca="false">(AJ131+AK131)*AL131</f>
        <v>2.26424409952231</v>
      </c>
      <c r="J131" s="47" t="n">
        <f aca="false">(AN131+AO131)*AP131</f>
        <v>2.13260452091049</v>
      </c>
      <c r="K131" s="47" t="n">
        <f aca="false">(AR131+AS131)*AT131</f>
        <v>2.37389948921044</v>
      </c>
      <c r="L131" s="47" t="n">
        <f aca="false">(AV131+AW131)*AX131</f>
        <v>2.63776922967841</v>
      </c>
      <c r="M131" s="47" t="n">
        <f aca="false">(AZ131+BA131)*BB131</f>
        <v>2.73351445294782</v>
      </c>
      <c r="N131" s="47" t="n">
        <f aca="false">(BD131+BE131)*BF131</f>
        <v>2.63183149202945</v>
      </c>
      <c r="O131" s="48" t="n">
        <f aca="false">(BH131+BI131)*BJ131</f>
        <v>2.52741466465606</v>
      </c>
      <c r="P131" s="49" t="n">
        <f aca="false">MAX(E131:O131)</f>
        <v>2.73351445294782</v>
      </c>
      <c r="Q131" s="49" t="n">
        <f aca="false">MIN(I131:O131)</f>
        <v>2.13260452091049</v>
      </c>
      <c r="R131" s="50" t="n">
        <f aca="false">IF(P131-Q131&lt;&gt;0,P131-Q131,R130)</f>
        <v>0.600909932037331</v>
      </c>
      <c r="T131" s="31" t="n">
        <f aca="false">INDEX(Curves!$A$12:$AZ$907,$BZ131,CA131)</f>
        <v>0</v>
      </c>
      <c r="U131" s="31" t="n">
        <f aca="false">INDEX(Curves!$A$12:$AZ$907,$BZ131,CB131)</f>
        <v>0</v>
      </c>
      <c r="V131" s="31" t="n">
        <f aca="false">INDEX(Curves!$A$12:$AZ$907,$BZ131,CC131)</f>
        <v>0</v>
      </c>
      <c r="W131" s="31"/>
      <c r="X131" s="31" t="n">
        <f aca="false">INDEX(Curves!$A$12:$AZ$907,$BZ131,CE131)</f>
        <v>0</v>
      </c>
      <c r="Y131" s="31" t="n">
        <f aca="false">INDEX(Curves!$A$12:$AZ$907,$BZ131,CF131)</f>
        <v>0</v>
      </c>
      <c r="Z131" s="31" t="n">
        <f aca="false">INDEX(Curves!$A$12:$AZ$907,$BZ131,CG131)</f>
        <v>0</v>
      </c>
      <c r="AA131" s="31"/>
      <c r="AB131" s="31" t="n">
        <f aca="false">INDEX(Curves!$A$12:$AZ$907,$BZ131,CI131)</f>
        <v>0</v>
      </c>
      <c r="AC131" s="31" t="n">
        <f aca="false">INDEX(Curves!$A$12:$AZ$907,$BZ131,CJ131)</f>
        <v>0</v>
      </c>
      <c r="AD131" s="31" t="n">
        <f aca="false">INDEX(Curves!$A$12:$AZ$907,$BZ131,CK131)</f>
        <v>0</v>
      </c>
      <c r="AE131" s="31"/>
      <c r="AF131" s="31" t="n">
        <f aca="false">INDEX(Curves!$A$12:$AZ$907,$BZ131,CM131)</f>
        <v>0</v>
      </c>
      <c r="AG131" s="31" t="n">
        <f aca="false">INDEX(Curves!$A$12:$AZ$907,$BZ131,CN131)</f>
        <v>0</v>
      </c>
      <c r="AH131" s="31" t="n">
        <f aca="false">INDEX(Curves!$A$12:$AZ$907,$BZ131,CO131)</f>
        <v>0</v>
      </c>
      <c r="AI131" s="31"/>
      <c r="AJ131" s="31" t="n">
        <f aca="false">INDEX(Curves!$A$12:$AZ$907,$BZ131,CQ131)</f>
        <v>1.833</v>
      </c>
      <c r="AK131" s="31" t="n">
        <f aca="false">INDEX(Curves!$A$12:$AZ$907,$BZ131,CR131)</f>
        <v>0.44</v>
      </c>
      <c r="AL131" s="31" t="n">
        <f aca="false">INDEX(Curves!$A$12:$AZ$907,$BZ131,CS131)</f>
        <v>0.996147866045892</v>
      </c>
      <c r="AM131" s="31"/>
      <c r="AN131" s="31" t="n">
        <f aca="false">INDEX(Curves!$A$12:$AZ$907,$BZ131,CU131)</f>
        <v>1.881</v>
      </c>
      <c r="AO131" s="31" t="n">
        <f aca="false">INDEX(Curves!$A$12:$AZ$907,$BZ131,CV131)</f>
        <v>0.27</v>
      </c>
      <c r="AP131" s="31" t="n">
        <f aca="false">INDEX(Curves!$A$12:$AZ$907,$BZ131,CW131)</f>
        <v>0.991447940916079</v>
      </c>
      <c r="AQ131" s="31"/>
      <c r="AR131" s="31" t="n">
        <f aca="false">INDEX(Curves!$A$12:$AZ$907,$BZ131,CY131)</f>
        <v>2.166</v>
      </c>
      <c r="AS131" s="31" t="n">
        <f aca="false">INDEX(Curves!$A$12:$AZ$907,$BZ131,CZ131)</f>
        <v>0.24</v>
      </c>
      <c r="AT131" s="31" t="n">
        <f aca="false">INDEX(Curves!$A$12:$AZ$907,$BZ131,DA131)</f>
        <v>0.986658141816476</v>
      </c>
      <c r="AU131" s="31"/>
      <c r="AV131" s="31" t="n">
        <f aca="false">INDEX(Curves!$A$12:$AZ$907,$BZ131,DC131)</f>
        <v>2.446</v>
      </c>
      <c r="AW131" s="31" t="n">
        <f aca="false">INDEX(Curves!$A$12:$AZ$907,$BZ131,DD131)</f>
        <v>0.24</v>
      </c>
      <c r="AX131" s="31" t="n">
        <f aca="false">INDEX(Curves!$A$12:$AZ$907,$BZ131,DE131)</f>
        <v>0.982043644705289</v>
      </c>
      <c r="AY131" s="31"/>
      <c r="AZ131" s="31" t="n">
        <f aca="false">INDEX(Curves!$A$12:$AZ$907,$BZ131,DG131)</f>
        <v>2.557</v>
      </c>
      <c r="BA131" s="31" t="n">
        <f aca="false">INDEX(Curves!$A$12:$AZ$907,$BZ131,DH131)</f>
        <v>0.24</v>
      </c>
      <c r="BB131" s="31" t="n">
        <f aca="false">INDEX(Curves!$A$12:$AZ$907,$BZ131,DI131)</f>
        <v>0.977302271343517</v>
      </c>
      <c r="BC131" s="31"/>
      <c r="BD131" s="31" t="n">
        <f aca="false">INDEX(Curves!$A$12:$AZ$907,$BZ131,DK131)</f>
        <v>2.466</v>
      </c>
      <c r="BE131" s="31" t="n">
        <f aca="false">INDEX(Curves!$A$12:$AZ$907,$BZ131,DL131)</f>
        <v>0.24</v>
      </c>
      <c r="BF131" s="31" t="n">
        <f aca="false">INDEX(Curves!$A$12:$AZ$907,$BZ131,DM131)</f>
        <v>0.972591090919972</v>
      </c>
      <c r="BG131" s="31"/>
      <c r="BH131" s="31" t="n">
        <f aca="false">INDEX(Curves!$A$12:$AZ$907,$BZ131,DO131)</f>
        <v>2.37</v>
      </c>
      <c r="BI131" s="31" t="n">
        <f aca="false">INDEX(Curves!$A$12:$AZ$907,$BZ131,DP131)</f>
        <v>0.24</v>
      </c>
      <c r="BJ131" s="31" t="n">
        <f aca="false">INDEX(Curves!$A$12:$AZ$907,$BZ131,DQ131)</f>
        <v>0.968358109063622</v>
      </c>
      <c r="BK131" s="0"/>
      <c r="BL131" s="0"/>
      <c r="BM131" s="51" t="n">
        <f aca="false">BM130</f>
        <v>35916</v>
      </c>
      <c r="BN131" s="51" t="n">
        <f aca="false">EOMONTH(BM131,1)</f>
        <v>35976</v>
      </c>
      <c r="BO131" s="51" t="n">
        <f aca="false">EOMONTH(BN131,1)</f>
        <v>36007</v>
      </c>
      <c r="BP131" s="51" t="n">
        <f aca="false">EOMONTH(BO131,1)</f>
        <v>36038</v>
      </c>
      <c r="BQ131" s="51" t="n">
        <f aca="false">EOMONTH(BP131,1)</f>
        <v>36068</v>
      </c>
      <c r="BR131" s="51" t="n">
        <f aca="false">EOMONTH(BQ131,1)</f>
        <v>36099</v>
      </c>
      <c r="BS131" s="51" t="n">
        <f aca="false">EOMONTH(BR131,1)</f>
        <v>36129</v>
      </c>
      <c r="BT131" s="51" t="n">
        <f aca="false">EOMONTH(BS131,1)</f>
        <v>36160</v>
      </c>
      <c r="BU131" s="51" t="n">
        <f aca="false">EOMONTH(BT131,1)</f>
        <v>36191</v>
      </c>
      <c r="BV131" s="51" t="n">
        <f aca="false">EOMONTH(BU131,1)</f>
        <v>36219</v>
      </c>
      <c r="BW131" s="51" t="n">
        <f aca="false">EOMONTH(BV131,1)</f>
        <v>36250</v>
      </c>
      <c r="BX131" s="52"/>
      <c r="BZ131" s="34" t="n">
        <f aca="false">MATCH(C131,Curves!$C$12:$C$433,0)</f>
        <v>129</v>
      </c>
      <c r="CA131" s="34" t="n">
        <f aca="false">MATCH(CONCATENATE("NG ",TEXT($BM131,"mmm-yyyy")),Curves!$11:$11,0)</f>
        <v>20</v>
      </c>
      <c r="CB131" s="34" t="n">
        <f aca="false">MATCH(CONCATENATE("B ",TEXT($BM131,"mmm-yyyy")),Curves!$11:$11,0)</f>
        <v>8</v>
      </c>
      <c r="CC131" s="34" t="n">
        <f aca="false">MATCH(CONCATENATE("DISC ",TEXT($BM131,"mmm-yyyy")),Curves!$11:$11,0)</f>
        <v>32</v>
      </c>
      <c r="CD131" s="34"/>
      <c r="CE131" s="34" t="n">
        <f aca="false">MATCH(CONCATENATE("NG ",TEXT($BN131,"mmm-yyyy")),Curves!$11:$11,0)</f>
        <v>21</v>
      </c>
      <c r="CF131" s="34" t="n">
        <f aca="false">MATCH(CONCATENATE("B ",TEXT($BN131,"mmm-yyyy")),Curves!$11:$11,0)</f>
        <v>9</v>
      </c>
      <c r="CG131" s="34" t="n">
        <f aca="false">MATCH(CONCATENATE("DISC ",TEXT($BN131,"mmm-yyyy")),Curves!$11:$11,0)</f>
        <v>33</v>
      </c>
      <c r="CH131" s="34"/>
      <c r="CI131" s="34" t="n">
        <f aca="false">MATCH(CONCATENATE("NG ",TEXT($BO131,"mmm-yyyy")),Curves!$11:$11,0)</f>
        <v>22</v>
      </c>
      <c r="CJ131" s="34" t="n">
        <f aca="false">MATCH(CONCATENATE("B ",TEXT($BO131,"mmm-yyyy")),Curves!$11:$11,0)</f>
        <v>10</v>
      </c>
      <c r="CK131" s="34" t="n">
        <f aca="false">MATCH(CONCATENATE("DISC ",TEXT($BO131,"mmm-yyyy")),Curves!$11:$11,0)</f>
        <v>34</v>
      </c>
      <c r="CL131" s="34"/>
      <c r="CM131" s="34" t="n">
        <f aca="false">MATCH(CONCATENATE("NG ",TEXT($BP131,"mmm-yyyy")),Curves!$11:$11,0)</f>
        <v>23</v>
      </c>
      <c r="CN131" s="34" t="n">
        <f aca="false">MATCH(CONCATENATE("B ",TEXT($BP131,"mmm-yyyy")),Curves!$11:$11,0)</f>
        <v>11</v>
      </c>
      <c r="CO131" s="34" t="n">
        <f aca="false">MATCH(CONCATENATE("DISC ",TEXT($BP131,"mmm-yyyy")),Curves!$11:$11,0)</f>
        <v>35</v>
      </c>
      <c r="CP131" s="34"/>
      <c r="CQ131" s="34" t="n">
        <f aca="false">MATCH(CONCATENATE("NG ",TEXT($BQ131,"mmm-yyyy")),Curves!$11:$11,0)</f>
        <v>24</v>
      </c>
      <c r="CR131" s="34" t="n">
        <f aca="false">MATCH(CONCATENATE("B ",TEXT($BQ131,"mmm-yyyy")),Curves!$11:$11,0)</f>
        <v>12</v>
      </c>
      <c r="CS131" s="34" t="n">
        <f aca="false">MATCH(CONCATENATE("DISC ",TEXT($BQ131,"mmm-yyyy")),Curves!$11:$11,0)</f>
        <v>36</v>
      </c>
      <c r="CT131" s="34"/>
      <c r="CU131" s="34" t="n">
        <f aca="false">MATCH(CONCATENATE("NG ",TEXT($BR131,"mmm-yyyy")),Curves!$11:$11,0)</f>
        <v>25</v>
      </c>
      <c r="CV131" s="34" t="n">
        <f aca="false">MATCH(CONCATENATE("B ",TEXT($BR131,"mmm-yyyy")),Curves!$11:$11,0)</f>
        <v>13</v>
      </c>
      <c r="CW131" s="34" t="n">
        <f aca="false">MATCH(CONCATENATE("DISC ",TEXT($BR131,"mmm-yyyy")),Curves!$11:$11,0)</f>
        <v>37</v>
      </c>
      <c r="CX131" s="34"/>
      <c r="CY131" s="34" t="n">
        <f aca="false">MATCH(CONCATENATE("NG ",TEXT($BS131,"mmm-yyyy")),Curves!$11:$11,0)</f>
        <v>26</v>
      </c>
      <c r="CZ131" s="34" t="n">
        <f aca="false">MATCH(CONCATENATE("B ",TEXT($BS131,"mmm-yyyy")),Curves!$11:$11,0)</f>
        <v>14</v>
      </c>
      <c r="DA131" s="34" t="n">
        <f aca="false">MATCH(CONCATENATE("DISC ",TEXT($BS131,"mmm-yyyy")),Curves!$11:$11,0)</f>
        <v>38</v>
      </c>
      <c r="DB131" s="34"/>
      <c r="DC131" s="34" t="n">
        <f aca="false">MATCH(CONCATENATE("NG ",TEXT($BT131,"mmm-yyyy")),Curves!$11:$11,0)</f>
        <v>27</v>
      </c>
      <c r="DD131" s="34" t="n">
        <f aca="false">MATCH(CONCATENATE("B ",TEXT($BT131,"mmm-yyyy")),Curves!$11:$11,0)</f>
        <v>15</v>
      </c>
      <c r="DE131" s="34" t="n">
        <f aca="false">MATCH(CONCATENATE("DISC ",TEXT($BT131,"mmm-yyyy")),Curves!$11:$11,0)</f>
        <v>39</v>
      </c>
      <c r="DF131" s="34"/>
      <c r="DG131" s="34" t="n">
        <f aca="false">MATCH(CONCATENATE("NG ",TEXT($BU131,"mmm-yyyy")),Curves!$11:$11,0)</f>
        <v>28</v>
      </c>
      <c r="DH131" s="34" t="n">
        <f aca="false">MATCH(CONCATENATE("B ",TEXT($BU131,"mmm-yyyy")),Curves!$11:$11,0)</f>
        <v>16</v>
      </c>
      <c r="DI131" s="34" t="n">
        <f aca="false">MATCH(CONCATENATE("DISC ",TEXT($BU131,"mmm-yyyy")),Curves!$11:$11,0)</f>
        <v>40</v>
      </c>
      <c r="DK131" s="34" t="n">
        <f aca="false">MATCH(CONCATENATE("NG ",TEXT($BV131,"mmm-yyyy")),Curves!$11:$11,0)</f>
        <v>29</v>
      </c>
      <c r="DL131" s="34" t="n">
        <f aca="false">MATCH(CONCATENATE("B ",TEXT($BV131,"mmm-yyyy")),Curves!$11:$11,0)</f>
        <v>17</v>
      </c>
      <c r="DM131" s="34" t="n">
        <f aca="false">MATCH(CONCATENATE("DISC ",TEXT($BV131,"mmm-yyyy")),Curves!$11:$11,0)</f>
        <v>41</v>
      </c>
      <c r="DO131" s="34" t="n">
        <f aca="false">MATCH(CONCATENATE("NG ",TEXT($BW131,"mmm-yyyy")),Curves!$11:$11,0)</f>
        <v>30</v>
      </c>
      <c r="DP131" s="34" t="n">
        <f aca="false">MATCH(CONCATENATE("B ",TEXT($BW131,"mmm-yyyy")),Curves!$11:$11,0)</f>
        <v>18</v>
      </c>
      <c r="DQ131" s="34" t="n">
        <f aca="false">MATCH(CONCATENATE("DISC ",TEXT($BW131,"mmm-yyyy")),Curves!$11:$11,0)</f>
        <v>42</v>
      </c>
    </row>
    <row r="132" customFormat="false" ht="12.75" hidden="false" customHeight="false" outlineLevel="0" collapsed="false">
      <c r="B132" s="26" t="n">
        <f aca="false">IF(C132&lt;&gt;"",IF(C132&gt;=(WORKDAY(EOMONTH(C132,0)+1,-2)),EOMONTH(EOMONTH(C132,0)+1,0)+1,EOMONTH(C132,0)+1),"")</f>
        <v>36039</v>
      </c>
      <c r="C132" s="45" t="n">
        <f aca="false">IF(Curves!C141&lt;&gt;"",Curves!C141,"")</f>
        <v>36015</v>
      </c>
      <c r="D132" s="46"/>
      <c r="E132" s="47" t="n">
        <f aca="false">(T132+U132)*V132</f>
        <v>0</v>
      </c>
      <c r="F132" s="47" t="n">
        <f aca="false">(X132+Y132)*Z132</f>
        <v>0</v>
      </c>
      <c r="G132" s="47" t="n">
        <f aca="false">(AB132+AC132)*AD132</f>
        <v>0</v>
      </c>
      <c r="H132" s="47" t="n">
        <f aca="false">(AF132+AG132)*AH132</f>
        <v>0</v>
      </c>
      <c r="I132" s="47" t="n">
        <f aca="false">(AJ132+AK132)*AL132</f>
        <v>0</v>
      </c>
      <c r="J132" s="47" t="n">
        <f aca="false">(AN132+AO132)*AP132</f>
        <v>0</v>
      </c>
      <c r="K132" s="47" t="n">
        <f aca="false">(AR132+AS132)*AT132</f>
        <v>0</v>
      </c>
      <c r="L132" s="47" t="n">
        <f aca="false">(AV132+AW132)*AX132</f>
        <v>0</v>
      </c>
      <c r="M132" s="47" t="n">
        <f aca="false">(AZ132+BA132)*BB132</f>
        <v>0</v>
      </c>
      <c r="N132" s="47" t="n">
        <f aca="false">(BD132+BE132)*BF132</f>
        <v>0</v>
      </c>
      <c r="O132" s="48" t="n">
        <f aca="false">(BH132+BI132)*BJ132</f>
        <v>0</v>
      </c>
      <c r="P132" s="49" t="n">
        <f aca="false">MAX(E132:O132)</f>
        <v>0</v>
      </c>
      <c r="Q132" s="49" t="n">
        <f aca="false">MIN(I132:O132)</f>
        <v>0</v>
      </c>
      <c r="R132" s="50" t="n">
        <f aca="false">IF(P132-Q132&lt;&gt;0,P132-Q132,R131)</f>
        <v>0.600909932037331</v>
      </c>
      <c r="T132" s="31" t="n">
        <f aca="false">INDEX(Curves!$A$12:$AZ$907,$BZ132,CA132)</f>
        <v>0</v>
      </c>
      <c r="U132" s="31" t="n">
        <f aca="false">INDEX(Curves!$A$12:$AZ$907,$BZ132,CB132)</f>
        <v>0</v>
      </c>
      <c r="V132" s="31" t="n">
        <f aca="false">INDEX(Curves!$A$12:$AZ$907,$BZ132,CC132)</f>
        <v>0</v>
      </c>
      <c r="W132" s="31"/>
      <c r="X132" s="31" t="n">
        <f aca="false">INDEX(Curves!$A$12:$AZ$907,$BZ132,CE132)</f>
        <v>0</v>
      </c>
      <c r="Y132" s="31" t="n">
        <f aca="false">INDEX(Curves!$A$12:$AZ$907,$BZ132,CF132)</f>
        <v>0</v>
      </c>
      <c r="Z132" s="31" t="n">
        <f aca="false">INDEX(Curves!$A$12:$AZ$907,$BZ132,CG132)</f>
        <v>0</v>
      </c>
      <c r="AA132" s="31"/>
      <c r="AB132" s="31" t="n">
        <f aca="false">INDEX(Curves!$A$12:$AZ$907,$BZ132,CI132)</f>
        <v>0</v>
      </c>
      <c r="AC132" s="31" t="n">
        <f aca="false">INDEX(Curves!$A$12:$AZ$907,$BZ132,CJ132)</f>
        <v>0</v>
      </c>
      <c r="AD132" s="31" t="n">
        <f aca="false">INDEX(Curves!$A$12:$AZ$907,$BZ132,CK132)</f>
        <v>0</v>
      </c>
      <c r="AE132" s="31"/>
      <c r="AF132" s="31" t="n">
        <f aca="false">INDEX(Curves!$A$12:$AZ$907,$BZ132,CM132)</f>
        <v>0</v>
      </c>
      <c r="AG132" s="31" t="n">
        <f aca="false">INDEX(Curves!$A$12:$AZ$907,$BZ132,CN132)</f>
        <v>0</v>
      </c>
      <c r="AH132" s="31" t="n">
        <f aca="false">INDEX(Curves!$A$12:$AZ$907,$BZ132,CO132)</f>
        <v>0</v>
      </c>
      <c r="AI132" s="31"/>
      <c r="AJ132" s="31" t="n">
        <f aca="false">INDEX(Curves!$A$12:$AZ$907,$BZ132,CQ132)</f>
        <v>0</v>
      </c>
      <c r="AK132" s="31" t="n">
        <f aca="false">INDEX(Curves!$A$12:$AZ$907,$BZ132,CR132)</f>
        <v>0</v>
      </c>
      <c r="AL132" s="31" t="n">
        <f aca="false">INDEX(Curves!$A$12:$AZ$907,$BZ132,CS132)</f>
        <v>0</v>
      </c>
      <c r="AM132" s="31"/>
      <c r="AN132" s="31" t="n">
        <f aca="false">INDEX(Curves!$A$12:$AZ$907,$BZ132,CU132)</f>
        <v>0</v>
      </c>
      <c r="AO132" s="31" t="n">
        <f aca="false">INDEX(Curves!$A$12:$AZ$907,$BZ132,CV132)</f>
        <v>0</v>
      </c>
      <c r="AP132" s="31" t="n">
        <f aca="false">INDEX(Curves!$A$12:$AZ$907,$BZ132,CW132)</f>
        <v>0</v>
      </c>
      <c r="AQ132" s="31"/>
      <c r="AR132" s="31" t="n">
        <f aca="false">INDEX(Curves!$A$12:$AZ$907,$BZ132,CY132)</f>
        <v>0</v>
      </c>
      <c r="AS132" s="31" t="n">
        <f aca="false">INDEX(Curves!$A$12:$AZ$907,$BZ132,CZ132)</f>
        <v>0</v>
      </c>
      <c r="AT132" s="31" t="n">
        <f aca="false">INDEX(Curves!$A$12:$AZ$907,$BZ132,DA132)</f>
        <v>0</v>
      </c>
      <c r="AU132" s="31"/>
      <c r="AV132" s="31" t="n">
        <f aca="false">INDEX(Curves!$A$12:$AZ$907,$BZ132,DC132)</f>
        <v>0</v>
      </c>
      <c r="AW132" s="31" t="n">
        <f aca="false">INDEX(Curves!$A$12:$AZ$907,$BZ132,DD132)</f>
        <v>0</v>
      </c>
      <c r="AX132" s="31" t="n">
        <f aca="false">INDEX(Curves!$A$12:$AZ$907,$BZ132,DE132)</f>
        <v>0</v>
      </c>
      <c r="AY132" s="31"/>
      <c r="AZ132" s="31" t="n">
        <f aca="false">INDEX(Curves!$A$12:$AZ$907,$BZ132,DG132)</f>
        <v>0</v>
      </c>
      <c r="BA132" s="31" t="n">
        <f aca="false">INDEX(Curves!$A$12:$AZ$907,$BZ132,DH132)</f>
        <v>0</v>
      </c>
      <c r="BB132" s="31" t="n">
        <f aca="false">INDEX(Curves!$A$12:$AZ$907,$BZ132,DI132)</f>
        <v>0</v>
      </c>
      <c r="BC132" s="31"/>
      <c r="BD132" s="31" t="n">
        <f aca="false">INDEX(Curves!$A$12:$AZ$907,$BZ132,DK132)</f>
        <v>0</v>
      </c>
      <c r="BE132" s="31" t="n">
        <f aca="false">INDEX(Curves!$A$12:$AZ$907,$BZ132,DL132)</f>
        <v>0</v>
      </c>
      <c r="BF132" s="31" t="n">
        <f aca="false">INDEX(Curves!$A$12:$AZ$907,$BZ132,DM132)</f>
        <v>0</v>
      </c>
      <c r="BG132" s="31"/>
      <c r="BH132" s="31" t="n">
        <f aca="false">INDEX(Curves!$A$12:$AZ$907,$BZ132,DO132)</f>
        <v>0</v>
      </c>
      <c r="BI132" s="31" t="n">
        <f aca="false">INDEX(Curves!$A$12:$AZ$907,$BZ132,DP132)</f>
        <v>0</v>
      </c>
      <c r="BJ132" s="31" t="n">
        <f aca="false">INDEX(Curves!$A$12:$AZ$907,$BZ132,DQ132)</f>
        <v>0</v>
      </c>
      <c r="BK132" s="0"/>
      <c r="BL132" s="0"/>
      <c r="BM132" s="51" t="n">
        <f aca="false">BM131</f>
        <v>35916</v>
      </c>
      <c r="BN132" s="51" t="n">
        <f aca="false">EOMONTH(BM132,1)</f>
        <v>35976</v>
      </c>
      <c r="BO132" s="51" t="n">
        <f aca="false">EOMONTH(BN132,1)</f>
        <v>36007</v>
      </c>
      <c r="BP132" s="51" t="n">
        <f aca="false">EOMONTH(BO132,1)</f>
        <v>36038</v>
      </c>
      <c r="BQ132" s="51" t="n">
        <f aca="false">EOMONTH(BP132,1)</f>
        <v>36068</v>
      </c>
      <c r="BR132" s="51" t="n">
        <f aca="false">EOMONTH(BQ132,1)</f>
        <v>36099</v>
      </c>
      <c r="BS132" s="51" t="n">
        <f aca="false">EOMONTH(BR132,1)</f>
        <v>36129</v>
      </c>
      <c r="BT132" s="51" t="n">
        <f aca="false">EOMONTH(BS132,1)</f>
        <v>36160</v>
      </c>
      <c r="BU132" s="51" t="n">
        <f aca="false">EOMONTH(BT132,1)</f>
        <v>36191</v>
      </c>
      <c r="BV132" s="51" t="n">
        <f aca="false">EOMONTH(BU132,1)</f>
        <v>36219</v>
      </c>
      <c r="BW132" s="51" t="n">
        <f aca="false">EOMONTH(BV132,1)</f>
        <v>36250</v>
      </c>
      <c r="BX132" s="52"/>
      <c r="BZ132" s="34" t="n">
        <f aca="false">MATCH(C132,Curves!$C$12:$C$433,0)</f>
        <v>130</v>
      </c>
      <c r="CA132" s="34" t="n">
        <f aca="false">MATCH(CONCATENATE("NG ",TEXT($BM132,"mmm-yyyy")),Curves!$11:$11,0)</f>
        <v>20</v>
      </c>
      <c r="CB132" s="34" t="n">
        <f aca="false">MATCH(CONCATENATE("B ",TEXT($BM132,"mmm-yyyy")),Curves!$11:$11,0)</f>
        <v>8</v>
      </c>
      <c r="CC132" s="34" t="n">
        <f aca="false">MATCH(CONCATENATE("DISC ",TEXT($BM132,"mmm-yyyy")),Curves!$11:$11,0)</f>
        <v>32</v>
      </c>
      <c r="CD132" s="34"/>
      <c r="CE132" s="34" t="n">
        <f aca="false">MATCH(CONCATENATE("NG ",TEXT($BN132,"mmm-yyyy")),Curves!$11:$11,0)</f>
        <v>21</v>
      </c>
      <c r="CF132" s="34" t="n">
        <f aca="false">MATCH(CONCATENATE("B ",TEXT($BN132,"mmm-yyyy")),Curves!$11:$11,0)</f>
        <v>9</v>
      </c>
      <c r="CG132" s="34" t="n">
        <f aca="false">MATCH(CONCATENATE("DISC ",TEXT($BN132,"mmm-yyyy")),Curves!$11:$11,0)</f>
        <v>33</v>
      </c>
      <c r="CH132" s="34"/>
      <c r="CI132" s="34" t="n">
        <f aca="false">MATCH(CONCATENATE("NG ",TEXT($BO132,"mmm-yyyy")),Curves!$11:$11,0)</f>
        <v>22</v>
      </c>
      <c r="CJ132" s="34" t="n">
        <f aca="false">MATCH(CONCATENATE("B ",TEXT($BO132,"mmm-yyyy")),Curves!$11:$11,0)</f>
        <v>10</v>
      </c>
      <c r="CK132" s="34" t="n">
        <f aca="false">MATCH(CONCATENATE("DISC ",TEXT($BO132,"mmm-yyyy")),Curves!$11:$11,0)</f>
        <v>34</v>
      </c>
      <c r="CL132" s="34"/>
      <c r="CM132" s="34" t="n">
        <f aca="false">MATCH(CONCATENATE("NG ",TEXT($BP132,"mmm-yyyy")),Curves!$11:$11,0)</f>
        <v>23</v>
      </c>
      <c r="CN132" s="34" t="n">
        <f aca="false">MATCH(CONCATENATE("B ",TEXT($BP132,"mmm-yyyy")),Curves!$11:$11,0)</f>
        <v>11</v>
      </c>
      <c r="CO132" s="34" t="n">
        <f aca="false">MATCH(CONCATENATE("DISC ",TEXT($BP132,"mmm-yyyy")),Curves!$11:$11,0)</f>
        <v>35</v>
      </c>
      <c r="CP132" s="34"/>
      <c r="CQ132" s="34" t="n">
        <f aca="false">MATCH(CONCATENATE("NG ",TEXT($BQ132,"mmm-yyyy")),Curves!$11:$11,0)</f>
        <v>24</v>
      </c>
      <c r="CR132" s="34" t="n">
        <f aca="false">MATCH(CONCATENATE("B ",TEXT($BQ132,"mmm-yyyy")),Curves!$11:$11,0)</f>
        <v>12</v>
      </c>
      <c r="CS132" s="34" t="n">
        <f aca="false">MATCH(CONCATENATE("DISC ",TEXT($BQ132,"mmm-yyyy")),Curves!$11:$11,0)</f>
        <v>36</v>
      </c>
      <c r="CT132" s="34"/>
      <c r="CU132" s="34" t="n">
        <f aca="false">MATCH(CONCATENATE("NG ",TEXT($BR132,"mmm-yyyy")),Curves!$11:$11,0)</f>
        <v>25</v>
      </c>
      <c r="CV132" s="34" t="n">
        <f aca="false">MATCH(CONCATENATE("B ",TEXT($BR132,"mmm-yyyy")),Curves!$11:$11,0)</f>
        <v>13</v>
      </c>
      <c r="CW132" s="34" t="n">
        <f aca="false">MATCH(CONCATENATE("DISC ",TEXT($BR132,"mmm-yyyy")),Curves!$11:$11,0)</f>
        <v>37</v>
      </c>
      <c r="CX132" s="34"/>
      <c r="CY132" s="34" t="n">
        <f aca="false">MATCH(CONCATENATE("NG ",TEXT($BS132,"mmm-yyyy")),Curves!$11:$11,0)</f>
        <v>26</v>
      </c>
      <c r="CZ132" s="34" t="n">
        <f aca="false">MATCH(CONCATENATE("B ",TEXT($BS132,"mmm-yyyy")),Curves!$11:$11,0)</f>
        <v>14</v>
      </c>
      <c r="DA132" s="34" t="n">
        <f aca="false">MATCH(CONCATENATE("DISC ",TEXT($BS132,"mmm-yyyy")),Curves!$11:$11,0)</f>
        <v>38</v>
      </c>
      <c r="DB132" s="34"/>
      <c r="DC132" s="34" t="n">
        <f aca="false">MATCH(CONCATENATE("NG ",TEXT($BT132,"mmm-yyyy")),Curves!$11:$11,0)</f>
        <v>27</v>
      </c>
      <c r="DD132" s="34" t="n">
        <f aca="false">MATCH(CONCATENATE("B ",TEXT($BT132,"mmm-yyyy")),Curves!$11:$11,0)</f>
        <v>15</v>
      </c>
      <c r="DE132" s="34" t="n">
        <f aca="false">MATCH(CONCATENATE("DISC ",TEXT($BT132,"mmm-yyyy")),Curves!$11:$11,0)</f>
        <v>39</v>
      </c>
      <c r="DF132" s="34"/>
      <c r="DG132" s="34" t="n">
        <f aca="false">MATCH(CONCATENATE("NG ",TEXT($BU132,"mmm-yyyy")),Curves!$11:$11,0)</f>
        <v>28</v>
      </c>
      <c r="DH132" s="34" t="n">
        <f aca="false">MATCH(CONCATENATE("B ",TEXT($BU132,"mmm-yyyy")),Curves!$11:$11,0)</f>
        <v>16</v>
      </c>
      <c r="DI132" s="34" t="n">
        <f aca="false">MATCH(CONCATENATE("DISC ",TEXT($BU132,"mmm-yyyy")),Curves!$11:$11,0)</f>
        <v>40</v>
      </c>
      <c r="DK132" s="34" t="n">
        <f aca="false">MATCH(CONCATENATE("NG ",TEXT($BV132,"mmm-yyyy")),Curves!$11:$11,0)</f>
        <v>29</v>
      </c>
      <c r="DL132" s="34" t="n">
        <f aca="false">MATCH(CONCATENATE("B ",TEXT($BV132,"mmm-yyyy")),Curves!$11:$11,0)</f>
        <v>17</v>
      </c>
      <c r="DM132" s="34" t="n">
        <f aca="false">MATCH(CONCATENATE("DISC ",TEXT($BV132,"mmm-yyyy")),Curves!$11:$11,0)</f>
        <v>41</v>
      </c>
      <c r="DO132" s="34" t="n">
        <f aca="false">MATCH(CONCATENATE("NG ",TEXT($BW132,"mmm-yyyy")),Curves!$11:$11,0)</f>
        <v>30</v>
      </c>
      <c r="DP132" s="34" t="n">
        <f aca="false">MATCH(CONCATENATE("B ",TEXT($BW132,"mmm-yyyy")),Curves!$11:$11,0)</f>
        <v>18</v>
      </c>
      <c r="DQ132" s="34" t="n">
        <f aca="false">MATCH(CONCATENATE("DISC ",TEXT($BW132,"mmm-yyyy")),Curves!$11:$11,0)</f>
        <v>42</v>
      </c>
    </row>
    <row r="133" customFormat="false" ht="12.75" hidden="false" customHeight="false" outlineLevel="0" collapsed="false">
      <c r="B133" s="26" t="n">
        <f aca="false">IF(C133&lt;&gt;"",IF(C133&gt;=(WORKDAY(EOMONTH(C133,0)+1,-2)),EOMONTH(EOMONTH(C133,0)+1,0)+1,EOMONTH(C133,0)+1),"")</f>
        <v>36039</v>
      </c>
      <c r="C133" s="45" t="n">
        <f aca="false">IF(Curves!C142&lt;&gt;"",Curves!C142,"")</f>
        <v>36016</v>
      </c>
      <c r="D133" s="46"/>
      <c r="E133" s="47" t="n">
        <f aca="false">(T133+U133)*V133</f>
        <v>0</v>
      </c>
      <c r="F133" s="47" t="n">
        <f aca="false">(X133+Y133)*Z133</f>
        <v>0</v>
      </c>
      <c r="G133" s="47" t="n">
        <f aca="false">(AB133+AC133)*AD133</f>
        <v>0</v>
      </c>
      <c r="H133" s="47" t="n">
        <f aca="false">(AF133+AG133)*AH133</f>
        <v>0</v>
      </c>
      <c r="I133" s="47" t="n">
        <f aca="false">(AJ133+AK133)*AL133</f>
        <v>0</v>
      </c>
      <c r="J133" s="47" t="n">
        <f aca="false">(AN133+AO133)*AP133</f>
        <v>0</v>
      </c>
      <c r="K133" s="47" t="n">
        <f aca="false">(AR133+AS133)*AT133</f>
        <v>0</v>
      </c>
      <c r="L133" s="47" t="n">
        <f aca="false">(AV133+AW133)*AX133</f>
        <v>0</v>
      </c>
      <c r="M133" s="47" t="n">
        <f aca="false">(AZ133+BA133)*BB133</f>
        <v>0</v>
      </c>
      <c r="N133" s="47" t="n">
        <f aca="false">(BD133+BE133)*BF133</f>
        <v>0</v>
      </c>
      <c r="O133" s="48" t="n">
        <f aca="false">(BH133+BI133)*BJ133</f>
        <v>0</v>
      </c>
      <c r="P133" s="49" t="n">
        <f aca="false">MAX(E133:O133)</f>
        <v>0</v>
      </c>
      <c r="Q133" s="49" t="n">
        <f aca="false">MIN(I133:O133)</f>
        <v>0</v>
      </c>
      <c r="R133" s="50" t="n">
        <f aca="false">IF(P133-Q133&lt;&gt;0,P133-Q133,R132)</f>
        <v>0.600909932037331</v>
      </c>
      <c r="T133" s="31" t="n">
        <f aca="false">INDEX(Curves!$A$12:$AZ$907,$BZ133,CA133)</f>
        <v>0</v>
      </c>
      <c r="U133" s="31" t="n">
        <f aca="false">INDEX(Curves!$A$12:$AZ$907,$BZ133,CB133)</f>
        <v>0</v>
      </c>
      <c r="V133" s="31" t="n">
        <f aca="false">INDEX(Curves!$A$12:$AZ$907,$BZ133,CC133)</f>
        <v>0</v>
      </c>
      <c r="W133" s="31"/>
      <c r="X133" s="31" t="n">
        <f aca="false">INDEX(Curves!$A$12:$AZ$907,$BZ133,CE133)</f>
        <v>0</v>
      </c>
      <c r="Y133" s="31" t="n">
        <f aca="false">INDEX(Curves!$A$12:$AZ$907,$BZ133,CF133)</f>
        <v>0</v>
      </c>
      <c r="Z133" s="31" t="n">
        <f aca="false">INDEX(Curves!$A$12:$AZ$907,$BZ133,CG133)</f>
        <v>0</v>
      </c>
      <c r="AA133" s="31"/>
      <c r="AB133" s="31" t="n">
        <f aca="false">INDEX(Curves!$A$12:$AZ$907,$BZ133,CI133)</f>
        <v>0</v>
      </c>
      <c r="AC133" s="31" t="n">
        <f aca="false">INDEX(Curves!$A$12:$AZ$907,$BZ133,CJ133)</f>
        <v>0</v>
      </c>
      <c r="AD133" s="31" t="n">
        <f aca="false">INDEX(Curves!$A$12:$AZ$907,$BZ133,CK133)</f>
        <v>0</v>
      </c>
      <c r="AE133" s="31"/>
      <c r="AF133" s="31" t="n">
        <f aca="false">INDEX(Curves!$A$12:$AZ$907,$BZ133,CM133)</f>
        <v>0</v>
      </c>
      <c r="AG133" s="31" t="n">
        <f aca="false">INDEX(Curves!$A$12:$AZ$907,$BZ133,CN133)</f>
        <v>0</v>
      </c>
      <c r="AH133" s="31" t="n">
        <f aca="false">INDEX(Curves!$A$12:$AZ$907,$BZ133,CO133)</f>
        <v>0</v>
      </c>
      <c r="AI133" s="31"/>
      <c r="AJ133" s="31" t="n">
        <f aca="false">INDEX(Curves!$A$12:$AZ$907,$BZ133,CQ133)</f>
        <v>0</v>
      </c>
      <c r="AK133" s="31" t="n">
        <f aca="false">INDEX(Curves!$A$12:$AZ$907,$BZ133,CR133)</f>
        <v>0</v>
      </c>
      <c r="AL133" s="31" t="n">
        <f aca="false">INDEX(Curves!$A$12:$AZ$907,$BZ133,CS133)</f>
        <v>0</v>
      </c>
      <c r="AM133" s="31"/>
      <c r="AN133" s="31" t="n">
        <f aca="false">INDEX(Curves!$A$12:$AZ$907,$BZ133,CU133)</f>
        <v>0</v>
      </c>
      <c r="AO133" s="31" t="n">
        <f aca="false">INDEX(Curves!$A$12:$AZ$907,$BZ133,CV133)</f>
        <v>0</v>
      </c>
      <c r="AP133" s="31" t="n">
        <f aca="false">INDEX(Curves!$A$12:$AZ$907,$BZ133,CW133)</f>
        <v>0</v>
      </c>
      <c r="AQ133" s="31"/>
      <c r="AR133" s="31" t="n">
        <f aca="false">INDEX(Curves!$A$12:$AZ$907,$BZ133,CY133)</f>
        <v>0</v>
      </c>
      <c r="AS133" s="31" t="n">
        <f aca="false">INDEX(Curves!$A$12:$AZ$907,$BZ133,CZ133)</f>
        <v>0</v>
      </c>
      <c r="AT133" s="31" t="n">
        <f aca="false">INDEX(Curves!$A$12:$AZ$907,$BZ133,DA133)</f>
        <v>0</v>
      </c>
      <c r="AU133" s="31"/>
      <c r="AV133" s="31" t="n">
        <f aca="false">INDEX(Curves!$A$12:$AZ$907,$BZ133,DC133)</f>
        <v>0</v>
      </c>
      <c r="AW133" s="31" t="n">
        <f aca="false">INDEX(Curves!$A$12:$AZ$907,$BZ133,DD133)</f>
        <v>0</v>
      </c>
      <c r="AX133" s="31" t="n">
        <f aca="false">INDEX(Curves!$A$12:$AZ$907,$BZ133,DE133)</f>
        <v>0</v>
      </c>
      <c r="AY133" s="31"/>
      <c r="AZ133" s="31" t="n">
        <f aca="false">INDEX(Curves!$A$12:$AZ$907,$BZ133,DG133)</f>
        <v>0</v>
      </c>
      <c r="BA133" s="31" t="n">
        <f aca="false">INDEX(Curves!$A$12:$AZ$907,$BZ133,DH133)</f>
        <v>0</v>
      </c>
      <c r="BB133" s="31" t="n">
        <f aca="false">INDEX(Curves!$A$12:$AZ$907,$BZ133,DI133)</f>
        <v>0</v>
      </c>
      <c r="BC133" s="31"/>
      <c r="BD133" s="31" t="n">
        <f aca="false">INDEX(Curves!$A$12:$AZ$907,$BZ133,DK133)</f>
        <v>0</v>
      </c>
      <c r="BE133" s="31" t="n">
        <f aca="false">INDEX(Curves!$A$12:$AZ$907,$BZ133,DL133)</f>
        <v>0</v>
      </c>
      <c r="BF133" s="31" t="n">
        <f aca="false">INDEX(Curves!$A$12:$AZ$907,$BZ133,DM133)</f>
        <v>0</v>
      </c>
      <c r="BG133" s="31"/>
      <c r="BH133" s="31" t="n">
        <f aca="false">INDEX(Curves!$A$12:$AZ$907,$BZ133,DO133)</f>
        <v>0</v>
      </c>
      <c r="BI133" s="31" t="n">
        <f aca="false">INDEX(Curves!$A$12:$AZ$907,$BZ133,DP133)</f>
        <v>0</v>
      </c>
      <c r="BJ133" s="31" t="n">
        <f aca="false">INDEX(Curves!$A$12:$AZ$907,$BZ133,DQ133)</f>
        <v>0</v>
      </c>
      <c r="BK133" s="0"/>
      <c r="BL133" s="0"/>
      <c r="BM133" s="51" t="n">
        <f aca="false">BM132</f>
        <v>35916</v>
      </c>
      <c r="BN133" s="51" t="n">
        <f aca="false">EOMONTH(BM133,1)</f>
        <v>35976</v>
      </c>
      <c r="BO133" s="51" t="n">
        <f aca="false">EOMONTH(BN133,1)</f>
        <v>36007</v>
      </c>
      <c r="BP133" s="51" t="n">
        <f aca="false">EOMONTH(BO133,1)</f>
        <v>36038</v>
      </c>
      <c r="BQ133" s="51" t="n">
        <f aca="false">EOMONTH(BP133,1)</f>
        <v>36068</v>
      </c>
      <c r="BR133" s="51" t="n">
        <f aca="false">EOMONTH(BQ133,1)</f>
        <v>36099</v>
      </c>
      <c r="BS133" s="51" t="n">
        <f aca="false">EOMONTH(BR133,1)</f>
        <v>36129</v>
      </c>
      <c r="BT133" s="51" t="n">
        <f aca="false">EOMONTH(BS133,1)</f>
        <v>36160</v>
      </c>
      <c r="BU133" s="51" t="n">
        <f aca="false">EOMONTH(BT133,1)</f>
        <v>36191</v>
      </c>
      <c r="BV133" s="51" t="n">
        <f aca="false">EOMONTH(BU133,1)</f>
        <v>36219</v>
      </c>
      <c r="BW133" s="51" t="n">
        <f aca="false">EOMONTH(BV133,1)</f>
        <v>36250</v>
      </c>
      <c r="BX133" s="52"/>
      <c r="BZ133" s="34" t="n">
        <f aca="false">MATCH(C133,Curves!$C$12:$C$433,0)</f>
        <v>131</v>
      </c>
      <c r="CA133" s="34" t="n">
        <f aca="false">MATCH(CONCATENATE("NG ",TEXT($BM133,"mmm-yyyy")),Curves!$11:$11,0)</f>
        <v>20</v>
      </c>
      <c r="CB133" s="34" t="n">
        <f aca="false">MATCH(CONCATENATE("B ",TEXT($BM133,"mmm-yyyy")),Curves!$11:$11,0)</f>
        <v>8</v>
      </c>
      <c r="CC133" s="34" t="n">
        <f aca="false">MATCH(CONCATENATE("DISC ",TEXT($BM133,"mmm-yyyy")),Curves!$11:$11,0)</f>
        <v>32</v>
      </c>
      <c r="CD133" s="34"/>
      <c r="CE133" s="34" t="n">
        <f aca="false">MATCH(CONCATENATE("NG ",TEXT($BN133,"mmm-yyyy")),Curves!$11:$11,0)</f>
        <v>21</v>
      </c>
      <c r="CF133" s="34" t="n">
        <f aca="false">MATCH(CONCATENATE("B ",TEXT($BN133,"mmm-yyyy")),Curves!$11:$11,0)</f>
        <v>9</v>
      </c>
      <c r="CG133" s="34" t="n">
        <f aca="false">MATCH(CONCATENATE("DISC ",TEXT($BN133,"mmm-yyyy")),Curves!$11:$11,0)</f>
        <v>33</v>
      </c>
      <c r="CH133" s="34"/>
      <c r="CI133" s="34" t="n">
        <f aca="false">MATCH(CONCATENATE("NG ",TEXT($BO133,"mmm-yyyy")),Curves!$11:$11,0)</f>
        <v>22</v>
      </c>
      <c r="CJ133" s="34" t="n">
        <f aca="false">MATCH(CONCATENATE("B ",TEXT($BO133,"mmm-yyyy")),Curves!$11:$11,0)</f>
        <v>10</v>
      </c>
      <c r="CK133" s="34" t="n">
        <f aca="false">MATCH(CONCATENATE("DISC ",TEXT($BO133,"mmm-yyyy")),Curves!$11:$11,0)</f>
        <v>34</v>
      </c>
      <c r="CL133" s="34"/>
      <c r="CM133" s="34" t="n">
        <f aca="false">MATCH(CONCATENATE("NG ",TEXT($BP133,"mmm-yyyy")),Curves!$11:$11,0)</f>
        <v>23</v>
      </c>
      <c r="CN133" s="34" t="n">
        <f aca="false">MATCH(CONCATENATE("B ",TEXT($BP133,"mmm-yyyy")),Curves!$11:$11,0)</f>
        <v>11</v>
      </c>
      <c r="CO133" s="34" t="n">
        <f aca="false">MATCH(CONCATENATE("DISC ",TEXT($BP133,"mmm-yyyy")),Curves!$11:$11,0)</f>
        <v>35</v>
      </c>
      <c r="CP133" s="34"/>
      <c r="CQ133" s="34" t="n">
        <f aca="false">MATCH(CONCATENATE("NG ",TEXT($BQ133,"mmm-yyyy")),Curves!$11:$11,0)</f>
        <v>24</v>
      </c>
      <c r="CR133" s="34" t="n">
        <f aca="false">MATCH(CONCATENATE("B ",TEXT($BQ133,"mmm-yyyy")),Curves!$11:$11,0)</f>
        <v>12</v>
      </c>
      <c r="CS133" s="34" t="n">
        <f aca="false">MATCH(CONCATENATE("DISC ",TEXT($BQ133,"mmm-yyyy")),Curves!$11:$11,0)</f>
        <v>36</v>
      </c>
      <c r="CT133" s="34"/>
      <c r="CU133" s="34" t="n">
        <f aca="false">MATCH(CONCATENATE("NG ",TEXT($BR133,"mmm-yyyy")),Curves!$11:$11,0)</f>
        <v>25</v>
      </c>
      <c r="CV133" s="34" t="n">
        <f aca="false">MATCH(CONCATENATE("B ",TEXT($BR133,"mmm-yyyy")),Curves!$11:$11,0)</f>
        <v>13</v>
      </c>
      <c r="CW133" s="34" t="n">
        <f aca="false">MATCH(CONCATENATE("DISC ",TEXT($BR133,"mmm-yyyy")),Curves!$11:$11,0)</f>
        <v>37</v>
      </c>
      <c r="CX133" s="34"/>
      <c r="CY133" s="34" t="n">
        <f aca="false">MATCH(CONCATENATE("NG ",TEXT($BS133,"mmm-yyyy")),Curves!$11:$11,0)</f>
        <v>26</v>
      </c>
      <c r="CZ133" s="34" t="n">
        <f aca="false">MATCH(CONCATENATE("B ",TEXT($BS133,"mmm-yyyy")),Curves!$11:$11,0)</f>
        <v>14</v>
      </c>
      <c r="DA133" s="34" t="n">
        <f aca="false">MATCH(CONCATENATE("DISC ",TEXT($BS133,"mmm-yyyy")),Curves!$11:$11,0)</f>
        <v>38</v>
      </c>
      <c r="DB133" s="34"/>
      <c r="DC133" s="34" t="n">
        <f aca="false">MATCH(CONCATENATE("NG ",TEXT($BT133,"mmm-yyyy")),Curves!$11:$11,0)</f>
        <v>27</v>
      </c>
      <c r="DD133" s="34" t="n">
        <f aca="false">MATCH(CONCATENATE("B ",TEXT($BT133,"mmm-yyyy")),Curves!$11:$11,0)</f>
        <v>15</v>
      </c>
      <c r="DE133" s="34" t="n">
        <f aca="false">MATCH(CONCATENATE("DISC ",TEXT($BT133,"mmm-yyyy")),Curves!$11:$11,0)</f>
        <v>39</v>
      </c>
      <c r="DF133" s="34"/>
      <c r="DG133" s="34" t="n">
        <f aca="false">MATCH(CONCATENATE("NG ",TEXT($BU133,"mmm-yyyy")),Curves!$11:$11,0)</f>
        <v>28</v>
      </c>
      <c r="DH133" s="34" t="n">
        <f aca="false">MATCH(CONCATENATE("B ",TEXT($BU133,"mmm-yyyy")),Curves!$11:$11,0)</f>
        <v>16</v>
      </c>
      <c r="DI133" s="34" t="n">
        <f aca="false">MATCH(CONCATENATE("DISC ",TEXT($BU133,"mmm-yyyy")),Curves!$11:$11,0)</f>
        <v>40</v>
      </c>
      <c r="DK133" s="34" t="n">
        <f aca="false">MATCH(CONCATENATE("NG ",TEXT($BV133,"mmm-yyyy")),Curves!$11:$11,0)</f>
        <v>29</v>
      </c>
      <c r="DL133" s="34" t="n">
        <f aca="false">MATCH(CONCATENATE("B ",TEXT($BV133,"mmm-yyyy")),Curves!$11:$11,0)</f>
        <v>17</v>
      </c>
      <c r="DM133" s="34" t="n">
        <f aca="false">MATCH(CONCATENATE("DISC ",TEXT($BV133,"mmm-yyyy")),Curves!$11:$11,0)</f>
        <v>41</v>
      </c>
      <c r="DO133" s="34" t="n">
        <f aca="false">MATCH(CONCATENATE("NG ",TEXT($BW133,"mmm-yyyy")),Curves!$11:$11,0)</f>
        <v>30</v>
      </c>
      <c r="DP133" s="34" t="n">
        <f aca="false">MATCH(CONCATENATE("B ",TEXT($BW133,"mmm-yyyy")),Curves!$11:$11,0)</f>
        <v>18</v>
      </c>
      <c r="DQ133" s="34" t="n">
        <f aca="false">MATCH(CONCATENATE("DISC ",TEXT($BW133,"mmm-yyyy")),Curves!$11:$11,0)</f>
        <v>42</v>
      </c>
    </row>
    <row r="134" customFormat="false" ht="12.75" hidden="false" customHeight="false" outlineLevel="0" collapsed="false">
      <c r="B134" s="26" t="n">
        <f aca="false">IF(C134&lt;&gt;"",IF(C134&gt;=(WORKDAY(EOMONTH(C134,0)+1,-2)),EOMONTH(EOMONTH(C134,0)+1,0)+1,EOMONTH(C134,0)+1),"")</f>
        <v>36039</v>
      </c>
      <c r="C134" s="45" t="n">
        <f aca="false">IF(Curves!C143&lt;&gt;"",Curves!C143,"")</f>
        <v>36017</v>
      </c>
      <c r="D134" s="46"/>
      <c r="E134" s="47" t="n">
        <f aca="false">(T134+U134)*V134</f>
        <v>0</v>
      </c>
      <c r="F134" s="47" t="n">
        <f aca="false">(X134+Y134)*Z134</f>
        <v>0</v>
      </c>
      <c r="G134" s="47" t="n">
        <f aca="false">(AB134+AC134)*AD134</f>
        <v>0</v>
      </c>
      <c r="H134" s="47" t="n">
        <f aca="false">(AF134+AG134)*AH134</f>
        <v>0</v>
      </c>
      <c r="I134" s="47" t="n">
        <f aca="false">(AJ134+AK134)*AL134</f>
        <v>2.35699011700225</v>
      </c>
      <c r="J134" s="47" t="n">
        <f aca="false">(AN134+AO134)*AP134</f>
        <v>2.19012638162766</v>
      </c>
      <c r="K134" s="47" t="n">
        <f aca="false">(AR134+AS134)*AT134</f>
        <v>2.41644239295681</v>
      </c>
      <c r="L134" s="47" t="n">
        <f aca="false">(AV134+AW134)*AX134</f>
        <v>2.67040299717378</v>
      </c>
      <c r="M134" s="47" t="n">
        <f aca="false">(AZ134+BA134)*BB134</f>
        <v>2.76505431355465</v>
      </c>
      <c r="N134" s="47" t="n">
        <f aca="false">(BD134+BE134)*BF134</f>
        <v>2.65442074491763</v>
      </c>
      <c r="O134" s="48" t="n">
        <f aca="false">(BH134+BI134)*BJ134</f>
        <v>2.54017742164095</v>
      </c>
      <c r="P134" s="49" t="n">
        <f aca="false">MAX(E134:O134)</f>
        <v>2.76505431355465</v>
      </c>
      <c r="Q134" s="49" t="n">
        <f aca="false">MIN(I134:O134)</f>
        <v>2.19012638162766</v>
      </c>
      <c r="R134" s="50" t="n">
        <f aca="false">IF(P134-Q134&lt;&gt;0,P134-Q134,R133)</f>
        <v>0.574927931926988</v>
      </c>
      <c r="T134" s="31" t="n">
        <f aca="false">INDEX(Curves!$A$12:$AZ$907,$BZ134,CA134)</f>
        <v>0</v>
      </c>
      <c r="U134" s="31" t="n">
        <f aca="false">INDEX(Curves!$A$12:$AZ$907,$BZ134,CB134)</f>
        <v>0</v>
      </c>
      <c r="V134" s="31" t="n">
        <f aca="false">INDEX(Curves!$A$12:$AZ$907,$BZ134,CC134)</f>
        <v>0</v>
      </c>
      <c r="W134" s="31"/>
      <c r="X134" s="31" t="n">
        <f aca="false">INDEX(Curves!$A$12:$AZ$907,$BZ134,CE134)</f>
        <v>0</v>
      </c>
      <c r="Y134" s="31" t="n">
        <f aca="false">INDEX(Curves!$A$12:$AZ$907,$BZ134,CF134)</f>
        <v>0</v>
      </c>
      <c r="Z134" s="31" t="n">
        <f aca="false">INDEX(Curves!$A$12:$AZ$907,$BZ134,CG134)</f>
        <v>0</v>
      </c>
      <c r="AA134" s="31"/>
      <c r="AB134" s="31" t="n">
        <f aca="false">INDEX(Curves!$A$12:$AZ$907,$BZ134,CI134)</f>
        <v>0</v>
      </c>
      <c r="AC134" s="31" t="n">
        <f aca="false">INDEX(Curves!$A$12:$AZ$907,$BZ134,CJ134)</f>
        <v>0</v>
      </c>
      <c r="AD134" s="31" t="n">
        <f aca="false">INDEX(Curves!$A$12:$AZ$907,$BZ134,CK134)</f>
        <v>0</v>
      </c>
      <c r="AE134" s="31"/>
      <c r="AF134" s="31" t="n">
        <f aca="false">INDEX(Curves!$A$12:$AZ$907,$BZ134,CM134)</f>
        <v>0</v>
      </c>
      <c r="AG134" s="31" t="n">
        <f aca="false">INDEX(Curves!$A$12:$AZ$907,$BZ134,CN134)</f>
        <v>0</v>
      </c>
      <c r="AH134" s="31" t="n">
        <f aca="false">INDEX(Curves!$A$12:$AZ$907,$BZ134,CO134)</f>
        <v>0</v>
      </c>
      <c r="AI134" s="31"/>
      <c r="AJ134" s="31" t="n">
        <f aca="false">INDEX(Curves!$A$12:$AZ$907,$BZ134,CQ134)</f>
        <v>1.895</v>
      </c>
      <c r="AK134" s="31" t="n">
        <f aca="false">INDEX(Curves!$A$12:$AZ$907,$BZ134,CR134)</f>
        <v>0.47</v>
      </c>
      <c r="AL134" s="31" t="n">
        <f aca="false">INDEX(Curves!$A$12:$AZ$907,$BZ134,CS134)</f>
        <v>0.996613157294819</v>
      </c>
      <c r="AM134" s="31"/>
      <c r="AN134" s="31" t="n">
        <f aca="false">INDEX(Curves!$A$12:$AZ$907,$BZ134,CU134)</f>
        <v>1.938</v>
      </c>
      <c r="AO134" s="31" t="n">
        <f aca="false">INDEX(Curves!$A$12:$AZ$907,$BZ134,CV134)</f>
        <v>0.27</v>
      </c>
      <c r="AP134" s="31" t="n">
        <f aca="false">INDEX(Curves!$A$12:$AZ$907,$BZ134,CW134)</f>
        <v>0.991905064142961</v>
      </c>
      <c r="AQ134" s="31"/>
      <c r="AR134" s="31" t="n">
        <f aca="false">INDEX(Curves!$A$12:$AZ$907,$BZ134,CY134)</f>
        <v>2.208</v>
      </c>
      <c r="AS134" s="31" t="n">
        <f aca="false">INDEX(Curves!$A$12:$AZ$907,$BZ134,CZ134)</f>
        <v>0.24</v>
      </c>
      <c r="AT134" s="31" t="n">
        <f aca="false">INDEX(Curves!$A$12:$AZ$907,$BZ134,DA134)</f>
        <v>0.987108820652293</v>
      </c>
      <c r="AU134" s="31"/>
      <c r="AV134" s="31" t="n">
        <f aca="false">INDEX(Curves!$A$12:$AZ$907,$BZ134,DC134)</f>
        <v>2.478</v>
      </c>
      <c r="AW134" s="31" t="n">
        <f aca="false">INDEX(Curves!$A$12:$AZ$907,$BZ134,DD134)</f>
        <v>0.24</v>
      </c>
      <c r="AX134" s="31" t="n">
        <f aca="false">INDEX(Curves!$A$12:$AZ$907,$BZ134,DE134)</f>
        <v>0.982488225597415</v>
      </c>
      <c r="AY134" s="31"/>
      <c r="AZ134" s="31" t="n">
        <f aca="false">INDEX(Curves!$A$12:$AZ$907,$BZ134,DG134)</f>
        <v>2.588</v>
      </c>
      <c r="BA134" s="31" t="n">
        <f aca="false">INDEX(Curves!$A$12:$AZ$907,$BZ134,DH134)</f>
        <v>0.24</v>
      </c>
      <c r="BB134" s="31" t="n">
        <f aca="false">INDEX(Curves!$A$12:$AZ$907,$BZ134,DI134)</f>
        <v>0.977741977918898</v>
      </c>
      <c r="BC134" s="31"/>
      <c r="BD134" s="31" t="n">
        <f aca="false">INDEX(Curves!$A$12:$AZ$907,$BZ134,DK134)</f>
        <v>2.488</v>
      </c>
      <c r="BE134" s="31" t="n">
        <f aca="false">INDEX(Curves!$A$12:$AZ$907,$BZ134,DL134)</f>
        <v>0.24</v>
      </c>
      <c r="BF134" s="31" t="n">
        <f aca="false">INDEX(Curves!$A$12:$AZ$907,$BZ134,DM134)</f>
        <v>0.973028132301185</v>
      </c>
      <c r="BG134" s="31"/>
      <c r="BH134" s="31" t="n">
        <f aca="false">INDEX(Curves!$A$12:$AZ$907,$BZ134,DO134)</f>
        <v>2.382</v>
      </c>
      <c r="BI134" s="31" t="n">
        <f aca="false">INDEX(Curves!$A$12:$AZ$907,$BZ134,DP134)</f>
        <v>0.24</v>
      </c>
      <c r="BJ134" s="31" t="n">
        <f aca="false">INDEX(Curves!$A$12:$AZ$907,$BZ134,DQ134)</f>
        <v>0.968793829763902</v>
      </c>
      <c r="BK134" s="0"/>
      <c r="BL134" s="0"/>
      <c r="BM134" s="51" t="n">
        <f aca="false">BM133</f>
        <v>35916</v>
      </c>
      <c r="BN134" s="51" t="n">
        <f aca="false">EOMONTH(BM134,1)</f>
        <v>35976</v>
      </c>
      <c r="BO134" s="51" t="n">
        <f aca="false">EOMONTH(BN134,1)</f>
        <v>36007</v>
      </c>
      <c r="BP134" s="51" t="n">
        <f aca="false">EOMONTH(BO134,1)</f>
        <v>36038</v>
      </c>
      <c r="BQ134" s="51" t="n">
        <f aca="false">EOMONTH(BP134,1)</f>
        <v>36068</v>
      </c>
      <c r="BR134" s="51" t="n">
        <f aca="false">EOMONTH(BQ134,1)</f>
        <v>36099</v>
      </c>
      <c r="BS134" s="51" t="n">
        <f aca="false">EOMONTH(BR134,1)</f>
        <v>36129</v>
      </c>
      <c r="BT134" s="51" t="n">
        <f aca="false">EOMONTH(BS134,1)</f>
        <v>36160</v>
      </c>
      <c r="BU134" s="51" t="n">
        <f aca="false">EOMONTH(BT134,1)</f>
        <v>36191</v>
      </c>
      <c r="BV134" s="51" t="n">
        <f aca="false">EOMONTH(BU134,1)</f>
        <v>36219</v>
      </c>
      <c r="BW134" s="51" t="n">
        <f aca="false">EOMONTH(BV134,1)</f>
        <v>36250</v>
      </c>
      <c r="BX134" s="52"/>
      <c r="BZ134" s="34" t="n">
        <f aca="false">MATCH(C134,Curves!$C$12:$C$433,0)</f>
        <v>132</v>
      </c>
      <c r="CA134" s="34" t="n">
        <f aca="false">MATCH(CONCATENATE("NG ",TEXT($BM134,"mmm-yyyy")),Curves!$11:$11,0)</f>
        <v>20</v>
      </c>
      <c r="CB134" s="34" t="n">
        <f aca="false">MATCH(CONCATENATE("B ",TEXT($BM134,"mmm-yyyy")),Curves!$11:$11,0)</f>
        <v>8</v>
      </c>
      <c r="CC134" s="34" t="n">
        <f aca="false">MATCH(CONCATENATE("DISC ",TEXT($BM134,"mmm-yyyy")),Curves!$11:$11,0)</f>
        <v>32</v>
      </c>
      <c r="CD134" s="34"/>
      <c r="CE134" s="34" t="n">
        <f aca="false">MATCH(CONCATENATE("NG ",TEXT($BN134,"mmm-yyyy")),Curves!$11:$11,0)</f>
        <v>21</v>
      </c>
      <c r="CF134" s="34" t="n">
        <f aca="false">MATCH(CONCATENATE("B ",TEXT($BN134,"mmm-yyyy")),Curves!$11:$11,0)</f>
        <v>9</v>
      </c>
      <c r="CG134" s="34" t="n">
        <f aca="false">MATCH(CONCATENATE("DISC ",TEXT($BN134,"mmm-yyyy")),Curves!$11:$11,0)</f>
        <v>33</v>
      </c>
      <c r="CH134" s="34"/>
      <c r="CI134" s="34" t="n">
        <f aca="false">MATCH(CONCATENATE("NG ",TEXT($BO134,"mmm-yyyy")),Curves!$11:$11,0)</f>
        <v>22</v>
      </c>
      <c r="CJ134" s="34" t="n">
        <f aca="false">MATCH(CONCATENATE("B ",TEXT($BO134,"mmm-yyyy")),Curves!$11:$11,0)</f>
        <v>10</v>
      </c>
      <c r="CK134" s="34" t="n">
        <f aca="false">MATCH(CONCATENATE("DISC ",TEXT($BO134,"mmm-yyyy")),Curves!$11:$11,0)</f>
        <v>34</v>
      </c>
      <c r="CL134" s="34"/>
      <c r="CM134" s="34" t="n">
        <f aca="false">MATCH(CONCATENATE("NG ",TEXT($BP134,"mmm-yyyy")),Curves!$11:$11,0)</f>
        <v>23</v>
      </c>
      <c r="CN134" s="34" t="n">
        <f aca="false">MATCH(CONCATENATE("B ",TEXT($BP134,"mmm-yyyy")),Curves!$11:$11,0)</f>
        <v>11</v>
      </c>
      <c r="CO134" s="34" t="n">
        <f aca="false">MATCH(CONCATENATE("DISC ",TEXT($BP134,"mmm-yyyy")),Curves!$11:$11,0)</f>
        <v>35</v>
      </c>
      <c r="CP134" s="34"/>
      <c r="CQ134" s="34" t="n">
        <f aca="false">MATCH(CONCATENATE("NG ",TEXT($BQ134,"mmm-yyyy")),Curves!$11:$11,0)</f>
        <v>24</v>
      </c>
      <c r="CR134" s="34" t="n">
        <f aca="false">MATCH(CONCATENATE("B ",TEXT($BQ134,"mmm-yyyy")),Curves!$11:$11,0)</f>
        <v>12</v>
      </c>
      <c r="CS134" s="34" t="n">
        <f aca="false">MATCH(CONCATENATE("DISC ",TEXT($BQ134,"mmm-yyyy")),Curves!$11:$11,0)</f>
        <v>36</v>
      </c>
      <c r="CT134" s="34"/>
      <c r="CU134" s="34" t="n">
        <f aca="false">MATCH(CONCATENATE("NG ",TEXT($BR134,"mmm-yyyy")),Curves!$11:$11,0)</f>
        <v>25</v>
      </c>
      <c r="CV134" s="34" t="n">
        <f aca="false">MATCH(CONCATENATE("B ",TEXT($BR134,"mmm-yyyy")),Curves!$11:$11,0)</f>
        <v>13</v>
      </c>
      <c r="CW134" s="34" t="n">
        <f aca="false">MATCH(CONCATENATE("DISC ",TEXT($BR134,"mmm-yyyy")),Curves!$11:$11,0)</f>
        <v>37</v>
      </c>
      <c r="CX134" s="34"/>
      <c r="CY134" s="34" t="n">
        <f aca="false">MATCH(CONCATENATE("NG ",TEXT($BS134,"mmm-yyyy")),Curves!$11:$11,0)</f>
        <v>26</v>
      </c>
      <c r="CZ134" s="34" t="n">
        <f aca="false">MATCH(CONCATENATE("B ",TEXT($BS134,"mmm-yyyy")),Curves!$11:$11,0)</f>
        <v>14</v>
      </c>
      <c r="DA134" s="34" t="n">
        <f aca="false">MATCH(CONCATENATE("DISC ",TEXT($BS134,"mmm-yyyy")),Curves!$11:$11,0)</f>
        <v>38</v>
      </c>
      <c r="DB134" s="34"/>
      <c r="DC134" s="34" t="n">
        <f aca="false">MATCH(CONCATENATE("NG ",TEXT($BT134,"mmm-yyyy")),Curves!$11:$11,0)</f>
        <v>27</v>
      </c>
      <c r="DD134" s="34" t="n">
        <f aca="false">MATCH(CONCATENATE("B ",TEXT($BT134,"mmm-yyyy")),Curves!$11:$11,0)</f>
        <v>15</v>
      </c>
      <c r="DE134" s="34" t="n">
        <f aca="false">MATCH(CONCATENATE("DISC ",TEXT($BT134,"mmm-yyyy")),Curves!$11:$11,0)</f>
        <v>39</v>
      </c>
      <c r="DF134" s="34"/>
      <c r="DG134" s="34" t="n">
        <f aca="false">MATCH(CONCATENATE("NG ",TEXT($BU134,"mmm-yyyy")),Curves!$11:$11,0)</f>
        <v>28</v>
      </c>
      <c r="DH134" s="34" t="n">
        <f aca="false">MATCH(CONCATENATE("B ",TEXT($BU134,"mmm-yyyy")),Curves!$11:$11,0)</f>
        <v>16</v>
      </c>
      <c r="DI134" s="34" t="n">
        <f aca="false">MATCH(CONCATENATE("DISC ",TEXT($BU134,"mmm-yyyy")),Curves!$11:$11,0)</f>
        <v>40</v>
      </c>
      <c r="DK134" s="34" t="n">
        <f aca="false">MATCH(CONCATENATE("NG ",TEXT($BV134,"mmm-yyyy")),Curves!$11:$11,0)</f>
        <v>29</v>
      </c>
      <c r="DL134" s="34" t="n">
        <f aca="false">MATCH(CONCATENATE("B ",TEXT($BV134,"mmm-yyyy")),Curves!$11:$11,0)</f>
        <v>17</v>
      </c>
      <c r="DM134" s="34" t="n">
        <f aca="false">MATCH(CONCATENATE("DISC ",TEXT($BV134,"mmm-yyyy")),Curves!$11:$11,0)</f>
        <v>41</v>
      </c>
      <c r="DO134" s="34" t="n">
        <f aca="false">MATCH(CONCATENATE("NG ",TEXT($BW134,"mmm-yyyy")),Curves!$11:$11,0)</f>
        <v>30</v>
      </c>
      <c r="DP134" s="34" t="n">
        <f aca="false">MATCH(CONCATENATE("B ",TEXT($BW134,"mmm-yyyy")),Curves!$11:$11,0)</f>
        <v>18</v>
      </c>
      <c r="DQ134" s="34" t="n">
        <f aca="false">MATCH(CONCATENATE("DISC ",TEXT($BW134,"mmm-yyyy")),Curves!$11:$11,0)</f>
        <v>42</v>
      </c>
    </row>
    <row r="135" customFormat="false" ht="12.75" hidden="false" customHeight="false" outlineLevel="0" collapsed="false">
      <c r="B135" s="26" t="n">
        <f aca="false">IF(C135&lt;&gt;"",IF(C135&gt;=(WORKDAY(EOMONTH(C135,0)+1,-2)),EOMONTH(EOMONTH(C135,0)+1,0)+1,EOMONTH(C135,0)+1),"")</f>
        <v>36039</v>
      </c>
      <c r="C135" s="45" t="n">
        <f aca="false">IF(Curves!C144&lt;&gt;"",Curves!C144,"")</f>
        <v>36018</v>
      </c>
      <c r="D135" s="46"/>
      <c r="E135" s="47" t="n">
        <f aca="false">(T135+U135)*V135</f>
        <v>0</v>
      </c>
      <c r="F135" s="47" t="n">
        <f aca="false">(X135+Y135)*Z135</f>
        <v>0</v>
      </c>
      <c r="G135" s="47" t="n">
        <f aca="false">(AB135+AC135)*AD135</f>
        <v>0</v>
      </c>
      <c r="H135" s="47" t="n">
        <f aca="false">(AF135+AG135)*AH135</f>
        <v>0</v>
      </c>
      <c r="I135" s="47" t="n">
        <f aca="false">(AJ135+AK135)*AL135</f>
        <v>2.27957357374421</v>
      </c>
      <c r="J135" s="47" t="n">
        <f aca="false">(AN135+AO135)*AP135</f>
        <v>2.10912051299688</v>
      </c>
      <c r="K135" s="47" t="n">
        <f aca="false">(AR135+AS135)*AT135</f>
        <v>2.34576726592816</v>
      </c>
      <c r="L135" s="47" t="n">
        <f aca="false">(AV135+AW135)*AX135</f>
        <v>2.61489808433767</v>
      </c>
      <c r="M135" s="47" t="n">
        <f aca="false">(AZ135+BA135)*BB135</f>
        <v>2.71771987978677</v>
      </c>
      <c r="N135" s="47" t="n">
        <f aca="false">(BD135+BE135)*BF135</f>
        <v>2.62193517802306</v>
      </c>
      <c r="O135" s="48" t="n">
        <f aca="false">(BH135+BI135)*BJ135</f>
        <v>2.51366429953573</v>
      </c>
      <c r="P135" s="49" t="n">
        <f aca="false">MAX(E135:O135)</f>
        <v>2.71771987978677</v>
      </c>
      <c r="Q135" s="49" t="n">
        <f aca="false">MIN(I135:O135)</f>
        <v>2.10912051299688</v>
      </c>
      <c r="R135" s="50" t="n">
        <f aca="false">IF(P135-Q135&lt;&gt;0,P135-Q135,R134)</f>
        <v>0.608599366789886</v>
      </c>
      <c r="T135" s="31" t="n">
        <f aca="false">INDEX(Curves!$A$12:$AZ$907,$BZ135,CA135)</f>
        <v>0</v>
      </c>
      <c r="U135" s="31" t="n">
        <f aca="false">INDEX(Curves!$A$12:$AZ$907,$BZ135,CB135)</f>
        <v>0</v>
      </c>
      <c r="V135" s="31" t="n">
        <f aca="false">INDEX(Curves!$A$12:$AZ$907,$BZ135,CC135)</f>
        <v>0</v>
      </c>
      <c r="W135" s="31"/>
      <c r="X135" s="31" t="n">
        <f aca="false">INDEX(Curves!$A$12:$AZ$907,$BZ135,CE135)</f>
        <v>0</v>
      </c>
      <c r="Y135" s="31" t="n">
        <f aca="false">INDEX(Curves!$A$12:$AZ$907,$BZ135,CF135)</f>
        <v>0</v>
      </c>
      <c r="Z135" s="31" t="n">
        <f aca="false">INDEX(Curves!$A$12:$AZ$907,$BZ135,CG135)</f>
        <v>0</v>
      </c>
      <c r="AA135" s="31"/>
      <c r="AB135" s="31" t="n">
        <f aca="false">INDEX(Curves!$A$12:$AZ$907,$BZ135,CI135)</f>
        <v>0</v>
      </c>
      <c r="AC135" s="31" t="n">
        <f aca="false">INDEX(Curves!$A$12:$AZ$907,$BZ135,CJ135)</f>
        <v>0</v>
      </c>
      <c r="AD135" s="31" t="n">
        <f aca="false">INDEX(Curves!$A$12:$AZ$907,$BZ135,CK135)</f>
        <v>0</v>
      </c>
      <c r="AE135" s="31"/>
      <c r="AF135" s="31" t="n">
        <f aca="false">INDEX(Curves!$A$12:$AZ$907,$BZ135,CM135)</f>
        <v>0</v>
      </c>
      <c r="AG135" s="31" t="n">
        <f aca="false">INDEX(Curves!$A$12:$AZ$907,$BZ135,CN135)</f>
        <v>0</v>
      </c>
      <c r="AH135" s="31" t="n">
        <f aca="false">INDEX(Curves!$A$12:$AZ$907,$BZ135,CO135)</f>
        <v>0</v>
      </c>
      <c r="AI135" s="31"/>
      <c r="AJ135" s="31" t="n">
        <f aca="false">INDEX(Curves!$A$12:$AZ$907,$BZ135,CQ135)</f>
        <v>1.812</v>
      </c>
      <c r="AK135" s="31" t="n">
        <f aca="false">INDEX(Curves!$A$12:$AZ$907,$BZ135,CR135)</f>
        <v>0.475</v>
      </c>
      <c r="AL135" s="31" t="n">
        <f aca="false">INDEX(Curves!$A$12:$AZ$907,$BZ135,CS135)</f>
        <v>0.996752765082731</v>
      </c>
      <c r="AM135" s="31"/>
      <c r="AN135" s="31" t="n">
        <f aca="false">INDEX(Curves!$A$12:$AZ$907,$BZ135,CU135)</f>
        <v>1.856</v>
      </c>
      <c r="AO135" s="31" t="n">
        <f aca="false">INDEX(Curves!$A$12:$AZ$907,$BZ135,CV135)</f>
        <v>0.27</v>
      </c>
      <c r="AP135" s="31" t="n">
        <f aca="false">INDEX(Curves!$A$12:$AZ$907,$BZ135,CW135)</f>
        <v>0.992060448258176</v>
      </c>
      <c r="AQ135" s="31"/>
      <c r="AR135" s="31" t="n">
        <f aca="false">INDEX(Curves!$A$12:$AZ$907,$BZ135,CY135)</f>
        <v>2.136</v>
      </c>
      <c r="AS135" s="31" t="n">
        <f aca="false">INDEX(Curves!$A$12:$AZ$907,$BZ135,CZ135)</f>
        <v>0.24</v>
      </c>
      <c r="AT135" s="31" t="n">
        <f aca="false">INDEX(Curves!$A$12:$AZ$907,$BZ135,DA135)</f>
        <v>0.987275785323299</v>
      </c>
      <c r="AU135" s="31"/>
      <c r="AV135" s="31" t="n">
        <f aca="false">INDEX(Curves!$A$12:$AZ$907,$BZ135,DC135)</f>
        <v>2.421</v>
      </c>
      <c r="AW135" s="31" t="n">
        <f aca="false">INDEX(Curves!$A$12:$AZ$907,$BZ135,DD135)</f>
        <v>0.24</v>
      </c>
      <c r="AX135" s="31" t="n">
        <f aca="false">INDEX(Curves!$A$12:$AZ$907,$BZ135,DE135)</f>
        <v>0.982674965929228</v>
      </c>
      <c r="AY135" s="31"/>
      <c r="AZ135" s="31" t="n">
        <f aca="false">INDEX(Curves!$A$12:$AZ$907,$BZ135,DG135)</f>
        <v>2.539</v>
      </c>
      <c r="BA135" s="31" t="n">
        <f aca="false">INDEX(Curves!$A$12:$AZ$907,$BZ135,DH135)</f>
        <v>0.24</v>
      </c>
      <c r="BB135" s="31" t="n">
        <f aca="false">INDEX(Curves!$A$12:$AZ$907,$BZ135,DI135)</f>
        <v>0.977948859225177</v>
      </c>
      <c r="BC135" s="31"/>
      <c r="BD135" s="31" t="n">
        <f aca="false">INDEX(Curves!$A$12:$AZ$907,$BZ135,DK135)</f>
        <v>2.454</v>
      </c>
      <c r="BE135" s="31" t="n">
        <f aca="false">INDEX(Curves!$A$12:$AZ$907,$BZ135,DL135)</f>
        <v>0.24</v>
      </c>
      <c r="BF135" s="31" t="n">
        <f aca="false">INDEX(Curves!$A$12:$AZ$907,$BZ135,DM135)</f>
        <v>0.97324988048369</v>
      </c>
      <c r="BG135" s="31"/>
      <c r="BH135" s="31" t="n">
        <f aca="false">INDEX(Curves!$A$12:$AZ$907,$BZ135,DO135)</f>
        <v>2.354</v>
      </c>
      <c r="BI135" s="31" t="n">
        <f aca="false">INDEX(Curves!$A$12:$AZ$907,$BZ135,DP135)</f>
        <v>0.24</v>
      </c>
      <c r="BJ135" s="31" t="n">
        <f aca="false">INDEX(Curves!$A$12:$AZ$907,$BZ135,DQ135)</f>
        <v>0.969030184863429</v>
      </c>
      <c r="BK135" s="0"/>
      <c r="BL135" s="0"/>
      <c r="BM135" s="51" t="n">
        <f aca="false">BM134</f>
        <v>35916</v>
      </c>
      <c r="BN135" s="51" t="n">
        <f aca="false">EOMONTH(BM135,1)</f>
        <v>35976</v>
      </c>
      <c r="BO135" s="51" t="n">
        <f aca="false">EOMONTH(BN135,1)</f>
        <v>36007</v>
      </c>
      <c r="BP135" s="51" t="n">
        <f aca="false">EOMONTH(BO135,1)</f>
        <v>36038</v>
      </c>
      <c r="BQ135" s="51" t="n">
        <f aca="false">EOMONTH(BP135,1)</f>
        <v>36068</v>
      </c>
      <c r="BR135" s="51" t="n">
        <f aca="false">EOMONTH(BQ135,1)</f>
        <v>36099</v>
      </c>
      <c r="BS135" s="51" t="n">
        <f aca="false">EOMONTH(BR135,1)</f>
        <v>36129</v>
      </c>
      <c r="BT135" s="51" t="n">
        <f aca="false">EOMONTH(BS135,1)</f>
        <v>36160</v>
      </c>
      <c r="BU135" s="51" t="n">
        <f aca="false">EOMONTH(BT135,1)</f>
        <v>36191</v>
      </c>
      <c r="BV135" s="51" t="n">
        <f aca="false">EOMONTH(BU135,1)</f>
        <v>36219</v>
      </c>
      <c r="BW135" s="51" t="n">
        <f aca="false">EOMONTH(BV135,1)</f>
        <v>36250</v>
      </c>
      <c r="BX135" s="52"/>
      <c r="BZ135" s="34" t="n">
        <f aca="false">MATCH(C135,Curves!$C$12:$C$433,0)</f>
        <v>133</v>
      </c>
      <c r="CA135" s="34" t="n">
        <f aca="false">MATCH(CONCATENATE("NG ",TEXT($BM135,"mmm-yyyy")),Curves!$11:$11,0)</f>
        <v>20</v>
      </c>
      <c r="CB135" s="34" t="n">
        <f aca="false">MATCH(CONCATENATE("B ",TEXT($BM135,"mmm-yyyy")),Curves!$11:$11,0)</f>
        <v>8</v>
      </c>
      <c r="CC135" s="34" t="n">
        <f aca="false">MATCH(CONCATENATE("DISC ",TEXT($BM135,"mmm-yyyy")),Curves!$11:$11,0)</f>
        <v>32</v>
      </c>
      <c r="CD135" s="34"/>
      <c r="CE135" s="34" t="n">
        <f aca="false">MATCH(CONCATENATE("NG ",TEXT($BN135,"mmm-yyyy")),Curves!$11:$11,0)</f>
        <v>21</v>
      </c>
      <c r="CF135" s="34" t="n">
        <f aca="false">MATCH(CONCATENATE("B ",TEXT($BN135,"mmm-yyyy")),Curves!$11:$11,0)</f>
        <v>9</v>
      </c>
      <c r="CG135" s="34" t="n">
        <f aca="false">MATCH(CONCATENATE("DISC ",TEXT($BN135,"mmm-yyyy")),Curves!$11:$11,0)</f>
        <v>33</v>
      </c>
      <c r="CH135" s="34"/>
      <c r="CI135" s="34" t="n">
        <f aca="false">MATCH(CONCATENATE("NG ",TEXT($BO135,"mmm-yyyy")),Curves!$11:$11,0)</f>
        <v>22</v>
      </c>
      <c r="CJ135" s="34" t="n">
        <f aca="false">MATCH(CONCATENATE("B ",TEXT($BO135,"mmm-yyyy")),Curves!$11:$11,0)</f>
        <v>10</v>
      </c>
      <c r="CK135" s="34" t="n">
        <f aca="false">MATCH(CONCATENATE("DISC ",TEXT($BO135,"mmm-yyyy")),Curves!$11:$11,0)</f>
        <v>34</v>
      </c>
      <c r="CL135" s="34"/>
      <c r="CM135" s="34" t="n">
        <f aca="false">MATCH(CONCATENATE("NG ",TEXT($BP135,"mmm-yyyy")),Curves!$11:$11,0)</f>
        <v>23</v>
      </c>
      <c r="CN135" s="34" t="n">
        <f aca="false">MATCH(CONCATENATE("B ",TEXT($BP135,"mmm-yyyy")),Curves!$11:$11,0)</f>
        <v>11</v>
      </c>
      <c r="CO135" s="34" t="n">
        <f aca="false">MATCH(CONCATENATE("DISC ",TEXT($BP135,"mmm-yyyy")),Curves!$11:$11,0)</f>
        <v>35</v>
      </c>
      <c r="CP135" s="34"/>
      <c r="CQ135" s="34" t="n">
        <f aca="false">MATCH(CONCATENATE("NG ",TEXT($BQ135,"mmm-yyyy")),Curves!$11:$11,0)</f>
        <v>24</v>
      </c>
      <c r="CR135" s="34" t="n">
        <f aca="false">MATCH(CONCATENATE("B ",TEXT($BQ135,"mmm-yyyy")),Curves!$11:$11,0)</f>
        <v>12</v>
      </c>
      <c r="CS135" s="34" t="n">
        <f aca="false">MATCH(CONCATENATE("DISC ",TEXT($BQ135,"mmm-yyyy")),Curves!$11:$11,0)</f>
        <v>36</v>
      </c>
      <c r="CT135" s="34"/>
      <c r="CU135" s="34" t="n">
        <f aca="false">MATCH(CONCATENATE("NG ",TEXT($BR135,"mmm-yyyy")),Curves!$11:$11,0)</f>
        <v>25</v>
      </c>
      <c r="CV135" s="34" t="n">
        <f aca="false">MATCH(CONCATENATE("B ",TEXT($BR135,"mmm-yyyy")),Curves!$11:$11,0)</f>
        <v>13</v>
      </c>
      <c r="CW135" s="34" t="n">
        <f aca="false">MATCH(CONCATENATE("DISC ",TEXT($BR135,"mmm-yyyy")),Curves!$11:$11,0)</f>
        <v>37</v>
      </c>
      <c r="CX135" s="34"/>
      <c r="CY135" s="34" t="n">
        <f aca="false">MATCH(CONCATENATE("NG ",TEXT($BS135,"mmm-yyyy")),Curves!$11:$11,0)</f>
        <v>26</v>
      </c>
      <c r="CZ135" s="34" t="n">
        <f aca="false">MATCH(CONCATENATE("B ",TEXT($BS135,"mmm-yyyy")),Curves!$11:$11,0)</f>
        <v>14</v>
      </c>
      <c r="DA135" s="34" t="n">
        <f aca="false">MATCH(CONCATENATE("DISC ",TEXT($BS135,"mmm-yyyy")),Curves!$11:$11,0)</f>
        <v>38</v>
      </c>
      <c r="DB135" s="34"/>
      <c r="DC135" s="34" t="n">
        <f aca="false">MATCH(CONCATENATE("NG ",TEXT($BT135,"mmm-yyyy")),Curves!$11:$11,0)</f>
        <v>27</v>
      </c>
      <c r="DD135" s="34" t="n">
        <f aca="false">MATCH(CONCATENATE("B ",TEXT($BT135,"mmm-yyyy")),Curves!$11:$11,0)</f>
        <v>15</v>
      </c>
      <c r="DE135" s="34" t="n">
        <f aca="false">MATCH(CONCATENATE("DISC ",TEXT($BT135,"mmm-yyyy")),Curves!$11:$11,0)</f>
        <v>39</v>
      </c>
      <c r="DF135" s="34"/>
      <c r="DG135" s="34" t="n">
        <f aca="false">MATCH(CONCATENATE("NG ",TEXT($BU135,"mmm-yyyy")),Curves!$11:$11,0)</f>
        <v>28</v>
      </c>
      <c r="DH135" s="34" t="n">
        <f aca="false">MATCH(CONCATENATE("B ",TEXT($BU135,"mmm-yyyy")),Curves!$11:$11,0)</f>
        <v>16</v>
      </c>
      <c r="DI135" s="34" t="n">
        <f aca="false">MATCH(CONCATENATE("DISC ",TEXT($BU135,"mmm-yyyy")),Curves!$11:$11,0)</f>
        <v>40</v>
      </c>
      <c r="DK135" s="34" t="n">
        <f aca="false">MATCH(CONCATENATE("NG ",TEXT($BV135,"mmm-yyyy")),Curves!$11:$11,0)</f>
        <v>29</v>
      </c>
      <c r="DL135" s="34" t="n">
        <f aca="false">MATCH(CONCATENATE("B ",TEXT($BV135,"mmm-yyyy")),Curves!$11:$11,0)</f>
        <v>17</v>
      </c>
      <c r="DM135" s="34" t="n">
        <f aca="false">MATCH(CONCATENATE("DISC ",TEXT($BV135,"mmm-yyyy")),Curves!$11:$11,0)</f>
        <v>41</v>
      </c>
      <c r="DO135" s="34" t="n">
        <f aca="false">MATCH(CONCATENATE("NG ",TEXT($BW135,"mmm-yyyy")),Curves!$11:$11,0)</f>
        <v>30</v>
      </c>
      <c r="DP135" s="34" t="n">
        <f aca="false">MATCH(CONCATENATE("B ",TEXT($BW135,"mmm-yyyy")),Curves!$11:$11,0)</f>
        <v>18</v>
      </c>
      <c r="DQ135" s="34" t="n">
        <f aca="false">MATCH(CONCATENATE("DISC ",TEXT($BW135,"mmm-yyyy")),Curves!$11:$11,0)</f>
        <v>42</v>
      </c>
    </row>
    <row r="136" customFormat="false" ht="12.75" hidden="false" customHeight="false" outlineLevel="0" collapsed="false">
      <c r="B136" s="26" t="n">
        <f aca="false">IF(C136&lt;&gt;"",IF(C136&gt;=(WORKDAY(EOMONTH(C136,0)+1,-2)),EOMONTH(EOMONTH(C136,0)+1,0)+1,EOMONTH(C136,0)+1),"")</f>
        <v>36039</v>
      </c>
      <c r="C136" s="45" t="n">
        <f aca="false">IF(Curves!C145&lt;&gt;"",Curves!C145,"")</f>
        <v>36019</v>
      </c>
      <c r="D136" s="46"/>
      <c r="E136" s="47" t="n">
        <f aca="false">(T136+U136)*V136</f>
        <v>0</v>
      </c>
      <c r="F136" s="47" t="n">
        <f aca="false">(X136+Y136)*Z136</f>
        <v>0</v>
      </c>
      <c r="G136" s="47" t="n">
        <f aca="false">(AB136+AC136)*AD136</f>
        <v>0</v>
      </c>
      <c r="H136" s="47" t="n">
        <f aca="false">(AF136+AG136)*AH136</f>
        <v>0</v>
      </c>
      <c r="I136" s="47" t="n">
        <f aca="false">(AJ136+AK136)*AL136</f>
        <v>2.28694855556516</v>
      </c>
      <c r="J136" s="47" t="n">
        <f aca="false">(AN136+AO136)*AP136</f>
        <v>2.11741918134809</v>
      </c>
      <c r="K136" s="47" t="n">
        <f aca="false">(AR136+AS136)*AT136</f>
        <v>2.34419940728388</v>
      </c>
      <c r="L136" s="47" t="n">
        <f aca="false">(AV136+AW136)*AX136</f>
        <v>2.60846553811999</v>
      </c>
      <c r="M136" s="47" t="n">
        <f aca="false">(AZ136+BA136)*BB136</f>
        <v>2.71133128426688</v>
      </c>
      <c r="N136" s="47" t="n">
        <f aca="false">(BD136+BE136)*BF136</f>
        <v>2.62140475818848</v>
      </c>
      <c r="O136" s="48" t="n">
        <f aca="false">(BH136+BI136)*BJ136</f>
        <v>2.51311883972294</v>
      </c>
      <c r="P136" s="49" t="n">
        <f aca="false">MAX(E136:O136)</f>
        <v>2.71133128426688</v>
      </c>
      <c r="Q136" s="49" t="n">
        <f aca="false">MIN(I136:O136)</f>
        <v>2.11741918134809</v>
      </c>
      <c r="R136" s="50" t="n">
        <f aca="false">IF(P136-Q136&lt;&gt;0,P136-Q136,R135)</f>
        <v>0.593912102918787</v>
      </c>
      <c r="T136" s="31" t="n">
        <f aca="false">INDEX(Curves!$A$12:$AZ$907,$BZ136,CA136)</f>
        <v>0</v>
      </c>
      <c r="U136" s="31" t="n">
        <f aca="false">INDEX(Curves!$A$12:$AZ$907,$BZ136,CB136)</f>
        <v>0</v>
      </c>
      <c r="V136" s="31" t="n">
        <f aca="false">INDEX(Curves!$A$12:$AZ$907,$BZ136,CC136)</f>
        <v>0</v>
      </c>
      <c r="W136" s="31"/>
      <c r="X136" s="31" t="n">
        <f aca="false">INDEX(Curves!$A$12:$AZ$907,$BZ136,CE136)</f>
        <v>0</v>
      </c>
      <c r="Y136" s="31" t="n">
        <f aca="false">INDEX(Curves!$A$12:$AZ$907,$BZ136,CF136)</f>
        <v>0</v>
      </c>
      <c r="Z136" s="31" t="n">
        <f aca="false">INDEX(Curves!$A$12:$AZ$907,$BZ136,CG136)</f>
        <v>0</v>
      </c>
      <c r="AA136" s="31"/>
      <c r="AB136" s="31" t="n">
        <f aca="false">INDEX(Curves!$A$12:$AZ$907,$BZ136,CI136)</f>
        <v>0</v>
      </c>
      <c r="AC136" s="31" t="n">
        <f aca="false">INDEX(Curves!$A$12:$AZ$907,$BZ136,CJ136)</f>
        <v>0</v>
      </c>
      <c r="AD136" s="31" t="n">
        <f aca="false">INDEX(Curves!$A$12:$AZ$907,$BZ136,CK136)</f>
        <v>0</v>
      </c>
      <c r="AE136" s="31"/>
      <c r="AF136" s="31" t="n">
        <f aca="false">INDEX(Curves!$A$12:$AZ$907,$BZ136,CM136)</f>
        <v>0</v>
      </c>
      <c r="AG136" s="31" t="n">
        <f aca="false">INDEX(Curves!$A$12:$AZ$907,$BZ136,CN136)</f>
        <v>0</v>
      </c>
      <c r="AH136" s="31" t="n">
        <f aca="false">INDEX(Curves!$A$12:$AZ$907,$BZ136,CO136)</f>
        <v>0</v>
      </c>
      <c r="AI136" s="31"/>
      <c r="AJ136" s="31" t="n">
        <f aca="false">INDEX(Curves!$A$12:$AZ$907,$BZ136,CQ136)</f>
        <v>1.819</v>
      </c>
      <c r="AK136" s="31" t="n">
        <f aca="false">INDEX(Curves!$A$12:$AZ$907,$BZ136,CR136)</f>
        <v>0.475</v>
      </c>
      <c r="AL136" s="31" t="n">
        <f aca="false">INDEX(Curves!$A$12:$AZ$907,$BZ136,CS136)</f>
        <v>0.99692613581742</v>
      </c>
      <c r="AM136" s="31"/>
      <c r="AN136" s="31" t="n">
        <f aca="false">INDEX(Curves!$A$12:$AZ$907,$BZ136,CU136)</f>
        <v>1.864</v>
      </c>
      <c r="AO136" s="31" t="n">
        <f aca="false">INDEX(Curves!$A$12:$AZ$907,$BZ136,CV136)</f>
        <v>0.27</v>
      </c>
      <c r="AP136" s="31" t="n">
        <f aca="false">INDEX(Curves!$A$12:$AZ$907,$BZ136,CW136)</f>
        <v>0.992230169329003</v>
      </c>
      <c r="AQ136" s="31"/>
      <c r="AR136" s="31" t="n">
        <f aca="false">INDEX(Curves!$A$12:$AZ$907,$BZ136,CY136)</f>
        <v>2.134</v>
      </c>
      <c r="AS136" s="31" t="n">
        <f aca="false">INDEX(Curves!$A$12:$AZ$907,$BZ136,CZ136)</f>
        <v>0.24</v>
      </c>
      <c r="AT136" s="31" t="n">
        <f aca="false">INDEX(Curves!$A$12:$AZ$907,$BZ136,DA136)</f>
        <v>0.987447096581249</v>
      </c>
      <c r="AU136" s="31"/>
      <c r="AV136" s="31" t="n">
        <f aca="false">INDEX(Curves!$A$12:$AZ$907,$BZ136,DC136)</f>
        <v>2.414</v>
      </c>
      <c r="AW136" s="31" t="n">
        <f aca="false">INDEX(Curves!$A$12:$AZ$907,$BZ136,DD136)</f>
        <v>0.24</v>
      </c>
      <c r="AX136" s="31" t="n">
        <f aca="false">INDEX(Curves!$A$12:$AZ$907,$BZ136,DE136)</f>
        <v>0.982843081431796</v>
      </c>
      <c r="AY136" s="31"/>
      <c r="AZ136" s="31" t="n">
        <f aca="false">INDEX(Curves!$A$12:$AZ$907,$BZ136,DG136)</f>
        <v>2.532</v>
      </c>
      <c r="BA136" s="31" t="n">
        <f aca="false">INDEX(Curves!$A$12:$AZ$907,$BZ136,DH136)</f>
        <v>0.24</v>
      </c>
      <c r="BB136" s="31" t="n">
        <f aca="false">INDEX(Curves!$A$12:$AZ$907,$BZ136,DI136)</f>
        <v>0.978113738913016</v>
      </c>
      <c r="BC136" s="31"/>
      <c r="BD136" s="31" t="n">
        <f aca="false">INDEX(Curves!$A$12:$AZ$907,$BZ136,DK136)</f>
        <v>2.453</v>
      </c>
      <c r="BE136" s="31" t="n">
        <f aca="false">INDEX(Curves!$A$12:$AZ$907,$BZ136,DL136)</f>
        <v>0.24</v>
      </c>
      <c r="BF136" s="31" t="n">
        <f aca="false">INDEX(Curves!$A$12:$AZ$907,$BZ136,DM136)</f>
        <v>0.97341431793111</v>
      </c>
      <c r="BG136" s="31"/>
      <c r="BH136" s="31" t="n">
        <f aca="false">INDEX(Curves!$A$12:$AZ$907,$BZ136,DO136)</f>
        <v>2.353</v>
      </c>
      <c r="BI136" s="31" t="n">
        <f aca="false">INDEX(Curves!$A$12:$AZ$907,$BZ136,DP136)</f>
        <v>0.24</v>
      </c>
      <c r="BJ136" s="31" t="n">
        <f aca="false">INDEX(Curves!$A$12:$AZ$907,$BZ136,DQ136)</f>
        <v>0.969193536337425</v>
      </c>
      <c r="BK136" s="0"/>
      <c r="BL136" s="0"/>
      <c r="BM136" s="51" t="n">
        <f aca="false">BM135</f>
        <v>35916</v>
      </c>
      <c r="BN136" s="51" t="n">
        <f aca="false">EOMONTH(BM136,1)</f>
        <v>35976</v>
      </c>
      <c r="BO136" s="51" t="n">
        <f aca="false">EOMONTH(BN136,1)</f>
        <v>36007</v>
      </c>
      <c r="BP136" s="51" t="n">
        <f aca="false">EOMONTH(BO136,1)</f>
        <v>36038</v>
      </c>
      <c r="BQ136" s="51" t="n">
        <f aca="false">EOMONTH(BP136,1)</f>
        <v>36068</v>
      </c>
      <c r="BR136" s="51" t="n">
        <f aca="false">EOMONTH(BQ136,1)</f>
        <v>36099</v>
      </c>
      <c r="BS136" s="51" t="n">
        <f aca="false">EOMONTH(BR136,1)</f>
        <v>36129</v>
      </c>
      <c r="BT136" s="51" t="n">
        <f aca="false">EOMONTH(BS136,1)</f>
        <v>36160</v>
      </c>
      <c r="BU136" s="51" t="n">
        <f aca="false">EOMONTH(BT136,1)</f>
        <v>36191</v>
      </c>
      <c r="BV136" s="51" t="n">
        <f aca="false">EOMONTH(BU136,1)</f>
        <v>36219</v>
      </c>
      <c r="BW136" s="51" t="n">
        <f aca="false">EOMONTH(BV136,1)</f>
        <v>36250</v>
      </c>
      <c r="BX136" s="52"/>
      <c r="BZ136" s="34" t="n">
        <f aca="false">MATCH(C136,Curves!$C$12:$C$433,0)</f>
        <v>134</v>
      </c>
      <c r="CA136" s="34" t="n">
        <f aca="false">MATCH(CONCATENATE("NG ",TEXT($BM136,"mmm-yyyy")),Curves!$11:$11,0)</f>
        <v>20</v>
      </c>
      <c r="CB136" s="34" t="n">
        <f aca="false">MATCH(CONCATENATE("B ",TEXT($BM136,"mmm-yyyy")),Curves!$11:$11,0)</f>
        <v>8</v>
      </c>
      <c r="CC136" s="34" t="n">
        <f aca="false">MATCH(CONCATENATE("DISC ",TEXT($BM136,"mmm-yyyy")),Curves!$11:$11,0)</f>
        <v>32</v>
      </c>
      <c r="CD136" s="34"/>
      <c r="CE136" s="34" t="n">
        <f aca="false">MATCH(CONCATENATE("NG ",TEXT($BN136,"mmm-yyyy")),Curves!$11:$11,0)</f>
        <v>21</v>
      </c>
      <c r="CF136" s="34" t="n">
        <f aca="false">MATCH(CONCATENATE("B ",TEXT($BN136,"mmm-yyyy")),Curves!$11:$11,0)</f>
        <v>9</v>
      </c>
      <c r="CG136" s="34" t="n">
        <f aca="false">MATCH(CONCATENATE("DISC ",TEXT($BN136,"mmm-yyyy")),Curves!$11:$11,0)</f>
        <v>33</v>
      </c>
      <c r="CH136" s="34"/>
      <c r="CI136" s="34" t="n">
        <f aca="false">MATCH(CONCATENATE("NG ",TEXT($BO136,"mmm-yyyy")),Curves!$11:$11,0)</f>
        <v>22</v>
      </c>
      <c r="CJ136" s="34" t="n">
        <f aca="false">MATCH(CONCATENATE("B ",TEXT($BO136,"mmm-yyyy")),Curves!$11:$11,0)</f>
        <v>10</v>
      </c>
      <c r="CK136" s="34" t="n">
        <f aca="false">MATCH(CONCATENATE("DISC ",TEXT($BO136,"mmm-yyyy")),Curves!$11:$11,0)</f>
        <v>34</v>
      </c>
      <c r="CL136" s="34"/>
      <c r="CM136" s="34" t="n">
        <f aca="false">MATCH(CONCATENATE("NG ",TEXT($BP136,"mmm-yyyy")),Curves!$11:$11,0)</f>
        <v>23</v>
      </c>
      <c r="CN136" s="34" t="n">
        <f aca="false">MATCH(CONCATENATE("B ",TEXT($BP136,"mmm-yyyy")),Curves!$11:$11,0)</f>
        <v>11</v>
      </c>
      <c r="CO136" s="34" t="n">
        <f aca="false">MATCH(CONCATENATE("DISC ",TEXT($BP136,"mmm-yyyy")),Curves!$11:$11,0)</f>
        <v>35</v>
      </c>
      <c r="CP136" s="34"/>
      <c r="CQ136" s="34" t="n">
        <f aca="false">MATCH(CONCATENATE("NG ",TEXT($BQ136,"mmm-yyyy")),Curves!$11:$11,0)</f>
        <v>24</v>
      </c>
      <c r="CR136" s="34" t="n">
        <f aca="false">MATCH(CONCATENATE("B ",TEXT($BQ136,"mmm-yyyy")),Curves!$11:$11,0)</f>
        <v>12</v>
      </c>
      <c r="CS136" s="34" t="n">
        <f aca="false">MATCH(CONCATENATE("DISC ",TEXT($BQ136,"mmm-yyyy")),Curves!$11:$11,0)</f>
        <v>36</v>
      </c>
      <c r="CT136" s="34"/>
      <c r="CU136" s="34" t="n">
        <f aca="false">MATCH(CONCATENATE("NG ",TEXT($BR136,"mmm-yyyy")),Curves!$11:$11,0)</f>
        <v>25</v>
      </c>
      <c r="CV136" s="34" t="n">
        <f aca="false">MATCH(CONCATENATE("B ",TEXT($BR136,"mmm-yyyy")),Curves!$11:$11,0)</f>
        <v>13</v>
      </c>
      <c r="CW136" s="34" t="n">
        <f aca="false">MATCH(CONCATENATE("DISC ",TEXT($BR136,"mmm-yyyy")),Curves!$11:$11,0)</f>
        <v>37</v>
      </c>
      <c r="CX136" s="34"/>
      <c r="CY136" s="34" t="n">
        <f aca="false">MATCH(CONCATENATE("NG ",TEXT($BS136,"mmm-yyyy")),Curves!$11:$11,0)</f>
        <v>26</v>
      </c>
      <c r="CZ136" s="34" t="n">
        <f aca="false">MATCH(CONCATENATE("B ",TEXT($BS136,"mmm-yyyy")),Curves!$11:$11,0)</f>
        <v>14</v>
      </c>
      <c r="DA136" s="34" t="n">
        <f aca="false">MATCH(CONCATENATE("DISC ",TEXT($BS136,"mmm-yyyy")),Curves!$11:$11,0)</f>
        <v>38</v>
      </c>
      <c r="DB136" s="34"/>
      <c r="DC136" s="34" t="n">
        <f aca="false">MATCH(CONCATENATE("NG ",TEXT($BT136,"mmm-yyyy")),Curves!$11:$11,0)</f>
        <v>27</v>
      </c>
      <c r="DD136" s="34" t="n">
        <f aca="false">MATCH(CONCATENATE("B ",TEXT($BT136,"mmm-yyyy")),Curves!$11:$11,0)</f>
        <v>15</v>
      </c>
      <c r="DE136" s="34" t="n">
        <f aca="false">MATCH(CONCATENATE("DISC ",TEXT($BT136,"mmm-yyyy")),Curves!$11:$11,0)</f>
        <v>39</v>
      </c>
      <c r="DF136" s="34"/>
      <c r="DG136" s="34" t="n">
        <f aca="false">MATCH(CONCATENATE("NG ",TEXT($BU136,"mmm-yyyy")),Curves!$11:$11,0)</f>
        <v>28</v>
      </c>
      <c r="DH136" s="34" t="n">
        <f aca="false">MATCH(CONCATENATE("B ",TEXT($BU136,"mmm-yyyy")),Curves!$11:$11,0)</f>
        <v>16</v>
      </c>
      <c r="DI136" s="34" t="n">
        <f aca="false">MATCH(CONCATENATE("DISC ",TEXT($BU136,"mmm-yyyy")),Curves!$11:$11,0)</f>
        <v>40</v>
      </c>
      <c r="DK136" s="34" t="n">
        <f aca="false">MATCH(CONCATENATE("NG ",TEXT($BV136,"mmm-yyyy")),Curves!$11:$11,0)</f>
        <v>29</v>
      </c>
      <c r="DL136" s="34" t="n">
        <f aca="false">MATCH(CONCATENATE("B ",TEXT($BV136,"mmm-yyyy")),Curves!$11:$11,0)</f>
        <v>17</v>
      </c>
      <c r="DM136" s="34" t="n">
        <f aca="false">MATCH(CONCATENATE("DISC ",TEXT($BV136,"mmm-yyyy")),Curves!$11:$11,0)</f>
        <v>41</v>
      </c>
      <c r="DO136" s="34" t="n">
        <f aca="false">MATCH(CONCATENATE("NG ",TEXT($BW136,"mmm-yyyy")),Curves!$11:$11,0)</f>
        <v>30</v>
      </c>
      <c r="DP136" s="34" t="n">
        <f aca="false">MATCH(CONCATENATE("B ",TEXT($BW136,"mmm-yyyy")),Curves!$11:$11,0)</f>
        <v>18</v>
      </c>
      <c r="DQ136" s="34" t="n">
        <f aca="false">MATCH(CONCATENATE("DISC ",TEXT($BW136,"mmm-yyyy")),Curves!$11:$11,0)</f>
        <v>42</v>
      </c>
    </row>
    <row r="137" customFormat="false" ht="12.75" hidden="false" customHeight="false" outlineLevel="0" collapsed="false">
      <c r="B137" s="26" t="n">
        <f aca="false">IF(C137&lt;&gt;"",IF(C137&gt;=(WORKDAY(EOMONTH(C137,0)+1,-2)),EOMONTH(EOMONTH(C137,0)+1,0)+1,EOMONTH(C137,0)+1),"")</f>
        <v>36039</v>
      </c>
      <c r="C137" s="45" t="n">
        <f aca="false">IF(Curves!C146&lt;&gt;"",Curves!C146,"")</f>
        <v>36020</v>
      </c>
      <c r="D137" s="46"/>
      <c r="E137" s="47" t="n">
        <f aca="false">(T137+U137)*V137</f>
        <v>0</v>
      </c>
      <c r="F137" s="47" t="n">
        <f aca="false">(X137+Y137)*Z137</f>
        <v>0</v>
      </c>
      <c r="G137" s="47" t="n">
        <f aca="false">(AB137+AC137)*AD137</f>
        <v>0</v>
      </c>
      <c r="H137" s="47" t="n">
        <f aca="false">(AF137+AG137)*AH137</f>
        <v>0</v>
      </c>
      <c r="I137" s="47" t="n">
        <f aca="false">(AJ137+AK137)*AL137</f>
        <v>2.28533030153416</v>
      </c>
      <c r="J137" s="47" t="n">
        <f aca="false">(AN137+AO137)*AP137</f>
        <v>2.11976181647604</v>
      </c>
      <c r="K137" s="47" t="n">
        <f aca="false">(AR137+AS137)*AT137</f>
        <v>2.34261132266501</v>
      </c>
      <c r="L137" s="47" t="n">
        <f aca="false">(AV137+AW137)*AX137</f>
        <v>2.60001652769113</v>
      </c>
      <c r="M137" s="47" t="n">
        <f aca="false">(AZ137+BA137)*BB137</f>
        <v>2.70484628532029</v>
      </c>
      <c r="N137" s="47" t="n">
        <f aca="false">(BD137+BE137)*BF137</f>
        <v>2.61877539327258</v>
      </c>
      <c r="O137" s="48" t="n">
        <f aca="false">(BH137+BI137)*BJ137</f>
        <v>2.51042485946379</v>
      </c>
      <c r="P137" s="49" t="n">
        <f aca="false">MAX(E137:O137)</f>
        <v>2.70484628532029</v>
      </c>
      <c r="Q137" s="49" t="n">
        <f aca="false">MIN(I137:O137)</f>
        <v>2.11976181647604</v>
      </c>
      <c r="R137" s="50" t="n">
        <f aca="false">IF(P137-Q137&lt;&gt;0,P137-Q137,R136)</f>
        <v>0.585084468844256</v>
      </c>
      <c r="T137" s="31" t="n">
        <f aca="false">INDEX(Curves!$A$12:$AZ$907,$BZ137,CA137)</f>
        <v>0</v>
      </c>
      <c r="U137" s="31" t="n">
        <f aca="false">INDEX(Curves!$A$12:$AZ$907,$BZ137,CB137)</f>
        <v>0</v>
      </c>
      <c r="V137" s="31" t="n">
        <f aca="false">INDEX(Curves!$A$12:$AZ$907,$BZ137,CC137)</f>
        <v>0</v>
      </c>
      <c r="W137" s="31"/>
      <c r="X137" s="31" t="n">
        <f aca="false">INDEX(Curves!$A$12:$AZ$907,$BZ137,CE137)</f>
        <v>0</v>
      </c>
      <c r="Y137" s="31" t="n">
        <f aca="false">INDEX(Curves!$A$12:$AZ$907,$BZ137,CF137)</f>
        <v>0</v>
      </c>
      <c r="Z137" s="31" t="n">
        <f aca="false">INDEX(Curves!$A$12:$AZ$907,$BZ137,CG137)</f>
        <v>0</v>
      </c>
      <c r="AA137" s="31"/>
      <c r="AB137" s="31" t="n">
        <f aca="false">INDEX(Curves!$A$12:$AZ$907,$BZ137,CI137)</f>
        <v>0</v>
      </c>
      <c r="AC137" s="31" t="n">
        <f aca="false">INDEX(Curves!$A$12:$AZ$907,$BZ137,CJ137)</f>
        <v>0</v>
      </c>
      <c r="AD137" s="31" t="n">
        <f aca="false">INDEX(Curves!$A$12:$AZ$907,$BZ137,CK137)</f>
        <v>0</v>
      </c>
      <c r="AE137" s="31"/>
      <c r="AF137" s="31" t="n">
        <f aca="false">INDEX(Curves!$A$12:$AZ$907,$BZ137,CM137)</f>
        <v>0</v>
      </c>
      <c r="AG137" s="31" t="n">
        <f aca="false">INDEX(Curves!$A$12:$AZ$907,$BZ137,CN137)</f>
        <v>0</v>
      </c>
      <c r="AH137" s="31" t="n">
        <f aca="false">INDEX(Curves!$A$12:$AZ$907,$BZ137,CO137)</f>
        <v>0</v>
      </c>
      <c r="AI137" s="31"/>
      <c r="AJ137" s="31" t="n">
        <f aca="false">INDEX(Curves!$A$12:$AZ$907,$BZ137,CQ137)</f>
        <v>1.817</v>
      </c>
      <c r="AK137" s="31" t="n">
        <f aca="false">INDEX(Curves!$A$12:$AZ$907,$BZ137,CR137)</f>
        <v>0.475</v>
      </c>
      <c r="AL137" s="31" t="n">
        <f aca="false">INDEX(Curves!$A$12:$AZ$907,$BZ137,CS137)</f>
        <v>0.997090009395357</v>
      </c>
      <c r="AM137" s="31"/>
      <c r="AN137" s="31" t="n">
        <f aca="false">INDEX(Curves!$A$12:$AZ$907,$BZ137,CU137)</f>
        <v>1.866</v>
      </c>
      <c r="AO137" s="31" t="n">
        <f aca="false">INDEX(Curves!$A$12:$AZ$907,$BZ137,CV137)</f>
        <v>0.27</v>
      </c>
      <c r="AP137" s="31" t="n">
        <f aca="false">INDEX(Curves!$A$12:$AZ$907,$BZ137,CW137)</f>
        <v>0.992397854155449</v>
      </c>
      <c r="AQ137" s="31"/>
      <c r="AR137" s="31" t="n">
        <f aca="false">INDEX(Curves!$A$12:$AZ$907,$BZ137,CY137)</f>
        <v>2.132</v>
      </c>
      <c r="AS137" s="31" t="n">
        <f aca="false">INDEX(Curves!$A$12:$AZ$907,$BZ137,CZ137)</f>
        <v>0.24</v>
      </c>
      <c r="AT137" s="31" t="n">
        <f aca="false">INDEX(Curves!$A$12:$AZ$907,$BZ137,DA137)</f>
        <v>0.987610169757592</v>
      </c>
      <c r="AU137" s="31"/>
      <c r="AV137" s="31" t="n">
        <f aca="false">INDEX(Curves!$A$12:$AZ$907,$BZ137,DC137)</f>
        <v>2.405</v>
      </c>
      <c r="AW137" s="31" t="n">
        <f aca="false">INDEX(Curves!$A$12:$AZ$907,$BZ137,DD137)</f>
        <v>0.24</v>
      </c>
      <c r="AX137" s="31" t="n">
        <f aca="false">INDEX(Curves!$A$12:$AZ$907,$BZ137,DE137)</f>
        <v>0.982993016140315</v>
      </c>
      <c r="AY137" s="31"/>
      <c r="AZ137" s="31" t="n">
        <f aca="false">INDEX(Curves!$A$12:$AZ$907,$BZ137,DG137)</f>
        <v>2.525</v>
      </c>
      <c r="BA137" s="31" t="n">
        <f aca="false">INDEX(Curves!$A$12:$AZ$907,$BZ137,DH137)</f>
        <v>0.24</v>
      </c>
      <c r="BB137" s="31" t="n">
        <f aca="false">INDEX(Curves!$A$12:$AZ$907,$BZ137,DI137)</f>
        <v>0.978244587819275</v>
      </c>
      <c r="BC137" s="31"/>
      <c r="BD137" s="31" t="n">
        <f aca="false">INDEX(Curves!$A$12:$AZ$907,$BZ137,DK137)</f>
        <v>2.45</v>
      </c>
      <c r="BE137" s="31" t="n">
        <f aca="false">INDEX(Curves!$A$12:$AZ$907,$BZ137,DL137)</f>
        <v>0.24</v>
      </c>
      <c r="BF137" s="31" t="n">
        <f aca="false">INDEX(Curves!$A$12:$AZ$907,$BZ137,DM137)</f>
        <v>0.973522451030698</v>
      </c>
      <c r="BG137" s="31"/>
      <c r="BH137" s="31" t="n">
        <f aca="false">INDEX(Curves!$A$12:$AZ$907,$BZ137,DO137)</f>
        <v>2.35</v>
      </c>
      <c r="BI137" s="31" t="n">
        <f aca="false">INDEX(Curves!$A$12:$AZ$907,$BZ137,DP137)</f>
        <v>0.24</v>
      </c>
      <c r="BJ137" s="31" t="n">
        <f aca="false">INDEX(Curves!$A$12:$AZ$907,$BZ137,DQ137)</f>
        <v>0.969276007514975</v>
      </c>
      <c r="BK137" s="0"/>
      <c r="BL137" s="0"/>
      <c r="BM137" s="51" t="n">
        <f aca="false">BM136</f>
        <v>35916</v>
      </c>
      <c r="BN137" s="51" t="n">
        <f aca="false">EOMONTH(BM137,1)</f>
        <v>35976</v>
      </c>
      <c r="BO137" s="51" t="n">
        <f aca="false">EOMONTH(BN137,1)</f>
        <v>36007</v>
      </c>
      <c r="BP137" s="51" t="n">
        <f aca="false">EOMONTH(BO137,1)</f>
        <v>36038</v>
      </c>
      <c r="BQ137" s="51" t="n">
        <f aca="false">EOMONTH(BP137,1)</f>
        <v>36068</v>
      </c>
      <c r="BR137" s="51" t="n">
        <f aca="false">EOMONTH(BQ137,1)</f>
        <v>36099</v>
      </c>
      <c r="BS137" s="51" t="n">
        <f aca="false">EOMONTH(BR137,1)</f>
        <v>36129</v>
      </c>
      <c r="BT137" s="51" t="n">
        <f aca="false">EOMONTH(BS137,1)</f>
        <v>36160</v>
      </c>
      <c r="BU137" s="51" t="n">
        <f aca="false">EOMONTH(BT137,1)</f>
        <v>36191</v>
      </c>
      <c r="BV137" s="51" t="n">
        <f aca="false">EOMONTH(BU137,1)</f>
        <v>36219</v>
      </c>
      <c r="BW137" s="51" t="n">
        <f aca="false">EOMONTH(BV137,1)</f>
        <v>36250</v>
      </c>
      <c r="BX137" s="52"/>
      <c r="BZ137" s="34" t="n">
        <f aca="false">MATCH(C137,Curves!$C$12:$C$433,0)</f>
        <v>135</v>
      </c>
      <c r="CA137" s="34" t="n">
        <f aca="false">MATCH(CONCATENATE("NG ",TEXT($BM137,"mmm-yyyy")),Curves!$11:$11,0)</f>
        <v>20</v>
      </c>
      <c r="CB137" s="34" t="n">
        <f aca="false">MATCH(CONCATENATE("B ",TEXT($BM137,"mmm-yyyy")),Curves!$11:$11,0)</f>
        <v>8</v>
      </c>
      <c r="CC137" s="34" t="n">
        <f aca="false">MATCH(CONCATENATE("DISC ",TEXT($BM137,"mmm-yyyy")),Curves!$11:$11,0)</f>
        <v>32</v>
      </c>
      <c r="CD137" s="34"/>
      <c r="CE137" s="34" t="n">
        <f aca="false">MATCH(CONCATENATE("NG ",TEXT($BN137,"mmm-yyyy")),Curves!$11:$11,0)</f>
        <v>21</v>
      </c>
      <c r="CF137" s="34" t="n">
        <f aca="false">MATCH(CONCATENATE("B ",TEXT($BN137,"mmm-yyyy")),Curves!$11:$11,0)</f>
        <v>9</v>
      </c>
      <c r="CG137" s="34" t="n">
        <f aca="false">MATCH(CONCATENATE("DISC ",TEXT($BN137,"mmm-yyyy")),Curves!$11:$11,0)</f>
        <v>33</v>
      </c>
      <c r="CH137" s="34"/>
      <c r="CI137" s="34" t="n">
        <f aca="false">MATCH(CONCATENATE("NG ",TEXT($BO137,"mmm-yyyy")),Curves!$11:$11,0)</f>
        <v>22</v>
      </c>
      <c r="CJ137" s="34" t="n">
        <f aca="false">MATCH(CONCATENATE("B ",TEXT($BO137,"mmm-yyyy")),Curves!$11:$11,0)</f>
        <v>10</v>
      </c>
      <c r="CK137" s="34" t="n">
        <f aca="false">MATCH(CONCATENATE("DISC ",TEXT($BO137,"mmm-yyyy")),Curves!$11:$11,0)</f>
        <v>34</v>
      </c>
      <c r="CL137" s="34"/>
      <c r="CM137" s="34" t="n">
        <f aca="false">MATCH(CONCATENATE("NG ",TEXT($BP137,"mmm-yyyy")),Curves!$11:$11,0)</f>
        <v>23</v>
      </c>
      <c r="CN137" s="34" t="n">
        <f aca="false">MATCH(CONCATENATE("B ",TEXT($BP137,"mmm-yyyy")),Curves!$11:$11,0)</f>
        <v>11</v>
      </c>
      <c r="CO137" s="34" t="n">
        <f aca="false">MATCH(CONCATENATE("DISC ",TEXT($BP137,"mmm-yyyy")),Curves!$11:$11,0)</f>
        <v>35</v>
      </c>
      <c r="CP137" s="34"/>
      <c r="CQ137" s="34" t="n">
        <f aca="false">MATCH(CONCATENATE("NG ",TEXT($BQ137,"mmm-yyyy")),Curves!$11:$11,0)</f>
        <v>24</v>
      </c>
      <c r="CR137" s="34" t="n">
        <f aca="false">MATCH(CONCATENATE("B ",TEXT($BQ137,"mmm-yyyy")),Curves!$11:$11,0)</f>
        <v>12</v>
      </c>
      <c r="CS137" s="34" t="n">
        <f aca="false">MATCH(CONCATENATE("DISC ",TEXT($BQ137,"mmm-yyyy")),Curves!$11:$11,0)</f>
        <v>36</v>
      </c>
      <c r="CT137" s="34"/>
      <c r="CU137" s="34" t="n">
        <f aca="false">MATCH(CONCATENATE("NG ",TEXT($BR137,"mmm-yyyy")),Curves!$11:$11,0)</f>
        <v>25</v>
      </c>
      <c r="CV137" s="34" t="n">
        <f aca="false">MATCH(CONCATENATE("B ",TEXT($BR137,"mmm-yyyy")),Curves!$11:$11,0)</f>
        <v>13</v>
      </c>
      <c r="CW137" s="34" t="n">
        <f aca="false">MATCH(CONCATENATE("DISC ",TEXT($BR137,"mmm-yyyy")),Curves!$11:$11,0)</f>
        <v>37</v>
      </c>
      <c r="CX137" s="34"/>
      <c r="CY137" s="34" t="n">
        <f aca="false">MATCH(CONCATENATE("NG ",TEXT($BS137,"mmm-yyyy")),Curves!$11:$11,0)</f>
        <v>26</v>
      </c>
      <c r="CZ137" s="34" t="n">
        <f aca="false">MATCH(CONCATENATE("B ",TEXT($BS137,"mmm-yyyy")),Curves!$11:$11,0)</f>
        <v>14</v>
      </c>
      <c r="DA137" s="34" t="n">
        <f aca="false">MATCH(CONCATENATE("DISC ",TEXT($BS137,"mmm-yyyy")),Curves!$11:$11,0)</f>
        <v>38</v>
      </c>
      <c r="DB137" s="34"/>
      <c r="DC137" s="34" t="n">
        <f aca="false">MATCH(CONCATENATE("NG ",TEXT($BT137,"mmm-yyyy")),Curves!$11:$11,0)</f>
        <v>27</v>
      </c>
      <c r="DD137" s="34" t="n">
        <f aca="false">MATCH(CONCATENATE("B ",TEXT($BT137,"mmm-yyyy")),Curves!$11:$11,0)</f>
        <v>15</v>
      </c>
      <c r="DE137" s="34" t="n">
        <f aca="false">MATCH(CONCATENATE("DISC ",TEXT($BT137,"mmm-yyyy")),Curves!$11:$11,0)</f>
        <v>39</v>
      </c>
      <c r="DF137" s="34"/>
      <c r="DG137" s="34" t="n">
        <f aca="false">MATCH(CONCATENATE("NG ",TEXT($BU137,"mmm-yyyy")),Curves!$11:$11,0)</f>
        <v>28</v>
      </c>
      <c r="DH137" s="34" t="n">
        <f aca="false">MATCH(CONCATENATE("B ",TEXT($BU137,"mmm-yyyy")),Curves!$11:$11,0)</f>
        <v>16</v>
      </c>
      <c r="DI137" s="34" t="n">
        <f aca="false">MATCH(CONCATENATE("DISC ",TEXT($BU137,"mmm-yyyy")),Curves!$11:$11,0)</f>
        <v>40</v>
      </c>
      <c r="DK137" s="34" t="n">
        <f aca="false">MATCH(CONCATENATE("NG ",TEXT($BV137,"mmm-yyyy")),Curves!$11:$11,0)</f>
        <v>29</v>
      </c>
      <c r="DL137" s="34" t="n">
        <f aca="false">MATCH(CONCATENATE("B ",TEXT($BV137,"mmm-yyyy")),Curves!$11:$11,0)</f>
        <v>17</v>
      </c>
      <c r="DM137" s="34" t="n">
        <f aca="false">MATCH(CONCATENATE("DISC ",TEXT($BV137,"mmm-yyyy")),Curves!$11:$11,0)</f>
        <v>41</v>
      </c>
      <c r="DO137" s="34" t="n">
        <f aca="false">MATCH(CONCATENATE("NG ",TEXT($BW137,"mmm-yyyy")),Curves!$11:$11,0)</f>
        <v>30</v>
      </c>
      <c r="DP137" s="34" t="n">
        <f aca="false">MATCH(CONCATENATE("B ",TEXT($BW137,"mmm-yyyy")),Curves!$11:$11,0)</f>
        <v>18</v>
      </c>
      <c r="DQ137" s="34" t="n">
        <f aca="false">MATCH(CONCATENATE("DISC ",TEXT($BW137,"mmm-yyyy")),Curves!$11:$11,0)</f>
        <v>42</v>
      </c>
    </row>
    <row r="138" customFormat="false" ht="12.75" hidden="false" customHeight="false" outlineLevel="0" collapsed="false">
      <c r="B138" s="26" t="n">
        <f aca="false">IF(C138&lt;&gt;"",IF(C138&gt;=(WORKDAY(EOMONTH(C138,0)+1,-2)),EOMONTH(EOMONTH(C138,0)+1,0)+1,EOMONTH(C138,0)+1),"")</f>
        <v>36039</v>
      </c>
      <c r="C138" s="45" t="n">
        <f aca="false">IF(Curves!C147&lt;&gt;"",Curves!C147,"")</f>
        <v>36021</v>
      </c>
      <c r="D138" s="46"/>
      <c r="E138" s="47" t="n">
        <f aca="false">(T138+U138)*V138</f>
        <v>0</v>
      </c>
      <c r="F138" s="47" t="n">
        <f aca="false">(X138+Y138)*Z138</f>
        <v>0</v>
      </c>
      <c r="G138" s="47" t="n">
        <f aca="false">(AB138+AC138)*AD138</f>
        <v>0</v>
      </c>
      <c r="H138" s="47" t="n">
        <f aca="false">(AF138+AG138)*AH138</f>
        <v>0</v>
      </c>
      <c r="I138" s="47" t="n">
        <f aca="false">(AJ138+AK138)*AL138</f>
        <v>2.34551909658312</v>
      </c>
      <c r="J138" s="47" t="n">
        <f aca="false">(AN138+AO138)*AP138</f>
        <v>2.17071246187818</v>
      </c>
      <c r="K138" s="47" t="n">
        <f aca="false">(AR138+AS138)*AT138</f>
        <v>2.37754863520964</v>
      </c>
      <c r="L138" s="47" t="n">
        <f aca="false">(AV138+AW138)*AX138</f>
        <v>2.62696751141878</v>
      </c>
      <c r="M138" s="47" t="n">
        <f aca="false">(AZ138+BA138)*BB138</f>
        <v>2.72975616613732</v>
      </c>
      <c r="N138" s="47" t="n">
        <f aca="false">(BD138+BE138)*BF138</f>
        <v>2.64167414834348</v>
      </c>
      <c r="O138" s="48" t="n">
        <f aca="false">(BH138+BI138)*BJ138</f>
        <v>2.52843578354031</v>
      </c>
      <c r="P138" s="49" t="n">
        <f aca="false">MAX(E138:O138)</f>
        <v>2.72975616613732</v>
      </c>
      <c r="Q138" s="49" t="n">
        <f aca="false">MIN(I138:O138)</f>
        <v>2.17071246187818</v>
      </c>
      <c r="R138" s="50" t="n">
        <f aca="false">IF(P138-Q138&lt;&gt;0,P138-Q138,R137)</f>
        <v>0.559043704259135</v>
      </c>
      <c r="T138" s="31" t="n">
        <f aca="false">INDEX(Curves!$A$12:$AZ$907,$BZ138,CA138)</f>
        <v>0</v>
      </c>
      <c r="U138" s="31" t="n">
        <f aca="false">INDEX(Curves!$A$12:$AZ$907,$BZ138,CB138)</f>
        <v>0</v>
      </c>
      <c r="V138" s="31" t="n">
        <f aca="false">INDEX(Curves!$A$12:$AZ$907,$BZ138,CC138)</f>
        <v>0</v>
      </c>
      <c r="W138" s="31"/>
      <c r="X138" s="31" t="n">
        <f aca="false">INDEX(Curves!$A$12:$AZ$907,$BZ138,CE138)</f>
        <v>0</v>
      </c>
      <c r="Y138" s="31" t="n">
        <f aca="false">INDEX(Curves!$A$12:$AZ$907,$BZ138,CF138)</f>
        <v>0</v>
      </c>
      <c r="Z138" s="31" t="n">
        <f aca="false">INDEX(Curves!$A$12:$AZ$907,$BZ138,CG138)</f>
        <v>0</v>
      </c>
      <c r="AA138" s="31"/>
      <c r="AB138" s="31" t="n">
        <f aca="false">INDEX(Curves!$A$12:$AZ$907,$BZ138,CI138)</f>
        <v>0</v>
      </c>
      <c r="AC138" s="31" t="n">
        <f aca="false">INDEX(Curves!$A$12:$AZ$907,$BZ138,CJ138)</f>
        <v>0</v>
      </c>
      <c r="AD138" s="31" t="n">
        <f aca="false">INDEX(Curves!$A$12:$AZ$907,$BZ138,CK138)</f>
        <v>0</v>
      </c>
      <c r="AE138" s="31"/>
      <c r="AF138" s="31" t="n">
        <f aca="false">INDEX(Curves!$A$12:$AZ$907,$BZ138,CM138)</f>
        <v>0</v>
      </c>
      <c r="AG138" s="31" t="n">
        <f aca="false">INDEX(Curves!$A$12:$AZ$907,$BZ138,CN138)</f>
        <v>0</v>
      </c>
      <c r="AH138" s="31" t="n">
        <f aca="false">INDEX(Curves!$A$12:$AZ$907,$BZ138,CO138)</f>
        <v>0</v>
      </c>
      <c r="AI138" s="31"/>
      <c r="AJ138" s="31" t="n">
        <f aca="false">INDEX(Curves!$A$12:$AZ$907,$BZ138,CQ138)</f>
        <v>1.877</v>
      </c>
      <c r="AK138" s="31" t="n">
        <f aca="false">INDEX(Curves!$A$12:$AZ$907,$BZ138,CR138)</f>
        <v>0.475</v>
      </c>
      <c r="AL138" s="31" t="n">
        <f aca="false">INDEX(Curves!$A$12:$AZ$907,$BZ138,CS138)</f>
        <v>0.997244513853369</v>
      </c>
      <c r="AM138" s="31"/>
      <c r="AN138" s="31" t="n">
        <f aca="false">INDEX(Curves!$A$12:$AZ$907,$BZ138,CU138)</f>
        <v>1.917</v>
      </c>
      <c r="AO138" s="31" t="n">
        <f aca="false">INDEX(Curves!$A$12:$AZ$907,$BZ138,CV138)</f>
        <v>0.27</v>
      </c>
      <c r="AP138" s="31" t="n">
        <f aca="false">INDEX(Curves!$A$12:$AZ$907,$BZ138,CW138)</f>
        <v>0.992552566016543</v>
      </c>
      <c r="AQ138" s="31"/>
      <c r="AR138" s="31" t="n">
        <f aca="false">INDEX(Curves!$A$12:$AZ$907,$BZ138,CY138)</f>
        <v>2.167</v>
      </c>
      <c r="AS138" s="31" t="n">
        <f aca="false">INDEX(Curves!$A$12:$AZ$907,$BZ138,CZ138)</f>
        <v>0.24</v>
      </c>
      <c r="AT138" s="31" t="n">
        <f aca="false">INDEX(Curves!$A$12:$AZ$907,$BZ138,DA138)</f>
        <v>0.987764285504628</v>
      </c>
      <c r="AU138" s="31"/>
      <c r="AV138" s="31" t="n">
        <f aca="false">INDEX(Curves!$A$12:$AZ$907,$BZ138,DC138)</f>
        <v>2.432</v>
      </c>
      <c r="AW138" s="31" t="n">
        <f aca="false">INDEX(Curves!$A$12:$AZ$907,$BZ138,DD138)</f>
        <v>0.24</v>
      </c>
      <c r="AX138" s="31" t="n">
        <f aca="false">INDEX(Curves!$A$12:$AZ$907,$BZ138,DE138)</f>
        <v>0.983146523734575</v>
      </c>
      <c r="AY138" s="31"/>
      <c r="AZ138" s="31" t="n">
        <f aca="false">INDEX(Curves!$A$12:$AZ$907,$BZ138,DG138)</f>
        <v>2.55</v>
      </c>
      <c r="BA138" s="31" t="n">
        <f aca="false">INDEX(Curves!$A$12:$AZ$907,$BZ138,DH138)</f>
        <v>0.24</v>
      </c>
      <c r="BB138" s="31" t="n">
        <f aca="false">INDEX(Curves!$A$12:$AZ$907,$BZ138,DI138)</f>
        <v>0.978407228006206</v>
      </c>
      <c r="BC138" s="31"/>
      <c r="BD138" s="31" t="n">
        <f aca="false">INDEX(Curves!$A$12:$AZ$907,$BZ138,DK138)</f>
        <v>2.473</v>
      </c>
      <c r="BE138" s="31" t="n">
        <f aca="false">INDEX(Curves!$A$12:$AZ$907,$BZ138,DL138)</f>
        <v>0.24</v>
      </c>
      <c r="BF138" s="31" t="n">
        <f aca="false">INDEX(Curves!$A$12:$AZ$907,$BZ138,DM138)</f>
        <v>0.97370960130611</v>
      </c>
      <c r="BG138" s="31"/>
      <c r="BH138" s="31" t="n">
        <f aca="false">INDEX(Curves!$A$12:$AZ$907,$BZ138,DO138)</f>
        <v>2.368</v>
      </c>
      <c r="BI138" s="31" t="n">
        <f aca="false">INDEX(Curves!$A$12:$AZ$907,$BZ138,DP138)</f>
        <v>0.24</v>
      </c>
      <c r="BJ138" s="31" t="n">
        <f aca="false">INDEX(Curves!$A$12:$AZ$907,$BZ138,DQ138)</f>
        <v>0.969492248289995</v>
      </c>
      <c r="BK138" s="0"/>
      <c r="BL138" s="0"/>
      <c r="BM138" s="51" t="n">
        <f aca="false">BM137</f>
        <v>35916</v>
      </c>
      <c r="BN138" s="51" t="n">
        <f aca="false">EOMONTH(BM138,1)</f>
        <v>35976</v>
      </c>
      <c r="BO138" s="51" t="n">
        <f aca="false">EOMONTH(BN138,1)</f>
        <v>36007</v>
      </c>
      <c r="BP138" s="51" t="n">
        <f aca="false">EOMONTH(BO138,1)</f>
        <v>36038</v>
      </c>
      <c r="BQ138" s="51" t="n">
        <f aca="false">EOMONTH(BP138,1)</f>
        <v>36068</v>
      </c>
      <c r="BR138" s="51" t="n">
        <f aca="false">EOMONTH(BQ138,1)</f>
        <v>36099</v>
      </c>
      <c r="BS138" s="51" t="n">
        <f aca="false">EOMONTH(BR138,1)</f>
        <v>36129</v>
      </c>
      <c r="BT138" s="51" t="n">
        <f aca="false">EOMONTH(BS138,1)</f>
        <v>36160</v>
      </c>
      <c r="BU138" s="51" t="n">
        <f aca="false">EOMONTH(BT138,1)</f>
        <v>36191</v>
      </c>
      <c r="BV138" s="51" t="n">
        <f aca="false">EOMONTH(BU138,1)</f>
        <v>36219</v>
      </c>
      <c r="BW138" s="51" t="n">
        <f aca="false">EOMONTH(BV138,1)</f>
        <v>36250</v>
      </c>
      <c r="BX138" s="52"/>
      <c r="BZ138" s="34" t="n">
        <f aca="false">MATCH(C138,Curves!$C$12:$C$433,0)</f>
        <v>136</v>
      </c>
      <c r="CA138" s="34" t="n">
        <f aca="false">MATCH(CONCATENATE("NG ",TEXT($BM138,"mmm-yyyy")),Curves!$11:$11,0)</f>
        <v>20</v>
      </c>
      <c r="CB138" s="34" t="n">
        <f aca="false">MATCH(CONCATENATE("B ",TEXT($BM138,"mmm-yyyy")),Curves!$11:$11,0)</f>
        <v>8</v>
      </c>
      <c r="CC138" s="34" t="n">
        <f aca="false">MATCH(CONCATENATE("DISC ",TEXT($BM138,"mmm-yyyy")),Curves!$11:$11,0)</f>
        <v>32</v>
      </c>
      <c r="CD138" s="34"/>
      <c r="CE138" s="34" t="n">
        <f aca="false">MATCH(CONCATENATE("NG ",TEXT($BN138,"mmm-yyyy")),Curves!$11:$11,0)</f>
        <v>21</v>
      </c>
      <c r="CF138" s="34" t="n">
        <f aca="false">MATCH(CONCATENATE("B ",TEXT($BN138,"mmm-yyyy")),Curves!$11:$11,0)</f>
        <v>9</v>
      </c>
      <c r="CG138" s="34" t="n">
        <f aca="false">MATCH(CONCATENATE("DISC ",TEXT($BN138,"mmm-yyyy")),Curves!$11:$11,0)</f>
        <v>33</v>
      </c>
      <c r="CH138" s="34"/>
      <c r="CI138" s="34" t="n">
        <f aca="false">MATCH(CONCATENATE("NG ",TEXT($BO138,"mmm-yyyy")),Curves!$11:$11,0)</f>
        <v>22</v>
      </c>
      <c r="CJ138" s="34" t="n">
        <f aca="false">MATCH(CONCATENATE("B ",TEXT($BO138,"mmm-yyyy")),Curves!$11:$11,0)</f>
        <v>10</v>
      </c>
      <c r="CK138" s="34" t="n">
        <f aca="false">MATCH(CONCATENATE("DISC ",TEXT($BO138,"mmm-yyyy")),Curves!$11:$11,0)</f>
        <v>34</v>
      </c>
      <c r="CL138" s="34"/>
      <c r="CM138" s="34" t="n">
        <f aca="false">MATCH(CONCATENATE("NG ",TEXT($BP138,"mmm-yyyy")),Curves!$11:$11,0)</f>
        <v>23</v>
      </c>
      <c r="CN138" s="34" t="n">
        <f aca="false">MATCH(CONCATENATE("B ",TEXT($BP138,"mmm-yyyy")),Curves!$11:$11,0)</f>
        <v>11</v>
      </c>
      <c r="CO138" s="34" t="n">
        <f aca="false">MATCH(CONCATENATE("DISC ",TEXT($BP138,"mmm-yyyy")),Curves!$11:$11,0)</f>
        <v>35</v>
      </c>
      <c r="CP138" s="34"/>
      <c r="CQ138" s="34" t="n">
        <f aca="false">MATCH(CONCATENATE("NG ",TEXT($BQ138,"mmm-yyyy")),Curves!$11:$11,0)</f>
        <v>24</v>
      </c>
      <c r="CR138" s="34" t="n">
        <f aca="false">MATCH(CONCATENATE("B ",TEXT($BQ138,"mmm-yyyy")),Curves!$11:$11,0)</f>
        <v>12</v>
      </c>
      <c r="CS138" s="34" t="n">
        <f aca="false">MATCH(CONCATENATE("DISC ",TEXT($BQ138,"mmm-yyyy")),Curves!$11:$11,0)</f>
        <v>36</v>
      </c>
      <c r="CT138" s="34"/>
      <c r="CU138" s="34" t="n">
        <f aca="false">MATCH(CONCATENATE("NG ",TEXT($BR138,"mmm-yyyy")),Curves!$11:$11,0)</f>
        <v>25</v>
      </c>
      <c r="CV138" s="34" t="n">
        <f aca="false">MATCH(CONCATENATE("B ",TEXT($BR138,"mmm-yyyy")),Curves!$11:$11,0)</f>
        <v>13</v>
      </c>
      <c r="CW138" s="34" t="n">
        <f aca="false">MATCH(CONCATENATE("DISC ",TEXT($BR138,"mmm-yyyy")),Curves!$11:$11,0)</f>
        <v>37</v>
      </c>
      <c r="CX138" s="34"/>
      <c r="CY138" s="34" t="n">
        <f aca="false">MATCH(CONCATENATE("NG ",TEXT($BS138,"mmm-yyyy")),Curves!$11:$11,0)</f>
        <v>26</v>
      </c>
      <c r="CZ138" s="34" t="n">
        <f aca="false">MATCH(CONCATENATE("B ",TEXT($BS138,"mmm-yyyy")),Curves!$11:$11,0)</f>
        <v>14</v>
      </c>
      <c r="DA138" s="34" t="n">
        <f aca="false">MATCH(CONCATENATE("DISC ",TEXT($BS138,"mmm-yyyy")),Curves!$11:$11,0)</f>
        <v>38</v>
      </c>
      <c r="DB138" s="34"/>
      <c r="DC138" s="34" t="n">
        <f aca="false">MATCH(CONCATENATE("NG ",TEXT($BT138,"mmm-yyyy")),Curves!$11:$11,0)</f>
        <v>27</v>
      </c>
      <c r="DD138" s="34" t="n">
        <f aca="false">MATCH(CONCATENATE("B ",TEXT($BT138,"mmm-yyyy")),Curves!$11:$11,0)</f>
        <v>15</v>
      </c>
      <c r="DE138" s="34" t="n">
        <f aca="false">MATCH(CONCATENATE("DISC ",TEXT($BT138,"mmm-yyyy")),Curves!$11:$11,0)</f>
        <v>39</v>
      </c>
      <c r="DF138" s="34"/>
      <c r="DG138" s="34" t="n">
        <f aca="false">MATCH(CONCATENATE("NG ",TEXT($BU138,"mmm-yyyy")),Curves!$11:$11,0)</f>
        <v>28</v>
      </c>
      <c r="DH138" s="34" t="n">
        <f aca="false">MATCH(CONCATENATE("B ",TEXT($BU138,"mmm-yyyy")),Curves!$11:$11,0)</f>
        <v>16</v>
      </c>
      <c r="DI138" s="34" t="n">
        <f aca="false">MATCH(CONCATENATE("DISC ",TEXT($BU138,"mmm-yyyy")),Curves!$11:$11,0)</f>
        <v>40</v>
      </c>
      <c r="DK138" s="34" t="n">
        <f aca="false">MATCH(CONCATENATE("NG ",TEXT($BV138,"mmm-yyyy")),Curves!$11:$11,0)</f>
        <v>29</v>
      </c>
      <c r="DL138" s="34" t="n">
        <f aca="false">MATCH(CONCATENATE("B ",TEXT($BV138,"mmm-yyyy")),Curves!$11:$11,0)</f>
        <v>17</v>
      </c>
      <c r="DM138" s="34" t="n">
        <f aca="false">MATCH(CONCATENATE("DISC ",TEXT($BV138,"mmm-yyyy")),Curves!$11:$11,0)</f>
        <v>41</v>
      </c>
      <c r="DO138" s="34" t="n">
        <f aca="false">MATCH(CONCATENATE("NG ",TEXT($BW138,"mmm-yyyy")),Curves!$11:$11,0)</f>
        <v>30</v>
      </c>
      <c r="DP138" s="34" t="n">
        <f aca="false">MATCH(CONCATENATE("B ",TEXT($BW138,"mmm-yyyy")),Curves!$11:$11,0)</f>
        <v>18</v>
      </c>
      <c r="DQ138" s="34" t="n">
        <f aca="false">MATCH(CONCATENATE("DISC ",TEXT($BW138,"mmm-yyyy")),Curves!$11:$11,0)</f>
        <v>42</v>
      </c>
    </row>
    <row r="139" customFormat="false" ht="12.75" hidden="false" customHeight="false" outlineLevel="0" collapsed="false">
      <c r="B139" s="26" t="n">
        <f aca="false">IF(C139&lt;&gt;"",IF(C139&gt;=(WORKDAY(EOMONTH(C139,0)+1,-2)),EOMONTH(EOMONTH(C139,0)+1,0)+1,EOMONTH(C139,0)+1),"")</f>
        <v>36039</v>
      </c>
      <c r="C139" s="45" t="n">
        <f aca="false">IF(Curves!C148&lt;&gt;"",Curves!C148,"")</f>
        <v>36022</v>
      </c>
      <c r="D139" s="46"/>
      <c r="E139" s="47" t="n">
        <f aca="false">(T139+U139)*V139</f>
        <v>0</v>
      </c>
      <c r="F139" s="47" t="n">
        <f aca="false">(X139+Y139)*Z139</f>
        <v>0</v>
      </c>
      <c r="G139" s="47" t="n">
        <f aca="false">(AB139+AC139)*AD139</f>
        <v>0</v>
      </c>
      <c r="H139" s="47" t="n">
        <f aca="false">(AF139+AG139)*AH139</f>
        <v>0</v>
      </c>
      <c r="I139" s="47" t="n">
        <f aca="false">(AJ139+AK139)*AL139</f>
        <v>0</v>
      </c>
      <c r="J139" s="47" t="n">
        <f aca="false">(AN139+AO139)*AP139</f>
        <v>0</v>
      </c>
      <c r="K139" s="47" t="n">
        <f aca="false">(AR139+AS139)*AT139</f>
        <v>0</v>
      </c>
      <c r="L139" s="47" t="n">
        <f aca="false">(AV139+AW139)*AX139</f>
        <v>0</v>
      </c>
      <c r="M139" s="47" t="n">
        <f aca="false">(AZ139+BA139)*BB139</f>
        <v>0</v>
      </c>
      <c r="N139" s="47" t="n">
        <f aca="false">(BD139+BE139)*BF139</f>
        <v>0</v>
      </c>
      <c r="O139" s="48" t="n">
        <f aca="false">(BH139+BI139)*BJ139</f>
        <v>0</v>
      </c>
      <c r="P139" s="49" t="n">
        <f aca="false">MAX(E139:O139)</f>
        <v>0</v>
      </c>
      <c r="Q139" s="49" t="n">
        <f aca="false">MIN(I139:O139)</f>
        <v>0</v>
      </c>
      <c r="R139" s="50" t="n">
        <f aca="false">IF(P139-Q139&lt;&gt;0,P139-Q139,R138)</f>
        <v>0.559043704259135</v>
      </c>
      <c r="T139" s="31" t="n">
        <f aca="false">INDEX(Curves!$A$12:$AZ$907,$BZ139,CA139)</f>
        <v>0</v>
      </c>
      <c r="U139" s="31" t="n">
        <f aca="false">INDEX(Curves!$A$12:$AZ$907,$BZ139,CB139)</f>
        <v>0</v>
      </c>
      <c r="V139" s="31" t="n">
        <f aca="false">INDEX(Curves!$A$12:$AZ$907,$BZ139,CC139)</f>
        <v>0</v>
      </c>
      <c r="W139" s="31"/>
      <c r="X139" s="31" t="n">
        <f aca="false">INDEX(Curves!$A$12:$AZ$907,$BZ139,CE139)</f>
        <v>0</v>
      </c>
      <c r="Y139" s="31" t="n">
        <f aca="false">INDEX(Curves!$A$12:$AZ$907,$BZ139,CF139)</f>
        <v>0</v>
      </c>
      <c r="Z139" s="31" t="n">
        <f aca="false">INDEX(Curves!$A$12:$AZ$907,$BZ139,CG139)</f>
        <v>0</v>
      </c>
      <c r="AA139" s="31"/>
      <c r="AB139" s="31" t="n">
        <f aca="false">INDEX(Curves!$A$12:$AZ$907,$BZ139,CI139)</f>
        <v>0</v>
      </c>
      <c r="AC139" s="31" t="n">
        <f aca="false">INDEX(Curves!$A$12:$AZ$907,$BZ139,CJ139)</f>
        <v>0</v>
      </c>
      <c r="AD139" s="31" t="n">
        <f aca="false">INDEX(Curves!$A$12:$AZ$907,$BZ139,CK139)</f>
        <v>0</v>
      </c>
      <c r="AE139" s="31"/>
      <c r="AF139" s="31" t="n">
        <f aca="false">INDEX(Curves!$A$12:$AZ$907,$BZ139,CM139)</f>
        <v>0</v>
      </c>
      <c r="AG139" s="31" t="n">
        <f aca="false">INDEX(Curves!$A$12:$AZ$907,$BZ139,CN139)</f>
        <v>0</v>
      </c>
      <c r="AH139" s="31" t="n">
        <f aca="false">INDEX(Curves!$A$12:$AZ$907,$BZ139,CO139)</f>
        <v>0</v>
      </c>
      <c r="AI139" s="31"/>
      <c r="AJ139" s="31" t="n">
        <f aca="false">INDEX(Curves!$A$12:$AZ$907,$BZ139,CQ139)</f>
        <v>0</v>
      </c>
      <c r="AK139" s="31" t="n">
        <f aca="false">INDEX(Curves!$A$12:$AZ$907,$BZ139,CR139)</f>
        <v>0</v>
      </c>
      <c r="AL139" s="31" t="n">
        <f aca="false">INDEX(Curves!$A$12:$AZ$907,$BZ139,CS139)</f>
        <v>0</v>
      </c>
      <c r="AM139" s="31"/>
      <c r="AN139" s="31" t="n">
        <f aca="false">INDEX(Curves!$A$12:$AZ$907,$BZ139,CU139)</f>
        <v>0</v>
      </c>
      <c r="AO139" s="31" t="n">
        <f aca="false">INDEX(Curves!$A$12:$AZ$907,$BZ139,CV139)</f>
        <v>0</v>
      </c>
      <c r="AP139" s="31" t="n">
        <f aca="false">INDEX(Curves!$A$12:$AZ$907,$BZ139,CW139)</f>
        <v>0</v>
      </c>
      <c r="AQ139" s="31"/>
      <c r="AR139" s="31" t="n">
        <f aca="false">INDEX(Curves!$A$12:$AZ$907,$BZ139,CY139)</f>
        <v>0</v>
      </c>
      <c r="AS139" s="31" t="n">
        <f aca="false">INDEX(Curves!$A$12:$AZ$907,$BZ139,CZ139)</f>
        <v>0</v>
      </c>
      <c r="AT139" s="31" t="n">
        <f aca="false">INDEX(Curves!$A$12:$AZ$907,$BZ139,DA139)</f>
        <v>0</v>
      </c>
      <c r="AU139" s="31"/>
      <c r="AV139" s="31" t="n">
        <f aca="false">INDEX(Curves!$A$12:$AZ$907,$BZ139,DC139)</f>
        <v>0</v>
      </c>
      <c r="AW139" s="31" t="n">
        <f aca="false">INDEX(Curves!$A$12:$AZ$907,$BZ139,DD139)</f>
        <v>0</v>
      </c>
      <c r="AX139" s="31" t="n">
        <f aca="false">INDEX(Curves!$A$12:$AZ$907,$BZ139,DE139)</f>
        <v>0</v>
      </c>
      <c r="AY139" s="31"/>
      <c r="AZ139" s="31" t="n">
        <f aca="false">INDEX(Curves!$A$12:$AZ$907,$BZ139,DG139)</f>
        <v>0</v>
      </c>
      <c r="BA139" s="31" t="n">
        <f aca="false">INDEX(Curves!$A$12:$AZ$907,$BZ139,DH139)</f>
        <v>0</v>
      </c>
      <c r="BB139" s="31" t="n">
        <f aca="false">INDEX(Curves!$A$12:$AZ$907,$BZ139,DI139)</f>
        <v>0</v>
      </c>
      <c r="BC139" s="31"/>
      <c r="BD139" s="31" t="n">
        <f aca="false">INDEX(Curves!$A$12:$AZ$907,$BZ139,DK139)</f>
        <v>0</v>
      </c>
      <c r="BE139" s="31" t="n">
        <f aca="false">INDEX(Curves!$A$12:$AZ$907,$BZ139,DL139)</f>
        <v>0</v>
      </c>
      <c r="BF139" s="31" t="n">
        <f aca="false">INDEX(Curves!$A$12:$AZ$907,$BZ139,DM139)</f>
        <v>0</v>
      </c>
      <c r="BG139" s="31"/>
      <c r="BH139" s="31" t="n">
        <f aca="false">INDEX(Curves!$A$12:$AZ$907,$BZ139,DO139)</f>
        <v>0</v>
      </c>
      <c r="BI139" s="31" t="n">
        <f aca="false">INDEX(Curves!$A$12:$AZ$907,$BZ139,DP139)</f>
        <v>0</v>
      </c>
      <c r="BJ139" s="31" t="n">
        <f aca="false">INDEX(Curves!$A$12:$AZ$907,$BZ139,DQ139)</f>
        <v>0</v>
      </c>
      <c r="BK139" s="0"/>
      <c r="BL139" s="0"/>
      <c r="BM139" s="51" t="n">
        <f aca="false">BM138</f>
        <v>35916</v>
      </c>
      <c r="BN139" s="51" t="n">
        <f aca="false">EOMONTH(BM139,1)</f>
        <v>35976</v>
      </c>
      <c r="BO139" s="51" t="n">
        <f aca="false">EOMONTH(BN139,1)</f>
        <v>36007</v>
      </c>
      <c r="BP139" s="51" t="n">
        <f aca="false">EOMONTH(BO139,1)</f>
        <v>36038</v>
      </c>
      <c r="BQ139" s="51" t="n">
        <f aca="false">EOMONTH(BP139,1)</f>
        <v>36068</v>
      </c>
      <c r="BR139" s="51" t="n">
        <f aca="false">EOMONTH(BQ139,1)</f>
        <v>36099</v>
      </c>
      <c r="BS139" s="51" t="n">
        <f aca="false">EOMONTH(BR139,1)</f>
        <v>36129</v>
      </c>
      <c r="BT139" s="51" t="n">
        <f aca="false">EOMONTH(BS139,1)</f>
        <v>36160</v>
      </c>
      <c r="BU139" s="51" t="n">
        <f aca="false">EOMONTH(BT139,1)</f>
        <v>36191</v>
      </c>
      <c r="BV139" s="51" t="n">
        <f aca="false">EOMONTH(BU139,1)</f>
        <v>36219</v>
      </c>
      <c r="BW139" s="51" t="n">
        <f aca="false">EOMONTH(BV139,1)</f>
        <v>36250</v>
      </c>
      <c r="BX139" s="52"/>
      <c r="BZ139" s="34" t="n">
        <f aca="false">MATCH(C139,Curves!$C$12:$C$433,0)</f>
        <v>137</v>
      </c>
      <c r="CA139" s="34" t="n">
        <f aca="false">MATCH(CONCATENATE("NG ",TEXT($BM139,"mmm-yyyy")),Curves!$11:$11,0)</f>
        <v>20</v>
      </c>
      <c r="CB139" s="34" t="n">
        <f aca="false">MATCH(CONCATENATE("B ",TEXT($BM139,"mmm-yyyy")),Curves!$11:$11,0)</f>
        <v>8</v>
      </c>
      <c r="CC139" s="34" t="n">
        <f aca="false">MATCH(CONCATENATE("DISC ",TEXT($BM139,"mmm-yyyy")),Curves!$11:$11,0)</f>
        <v>32</v>
      </c>
      <c r="CD139" s="34"/>
      <c r="CE139" s="34" t="n">
        <f aca="false">MATCH(CONCATENATE("NG ",TEXT($BN139,"mmm-yyyy")),Curves!$11:$11,0)</f>
        <v>21</v>
      </c>
      <c r="CF139" s="34" t="n">
        <f aca="false">MATCH(CONCATENATE("B ",TEXT($BN139,"mmm-yyyy")),Curves!$11:$11,0)</f>
        <v>9</v>
      </c>
      <c r="CG139" s="34" t="n">
        <f aca="false">MATCH(CONCATENATE("DISC ",TEXT($BN139,"mmm-yyyy")),Curves!$11:$11,0)</f>
        <v>33</v>
      </c>
      <c r="CH139" s="34"/>
      <c r="CI139" s="34" t="n">
        <f aca="false">MATCH(CONCATENATE("NG ",TEXT($BO139,"mmm-yyyy")),Curves!$11:$11,0)</f>
        <v>22</v>
      </c>
      <c r="CJ139" s="34" t="n">
        <f aca="false">MATCH(CONCATENATE("B ",TEXT($BO139,"mmm-yyyy")),Curves!$11:$11,0)</f>
        <v>10</v>
      </c>
      <c r="CK139" s="34" t="n">
        <f aca="false">MATCH(CONCATENATE("DISC ",TEXT($BO139,"mmm-yyyy")),Curves!$11:$11,0)</f>
        <v>34</v>
      </c>
      <c r="CL139" s="34"/>
      <c r="CM139" s="34" t="n">
        <f aca="false">MATCH(CONCATENATE("NG ",TEXT($BP139,"mmm-yyyy")),Curves!$11:$11,0)</f>
        <v>23</v>
      </c>
      <c r="CN139" s="34" t="n">
        <f aca="false">MATCH(CONCATENATE("B ",TEXT($BP139,"mmm-yyyy")),Curves!$11:$11,0)</f>
        <v>11</v>
      </c>
      <c r="CO139" s="34" t="n">
        <f aca="false">MATCH(CONCATENATE("DISC ",TEXT($BP139,"mmm-yyyy")),Curves!$11:$11,0)</f>
        <v>35</v>
      </c>
      <c r="CP139" s="34"/>
      <c r="CQ139" s="34" t="n">
        <f aca="false">MATCH(CONCATENATE("NG ",TEXT($BQ139,"mmm-yyyy")),Curves!$11:$11,0)</f>
        <v>24</v>
      </c>
      <c r="CR139" s="34" t="n">
        <f aca="false">MATCH(CONCATENATE("B ",TEXT($BQ139,"mmm-yyyy")),Curves!$11:$11,0)</f>
        <v>12</v>
      </c>
      <c r="CS139" s="34" t="n">
        <f aca="false">MATCH(CONCATENATE("DISC ",TEXT($BQ139,"mmm-yyyy")),Curves!$11:$11,0)</f>
        <v>36</v>
      </c>
      <c r="CT139" s="34"/>
      <c r="CU139" s="34" t="n">
        <f aca="false">MATCH(CONCATENATE("NG ",TEXT($BR139,"mmm-yyyy")),Curves!$11:$11,0)</f>
        <v>25</v>
      </c>
      <c r="CV139" s="34" t="n">
        <f aca="false">MATCH(CONCATENATE("B ",TEXT($BR139,"mmm-yyyy")),Curves!$11:$11,0)</f>
        <v>13</v>
      </c>
      <c r="CW139" s="34" t="n">
        <f aca="false">MATCH(CONCATENATE("DISC ",TEXT($BR139,"mmm-yyyy")),Curves!$11:$11,0)</f>
        <v>37</v>
      </c>
      <c r="CX139" s="34"/>
      <c r="CY139" s="34" t="n">
        <f aca="false">MATCH(CONCATENATE("NG ",TEXT($BS139,"mmm-yyyy")),Curves!$11:$11,0)</f>
        <v>26</v>
      </c>
      <c r="CZ139" s="34" t="n">
        <f aca="false">MATCH(CONCATENATE("B ",TEXT($BS139,"mmm-yyyy")),Curves!$11:$11,0)</f>
        <v>14</v>
      </c>
      <c r="DA139" s="34" t="n">
        <f aca="false">MATCH(CONCATENATE("DISC ",TEXT($BS139,"mmm-yyyy")),Curves!$11:$11,0)</f>
        <v>38</v>
      </c>
      <c r="DB139" s="34"/>
      <c r="DC139" s="34" t="n">
        <f aca="false">MATCH(CONCATENATE("NG ",TEXT($BT139,"mmm-yyyy")),Curves!$11:$11,0)</f>
        <v>27</v>
      </c>
      <c r="DD139" s="34" t="n">
        <f aca="false">MATCH(CONCATENATE("B ",TEXT($BT139,"mmm-yyyy")),Curves!$11:$11,0)</f>
        <v>15</v>
      </c>
      <c r="DE139" s="34" t="n">
        <f aca="false">MATCH(CONCATENATE("DISC ",TEXT($BT139,"mmm-yyyy")),Curves!$11:$11,0)</f>
        <v>39</v>
      </c>
      <c r="DF139" s="34"/>
      <c r="DG139" s="34" t="n">
        <f aca="false">MATCH(CONCATENATE("NG ",TEXT($BU139,"mmm-yyyy")),Curves!$11:$11,0)</f>
        <v>28</v>
      </c>
      <c r="DH139" s="34" t="n">
        <f aca="false">MATCH(CONCATENATE("B ",TEXT($BU139,"mmm-yyyy")),Curves!$11:$11,0)</f>
        <v>16</v>
      </c>
      <c r="DI139" s="34" t="n">
        <f aca="false">MATCH(CONCATENATE("DISC ",TEXT($BU139,"mmm-yyyy")),Curves!$11:$11,0)</f>
        <v>40</v>
      </c>
      <c r="DK139" s="34" t="n">
        <f aca="false">MATCH(CONCATENATE("NG ",TEXT($BV139,"mmm-yyyy")),Curves!$11:$11,0)</f>
        <v>29</v>
      </c>
      <c r="DL139" s="34" t="n">
        <f aca="false">MATCH(CONCATENATE("B ",TEXT($BV139,"mmm-yyyy")),Curves!$11:$11,0)</f>
        <v>17</v>
      </c>
      <c r="DM139" s="34" t="n">
        <f aca="false">MATCH(CONCATENATE("DISC ",TEXT($BV139,"mmm-yyyy")),Curves!$11:$11,0)</f>
        <v>41</v>
      </c>
      <c r="DO139" s="34" t="n">
        <f aca="false">MATCH(CONCATENATE("NG ",TEXT($BW139,"mmm-yyyy")),Curves!$11:$11,0)</f>
        <v>30</v>
      </c>
      <c r="DP139" s="34" t="n">
        <f aca="false">MATCH(CONCATENATE("B ",TEXT($BW139,"mmm-yyyy")),Curves!$11:$11,0)</f>
        <v>18</v>
      </c>
      <c r="DQ139" s="34" t="n">
        <f aca="false">MATCH(CONCATENATE("DISC ",TEXT($BW139,"mmm-yyyy")),Curves!$11:$11,0)</f>
        <v>42</v>
      </c>
    </row>
    <row r="140" customFormat="false" ht="12.75" hidden="false" customHeight="false" outlineLevel="0" collapsed="false">
      <c r="B140" s="26" t="n">
        <f aca="false">IF(C140&lt;&gt;"",IF(C140&gt;=(WORKDAY(EOMONTH(C140,0)+1,-2)),EOMONTH(EOMONTH(C140,0)+1,0)+1,EOMONTH(C140,0)+1),"")</f>
        <v>36039</v>
      </c>
      <c r="C140" s="45" t="n">
        <f aca="false">IF(Curves!C149&lt;&gt;"",Curves!C149,"")</f>
        <v>36023</v>
      </c>
      <c r="D140" s="46"/>
      <c r="E140" s="47" t="n">
        <f aca="false">(T140+U140)*V140</f>
        <v>0</v>
      </c>
      <c r="F140" s="47" t="n">
        <f aca="false">(X140+Y140)*Z140</f>
        <v>0</v>
      </c>
      <c r="G140" s="47" t="n">
        <f aca="false">(AB140+AC140)*AD140</f>
        <v>0</v>
      </c>
      <c r="H140" s="47" t="n">
        <f aca="false">(AF140+AG140)*AH140</f>
        <v>0</v>
      </c>
      <c r="I140" s="47" t="n">
        <f aca="false">(AJ140+AK140)*AL140</f>
        <v>0</v>
      </c>
      <c r="J140" s="47" t="n">
        <f aca="false">(AN140+AO140)*AP140</f>
        <v>0</v>
      </c>
      <c r="K140" s="47" t="n">
        <f aca="false">(AR140+AS140)*AT140</f>
        <v>0</v>
      </c>
      <c r="L140" s="47" t="n">
        <f aca="false">(AV140+AW140)*AX140</f>
        <v>0</v>
      </c>
      <c r="M140" s="47" t="n">
        <f aca="false">(AZ140+BA140)*BB140</f>
        <v>0</v>
      </c>
      <c r="N140" s="47" t="n">
        <f aca="false">(BD140+BE140)*BF140</f>
        <v>0</v>
      </c>
      <c r="O140" s="48" t="n">
        <f aca="false">(BH140+BI140)*BJ140</f>
        <v>0</v>
      </c>
      <c r="P140" s="49" t="n">
        <f aca="false">MAX(E140:O140)</f>
        <v>0</v>
      </c>
      <c r="Q140" s="49" t="n">
        <f aca="false">MIN(I140:O140)</f>
        <v>0</v>
      </c>
      <c r="R140" s="50" t="n">
        <f aca="false">IF(P140-Q140&lt;&gt;0,P140-Q140,R139)</f>
        <v>0.559043704259135</v>
      </c>
      <c r="T140" s="31" t="n">
        <f aca="false">INDEX(Curves!$A$12:$AZ$907,$BZ140,CA140)</f>
        <v>0</v>
      </c>
      <c r="U140" s="31" t="n">
        <f aca="false">INDEX(Curves!$A$12:$AZ$907,$BZ140,CB140)</f>
        <v>0</v>
      </c>
      <c r="V140" s="31" t="n">
        <f aca="false">INDEX(Curves!$A$12:$AZ$907,$BZ140,CC140)</f>
        <v>0</v>
      </c>
      <c r="W140" s="31"/>
      <c r="X140" s="31" t="n">
        <f aca="false">INDEX(Curves!$A$12:$AZ$907,$BZ140,CE140)</f>
        <v>0</v>
      </c>
      <c r="Y140" s="31" t="n">
        <f aca="false">INDEX(Curves!$A$12:$AZ$907,$BZ140,CF140)</f>
        <v>0</v>
      </c>
      <c r="Z140" s="31" t="n">
        <f aca="false">INDEX(Curves!$A$12:$AZ$907,$BZ140,CG140)</f>
        <v>0</v>
      </c>
      <c r="AA140" s="31"/>
      <c r="AB140" s="31" t="n">
        <f aca="false">INDEX(Curves!$A$12:$AZ$907,$BZ140,CI140)</f>
        <v>0</v>
      </c>
      <c r="AC140" s="31" t="n">
        <f aca="false">INDEX(Curves!$A$12:$AZ$907,$BZ140,CJ140)</f>
        <v>0</v>
      </c>
      <c r="AD140" s="31" t="n">
        <f aca="false">INDEX(Curves!$A$12:$AZ$907,$BZ140,CK140)</f>
        <v>0</v>
      </c>
      <c r="AE140" s="31"/>
      <c r="AF140" s="31" t="n">
        <f aca="false">INDEX(Curves!$A$12:$AZ$907,$BZ140,CM140)</f>
        <v>0</v>
      </c>
      <c r="AG140" s="31" t="n">
        <f aca="false">INDEX(Curves!$A$12:$AZ$907,$BZ140,CN140)</f>
        <v>0</v>
      </c>
      <c r="AH140" s="31" t="n">
        <f aca="false">INDEX(Curves!$A$12:$AZ$907,$BZ140,CO140)</f>
        <v>0</v>
      </c>
      <c r="AI140" s="31"/>
      <c r="AJ140" s="31" t="n">
        <f aca="false">INDEX(Curves!$A$12:$AZ$907,$BZ140,CQ140)</f>
        <v>0</v>
      </c>
      <c r="AK140" s="31" t="n">
        <f aca="false">INDEX(Curves!$A$12:$AZ$907,$BZ140,CR140)</f>
        <v>0</v>
      </c>
      <c r="AL140" s="31" t="n">
        <f aca="false">INDEX(Curves!$A$12:$AZ$907,$BZ140,CS140)</f>
        <v>0</v>
      </c>
      <c r="AM140" s="31"/>
      <c r="AN140" s="31" t="n">
        <f aca="false">INDEX(Curves!$A$12:$AZ$907,$BZ140,CU140)</f>
        <v>0</v>
      </c>
      <c r="AO140" s="31" t="n">
        <f aca="false">INDEX(Curves!$A$12:$AZ$907,$BZ140,CV140)</f>
        <v>0</v>
      </c>
      <c r="AP140" s="31" t="n">
        <f aca="false">INDEX(Curves!$A$12:$AZ$907,$BZ140,CW140)</f>
        <v>0</v>
      </c>
      <c r="AQ140" s="31"/>
      <c r="AR140" s="31" t="n">
        <f aca="false">INDEX(Curves!$A$12:$AZ$907,$BZ140,CY140)</f>
        <v>0</v>
      </c>
      <c r="AS140" s="31" t="n">
        <f aca="false">INDEX(Curves!$A$12:$AZ$907,$BZ140,CZ140)</f>
        <v>0</v>
      </c>
      <c r="AT140" s="31" t="n">
        <f aca="false">INDEX(Curves!$A$12:$AZ$907,$BZ140,DA140)</f>
        <v>0</v>
      </c>
      <c r="AU140" s="31"/>
      <c r="AV140" s="31" t="n">
        <f aca="false">INDEX(Curves!$A$12:$AZ$907,$BZ140,DC140)</f>
        <v>0</v>
      </c>
      <c r="AW140" s="31" t="n">
        <f aca="false">INDEX(Curves!$A$12:$AZ$907,$BZ140,DD140)</f>
        <v>0</v>
      </c>
      <c r="AX140" s="31" t="n">
        <f aca="false">INDEX(Curves!$A$12:$AZ$907,$BZ140,DE140)</f>
        <v>0</v>
      </c>
      <c r="AY140" s="31"/>
      <c r="AZ140" s="31" t="n">
        <f aca="false">INDEX(Curves!$A$12:$AZ$907,$BZ140,DG140)</f>
        <v>0</v>
      </c>
      <c r="BA140" s="31" t="n">
        <f aca="false">INDEX(Curves!$A$12:$AZ$907,$BZ140,DH140)</f>
        <v>0</v>
      </c>
      <c r="BB140" s="31" t="n">
        <f aca="false">INDEX(Curves!$A$12:$AZ$907,$BZ140,DI140)</f>
        <v>0</v>
      </c>
      <c r="BC140" s="31"/>
      <c r="BD140" s="31" t="n">
        <f aca="false">INDEX(Curves!$A$12:$AZ$907,$BZ140,DK140)</f>
        <v>0</v>
      </c>
      <c r="BE140" s="31" t="n">
        <f aca="false">INDEX(Curves!$A$12:$AZ$907,$BZ140,DL140)</f>
        <v>0</v>
      </c>
      <c r="BF140" s="31" t="n">
        <f aca="false">INDEX(Curves!$A$12:$AZ$907,$BZ140,DM140)</f>
        <v>0</v>
      </c>
      <c r="BG140" s="31"/>
      <c r="BH140" s="31" t="n">
        <f aca="false">INDEX(Curves!$A$12:$AZ$907,$BZ140,DO140)</f>
        <v>0</v>
      </c>
      <c r="BI140" s="31" t="n">
        <f aca="false">INDEX(Curves!$A$12:$AZ$907,$BZ140,DP140)</f>
        <v>0</v>
      </c>
      <c r="BJ140" s="31" t="n">
        <f aca="false">INDEX(Curves!$A$12:$AZ$907,$BZ140,DQ140)</f>
        <v>0</v>
      </c>
      <c r="BK140" s="0"/>
      <c r="BL140" s="0"/>
      <c r="BM140" s="51" t="n">
        <f aca="false">BM139</f>
        <v>35916</v>
      </c>
      <c r="BN140" s="51" t="n">
        <f aca="false">EOMONTH(BM140,1)</f>
        <v>35976</v>
      </c>
      <c r="BO140" s="51" t="n">
        <f aca="false">EOMONTH(BN140,1)</f>
        <v>36007</v>
      </c>
      <c r="BP140" s="51" t="n">
        <f aca="false">EOMONTH(BO140,1)</f>
        <v>36038</v>
      </c>
      <c r="BQ140" s="51" t="n">
        <f aca="false">EOMONTH(BP140,1)</f>
        <v>36068</v>
      </c>
      <c r="BR140" s="51" t="n">
        <f aca="false">EOMONTH(BQ140,1)</f>
        <v>36099</v>
      </c>
      <c r="BS140" s="51" t="n">
        <f aca="false">EOMONTH(BR140,1)</f>
        <v>36129</v>
      </c>
      <c r="BT140" s="51" t="n">
        <f aca="false">EOMONTH(BS140,1)</f>
        <v>36160</v>
      </c>
      <c r="BU140" s="51" t="n">
        <f aca="false">EOMONTH(BT140,1)</f>
        <v>36191</v>
      </c>
      <c r="BV140" s="51" t="n">
        <f aca="false">EOMONTH(BU140,1)</f>
        <v>36219</v>
      </c>
      <c r="BW140" s="51" t="n">
        <f aca="false">EOMONTH(BV140,1)</f>
        <v>36250</v>
      </c>
      <c r="BX140" s="52"/>
      <c r="BZ140" s="34" t="n">
        <f aca="false">MATCH(C140,Curves!$C$12:$C$433,0)</f>
        <v>138</v>
      </c>
      <c r="CA140" s="34" t="n">
        <f aca="false">MATCH(CONCATENATE("NG ",TEXT($BM140,"mmm-yyyy")),Curves!$11:$11,0)</f>
        <v>20</v>
      </c>
      <c r="CB140" s="34" t="n">
        <f aca="false">MATCH(CONCATENATE("B ",TEXT($BM140,"mmm-yyyy")),Curves!$11:$11,0)</f>
        <v>8</v>
      </c>
      <c r="CC140" s="34" t="n">
        <f aca="false">MATCH(CONCATENATE("DISC ",TEXT($BM140,"mmm-yyyy")),Curves!$11:$11,0)</f>
        <v>32</v>
      </c>
      <c r="CD140" s="34"/>
      <c r="CE140" s="34" t="n">
        <f aca="false">MATCH(CONCATENATE("NG ",TEXT($BN140,"mmm-yyyy")),Curves!$11:$11,0)</f>
        <v>21</v>
      </c>
      <c r="CF140" s="34" t="n">
        <f aca="false">MATCH(CONCATENATE("B ",TEXT($BN140,"mmm-yyyy")),Curves!$11:$11,0)</f>
        <v>9</v>
      </c>
      <c r="CG140" s="34" t="n">
        <f aca="false">MATCH(CONCATENATE("DISC ",TEXT($BN140,"mmm-yyyy")),Curves!$11:$11,0)</f>
        <v>33</v>
      </c>
      <c r="CH140" s="34"/>
      <c r="CI140" s="34" t="n">
        <f aca="false">MATCH(CONCATENATE("NG ",TEXT($BO140,"mmm-yyyy")),Curves!$11:$11,0)</f>
        <v>22</v>
      </c>
      <c r="CJ140" s="34" t="n">
        <f aca="false">MATCH(CONCATENATE("B ",TEXT($BO140,"mmm-yyyy")),Curves!$11:$11,0)</f>
        <v>10</v>
      </c>
      <c r="CK140" s="34" t="n">
        <f aca="false">MATCH(CONCATENATE("DISC ",TEXT($BO140,"mmm-yyyy")),Curves!$11:$11,0)</f>
        <v>34</v>
      </c>
      <c r="CL140" s="34"/>
      <c r="CM140" s="34" t="n">
        <f aca="false">MATCH(CONCATENATE("NG ",TEXT($BP140,"mmm-yyyy")),Curves!$11:$11,0)</f>
        <v>23</v>
      </c>
      <c r="CN140" s="34" t="n">
        <f aca="false">MATCH(CONCATENATE("B ",TEXT($BP140,"mmm-yyyy")),Curves!$11:$11,0)</f>
        <v>11</v>
      </c>
      <c r="CO140" s="34" t="n">
        <f aca="false">MATCH(CONCATENATE("DISC ",TEXT($BP140,"mmm-yyyy")),Curves!$11:$11,0)</f>
        <v>35</v>
      </c>
      <c r="CP140" s="34"/>
      <c r="CQ140" s="34" t="n">
        <f aca="false">MATCH(CONCATENATE("NG ",TEXT($BQ140,"mmm-yyyy")),Curves!$11:$11,0)</f>
        <v>24</v>
      </c>
      <c r="CR140" s="34" t="n">
        <f aca="false">MATCH(CONCATENATE("B ",TEXT($BQ140,"mmm-yyyy")),Curves!$11:$11,0)</f>
        <v>12</v>
      </c>
      <c r="CS140" s="34" t="n">
        <f aca="false">MATCH(CONCATENATE("DISC ",TEXT($BQ140,"mmm-yyyy")),Curves!$11:$11,0)</f>
        <v>36</v>
      </c>
      <c r="CT140" s="34"/>
      <c r="CU140" s="34" t="n">
        <f aca="false">MATCH(CONCATENATE("NG ",TEXT($BR140,"mmm-yyyy")),Curves!$11:$11,0)</f>
        <v>25</v>
      </c>
      <c r="CV140" s="34" t="n">
        <f aca="false">MATCH(CONCATENATE("B ",TEXT($BR140,"mmm-yyyy")),Curves!$11:$11,0)</f>
        <v>13</v>
      </c>
      <c r="CW140" s="34" t="n">
        <f aca="false">MATCH(CONCATENATE("DISC ",TEXT($BR140,"mmm-yyyy")),Curves!$11:$11,0)</f>
        <v>37</v>
      </c>
      <c r="CX140" s="34"/>
      <c r="CY140" s="34" t="n">
        <f aca="false">MATCH(CONCATENATE("NG ",TEXT($BS140,"mmm-yyyy")),Curves!$11:$11,0)</f>
        <v>26</v>
      </c>
      <c r="CZ140" s="34" t="n">
        <f aca="false">MATCH(CONCATENATE("B ",TEXT($BS140,"mmm-yyyy")),Curves!$11:$11,0)</f>
        <v>14</v>
      </c>
      <c r="DA140" s="34" t="n">
        <f aca="false">MATCH(CONCATENATE("DISC ",TEXT($BS140,"mmm-yyyy")),Curves!$11:$11,0)</f>
        <v>38</v>
      </c>
      <c r="DB140" s="34"/>
      <c r="DC140" s="34" t="n">
        <f aca="false">MATCH(CONCATENATE("NG ",TEXT($BT140,"mmm-yyyy")),Curves!$11:$11,0)</f>
        <v>27</v>
      </c>
      <c r="DD140" s="34" t="n">
        <f aca="false">MATCH(CONCATENATE("B ",TEXT($BT140,"mmm-yyyy")),Curves!$11:$11,0)</f>
        <v>15</v>
      </c>
      <c r="DE140" s="34" t="n">
        <f aca="false">MATCH(CONCATENATE("DISC ",TEXT($BT140,"mmm-yyyy")),Curves!$11:$11,0)</f>
        <v>39</v>
      </c>
      <c r="DF140" s="34"/>
      <c r="DG140" s="34" t="n">
        <f aca="false">MATCH(CONCATENATE("NG ",TEXT($BU140,"mmm-yyyy")),Curves!$11:$11,0)</f>
        <v>28</v>
      </c>
      <c r="DH140" s="34" t="n">
        <f aca="false">MATCH(CONCATENATE("B ",TEXT($BU140,"mmm-yyyy")),Curves!$11:$11,0)</f>
        <v>16</v>
      </c>
      <c r="DI140" s="34" t="n">
        <f aca="false">MATCH(CONCATENATE("DISC ",TEXT($BU140,"mmm-yyyy")),Curves!$11:$11,0)</f>
        <v>40</v>
      </c>
      <c r="DK140" s="34" t="n">
        <f aca="false">MATCH(CONCATENATE("NG ",TEXT($BV140,"mmm-yyyy")),Curves!$11:$11,0)</f>
        <v>29</v>
      </c>
      <c r="DL140" s="34" t="n">
        <f aca="false">MATCH(CONCATENATE("B ",TEXT($BV140,"mmm-yyyy")),Curves!$11:$11,0)</f>
        <v>17</v>
      </c>
      <c r="DM140" s="34" t="n">
        <f aca="false">MATCH(CONCATENATE("DISC ",TEXT($BV140,"mmm-yyyy")),Curves!$11:$11,0)</f>
        <v>41</v>
      </c>
      <c r="DO140" s="34" t="n">
        <f aca="false">MATCH(CONCATENATE("NG ",TEXT($BW140,"mmm-yyyy")),Curves!$11:$11,0)</f>
        <v>30</v>
      </c>
      <c r="DP140" s="34" t="n">
        <f aca="false">MATCH(CONCATENATE("B ",TEXT($BW140,"mmm-yyyy")),Curves!$11:$11,0)</f>
        <v>18</v>
      </c>
      <c r="DQ140" s="34" t="n">
        <f aca="false">MATCH(CONCATENATE("DISC ",TEXT($BW140,"mmm-yyyy")),Curves!$11:$11,0)</f>
        <v>42</v>
      </c>
    </row>
    <row r="141" customFormat="false" ht="12.75" hidden="false" customHeight="false" outlineLevel="0" collapsed="false">
      <c r="B141" s="26" t="n">
        <f aca="false">IF(C141&lt;&gt;"",IF(C141&gt;=(WORKDAY(EOMONTH(C141,0)+1,-2)),EOMONTH(EOMONTH(C141,0)+1,0)+1,EOMONTH(C141,0)+1),"")</f>
        <v>36039</v>
      </c>
      <c r="C141" s="45" t="n">
        <f aca="false">IF(Curves!C150&lt;&gt;"",Curves!C150,"")</f>
        <v>36024</v>
      </c>
      <c r="D141" s="46"/>
      <c r="E141" s="47" t="n">
        <f aca="false">(T141+U141)*V141</f>
        <v>0</v>
      </c>
      <c r="F141" s="47" t="n">
        <f aca="false">(X141+Y141)*Z141</f>
        <v>0</v>
      </c>
      <c r="G141" s="47" t="n">
        <f aca="false">(AB141+AC141)*AD141</f>
        <v>0</v>
      </c>
      <c r="H141" s="47" t="n">
        <f aca="false">(AF141+AG141)*AH141</f>
        <v>0</v>
      </c>
      <c r="I141" s="47" t="n">
        <f aca="false">(AJ141+AK141)*AL141</f>
        <v>2.48527689621406</v>
      </c>
      <c r="J141" s="47" t="n">
        <f aca="false">(AN141+AO141)*AP141</f>
        <v>2.31668189505457</v>
      </c>
      <c r="K141" s="47" t="n">
        <f aca="false">(AR141+AS141)*AT141</f>
        <v>2.4952380013726</v>
      </c>
      <c r="L141" s="47" t="n">
        <f aca="false">(AV141+AW141)*AX141</f>
        <v>2.71964095085618</v>
      </c>
      <c r="M141" s="47" t="n">
        <f aca="false">(AZ141+BA141)*BB141</f>
        <v>2.80442198169114</v>
      </c>
      <c r="N141" s="47" t="n">
        <f aca="false">(BD141+BE141)*BF141</f>
        <v>2.70815291393072</v>
      </c>
      <c r="O141" s="48" t="n">
        <f aca="false">(BH141+BI141)*BJ141</f>
        <v>2.58488156180387</v>
      </c>
      <c r="P141" s="49" t="n">
        <f aca="false">MAX(E141:O141)</f>
        <v>2.80442198169114</v>
      </c>
      <c r="Q141" s="49" t="n">
        <f aca="false">MIN(I141:O141)</f>
        <v>2.31668189505457</v>
      </c>
      <c r="R141" s="50" t="n">
        <f aca="false">IF(P141-Q141&lt;&gt;0,P141-Q141,R140)</f>
        <v>0.487740086636571</v>
      </c>
      <c r="T141" s="31" t="n">
        <f aca="false">INDEX(Curves!$A$12:$AZ$907,$BZ141,CA141)</f>
        <v>0</v>
      </c>
      <c r="U141" s="31" t="n">
        <f aca="false">INDEX(Curves!$A$12:$AZ$907,$BZ141,CB141)</f>
        <v>0</v>
      </c>
      <c r="V141" s="31" t="n">
        <f aca="false">INDEX(Curves!$A$12:$AZ$907,$BZ141,CC141)</f>
        <v>0</v>
      </c>
      <c r="W141" s="31"/>
      <c r="X141" s="31" t="n">
        <f aca="false">INDEX(Curves!$A$12:$AZ$907,$BZ141,CE141)</f>
        <v>0</v>
      </c>
      <c r="Y141" s="31" t="n">
        <f aca="false">INDEX(Curves!$A$12:$AZ$907,$BZ141,CF141)</f>
        <v>0</v>
      </c>
      <c r="Z141" s="31" t="n">
        <f aca="false">INDEX(Curves!$A$12:$AZ$907,$BZ141,CG141)</f>
        <v>0</v>
      </c>
      <c r="AA141" s="31"/>
      <c r="AB141" s="31" t="n">
        <f aca="false">INDEX(Curves!$A$12:$AZ$907,$BZ141,CI141)</f>
        <v>0</v>
      </c>
      <c r="AC141" s="31" t="n">
        <f aca="false">INDEX(Curves!$A$12:$AZ$907,$BZ141,CJ141)</f>
        <v>0</v>
      </c>
      <c r="AD141" s="31" t="n">
        <f aca="false">INDEX(Curves!$A$12:$AZ$907,$BZ141,CK141)</f>
        <v>0</v>
      </c>
      <c r="AE141" s="31"/>
      <c r="AF141" s="31" t="n">
        <f aca="false">INDEX(Curves!$A$12:$AZ$907,$BZ141,CM141)</f>
        <v>0</v>
      </c>
      <c r="AG141" s="31" t="n">
        <f aca="false">INDEX(Curves!$A$12:$AZ$907,$BZ141,CN141)</f>
        <v>0</v>
      </c>
      <c r="AH141" s="31" t="n">
        <f aca="false">INDEX(Curves!$A$12:$AZ$907,$BZ141,CO141)</f>
        <v>0</v>
      </c>
      <c r="AI141" s="31"/>
      <c r="AJ141" s="31" t="n">
        <f aca="false">INDEX(Curves!$A$12:$AZ$907,$BZ141,CQ141)</f>
        <v>2.041</v>
      </c>
      <c r="AK141" s="31" t="n">
        <f aca="false">INDEX(Curves!$A$12:$AZ$907,$BZ141,CR141)</f>
        <v>0.45</v>
      </c>
      <c r="AL141" s="31" t="n">
        <f aca="false">INDEX(Curves!$A$12:$AZ$907,$BZ141,CS141)</f>
        <v>0.997702487440411</v>
      </c>
      <c r="AM141" s="31"/>
      <c r="AN141" s="31" t="n">
        <f aca="false">INDEX(Curves!$A$12:$AZ$907,$BZ141,CU141)</f>
        <v>2.063</v>
      </c>
      <c r="AO141" s="31" t="n">
        <f aca="false">INDEX(Curves!$A$12:$AZ$907,$BZ141,CV141)</f>
        <v>0.27</v>
      </c>
      <c r="AP141" s="31" t="n">
        <f aca="false">INDEX(Curves!$A$12:$AZ$907,$BZ141,CW141)</f>
        <v>0.993005527241563</v>
      </c>
      <c r="AQ141" s="31"/>
      <c r="AR141" s="31" t="n">
        <f aca="false">INDEX(Curves!$A$12:$AZ$907,$BZ141,CY141)</f>
        <v>2.285</v>
      </c>
      <c r="AS141" s="31" t="n">
        <f aca="false">INDEX(Curves!$A$12:$AZ$907,$BZ141,CZ141)</f>
        <v>0.24</v>
      </c>
      <c r="AT141" s="31" t="n">
        <f aca="false">INDEX(Curves!$A$12:$AZ$907,$BZ141,DA141)</f>
        <v>0.988213069850534</v>
      </c>
      <c r="AU141" s="31"/>
      <c r="AV141" s="31" t="n">
        <f aca="false">INDEX(Curves!$A$12:$AZ$907,$BZ141,DC141)</f>
        <v>2.525</v>
      </c>
      <c r="AW141" s="31" t="n">
        <f aca="false">INDEX(Curves!$A$12:$AZ$907,$BZ141,DD141)</f>
        <v>0.24</v>
      </c>
      <c r="AX141" s="31" t="n">
        <f aca="false">INDEX(Curves!$A$12:$AZ$907,$BZ141,DE141)</f>
        <v>0.983595280598982</v>
      </c>
      <c r="AY141" s="31"/>
      <c r="AZ141" s="31" t="n">
        <f aca="false">INDEX(Curves!$A$12:$AZ$907,$BZ141,DG141)</f>
        <v>2.625</v>
      </c>
      <c r="BA141" s="31" t="n">
        <f aca="false">INDEX(Curves!$A$12:$AZ$907,$BZ141,DH141)</f>
        <v>0.24</v>
      </c>
      <c r="BB141" s="31" t="n">
        <f aca="false">INDEX(Curves!$A$12:$AZ$907,$BZ141,DI141)</f>
        <v>0.97885584003181</v>
      </c>
      <c r="BC141" s="31"/>
      <c r="BD141" s="31" t="n">
        <f aca="false">INDEX(Curves!$A$12:$AZ$907,$BZ141,DK141)</f>
        <v>2.54</v>
      </c>
      <c r="BE141" s="31" t="n">
        <f aca="false">INDEX(Curves!$A$12:$AZ$907,$BZ141,DL141)</f>
        <v>0.24</v>
      </c>
      <c r="BF141" s="31" t="n">
        <f aca="false">INDEX(Curves!$A$12:$AZ$907,$BZ141,DM141)</f>
        <v>0.97415572443551</v>
      </c>
      <c r="BG141" s="31"/>
      <c r="BH141" s="31" t="n">
        <f aca="false">INDEX(Curves!$A$12:$AZ$907,$BZ141,DO141)</f>
        <v>2.425</v>
      </c>
      <c r="BI141" s="31" t="n">
        <f aca="false">INDEX(Curves!$A$12:$AZ$907,$BZ141,DP141)</f>
        <v>0.24</v>
      </c>
      <c r="BJ141" s="31" t="n">
        <f aca="false">INDEX(Curves!$A$12:$AZ$907,$BZ141,DQ141)</f>
        <v>0.96993679617406</v>
      </c>
      <c r="BK141" s="0"/>
      <c r="BL141" s="0"/>
      <c r="BM141" s="51" t="n">
        <f aca="false">BM140</f>
        <v>35916</v>
      </c>
      <c r="BN141" s="51" t="n">
        <f aca="false">EOMONTH(BM141,1)</f>
        <v>35976</v>
      </c>
      <c r="BO141" s="51" t="n">
        <f aca="false">EOMONTH(BN141,1)</f>
        <v>36007</v>
      </c>
      <c r="BP141" s="51" t="n">
        <f aca="false">EOMONTH(BO141,1)</f>
        <v>36038</v>
      </c>
      <c r="BQ141" s="51" t="n">
        <f aca="false">EOMONTH(BP141,1)</f>
        <v>36068</v>
      </c>
      <c r="BR141" s="51" t="n">
        <f aca="false">EOMONTH(BQ141,1)</f>
        <v>36099</v>
      </c>
      <c r="BS141" s="51" t="n">
        <f aca="false">EOMONTH(BR141,1)</f>
        <v>36129</v>
      </c>
      <c r="BT141" s="51" t="n">
        <f aca="false">EOMONTH(BS141,1)</f>
        <v>36160</v>
      </c>
      <c r="BU141" s="51" t="n">
        <f aca="false">EOMONTH(BT141,1)</f>
        <v>36191</v>
      </c>
      <c r="BV141" s="51" t="n">
        <f aca="false">EOMONTH(BU141,1)</f>
        <v>36219</v>
      </c>
      <c r="BW141" s="51" t="n">
        <f aca="false">EOMONTH(BV141,1)</f>
        <v>36250</v>
      </c>
      <c r="BX141" s="52"/>
      <c r="BZ141" s="34" t="n">
        <f aca="false">MATCH(C141,Curves!$C$12:$C$433,0)</f>
        <v>139</v>
      </c>
      <c r="CA141" s="34" t="n">
        <f aca="false">MATCH(CONCATENATE("NG ",TEXT($BM141,"mmm-yyyy")),Curves!$11:$11,0)</f>
        <v>20</v>
      </c>
      <c r="CB141" s="34" t="n">
        <f aca="false">MATCH(CONCATENATE("B ",TEXT($BM141,"mmm-yyyy")),Curves!$11:$11,0)</f>
        <v>8</v>
      </c>
      <c r="CC141" s="34" t="n">
        <f aca="false">MATCH(CONCATENATE("DISC ",TEXT($BM141,"mmm-yyyy")),Curves!$11:$11,0)</f>
        <v>32</v>
      </c>
      <c r="CD141" s="34"/>
      <c r="CE141" s="34" t="n">
        <f aca="false">MATCH(CONCATENATE("NG ",TEXT($BN141,"mmm-yyyy")),Curves!$11:$11,0)</f>
        <v>21</v>
      </c>
      <c r="CF141" s="34" t="n">
        <f aca="false">MATCH(CONCATENATE("B ",TEXT($BN141,"mmm-yyyy")),Curves!$11:$11,0)</f>
        <v>9</v>
      </c>
      <c r="CG141" s="34" t="n">
        <f aca="false">MATCH(CONCATENATE("DISC ",TEXT($BN141,"mmm-yyyy")),Curves!$11:$11,0)</f>
        <v>33</v>
      </c>
      <c r="CH141" s="34"/>
      <c r="CI141" s="34" t="n">
        <f aca="false">MATCH(CONCATENATE("NG ",TEXT($BO141,"mmm-yyyy")),Curves!$11:$11,0)</f>
        <v>22</v>
      </c>
      <c r="CJ141" s="34" t="n">
        <f aca="false">MATCH(CONCATENATE("B ",TEXT($BO141,"mmm-yyyy")),Curves!$11:$11,0)</f>
        <v>10</v>
      </c>
      <c r="CK141" s="34" t="n">
        <f aca="false">MATCH(CONCATENATE("DISC ",TEXT($BO141,"mmm-yyyy")),Curves!$11:$11,0)</f>
        <v>34</v>
      </c>
      <c r="CL141" s="34"/>
      <c r="CM141" s="34" t="n">
        <f aca="false">MATCH(CONCATENATE("NG ",TEXT($BP141,"mmm-yyyy")),Curves!$11:$11,0)</f>
        <v>23</v>
      </c>
      <c r="CN141" s="34" t="n">
        <f aca="false">MATCH(CONCATENATE("B ",TEXT($BP141,"mmm-yyyy")),Curves!$11:$11,0)</f>
        <v>11</v>
      </c>
      <c r="CO141" s="34" t="n">
        <f aca="false">MATCH(CONCATENATE("DISC ",TEXT($BP141,"mmm-yyyy")),Curves!$11:$11,0)</f>
        <v>35</v>
      </c>
      <c r="CP141" s="34"/>
      <c r="CQ141" s="34" t="n">
        <f aca="false">MATCH(CONCATENATE("NG ",TEXT($BQ141,"mmm-yyyy")),Curves!$11:$11,0)</f>
        <v>24</v>
      </c>
      <c r="CR141" s="34" t="n">
        <f aca="false">MATCH(CONCATENATE("B ",TEXT($BQ141,"mmm-yyyy")),Curves!$11:$11,0)</f>
        <v>12</v>
      </c>
      <c r="CS141" s="34" t="n">
        <f aca="false">MATCH(CONCATENATE("DISC ",TEXT($BQ141,"mmm-yyyy")),Curves!$11:$11,0)</f>
        <v>36</v>
      </c>
      <c r="CT141" s="34"/>
      <c r="CU141" s="34" t="n">
        <f aca="false">MATCH(CONCATENATE("NG ",TEXT($BR141,"mmm-yyyy")),Curves!$11:$11,0)</f>
        <v>25</v>
      </c>
      <c r="CV141" s="34" t="n">
        <f aca="false">MATCH(CONCATENATE("B ",TEXT($BR141,"mmm-yyyy")),Curves!$11:$11,0)</f>
        <v>13</v>
      </c>
      <c r="CW141" s="34" t="n">
        <f aca="false">MATCH(CONCATENATE("DISC ",TEXT($BR141,"mmm-yyyy")),Curves!$11:$11,0)</f>
        <v>37</v>
      </c>
      <c r="CX141" s="34"/>
      <c r="CY141" s="34" t="n">
        <f aca="false">MATCH(CONCATENATE("NG ",TEXT($BS141,"mmm-yyyy")),Curves!$11:$11,0)</f>
        <v>26</v>
      </c>
      <c r="CZ141" s="34" t="n">
        <f aca="false">MATCH(CONCATENATE("B ",TEXT($BS141,"mmm-yyyy")),Curves!$11:$11,0)</f>
        <v>14</v>
      </c>
      <c r="DA141" s="34" t="n">
        <f aca="false">MATCH(CONCATENATE("DISC ",TEXT($BS141,"mmm-yyyy")),Curves!$11:$11,0)</f>
        <v>38</v>
      </c>
      <c r="DB141" s="34"/>
      <c r="DC141" s="34" t="n">
        <f aca="false">MATCH(CONCATENATE("NG ",TEXT($BT141,"mmm-yyyy")),Curves!$11:$11,0)</f>
        <v>27</v>
      </c>
      <c r="DD141" s="34" t="n">
        <f aca="false">MATCH(CONCATENATE("B ",TEXT($BT141,"mmm-yyyy")),Curves!$11:$11,0)</f>
        <v>15</v>
      </c>
      <c r="DE141" s="34" t="n">
        <f aca="false">MATCH(CONCATENATE("DISC ",TEXT($BT141,"mmm-yyyy")),Curves!$11:$11,0)</f>
        <v>39</v>
      </c>
      <c r="DF141" s="34"/>
      <c r="DG141" s="34" t="n">
        <f aca="false">MATCH(CONCATENATE("NG ",TEXT($BU141,"mmm-yyyy")),Curves!$11:$11,0)</f>
        <v>28</v>
      </c>
      <c r="DH141" s="34" t="n">
        <f aca="false">MATCH(CONCATENATE("B ",TEXT($BU141,"mmm-yyyy")),Curves!$11:$11,0)</f>
        <v>16</v>
      </c>
      <c r="DI141" s="34" t="n">
        <f aca="false">MATCH(CONCATENATE("DISC ",TEXT($BU141,"mmm-yyyy")),Curves!$11:$11,0)</f>
        <v>40</v>
      </c>
      <c r="DK141" s="34" t="n">
        <f aca="false">MATCH(CONCATENATE("NG ",TEXT($BV141,"mmm-yyyy")),Curves!$11:$11,0)</f>
        <v>29</v>
      </c>
      <c r="DL141" s="34" t="n">
        <f aca="false">MATCH(CONCATENATE("B ",TEXT($BV141,"mmm-yyyy")),Curves!$11:$11,0)</f>
        <v>17</v>
      </c>
      <c r="DM141" s="34" t="n">
        <f aca="false">MATCH(CONCATENATE("DISC ",TEXT($BV141,"mmm-yyyy")),Curves!$11:$11,0)</f>
        <v>41</v>
      </c>
      <c r="DO141" s="34" t="n">
        <f aca="false">MATCH(CONCATENATE("NG ",TEXT($BW141,"mmm-yyyy")),Curves!$11:$11,0)</f>
        <v>30</v>
      </c>
      <c r="DP141" s="34" t="n">
        <f aca="false">MATCH(CONCATENATE("B ",TEXT($BW141,"mmm-yyyy")),Curves!$11:$11,0)</f>
        <v>18</v>
      </c>
      <c r="DQ141" s="34" t="n">
        <f aca="false">MATCH(CONCATENATE("DISC ",TEXT($BW141,"mmm-yyyy")),Curves!$11:$11,0)</f>
        <v>42</v>
      </c>
    </row>
    <row r="142" customFormat="false" ht="12.75" hidden="false" customHeight="false" outlineLevel="0" collapsed="false">
      <c r="B142" s="26" t="n">
        <f aca="false">IF(C142&lt;&gt;"",IF(C142&gt;=(WORKDAY(EOMONTH(C142,0)+1,-2)),EOMONTH(EOMONTH(C142,0)+1,0)+1,EOMONTH(C142,0)+1),"")</f>
        <v>36039</v>
      </c>
      <c r="C142" s="45" t="n">
        <f aca="false">IF(Curves!C151&lt;&gt;"",Curves!C151,"")</f>
        <v>36025</v>
      </c>
      <c r="D142" s="46"/>
      <c r="E142" s="47" t="n">
        <f aca="false">(T142+U142)*V142</f>
        <v>0</v>
      </c>
      <c r="F142" s="47" t="n">
        <f aca="false">(X142+Y142)*Z142</f>
        <v>0</v>
      </c>
      <c r="G142" s="47" t="n">
        <f aca="false">(AB142+AC142)*AD142</f>
        <v>0</v>
      </c>
      <c r="H142" s="47" t="n">
        <f aca="false">(AF142+AG142)*AH142</f>
        <v>0</v>
      </c>
      <c r="I142" s="47" t="n">
        <f aca="false">(AJ142+AK142)*AL142</f>
        <v>2.42778565332254</v>
      </c>
      <c r="J142" s="47" t="n">
        <f aca="false">(AN142+AO142)*AP142</f>
        <v>2.26142603190861</v>
      </c>
      <c r="K142" s="47" t="n">
        <f aca="false">(AR142+AS142)*AT142</f>
        <v>2.45312714455208</v>
      </c>
      <c r="L142" s="47" t="n">
        <f aca="false">(AV142+AW142)*AX142</f>
        <v>2.68071497888689</v>
      </c>
      <c r="M142" s="47" t="n">
        <f aca="false">(AZ142+BA142)*BB142</f>
        <v>2.76568703770906</v>
      </c>
      <c r="N142" s="47" t="n">
        <f aca="false">(BD142+BE142)*BF142</f>
        <v>2.67735605606149</v>
      </c>
      <c r="O142" s="48" t="n">
        <f aca="false">(BH142+BI142)*BJ142</f>
        <v>2.5561087272241</v>
      </c>
      <c r="P142" s="49" t="n">
        <f aca="false">MAX(E142:O142)</f>
        <v>2.76568703770906</v>
      </c>
      <c r="Q142" s="49" t="n">
        <f aca="false">MIN(I142:O142)</f>
        <v>2.26142603190861</v>
      </c>
      <c r="R142" s="50" t="n">
        <f aca="false">IF(P142-Q142&lt;&gt;0,P142-Q142,R141)</f>
        <v>0.50426100580045</v>
      </c>
      <c r="T142" s="31" t="n">
        <f aca="false">INDEX(Curves!$A$12:$AZ$907,$BZ142,CA142)</f>
        <v>0</v>
      </c>
      <c r="U142" s="31" t="n">
        <f aca="false">INDEX(Curves!$A$12:$AZ$907,$BZ142,CB142)</f>
        <v>0</v>
      </c>
      <c r="V142" s="31" t="n">
        <f aca="false">INDEX(Curves!$A$12:$AZ$907,$BZ142,CC142)</f>
        <v>0</v>
      </c>
      <c r="W142" s="31"/>
      <c r="X142" s="31" t="n">
        <f aca="false">INDEX(Curves!$A$12:$AZ$907,$BZ142,CE142)</f>
        <v>0</v>
      </c>
      <c r="Y142" s="31" t="n">
        <f aca="false">INDEX(Curves!$A$12:$AZ$907,$BZ142,CF142)</f>
        <v>0</v>
      </c>
      <c r="Z142" s="31" t="n">
        <f aca="false">INDEX(Curves!$A$12:$AZ$907,$BZ142,CG142)</f>
        <v>0</v>
      </c>
      <c r="AA142" s="31"/>
      <c r="AB142" s="31" t="n">
        <f aca="false">INDEX(Curves!$A$12:$AZ$907,$BZ142,CI142)</f>
        <v>0</v>
      </c>
      <c r="AC142" s="31" t="n">
        <f aca="false">INDEX(Curves!$A$12:$AZ$907,$BZ142,CJ142)</f>
        <v>0</v>
      </c>
      <c r="AD142" s="31" t="n">
        <f aca="false">INDEX(Curves!$A$12:$AZ$907,$BZ142,CK142)</f>
        <v>0</v>
      </c>
      <c r="AE142" s="31"/>
      <c r="AF142" s="31" t="n">
        <f aca="false">INDEX(Curves!$A$12:$AZ$907,$BZ142,CM142)</f>
        <v>0</v>
      </c>
      <c r="AG142" s="31" t="n">
        <f aca="false">INDEX(Curves!$A$12:$AZ$907,$BZ142,CN142)</f>
        <v>0</v>
      </c>
      <c r="AH142" s="31" t="n">
        <f aca="false">INDEX(Curves!$A$12:$AZ$907,$BZ142,CO142)</f>
        <v>0</v>
      </c>
      <c r="AI142" s="31"/>
      <c r="AJ142" s="31" t="n">
        <f aca="false">INDEX(Curves!$A$12:$AZ$907,$BZ142,CQ142)</f>
        <v>1.983</v>
      </c>
      <c r="AK142" s="31" t="n">
        <f aca="false">INDEX(Curves!$A$12:$AZ$907,$BZ142,CR142)</f>
        <v>0.45</v>
      </c>
      <c r="AL142" s="31" t="n">
        <f aca="false">INDEX(Curves!$A$12:$AZ$907,$BZ142,CS142)</f>
        <v>0.997856824218058</v>
      </c>
      <c r="AM142" s="31"/>
      <c r="AN142" s="31" t="n">
        <f aca="false">INDEX(Curves!$A$12:$AZ$907,$BZ142,CU142)</f>
        <v>2.007</v>
      </c>
      <c r="AO142" s="31" t="n">
        <f aca="false">INDEX(Curves!$A$12:$AZ$907,$BZ142,CV142)</f>
        <v>0.27</v>
      </c>
      <c r="AP142" s="31" t="n">
        <f aca="false">INDEX(Curves!$A$12:$AZ$907,$BZ142,CW142)</f>
        <v>0.993160312652005</v>
      </c>
      <c r="AQ142" s="31"/>
      <c r="AR142" s="31" t="n">
        <f aca="false">INDEX(Curves!$A$12:$AZ$907,$BZ142,CY142)</f>
        <v>2.242</v>
      </c>
      <c r="AS142" s="31" t="n">
        <f aca="false">INDEX(Curves!$A$12:$AZ$907,$BZ142,CZ142)</f>
        <v>0.24</v>
      </c>
      <c r="AT142" s="31" t="n">
        <f aca="false">INDEX(Curves!$A$12:$AZ$907,$BZ142,DA142)</f>
        <v>0.988367100947655</v>
      </c>
      <c r="AU142" s="31"/>
      <c r="AV142" s="31" t="n">
        <f aca="false">INDEX(Curves!$A$12:$AZ$907,$BZ142,DC142)</f>
        <v>2.485</v>
      </c>
      <c r="AW142" s="31" t="n">
        <f aca="false">INDEX(Curves!$A$12:$AZ$907,$BZ142,DD142)</f>
        <v>0.24</v>
      </c>
      <c r="AX142" s="31" t="n">
        <f aca="false">INDEX(Curves!$A$12:$AZ$907,$BZ142,DE142)</f>
        <v>0.983748616105281</v>
      </c>
      <c r="AY142" s="31"/>
      <c r="AZ142" s="31" t="n">
        <f aca="false">INDEX(Curves!$A$12:$AZ$907,$BZ142,DG142)</f>
        <v>2.585</v>
      </c>
      <c r="BA142" s="31" t="n">
        <f aca="false">INDEX(Curves!$A$12:$AZ$907,$BZ142,DH142)</f>
        <v>0.24</v>
      </c>
      <c r="BB142" s="31" t="n">
        <f aca="false">INDEX(Curves!$A$12:$AZ$907,$BZ142,DI142)</f>
        <v>0.979004261135952</v>
      </c>
      <c r="BC142" s="31"/>
      <c r="BD142" s="31" t="n">
        <f aca="false">INDEX(Curves!$A$12:$AZ$907,$BZ142,DK142)</f>
        <v>2.508</v>
      </c>
      <c r="BE142" s="31" t="n">
        <f aca="false">INDEX(Curves!$A$12:$AZ$907,$BZ142,DL142)</f>
        <v>0.24</v>
      </c>
      <c r="BF142" s="31" t="n">
        <f aca="false">INDEX(Curves!$A$12:$AZ$907,$BZ142,DM142)</f>
        <v>0.974292596820046</v>
      </c>
      <c r="BG142" s="31"/>
      <c r="BH142" s="31" t="n">
        <f aca="false">INDEX(Curves!$A$12:$AZ$907,$BZ142,DO142)</f>
        <v>2.395</v>
      </c>
      <c r="BI142" s="31" t="n">
        <f aca="false">INDEX(Curves!$A$12:$AZ$907,$BZ142,DP142)</f>
        <v>0.24</v>
      </c>
      <c r="BJ142" s="31" t="n">
        <f aca="false">INDEX(Curves!$A$12:$AZ$907,$BZ142,DQ142)</f>
        <v>0.970060238035712</v>
      </c>
      <c r="BK142" s="0"/>
      <c r="BL142" s="0"/>
      <c r="BM142" s="51" t="n">
        <f aca="false">BM141</f>
        <v>35916</v>
      </c>
      <c r="BN142" s="51" t="n">
        <f aca="false">EOMONTH(BM142,1)</f>
        <v>35976</v>
      </c>
      <c r="BO142" s="51" t="n">
        <f aca="false">EOMONTH(BN142,1)</f>
        <v>36007</v>
      </c>
      <c r="BP142" s="51" t="n">
        <f aca="false">EOMONTH(BO142,1)</f>
        <v>36038</v>
      </c>
      <c r="BQ142" s="51" t="n">
        <f aca="false">EOMONTH(BP142,1)</f>
        <v>36068</v>
      </c>
      <c r="BR142" s="51" t="n">
        <f aca="false">EOMONTH(BQ142,1)</f>
        <v>36099</v>
      </c>
      <c r="BS142" s="51" t="n">
        <f aca="false">EOMONTH(BR142,1)</f>
        <v>36129</v>
      </c>
      <c r="BT142" s="51" t="n">
        <f aca="false">EOMONTH(BS142,1)</f>
        <v>36160</v>
      </c>
      <c r="BU142" s="51" t="n">
        <f aca="false">EOMONTH(BT142,1)</f>
        <v>36191</v>
      </c>
      <c r="BV142" s="51" t="n">
        <f aca="false">EOMONTH(BU142,1)</f>
        <v>36219</v>
      </c>
      <c r="BW142" s="51" t="n">
        <f aca="false">EOMONTH(BV142,1)</f>
        <v>36250</v>
      </c>
      <c r="BX142" s="52"/>
      <c r="BZ142" s="34" t="n">
        <f aca="false">MATCH(C142,Curves!$C$12:$C$433,0)</f>
        <v>140</v>
      </c>
      <c r="CA142" s="34" t="n">
        <f aca="false">MATCH(CONCATENATE("NG ",TEXT($BM142,"mmm-yyyy")),Curves!$11:$11,0)</f>
        <v>20</v>
      </c>
      <c r="CB142" s="34" t="n">
        <f aca="false">MATCH(CONCATENATE("B ",TEXT($BM142,"mmm-yyyy")),Curves!$11:$11,0)</f>
        <v>8</v>
      </c>
      <c r="CC142" s="34" t="n">
        <f aca="false">MATCH(CONCATENATE("DISC ",TEXT($BM142,"mmm-yyyy")),Curves!$11:$11,0)</f>
        <v>32</v>
      </c>
      <c r="CD142" s="34"/>
      <c r="CE142" s="34" t="n">
        <f aca="false">MATCH(CONCATENATE("NG ",TEXT($BN142,"mmm-yyyy")),Curves!$11:$11,0)</f>
        <v>21</v>
      </c>
      <c r="CF142" s="34" t="n">
        <f aca="false">MATCH(CONCATENATE("B ",TEXT($BN142,"mmm-yyyy")),Curves!$11:$11,0)</f>
        <v>9</v>
      </c>
      <c r="CG142" s="34" t="n">
        <f aca="false">MATCH(CONCATENATE("DISC ",TEXT($BN142,"mmm-yyyy")),Curves!$11:$11,0)</f>
        <v>33</v>
      </c>
      <c r="CH142" s="34"/>
      <c r="CI142" s="34" t="n">
        <f aca="false">MATCH(CONCATENATE("NG ",TEXT($BO142,"mmm-yyyy")),Curves!$11:$11,0)</f>
        <v>22</v>
      </c>
      <c r="CJ142" s="34" t="n">
        <f aca="false">MATCH(CONCATENATE("B ",TEXT($BO142,"mmm-yyyy")),Curves!$11:$11,0)</f>
        <v>10</v>
      </c>
      <c r="CK142" s="34" t="n">
        <f aca="false">MATCH(CONCATENATE("DISC ",TEXT($BO142,"mmm-yyyy")),Curves!$11:$11,0)</f>
        <v>34</v>
      </c>
      <c r="CL142" s="34"/>
      <c r="CM142" s="34" t="n">
        <f aca="false">MATCH(CONCATENATE("NG ",TEXT($BP142,"mmm-yyyy")),Curves!$11:$11,0)</f>
        <v>23</v>
      </c>
      <c r="CN142" s="34" t="n">
        <f aca="false">MATCH(CONCATENATE("B ",TEXT($BP142,"mmm-yyyy")),Curves!$11:$11,0)</f>
        <v>11</v>
      </c>
      <c r="CO142" s="34" t="n">
        <f aca="false">MATCH(CONCATENATE("DISC ",TEXT($BP142,"mmm-yyyy")),Curves!$11:$11,0)</f>
        <v>35</v>
      </c>
      <c r="CP142" s="34"/>
      <c r="CQ142" s="34" t="n">
        <f aca="false">MATCH(CONCATENATE("NG ",TEXT($BQ142,"mmm-yyyy")),Curves!$11:$11,0)</f>
        <v>24</v>
      </c>
      <c r="CR142" s="34" t="n">
        <f aca="false">MATCH(CONCATENATE("B ",TEXT($BQ142,"mmm-yyyy")),Curves!$11:$11,0)</f>
        <v>12</v>
      </c>
      <c r="CS142" s="34" t="n">
        <f aca="false">MATCH(CONCATENATE("DISC ",TEXT($BQ142,"mmm-yyyy")),Curves!$11:$11,0)</f>
        <v>36</v>
      </c>
      <c r="CT142" s="34"/>
      <c r="CU142" s="34" t="n">
        <f aca="false">MATCH(CONCATENATE("NG ",TEXT($BR142,"mmm-yyyy")),Curves!$11:$11,0)</f>
        <v>25</v>
      </c>
      <c r="CV142" s="34" t="n">
        <f aca="false">MATCH(CONCATENATE("B ",TEXT($BR142,"mmm-yyyy")),Curves!$11:$11,0)</f>
        <v>13</v>
      </c>
      <c r="CW142" s="34" t="n">
        <f aca="false">MATCH(CONCATENATE("DISC ",TEXT($BR142,"mmm-yyyy")),Curves!$11:$11,0)</f>
        <v>37</v>
      </c>
      <c r="CX142" s="34"/>
      <c r="CY142" s="34" t="n">
        <f aca="false">MATCH(CONCATENATE("NG ",TEXT($BS142,"mmm-yyyy")),Curves!$11:$11,0)</f>
        <v>26</v>
      </c>
      <c r="CZ142" s="34" t="n">
        <f aca="false">MATCH(CONCATENATE("B ",TEXT($BS142,"mmm-yyyy")),Curves!$11:$11,0)</f>
        <v>14</v>
      </c>
      <c r="DA142" s="34" t="n">
        <f aca="false">MATCH(CONCATENATE("DISC ",TEXT($BS142,"mmm-yyyy")),Curves!$11:$11,0)</f>
        <v>38</v>
      </c>
      <c r="DB142" s="34"/>
      <c r="DC142" s="34" t="n">
        <f aca="false">MATCH(CONCATENATE("NG ",TEXT($BT142,"mmm-yyyy")),Curves!$11:$11,0)</f>
        <v>27</v>
      </c>
      <c r="DD142" s="34" t="n">
        <f aca="false">MATCH(CONCATENATE("B ",TEXT($BT142,"mmm-yyyy")),Curves!$11:$11,0)</f>
        <v>15</v>
      </c>
      <c r="DE142" s="34" t="n">
        <f aca="false">MATCH(CONCATENATE("DISC ",TEXT($BT142,"mmm-yyyy")),Curves!$11:$11,0)</f>
        <v>39</v>
      </c>
      <c r="DF142" s="34"/>
      <c r="DG142" s="34" t="n">
        <f aca="false">MATCH(CONCATENATE("NG ",TEXT($BU142,"mmm-yyyy")),Curves!$11:$11,0)</f>
        <v>28</v>
      </c>
      <c r="DH142" s="34" t="n">
        <f aca="false">MATCH(CONCATENATE("B ",TEXT($BU142,"mmm-yyyy")),Curves!$11:$11,0)</f>
        <v>16</v>
      </c>
      <c r="DI142" s="34" t="n">
        <f aca="false">MATCH(CONCATENATE("DISC ",TEXT($BU142,"mmm-yyyy")),Curves!$11:$11,0)</f>
        <v>40</v>
      </c>
      <c r="DK142" s="34" t="n">
        <f aca="false">MATCH(CONCATENATE("NG ",TEXT($BV142,"mmm-yyyy")),Curves!$11:$11,0)</f>
        <v>29</v>
      </c>
      <c r="DL142" s="34" t="n">
        <f aca="false">MATCH(CONCATENATE("B ",TEXT($BV142,"mmm-yyyy")),Curves!$11:$11,0)</f>
        <v>17</v>
      </c>
      <c r="DM142" s="34" t="n">
        <f aca="false">MATCH(CONCATENATE("DISC ",TEXT($BV142,"mmm-yyyy")),Curves!$11:$11,0)</f>
        <v>41</v>
      </c>
      <c r="DO142" s="34" t="n">
        <f aca="false">MATCH(CONCATENATE("NG ",TEXT($BW142,"mmm-yyyy")),Curves!$11:$11,0)</f>
        <v>30</v>
      </c>
      <c r="DP142" s="34" t="n">
        <f aca="false">MATCH(CONCATENATE("B ",TEXT($BW142,"mmm-yyyy")),Curves!$11:$11,0)</f>
        <v>18</v>
      </c>
      <c r="DQ142" s="34" t="n">
        <f aca="false">MATCH(CONCATENATE("DISC ",TEXT($BW142,"mmm-yyyy")),Curves!$11:$11,0)</f>
        <v>42</v>
      </c>
    </row>
    <row r="143" customFormat="false" ht="12.75" hidden="false" customHeight="false" outlineLevel="0" collapsed="false">
      <c r="B143" s="26" t="n">
        <f aca="false">IF(C143&lt;&gt;"",IF(C143&gt;=(WORKDAY(EOMONTH(C143,0)+1,-2)),EOMONTH(EOMONTH(C143,0)+1,0)+1,EOMONTH(C143,0)+1),"")</f>
        <v>36039</v>
      </c>
      <c r="C143" s="45" t="n">
        <f aca="false">IF(Curves!C152&lt;&gt;"",Curves!C152,"")</f>
        <v>36026</v>
      </c>
      <c r="D143" s="46"/>
      <c r="E143" s="47" t="n">
        <f aca="false">(T143+U143)*V143</f>
        <v>0</v>
      </c>
      <c r="F143" s="47" t="n">
        <f aca="false">(X143+Y143)*Z143</f>
        <v>0</v>
      </c>
      <c r="G143" s="47" t="n">
        <f aca="false">(AB143+AC143)*AD143</f>
        <v>0</v>
      </c>
      <c r="H143" s="47" t="n">
        <f aca="false">(AF143+AG143)*AH143</f>
        <v>0</v>
      </c>
      <c r="I143" s="47" t="n">
        <f aca="false">(AJ143+AK143)*AL143</f>
        <v>2.3223792727823</v>
      </c>
      <c r="J143" s="47" t="n">
        <f aca="false">(AN143+AO143)*AP143</f>
        <v>2.19620156669379</v>
      </c>
      <c r="K143" s="47" t="n">
        <f aca="false">(AR143+AS143)*AT143</f>
        <v>2.38427493179881</v>
      </c>
      <c r="L143" s="47" t="n">
        <f aca="false">(AV143+AW143)*AX143</f>
        <v>2.61416266348477</v>
      </c>
      <c r="M143" s="47" t="n">
        <f aca="false">(AZ143+BA143)*BB143</f>
        <v>2.70924265150798</v>
      </c>
      <c r="N143" s="47" t="n">
        <f aca="false">(BD143+BE143)*BF143</f>
        <v>2.62799219154289</v>
      </c>
      <c r="O143" s="48" t="n">
        <f aca="false">(BH143+BI143)*BJ143</f>
        <v>2.51956082487252</v>
      </c>
      <c r="P143" s="49" t="n">
        <f aca="false">MAX(E143:O143)</f>
        <v>2.70924265150798</v>
      </c>
      <c r="Q143" s="49" t="n">
        <f aca="false">MIN(I143:O143)</f>
        <v>2.19620156669379</v>
      </c>
      <c r="R143" s="50" t="n">
        <f aca="false">IF(P143-Q143&lt;&gt;0,P143-Q143,R142)</f>
        <v>0.513041084814191</v>
      </c>
      <c r="T143" s="31" t="n">
        <f aca="false">INDEX(Curves!$A$12:$AZ$907,$BZ143,CA143)</f>
        <v>0</v>
      </c>
      <c r="U143" s="31" t="n">
        <f aca="false">INDEX(Curves!$A$12:$AZ$907,$BZ143,CB143)</f>
        <v>0</v>
      </c>
      <c r="V143" s="31" t="n">
        <f aca="false">INDEX(Curves!$A$12:$AZ$907,$BZ143,CC143)</f>
        <v>0</v>
      </c>
      <c r="W143" s="31"/>
      <c r="X143" s="31" t="n">
        <f aca="false">INDEX(Curves!$A$12:$AZ$907,$BZ143,CE143)</f>
        <v>0</v>
      </c>
      <c r="Y143" s="31" t="n">
        <f aca="false">INDEX(Curves!$A$12:$AZ$907,$BZ143,CF143)</f>
        <v>0</v>
      </c>
      <c r="Z143" s="31" t="n">
        <f aca="false">INDEX(Curves!$A$12:$AZ$907,$BZ143,CG143)</f>
        <v>0</v>
      </c>
      <c r="AA143" s="31"/>
      <c r="AB143" s="31" t="n">
        <f aca="false">INDEX(Curves!$A$12:$AZ$907,$BZ143,CI143)</f>
        <v>0</v>
      </c>
      <c r="AC143" s="31" t="n">
        <f aca="false">INDEX(Curves!$A$12:$AZ$907,$BZ143,CJ143)</f>
        <v>0</v>
      </c>
      <c r="AD143" s="31" t="n">
        <f aca="false">INDEX(Curves!$A$12:$AZ$907,$BZ143,CK143)</f>
        <v>0</v>
      </c>
      <c r="AE143" s="31"/>
      <c r="AF143" s="31" t="n">
        <f aca="false">INDEX(Curves!$A$12:$AZ$907,$BZ143,CM143)</f>
        <v>0</v>
      </c>
      <c r="AG143" s="31" t="n">
        <f aca="false">INDEX(Curves!$A$12:$AZ$907,$BZ143,CN143)</f>
        <v>0</v>
      </c>
      <c r="AH143" s="31" t="n">
        <f aca="false">INDEX(Curves!$A$12:$AZ$907,$BZ143,CO143)</f>
        <v>0</v>
      </c>
      <c r="AI143" s="31"/>
      <c r="AJ143" s="31" t="n">
        <f aca="false">INDEX(Curves!$A$12:$AZ$907,$BZ143,CQ143)</f>
        <v>1.917</v>
      </c>
      <c r="AK143" s="31" t="n">
        <f aca="false">INDEX(Curves!$A$12:$AZ$907,$BZ143,CR143)</f>
        <v>0.41</v>
      </c>
      <c r="AL143" s="31" t="n">
        <f aca="false">INDEX(Curves!$A$12:$AZ$907,$BZ143,CS143)</f>
        <v>0.99801429857426</v>
      </c>
      <c r="AM143" s="31"/>
      <c r="AN143" s="31" t="n">
        <f aca="false">INDEX(Curves!$A$12:$AZ$907,$BZ143,CU143)</f>
        <v>1.941</v>
      </c>
      <c r="AO143" s="31" t="n">
        <f aca="false">INDEX(Curves!$A$12:$AZ$907,$BZ143,CV143)</f>
        <v>0.27</v>
      </c>
      <c r="AP143" s="31" t="n">
        <f aca="false">INDEX(Curves!$A$12:$AZ$907,$BZ143,CW143)</f>
        <v>0.993306904881857</v>
      </c>
      <c r="AQ143" s="31"/>
      <c r="AR143" s="31" t="n">
        <f aca="false">INDEX(Curves!$A$12:$AZ$907,$BZ143,CY143)</f>
        <v>2.172</v>
      </c>
      <c r="AS143" s="31" t="n">
        <f aca="false">INDEX(Curves!$A$12:$AZ$907,$BZ143,CZ143)</f>
        <v>0.24</v>
      </c>
      <c r="AT143" s="31" t="n">
        <f aca="false">INDEX(Curves!$A$12:$AZ$907,$BZ143,DA143)</f>
        <v>0.988505361442294</v>
      </c>
      <c r="AU143" s="31"/>
      <c r="AV143" s="31" t="n">
        <f aca="false">INDEX(Curves!$A$12:$AZ$907,$BZ143,DC143)</f>
        <v>2.417</v>
      </c>
      <c r="AW143" s="31" t="n">
        <f aca="false">INDEX(Curves!$A$12:$AZ$907,$BZ143,DD143)</f>
        <v>0.24</v>
      </c>
      <c r="AX143" s="31" t="n">
        <f aca="false">INDEX(Curves!$A$12:$AZ$907,$BZ143,DE143)</f>
        <v>0.98387755494346</v>
      </c>
      <c r="AY143" s="31"/>
      <c r="AZ143" s="31" t="n">
        <f aca="false">INDEX(Curves!$A$12:$AZ$907,$BZ143,DG143)</f>
        <v>2.527</v>
      </c>
      <c r="BA143" s="31" t="n">
        <f aca="false">INDEX(Curves!$A$12:$AZ$907,$BZ143,DH143)</f>
        <v>0.24</v>
      </c>
      <c r="BB143" s="31" t="n">
        <f aca="false">INDEX(Curves!$A$12:$AZ$907,$BZ143,DI143)</f>
        <v>0.979126364838445</v>
      </c>
      <c r="BC143" s="31"/>
      <c r="BD143" s="31" t="n">
        <f aca="false">INDEX(Curves!$A$12:$AZ$907,$BZ143,DK143)</f>
        <v>2.457</v>
      </c>
      <c r="BE143" s="31" t="n">
        <f aca="false">INDEX(Curves!$A$12:$AZ$907,$BZ143,DL143)</f>
        <v>0.24</v>
      </c>
      <c r="BF143" s="31" t="n">
        <f aca="false">INDEX(Curves!$A$12:$AZ$907,$BZ143,DM143)</f>
        <v>0.974413122559468</v>
      </c>
      <c r="BG143" s="31"/>
      <c r="BH143" s="31" t="n">
        <f aca="false">INDEX(Curves!$A$12:$AZ$907,$BZ143,DO143)</f>
        <v>2.357</v>
      </c>
      <c r="BI143" s="31" t="n">
        <f aca="false">INDEX(Curves!$A$12:$AZ$907,$BZ143,DP143)</f>
        <v>0.24</v>
      </c>
      <c r="BJ143" s="31" t="n">
        <f aca="false">INDEX(Curves!$A$12:$AZ$907,$BZ143,DQ143)</f>
        <v>0.970181295676752</v>
      </c>
      <c r="BK143" s="0"/>
      <c r="BL143" s="0"/>
      <c r="BM143" s="51" t="n">
        <f aca="false">BM142</f>
        <v>35916</v>
      </c>
      <c r="BN143" s="51" t="n">
        <f aca="false">EOMONTH(BM143,1)</f>
        <v>35976</v>
      </c>
      <c r="BO143" s="51" t="n">
        <f aca="false">EOMONTH(BN143,1)</f>
        <v>36007</v>
      </c>
      <c r="BP143" s="51" t="n">
        <f aca="false">EOMONTH(BO143,1)</f>
        <v>36038</v>
      </c>
      <c r="BQ143" s="51" t="n">
        <f aca="false">EOMONTH(BP143,1)</f>
        <v>36068</v>
      </c>
      <c r="BR143" s="51" t="n">
        <f aca="false">EOMONTH(BQ143,1)</f>
        <v>36099</v>
      </c>
      <c r="BS143" s="51" t="n">
        <f aca="false">EOMONTH(BR143,1)</f>
        <v>36129</v>
      </c>
      <c r="BT143" s="51" t="n">
        <f aca="false">EOMONTH(BS143,1)</f>
        <v>36160</v>
      </c>
      <c r="BU143" s="51" t="n">
        <f aca="false">EOMONTH(BT143,1)</f>
        <v>36191</v>
      </c>
      <c r="BV143" s="51" t="n">
        <f aca="false">EOMONTH(BU143,1)</f>
        <v>36219</v>
      </c>
      <c r="BW143" s="51" t="n">
        <f aca="false">EOMONTH(BV143,1)</f>
        <v>36250</v>
      </c>
      <c r="BX143" s="52"/>
      <c r="BZ143" s="34" t="n">
        <f aca="false">MATCH(C143,Curves!$C$12:$C$433,0)</f>
        <v>141</v>
      </c>
      <c r="CA143" s="34" t="n">
        <f aca="false">MATCH(CONCATENATE("NG ",TEXT($BM143,"mmm-yyyy")),Curves!$11:$11,0)</f>
        <v>20</v>
      </c>
      <c r="CB143" s="34" t="n">
        <f aca="false">MATCH(CONCATENATE("B ",TEXT($BM143,"mmm-yyyy")),Curves!$11:$11,0)</f>
        <v>8</v>
      </c>
      <c r="CC143" s="34" t="n">
        <f aca="false">MATCH(CONCATENATE("DISC ",TEXT($BM143,"mmm-yyyy")),Curves!$11:$11,0)</f>
        <v>32</v>
      </c>
      <c r="CD143" s="34"/>
      <c r="CE143" s="34" t="n">
        <f aca="false">MATCH(CONCATENATE("NG ",TEXT($BN143,"mmm-yyyy")),Curves!$11:$11,0)</f>
        <v>21</v>
      </c>
      <c r="CF143" s="34" t="n">
        <f aca="false">MATCH(CONCATENATE("B ",TEXT($BN143,"mmm-yyyy")),Curves!$11:$11,0)</f>
        <v>9</v>
      </c>
      <c r="CG143" s="34" t="n">
        <f aca="false">MATCH(CONCATENATE("DISC ",TEXT($BN143,"mmm-yyyy")),Curves!$11:$11,0)</f>
        <v>33</v>
      </c>
      <c r="CH143" s="34"/>
      <c r="CI143" s="34" t="n">
        <f aca="false">MATCH(CONCATENATE("NG ",TEXT($BO143,"mmm-yyyy")),Curves!$11:$11,0)</f>
        <v>22</v>
      </c>
      <c r="CJ143" s="34" t="n">
        <f aca="false">MATCH(CONCATENATE("B ",TEXT($BO143,"mmm-yyyy")),Curves!$11:$11,0)</f>
        <v>10</v>
      </c>
      <c r="CK143" s="34" t="n">
        <f aca="false">MATCH(CONCATENATE("DISC ",TEXT($BO143,"mmm-yyyy")),Curves!$11:$11,0)</f>
        <v>34</v>
      </c>
      <c r="CL143" s="34"/>
      <c r="CM143" s="34" t="n">
        <f aca="false">MATCH(CONCATENATE("NG ",TEXT($BP143,"mmm-yyyy")),Curves!$11:$11,0)</f>
        <v>23</v>
      </c>
      <c r="CN143" s="34" t="n">
        <f aca="false">MATCH(CONCATENATE("B ",TEXT($BP143,"mmm-yyyy")),Curves!$11:$11,0)</f>
        <v>11</v>
      </c>
      <c r="CO143" s="34" t="n">
        <f aca="false">MATCH(CONCATENATE("DISC ",TEXT($BP143,"mmm-yyyy")),Curves!$11:$11,0)</f>
        <v>35</v>
      </c>
      <c r="CP143" s="34"/>
      <c r="CQ143" s="34" t="n">
        <f aca="false">MATCH(CONCATENATE("NG ",TEXT($BQ143,"mmm-yyyy")),Curves!$11:$11,0)</f>
        <v>24</v>
      </c>
      <c r="CR143" s="34" t="n">
        <f aca="false">MATCH(CONCATENATE("B ",TEXT($BQ143,"mmm-yyyy")),Curves!$11:$11,0)</f>
        <v>12</v>
      </c>
      <c r="CS143" s="34" t="n">
        <f aca="false">MATCH(CONCATENATE("DISC ",TEXT($BQ143,"mmm-yyyy")),Curves!$11:$11,0)</f>
        <v>36</v>
      </c>
      <c r="CT143" s="34"/>
      <c r="CU143" s="34" t="n">
        <f aca="false">MATCH(CONCATENATE("NG ",TEXT($BR143,"mmm-yyyy")),Curves!$11:$11,0)</f>
        <v>25</v>
      </c>
      <c r="CV143" s="34" t="n">
        <f aca="false">MATCH(CONCATENATE("B ",TEXT($BR143,"mmm-yyyy")),Curves!$11:$11,0)</f>
        <v>13</v>
      </c>
      <c r="CW143" s="34" t="n">
        <f aca="false">MATCH(CONCATENATE("DISC ",TEXT($BR143,"mmm-yyyy")),Curves!$11:$11,0)</f>
        <v>37</v>
      </c>
      <c r="CX143" s="34"/>
      <c r="CY143" s="34" t="n">
        <f aca="false">MATCH(CONCATENATE("NG ",TEXT($BS143,"mmm-yyyy")),Curves!$11:$11,0)</f>
        <v>26</v>
      </c>
      <c r="CZ143" s="34" t="n">
        <f aca="false">MATCH(CONCATENATE("B ",TEXT($BS143,"mmm-yyyy")),Curves!$11:$11,0)</f>
        <v>14</v>
      </c>
      <c r="DA143" s="34" t="n">
        <f aca="false">MATCH(CONCATENATE("DISC ",TEXT($BS143,"mmm-yyyy")),Curves!$11:$11,0)</f>
        <v>38</v>
      </c>
      <c r="DB143" s="34"/>
      <c r="DC143" s="34" t="n">
        <f aca="false">MATCH(CONCATENATE("NG ",TEXT($BT143,"mmm-yyyy")),Curves!$11:$11,0)</f>
        <v>27</v>
      </c>
      <c r="DD143" s="34" t="n">
        <f aca="false">MATCH(CONCATENATE("B ",TEXT($BT143,"mmm-yyyy")),Curves!$11:$11,0)</f>
        <v>15</v>
      </c>
      <c r="DE143" s="34" t="n">
        <f aca="false">MATCH(CONCATENATE("DISC ",TEXT($BT143,"mmm-yyyy")),Curves!$11:$11,0)</f>
        <v>39</v>
      </c>
      <c r="DF143" s="34"/>
      <c r="DG143" s="34" t="n">
        <f aca="false">MATCH(CONCATENATE("NG ",TEXT($BU143,"mmm-yyyy")),Curves!$11:$11,0)</f>
        <v>28</v>
      </c>
      <c r="DH143" s="34" t="n">
        <f aca="false">MATCH(CONCATENATE("B ",TEXT($BU143,"mmm-yyyy")),Curves!$11:$11,0)</f>
        <v>16</v>
      </c>
      <c r="DI143" s="34" t="n">
        <f aca="false">MATCH(CONCATENATE("DISC ",TEXT($BU143,"mmm-yyyy")),Curves!$11:$11,0)</f>
        <v>40</v>
      </c>
      <c r="DK143" s="34" t="n">
        <f aca="false">MATCH(CONCATENATE("NG ",TEXT($BV143,"mmm-yyyy")),Curves!$11:$11,0)</f>
        <v>29</v>
      </c>
      <c r="DL143" s="34" t="n">
        <f aca="false">MATCH(CONCATENATE("B ",TEXT($BV143,"mmm-yyyy")),Curves!$11:$11,0)</f>
        <v>17</v>
      </c>
      <c r="DM143" s="34" t="n">
        <f aca="false">MATCH(CONCATENATE("DISC ",TEXT($BV143,"mmm-yyyy")),Curves!$11:$11,0)</f>
        <v>41</v>
      </c>
      <c r="DO143" s="34" t="n">
        <f aca="false">MATCH(CONCATENATE("NG ",TEXT($BW143,"mmm-yyyy")),Curves!$11:$11,0)</f>
        <v>30</v>
      </c>
      <c r="DP143" s="34" t="n">
        <f aca="false">MATCH(CONCATENATE("B ",TEXT($BW143,"mmm-yyyy")),Curves!$11:$11,0)</f>
        <v>18</v>
      </c>
      <c r="DQ143" s="34" t="n">
        <f aca="false">MATCH(CONCATENATE("DISC ",TEXT($BW143,"mmm-yyyy")),Curves!$11:$11,0)</f>
        <v>42</v>
      </c>
    </row>
    <row r="144" customFormat="false" ht="12.75" hidden="false" customHeight="false" outlineLevel="0" collapsed="false">
      <c r="B144" s="26" t="n">
        <f aca="false">IF(C144&lt;&gt;"",IF(C144&gt;=(WORKDAY(EOMONTH(C144,0)+1,-2)),EOMONTH(EOMONTH(C144,0)+1,0)+1,EOMONTH(C144,0)+1),"")</f>
        <v>36039</v>
      </c>
      <c r="C144" s="45" t="n">
        <f aca="false">IF(Curves!C153&lt;&gt;"",Curves!C153,"")</f>
        <v>36027</v>
      </c>
      <c r="D144" s="46"/>
      <c r="E144" s="47" t="n">
        <f aca="false">(T144+U144)*V144</f>
        <v>0</v>
      </c>
      <c r="F144" s="47" t="n">
        <f aca="false">(X144+Y144)*Z144</f>
        <v>0</v>
      </c>
      <c r="G144" s="47" t="n">
        <f aca="false">(AB144+AC144)*AD144</f>
        <v>0</v>
      </c>
      <c r="H144" s="47" t="n">
        <f aca="false">(AF144+AG144)*AH144</f>
        <v>0</v>
      </c>
      <c r="I144" s="47" t="n">
        <f aca="false">(AJ144+AK144)*AL144</f>
        <v>2.35867624548014</v>
      </c>
      <c r="J144" s="47" t="n">
        <f aca="false">(AN144+AO144)*AP144</f>
        <v>2.21347463484654</v>
      </c>
      <c r="K144" s="47" t="n">
        <f aca="false">(AR144+AS144)*AT144</f>
        <v>2.40546513529946</v>
      </c>
      <c r="L144" s="47" t="n">
        <f aca="false">(AV144+AW144)*AX144</f>
        <v>2.63036904697689</v>
      </c>
      <c r="M144" s="47" t="n">
        <f aca="false">(AZ144+BA144)*BB144</f>
        <v>2.72538047793057</v>
      </c>
      <c r="N144" s="47" t="n">
        <f aca="false">(BD144+BE144)*BF144</f>
        <v>2.64404193490753</v>
      </c>
      <c r="O144" s="48" t="n">
        <f aca="false">(BH144+BI144)*BJ144</f>
        <v>2.53067082147986</v>
      </c>
      <c r="P144" s="49" t="n">
        <f aca="false">MAX(E144:O144)</f>
        <v>2.72538047793057</v>
      </c>
      <c r="Q144" s="49" t="n">
        <f aca="false">MIN(I144:O144)</f>
        <v>2.21347463484654</v>
      </c>
      <c r="R144" s="50" t="n">
        <f aca="false">IF(P144-Q144&lt;&gt;0,P144-Q144,R143)</f>
        <v>0.51190584308403</v>
      </c>
      <c r="T144" s="31" t="n">
        <f aca="false">INDEX(Curves!$A$12:$AZ$907,$BZ144,CA144)</f>
        <v>0</v>
      </c>
      <c r="U144" s="31" t="n">
        <f aca="false">INDEX(Curves!$A$12:$AZ$907,$BZ144,CB144)</f>
        <v>0</v>
      </c>
      <c r="V144" s="31" t="n">
        <f aca="false">INDEX(Curves!$A$12:$AZ$907,$BZ144,CC144)</f>
        <v>0</v>
      </c>
      <c r="W144" s="31"/>
      <c r="X144" s="31" t="n">
        <f aca="false">INDEX(Curves!$A$12:$AZ$907,$BZ144,CE144)</f>
        <v>0</v>
      </c>
      <c r="Y144" s="31" t="n">
        <f aca="false">INDEX(Curves!$A$12:$AZ$907,$BZ144,CF144)</f>
        <v>0</v>
      </c>
      <c r="Z144" s="31" t="n">
        <f aca="false">INDEX(Curves!$A$12:$AZ$907,$BZ144,CG144)</f>
        <v>0</v>
      </c>
      <c r="AA144" s="31"/>
      <c r="AB144" s="31" t="n">
        <f aca="false">INDEX(Curves!$A$12:$AZ$907,$BZ144,CI144)</f>
        <v>0</v>
      </c>
      <c r="AC144" s="31" t="n">
        <f aca="false">INDEX(Curves!$A$12:$AZ$907,$BZ144,CJ144)</f>
        <v>0</v>
      </c>
      <c r="AD144" s="31" t="n">
        <f aca="false">INDEX(Curves!$A$12:$AZ$907,$BZ144,CK144)</f>
        <v>0</v>
      </c>
      <c r="AE144" s="31"/>
      <c r="AF144" s="31" t="n">
        <f aca="false">INDEX(Curves!$A$12:$AZ$907,$BZ144,CM144)</f>
        <v>0</v>
      </c>
      <c r="AG144" s="31" t="n">
        <f aca="false">INDEX(Curves!$A$12:$AZ$907,$BZ144,CN144)</f>
        <v>0</v>
      </c>
      <c r="AH144" s="31" t="n">
        <f aca="false">INDEX(Curves!$A$12:$AZ$907,$BZ144,CO144)</f>
        <v>0</v>
      </c>
      <c r="AI144" s="31"/>
      <c r="AJ144" s="31" t="n">
        <f aca="false">INDEX(Curves!$A$12:$AZ$907,$BZ144,CQ144)</f>
        <v>1.953</v>
      </c>
      <c r="AK144" s="31" t="n">
        <f aca="false">INDEX(Curves!$A$12:$AZ$907,$BZ144,CR144)</f>
        <v>0.41</v>
      </c>
      <c r="AL144" s="31" t="n">
        <f aca="false">INDEX(Curves!$A$12:$AZ$907,$BZ144,CS144)</f>
        <v>0.998170226610302</v>
      </c>
      <c r="AM144" s="31"/>
      <c r="AN144" s="31" t="n">
        <f aca="false">INDEX(Curves!$A$12:$AZ$907,$BZ144,CU144)</f>
        <v>1.978</v>
      </c>
      <c r="AO144" s="31" t="n">
        <f aca="false">INDEX(Curves!$A$12:$AZ$907,$BZ144,CV144)</f>
        <v>0.25</v>
      </c>
      <c r="AP144" s="31" t="n">
        <f aca="false">INDEX(Curves!$A$12:$AZ$907,$BZ144,CW144)</f>
        <v>0.993480536286597</v>
      </c>
      <c r="AQ144" s="31"/>
      <c r="AR144" s="31" t="n">
        <f aca="false">INDEX(Curves!$A$12:$AZ$907,$BZ144,CY144)</f>
        <v>2.193</v>
      </c>
      <c r="AS144" s="31" t="n">
        <f aca="false">INDEX(Curves!$A$12:$AZ$907,$BZ144,CZ144)</f>
        <v>0.24</v>
      </c>
      <c r="AT144" s="31" t="n">
        <f aca="false">INDEX(Curves!$A$12:$AZ$907,$BZ144,DA144)</f>
        <v>0.988682751869899</v>
      </c>
      <c r="AU144" s="31"/>
      <c r="AV144" s="31" t="n">
        <f aca="false">INDEX(Curves!$A$12:$AZ$907,$BZ144,DC144)</f>
        <v>2.433</v>
      </c>
      <c r="AW144" s="31" t="n">
        <f aca="false">INDEX(Curves!$A$12:$AZ$907,$BZ144,DD144)</f>
        <v>0.24</v>
      </c>
      <c r="AX144" s="31" t="n">
        <f aca="false">INDEX(Curves!$A$12:$AZ$907,$BZ144,DE144)</f>
        <v>0.984051270848069</v>
      </c>
      <c r="AY144" s="31"/>
      <c r="AZ144" s="31" t="n">
        <f aca="false">INDEX(Curves!$A$12:$AZ$907,$BZ144,DG144)</f>
        <v>2.543</v>
      </c>
      <c r="BA144" s="31" t="n">
        <f aca="false">INDEX(Curves!$A$12:$AZ$907,$BZ144,DH144)</f>
        <v>0.24</v>
      </c>
      <c r="BB144" s="31" t="n">
        <f aca="false">INDEX(Curves!$A$12:$AZ$907,$BZ144,DI144)</f>
        <v>0.979295895770955</v>
      </c>
      <c r="BC144" s="31"/>
      <c r="BD144" s="31" t="n">
        <f aca="false">INDEX(Curves!$A$12:$AZ$907,$BZ144,DK144)</f>
        <v>2.473</v>
      </c>
      <c r="BE144" s="31" t="n">
        <f aca="false">INDEX(Curves!$A$12:$AZ$907,$BZ144,DL144)</f>
        <v>0.24</v>
      </c>
      <c r="BF144" s="31" t="n">
        <f aca="false">INDEX(Curves!$A$12:$AZ$907,$BZ144,DM144)</f>
        <v>0.9745823571351</v>
      </c>
      <c r="BG144" s="31"/>
      <c r="BH144" s="31" t="n">
        <f aca="false">INDEX(Curves!$A$12:$AZ$907,$BZ144,DO144)</f>
        <v>2.368</v>
      </c>
      <c r="BI144" s="31" t="n">
        <f aca="false">INDEX(Curves!$A$12:$AZ$907,$BZ144,DP144)</f>
        <v>0.24</v>
      </c>
      <c r="BJ144" s="31" t="n">
        <f aca="false">INDEX(Curves!$A$12:$AZ$907,$BZ144,DQ144)</f>
        <v>0.970349241364975</v>
      </c>
      <c r="BK144" s="0"/>
      <c r="BL144" s="0"/>
      <c r="BM144" s="51" t="n">
        <f aca="false">BM143</f>
        <v>35916</v>
      </c>
      <c r="BN144" s="51" t="n">
        <f aca="false">EOMONTH(BM144,1)</f>
        <v>35976</v>
      </c>
      <c r="BO144" s="51" t="n">
        <f aca="false">EOMONTH(BN144,1)</f>
        <v>36007</v>
      </c>
      <c r="BP144" s="51" t="n">
        <f aca="false">EOMONTH(BO144,1)</f>
        <v>36038</v>
      </c>
      <c r="BQ144" s="51" t="n">
        <f aca="false">EOMONTH(BP144,1)</f>
        <v>36068</v>
      </c>
      <c r="BR144" s="51" t="n">
        <f aca="false">EOMONTH(BQ144,1)</f>
        <v>36099</v>
      </c>
      <c r="BS144" s="51" t="n">
        <f aca="false">EOMONTH(BR144,1)</f>
        <v>36129</v>
      </c>
      <c r="BT144" s="51" t="n">
        <f aca="false">EOMONTH(BS144,1)</f>
        <v>36160</v>
      </c>
      <c r="BU144" s="51" t="n">
        <f aca="false">EOMONTH(BT144,1)</f>
        <v>36191</v>
      </c>
      <c r="BV144" s="51" t="n">
        <f aca="false">EOMONTH(BU144,1)</f>
        <v>36219</v>
      </c>
      <c r="BW144" s="51" t="n">
        <f aca="false">EOMONTH(BV144,1)</f>
        <v>36250</v>
      </c>
      <c r="BX144" s="52"/>
      <c r="BZ144" s="34" t="n">
        <f aca="false">MATCH(C144,Curves!$C$12:$C$433,0)</f>
        <v>142</v>
      </c>
      <c r="CA144" s="34" t="n">
        <f aca="false">MATCH(CONCATENATE("NG ",TEXT($BM144,"mmm-yyyy")),Curves!$11:$11,0)</f>
        <v>20</v>
      </c>
      <c r="CB144" s="34" t="n">
        <f aca="false">MATCH(CONCATENATE("B ",TEXT($BM144,"mmm-yyyy")),Curves!$11:$11,0)</f>
        <v>8</v>
      </c>
      <c r="CC144" s="34" t="n">
        <f aca="false">MATCH(CONCATENATE("DISC ",TEXT($BM144,"mmm-yyyy")),Curves!$11:$11,0)</f>
        <v>32</v>
      </c>
      <c r="CD144" s="34"/>
      <c r="CE144" s="34" t="n">
        <f aca="false">MATCH(CONCATENATE("NG ",TEXT($BN144,"mmm-yyyy")),Curves!$11:$11,0)</f>
        <v>21</v>
      </c>
      <c r="CF144" s="34" t="n">
        <f aca="false">MATCH(CONCATENATE("B ",TEXT($BN144,"mmm-yyyy")),Curves!$11:$11,0)</f>
        <v>9</v>
      </c>
      <c r="CG144" s="34" t="n">
        <f aca="false">MATCH(CONCATENATE("DISC ",TEXT($BN144,"mmm-yyyy")),Curves!$11:$11,0)</f>
        <v>33</v>
      </c>
      <c r="CH144" s="34"/>
      <c r="CI144" s="34" t="n">
        <f aca="false">MATCH(CONCATENATE("NG ",TEXT($BO144,"mmm-yyyy")),Curves!$11:$11,0)</f>
        <v>22</v>
      </c>
      <c r="CJ144" s="34" t="n">
        <f aca="false">MATCH(CONCATENATE("B ",TEXT($BO144,"mmm-yyyy")),Curves!$11:$11,0)</f>
        <v>10</v>
      </c>
      <c r="CK144" s="34" t="n">
        <f aca="false">MATCH(CONCATENATE("DISC ",TEXT($BO144,"mmm-yyyy")),Curves!$11:$11,0)</f>
        <v>34</v>
      </c>
      <c r="CL144" s="34"/>
      <c r="CM144" s="34" t="n">
        <f aca="false">MATCH(CONCATENATE("NG ",TEXT($BP144,"mmm-yyyy")),Curves!$11:$11,0)</f>
        <v>23</v>
      </c>
      <c r="CN144" s="34" t="n">
        <f aca="false">MATCH(CONCATENATE("B ",TEXT($BP144,"mmm-yyyy")),Curves!$11:$11,0)</f>
        <v>11</v>
      </c>
      <c r="CO144" s="34" t="n">
        <f aca="false">MATCH(CONCATENATE("DISC ",TEXT($BP144,"mmm-yyyy")),Curves!$11:$11,0)</f>
        <v>35</v>
      </c>
      <c r="CP144" s="34"/>
      <c r="CQ144" s="34" t="n">
        <f aca="false">MATCH(CONCATENATE("NG ",TEXT($BQ144,"mmm-yyyy")),Curves!$11:$11,0)</f>
        <v>24</v>
      </c>
      <c r="CR144" s="34" t="n">
        <f aca="false">MATCH(CONCATENATE("B ",TEXT($BQ144,"mmm-yyyy")),Curves!$11:$11,0)</f>
        <v>12</v>
      </c>
      <c r="CS144" s="34" t="n">
        <f aca="false">MATCH(CONCATENATE("DISC ",TEXT($BQ144,"mmm-yyyy")),Curves!$11:$11,0)</f>
        <v>36</v>
      </c>
      <c r="CT144" s="34"/>
      <c r="CU144" s="34" t="n">
        <f aca="false">MATCH(CONCATENATE("NG ",TEXT($BR144,"mmm-yyyy")),Curves!$11:$11,0)</f>
        <v>25</v>
      </c>
      <c r="CV144" s="34" t="n">
        <f aca="false">MATCH(CONCATENATE("B ",TEXT($BR144,"mmm-yyyy")),Curves!$11:$11,0)</f>
        <v>13</v>
      </c>
      <c r="CW144" s="34" t="n">
        <f aca="false">MATCH(CONCATENATE("DISC ",TEXT($BR144,"mmm-yyyy")),Curves!$11:$11,0)</f>
        <v>37</v>
      </c>
      <c r="CX144" s="34"/>
      <c r="CY144" s="34" t="n">
        <f aca="false">MATCH(CONCATENATE("NG ",TEXT($BS144,"mmm-yyyy")),Curves!$11:$11,0)</f>
        <v>26</v>
      </c>
      <c r="CZ144" s="34" t="n">
        <f aca="false">MATCH(CONCATENATE("B ",TEXT($BS144,"mmm-yyyy")),Curves!$11:$11,0)</f>
        <v>14</v>
      </c>
      <c r="DA144" s="34" t="n">
        <f aca="false">MATCH(CONCATENATE("DISC ",TEXT($BS144,"mmm-yyyy")),Curves!$11:$11,0)</f>
        <v>38</v>
      </c>
      <c r="DB144" s="34"/>
      <c r="DC144" s="34" t="n">
        <f aca="false">MATCH(CONCATENATE("NG ",TEXT($BT144,"mmm-yyyy")),Curves!$11:$11,0)</f>
        <v>27</v>
      </c>
      <c r="DD144" s="34" t="n">
        <f aca="false">MATCH(CONCATENATE("B ",TEXT($BT144,"mmm-yyyy")),Curves!$11:$11,0)</f>
        <v>15</v>
      </c>
      <c r="DE144" s="34" t="n">
        <f aca="false">MATCH(CONCATENATE("DISC ",TEXT($BT144,"mmm-yyyy")),Curves!$11:$11,0)</f>
        <v>39</v>
      </c>
      <c r="DF144" s="34"/>
      <c r="DG144" s="34" t="n">
        <f aca="false">MATCH(CONCATENATE("NG ",TEXT($BU144,"mmm-yyyy")),Curves!$11:$11,0)</f>
        <v>28</v>
      </c>
      <c r="DH144" s="34" t="n">
        <f aca="false">MATCH(CONCATENATE("B ",TEXT($BU144,"mmm-yyyy")),Curves!$11:$11,0)</f>
        <v>16</v>
      </c>
      <c r="DI144" s="34" t="n">
        <f aca="false">MATCH(CONCATENATE("DISC ",TEXT($BU144,"mmm-yyyy")),Curves!$11:$11,0)</f>
        <v>40</v>
      </c>
      <c r="DK144" s="34" t="n">
        <f aca="false">MATCH(CONCATENATE("NG ",TEXT($BV144,"mmm-yyyy")),Curves!$11:$11,0)</f>
        <v>29</v>
      </c>
      <c r="DL144" s="34" t="n">
        <f aca="false">MATCH(CONCATENATE("B ",TEXT($BV144,"mmm-yyyy")),Curves!$11:$11,0)</f>
        <v>17</v>
      </c>
      <c r="DM144" s="34" t="n">
        <f aca="false">MATCH(CONCATENATE("DISC ",TEXT($BV144,"mmm-yyyy")),Curves!$11:$11,0)</f>
        <v>41</v>
      </c>
      <c r="DO144" s="34" t="n">
        <f aca="false">MATCH(CONCATENATE("NG ",TEXT($BW144,"mmm-yyyy")),Curves!$11:$11,0)</f>
        <v>30</v>
      </c>
      <c r="DP144" s="34" t="n">
        <f aca="false">MATCH(CONCATENATE("B ",TEXT($BW144,"mmm-yyyy")),Curves!$11:$11,0)</f>
        <v>18</v>
      </c>
      <c r="DQ144" s="34" t="n">
        <f aca="false">MATCH(CONCATENATE("DISC ",TEXT($BW144,"mmm-yyyy")),Curves!$11:$11,0)</f>
        <v>42</v>
      </c>
    </row>
    <row r="145" customFormat="false" ht="12.75" hidden="false" customHeight="false" outlineLevel="0" collapsed="false">
      <c r="B145" s="26" t="n">
        <f aca="false">IF(C145&lt;&gt;"",IF(C145&gt;=(WORKDAY(EOMONTH(C145,0)+1,-2)),EOMONTH(EOMONTH(C145,0)+1,0)+1,EOMONTH(C145,0)+1),"")</f>
        <v>36039</v>
      </c>
      <c r="C145" s="45" t="n">
        <f aca="false">IF(Curves!C154&lt;&gt;"",Curves!C154,"")</f>
        <v>36028</v>
      </c>
      <c r="D145" s="46"/>
      <c r="E145" s="47" t="n">
        <f aca="false">(T145+U145)*V145</f>
        <v>0</v>
      </c>
      <c r="F145" s="47" t="n">
        <f aca="false">(X145+Y145)*Z145</f>
        <v>0</v>
      </c>
      <c r="G145" s="47" t="n">
        <f aca="false">(AB145+AC145)*AD145</f>
        <v>0</v>
      </c>
      <c r="H145" s="47" t="n">
        <f aca="false">(AF145+AG145)*AH145</f>
        <v>0</v>
      </c>
      <c r="I145" s="47" t="n">
        <f aca="false">(AJ145+AK145)*AL145</f>
        <v>2.32808924425435</v>
      </c>
      <c r="J145" s="47" t="n">
        <f aca="false">(AN145+AO145)*AP145</f>
        <v>2.21678109612539</v>
      </c>
      <c r="K145" s="47" t="n">
        <f aca="false">(AR145+AS145)*AT145</f>
        <v>2.39594032412134</v>
      </c>
      <c r="L145" s="47" t="n">
        <f aca="false">(AV145+AW145)*AX145</f>
        <v>2.61898865927331</v>
      </c>
      <c r="M145" s="47" t="n">
        <f aca="false">(AZ145+BA145)*BB145</f>
        <v>2.72002299582969</v>
      </c>
      <c r="N145" s="47" t="n">
        <f aca="false">(BD145+BE145)*BF145</f>
        <v>2.64174007296411</v>
      </c>
      <c r="O145" s="48" t="n">
        <f aca="false">(BH145+BI145)*BJ145</f>
        <v>2.53139967631628</v>
      </c>
      <c r="P145" s="49" t="n">
        <f aca="false">MAX(E145:O145)</f>
        <v>2.72002299582969</v>
      </c>
      <c r="Q145" s="49" t="n">
        <f aca="false">MIN(I145:O145)</f>
        <v>2.21678109612539</v>
      </c>
      <c r="R145" s="50" t="n">
        <f aca="false">IF(P145-Q145&lt;&gt;0,P145-Q145,R144)</f>
        <v>0.5032418997043</v>
      </c>
      <c r="T145" s="31" t="n">
        <f aca="false">INDEX(Curves!$A$12:$AZ$907,$BZ145,CA145)</f>
        <v>0</v>
      </c>
      <c r="U145" s="31" t="n">
        <f aca="false">INDEX(Curves!$A$12:$AZ$907,$BZ145,CB145)</f>
        <v>0</v>
      </c>
      <c r="V145" s="31" t="n">
        <f aca="false">INDEX(Curves!$A$12:$AZ$907,$BZ145,CC145)</f>
        <v>0</v>
      </c>
      <c r="W145" s="31"/>
      <c r="X145" s="31" t="n">
        <f aca="false">INDEX(Curves!$A$12:$AZ$907,$BZ145,CE145)</f>
        <v>0</v>
      </c>
      <c r="Y145" s="31" t="n">
        <f aca="false">INDEX(Curves!$A$12:$AZ$907,$BZ145,CF145)</f>
        <v>0</v>
      </c>
      <c r="Z145" s="31" t="n">
        <f aca="false">INDEX(Curves!$A$12:$AZ$907,$BZ145,CG145)</f>
        <v>0</v>
      </c>
      <c r="AA145" s="31"/>
      <c r="AB145" s="31" t="n">
        <f aca="false">INDEX(Curves!$A$12:$AZ$907,$BZ145,CI145)</f>
        <v>0</v>
      </c>
      <c r="AC145" s="31" t="n">
        <f aca="false">INDEX(Curves!$A$12:$AZ$907,$BZ145,CJ145)</f>
        <v>0</v>
      </c>
      <c r="AD145" s="31" t="n">
        <f aca="false">INDEX(Curves!$A$12:$AZ$907,$BZ145,CK145)</f>
        <v>0</v>
      </c>
      <c r="AE145" s="31"/>
      <c r="AF145" s="31" t="n">
        <f aca="false">INDEX(Curves!$A$12:$AZ$907,$BZ145,CM145)</f>
        <v>0</v>
      </c>
      <c r="AG145" s="31" t="n">
        <f aca="false">INDEX(Curves!$A$12:$AZ$907,$BZ145,CN145)</f>
        <v>0</v>
      </c>
      <c r="AH145" s="31" t="n">
        <f aca="false">INDEX(Curves!$A$12:$AZ$907,$BZ145,CO145)</f>
        <v>0</v>
      </c>
      <c r="AI145" s="31"/>
      <c r="AJ145" s="31" t="n">
        <f aca="false">INDEX(Curves!$A$12:$AZ$907,$BZ145,CQ145)</f>
        <v>1.947</v>
      </c>
      <c r="AK145" s="31" t="n">
        <f aca="false">INDEX(Curves!$A$12:$AZ$907,$BZ145,CR145)</f>
        <v>0.385</v>
      </c>
      <c r="AL145" s="31" t="n">
        <f aca="false">INDEX(Curves!$A$12:$AZ$907,$BZ145,CS145)</f>
        <v>0.998323003539601</v>
      </c>
      <c r="AM145" s="31"/>
      <c r="AN145" s="31" t="n">
        <f aca="false">INDEX(Curves!$A$12:$AZ$907,$BZ145,CU145)</f>
        <v>1.981</v>
      </c>
      <c r="AO145" s="31" t="n">
        <f aca="false">INDEX(Curves!$A$12:$AZ$907,$BZ145,CV145)</f>
        <v>0.25</v>
      </c>
      <c r="AP145" s="31" t="n">
        <f aca="false">INDEX(Curves!$A$12:$AZ$907,$BZ145,CW145)</f>
        <v>0.993626667918148</v>
      </c>
      <c r="AQ145" s="31"/>
      <c r="AR145" s="31" t="n">
        <f aca="false">INDEX(Curves!$A$12:$AZ$907,$BZ145,CY145)</f>
        <v>2.183</v>
      </c>
      <c r="AS145" s="31" t="n">
        <f aca="false">INDEX(Curves!$A$12:$AZ$907,$BZ145,CZ145)</f>
        <v>0.24</v>
      </c>
      <c r="AT145" s="31" t="n">
        <f aca="false">INDEX(Curves!$A$12:$AZ$907,$BZ145,DA145)</f>
        <v>0.988832160182147</v>
      </c>
      <c r="AU145" s="31"/>
      <c r="AV145" s="31" t="n">
        <f aca="false">INDEX(Curves!$A$12:$AZ$907,$BZ145,DC145)</f>
        <v>2.421</v>
      </c>
      <c r="AW145" s="31" t="n">
        <f aca="false">INDEX(Curves!$A$12:$AZ$907,$BZ145,DD145)</f>
        <v>0.24</v>
      </c>
      <c r="AX145" s="31" t="n">
        <f aca="false">INDEX(Curves!$A$12:$AZ$907,$BZ145,DE145)</f>
        <v>0.984212198148557</v>
      </c>
      <c r="AY145" s="31"/>
      <c r="AZ145" s="31" t="n">
        <f aca="false">INDEX(Curves!$A$12:$AZ$907,$BZ145,DG145)</f>
        <v>2.537</v>
      </c>
      <c r="BA145" s="31" t="n">
        <f aca="false">INDEX(Curves!$A$12:$AZ$907,$BZ145,DH145)</f>
        <v>0.24</v>
      </c>
      <c r="BB145" s="31" t="n">
        <f aca="false">INDEX(Curves!$A$12:$AZ$907,$BZ145,DI145)</f>
        <v>0.979482533608097</v>
      </c>
      <c r="BC145" s="31"/>
      <c r="BD145" s="31" t="n">
        <f aca="false">INDEX(Curves!$A$12:$AZ$907,$BZ145,DK145)</f>
        <v>2.47</v>
      </c>
      <c r="BE145" s="31" t="n">
        <f aca="false">INDEX(Curves!$A$12:$AZ$907,$BZ145,DL145)</f>
        <v>0.24</v>
      </c>
      <c r="BF145" s="31" t="n">
        <f aca="false">INDEX(Curves!$A$12:$AZ$907,$BZ145,DM145)</f>
        <v>0.974811835042106</v>
      </c>
      <c r="BG145" s="31"/>
      <c r="BH145" s="31" t="n">
        <f aca="false">INDEX(Curves!$A$12:$AZ$907,$BZ145,DO145)</f>
        <v>2.368</v>
      </c>
      <c r="BI145" s="31" t="n">
        <f aca="false">INDEX(Curves!$A$12:$AZ$907,$BZ145,DP145)</f>
        <v>0.24</v>
      </c>
      <c r="BJ145" s="31" t="n">
        <f aca="false">INDEX(Curves!$A$12:$AZ$907,$BZ145,DQ145)</f>
        <v>0.970628710243972</v>
      </c>
      <c r="BK145" s="0"/>
      <c r="BL145" s="0"/>
      <c r="BM145" s="51" t="n">
        <f aca="false">BM144</f>
        <v>35916</v>
      </c>
      <c r="BN145" s="51" t="n">
        <f aca="false">EOMONTH(BM145,1)</f>
        <v>35976</v>
      </c>
      <c r="BO145" s="51" t="n">
        <f aca="false">EOMONTH(BN145,1)</f>
        <v>36007</v>
      </c>
      <c r="BP145" s="51" t="n">
        <f aca="false">EOMONTH(BO145,1)</f>
        <v>36038</v>
      </c>
      <c r="BQ145" s="51" t="n">
        <f aca="false">EOMONTH(BP145,1)</f>
        <v>36068</v>
      </c>
      <c r="BR145" s="51" t="n">
        <f aca="false">EOMONTH(BQ145,1)</f>
        <v>36099</v>
      </c>
      <c r="BS145" s="51" t="n">
        <f aca="false">EOMONTH(BR145,1)</f>
        <v>36129</v>
      </c>
      <c r="BT145" s="51" t="n">
        <f aca="false">EOMONTH(BS145,1)</f>
        <v>36160</v>
      </c>
      <c r="BU145" s="51" t="n">
        <f aca="false">EOMONTH(BT145,1)</f>
        <v>36191</v>
      </c>
      <c r="BV145" s="51" t="n">
        <f aca="false">EOMONTH(BU145,1)</f>
        <v>36219</v>
      </c>
      <c r="BW145" s="51" t="n">
        <f aca="false">EOMONTH(BV145,1)</f>
        <v>36250</v>
      </c>
      <c r="BX145" s="52"/>
      <c r="BZ145" s="34" t="n">
        <f aca="false">MATCH(C145,Curves!$C$12:$C$433,0)</f>
        <v>143</v>
      </c>
      <c r="CA145" s="34" t="n">
        <f aca="false">MATCH(CONCATENATE("NG ",TEXT($BM145,"mmm-yyyy")),Curves!$11:$11,0)</f>
        <v>20</v>
      </c>
      <c r="CB145" s="34" t="n">
        <f aca="false">MATCH(CONCATENATE("B ",TEXT($BM145,"mmm-yyyy")),Curves!$11:$11,0)</f>
        <v>8</v>
      </c>
      <c r="CC145" s="34" t="n">
        <f aca="false">MATCH(CONCATENATE("DISC ",TEXT($BM145,"mmm-yyyy")),Curves!$11:$11,0)</f>
        <v>32</v>
      </c>
      <c r="CD145" s="34"/>
      <c r="CE145" s="34" t="n">
        <f aca="false">MATCH(CONCATENATE("NG ",TEXT($BN145,"mmm-yyyy")),Curves!$11:$11,0)</f>
        <v>21</v>
      </c>
      <c r="CF145" s="34" t="n">
        <f aca="false">MATCH(CONCATENATE("B ",TEXT($BN145,"mmm-yyyy")),Curves!$11:$11,0)</f>
        <v>9</v>
      </c>
      <c r="CG145" s="34" t="n">
        <f aca="false">MATCH(CONCATENATE("DISC ",TEXT($BN145,"mmm-yyyy")),Curves!$11:$11,0)</f>
        <v>33</v>
      </c>
      <c r="CH145" s="34"/>
      <c r="CI145" s="34" t="n">
        <f aca="false">MATCH(CONCATENATE("NG ",TEXT($BO145,"mmm-yyyy")),Curves!$11:$11,0)</f>
        <v>22</v>
      </c>
      <c r="CJ145" s="34" t="n">
        <f aca="false">MATCH(CONCATENATE("B ",TEXT($BO145,"mmm-yyyy")),Curves!$11:$11,0)</f>
        <v>10</v>
      </c>
      <c r="CK145" s="34" t="n">
        <f aca="false">MATCH(CONCATENATE("DISC ",TEXT($BO145,"mmm-yyyy")),Curves!$11:$11,0)</f>
        <v>34</v>
      </c>
      <c r="CL145" s="34"/>
      <c r="CM145" s="34" t="n">
        <f aca="false">MATCH(CONCATENATE("NG ",TEXT($BP145,"mmm-yyyy")),Curves!$11:$11,0)</f>
        <v>23</v>
      </c>
      <c r="CN145" s="34" t="n">
        <f aca="false">MATCH(CONCATENATE("B ",TEXT($BP145,"mmm-yyyy")),Curves!$11:$11,0)</f>
        <v>11</v>
      </c>
      <c r="CO145" s="34" t="n">
        <f aca="false">MATCH(CONCATENATE("DISC ",TEXT($BP145,"mmm-yyyy")),Curves!$11:$11,0)</f>
        <v>35</v>
      </c>
      <c r="CP145" s="34"/>
      <c r="CQ145" s="34" t="n">
        <f aca="false">MATCH(CONCATENATE("NG ",TEXT($BQ145,"mmm-yyyy")),Curves!$11:$11,0)</f>
        <v>24</v>
      </c>
      <c r="CR145" s="34" t="n">
        <f aca="false">MATCH(CONCATENATE("B ",TEXT($BQ145,"mmm-yyyy")),Curves!$11:$11,0)</f>
        <v>12</v>
      </c>
      <c r="CS145" s="34" t="n">
        <f aca="false">MATCH(CONCATENATE("DISC ",TEXT($BQ145,"mmm-yyyy")),Curves!$11:$11,0)</f>
        <v>36</v>
      </c>
      <c r="CT145" s="34"/>
      <c r="CU145" s="34" t="n">
        <f aca="false">MATCH(CONCATENATE("NG ",TEXT($BR145,"mmm-yyyy")),Curves!$11:$11,0)</f>
        <v>25</v>
      </c>
      <c r="CV145" s="34" t="n">
        <f aca="false">MATCH(CONCATENATE("B ",TEXT($BR145,"mmm-yyyy")),Curves!$11:$11,0)</f>
        <v>13</v>
      </c>
      <c r="CW145" s="34" t="n">
        <f aca="false">MATCH(CONCATENATE("DISC ",TEXT($BR145,"mmm-yyyy")),Curves!$11:$11,0)</f>
        <v>37</v>
      </c>
      <c r="CX145" s="34"/>
      <c r="CY145" s="34" t="n">
        <f aca="false">MATCH(CONCATENATE("NG ",TEXT($BS145,"mmm-yyyy")),Curves!$11:$11,0)</f>
        <v>26</v>
      </c>
      <c r="CZ145" s="34" t="n">
        <f aca="false">MATCH(CONCATENATE("B ",TEXT($BS145,"mmm-yyyy")),Curves!$11:$11,0)</f>
        <v>14</v>
      </c>
      <c r="DA145" s="34" t="n">
        <f aca="false">MATCH(CONCATENATE("DISC ",TEXT($BS145,"mmm-yyyy")),Curves!$11:$11,0)</f>
        <v>38</v>
      </c>
      <c r="DB145" s="34"/>
      <c r="DC145" s="34" t="n">
        <f aca="false">MATCH(CONCATENATE("NG ",TEXT($BT145,"mmm-yyyy")),Curves!$11:$11,0)</f>
        <v>27</v>
      </c>
      <c r="DD145" s="34" t="n">
        <f aca="false">MATCH(CONCATENATE("B ",TEXT($BT145,"mmm-yyyy")),Curves!$11:$11,0)</f>
        <v>15</v>
      </c>
      <c r="DE145" s="34" t="n">
        <f aca="false">MATCH(CONCATENATE("DISC ",TEXT($BT145,"mmm-yyyy")),Curves!$11:$11,0)</f>
        <v>39</v>
      </c>
      <c r="DF145" s="34"/>
      <c r="DG145" s="34" t="n">
        <f aca="false">MATCH(CONCATENATE("NG ",TEXT($BU145,"mmm-yyyy")),Curves!$11:$11,0)</f>
        <v>28</v>
      </c>
      <c r="DH145" s="34" t="n">
        <f aca="false">MATCH(CONCATENATE("B ",TEXT($BU145,"mmm-yyyy")),Curves!$11:$11,0)</f>
        <v>16</v>
      </c>
      <c r="DI145" s="34" t="n">
        <f aca="false">MATCH(CONCATENATE("DISC ",TEXT($BU145,"mmm-yyyy")),Curves!$11:$11,0)</f>
        <v>40</v>
      </c>
      <c r="DK145" s="34" t="n">
        <f aca="false">MATCH(CONCATENATE("NG ",TEXT($BV145,"mmm-yyyy")),Curves!$11:$11,0)</f>
        <v>29</v>
      </c>
      <c r="DL145" s="34" t="n">
        <f aca="false">MATCH(CONCATENATE("B ",TEXT($BV145,"mmm-yyyy")),Curves!$11:$11,0)</f>
        <v>17</v>
      </c>
      <c r="DM145" s="34" t="n">
        <f aca="false">MATCH(CONCATENATE("DISC ",TEXT($BV145,"mmm-yyyy")),Curves!$11:$11,0)</f>
        <v>41</v>
      </c>
      <c r="DO145" s="34" t="n">
        <f aca="false">MATCH(CONCATENATE("NG ",TEXT($BW145,"mmm-yyyy")),Curves!$11:$11,0)</f>
        <v>30</v>
      </c>
      <c r="DP145" s="34" t="n">
        <f aca="false">MATCH(CONCATENATE("B ",TEXT($BW145,"mmm-yyyy")),Curves!$11:$11,0)</f>
        <v>18</v>
      </c>
      <c r="DQ145" s="34" t="n">
        <f aca="false">MATCH(CONCATENATE("DISC ",TEXT($BW145,"mmm-yyyy")),Curves!$11:$11,0)</f>
        <v>42</v>
      </c>
    </row>
    <row r="146" customFormat="false" ht="12.75" hidden="false" customHeight="false" outlineLevel="0" collapsed="false">
      <c r="B146" s="26" t="n">
        <f aca="false">IF(C146&lt;&gt;"",IF(C146&gt;=(WORKDAY(EOMONTH(C146,0)+1,-2)),EOMONTH(EOMONTH(C146,0)+1,0)+1,EOMONTH(C146,0)+1),"")</f>
        <v>36039</v>
      </c>
      <c r="C146" s="45" t="n">
        <f aca="false">IF(Curves!C155&lt;&gt;"",Curves!C155,"")</f>
        <v>36029</v>
      </c>
      <c r="D146" s="46"/>
      <c r="E146" s="47" t="n">
        <f aca="false">(T146+U146)*V146</f>
        <v>0</v>
      </c>
      <c r="F146" s="47" t="n">
        <f aca="false">(X146+Y146)*Z146</f>
        <v>0</v>
      </c>
      <c r="G146" s="47" t="n">
        <f aca="false">(AB146+AC146)*AD146</f>
        <v>0</v>
      </c>
      <c r="H146" s="47" t="n">
        <f aca="false">(AF146+AG146)*AH146</f>
        <v>0</v>
      </c>
      <c r="I146" s="47" t="n">
        <f aca="false">(AJ146+AK146)*AL146</f>
        <v>0</v>
      </c>
      <c r="J146" s="47" t="n">
        <f aca="false">(AN146+AO146)*AP146</f>
        <v>0</v>
      </c>
      <c r="K146" s="47" t="n">
        <f aca="false">(AR146+AS146)*AT146</f>
        <v>0</v>
      </c>
      <c r="L146" s="47" t="n">
        <f aca="false">(AV146+AW146)*AX146</f>
        <v>0</v>
      </c>
      <c r="M146" s="47" t="n">
        <f aca="false">(AZ146+BA146)*BB146</f>
        <v>0</v>
      </c>
      <c r="N146" s="47" t="n">
        <f aca="false">(BD146+BE146)*BF146</f>
        <v>0</v>
      </c>
      <c r="O146" s="48" t="n">
        <f aca="false">(BH146+BI146)*BJ146</f>
        <v>0</v>
      </c>
      <c r="P146" s="49" t="n">
        <f aca="false">MAX(E146:O146)</f>
        <v>0</v>
      </c>
      <c r="Q146" s="49" t="n">
        <f aca="false">MIN(I146:O146)</f>
        <v>0</v>
      </c>
      <c r="R146" s="50" t="n">
        <f aca="false">IF(P146-Q146&lt;&gt;0,P146-Q146,R145)</f>
        <v>0.5032418997043</v>
      </c>
      <c r="T146" s="31" t="n">
        <f aca="false">INDEX(Curves!$A$12:$AZ$907,$BZ146,CA146)</f>
        <v>0</v>
      </c>
      <c r="U146" s="31" t="n">
        <f aca="false">INDEX(Curves!$A$12:$AZ$907,$BZ146,CB146)</f>
        <v>0</v>
      </c>
      <c r="V146" s="31" t="n">
        <f aca="false">INDEX(Curves!$A$12:$AZ$907,$BZ146,CC146)</f>
        <v>0</v>
      </c>
      <c r="W146" s="31"/>
      <c r="X146" s="31" t="n">
        <f aca="false">INDEX(Curves!$A$12:$AZ$907,$BZ146,CE146)</f>
        <v>0</v>
      </c>
      <c r="Y146" s="31" t="n">
        <f aca="false">INDEX(Curves!$A$12:$AZ$907,$BZ146,CF146)</f>
        <v>0</v>
      </c>
      <c r="Z146" s="31" t="n">
        <f aca="false">INDEX(Curves!$A$12:$AZ$907,$BZ146,CG146)</f>
        <v>0</v>
      </c>
      <c r="AA146" s="31"/>
      <c r="AB146" s="31" t="n">
        <f aca="false">INDEX(Curves!$A$12:$AZ$907,$BZ146,CI146)</f>
        <v>0</v>
      </c>
      <c r="AC146" s="31" t="n">
        <f aca="false">INDEX(Curves!$A$12:$AZ$907,$BZ146,CJ146)</f>
        <v>0</v>
      </c>
      <c r="AD146" s="31" t="n">
        <f aca="false">INDEX(Curves!$A$12:$AZ$907,$BZ146,CK146)</f>
        <v>0</v>
      </c>
      <c r="AE146" s="31"/>
      <c r="AF146" s="31" t="n">
        <f aca="false">INDEX(Curves!$A$12:$AZ$907,$BZ146,CM146)</f>
        <v>0</v>
      </c>
      <c r="AG146" s="31" t="n">
        <f aca="false">INDEX(Curves!$A$12:$AZ$907,$BZ146,CN146)</f>
        <v>0</v>
      </c>
      <c r="AH146" s="31" t="n">
        <f aca="false">INDEX(Curves!$A$12:$AZ$907,$BZ146,CO146)</f>
        <v>0</v>
      </c>
      <c r="AI146" s="31"/>
      <c r="AJ146" s="31" t="n">
        <f aca="false">INDEX(Curves!$A$12:$AZ$907,$BZ146,CQ146)</f>
        <v>0</v>
      </c>
      <c r="AK146" s="31" t="n">
        <f aca="false">INDEX(Curves!$A$12:$AZ$907,$BZ146,CR146)</f>
        <v>0</v>
      </c>
      <c r="AL146" s="31" t="n">
        <f aca="false">INDEX(Curves!$A$12:$AZ$907,$BZ146,CS146)</f>
        <v>0</v>
      </c>
      <c r="AM146" s="31"/>
      <c r="AN146" s="31" t="n">
        <f aca="false">INDEX(Curves!$A$12:$AZ$907,$BZ146,CU146)</f>
        <v>0</v>
      </c>
      <c r="AO146" s="31" t="n">
        <f aca="false">INDEX(Curves!$A$12:$AZ$907,$BZ146,CV146)</f>
        <v>0</v>
      </c>
      <c r="AP146" s="31" t="n">
        <f aca="false">INDEX(Curves!$A$12:$AZ$907,$BZ146,CW146)</f>
        <v>0</v>
      </c>
      <c r="AQ146" s="31"/>
      <c r="AR146" s="31" t="n">
        <f aca="false">INDEX(Curves!$A$12:$AZ$907,$BZ146,CY146)</f>
        <v>0</v>
      </c>
      <c r="AS146" s="31" t="n">
        <f aca="false">INDEX(Curves!$A$12:$AZ$907,$BZ146,CZ146)</f>
        <v>0</v>
      </c>
      <c r="AT146" s="31" t="n">
        <f aca="false">INDEX(Curves!$A$12:$AZ$907,$BZ146,DA146)</f>
        <v>0</v>
      </c>
      <c r="AU146" s="31"/>
      <c r="AV146" s="31" t="n">
        <f aca="false">INDEX(Curves!$A$12:$AZ$907,$BZ146,DC146)</f>
        <v>0</v>
      </c>
      <c r="AW146" s="31" t="n">
        <f aca="false">INDEX(Curves!$A$12:$AZ$907,$BZ146,DD146)</f>
        <v>0</v>
      </c>
      <c r="AX146" s="31" t="n">
        <f aca="false">INDEX(Curves!$A$12:$AZ$907,$BZ146,DE146)</f>
        <v>0</v>
      </c>
      <c r="AY146" s="31"/>
      <c r="AZ146" s="31" t="n">
        <f aca="false">INDEX(Curves!$A$12:$AZ$907,$BZ146,DG146)</f>
        <v>0</v>
      </c>
      <c r="BA146" s="31" t="n">
        <f aca="false">INDEX(Curves!$A$12:$AZ$907,$BZ146,DH146)</f>
        <v>0</v>
      </c>
      <c r="BB146" s="31" t="n">
        <f aca="false">INDEX(Curves!$A$12:$AZ$907,$BZ146,DI146)</f>
        <v>0</v>
      </c>
      <c r="BC146" s="31"/>
      <c r="BD146" s="31" t="n">
        <f aca="false">INDEX(Curves!$A$12:$AZ$907,$BZ146,DK146)</f>
        <v>0</v>
      </c>
      <c r="BE146" s="31" t="n">
        <f aca="false">INDEX(Curves!$A$12:$AZ$907,$BZ146,DL146)</f>
        <v>0</v>
      </c>
      <c r="BF146" s="31" t="n">
        <f aca="false">INDEX(Curves!$A$12:$AZ$907,$BZ146,DM146)</f>
        <v>0</v>
      </c>
      <c r="BG146" s="31"/>
      <c r="BH146" s="31" t="n">
        <f aca="false">INDEX(Curves!$A$12:$AZ$907,$BZ146,DO146)</f>
        <v>0</v>
      </c>
      <c r="BI146" s="31" t="n">
        <f aca="false">INDEX(Curves!$A$12:$AZ$907,$BZ146,DP146)</f>
        <v>0</v>
      </c>
      <c r="BJ146" s="31" t="n">
        <f aca="false">INDEX(Curves!$A$12:$AZ$907,$BZ146,DQ146)</f>
        <v>0</v>
      </c>
      <c r="BK146" s="0"/>
      <c r="BL146" s="0"/>
      <c r="BM146" s="51" t="n">
        <f aca="false">BM145</f>
        <v>35916</v>
      </c>
      <c r="BN146" s="51" t="n">
        <f aca="false">EOMONTH(BM146,1)</f>
        <v>35976</v>
      </c>
      <c r="BO146" s="51" t="n">
        <f aca="false">EOMONTH(BN146,1)</f>
        <v>36007</v>
      </c>
      <c r="BP146" s="51" t="n">
        <f aca="false">EOMONTH(BO146,1)</f>
        <v>36038</v>
      </c>
      <c r="BQ146" s="51" t="n">
        <f aca="false">EOMONTH(BP146,1)</f>
        <v>36068</v>
      </c>
      <c r="BR146" s="51" t="n">
        <f aca="false">EOMONTH(BQ146,1)</f>
        <v>36099</v>
      </c>
      <c r="BS146" s="51" t="n">
        <f aca="false">EOMONTH(BR146,1)</f>
        <v>36129</v>
      </c>
      <c r="BT146" s="51" t="n">
        <f aca="false">EOMONTH(BS146,1)</f>
        <v>36160</v>
      </c>
      <c r="BU146" s="51" t="n">
        <f aca="false">EOMONTH(BT146,1)</f>
        <v>36191</v>
      </c>
      <c r="BV146" s="51" t="n">
        <f aca="false">EOMONTH(BU146,1)</f>
        <v>36219</v>
      </c>
      <c r="BW146" s="51" t="n">
        <f aca="false">EOMONTH(BV146,1)</f>
        <v>36250</v>
      </c>
      <c r="BX146" s="52"/>
      <c r="BZ146" s="34" t="n">
        <f aca="false">MATCH(C146,Curves!$C$12:$C$433,0)</f>
        <v>144</v>
      </c>
      <c r="CA146" s="34" t="n">
        <f aca="false">MATCH(CONCATENATE("NG ",TEXT($BM146,"mmm-yyyy")),Curves!$11:$11,0)</f>
        <v>20</v>
      </c>
      <c r="CB146" s="34" t="n">
        <f aca="false">MATCH(CONCATENATE("B ",TEXT($BM146,"mmm-yyyy")),Curves!$11:$11,0)</f>
        <v>8</v>
      </c>
      <c r="CC146" s="34" t="n">
        <f aca="false">MATCH(CONCATENATE("DISC ",TEXT($BM146,"mmm-yyyy")),Curves!$11:$11,0)</f>
        <v>32</v>
      </c>
      <c r="CD146" s="34"/>
      <c r="CE146" s="34" t="n">
        <f aca="false">MATCH(CONCATENATE("NG ",TEXT($BN146,"mmm-yyyy")),Curves!$11:$11,0)</f>
        <v>21</v>
      </c>
      <c r="CF146" s="34" t="n">
        <f aca="false">MATCH(CONCATENATE("B ",TEXT($BN146,"mmm-yyyy")),Curves!$11:$11,0)</f>
        <v>9</v>
      </c>
      <c r="CG146" s="34" t="n">
        <f aca="false">MATCH(CONCATENATE("DISC ",TEXT($BN146,"mmm-yyyy")),Curves!$11:$11,0)</f>
        <v>33</v>
      </c>
      <c r="CH146" s="34"/>
      <c r="CI146" s="34" t="n">
        <f aca="false">MATCH(CONCATENATE("NG ",TEXT($BO146,"mmm-yyyy")),Curves!$11:$11,0)</f>
        <v>22</v>
      </c>
      <c r="CJ146" s="34" t="n">
        <f aca="false">MATCH(CONCATENATE("B ",TEXT($BO146,"mmm-yyyy")),Curves!$11:$11,0)</f>
        <v>10</v>
      </c>
      <c r="CK146" s="34" t="n">
        <f aca="false">MATCH(CONCATENATE("DISC ",TEXT($BO146,"mmm-yyyy")),Curves!$11:$11,0)</f>
        <v>34</v>
      </c>
      <c r="CL146" s="34"/>
      <c r="CM146" s="34" t="n">
        <f aca="false">MATCH(CONCATENATE("NG ",TEXT($BP146,"mmm-yyyy")),Curves!$11:$11,0)</f>
        <v>23</v>
      </c>
      <c r="CN146" s="34" t="n">
        <f aca="false">MATCH(CONCATENATE("B ",TEXT($BP146,"mmm-yyyy")),Curves!$11:$11,0)</f>
        <v>11</v>
      </c>
      <c r="CO146" s="34" t="n">
        <f aca="false">MATCH(CONCATENATE("DISC ",TEXT($BP146,"mmm-yyyy")),Curves!$11:$11,0)</f>
        <v>35</v>
      </c>
      <c r="CP146" s="34"/>
      <c r="CQ146" s="34" t="n">
        <f aca="false">MATCH(CONCATENATE("NG ",TEXT($BQ146,"mmm-yyyy")),Curves!$11:$11,0)</f>
        <v>24</v>
      </c>
      <c r="CR146" s="34" t="n">
        <f aca="false">MATCH(CONCATENATE("B ",TEXT($BQ146,"mmm-yyyy")),Curves!$11:$11,0)</f>
        <v>12</v>
      </c>
      <c r="CS146" s="34" t="n">
        <f aca="false">MATCH(CONCATENATE("DISC ",TEXT($BQ146,"mmm-yyyy")),Curves!$11:$11,0)</f>
        <v>36</v>
      </c>
      <c r="CT146" s="34"/>
      <c r="CU146" s="34" t="n">
        <f aca="false">MATCH(CONCATENATE("NG ",TEXT($BR146,"mmm-yyyy")),Curves!$11:$11,0)</f>
        <v>25</v>
      </c>
      <c r="CV146" s="34" t="n">
        <f aca="false">MATCH(CONCATENATE("B ",TEXT($BR146,"mmm-yyyy")),Curves!$11:$11,0)</f>
        <v>13</v>
      </c>
      <c r="CW146" s="34" t="n">
        <f aca="false">MATCH(CONCATENATE("DISC ",TEXT($BR146,"mmm-yyyy")),Curves!$11:$11,0)</f>
        <v>37</v>
      </c>
      <c r="CX146" s="34"/>
      <c r="CY146" s="34" t="n">
        <f aca="false">MATCH(CONCATENATE("NG ",TEXT($BS146,"mmm-yyyy")),Curves!$11:$11,0)</f>
        <v>26</v>
      </c>
      <c r="CZ146" s="34" t="n">
        <f aca="false">MATCH(CONCATENATE("B ",TEXT($BS146,"mmm-yyyy")),Curves!$11:$11,0)</f>
        <v>14</v>
      </c>
      <c r="DA146" s="34" t="n">
        <f aca="false">MATCH(CONCATENATE("DISC ",TEXT($BS146,"mmm-yyyy")),Curves!$11:$11,0)</f>
        <v>38</v>
      </c>
      <c r="DB146" s="34"/>
      <c r="DC146" s="34" t="n">
        <f aca="false">MATCH(CONCATENATE("NG ",TEXT($BT146,"mmm-yyyy")),Curves!$11:$11,0)</f>
        <v>27</v>
      </c>
      <c r="DD146" s="34" t="n">
        <f aca="false">MATCH(CONCATENATE("B ",TEXT($BT146,"mmm-yyyy")),Curves!$11:$11,0)</f>
        <v>15</v>
      </c>
      <c r="DE146" s="34" t="n">
        <f aca="false">MATCH(CONCATENATE("DISC ",TEXT($BT146,"mmm-yyyy")),Curves!$11:$11,0)</f>
        <v>39</v>
      </c>
      <c r="DF146" s="34"/>
      <c r="DG146" s="34" t="n">
        <f aca="false">MATCH(CONCATENATE("NG ",TEXT($BU146,"mmm-yyyy")),Curves!$11:$11,0)</f>
        <v>28</v>
      </c>
      <c r="DH146" s="34" t="n">
        <f aca="false">MATCH(CONCATENATE("B ",TEXT($BU146,"mmm-yyyy")),Curves!$11:$11,0)</f>
        <v>16</v>
      </c>
      <c r="DI146" s="34" t="n">
        <f aca="false">MATCH(CONCATENATE("DISC ",TEXT($BU146,"mmm-yyyy")),Curves!$11:$11,0)</f>
        <v>40</v>
      </c>
      <c r="DK146" s="34" t="n">
        <f aca="false">MATCH(CONCATENATE("NG ",TEXT($BV146,"mmm-yyyy")),Curves!$11:$11,0)</f>
        <v>29</v>
      </c>
      <c r="DL146" s="34" t="n">
        <f aca="false">MATCH(CONCATENATE("B ",TEXT($BV146,"mmm-yyyy")),Curves!$11:$11,0)</f>
        <v>17</v>
      </c>
      <c r="DM146" s="34" t="n">
        <f aca="false">MATCH(CONCATENATE("DISC ",TEXT($BV146,"mmm-yyyy")),Curves!$11:$11,0)</f>
        <v>41</v>
      </c>
      <c r="DO146" s="34" t="n">
        <f aca="false">MATCH(CONCATENATE("NG ",TEXT($BW146,"mmm-yyyy")),Curves!$11:$11,0)</f>
        <v>30</v>
      </c>
      <c r="DP146" s="34" t="n">
        <f aca="false">MATCH(CONCATENATE("B ",TEXT($BW146,"mmm-yyyy")),Curves!$11:$11,0)</f>
        <v>18</v>
      </c>
      <c r="DQ146" s="34" t="n">
        <f aca="false">MATCH(CONCATENATE("DISC ",TEXT($BW146,"mmm-yyyy")),Curves!$11:$11,0)</f>
        <v>42</v>
      </c>
    </row>
    <row r="147" customFormat="false" ht="12.75" hidden="false" customHeight="false" outlineLevel="0" collapsed="false">
      <c r="B147" s="26" t="n">
        <f aca="false">IF(C147&lt;&gt;"",IF(C147&gt;=(WORKDAY(EOMONTH(C147,0)+1,-2)),EOMONTH(EOMONTH(C147,0)+1,0)+1,EOMONTH(C147,0)+1),"")</f>
        <v>36039</v>
      </c>
      <c r="C147" s="45" t="n">
        <f aca="false">IF(Curves!C156&lt;&gt;"",Curves!C156,"")</f>
        <v>36030</v>
      </c>
      <c r="D147" s="46"/>
      <c r="E147" s="47" t="n">
        <f aca="false">(T147+U147)*V147</f>
        <v>0</v>
      </c>
      <c r="F147" s="47" t="n">
        <f aca="false">(X147+Y147)*Z147</f>
        <v>0</v>
      </c>
      <c r="G147" s="47" t="n">
        <f aca="false">(AB147+AC147)*AD147</f>
        <v>0</v>
      </c>
      <c r="H147" s="47" t="n">
        <f aca="false">(AF147+AG147)*AH147</f>
        <v>0</v>
      </c>
      <c r="I147" s="47" t="n">
        <f aca="false">(AJ147+AK147)*AL147</f>
        <v>0</v>
      </c>
      <c r="J147" s="47" t="n">
        <f aca="false">(AN147+AO147)*AP147</f>
        <v>0</v>
      </c>
      <c r="K147" s="47" t="n">
        <f aca="false">(AR147+AS147)*AT147</f>
        <v>0</v>
      </c>
      <c r="L147" s="47" t="n">
        <f aca="false">(AV147+AW147)*AX147</f>
        <v>0</v>
      </c>
      <c r="M147" s="47" t="n">
        <f aca="false">(AZ147+BA147)*BB147</f>
        <v>0</v>
      </c>
      <c r="N147" s="47" t="n">
        <f aca="false">(BD147+BE147)*BF147</f>
        <v>0</v>
      </c>
      <c r="O147" s="48" t="n">
        <f aca="false">(BH147+BI147)*BJ147</f>
        <v>0</v>
      </c>
      <c r="P147" s="49" t="n">
        <f aca="false">MAX(E147:O147)</f>
        <v>0</v>
      </c>
      <c r="Q147" s="49" t="n">
        <f aca="false">MIN(I147:O147)</f>
        <v>0</v>
      </c>
      <c r="R147" s="50" t="n">
        <f aca="false">IF(P147-Q147&lt;&gt;0,P147-Q147,R146)</f>
        <v>0.5032418997043</v>
      </c>
      <c r="T147" s="31" t="n">
        <f aca="false">INDEX(Curves!$A$12:$AZ$907,$BZ147,CA147)</f>
        <v>0</v>
      </c>
      <c r="U147" s="31" t="n">
        <f aca="false">INDEX(Curves!$A$12:$AZ$907,$BZ147,CB147)</f>
        <v>0</v>
      </c>
      <c r="V147" s="31" t="n">
        <f aca="false">INDEX(Curves!$A$12:$AZ$907,$BZ147,CC147)</f>
        <v>0</v>
      </c>
      <c r="W147" s="31"/>
      <c r="X147" s="31" t="n">
        <f aca="false">INDEX(Curves!$A$12:$AZ$907,$BZ147,CE147)</f>
        <v>0</v>
      </c>
      <c r="Y147" s="31" t="n">
        <f aca="false">INDEX(Curves!$A$12:$AZ$907,$BZ147,CF147)</f>
        <v>0</v>
      </c>
      <c r="Z147" s="31" t="n">
        <f aca="false">INDEX(Curves!$A$12:$AZ$907,$BZ147,CG147)</f>
        <v>0</v>
      </c>
      <c r="AA147" s="31"/>
      <c r="AB147" s="31" t="n">
        <f aca="false">INDEX(Curves!$A$12:$AZ$907,$BZ147,CI147)</f>
        <v>0</v>
      </c>
      <c r="AC147" s="31" t="n">
        <f aca="false">INDEX(Curves!$A$12:$AZ$907,$BZ147,CJ147)</f>
        <v>0</v>
      </c>
      <c r="AD147" s="31" t="n">
        <f aca="false">INDEX(Curves!$A$12:$AZ$907,$BZ147,CK147)</f>
        <v>0</v>
      </c>
      <c r="AE147" s="31"/>
      <c r="AF147" s="31" t="n">
        <f aca="false">INDEX(Curves!$A$12:$AZ$907,$BZ147,CM147)</f>
        <v>0</v>
      </c>
      <c r="AG147" s="31" t="n">
        <f aca="false">INDEX(Curves!$A$12:$AZ$907,$BZ147,CN147)</f>
        <v>0</v>
      </c>
      <c r="AH147" s="31" t="n">
        <f aca="false">INDEX(Curves!$A$12:$AZ$907,$BZ147,CO147)</f>
        <v>0</v>
      </c>
      <c r="AI147" s="31"/>
      <c r="AJ147" s="31" t="n">
        <f aca="false">INDEX(Curves!$A$12:$AZ$907,$BZ147,CQ147)</f>
        <v>0</v>
      </c>
      <c r="AK147" s="31" t="n">
        <f aca="false">INDEX(Curves!$A$12:$AZ$907,$BZ147,CR147)</f>
        <v>0</v>
      </c>
      <c r="AL147" s="31" t="n">
        <f aca="false">INDEX(Curves!$A$12:$AZ$907,$BZ147,CS147)</f>
        <v>0</v>
      </c>
      <c r="AM147" s="31"/>
      <c r="AN147" s="31" t="n">
        <f aca="false">INDEX(Curves!$A$12:$AZ$907,$BZ147,CU147)</f>
        <v>0</v>
      </c>
      <c r="AO147" s="31" t="n">
        <f aca="false">INDEX(Curves!$A$12:$AZ$907,$BZ147,CV147)</f>
        <v>0</v>
      </c>
      <c r="AP147" s="31" t="n">
        <f aca="false">INDEX(Curves!$A$12:$AZ$907,$BZ147,CW147)</f>
        <v>0</v>
      </c>
      <c r="AQ147" s="31"/>
      <c r="AR147" s="31" t="n">
        <f aca="false">INDEX(Curves!$A$12:$AZ$907,$BZ147,CY147)</f>
        <v>0</v>
      </c>
      <c r="AS147" s="31" t="n">
        <f aca="false">INDEX(Curves!$A$12:$AZ$907,$BZ147,CZ147)</f>
        <v>0</v>
      </c>
      <c r="AT147" s="31" t="n">
        <f aca="false">INDEX(Curves!$A$12:$AZ$907,$BZ147,DA147)</f>
        <v>0</v>
      </c>
      <c r="AU147" s="31"/>
      <c r="AV147" s="31" t="n">
        <f aca="false">INDEX(Curves!$A$12:$AZ$907,$BZ147,DC147)</f>
        <v>0</v>
      </c>
      <c r="AW147" s="31" t="n">
        <f aca="false">INDEX(Curves!$A$12:$AZ$907,$BZ147,DD147)</f>
        <v>0</v>
      </c>
      <c r="AX147" s="31" t="n">
        <f aca="false">INDEX(Curves!$A$12:$AZ$907,$BZ147,DE147)</f>
        <v>0</v>
      </c>
      <c r="AY147" s="31"/>
      <c r="AZ147" s="31" t="n">
        <f aca="false">INDEX(Curves!$A$12:$AZ$907,$BZ147,DG147)</f>
        <v>0</v>
      </c>
      <c r="BA147" s="31" t="n">
        <f aca="false">INDEX(Curves!$A$12:$AZ$907,$BZ147,DH147)</f>
        <v>0</v>
      </c>
      <c r="BB147" s="31" t="n">
        <f aca="false">INDEX(Curves!$A$12:$AZ$907,$BZ147,DI147)</f>
        <v>0</v>
      </c>
      <c r="BC147" s="31"/>
      <c r="BD147" s="31" t="n">
        <f aca="false">INDEX(Curves!$A$12:$AZ$907,$BZ147,DK147)</f>
        <v>0</v>
      </c>
      <c r="BE147" s="31" t="n">
        <f aca="false">INDEX(Curves!$A$12:$AZ$907,$BZ147,DL147)</f>
        <v>0</v>
      </c>
      <c r="BF147" s="31" t="n">
        <f aca="false">INDEX(Curves!$A$12:$AZ$907,$BZ147,DM147)</f>
        <v>0</v>
      </c>
      <c r="BG147" s="31"/>
      <c r="BH147" s="31" t="n">
        <f aca="false">INDEX(Curves!$A$12:$AZ$907,$BZ147,DO147)</f>
        <v>0</v>
      </c>
      <c r="BI147" s="31" t="n">
        <f aca="false">INDEX(Curves!$A$12:$AZ$907,$BZ147,DP147)</f>
        <v>0</v>
      </c>
      <c r="BJ147" s="31" t="n">
        <f aca="false">INDEX(Curves!$A$12:$AZ$907,$BZ147,DQ147)</f>
        <v>0</v>
      </c>
      <c r="BK147" s="0"/>
      <c r="BL147" s="0"/>
      <c r="BM147" s="51" t="n">
        <f aca="false">BM146</f>
        <v>35916</v>
      </c>
      <c r="BN147" s="51" t="n">
        <f aca="false">EOMONTH(BM147,1)</f>
        <v>35976</v>
      </c>
      <c r="BO147" s="51" t="n">
        <f aca="false">EOMONTH(BN147,1)</f>
        <v>36007</v>
      </c>
      <c r="BP147" s="51" t="n">
        <f aca="false">EOMONTH(BO147,1)</f>
        <v>36038</v>
      </c>
      <c r="BQ147" s="51" t="n">
        <f aca="false">EOMONTH(BP147,1)</f>
        <v>36068</v>
      </c>
      <c r="BR147" s="51" t="n">
        <f aca="false">EOMONTH(BQ147,1)</f>
        <v>36099</v>
      </c>
      <c r="BS147" s="51" t="n">
        <f aca="false">EOMONTH(BR147,1)</f>
        <v>36129</v>
      </c>
      <c r="BT147" s="51" t="n">
        <f aca="false">EOMONTH(BS147,1)</f>
        <v>36160</v>
      </c>
      <c r="BU147" s="51" t="n">
        <f aca="false">EOMONTH(BT147,1)</f>
        <v>36191</v>
      </c>
      <c r="BV147" s="51" t="n">
        <f aca="false">EOMONTH(BU147,1)</f>
        <v>36219</v>
      </c>
      <c r="BW147" s="51" t="n">
        <f aca="false">EOMONTH(BV147,1)</f>
        <v>36250</v>
      </c>
      <c r="BX147" s="52"/>
      <c r="BZ147" s="34" t="n">
        <f aca="false">MATCH(C147,Curves!$C$12:$C$433,0)</f>
        <v>145</v>
      </c>
      <c r="CA147" s="34" t="n">
        <f aca="false">MATCH(CONCATENATE("NG ",TEXT($BM147,"mmm-yyyy")),Curves!$11:$11,0)</f>
        <v>20</v>
      </c>
      <c r="CB147" s="34" t="n">
        <f aca="false">MATCH(CONCATENATE("B ",TEXT($BM147,"mmm-yyyy")),Curves!$11:$11,0)</f>
        <v>8</v>
      </c>
      <c r="CC147" s="34" t="n">
        <f aca="false">MATCH(CONCATENATE("DISC ",TEXT($BM147,"mmm-yyyy")),Curves!$11:$11,0)</f>
        <v>32</v>
      </c>
      <c r="CD147" s="34"/>
      <c r="CE147" s="34" t="n">
        <f aca="false">MATCH(CONCATENATE("NG ",TEXT($BN147,"mmm-yyyy")),Curves!$11:$11,0)</f>
        <v>21</v>
      </c>
      <c r="CF147" s="34" t="n">
        <f aca="false">MATCH(CONCATENATE("B ",TEXT($BN147,"mmm-yyyy")),Curves!$11:$11,0)</f>
        <v>9</v>
      </c>
      <c r="CG147" s="34" t="n">
        <f aca="false">MATCH(CONCATENATE("DISC ",TEXT($BN147,"mmm-yyyy")),Curves!$11:$11,0)</f>
        <v>33</v>
      </c>
      <c r="CH147" s="34"/>
      <c r="CI147" s="34" t="n">
        <f aca="false">MATCH(CONCATENATE("NG ",TEXT($BO147,"mmm-yyyy")),Curves!$11:$11,0)</f>
        <v>22</v>
      </c>
      <c r="CJ147" s="34" t="n">
        <f aca="false">MATCH(CONCATENATE("B ",TEXT($BO147,"mmm-yyyy")),Curves!$11:$11,0)</f>
        <v>10</v>
      </c>
      <c r="CK147" s="34" t="n">
        <f aca="false">MATCH(CONCATENATE("DISC ",TEXT($BO147,"mmm-yyyy")),Curves!$11:$11,0)</f>
        <v>34</v>
      </c>
      <c r="CL147" s="34"/>
      <c r="CM147" s="34" t="n">
        <f aca="false">MATCH(CONCATENATE("NG ",TEXT($BP147,"mmm-yyyy")),Curves!$11:$11,0)</f>
        <v>23</v>
      </c>
      <c r="CN147" s="34" t="n">
        <f aca="false">MATCH(CONCATENATE("B ",TEXT($BP147,"mmm-yyyy")),Curves!$11:$11,0)</f>
        <v>11</v>
      </c>
      <c r="CO147" s="34" t="n">
        <f aca="false">MATCH(CONCATENATE("DISC ",TEXT($BP147,"mmm-yyyy")),Curves!$11:$11,0)</f>
        <v>35</v>
      </c>
      <c r="CP147" s="34"/>
      <c r="CQ147" s="34" t="n">
        <f aca="false">MATCH(CONCATENATE("NG ",TEXT($BQ147,"mmm-yyyy")),Curves!$11:$11,0)</f>
        <v>24</v>
      </c>
      <c r="CR147" s="34" t="n">
        <f aca="false">MATCH(CONCATENATE("B ",TEXT($BQ147,"mmm-yyyy")),Curves!$11:$11,0)</f>
        <v>12</v>
      </c>
      <c r="CS147" s="34" t="n">
        <f aca="false">MATCH(CONCATENATE("DISC ",TEXT($BQ147,"mmm-yyyy")),Curves!$11:$11,0)</f>
        <v>36</v>
      </c>
      <c r="CT147" s="34"/>
      <c r="CU147" s="34" t="n">
        <f aca="false">MATCH(CONCATENATE("NG ",TEXT($BR147,"mmm-yyyy")),Curves!$11:$11,0)</f>
        <v>25</v>
      </c>
      <c r="CV147" s="34" t="n">
        <f aca="false">MATCH(CONCATENATE("B ",TEXT($BR147,"mmm-yyyy")),Curves!$11:$11,0)</f>
        <v>13</v>
      </c>
      <c r="CW147" s="34" t="n">
        <f aca="false">MATCH(CONCATENATE("DISC ",TEXT($BR147,"mmm-yyyy")),Curves!$11:$11,0)</f>
        <v>37</v>
      </c>
      <c r="CX147" s="34"/>
      <c r="CY147" s="34" t="n">
        <f aca="false">MATCH(CONCATENATE("NG ",TEXT($BS147,"mmm-yyyy")),Curves!$11:$11,0)</f>
        <v>26</v>
      </c>
      <c r="CZ147" s="34" t="n">
        <f aca="false">MATCH(CONCATENATE("B ",TEXT($BS147,"mmm-yyyy")),Curves!$11:$11,0)</f>
        <v>14</v>
      </c>
      <c r="DA147" s="34" t="n">
        <f aca="false">MATCH(CONCATENATE("DISC ",TEXT($BS147,"mmm-yyyy")),Curves!$11:$11,0)</f>
        <v>38</v>
      </c>
      <c r="DB147" s="34"/>
      <c r="DC147" s="34" t="n">
        <f aca="false">MATCH(CONCATENATE("NG ",TEXT($BT147,"mmm-yyyy")),Curves!$11:$11,0)</f>
        <v>27</v>
      </c>
      <c r="DD147" s="34" t="n">
        <f aca="false">MATCH(CONCATENATE("B ",TEXT($BT147,"mmm-yyyy")),Curves!$11:$11,0)</f>
        <v>15</v>
      </c>
      <c r="DE147" s="34" t="n">
        <f aca="false">MATCH(CONCATENATE("DISC ",TEXT($BT147,"mmm-yyyy")),Curves!$11:$11,0)</f>
        <v>39</v>
      </c>
      <c r="DF147" s="34"/>
      <c r="DG147" s="34" t="n">
        <f aca="false">MATCH(CONCATENATE("NG ",TEXT($BU147,"mmm-yyyy")),Curves!$11:$11,0)</f>
        <v>28</v>
      </c>
      <c r="DH147" s="34" t="n">
        <f aca="false">MATCH(CONCATENATE("B ",TEXT($BU147,"mmm-yyyy")),Curves!$11:$11,0)</f>
        <v>16</v>
      </c>
      <c r="DI147" s="34" t="n">
        <f aca="false">MATCH(CONCATENATE("DISC ",TEXT($BU147,"mmm-yyyy")),Curves!$11:$11,0)</f>
        <v>40</v>
      </c>
      <c r="DK147" s="34" t="n">
        <f aca="false">MATCH(CONCATENATE("NG ",TEXT($BV147,"mmm-yyyy")),Curves!$11:$11,0)</f>
        <v>29</v>
      </c>
      <c r="DL147" s="34" t="n">
        <f aca="false">MATCH(CONCATENATE("B ",TEXT($BV147,"mmm-yyyy")),Curves!$11:$11,0)</f>
        <v>17</v>
      </c>
      <c r="DM147" s="34" t="n">
        <f aca="false">MATCH(CONCATENATE("DISC ",TEXT($BV147,"mmm-yyyy")),Curves!$11:$11,0)</f>
        <v>41</v>
      </c>
      <c r="DO147" s="34" t="n">
        <f aca="false">MATCH(CONCATENATE("NG ",TEXT($BW147,"mmm-yyyy")),Curves!$11:$11,0)</f>
        <v>30</v>
      </c>
      <c r="DP147" s="34" t="n">
        <f aca="false">MATCH(CONCATENATE("B ",TEXT($BW147,"mmm-yyyy")),Curves!$11:$11,0)</f>
        <v>18</v>
      </c>
      <c r="DQ147" s="34" t="n">
        <f aca="false">MATCH(CONCATENATE("DISC ",TEXT($BW147,"mmm-yyyy")),Curves!$11:$11,0)</f>
        <v>42</v>
      </c>
    </row>
    <row r="148" customFormat="false" ht="12.75" hidden="false" customHeight="false" outlineLevel="0" collapsed="false">
      <c r="B148" s="26" t="n">
        <f aca="false">IF(C148&lt;&gt;"",IF(C148&gt;=(WORKDAY(EOMONTH(C148,0)+1,-2)),EOMONTH(EOMONTH(C148,0)+1,0)+1,EOMONTH(C148,0)+1),"")</f>
        <v>36039</v>
      </c>
      <c r="C148" s="45" t="n">
        <f aca="false">IF(Curves!C157&lt;&gt;"",Curves!C157,"")</f>
        <v>36031</v>
      </c>
      <c r="D148" s="46"/>
      <c r="E148" s="47" t="n">
        <f aca="false">(T148+U148)*V148</f>
        <v>0</v>
      </c>
      <c r="F148" s="47" t="n">
        <f aca="false">(X148+Y148)*Z148</f>
        <v>0</v>
      </c>
      <c r="G148" s="47" t="n">
        <f aca="false">(AB148+AC148)*AD148</f>
        <v>0</v>
      </c>
      <c r="H148" s="47" t="n">
        <f aca="false">(AF148+AG148)*AH148</f>
        <v>0</v>
      </c>
      <c r="I148" s="47" t="n">
        <f aca="false">(AJ148+AK148)*AL148</f>
        <v>2.31315286128986</v>
      </c>
      <c r="J148" s="47" t="n">
        <f aca="false">(AN148+AO148)*AP148</f>
        <v>2.18696998120579</v>
      </c>
      <c r="K148" s="47" t="n">
        <f aca="false">(AR148+AS148)*AT148</f>
        <v>2.36930357165755</v>
      </c>
      <c r="L148" s="47" t="n">
        <f aca="false">(AV148+AW148)*AX148</f>
        <v>2.59452871917835</v>
      </c>
      <c r="M148" s="47" t="n">
        <f aca="false">(AZ148+BA148)*BB148</f>
        <v>2.70159476928368</v>
      </c>
      <c r="N148" s="47" t="n">
        <f aca="false">(BD148+BE148)*BF148</f>
        <v>2.6282440405111</v>
      </c>
      <c r="O148" s="48" t="n">
        <f aca="false">(BH148+BI148)*BJ148</f>
        <v>2.51986505353688</v>
      </c>
      <c r="P148" s="49" t="n">
        <f aca="false">MAX(E148:O148)</f>
        <v>2.70159476928368</v>
      </c>
      <c r="Q148" s="49" t="n">
        <f aca="false">MIN(I148:O148)</f>
        <v>2.18696998120579</v>
      </c>
      <c r="R148" s="50" t="n">
        <f aca="false">IF(P148-Q148&lt;&gt;0,P148-Q148,R147)</f>
        <v>0.514624788077885</v>
      </c>
      <c r="T148" s="31" t="n">
        <f aca="false">INDEX(Curves!$A$12:$AZ$907,$BZ148,CA148)</f>
        <v>0</v>
      </c>
      <c r="U148" s="31" t="n">
        <f aca="false">INDEX(Curves!$A$12:$AZ$907,$BZ148,CB148)</f>
        <v>0</v>
      </c>
      <c r="V148" s="31" t="n">
        <f aca="false">INDEX(Curves!$A$12:$AZ$907,$BZ148,CC148)</f>
        <v>0</v>
      </c>
      <c r="W148" s="31"/>
      <c r="X148" s="31" t="n">
        <f aca="false">INDEX(Curves!$A$12:$AZ$907,$BZ148,CE148)</f>
        <v>0</v>
      </c>
      <c r="Y148" s="31" t="n">
        <f aca="false">INDEX(Curves!$A$12:$AZ$907,$BZ148,CF148)</f>
        <v>0</v>
      </c>
      <c r="Z148" s="31" t="n">
        <f aca="false">INDEX(Curves!$A$12:$AZ$907,$BZ148,CG148)</f>
        <v>0</v>
      </c>
      <c r="AA148" s="31"/>
      <c r="AB148" s="31" t="n">
        <f aca="false">INDEX(Curves!$A$12:$AZ$907,$BZ148,CI148)</f>
        <v>0</v>
      </c>
      <c r="AC148" s="31" t="n">
        <f aca="false">INDEX(Curves!$A$12:$AZ$907,$BZ148,CJ148)</f>
        <v>0</v>
      </c>
      <c r="AD148" s="31" t="n">
        <f aca="false">INDEX(Curves!$A$12:$AZ$907,$BZ148,CK148)</f>
        <v>0</v>
      </c>
      <c r="AE148" s="31"/>
      <c r="AF148" s="31" t="n">
        <f aca="false">INDEX(Curves!$A$12:$AZ$907,$BZ148,CM148)</f>
        <v>0</v>
      </c>
      <c r="AG148" s="31" t="n">
        <f aca="false">INDEX(Curves!$A$12:$AZ$907,$BZ148,CN148)</f>
        <v>0</v>
      </c>
      <c r="AH148" s="31" t="n">
        <f aca="false">INDEX(Curves!$A$12:$AZ$907,$BZ148,CO148)</f>
        <v>0</v>
      </c>
      <c r="AI148" s="31"/>
      <c r="AJ148" s="31" t="n">
        <f aca="false">INDEX(Curves!$A$12:$AZ$907,$BZ148,CQ148)</f>
        <v>1.926</v>
      </c>
      <c r="AK148" s="31" t="n">
        <f aca="false">INDEX(Curves!$A$12:$AZ$907,$BZ148,CR148)</f>
        <v>0.39</v>
      </c>
      <c r="AL148" s="31" t="n">
        <f aca="false">INDEX(Curves!$A$12:$AZ$907,$BZ148,CS148)</f>
        <v>0.998770665496485</v>
      </c>
      <c r="AM148" s="31"/>
      <c r="AN148" s="31" t="n">
        <f aca="false">INDEX(Curves!$A$12:$AZ$907,$BZ148,CU148)</f>
        <v>1.95</v>
      </c>
      <c r="AO148" s="31" t="n">
        <f aca="false">INDEX(Curves!$A$12:$AZ$907,$BZ148,CV148)</f>
        <v>0.25</v>
      </c>
      <c r="AP148" s="31" t="n">
        <f aca="false">INDEX(Curves!$A$12:$AZ$907,$BZ148,CW148)</f>
        <v>0.994077264184451</v>
      </c>
      <c r="AQ148" s="31"/>
      <c r="AR148" s="31" t="n">
        <f aca="false">INDEX(Curves!$A$12:$AZ$907,$BZ148,CY148)</f>
        <v>2.155</v>
      </c>
      <c r="AS148" s="31" t="n">
        <f aca="false">INDEX(Curves!$A$12:$AZ$907,$BZ148,CZ148)</f>
        <v>0.24</v>
      </c>
      <c r="AT148" s="31" t="n">
        <f aca="false">INDEX(Curves!$A$12:$AZ$907,$BZ148,DA148)</f>
        <v>0.989270802362236</v>
      </c>
      <c r="AU148" s="31"/>
      <c r="AV148" s="31" t="n">
        <f aca="false">INDEX(Curves!$A$12:$AZ$907,$BZ148,DC148)</f>
        <v>2.395</v>
      </c>
      <c r="AW148" s="31" t="n">
        <f aca="false">INDEX(Curves!$A$12:$AZ$907,$BZ148,DD148)</f>
        <v>0.24</v>
      </c>
      <c r="AX148" s="31" t="n">
        <f aca="false">INDEX(Curves!$A$12:$AZ$907,$BZ148,DE148)</f>
        <v>0.984640880143587</v>
      </c>
      <c r="AY148" s="31"/>
      <c r="AZ148" s="31" t="n">
        <f aca="false">INDEX(Curves!$A$12:$AZ$907,$BZ148,DG148)</f>
        <v>2.517</v>
      </c>
      <c r="BA148" s="31" t="n">
        <f aca="false">INDEX(Curves!$A$12:$AZ$907,$BZ148,DH148)</f>
        <v>0.24</v>
      </c>
      <c r="BB148" s="31" t="n">
        <f aca="false">INDEX(Curves!$A$12:$AZ$907,$BZ148,DI148)</f>
        <v>0.979903797346274</v>
      </c>
      <c r="BC148" s="31"/>
      <c r="BD148" s="31" t="n">
        <f aca="false">INDEX(Curves!$A$12:$AZ$907,$BZ148,DK148)</f>
        <v>2.455</v>
      </c>
      <c r="BE148" s="31" t="n">
        <f aca="false">INDEX(Curves!$A$12:$AZ$907,$BZ148,DL148)</f>
        <v>0.24</v>
      </c>
      <c r="BF148" s="31" t="n">
        <f aca="false">INDEX(Curves!$A$12:$AZ$907,$BZ148,DM148)</f>
        <v>0.97522969963306</v>
      </c>
      <c r="BG148" s="31"/>
      <c r="BH148" s="31" t="n">
        <f aca="false">INDEX(Curves!$A$12:$AZ$907,$BZ148,DO148)</f>
        <v>2.355</v>
      </c>
      <c r="BI148" s="31" t="n">
        <f aca="false">INDEX(Curves!$A$12:$AZ$907,$BZ148,DP148)</f>
        <v>0.24</v>
      </c>
      <c r="BJ148" s="31" t="n">
        <f aca="false">INDEX(Curves!$A$12:$AZ$907,$BZ148,DQ148)</f>
        <v>0.97104626340535</v>
      </c>
      <c r="BK148" s="0"/>
      <c r="BL148" s="0"/>
      <c r="BM148" s="51" t="n">
        <f aca="false">BM147</f>
        <v>35916</v>
      </c>
      <c r="BN148" s="51" t="n">
        <f aca="false">EOMONTH(BM148,1)</f>
        <v>35976</v>
      </c>
      <c r="BO148" s="51" t="n">
        <f aca="false">EOMONTH(BN148,1)</f>
        <v>36007</v>
      </c>
      <c r="BP148" s="51" t="n">
        <f aca="false">EOMONTH(BO148,1)</f>
        <v>36038</v>
      </c>
      <c r="BQ148" s="51" t="n">
        <f aca="false">EOMONTH(BP148,1)</f>
        <v>36068</v>
      </c>
      <c r="BR148" s="51" t="n">
        <f aca="false">EOMONTH(BQ148,1)</f>
        <v>36099</v>
      </c>
      <c r="BS148" s="51" t="n">
        <f aca="false">EOMONTH(BR148,1)</f>
        <v>36129</v>
      </c>
      <c r="BT148" s="51" t="n">
        <f aca="false">EOMONTH(BS148,1)</f>
        <v>36160</v>
      </c>
      <c r="BU148" s="51" t="n">
        <f aca="false">EOMONTH(BT148,1)</f>
        <v>36191</v>
      </c>
      <c r="BV148" s="51" t="n">
        <f aca="false">EOMONTH(BU148,1)</f>
        <v>36219</v>
      </c>
      <c r="BW148" s="51" t="n">
        <f aca="false">EOMONTH(BV148,1)</f>
        <v>36250</v>
      </c>
      <c r="BX148" s="52"/>
      <c r="BZ148" s="34" t="n">
        <f aca="false">MATCH(C148,Curves!$C$12:$C$433,0)</f>
        <v>146</v>
      </c>
      <c r="CA148" s="34" t="n">
        <f aca="false">MATCH(CONCATENATE("NG ",TEXT($BM148,"mmm-yyyy")),Curves!$11:$11,0)</f>
        <v>20</v>
      </c>
      <c r="CB148" s="34" t="n">
        <f aca="false">MATCH(CONCATENATE("B ",TEXT($BM148,"mmm-yyyy")),Curves!$11:$11,0)</f>
        <v>8</v>
      </c>
      <c r="CC148" s="34" t="n">
        <f aca="false">MATCH(CONCATENATE("DISC ",TEXT($BM148,"mmm-yyyy")),Curves!$11:$11,0)</f>
        <v>32</v>
      </c>
      <c r="CD148" s="34"/>
      <c r="CE148" s="34" t="n">
        <f aca="false">MATCH(CONCATENATE("NG ",TEXT($BN148,"mmm-yyyy")),Curves!$11:$11,0)</f>
        <v>21</v>
      </c>
      <c r="CF148" s="34" t="n">
        <f aca="false">MATCH(CONCATENATE("B ",TEXT($BN148,"mmm-yyyy")),Curves!$11:$11,0)</f>
        <v>9</v>
      </c>
      <c r="CG148" s="34" t="n">
        <f aca="false">MATCH(CONCATENATE("DISC ",TEXT($BN148,"mmm-yyyy")),Curves!$11:$11,0)</f>
        <v>33</v>
      </c>
      <c r="CH148" s="34"/>
      <c r="CI148" s="34" t="n">
        <f aca="false">MATCH(CONCATENATE("NG ",TEXT($BO148,"mmm-yyyy")),Curves!$11:$11,0)</f>
        <v>22</v>
      </c>
      <c r="CJ148" s="34" t="n">
        <f aca="false">MATCH(CONCATENATE("B ",TEXT($BO148,"mmm-yyyy")),Curves!$11:$11,0)</f>
        <v>10</v>
      </c>
      <c r="CK148" s="34" t="n">
        <f aca="false">MATCH(CONCATENATE("DISC ",TEXT($BO148,"mmm-yyyy")),Curves!$11:$11,0)</f>
        <v>34</v>
      </c>
      <c r="CL148" s="34"/>
      <c r="CM148" s="34" t="n">
        <f aca="false">MATCH(CONCATENATE("NG ",TEXT($BP148,"mmm-yyyy")),Curves!$11:$11,0)</f>
        <v>23</v>
      </c>
      <c r="CN148" s="34" t="n">
        <f aca="false">MATCH(CONCATENATE("B ",TEXT($BP148,"mmm-yyyy")),Curves!$11:$11,0)</f>
        <v>11</v>
      </c>
      <c r="CO148" s="34" t="n">
        <f aca="false">MATCH(CONCATENATE("DISC ",TEXT($BP148,"mmm-yyyy")),Curves!$11:$11,0)</f>
        <v>35</v>
      </c>
      <c r="CP148" s="34"/>
      <c r="CQ148" s="34" t="n">
        <f aca="false">MATCH(CONCATENATE("NG ",TEXT($BQ148,"mmm-yyyy")),Curves!$11:$11,0)</f>
        <v>24</v>
      </c>
      <c r="CR148" s="34" t="n">
        <f aca="false">MATCH(CONCATENATE("B ",TEXT($BQ148,"mmm-yyyy")),Curves!$11:$11,0)</f>
        <v>12</v>
      </c>
      <c r="CS148" s="34" t="n">
        <f aca="false">MATCH(CONCATENATE("DISC ",TEXT($BQ148,"mmm-yyyy")),Curves!$11:$11,0)</f>
        <v>36</v>
      </c>
      <c r="CT148" s="34"/>
      <c r="CU148" s="34" t="n">
        <f aca="false">MATCH(CONCATENATE("NG ",TEXT($BR148,"mmm-yyyy")),Curves!$11:$11,0)</f>
        <v>25</v>
      </c>
      <c r="CV148" s="34" t="n">
        <f aca="false">MATCH(CONCATENATE("B ",TEXT($BR148,"mmm-yyyy")),Curves!$11:$11,0)</f>
        <v>13</v>
      </c>
      <c r="CW148" s="34" t="n">
        <f aca="false">MATCH(CONCATENATE("DISC ",TEXT($BR148,"mmm-yyyy")),Curves!$11:$11,0)</f>
        <v>37</v>
      </c>
      <c r="CX148" s="34"/>
      <c r="CY148" s="34" t="n">
        <f aca="false">MATCH(CONCATENATE("NG ",TEXT($BS148,"mmm-yyyy")),Curves!$11:$11,0)</f>
        <v>26</v>
      </c>
      <c r="CZ148" s="34" t="n">
        <f aca="false">MATCH(CONCATENATE("B ",TEXT($BS148,"mmm-yyyy")),Curves!$11:$11,0)</f>
        <v>14</v>
      </c>
      <c r="DA148" s="34" t="n">
        <f aca="false">MATCH(CONCATENATE("DISC ",TEXT($BS148,"mmm-yyyy")),Curves!$11:$11,0)</f>
        <v>38</v>
      </c>
      <c r="DB148" s="34"/>
      <c r="DC148" s="34" t="n">
        <f aca="false">MATCH(CONCATENATE("NG ",TEXT($BT148,"mmm-yyyy")),Curves!$11:$11,0)</f>
        <v>27</v>
      </c>
      <c r="DD148" s="34" t="n">
        <f aca="false">MATCH(CONCATENATE("B ",TEXT($BT148,"mmm-yyyy")),Curves!$11:$11,0)</f>
        <v>15</v>
      </c>
      <c r="DE148" s="34" t="n">
        <f aca="false">MATCH(CONCATENATE("DISC ",TEXT($BT148,"mmm-yyyy")),Curves!$11:$11,0)</f>
        <v>39</v>
      </c>
      <c r="DF148" s="34"/>
      <c r="DG148" s="34" t="n">
        <f aca="false">MATCH(CONCATENATE("NG ",TEXT($BU148,"mmm-yyyy")),Curves!$11:$11,0)</f>
        <v>28</v>
      </c>
      <c r="DH148" s="34" t="n">
        <f aca="false">MATCH(CONCATENATE("B ",TEXT($BU148,"mmm-yyyy")),Curves!$11:$11,0)</f>
        <v>16</v>
      </c>
      <c r="DI148" s="34" t="n">
        <f aca="false">MATCH(CONCATENATE("DISC ",TEXT($BU148,"mmm-yyyy")),Curves!$11:$11,0)</f>
        <v>40</v>
      </c>
      <c r="DK148" s="34" t="n">
        <f aca="false">MATCH(CONCATENATE("NG ",TEXT($BV148,"mmm-yyyy")),Curves!$11:$11,0)</f>
        <v>29</v>
      </c>
      <c r="DL148" s="34" t="n">
        <f aca="false">MATCH(CONCATENATE("B ",TEXT($BV148,"mmm-yyyy")),Curves!$11:$11,0)</f>
        <v>17</v>
      </c>
      <c r="DM148" s="34" t="n">
        <f aca="false">MATCH(CONCATENATE("DISC ",TEXT($BV148,"mmm-yyyy")),Curves!$11:$11,0)</f>
        <v>41</v>
      </c>
      <c r="DO148" s="34" t="n">
        <f aca="false">MATCH(CONCATENATE("NG ",TEXT($BW148,"mmm-yyyy")),Curves!$11:$11,0)</f>
        <v>30</v>
      </c>
      <c r="DP148" s="34" t="n">
        <f aca="false">MATCH(CONCATENATE("B ",TEXT($BW148,"mmm-yyyy")),Curves!$11:$11,0)</f>
        <v>18</v>
      </c>
      <c r="DQ148" s="34" t="n">
        <f aca="false">MATCH(CONCATENATE("DISC ",TEXT($BW148,"mmm-yyyy")),Curves!$11:$11,0)</f>
        <v>42</v>
      </c>
    </row>
    <row r="149" customFormat="false" ht="12.75" hidden="false" customHeight="false" outlineLevel="0" collapsed="false">
      <c r="B149" s="26" t="n">
        <f aca="false">IF(C149&lt;&gt;"",IF(C149&gt;=(WORKDAY(EOMONTH(C149,0)+1,-2)),EOMONTH(EOMONTH(C149,0)+1,0)+1,EOMONTH(C149,0)+1),"")</f>
        <v>36039</v>
      </c>
      <c r="C149" s="45" t="n">
        <f aca="false">IF(Curves!C158&lt;&gt;"",Curves!C158,"")</f>
        <v>36032</v>
      </c>
      <c r="D149" s="46"/>
      <c r="E149" s="47" t="n">
        <f aca="false">(T149+U149)*V149</f>
        <v>0</v>
      </c>
      <c r="F149" s="47" t="n">
        <f aca="false">(X149+Y149)*Z149</f>
        <v>0</v>
      </c>
      <c r="G149" s="47" t="n">
        <f aca="false">(AB149+AC149)*AD149</f>
        <v>0</v>
      </c>
      <c r="H149" s="47" t="n">
        <f aca="false">(AF149+AG149)*AH149</f>
        <v>0</v>
      </c>
      <c r="I149" s="47" t="n">
        <f aca="false">(AJ149+AK149)*AL149</f>
        <v>2.23060046724865</v>
      </c>
      <c r="J149" s="47" t="n">
        <f aca="false">(AN149+AO149)*AP149</f>
        <v>2.09485856954399</v>
      </c>
      <c r="K149" s="47" t="n">
        <f aca="false">(AR149+AS149)*AT149</f>
        <v>2.30735470716761</v>
      </c>
      <c r="L149" s="47" t="n">
        <f aca="false">(AV149+AW149)*AX149</f>
        <v>2.54570788230279</v>
      </c>
      <c r="M149" s="47" t="n">
        <f aca="false">(AZ149+BA149)*BB149</f>
        <v>2.65596891865164</v>
      </c>
      <c r="N149" s="47" t="n">
        <f aca="false">(BD149+BE149)*BF149</f>
        <v>2.59454142580595</v>
      </c>
      <c r="O149" s="48" t="n">
        <f aca="false">(BH149+BI149)*BJ149</f>
        <v>2.4960149300695</v>
      </c>
      <c r="P149" s="49" t="n">
        <f aca="false">MAX(E149:O149)</f>
        <v>2.65596891865164</v>
      </c>
      <c r="Q149" s="49" t="n">
        <f aca="false">MIN(I149:O149)</f>
        <v>2.09485856954399</v>
      </c>
      <c r="R149" s="50" t="n">
        <f aca="false">IF(P149-Q149&lt;&gt;0,P149-Q149,R148)</f>
        <v>0.561110349107652</v>
      </c>
      <c r="T149" s="31" t="n">
        <f aca="false">INDEX(Curves!$A$12:$AZ$907,$BZ149,CA149)</f>
        <v>0</v>
      </c>
      <c r="U149" s="31" t="n">
        <f aca="false">INDEX(Curves!$A$12:$AZ$907,$BZ149,CB149)</f>
        <v>0</v>
      </c>
      <c r="V149" s="31" t="n">
        <f aca="false">INDEX(Curves!$A$12:$AZ$907,$BZ149,CC149)</f>
        <v>0</v>
      </c>
      <c r="W149" s="31"/>
      <c r="X149" s="31" t="n">
        <f aca="false">INDEX(Curves!$A$12:$AZ$907,$BZ149,CE149)</f>
        <v>0</v>
      </c>
      <c r="Y149" s="31" t="n">
        <f aca="false">INDEX(Curves!$A$12:$AZ$907,$BZ149,CF149)</f>
        <v>0</v>
      </c>
      <c r="Z149" s="31" t="n">
        <f aca="false">INDEX(Curves!$A$12:$AZ$907,$BZ149,CG149)</f>
        <v>0</v>
      </c>
      <c r="AA149" s="31"/>
      <c r="AB149" s="31" t="n">
        <f aca="false">INDEX(Curves!$A$12:$AZ$907,$BZ149,CI149)</f>
        <v>0</v>
      </c>
      <c r="AC149" s="31" t="n">
        <f aca="false">INDEX(Curves!$A$12:$AZ$907,$BZ149,CJ149)</f>
        <v>0</v>
      </c>
      <c r="AD149" s="31" t="n">
        <f aca="false">INDEX(Curves!$A$12:$AZ$907,$BZ149,CK149)</f>
        <v>0</v>
      </c>
      <c r="AE149" s="31"/>
      <c r="AF149" s="31" t="n">
        <f aca="false">INDEX(Curves!$A$12:$AZ$907,$BZ149,CM149)</f>
        <v>0</v>
      </c>
      <c r="AG149" s="31" t="n">
        <f aca="false">INDEX(Curves!$A$12:$AZ$907,$BZ149,CN149)</f>
        <v>0</v>
      </c>
      <c r="AH149" s="31" t="n">
        <f aca="false">INDEX(Curves!$A$12:$AZ$907,$BZ149,CO149)</f>
        <v>0</v>
      </c>
      <c r="AI149" s="31"/>
      <c r="AJ149" s="31" t="n">
        <f aca="false">INDEX(Curves!$A$12:$AZ$907,$BZ149,CQ149)</f>
        <v>1.828</v>
      </c>
      <c r="AK149" s="31" t="n">
        <f aca="false">INDEX(Curves!$A$12:$AZ$907,$BZ149,CR149)</f>
        <v>0.405</v>
      </c>
      <c r="AL149" s="31" t="n">
        <f aca="false">INDEX(Curves!$A$12:$AZ$907,$BZ149,CS149)</f>
        <v>0.998925421965362</v>
      </c>
      <c r="AM149" s="31"/>
      <c r="AN149" s="31" t="n">
        <f aca="false">INDEX(Curves!$A$12:$AZ$907,$BZ149,CU149)</f>
        <v>1.857</v>
      </c>
      <c r="AO149" s="31" t="n">
        <f aca="false">INDEX(Curves!$A$12:$AZ$907,$BZ149,CV149)</f>
        <v>0.25</v>
      </c>
      <c r="AP149" s="31" t="n">
        <f aca="false">INDEX(Curves!$A$12:$AZ$907,$BZ149,CW149)</f>
        <v>0.994237574534403</v>
      </c>
      <c r="AQ149" s="31"/>
      <c r="AR149" s="31" t="n">
        <f aca="false">INDEX(Curves!$A$12:$AZ$907,$BZ149,CY149)</f>
        <v>2.092</v>
      </c>
      <c r="AS149" s="31" t="n">
        <f aca="false">INDEX(Curves!$A$12:$AZ$907,$BZ149,CZ149)</f>
        <v>0.24</v>
      </c>
      <c r="AT149" s="31" t="n">
        <f aca="false">INDEX(Curves!$A$12:$AZ$907,$BZ149,DA149)</f>
        <v>0.989431692610469</v>
      </c>
      <c r="AU149" s="31"/>
      <c r="AV149" s="31" t="n">
        <f aca="false">INDEX(Curves!$A$12:$AZ$907,$BZ149,DC149)</f>
        <v>2.345</v>
      </c>
      <c r="AW149" s="31" t="n">
        <f aca="false">INDEX(Curves!$A$12:$AZ$907,$BZ149,DD149)</f>
        <v>0.24</v>
      </c>
      <c r="AX149" s="31" t="n">
        <f aca="false">INDEX(Curves!$A$12:$AZ$907,$BZ149,DE149)</f>
        <v>0.984799954469163</v>
      </c>
      <c r="AY149" s="31"/>
      <c r="AZ149" s="31" t="n">
        <f aca="false">INDEX(Curves!$A$12:$AZ$907,$BZ149,DG149)</f>
        <v>2.47</v>
      </c>
      <c r="BA149" s="31" t="n">
        <f aca="false">INDEX(Curves!$A$12:$AZ$907,$BZ149,DH149)</f>
        <v>0.24</v>
      </c>
      <c r="BB149" s="31" t="n">
        <f aca="false">INDEX(Curves!$A$12:$AZ$907,$BZ149,DI149)</f>
        <v>0.980062331605771</v>
      </c>
      <c r="BC149" s="31"/>
      <c r="BD149" s="31" t="n">
        <f aca="false">INDEX(Curves!$A$12:$AZ$907,$BZ149,DK149)</f>
        <v>2.42</v>
      </c>
      <c r="BE149" s="31" t="n">
        <f aca="false">INDEX(Curves!$A$12:$AZ$907,$BZ149,DL149)</f>
        <v>0.24</v>
      </c>
      <c r="BF149" s="31" t="n">
        <f aca="false">INDEX(Curves!$A$12:$AZ$907,$BZ149,DM149)</f>
        <v>0.975391513460883</v>
      </c>
      <c r="BG149" s="31"/>
      <c r="BH149" s="31" t="n">
        <f aca="false">INDEX(Curves!$A$12:$AZ$907,$BZ149,DO149)</f>
        <v>2.33</v>
      </c>
      <c r="BI149" s="31" t="n">
        <f aca="false">INDEX(Curves!$A$12:$AZ$907,$BZ149,DP149)</f>
        <v>0.24</v>
      </c>
      <c r="BJ149" s="31" t="n">
        <f aca="false">INDEX(Curves!$A$12:$AZ$907,$BZ149,DQ149)</f>
        <v>0.971212035046497</v>
      </c>
      <c r="BK149" s="0"/>
      <c r="BL149" s="0"/>
      <c r="BM149" s="51" t="n">
        <f aca="false">BM148</f>
        <v>35916</v>
      </c>
      <c r="BN149" s="51" t="n">
        <f aca="false">EOMONTH(BM149,1)</f>
        <v>35976</v>
      </c>
      <c r="BO149" s="51" t="n">
        <f aca="false">EOMONTH(BN149,1)</f>
        <v>36007</v>
      </c>
      <c r="BP149" s="51" t="n">
        <f aca="false">EOMONTH(BO149,1)</f>
        <v>36038</v>
      </c>
      <c r="BQ149" s="51" t="n">
        <f aca="false">EOMONTH(BP149,1)</f>
        <v>36068</v>
      </c>
      <c r="BR149" s="51" t="n">
        <f aca="false">EOMONTH(BQ149,1)</f>
        <v>36099</v>
      </c>
      <c r="BS149" s="51" t="n">
        <f aca="false">EOMONTH(BR149,1)</f>
        <v>36129</v>
      </c>
      <c r="BT149" s="51" t="n">
        <f aca="false">EOMONTH(BS149,1)</f>
        <v>36160</v>
      </c>
      <c r="BU149" s="51" t="n">
        <f aca="false">EOMONTH(BT149,1)</f>
        <v>36191</v>
      </c>
      <c r="BV149" s="51" t="n">
        <f aca="false">EOMONTH(BU149,1)</f>
        <v>36219</v>
      </c>
      <c r="BW149" s="51" t="n">
        <f aca="false">EOMONTH(BV149,1)</f>
        <v>36250</v>
      </c>
      <c r="BX149" s="52"/>
      <c r="BZ149" s="34" t="n">
        <f aca="false">MATCH(C149,Curves!$C$12:$C$433,0)</f>
        <v>147</v>
      </c>
      <c r="CA149" s="34" t="n">
        <f aca="false">MATCH(CONCATENATE("NG ",TEXT($BM149,"mmm-yyyy")),Curves!$11:$11,0)</f>
        <v>20</v>
      </c>
      <c r="CB149" s="34" t="n">
        <f aca="false">MATCH(CONCATENATE("B ",TEXT($BM149,"mmm-yyyy")),Curves!$11:$11,0)</f>
        <v>8</v>
      </c>
      <c r="CC149" s="34" t="n">
        <f aca="false">MATCH(CONCATENATE("DISC ",TEXT($BM149,"mmm-yyyy")),Curves!$11:$11,0)</f>
        <v>32</v>
      </c>
      <c r="CD149" s="34"/>
      <c r="CE149" s="34" t="n">
        <f aca="false">MATCH(CONCATENATE("NG ",TEXT($BN149,"mmm-yyyy")),Curves!$11:$11,0)</f>
        <v>21</v>
      </c>
      <c r="CF149" s="34" t="n">
        <f aca="false">MATCH(CONCATENATE("B ",TEXT($BN149,"mmm-yyyy")),Curves!$11:$11,0)</f>
        <v>9</v>
      </c>
      <c r="CG149" s="34" t="n">
        <f aca="false">MATCH(CONCATENATE("DISC ",TEXT($BN149,"mmm-yyyy")),Curves!$11:$11,0)</f>
        <v>33</v>
      </c>
      <c r="CH149" s="34"/>
      <c r="CI149" s="34" t="n">
        <f aca="false">MATCH(CONCATENATE("NG ",TEXT($BO149,"mmm-yyyy")),Curves!$11:$11,0)</f>
        <v>22</v>
      </c>
      <c r="CJ149" s="34" t="n">
        <f aca="false">MATCH(CONCATENATE("B ",TEXT($BO149,"mmm-yyyy")),Curves!$11:$11,0)</f>
        <v>10</v>
      </c>
      <c r="CK149" s="34" t="n">
        <f aca="false">MATCH(CONCATENATE("DISC ",TEXT($BO149,"mmm-yyyy")),Curves!$11:$11,0)</f>
        <v>34</v>
      </c>
      <c r="CL149" s="34"/>
      <c r="CM149" s="34" t="n">
        <f aca="false">MATCH(CONCATENATE("NG ",TEXT($BP149,"mmm-yyyy")),Curves!$11:$11,0)</f>
        <v>23</v>
      </c>
      <c r="CN149" s="34" t="n">
        <f aca="false">MATCH(CONCATENATE("B ",TEXT($BP149,"mmm-yyyy")),Curves!$11:$11,0)</f>
        <v>11</v>
      </c>
      <c r="CO149" s="34" t="n">
        <f aca="false">MATCH(CONCATENATE("DISC ",TEXT($BP149,"mmm-yyyy")),Curves!$11:$11,0)</f>
        <v>35</v>
      </c>
      <c r="CP149" s="34"/>
      <c r="CQ149" s="34" t="n">
        <f aca="false">MATCH(CONCATENATE("NG ",TEXT($BQ149,"mmm-yyyy")),Curves!$11:$11,0)</f>
        <v>24</v>
      </c>
      <c r="CR149" s="34" t="n">
        <f aca="false">MATCH(CONCATENATE("B ",TEXT($BQ149,"mmm-yyyy")),Curves!$11:$11,0)</f>
        <v>12</v>
      </c>
      <c r="CS149" s="34" t="n">
        <f aca="false">MATCH(CONCATENATE("DISC ",TEXT($BQ149,"mmm-yyyy")),Curves!$11:$11,0)</f>
        <v>36</v>
      </c>
      <c r="CT149" s="34"/>
      <c r="CU149" s="34" t="n">
        <f aca="false">MATCH(CONCATENATE("NG ",TEXT($BR149,"mmm-yyyy")),Curves!$11:$11,0)</f>
        <v>25</v>
      </c>
      <c r="CV149" s="34" t="n">
        <f aca="false">MATCH(CONCATENATE("B ",TEXT($BR149,"mmm-yyyy")),Curves!$11:$11,0)</f>
        <v>13</v>
      </c>
      <c r="CW149" s="34" t="n">
        <f aca="false">MATCH(CONCATENATE("DISC ",TEXT($BR149,"mmm-yyyy")),Curves!$11:$11,0)</f>
        <v>37</v>
      </c>
      <c r="CX149" s="34"/>
      <c r="CY149" s="34" t="n">
        <f aca="false">MATCH(CONCATENATE("NG ",TEXT($BS149,"mmm-yyyy")),Curves!$11:$11,0)</f>
        <v>26</v>
      </c>
      <c r="CZ149" s="34" t="n">
        <f aca="false">MATCH(CONCATENATE("B ",TEXT($BS149,"mmm-yyyy")),Curves!$11:$11,0)</f>
        <v>14</v>
      </c>
      <c r="DA149" s="34" t="n">
        <f aca="false">MATCH(CONCATENATE("DISC ",TEXT($BS149,"mmm-yyyy")),Curves!$11:$11,0)</f>
        <v>38</v>
      </c>
      <c r="DB149" s="34"/>
      <c r="DC149" s="34" t="n">
        <f aca="false">MATCH(CONCATENATE("NG ",TEXT($BT149,"mmm-yyyy")),Curves!$11:$11,0)</f>
        <v>27</v>
      </c>
      <c r="DD149" s="34" t="n">
        <f aca="false">MATCH(CONCATENATE("B ",TEXT($BT149,"mmm-yyyy")),Curves!$11:$11,0)</f>
        <v>15</v>
      </c>
      <c r="DE149" s="34" t="n">
        <f aca="false">MATCH(CONCATENATE("DISC ",TEXT($BT149,"mmm-yyyy")),Curves!$11:$11,0)</f>
        <v>39</v>
      </c>
      <c r="DF149" s="34"/>
      <c r="DG149" s="34" t="n">
        <f aca="false">MATCH(CONCATENATE("NG ",TEXT($BU149,"mmm-yyyy")),Curves!$11:$11,0)</f>
        <v>28</v>
      </c>
      <c r="DH149" s="34" t="n">
        <f aca="false">MATCH(CONCATENATE("B ",TEXT($BU149,"mmm-yyyy")),Curves!$11:$11,0)</f>
        <v>16</v>
      </c>
      <c r="DI149" s="34" t="n">
        <f aca="false">MATCH(CONCATENATE("DISC ",TEXT($BU149,"mmm-yyyy")),Curves!$11:$11,0)</f>
        <v>40</v>
      </c>
      <c r="DK149" s="34" t="n">
        <f aca="false">MATCH(CONCATENATE("NG ",TEXT($BV149,"mmm-yyyy")),Curves!$11:$11,0)</f>
        <v>29</v>
      </c>
      <c r="DL149" s="34" t="n">
        <f aca="false">MATCH(CONCATENATE("B ",TEXT($BV149,"mmm-yyyy")),Curves!$11:$11,0)</f>
        <v>17</v>
      </c>
      <c r="DM149" s="34" t="n">
        <f aca="false">MATCH(CONCATENATE("DISC ",TEXT($BV149,"mmm-yyyy")),Curves!$11:$11,0)</f>
        <v>41</v>
      </c>
      <c r="DO149" s="34" t="n">
        <f aca="false">MATCH(CONCATENATE("NG ",TEXT($BW149,"mmm-yyyy")),Curves!$11:$11,0)</f>
        <v>30</v>
      </c>
      <c r="DP149" s="34" t="n">
        <f aca="false">MATCH(CONCATENATE("B ",TEXT($BW149,"mmm-yyyy")),Curves!$11:$11,0)</f>
        <v>18</v>
      </c>
      <c r="DQ149" s="34" t="n">
        <f aca="false">MATCH(CONCATENATE("DISC ",TEXT($BW149,"mmm-yyyy")),Curves!$11:$11,0)</f>
        <v>42</v>
      </c>
    </row>
    <row r="150" customFormat="false" ht="12.75" hidden="false" customHeight="false" outlineLevel="0" collapsed="false">
      <c r="B150" s="26" t="n">
        <f aca="false">IF(C150&lt;&gt;"",IF(C150&gt;=(WORKDAY(EOMONTH(C150,0)+1,-2)),EOMONTH(EOMONTH(C150,0)+1,0)+1,EOMONTH(C150,0)+1),"")</f>
        <v>36039</v>
      </c>
      <c r="C150" s="45" t="n">
        <f aca="false">IF(Curves!C159&lt;&gt;"",Curves!C159,"")</f>
        <v>36033</v>
      </c>
      <c r="D150" s="46"/>
      <c r="E150" s="47" t="n">
        <f aca="false">(T150+U150)*V150</f>
        <v>0</v>
      </c>
      <c r="F150" s="47" t="n">
        <f aca="false">(X150+Y150)*Z150</f>
        <v>0</v>
      </c>
      <c r="G150" s="47" t="n">
        <f aca="false">(AB150+AC150)*AD150</f>
        <v>0</v>
      </c>
      <c r="H150" s="47" t="n">
        <f aca="false">(AF150+AG150)*AH150</f>
        <v>0</v>
      </c>
      <c r="I150" s="47" t="n">
        <f aca="false">(AJ150+AK150)*AL150</f>
        <v>2.16500580526086</v>
      </c>
      <c r="J150" s="47" t="n">
        <f aca="false">(AN150+AO150)*AP150</f>
        <v>2.01862606625844</v>
      </c>
      <c r="K150" s="47" t="n">
        <f aca="false">(AR150+AS150)*AT150</f>
        <v>2.25826093684936</v>
      </c>
      <c r="L150" s="47" t="n">
        <f aca="false">(AV150+AW150)*AX150</f>
        <v>2.50675911734516</v>
      </c>
      <c r="M150" s="47" t="n">
        <f aca="false">(AZ150+BA150)*BB150</f>
        <v>2.61922645872166</v>
      </c>
      <c r="N150" s="47" t="n">
        <f aca="false">(BD150+BE150)*BF150</f>
        <v>2.55606297890065</v>
      </c>
      <c r="O150" s="48" t="n">
        <f aca="false">(BH150+BI150)*BJ150</f>
        <v>2.47230671542143</v>
      </c>
      <c r="P150" s="49" t="n">
        <f aca="false">MAX(E150:O150)</f>
        <v>2.61922645872166</v>
      </c>
      <c r="Q150" s="49" t="n">
        <f aca="false">MIN(I150:O150)</f>
        <v>2.01862606625844</v>
      </c>
      <c r="R150" s="50" t="n">
        <f aca="false">IF(P150-Q150&lt;&gt;0,P150-Q150,R149)</f>
        <v>0.600600392463223</v>
      </c>
      <c r="T150" s="31" t="n">
        <f aca="false">INDEX(Curves!$A$12:$AZ$907,$BZ150,CA150)</f>
        <v>0</v>
      </c>
      <c r="U150" s="31" t="n">
        <f aca="false">INDEX(Curves!$A$12:$AZ$907,$BZ150,CB150)</f>
        <v>0</v>
      </c>
      <c r="V150" s="31" t="n">
        <f aca="false">INDEX(Curves!$A$12:$AZ$907,$BZ150,CC150)</f>
        <v>0</v>
      </c>
      <c r="W150" s="31"/>
      <c r="X150" s="31" t="n">
        <f aca="false">INDEX(Curves!$A$12:$AZ$907,$BZ150,CE150)</f>
        <v>0</v>
      </c>
      <c r="Y150" s="31" t="n">
        <f aca="false">INDEX(Curves!$A$12:$AZ$907,$BZ150,CF150)</f>
        <v>0</v>
      </c>
      <c r="Z150" s="31" t="n">
        <f aca="false">INDEX(Curves!$A$12:$AZ$907,$BZ150,CG150)</f>
        <v>0</v>
      </c>
      <c r="AA150" s="31"/>
      <c r="AB150" s="31" t="n">
        <f aca="false">INDEX(Curves!$A$12:$AZ$907,$BZ150,CI150)</f>
        <v>0</v>
      </c>
      <c r="AC150" s="31" t="n">
        <f aca="false">INDEX(Curves!$A$12:$AZ$907,$BZ150,CJ150)</f>
        <v>0</v>
      </c>
      <c r="AD150" s="31" t="n">
        <f aca="false">INDEX(Curves!$A$12:$AZ$907,$BZ150,CK150)</f>
        <v>0</v>
      </c>
      <c r="AE150" s="31"/>
      <c r="AF150" s="31" t="n">
        <f aca="false">INDEX(Curves!$A$12:$AZ$907,$BZ150,CM150)</f>
        <v>0</v>
      </c>
      <c r="AG150" s="31" t="n">
        <f aca="false">INDEX(Curves!$A$12:$AZ$907,$BZ150,CN150)</f>
        <v>0</v>
      </c>
      <c r="AH150" s="31" t="n">
        <f aca="false">INDEX(Curves!$A$12:$AZ$907,$BZ150,CO150)</f>
        <v>0</v>
      </c>
      <c r="AI150" s="31"/>
      <c r="AJ150" s="31" t="n">
        <f aca="false">INDEX(Curves!$A$12:$AZ$907,$BZ150,CQ150)</f>
        <v>1.762</v>
      </c>
      <c r="AK150" s="31" t="n">
        <f aca="false">INDEX(Curves!$A$12:$AZ$907,$BZ150,CR150)</f>
        <v>0.405</v>
      </c>
      <c r="AL150" s="31" t="n">
        <f aca="false">INDEX(Curves!$A$12:$AZ$907,$BZ150,CS150)</f>
        <v>0.999079744005935</v>
      </c>
      <c r="AM150" s="31"/>
      <c r="AN150" s="31" t="n">
        <f aca="false">INDEX(Curves!$A$12:$AZ$907,$BZ150,CU150)</f>
        <v>1.79</v>
      </c>
      <c r="AO150" s="31" t="n">
        <f aca="false">INDEX(Curves!$A$12:$AZ$907,$BZ150,CV150)</f>
        <v>0.24</v>
      </c>
      <c r="AP150" s="31" t="n">
        <f aca="false">INDEX(Curves!$A$12:$AZ$907,$BZ150,CW150)</f>
        <v>0.994397076974601</v>
      </c>
      <c r="AQ150" s="31"/>
      <c r="AR150" s="31" t="n">
        <f aca="false">INDEX(Curves!$A$12:$AZ$907,$BZ150,CY150)</f>
        <v>2.042</v>
      </c>
      <c r="AS150" s="31" t="n">
        <f aca="false">INDEX(Curves!$A$12:$AZ$907,$BZ150,CZ150)</f>
        <v>0.24</v>
      </c>
      <c r="AT150" s="31" t="n">
        <f aca="false">INDEX(Curves!$A$12:$AZ$907,$BZ150,DA150)</f>
        <v>0.989597255411638</v>
      </c>
      <c r="AU150" s="31"/>
      <c r="AV150" s="31" t="n">
        <f aca="false">INDEX(Curves!$A$12:$AZ$907,$BZ150,DC150)</f>
        <v>2.305</v>
      </c>
      <c r="AW150" s="31" t="n">
        <f aca="false">INDEX(Curves!$A$12:$AZ$907,$BZ150,DD150)</f>
        <v>0.24</v>
      </c>
      <c r="AX150" s="31" t="n">
        <f aca="false">INDEX(Curves!$A$12:$AZ$907,$BZ150,DE150)</f>
        <v>0.984974112905759</v>
      </c>
      <c r="AY150" s="31"/>
      <c r="AZ150" s="31" t="n">
        <f aca="false">INDEX(Curves!$A$12:$AZ$907,$BZ150,DG150)</f>
        <v>2.432</v>
      </c>
      <c r="BA150" s="31" t="n">
        <f aca="false">INDEX(Curves!$A$12:$AZ$907,$BZ150,DH150)</f>
        <v>0.24</v>
      </c>
      <c r="BB150" s="31" t="n">
        <f aca="false">INDEX(Curves!$A$12:$AZ$907,$BZ150,DI150)</f>
        <v>0.980249423174275</v>
      </c>
      <c r="BC150" s="31"/>
      <c r="BD150" s="31" t="n">
        <f aca="false">INDEX(Curves!$A$12:$AZ$907,$BZ150,DK150)</f>
        <v>2.38</v>
      </c>
      <c r="BE150" s="31" t="n">
        <f aca="false">INDEX(Curves!$A$12:$AZ$907,$BZ150,DL150)</f>
        <v>0.24</v>
      </c>
      <c r="BF150" s="31" t="n">
        <f aca="false">INDEX(Curves!$A$12:$AZ$907,$BZ150,DM150)</f>
        <v>0.97559655683231</v>
      </c>
      <c r="BG150" s="31"/>
      <c r="BH150" s="31" t="n">
        <f aca="false">INDEX(Curves!$A$12:$AZ$907,$BZ150,DO150)</f>
        <v>2.305</v>
      </c>
      <c r="BI150" s="31" t="n">
        <f aca="false">INDEX(Curves!$A$12:$AZ$907,$BZ150,DP150)</f>
        <v>0.24</v>
      </c>
      <c r="BJ150" s="31" t="n">
        <f aca="false">INDEX(Curves!$A$12:$AZ$907,$BZ150,DQ150)</f>
        <v>0.971436823348304</v>
      </c>
      <c r="BK150" s="0"/>
      <c r="BL150" s="0"/>
      <c r="BM150" s="51" t="n">
        <f aca="false">BM149</f>
        <v>35916</v>
      </c>
      <c r="BN150" s="51" t="n">
        <f aca="false">EOMONTH(BM150,1)</f>
        <v>35976</v>
      </c>
      <c r="BO150" s="51" t="n">
        <f aca="false">EOMONTH(BN150,1)</f>
        <v>36007</v>
      </c>
      <c r="BP150" s="51" t="n">
        <f aca="false">EOMONTH(BO150,1)</f>
        <v>36038</v>
      </c>
      <c r="BQ150" s="51" t="n">
        <f aca="false">EOMONTH(BP150,1)</f>
        <v>36068</v>
      </c>
      <c r="BR150" s="51" t="n">
        <f aca="false">EOMONTH(BQ150,1)</f>
        <v>36099</v>
      </c>
      <c r="BS150" s="51" t="n">
        <f aca="false">EOMONTH(BR150,1)</f>
        <v>36129</v>
      </c>
      <c r="BT150" s="51" t="n">
        <f aca="false">EOMONTH(BS150,1)</f>
        <v>36160</v>
      </c>
      <c r="BU150" s="51" t="n">
        <f aca="false">EOMONTH(BT150,1)</f>
        <v>36191</v>
      </c>
      <c r="BV150" s="51" t="n">
        <f aca="false">EOMONTH(BU150,1)</f>
        <v>36219</v>
      </c>
      <c r="BW150" s="51" t="n">
        <f aca="false">EOMONTH(BV150,1)</f>
        <v>36250</v>
      </c>
      <c r="BX150" s="52"/>
      <c r="BZ150" s="34" t="n">
        <f aca="false">MATCH(C150,Curves!$C$12:$C$433,0)</f>
        <v>148</v>
      </c>
      <c r="CA150" s="34" t="n">
        <f aca="false">MATCH(CONCATENATE("NG ",TEXT($BM150,"mmm-yyyy")),Curves!$11:$11,0)</f>
        <v>20</v>
      </c>
      <c r="CB150" s="34" t="n">
        <f aca="false">MATCH(CONCATENATE("B ",TEXT($BM150,"mmm-yyyy")),Curves!$11:$11,0)</f>
        <v>8</v>
      </c>
      <c r="CC150" s="34" t="n">
        <f aca="false">MATCH(CONCATENATE("DISC ",TEXT($BM150,"mmm-yyyy")),Curves!$11:$11,0)</f>
        <v>32</v>
      </c>
      <c r="CD150" s="34"/>
      <c r="CE150" s="34" t="n">
        <f aca="false">MATCH(CONCATENATE("NG ",TEXT($BN150,"mmm-yyyy")),Curves!$11:$11,0)</f>
        <v>21</v>
      </c>
      <c r="CF150" s="34" t="n">
        <f aca="false">MATCH(CONCATENATE("B ",TEXT($BN150,"mmm-yyyy")),Curves!$11:$11,0)</f>
        <v>9</v>
      </c>
      <c r="CG150" s="34" t="n">
        <f aca="false">MATCH(CONCATENATE("DISC ",TEXT($BN150,"mmm-yyyy")),Curves!$11:$11,0)</f>
        <v>33</v>
      </c>
      <c r="CH150" s="34"/>
      <c r="CI150" s="34" t="n">
        <f aca="false">MATCH(CONCATENATE("NG ",TEXT($BO150,"mmm-yyyy")),Curves!$11:$11,0)</f>
        <v>22</v>
      </c>
      <c r="CJ150" s="34" t="n">
        <f aca="false">MATCH(CONCATENATE("B ",TEXT($BO150,"mmm-yyyy")),Curves!$11:$11,0)</f>
        <v>10</v>
      </c>
      <c r="CK150" s="34" t="n">
        <f aca="false">MATCH(CONCATENATE("DISC ",TEXT($BO150,"mmm-yyyy")),Curves!$11:$11,0)</f>
        <v>34</v>
      </c>
      <c r="CL150" s="34"/>
      <c r="CM150" s="34" t="n">
        <f aca="false">MATCH(CONCATENATE("NG ",TEXT($BP150,"mmm-yyyy")),Curves!$11:$11,0)</f>
        <v>23</v>
      </c>
      <c r="CN150" s="34" t="n">
        <f aca="false">MATCH(CONCATENATE("B ",TEXT($BP150,"mmm-yyyy")),Curves!$11:$11,0)</f>
        <v>11</v>
      </c>
      <c r="CO150" s="34" t="n">
        <f aca="false">MATCH(CONCATENATE("DISC ",TEXT($BP150,"mmm-yyyy")),Curves!$11:$11,0)</f>
        <v>35</v>
      </c>
      <c r="CP150" s="34"/>
      <c r="CQ150" s="34" t="n">
        <f aca="false">MATCH(CONCATENATE("NG ",TEXT($BQ150,"mmm-yyyy")),Curves!$11:$11,0)</f>
        <v>24</v>
      </c>
      <c r="CR150" s="34" t="n">
        <f aca="false">MATCH(CONCATENATE("B ",TEXT($BQ150,"mmm-yyyy")),Curves!$11:$11,0)</f>
        <v>12</v>
      </c>
      <c r="CS150" s="34" t="n">
        <f aca="false">MATCH(CONCATENATE("DISC ",TEXT($BQ150,"mmm-yyyy")),Curves!$11:$11,0)</f>
        <v>36</v>
      </c>
      <c r="CT150" s="34"/>
      <c r="CU150" s="34" t="n">
        <f aca="false">MATCH(CONCATENATE("NG ",TEXT($BR150,"mmm-yyyy")),Curves!$11:$11,0)</f>
        <v>25</v>
      </c>
      <c r="CV150" s="34" t="n">
        <f aca="false">MATCH(CONCATENATE("B ",TEXT($BR150,"mmm-yyyy")),Curves!$11:$11,0)</f>
        <v>13</v>
      </c>
      <c r="CW150" s="34" t="n">
        <f aca="false">MATCH(CONCATENATE("DISC ",TEXT($BR150,"mmm-yyyy")),Curves!$11:$11,0)</f>
        <v>37</v>
      </c>
      <c r="CX150" s="34"/>
      <c r="CY150" s="34" t="n">
        <f aca="false">MATCH(CONCATENATE("NG ",TEXT($BS150,"mmm-yyyy")),Curves!$11:$11,0)</f>
        <v>26</v>
      </c>
      <c r="CZ150" s="34" t="n">
        <f aca="false">MATCH(CONCATENATE("B ",TEXT($BS150,"mmm-yyyy")),Curves!$11:$11,0)</f>
        <v>14</v>
      </c>
      <c r="DA150" s="34" t="n">
        <f aca="false">MATCH(CONCATENATE("DISC ",TEXT($BS150,"mmm-yyyy")),Curves!$11:$11,0)</f>
        <v>38</v>
      </c>
      <c r="DB150" s="34"/>
      <c r="DC150" s="34" t="n">
        <f aca="false">MATCH(CONCATENATE("NG ",TEXT($BT150,"mmm-yyyy")),Curves!$11:$11,0)</f>
        <v>27</v>
      </c>
      <c r="DD150" s="34" t="n">
        <f aca="false">MATCH(CONCATENATE("B ",TEXT($BT150,"mmm-yyyy")),Curves!$11:$11,0)</f>
        <v>15</v>
      </c>
      <c r="DE150" s="34" t="n">
        <f aca="false">MATCH(CONCATENATE("DISC ",TEXT($BT150,"mmm-yyyy")),Curves!$11:$11,0)</f>
        <v>39</v>
      </c>
      <c r="DF150" s="34"/>
      <c r="DG150" s="34" t="n">
        <f aca="false">MATCH(CONCATENATE("NG ",TEXT($BU150,"mmm-yyyy")),Curves!$11:$11,0)</f>
        <v>28</v>
      </c>
      <c r="DH150" s="34" t="n">
        <f aca="false">MATCH(CONCATENATE("B ",TEXT($BU150,"mmm-yyyy")),Curves!$11:$11,0)</f>
        <v>16</v>
      </c>
      <c r="DI150" s="34" t="n">
        <f aca="false">MATCH(CONCATENATE("DISC ",TEXT($BU150,"mmm-yyyy")),Curves!$11:$11,0)</f>
        <v>40</v>
      </c>
      <c r="DK150" s="34" t="n">
        <f aca="false">MATCH(CONCATENATE("NG ",TEXT($BV150,"mmm-yyyy")),Curves!$11:$11,0)</f>
        <v>29</v>
      </c>
      <c r="DL150" s="34" t="n">
        <f aca="false">MATCH(CONCATENATE("B ",TEXT($BV150,"mmm-yyyy")),Curves!$11:$11,0)</f>
        <v>17</v>
      </c>
      <c r="DM150" s="34" t="n">
        <f aca="false">MATCH(CONCATENATE("DISC ",TEXT($BV150,"mmm-yyyy")),Curves!$11:$11,0)</f>
        <v>41</v>
      </c>
      <c r="DO150" s="34" t="n">
        <f aca="false">MATCH(CONCATENATE("NG ",TEXT($BW150,"mmm-yyyy")),Curves!$11:$11,0)</f>
        <v>30</v>
      </c>
      <c r="DP150" s="34" t="n">
        <f aca="false">MATCH(CONCATENATE("B ",TEXT($BW150,"mmm-yyyy")),Curves!$11:$11,0)</f>
        <v>18</v>
      </c>
      <c r="DQ150" s="34" t="n">
        <f aca="false">MATCH(CONCATENATE("DISC ",TEXT($BW150,"mmm-yyyy")),Curves!$11:$11,0)</f>
        <v>42</v>
      </c>
    </row>
    <row r="151" customFormat="false" ht="12.75" hidden="false" customHeight="false" outlineLevel="0" collapsed="false">
      <c r="B151" s="26" t="n">
        <f aca="false">IF(C151&lt;&gt;"",IF(C151&gt;=(WORKDAY(EOMONTH(C151,0)+1,-2)),EOMONTH(EOMONTH(C151,0)+1,0)+1,EOMONTH(C151,0)+1),"")</f>
        <v>36039</v>
      </c>
      <c r="C151" s="45" t="n">
        <f aca="false">IF(Curves!C160&lt;&gt;"",Curves!C160,"")</f>
        <v>36034</v>
      </c>
      <c r="D151" s="46"/>
      <c r="E151" s="47" t="n">
        <f aca="false">(T151+U151)*V151</f>
        <v>0</v>
      </c>
      <c r="F151" s="47" t="n">
        <f aca="false">(X151+Y151)*Z151</f>
        <v>0</v>
      </c>
      <c r="G151" s="47" t="n">
        <f aca="false">(AB151+AC151)*AD151</f>
        <v>0</v>
      </c>
      <c r="H151" s="47" t="n">
        <f aca="false">(AF151+AG151)*AH151</f>
        <v>0</v>
      </c>
      <c r="I151" s="47" t="n">
        <f aca="false">(AJ151+AK151)*AL151</f>
        <v>2.12837396006658</v>
      </c>
      <c r="J151" s="47" t="n">
        <f aca="false">(AN151+AO151)*AP151</f>
        <v>1.94536358265926</v>
      </c>
      <c r="K151" s="47" t="n">
        <f aca="false">(AR151+AS151)*AT151</f>
        <v>2.19039999437986</v>
      </c>
      <c r="L151" s="47" t="n">
        <f aca="false">(AV151+AW151)*AX151</f>
        <v>2.45611399321716</v>
      </c>
      <c r="M151" s="47" t="n">
        <f aca="false">(AZ151+BA151)*BB151</f>
        <v>2.57389464328741</v>
      </c>
      <c r="N151" s="47" t="n">
        <f aca="false">(BD151+BE151)*BF151</f>
        <v>2.5198725206345</v>
      </c>
      <c r="O151" s="48" t="n">
        <f aca="false">(BH151+BI151)*BJ151</f>
        <v>2.4393239229678</v>
      </c>
      <c r="P151" s="49" t="n">
        <f aca="false">MAX(E151:O151)</f>
        <v>2.57389464328741</v>
      </c>
      <c r="Q151" s="49" t="n">
        <f aca="false">MIN(I151:O151)</f>
        <v>1.94536358265926</v>
      </c>
      <c r="R151" s="50" t="n">
        <f aca="false">IF(P151-Q151&lt;&gt;0,P151-Q151,R150)</f>
        <v>0.62853106062815</v>
      </c>
      <c r="T151" s="31" t="n">
        <f aca="false">INDEX(Curves!$A$12:$AZ$907,$BZ151,CA151)</f>
        <v>0</v>
      </c>
      <c r="U151" s="31" t="n">
        <f aca="false">INDEX(Curves!$A$12:$AZ$907,$BZ151,CB151)</f>
        <v>0</v>
      </c>
      <c r="V151" s="31" t="n">
        <f aca="false">INDEX(Curves!$A$12:$AZ$907,$BZ151,CC151)</f>
        <v>0</v>
      </c>
      <c r="W151" s="31"/>
      <c r="X151" s="31" t="n">
        <f aca="false">INDEX(Curves!$A$12:$AZ$907,$BZ151,CE151)</f>
        <v>0</v>
      </c>
      <c r="Y151" s="31" t="n">
        <f aca="false">INDEX(Curves!$A$12:$AZ$907,$BZ151,CF151)</f>
        <v>0</v>
      </c>
      <c r="Z151" s="31" t="n">
        <f aca="false">INDEX(Curves!$A$12:$AZ$907,$BZ151,CG151)</f>
        <v>0</v>
      </c>
      <c r="AA151" s="31"/>
      <c r="AB151" s="31" t="n">
        <f aca="false">INDEX(Curves!$A$12:$AZ$907,$BZ151,CI151)</f>
        <v>0</v>
      </c>
      <c r="AC151" s="31" t="n">
        <f aca="false">INDEX(Curves!$A$12:$AZ$907,$BZ151,CJ151)</f>
        <v>0</v>
      </c>
      <c r="AD151" s="31" t="n">
        <f aca="false">INDEX(Curves!$A$12:$AZ$907,$BZ151,CK151)</f>
        <v>0</v>
      </c>
      <c r="AE151" s="31"/>
      <c r="AF151" s="31" t="n">
        <f aca="false">INDEX(Curves!$A$12:$AZ$907,$BZ151,CM151)</f>
        <v>0</v>
      </c>
      <c r="AG151" s="31" t="n">
        <f aca="false">INDEX(Curves!$A$12:$AZ$907,$BZ151,CN151)</f>
        <v>0</v>
      </c>
      <c r="AH151" s="31" t="n">
        <f aca="false">INDEX(Curves!$A$12:$AZ$907,$BZ151,CO151)</f>
        <v>0</v>
      </c>
      <c r="AI151" s="31"/>
      <c r="AJ151" s="31" t="n">
        <f aca="false">INDEX(Curves!$A$12:$AZ$907,$BZ151,CQ151)</f>
        <v>1.672</v>
      </c>
      <c r="AK151" s="31" t="n">
        <f aca="false">INDEX(Curves!$A$12:$AZ$907,$BZ151,CR151)</f>
        <v>0.458</v>
      </c>
      <c r="AL151" s="31" t="n">
        <f aca="false">INDEX(Curves!$A$12:$AZ$907,$BZ151,CS151)</f>
        <v>0.999236600970225</v>
      </c>
      <c r="AM151" s="31"/>
      <c r="AN151" s="31" t="n">
        <f aca="false">INDEX(Curves!$A$12:$AZ$907,$BZ151,CU151)</f>
        <v>1.716</v>
      </c>
      <c r="AO151" s="31" t="n">
        <f aca="false">INDEX(Curves!$A$12:$AZ$907,$BZ151,CV151)</f>
        <v>0.24</v>
      </c>
      <c r="AP151" s="31" t="n">
        <f aca="false">INDEX(Curves!$A$12:$AZ$907,$BZ151,CW151)</f>
        <v>0.994562158823753</v>
      </c>
      <c r="AQ151" s="31"/>
      <c r="AR151" s="31" t="n">
        <f aca="false">INDEX(Curves!$A$12:$AZ$907,$BZ151,CY151)</f>
        <v>1.973</v>
      </c>
      <c r="AS151" s="31" t="n">
        <f aca="false">INDEX(Curves!$A$12:$AZ$907,$BZ151,CZ151)</f>
        <v>0.24</v>
      </c>
      <c r="AT151" s="31" t="n">
        <f aca="false">INDEX(Curves!$A$12:$AZ$907,$BZ151,DA151)</f>
        <v>0.989787616077658</v>
      </c>
      <c r="AU151" s="31"/>
      <c r="AV151" s="31" t="n">
        <f aca="false">INDEX(Curves!$A$12:$AZ$907,$BZ151,DC151)</f>
        <v>2.253</v>
      </c>
      <c r="AW151" s="31" t="n">
        <f aca="false">INDEX(Curves!$A$12:$AZ$907,$BZ151,DD151)</f>
        <v>0.24</v>
      </c>
      <c r="AX151" s="31" t="n">
        <f aca="false">INDEX(Curves!$A$12:$AZ$907,$BZ151,DE151)</f>
        <v>0.985204168959953</v>
      </c>
      <c r="AY151" s="31"/>
      <c r="AZ151" s="31" t="n">
        <f aca="false">INDEX(Curves!$A$12:$AZ$907,$BZ151,DG151)</f>
        <v>2.385</v>
      </c>
      <c r="BA151" s="31" t="n">
        <f aca="false">INDEX(Curves!$A$12:$AZ$907,$BZ151,DH151)</f>
        <v>0.24</v>
      </c>
      <c r="BB151" s="31" t="n">
        <f aca="false">INDEX(Curves!$A$12:$AZ$907,$BZ151,DI151)</f>
        <v>0.980531292680919</v>
      </c>
      <c r="BC151" s="31"/>
      <c r="BD151" s="31" t="n">
        <f aca="false">INDEX(Curves!$A$12:$AZ$907,$BZ151,DK151)</f>
        <v>2.342</v>
      </c>
      <c r="BE151" s="31" t="n">
        <f aca="false">INDEX(Curves!$A$12:$AZ$907,$BZ151,DL151)</f>
        <v>0.24</v>
      </c>
      <c r="BF151" s="31" t="n">
        <f aca="false">INDEX(Curves!$A$12:$AZ$907,$BZ151,DM151)</f>
        <v>0.975938234172927</v>
      </c>
      <c r="BG151" s="31"/>
      <c r="BH151" s="31" t="n">
        <f aca="false">INDEX(Curves!$A$12:$AZ$907,$BZ151,DO151)</f>
        <v>2.27</v>
      </c>
      <c r="BI151" s="31" t="n">
        <f aca="false">INDEX(Curves!$A$12:$AZ$907,$BZ151,DP151)</f>
        <v>0.24</v>
      </c>
      <c r="BJ151" s="31" t="n">
        <f aca="false">INDEX(Curves!$A$12:$AZ$907,$BZ151,DQ151)</f>
        <v>0.971842200385576</v>
      </c>
      <c r="BK151" s="0"/>
      <c r="BL151" s="0"/>
      <c r="BM151" s="51" t="n">
        <f aca="false">BM150</f>
        <v>35916</v>
      </c>
      <c r="BN151" s="51" t="n">
        <f aca="false">EOMONTH(BM151,1)</f>
        <v>35976</v>
      </c>
      <c r="BO151" s="51" t="n">
        <f aca="false">EOMONTH(BN151,1)</f>
        <v>36007</v>
      </c>
      <c r="BP151" s="51" t="n">
        <f aca="false">EOMONTH(BO151,1)</f>
        <v>36038</v>
      </c>
      <c r="BQ151" s="51" t="n">
        <f aca="false">EOMONTH(BP151,1)</f>
        <v>36068</v>
      </c>
      <c r="BR151" s="51" t="n">
        <f aca="false">EOMONTH(BQ151,1)</f>
        <v>36099</v>
      </c>
      <c r="BS151" s="51" t="n">
        <f aca="false">EOMONTH(BR151,1)</f>
        <v>36129</v>
      </c>
      <c r="BT151" s="51" t="n">
        <f aca="false">EOMONTH(BS151,1)</f>
        <v>36160</v>
      </c>
      <c r="BU151" s="51" t="n">
        <f aca="false">EOMONTH(BT151,1)</f>
        <v>36191</v>
      </c>
      <c r="BV151" s="51" t="n">
        <f aca="false">EOMONTH(BU151,1)</f>
        <v>36219</v>
      </c>
      <c r="BW151" s="51" t="n">
        <f aca="false">EOMONTH(BV151,1)</f>
        <v>36250</v>
      </c>
      <c r="BX151" s="52"/>
      <c r="BZ151" s="34" t="n">
        <f aca="false">MATCH(C151,Curves!$C$12:$C$433,0)</f>
        <v>149</v>
      </c>
      <c r="CA151" s="34" t="n">
        <f aca="false">MATCH(CONCATENATE("NG ",TEXT($BM151,"mmm-yyyy")),Curves!$11:$11,0)</f>
        <v>20</v>
      </c>
      <c r="CB151" s="34" t="n">
        <f aca="false">MATCH(CONCATENATE("B ",TEXT($BM151,"mmm-yyyy")),Curves!$11:$11,0)</f>
        <v>8</v>
      </c>
      <c r="CC151" s="34" t="n">
        <f aca="false">MATCH(CONCATENATE("DISC ",TEXT($BM151,"mmm-yyyy")),Curves!$11:$11,0)</f>
        <v>32</v>
      </c>
      <c r="CD151" s="34"/>
      <c r="CE151" s="34" t="n">
        <f aca="false">MATCH(CONCATENATE("NG ",TEXT($BN151,"mmm-yyyy")),Curves!$11:$11,0)</f>
        <v>21</v>
      </c>
      <c r="CF151" s="34" t="n">
        <f aca="false">MATCH(CONCATENATE("B ",TEXT($BN151,"mmm-yyyy")),Curves!$11:$11,0)</f>
        <v>9</v>
      </c>
      <c r="CG151" s="34" t="n">
        <f aca="false">MATCH(CONCATENATE("DISC ",TEXT($BN151,"mmm-yyyy")),Curves!$11:$11,0)</f>
        <v>33</v>
      </c>
      <c r="CH151" s="34"/>
      <c r="CI151" s="34" t="n">
        <f aca="false">MATCH(CONCATENATE("NG ",TEXT($BO151,"mmm-yyyy")),Curves!$11:$11,0)</f>
        <v>22</v>
      </c>
      <c r="CJ151" s="34" t="n">
        <f aca="false">MATCH(CONCATENATE("B ",TEXT($BO151,"mmm-yyyy")),Curves!$11:$11,0)</f>
        <v>10</v>
      </c>
      <c r="CK151" s="34" t="n">
        <f aca="false">MATCH(CONCATENATE("DISC ",TEXT($BO151,"mmm-yyyy")),Curves!$11:$11,0)</f>
        <v>34</v>
      </c>
      <c r="CL151" s="34"/>
      <c r="CM151" s="34" t="n">
        <f aca="false">MATCH(CONCATENATE("NG ",TEXT($BP151,"mmm-yyyy")),Curves!$11:$11,0)</f>
        <v>23</v>
      </c>
      <c r="CN151" s="34" t="n">
        <f aca="false">MATCH(CONCATENATE("B ",TEXT($BP151,"mmm-yyyy")),Curves!$11:$11,0)</f>
        <v>11</v>
      </c>
      <c r="CO151" s="34" t="n">
        <f aca="false">MATCH(CONCATENATE("DISC ",TEXT($BP151,"mmm-yyyy")),Curves!$11:$11,0)</f>
        <v>35</v>
      </c>
      <c r="CP151" s="34"/>
      <c r="CQ151" s="34" t="n">
        <f aca="false">MATCH(CONCATENATE("NG ",TEXT($BQ151,"mmm-yyyy")),Curves!$11:$11,0)</f>
        <v>24</v>
      </c>
      <c r="CR151" s="34" t="n">
        <f aca="false">MATCH(CONCATENATE("B ",TEXT($BQ151,"mmm-yyyy")),Curves!$11:$11,0)</f>
        <v>12</v>
      </c>
      <c r="CS151" s="34" t="n">
        <f aca="false">MATCH(CONCATENATE("DISC ",TEXT($BQ151,"mmm-yyyy")),Curves!$11:$11,0)</f>
        <v>36</v>
      </c>
      <c r="CT151" s="34"/>
      <c r="CU151" s="34" t="n">
        <f aca="false">MATCH(CONCATENATE("NG ",TEXT($BR151,"mmm-yyyy")),Curves!$11:$11,0)</f>
        <v>25</v>
      </c>
      <c r="CV151" s="34" t="n">
        <f aca="false">MATCH(CONCATENATE("B ",TEXT($BR151,"mmm-yyyy")),Curves!$11:$11,0)</f>
        <v>13</v>
      </c>
      <c r="CW151" s="34" t="n">
        <f aca="false">MATCH(CONCATENATE("DISC ",TEXT($BR151,"mmm-yyyy")),Curves!$11:$11,0)</f>
        <v>37</v>
      </c>
      <c r="CX151" s="34"/>
      <c r="CY151" s="34" t="n">
        <f aca="false">MATCH(CONCATENATE("NG ",TEXT($BS151,"mmm-yyyy")),Curves!$11:$11,0)</f>
        <v>26</v>
      </c>
      <c r="CZ151" s="34" t="n">
        <f aca="false">MATCH(CONCATENATE("B ",TEXT($BS151,"mmm-yyyy")),Curves!$11:$11,0)</f>
        <v>14</v>
      </c>
      <c r="DA151" s="34" t="n">
        <f aca="false">MATCH(CONCATENATE("DISC ",TEXT($BS151,"mmm-yyyy")),Curves!$11:$11,0)</f>
        <v>38</v>
      </c>
      <c r="DB151" s="34"/>
      <c r="DC151" s="34" t="n">
        <f aca="false">MATCH(CONCATENATE("NG ",TEXT($BT151,"mmm-yyyy")),Curves!$11:$11,0)</f>
        <v>27</v>
      </c>
      <c r="DD151" s="34" t="n">
        <f aca="false">MATCH(CONCATENATE("B ",TEXT($BT151,"mmm-yyyy")),Curves!$11:$11,0)</f>
        <v>15</v>
      </c>
      <c r="DE151" s="34" t="n">
        <f aca="false">MATCH(CONCATENATE("DISC ",TEXT($BT151,"mmm-yyyy")),Curves!$11:$11,0)</f>
        <v>39</v>
      </c>
      <c r="DF151" s="34"/>
      <c r="DG151" s="34" t="n">
        <f aca="false">MATCH(CONCATENATE("NG ",TEXT($BU151,"mmm-yyyy")),Curves!$11:$11,0)</f>
        <v>28</v>
      </c>
      <c r="DH151" s="34" t="n">
        <f aca="false">MATCH(CONCATENATE("B ",TEXT($BU151,"mmm-yyyy")),Curves!$11:$11,0)</f>
        <v>16</v>
      </c>
      <c r="DI151" s="34" t="n">
        <f aca="false">MATCH(CONCATENATE("DISC ",TEXT($BU151,"mmm-yyyy")),Curves!$11:$11,0)</f>
        <v>40</v>
      </c>
      <c r="DK151" s="34" t="n">
        <f aca="false">MATCH(CONCATENATE("NG ",TEXT($BV151,"mmm-yyyy")),Curves!$11:$11,0)</f>
        <v>29</v>
      </c>
      <c r="DL151" s="34" t="n">
        <f aca="false">MATCH(CONCATENATE("B ",TEXT($BV151,"mmm-yyyy")),Curves!$11:$11,0)</f>
        <v>17</v>
      </c>
      <c r="DM151" s="34" t="n">
        <f aca="false">MATCH(CONCATENATE("DISC ",TEXT($BV151,"mmm-yyyy")),Curves!$11:$11,0)</f>
        <v>41</v>
      </c>
      <c r="DO151" s="34" t="n">
        <f aca="false">MATCH(CONCATENATE("NG ",TEXT($BW151,"mmm-yyyy")),Curves!$11:$11,0)</f>
        <v>30</v>
      </c>
      <c r="DP151" s="34" t="n">
        <f aca="false">MATCH(CONCATENATE("B ",TEXT($BW151,"mmm-yyyy")),Curves!$11:$11,0)</f>
        <v>18</v>
      </c>
      <c r="DQ151" s="34" t="n">
        <f aca="false">MATCH(CONCATENATE("DISC ",TEXT($BW151,"mmm-yyyy")),Curves!$11:$11,0)</f>
        <v>42</v>
      </c>
    </row>
    <row r="152" customFormat="false" ht="12.75" hidden="false" customHeight="false" outlineLevel="0" collapsed="false">
      <c r="B152" s="26" t="n">
        <f aca="false">IF(C152&lt;&gt;"",IF(C152&gt;=(WORKDAY(EOMONTH(C152,0)+1,-2)),EOMONTH(EOMONTH(C152,0)+1,0)+1,EOMONTH(C152,0)+1),"")</f>
        <v>36069</v>
      </c>
      <c r="C152" s="45" t="n">
        <f aca="false">IF(Curves!C161&lt;&gt;"",Curves!C161,"")</f>
        <v>36035</v>
      </c>
      <c r="D152" s="46"/>
      <c r="E152" s="47" t="n">
        <f aca="false">(T152+U152)*V152</f>
        <v>0</v>
      </c>
      <c r="F152" s="47" t="n">
        <f aca="false">(X152+Y152)*Z152</f>
        <v>0</v>
      </c>
      <c r="G152" s="47" t="n">
        <f aca="false">(AB152+AC152)*AD152</f>
        <v>0</v>
      </c>
      <c r="H152" s="47" t="n">
        <f aca="false">(AF152+AG152)*AH152</f>
        <v>0</v>
      </c>
      <c r="I152" s="47" t="n">
        <f aca="false">(AJ152+AK152)*AL152</f>
        <v>0</v>
      </c>
      <c r="J152" s="47" t="n">
        <f aca="false">(AN152+AO152)*AP152</f>
        <v>1.89393995484449</v>
      </c>
      <c r="K152" s="47" t="n">
        <f aca="false">(AR152+AS152)*AT152</f>
        <v>2.14921004112103</v>
      </c>
      <c r="L152" s="47" t="n">
        <f aca="false">(AV152+AW152)*AX152</f>
        <v>2.4192085386447</v>
      </c>
      <c r="M152" s="47" t="n">
        <f aca="false">(AZ152+BA152)*BB152</f>
        <v>2.53535964737771</v>
      </c>
      <c r="N152" s="47" t="n">
        <f aca="false">(BD152+BE152)*BF152</f>
        <v>2.48455348737592</v>
      </c>
      <c r="O152" s="48" t="n">
        <f aca="false">(BH152+BI152)*BJ152</f>
        <v>2.41105567264007</v>
      </c>
      <c r="P152" s="49" t="n">
        <f aca="false">MAX(E152:O152)</f>
        <v>2.53535964737771</v>
      </c>
      <c r="Q152" s="49" t="n">
        <f aca="false">MIN(J152:O152)</f>
        <v>1.89393995484449</v>
      </c>
      <c r="R152" s="50" t="n">
        <f aca="false">IF(P152-Q152&lt;&gt;0,P152-Q152,R151)</f>
        <v>0.641419692533218</v>
      </c>
      <c r="T152" s="31" t="n">
        <f aca="false">INDEX(Curves!$A$12:$AZ$907,$BZ152,CA152)</f>
        <v>0</v>
      </c>
      <c r="U152" s="31" t="n">
        <f aca="false">INDEX(Curves!$A$12:$AZ$907,$BZ152,CB152)</f>
        <v>0</v>
      </c>
      <c r="V152" s="31" t="n">
        <f aca="false">INDEX(Curves!$A$12:$AZ$907,$BZ152,CC152)</f>
        <v>0</v>
      </c>
      <c r="W152" s="31"/>
      <c r="X152" s="31" t="n">
        <f aca="false">INDEX(Curves!$A$12:$AZ$907,$BZ152,CE152)</f>
        <v>0</v>
      </c>
      <c r="Y152" s="31" t="n">
        <f aca="false">INDEX(Curves!$A$12:$AZ$907,$BZ152,CF152)</f>
        <v>0</v>
      </c>
      <c r="Z152" s="31" t="n">
        <f aca="false">INDEX(Curves!$A$12:$AZ$907,$BZ152,CG152)</f>
        <v>0</v>
      </c>
      <c r="AA152" s="31"/>
      <c r="AB152" s="31" t="n">
        <f aca="false">INDEX(Curves!$A$12:$AZ$907,$BZ152,CI152)</f>
        <v>0</v>
      </c>
      <c r="AC152" s="31" t="n">
        <f aca="false">INDEX(Curves!$A$12:$AZ$907,$BZ152,CJ152)</f>
        <v>0</v>
      </c>
      <c r="AD152" s="31" t="n">
        <f aca="false">INDEX(Curves!$A$12:$AZ$907,$BZ152,CK152)</f>
        <v>0</v>
      </c>
      <c r="AE152" s="31"/>
      <c r="AF152" s="31" t="n">
        <f aca="false">INDEX(Curves!$A$12:$AZ$907,$BZ152,CM152)</f>
        <v>0</v>
      </c>
      <c r="AG152" s="31" t="n">
        <f aca="false">INDEX(Curves!$A$12:$AZ$907,$BZ152,CN152)</f>
        <v>0</v>
      </c>
      <c r="AH152" s="31" t="n">
        <f aca="false">INDEX(Curves!$A$12:$AZ$907,$BZ152,CO152)</f>
        <v>0</v>
      </c>
      <c r="AI152" s="31"/>
      <c r="AJ152" s="31" t="n">
        <f aca="false">INDEX(Curves!$A$12:$AZ$907,$BZ152,CQ152)</f>
        <v>0</v>
      </c>
      <c r="AK152" s="31" t="n">
        <f aca="false">INDEX(Curves!$A$12:$AZ$907,$BZ152,CR152)</f>
        <v>0</v>
      </c>
      <c r="AL152" s="31" t="n">
        <f aca="false">INDEX(Curves!$A$12:$AZ$907,$BZ152,CS152)</f>
        <v>0</v>
      </c>
      <c r="AM152" s="31"/>
      <c r="AN152" s="31" t="n">
        <f aca="false">INDEX(Curves!$A$12:$AZ$907,$BZ152,CU152)</f>
        <v>1.664</v>
      </c>
      <c r="AO152" s="31" t="n">
        <f aca="false">INDEX(Curves!$A$12:$AZ$907,$BZ152,CV152)</f>
        <v>0.24</v>
      </c>
      <c r="AP152" s="31" t="n">
        <f aca="false">INDEX(Curves!$A$12:$AZ$907,$BZ152,CW152)</f>
        <v>0.994716362838495</v>
      </c>
      <c r="AQ152" s="31"/>
      <c r="AR152" s="31" t="n">
        <f aca="false">INDEX(Curves!$A$12:$AZ$907,$BZ152,CY152)</f>
        <v>1.921</v>
      </c>
      <c r="AS152" s="31" t="n">
        <f aca="false">INDEX(Curves!$A$12:$AZ$907,$BZ152,CZ152)</f>
        <v>0.25</v>
      </c>
      <c r="AT152" s="31" t="n">
        <f aca="false">INDEX(Curves!$A$12:$AZ$907,$BZ152,DA152)</f>
        <v>0.989963169562887</v>
      </c>
      <c r="AU152" s="31"/>
      <c r="AV152" s="31" t="n">
        <f aca="false">INDEX(Curves!$A$12:$AZ$907,$BZ152,DC152)</f>
        <v>2.205</v>
      </c>
      <c r="AW152" s="31" t="n">
        <f aca="false">INDEX(Curves!$A$12:$AZ$907,$BZ152,DD152)</f>
        <v>0.25</v>
      </c>
      <c r="AX152" s="31" t="n">
        <f aca="false">INDEX(Curves!$A$12:$AZ$907,$BZ152,DE152)</f>
        <v>0.985420993337964</v>
      </c>
      <c r="AY152" s="31"/>
      <c r="AZ152" s="31" t="n">
        <f aca="false">INDEX(Curves!$A$12:$AZ$907,$BZ152,DG152)</f>
        <v>2.335</v>
      </c>
      <c r="BA152" s="31" t="n">
        <f aca="false">INDEX(Curves!$A$12:$AZ$907,$BZ152,DH152)</f>
        <v>0.25</v>
      </c>
      <c r="BB152" s="31" t="n">
        <f aca="false">INDEX(Curves!$A$12:$AZ$907,$BZ152,DI152)</f>
        <v>0.980796768811494</v>
      </c>
      <c r="BC152" s="31"/>
      <c r="BD152" s="31" t="n">
        <f aca="false">INDEX(Curves!$A$12:$AZ$907,$BZ152,DK152)</f>
        <v>2.295</v>
      </c>
      <c r="BE152" s="31" t="n">
        <f aca="false">INDEX(Curves!$A$12:$AZ$907,$BZ152,DL152)</f>
        <v>0.25</v>
      </c>
      <c r="BF152" s="31" t="n">
        <f aca="false">INDEX(Curves!$A$12:$AZ$907,$BZ152,DM152)</f>
        <v>0.976248914489557</v>
      </c>
      <c r="BG152" s="31"/>
      <c r="BH152" s="31" t="n">
        <f aca="false">INDEX(Curves!$A$12:$AZ$907,$BZ152,DO152)</f>
        <v>2.23</v>
      </c>
      <c r="BI152" s="31" t="n">
        <f aca="false">INDEX(Curves!$A$12:$AZ$907,$BZ152,DP152)</f>
        <v>0.25</v>
      </c>
      <c r="BJ152" s="31" t="n">
        <f aca="false">INDEX(Curves!$A$12:$AZ$907,$BZ152,DQ152)</f>
        <v>0.972199868000027</v>
      </c>
      <c r="BK152" s="0"/>
      <c r="BL152" s="0"/>
      <c r="BM152" s="51" t="n">
        <f aca="false">BM151</f>
        <v>35916</v>
      </c>
      <c r="BN152" s="51" t="n">
        <f aca="false">EOMONTH(BM152,1)</f>
        <v>35976</v>
      </c>
      <c r="BO152" s="51" t="n">
        <f aca="false">EOMONTH(BN152,1)</f>
        <v>36007</v>
      </c>
      <c r="BP152" s="51" t="n">
        <f aca="false">EOMONTH(BO152,1)</f>
        <v>36038</v>
      </c>
      <c r="BQ152" s="51" t="n">
        <f aca="false">EOMONTH(BP152,1)</f>
        <v>36068</v>
      </c>
      <c r="BR152" s="51" t="n">
        <f aca="false">EOMONTH(BQ152,1)</f>
        <v>36099</v>
      </c>
      <c r="BS152" s="51" t="n">
        <f aca="false">EOMONTH(BR152,1)</f>
        <v>36129</v>
      </c>
      <c r="BT152" s="51" t="n">
        <f aca="false">EOMONTH(BS152,1)</f>
        <v>36160</v>
      </c>
      <c r="BU152" s="51" t="n">
        <f aca="false">EOMONTH(BT152,1)</f>
        <v>36191</v>
      </c>
      <c r="BV152" s="51" t="n">
        <f aca="false">EOMONTH(BU152,1)</f>
        <v>36219</v>
      </c>
      <c r="BW152" s="51" t="n">
        <f aca="false">EOMONTH(BV152,1)</f>
        <v>36250</v>
      </c>
      <c r="BX152" s="52"/>
      <c r="BZ152" s="34" t="n">
        <f aca="false">MATCH(C152,Curves!$C$12:$C$433,0)</f>
        <v>150</v>
      </c>
      <c r="CA152" s="34" t="n">
        <f aca="false">MATCH(CONCATENATE("NG ",TEXT($BM152,"mmm-yyyy")),Curves!$11:$11,0)</f>
        <v>20</v>
      </c>
      <c r="CB152" s="34" t="n">
        <f aca="false">MATCH(CONCATENATE("B ",TEXT($BM152,"mmm-yyyy")),Curves!$11:$11,0)</f>
        <v>8</v>
      </c>
      <c r="CC152" s="34" t="n">
        <f aca="false">MATCH(CONCATENATE("DISC ",TEXT($BM152,"mmm-yyyy")),Curves!$11:$11,0)</f>
        <v>32</v>
      </c>
      <c r="CD152" s="34"/>
      <c r="CE152" s="34" t="n">
        <f aca="false">MATCH(CONCATENATE("NG ",TEXT($BN152,"mmm-yyyy")),Curves!$11:$11,0)</f>
        <v>21</v>
      </c>
      <c r="CF152" s="34" t="n">
        <f aca="false">MATCH(CONCATENATE("B ",TEXT($BN152,"mmm-yyyy")),Curves!$11:$11,0)</f>
        <v>9</v>
      </c>
      <c r="CG152" s="34" t="n">
        <f aca="false">MATCH(CONCATENATE("DISC ",TEXT($BN152,"mmm-yyyy")),Curves!$11:$11,0)</f>
        <v>33</v>
      </c>
      <c r="CH152" s="34"/>
      <c r="CI152" s="34" t="n">
        <f aca="false">MATCH(CONCATENATE("NG ",TEXT($BO152,"mmm-yyyy")),Curves!$11:$11,0)</f>
        <v>22</v>
      </c>
      <c r="CJ152" s="34" t="n">
        <f aca="false">MATCH(CONCATENATE("B ",TEXT($BO152,"mmm-yyyy")),Curves!$11:$11,0)</f>
        <v>10</v>
      </c>
      <c r="CK152" s="34" t="n">
        <f aca="false">MATCH(CONCATENATE("DISC ",TEXT($BO152,"mmm-yyyy")),Curves!$11:$11,0)</f>
        <v>34</v>
      </c>
      <c r="CL152" s="34"/>
      <c r="CM152" s="34" t="n">
        <f aca="false">MATCH(CONCATENATE("NG ",TEXT($BP152,"mmm-yyyy")),Curves!$11:$11,0)</f>
        <v>23</v>
      </c>
      <c r="CN152" s="34" t="n">
        <f aca="false">MATCH(CONCATENATE("B ",TEXT($BP152,"mmm-yyyy")),Curves!$11:$11,0)</f>
        <v>11</v>
      </c>
      <c r="CO152" s="34" t="n">
        <f aca="false">MATCH(CONCATENATE("DISC ",TEXT($BP152,"mmm-yyyy")),Curves!$11:$11,0)</f>
        <v>35</v>
      </c>
      <c r="CP152" s="34"/>
      <c r="CQ152" s="34" t="n">
        <f aca="false">MATCH(CONCATENATE("NG ",TEXT($BQ152,"mmm-yyyy")),Curves!$11:$11,0)</f>
        <v>24</v>
      </c>
      <c r="CR152" s="34" t="n">
        <f aca="false">MATCH(CONCATENATE("B ",TEXT($BQ152,"mmm-yyyy")),Curves!$11:$11,0)</f>
        <v>12</v>
      </c>
      <c r="CS152" s="34" t="n">
        <f aca="false">MATCH(CONCATENATE("DISC ",TEXT($BQ152,"mmm-yyyy")),Curves!$11:$11,0)</f>
        <v>36</v>
      </c>
      <c r="CT152" s="34"/>
      <c r="CU152" s="34" t="n">
        <f aca="false">MATCH(CONCATENATE("NG ",TEXT($BR152,"mmm-yyyy")),Curves!$11:$11,0)</f>
        <v>25</v>
      </c>
      <c r="CV152" s="34" t="n">
        <f aca="false">MATCH(CONCATENATE("B ",TEXT($BR152,"mmm-yyyy")),Curves!$11:$11,0)</f>
        <v>13</v>
      </c>
      <c r="CW152" s="34" t="n">
        <f aca="false">MATCH(CONCATENATE("DISC ",TEXT($BR152,"mmm-yyyy")),Curves!$11:$11,0)</f>
        <v>37</v>
      </c>
      <c r="CX152" s="34"/>
      <c r="CY152" s="34" t="n">
        <f aca="false">MATCH(CONCATENATE("NG ",TEXT($BS152,"mmm-yyyy")),Curves!$11:$11,0)</f>
        <v>26</v>
      </c>
      <c r="CZ152" s="34" t="n">
        <f aca="false">MATCH(CONCATENATE("B ",TEXT($BS152,"mmm-yyyy")),Curves!$11:$11,0)</f>
        <v>14</v>
      </c>
      <c r="DA152" s="34" t="n">
        <f aca="false">MATCH(CONCATENATE("DISC ",TEXT($BS152,"mmm-yyyy")),Curves!$11:$11,0)</f>
        <v>38</v>
      </c>
      <c r="DB152" s="34"/>
      <c r="DC152" s="34" t="n">
        <f aca="false">MATCH(CONCATENATE("NG ",TEXT($BT152,"mmm-yyyy")),Curves!$11:$11,0)</f>
        <v>27</v>
      </c>
      <c r="DD152" s="34" t="n">
        <f aca="false">MATCH(CONCATENATE("B ",TEXT($BT152,"mmm-yyyy")),Curves!$11:$11,0)</f>
        <v>15</v>
      </c>
      <c r="DE152" s="34" t="n">
        <f aca="false">MATCH(CONCATENATE("DISC ",TEXT($BT152,"mmm-yyyy")),Curves!$11:$11,0)</f>
        <v>39</v>
      </c>
      <c r="DF152" s="34"/>
      <c r="DG152" s="34" t="n">
        <f aca="false">MATCH(CONCATENATE("NG ",TEXT($BU152,"mmm-yyyy")),Curves!$11:$11,0)</f>
        <v>28</v>
      </c>
      <c r="DH152" s="34" t="n">
        <f aca="false">MATCH(CONCATENATE("B ",TEXT($BU152,"mmm-yyyy")),Curves!$11:$11,0)</f>
        <v>16</v>
      </c>
      <c r="DI152" s="34" t="n">
        <f aca="false">MATCH(CONCATENATE("DISC ",TEXT($BU152,"mmm-yyyy")),Curves!$11:$11,0)</f>
        <v>40</v>
      </c>
      <c r="DK152" s="34" t="n">
        <f aca="false">MATCH(CONCATENATE("NG ",TEXT($BV152,"mmm-yyyy")),Curves!$11:$11,0)</f>
        <v>29</v>
      </c>
      <c r="DL152" s="34" t="n">
        <f aca="false">MATCH(CONCATENATE("B ",TEXT($BV152,"mmm-yyyy")),Curves!$11:$11,0)</f>
        <v>17</v>
      </c>
      <c r="DM152" s="34" t="n">
        <f aca="false">MATCH(CONCATENATE("DISC ",TEXT($BV152,"mmm-yyyy")),Curves!$11:$11,0)</f>
        <v>41</v>
      </c>
      <c r="DO152" s="34" t="n">
        <f aca="false">MATCH(CONCATENATE("NG ",TEXT($BW152,"mmm-yyyy")),Curves!$11:$11,0)</f>
        <v>30</v>
      </c>
      <c r="DP152" s="34" t="n">
        <f aca="false">MATCH(CONCATENATE("B ",TEXT($BW152,"mmm-yyyy")),Curves!$11:$11,0)</f>
        <v>18</v>
      </c>
      <c r="DQ152" s="34" t="n">
        <f aca="false">MATCH(CONCATENATE("DISC ",TEXT($BW152,"mmm-yyyy")),Curves!$11:$11,0)</f>
        <v>42</v>
      </c>
    </row>
    <row r="153" customFormat="false" ht="12.75" hidden="false" customHeight="false" outlineLevel="0" collapsed="false">
      <c r="B153" s="26" t="n">
        <f aca="false">IF(C153&lt;&gt;"",IF(C153&gt;=(WORKDAY(EOMONTH(C153,0)+1,-2)),EOMONTH(EOMONTH(C153,0)+1,0)+1,EOMONTH(C153,0)+1),"")</f>
        <v>36069</v>
      </c>
      <c r="C153" s="45" t="n">
        <f aca="false">IF(Curves!C162&lt;&gt;"",Curves!C162,"")</f>
        <v>36036</v>
      </c>
      <c r="D153" s="46"/>
      <c r="E153" s="47" t="n">
        <f aca="false">(T153+U153)*V153</f>
        <v>0</v>
      </c>
      <c r="F153" s="47" t="n">
        <f aca="false">(X153+Y153)*Z153</f>
        <v>0</v>
      </c>
      <c r="G153" s="47" t="n">
        <f aca="false">(AB153+AC153)*AD153</f>
        <v>0</v>
      </c>
      <c r="H153" s="47" t="n">
        <f aca="false">(AF153+AG153)*AH153</f>
        <v>0</v>
      </c>
      <c r="I153" s="47" t="n">
        <f aca="false">(AJ153+AK153)*AL153</f>
        <v>0</v>
      </c>
      <c r="J153" s="47" t="n">
        <f aca="false">(AN153+AO153)*AP153</f>
        <v>0</v>
      </c>
      <c r="K153" s="47" t="n">
        <f aca="false">(AR153+AS153)*AT153</f>
        <v>0</v>
      </c>
      <c r="L153" s="47" t="n">
        <f aca="false">(AV153+AW153)*AX153</f>
        <v>0</v>
      </c>
      <c r="M153" s="47" t="n">
        <f aca="false">(AZ153+BA153)*BB153</f>
        <v>0</v>
      </c>
      <c r="N153" s="47" t="n">
        <f aca="false">(BD153+BE153)*BF153</f>
        <v>0</v>
      </c>
      <c r="O153" s="48" t="n">
        <f aca="false">(BH153+BI153)*BJ153</f>
        <v>0</v>
      </c>
      <c r="P153" s="49" t="n">
        <f aca="false">MAX(E153:O153)</f>
        <v>0</v>
      </c>
      <c r="Q153" s="49" t="n">
        <f aca="false">MIN(J153:O153)</f>
        <v>0</v>
      </c>
      <c r="R153" s="50" t="n">
        <f aca="false">IF(P153-Q153&lt;&gt;0,P153-Q153,R152)</f>
        <v>0.641419692533218</v>
      </c>
      <c r="T153" s="31" t="n">
        <f aca="false">INDEX(Curves!$A$12:$AZ$907,$BZ153,CA153)</f>
        <v>0</v>
      </c>
      <c r="U153" s="31" t="n">
        <f aca="false">INDEX(Curves!$A$12:$AZ$907,$BZ153,CB153)</f>
        <v>0</v>
      </c>
      <c r="V153" s="31" t="n">
        <f aca="false">INDEX(Curves!$A$12:$AZ$907,$BZ153,CC153)</f>
        <v>0</v>
      </c>
      <c r="W153" s="31"/>
      <c r="X153" s="31" t="n">
        <f aca="false">INDEX(Curves!$A$12:$AZ$907,$BZ153,CE153)</f>
        <v>0</v>
      </c>
      <c r="Y153" s="31" t="n">
        <f aca="false">INDEX(Curves!$A$12:$AZ$907,$BZ153,CF153)</f>
        <v>0</v>
      </c>
      <c r="Z153" s="31" t="n">
        <f aca="false">INDEX(Curves!$A$12:$AZ$907,$BZ153,CG153)</f>
        <v>0</v>
      </c>
      <c r="AA153" s="31"/>
      <c r="AB153" s="31" t="n">
        <f aca="false">INDEX(Curves!$A$12:$AZ$907,$BZ153,CI153)</f>
        <v>0</v>
      </c>
      <c r="AC153" s="31" t="n">
        <f aca="false">INDEX(Curves!$A$12:$AZ$907,$BZ153,CJ153)</f>
        <v>0</v>
      </c>
      <c r="AD153" s="31" t="n">
        <f aca="false">INDEX(Curves!$A$12:$AZ$907,$BZ153,CK153)</f>
        <v>0</v>
      </c>
      <c r="AE153" s="31"/>
      <c r="AF153" s="31" t="n">
        <f aca="false">INDEX(Curves!$A$12:$AZ$907,$BZ153,CM153)</f>
        <v>0</v>
      </c>
      <c r="AG153" s="31" t="n">
        <f aca="false">INDEX(Curves!$A$12:$AZ$907,$BZ153,CN153)</f>
        <v>0</v>
      </c>
      <c r="AH153" s="31" t="n">
        <f aca="false">INDEX(Curves!$A$12:$AZ$907,$BZ153,CO153)</f>
        <v>0</v>
      </c>
      <c r="AI153" s="31"/>
      <c r="AJ153" s="31" t="n">
        <f aca="false">INDEX(Curves!$A$12:$AZ$907,$BZ153,CQ153)</f>
        <v>0</v>
      </c>
      <c r="AK153" s="31" t="n">
        <f aca="false">INDEX(Curves!$A$12:$AZ$907,$BZ153,CR153)</f>
        <v>0</v>
      </c>
      <c r="AL153" s="31" t="n">
        <f aca="false">INDEX(Curves!$A$12:$AZ$907,$BZ153,CS153)</f>
        <v>0</v>
      </c>
      <c r="AM153" s="31"/>
      <c r="AN153" s="31" t="n">
        <f aca="false">INDEX(Curves!$A$12:$AZ$907,$BZ153,CU153)</f>
        <v>0</v>
      </c>
      <c r="AO153" s="31" t="n">
        <f aca="false">INDEX(Curves!$A$12:$AZ$907,$BZ153,CV153)</f>
        <v>0</v>
      </c>
      <c r="AP153" s="31" t="n">
        <f aca="false">INDEX(Curves!$A$12:$AZ$907,$BZ153,CW153)</f>
        <v>0</v>
      </c>
      <c r="AQ153" s="31"/>
      <c r="AR153" s="31" t="n">
        <f aca="false">INDEX(Curves!$A$12:$AZ$907,$BZ153,CY153)</f>
        <v>0</v>
      </c>
      <c r="AS153" s="31" t="n">
        <f aca="false">INDEX(Curves!$A$12:$AZ$907,$BZ153,CZ153)</f>
        <v>0</v>
      </c>
      <c r="AT153" s="31" t="n">
        <f aca="false">INDEX(Curves!$A$12:$AZ$907,$BZ153,DA153)</f>
        <v>0</v>
      </c>
      <c r="AU153" s="31"/>
      <c r="AV153" s="31" t="n">
        <f aca="false">INDEX(Curves!$A$12:$AZ$907,$BZ153,DC153)</f>
        <v>0</v>
      </c>
      <c r="AW153" s="31" t="n">
        <f aca="false">INDEX(Curves!$A$12:$AZ$907,$BZ153,DD153)</f>
        <v>0</v>
      </c>
      <c r="AX153" s="31" t="n">
        <f aca="false">INDEX(Curves!$A$12:$AZ$907,$BZ153,DE153)</f>
        <v>0</v>
      </c>
      <c r="AY153" s="31"/>
      <c r="AZ153" s="31" t="n">
        <f aca="false">INDEX(Curves!$A$12:$AZ$907,$BZ153,DG153)</f>
        <v>0</v>
      </c>
      <c r="BA153" s="31" t="n">
        <f aca="false">INDEX(Curves!$A$12:$AZ$907,$BZ153,DH153)</f>
        <v>0</v>
      </c>
      <c r="BB153" s="31" t="n">
        <f aca="false">INDEX(Curves!$A$12:$AZ$907,$BZ153,DI153)</f>
        <v>0</v>
      </c>
      <c r="BC153" s="31"/>
      <c r="BD153" s="31" t="n">
        <f aca="false">INDEX(Curves!$A$12:$AZ$907,$BZ153,DK153)</f>
        <v>0</v>
      </c>
      <c r="BE153" s="31" t="n">
        <f aca="false">INDEX(Curves!$A$12:$AZ$907,$BZ153,DL153)</f>
        <v>0</v>
      </c>
      <c r="BF153" s="31" t="n">
        <f aca="false">INDEX(Curves!$A$12:$AZ$907,$BZ153,DM153)</f>
        <v>0</v>
      </c>
      <c r="BG153" s="31"/>
      <c r="BH153" s="31" t="n">
        <f aca="false">INDEX(Curves!$A$12:$AZ$907,$BZ153,DO153)</f>
        <v>0</v>
      </c>
      <c r="BI153" s="31" t="n">
        <f aca="false">INDEX(Curves!$A$12:$AZ$907,$BZ153,DP153)</f>
        <v>0</v>
      </c>
      <c r="BJ153" s="31" t="n">
        <f aca="false">INDEX(Curves!$A$12:$AZ$907,$BZ153,DQ153)</f>
        <v>0</v>
      </c>
      <c r="BK153" s="0"/>
      <c r="BL153" s="0"/>
      <c r="BM153" s="51" t="n">
        <f aca="false">BM152</f>
        <v>35916</v>
      </c>
      <c r="BN153" s="51" t="n">
        <f aca="false">EOMONTH(BM153,1)</f>
        <v>35976</v>
      </c>
      <c r="BO153" s="51" t="n">
        <f aca="false">EOMONTH(BN153,1)</f>
        <v>36007</v>
      </c>
      <c r="BP153" s="51" t="n">
        <f aca="false">EOMONTH(BO153,1)</f>
        <v>36038</v>
      </c>
      <c r="BQ153" s="51" t="n">
        <f aca="false">EOMONTH(BP153,1)</f>
        <v>36068</v>
      </c>
      <c r="BR153" s="51" t="n">
        <f aca="false">EOMONTH(BQ153,1)</f>
        <v>36099</v>
      </c>
      <c r="BS153" s="51" t="n">
        <f aca="false">EOMONTH(BR153,1)</f>
        <v>36129</v>
      </c>
      <c r="BT153" s="51" t="n">
        <f aca="false">EOMONTH(BS153,1)</f>
        <v>36160</v>
      </c>
      <c r="BU153" s="51" t="n">
        <f aca="false">EOMONTH(BT153,1)</f>
        <v>36191</v>
      </c>
      <c r="BV153" s="51" t="n">
        <f aca="false">EOMONTH(BU153,1)</f>
        <v>36219</v>
      </c>
      <c r="BW153" s="51" t="n">
        <f aca="false">EOMONTH(BV153,1)</f>
        <v>36250</v>
      </c>
      <c r="BX153" s="52"/>
      <c r="BZ153" s="34" t="n">
        <f aca="false">MATCH(C153,Curves!$C$12:$C$433,0)</f>
        <v>151</v>
      </c>
      <c r="CA153" s="34" t="n">
        <f aca="false">MATCH(CONCATENATE("NG ",TEXT($BM153,"mmm-yyyy")),Curves!$11:$11,0)</f>
        <v>20</v>
      </c>
      <c r="CB153" s="34" t="n">
        <f aca="false">MATCH(CONCATENATE("B ",TEXT($BM153,"mmm-yyyy")),Curves!$11:$11,0)</f>
        <v>8</v>
      </c>
      <c r="CC153" s="34" t="n">
        <f aca="false">MATCH(CONCATENATE("DISC ",TEXT($BM153,"mmm-yyyy")),Curves!$11:$11,0)</f>
        <v>32</v>
      </c>
      <c r="CD153" s="34"/>
      <c r="CE153" s="34" t="n">
        <f aca="false">MATCH(CONCATENATE("NG ",TEXT($BN153,"mmm-yyyy")),Curves!$11:$11,0)</f>
        <v>21</v>
      </c>
      <c r="CF153" s="34" t="n">
        <f aca="false">MATCH(CONCATENATE("B ",TEXT($BN153,"mmm-yyyy")),Curves!$11:$11,0)</f>
        <v>9</v>
      </c>
      <c r="CG153" s="34" t="n">
        <f aca="false">MATCH(CONCATENATE("DISC ",TEXT($BN153,"mmm-yyyy")),Curves!$11:$11,0)</f>
        <v>33</v>
      </c>
      <c r="CH153" s="34"/>
      <c r="CI153" s="34" t="n">
        <f aca="false">MATCH(CONCATENATE("NG ",TEXT($BO153,"mmm-yyyy")),Curves!$11:$11,0)</f>
        <v>22</v>
      </c>
      <c r="CJ153" s="34" t="n">
        <f aca="false">MATCH(CONCATENATE("B ",TEXT($BO153,"mmm-yyyy")),Curves!$11:$11,0)</f>
        <v>10</v>
      </c>
      <c r="CK153" s="34" t="n">
        <f aca="false">MATCH(CONCATENATE("DISC ",TEXT($BO153,"mmm-yyyy")),Curves!$11:$11,0)</f>
        <v>34</v>
      </c>
      <c r="CL153" s="34"/>
      <c r="CM153" s="34" t="n">
        <f aca="false">MATCH(CONCATENATE("NG ",TEXT($BP153,"mmm-yyyy")),Curves!$11:$11,0)</f>
        <v>23</v>
      </c>
      <c r="CN153" s="34" t="n">
        <f aca="false">MATCH(CONCATENATE("B ",TEXT($BP153,"mmm-yyyy")),Curves!$11:$11,0)</f>
        <v>11</v>
      </c>
      <c r="CO153" s="34" t="n">
        <f aca="false">MATCH(CONCATENATE("DISC ",TEXT($BP153,"mmm-yyyy")),Curves!$11:$11,0)</f>
        <v>35</v>
      </c>
      <c r="CP153" s="34"/>
      <c r="CQ153" s="34" t="n">
        <f aca="false">MATCH(CONCATENATE("NG ",TEXT($BQ153,"mmm-yyyy")),Curves!$11:$11,0)</f>
        <v>24</v>
      </c>
      <c r="CR153" s="34" t="n">
        <f aca="false">MATCH(CONCATENATE("B ",TEXT($BQ153,"mmm-yyyy")),Curves!$11:$11,0)</f>
        <v>12</v>
      </c>
      <c r="CS153" s="34" t="n">
        <f aca="false">MATCH(CONCATENATE("DISC ",TEXT($BQ153,"mmm-yyyy")),Curves!$11:$11,0)</f>
        <v>36</v>
      </c>
      <c r="CT153" s="34"/>
      <c r="CU153" s="34" t="n">
        <f aca="false">MATCH(CONCATENATE("NG ",TEXT($BR153,"mmm-yyyy")),Curves!$11:$11,0)</f>
        <v>25</v>
      </c>
      <c r="CV153" s="34" t="n">
        <f aca="false">MATCH(CONCATENATE("B ",TEXT($BR153,"mmm-yyyy")),Curves!$11:$11,0)</f>
        <v>13</v>
      </c>
      <c r="CW153" s="34" t="n">
        <f aca="false">MATCH(CONCATENATE("DISC ",TEXT($BR153,"mmm-yyyy")),Curves!$11:$11,0)</f>
        <v>37</v>
      </c>
      <c r="CX153" s="34"/>
      <c r="CY153" s="34" t="n">
        <f aca="false">MATCH(CONCATENATE("NG ",TEXT($BS153,"mmm-yyyy")),Curves!$11:$11,0)</f>
        <v>26</v>
      </c>
      <c r="CZ153" s="34" t="n">
        <f aca="false">MATCH(CONCATENATE("B ",TEXT($BS153,"mmm-yyyy")),Curves!$11:$11,0)</f>
        <v>14</v>
      </c>
      <c r="DA153" s="34" t="n">
        <f aca="false">MATCH(CONCATENATE("DISC ",TEXT($BS153,"mmm-yyyy")),Curves!$11:$11,0)</f>
        <v>38</v>
      </c>
      <c r="DB153" s="34"/>
      <c r="DC153" s="34" t="n">
        <f aca="false">MATCH(CONCATENATE("NG ",TEXT($BT153,"mmm-yyyy")),Curves!$11:$11,0)</f>
        <v>27</v>
      </c>
      <c r="DD153" s="34" t="n">
        <f aca="false">MATCH(CONCATENATE("B ",TEXT($BT153,"mmm-yyyy")),Curves!$11:$11,0)</f>
        <v>15</v>
      </c>
      <c r="DE153" s="34" t="n">
        <f aca="false">MATCH(CONCATENATE("DISC ",TEXT($BT153,"mmm-yyyy")),Curves!$11:$11,0)</f>
        <v>39</v>
      </c>
      <c r="DF153" s="34"/>
      <c r="DG153" s="34" t="n">
        <f aca="false">MATCH(CONCATENATE("NG ",TEXT($BU153,"mmm-yyyy")),Curves!$11:$11,0)</f>
        <v>28</v>
      </c>
      <c r="DH153" s="34" t="n">
        <f aca="false">MATCH(CONCATENATE("B ",TEXT($BU153,"mmm-yyyy")),Curves!$11:$11,0)</f>
        <v>16</v>
      </c>
      <c r="DI153" s="34" t="n">
        <f aca="false">MATCH(CONCATENATE("DISC ",TEXT($BU153,"mmm-yyyy")),Curves!$11:$11,0)</f>
        <v>40</v>
      </c>
      <c r="DK153" s="34" t="n">
        <f aca="false">MATCH(CONCATENATE("NG ",TEXT($BV153,"mmm-yyyy")),Curves!$11:$11,0)</f>
        <v>29</v>
      </c>
      <c r="DL153" s="34" t="n">
        <f aca="false">MATCH(CONCATENATE("B ",TEXT($BV153,"mmm-yyyy")),Curves!$11:$11,0)</f>
        <v>17</v>
      </c>
      <c r="DM153" s="34" t="n">
        <f aca="false">MATCH(CONCATENATE("DISC ",TEXT($BV153,"mmm-yyyy")),Curves!$11:$11,0)</f>
        <v>41</v>
      </c>
      <c r="DO153" s="34" t="n">
        <f aca="false">MATCH(CONCATENATE("NG ",TEXT($BW153,"mmm-yyyy")),Curves!$11:$11,0)</f>
        <v>30</v>
      </c>
      <c r="DP153" s="34" t="n">
        <f aca="false">MATCH(CONCATENATE("B ",TEXT($BW153,"mmm-yyyy")),Curves!$11:$11,0)</f>
        <v>18</v>
      </c>
      <c r="DQ153" s="34" t="n">
        <f aca="false">MATCH(CONCATENATE("DISC ",TEXT($BW153,"mmm-yyyy")),Curves!$11:$11,0)</f>
        <v>42</v>
      </c>
    </row>
    <row r="154" customFormat="false" ht="12.75" hidden="false" customHeight="false" outlineLevel="0" collapsed="false">
      <c r="B154" s="26" t="n">
        <f aca="false">IF(C154&lt;&gt;"",IF(C154&gt;=(WORKDAY(EOMONTH(C154,0)+1,-2)),EOMONTH(EOMONTH(C154,0)+1,0)+1,EOMONTH(C154,0)+1),"")</f>
        <v>36069</v>
      </c>
      <c r="C154" s="45" t="n">
        <f aca="false">IF(Curves!C163&lt;&gt;"",Curves!C163,"")</f>
        <v>36037</v>
      </c>
      <c r="D154" s="46"/>
      <c r="E154" s="47" t="n">
        <f aca="false">(T154+U154)*V154</f>
        <v>0</v>
      </c>
      <c r="F154" s="47" t="n">
        <f aca="false">(X154+Y154)*Z154</f>
        <v>0</v>
      </c>
      <c r="G154" s="47" t="n">
        <f aca="false">(AB154+AC154)*AD154</f>
        <v>0</v>
      </c>
      <c r="H154" s="47" t="n">
        <f aca="false">(AF154+AG154)*AH154</f>
        <v>0</v>
      </c>
      <c r="I154" s="47" t="n">
        <f aca="false">(AJ154+AK154)*AL154</f>
        <v>0</v>
      </c>
      <c r="J154" s="47" t="n">
        <f aca="false">(AN154+AO154)*AP154</f>
        <v>0</v>
      </c>
      <c r="K154" s="47" t="n">
        <f aca="false">(AR154+AS154)*AT154</f>
        <v>0</v>
      </c>
      <c r="L154" s="47" t="n">
        <f aca="false">(AV154+AW154)*AX154</f>
        <v>0</v>
      </c>
      <c r="M154" s="47" t="n">
        <f aca="false">(AZ154+BA154)*BB154</f>
        <v>0</v>
      </c>
      <c r="N154" s="47" t="n">
        <f aca="false">(BD154+BE154)*BF154</f>
        <v>0</v>
      </c>
      <c r="O154" s="48" t="n">
        <f aca="false">(BH154+BI154)*BJ154</f>
        <v>0</v>
      </c>
      <c r="P154" s="49" t="n">
        <f aca="false">MAX(E154:O154)</f>
        <v>0</v>
      </c>
      <c r="Q154" s="49" t="n">
        <f aca="false">MIN(J154:O154)</f>
        <v>0</v>
      </c>
      <c r="R154" s="50" t="n">
        <f aca="false">IF(P154-Q154&lt;&gt;0,P154-Q154,R153)</f>
        <v>0.641419692533218</v>
      </c>
      <c r="T154" s="31" t="n">
        <f aca="false">INDEX(Curves!$A$12:$AZ$907,$BZ154,CA154)</f>
        <v>0</v>
      </c>
      <c r="U154" s="31" t="n">
        <f aca="false">INDEX(Curves!$A$12:$AZ$907,$BZ154,CB154)</f>
        <v>0</v>
      </c>
      <c r="V154" s="31" t="n">
        <f aca="false">INDEX(Curves!$A$12:$AZ$907,$BZ154,CC154)</f>
        <v>0</v>
      </c>
      <c r="W154" s="31"/>
      <c r="X154" s="31" t="n">
        <f aca="false">INDEX(Curves!$A$12:$AZ$907,$BZ154,CE154)</f>
        <v>0</v>
      </c>
      <c r="Y154" s="31" t="n">
        <f aca="false">INDEX(Curves!$A$12:$AZ$907,$BZ154,CF154)</f>
        <v>0</v>
      </c>
      <c r="Z154" s="31" t="n">
        <f aca="false">INDEX(Curves!$A$12:$AZ$907,$BZ154,CG154)</f>
        <v>0</v>
      </c>
      <c r="AA154" s="31"/>
      <c r="AB154" s="31" t="n">
        <f aca="false">INDEX(Curves!$A$12:$AZ$907,$BZ154,CI154)</f>
        <v>0</v>
      </c>
      <c r="AC154" s="31" t="n">
        <f aca="false">INDEX(Curves!$A$12:$AZ$907,$BZ154,CJ154)</f>
        <v>0</v>
      </c>
      <c r="AD154" s="31" t="n">
        <f aca="false">INDEX(Curves!$A$12:$AZ$907,$BZ154,CK154)</f>
        <v>0</v>
      </c>
      <c r="AE154" s="31"/>
      <c r="AF154" s="31" t="n">
        <f aca="false">INDEX(Curves!$A$12:$AZ$907,$BZ154,CM154)</f>
        <v>0</v>
      </c>
      <c r="AG154" s="31" t="n">
        <f aca="false">INDEX(Curves!$A$12:$AZ$907,$BZ154,CN154)</f>
        <v>0</v>
      </c>
      <c r="AH154" s="31" t="n">
        <f aca="false">INDEX(Curves!$A$12:$AZ$907,$BZ154,CO154)</f>
        <v>0</v>
      </c>
      <c r="AI154" s="31"/>
      <c r="AJ154" s="31" t="n">
        <f aca="false">INDEX(Curves!$A$12:$AZ$907,$BZ154,CQ154)</f>
        <v>0</v>
      </c>
      <c r="AK154" s="31" t="n">
        <f aca="false">INDEX(Curves!$A$12:$AZ$907,$BZ154,CR154)</f>
        <v>0</v>
      </c>
      <c r="AL154" s="31" t="n">
        <f aca="false">INDEX(Curves!$A$12:$AZ$907,$BZ154,CS154)</f>
        <v>0</v>
      </c>
      <c r="AM154" s="31"/>
      <c r="AN154" s="31" t="n">
        <f aca="false">INDEX(Curves!$A$12:$AZ$907,$BZ154,CU154)</f>
        <v>0</v>
      </c>
      <c r="AO154" s="31" t="n">
        <f aca="false">INDEX(Curves!$A$12:$AZ$907,$BZ154,CV154)</f>
        <v>0</v>
      </c>
      <c r="AP154" s="31" t="n">
        <f aca="false">INDEX(Curves!$A$12:$AZ$907,$BZ154,CW154)</f>
        <v>0</v>
      </c>
      <c r="AQ154" s="31"/>
      <c r="AR154" s="31" t="n">
        <f aca="false">INDEX(Curves!$A$12:$AZ$907,$BZ154,CY154)</f>
        <v>0</v>
      </c>
      <c r="AS154" s="31" t="n">
        <f aca="false">INDEX(Curves!$A$12:$AZ$907,$BZ154,CZ154)</f>
        <v>0</v>
      </c>
      <c r="AT154" s="31" t="n">
        <f aca="false">INDEX(Curves!$A$12:$AZ$907,$BZ154,DA154)</f>
        <v>0</v>
      </c>
      <c r="AU154" s="31"/>
      <c r="AV154" s="31" t="n">
        <f aca="false">INDEX(Curves!$A$12:$AZ$907,$BZ154,DC154)</f>
        <v>0</v>
      </c>
      <c r="AW154" s="31" t="n">
        <f aca="false">INDEX(Curves!$A$12:$AZ$907,$BZ154,DD154)</f>
        <v>0</v>
      </c>
      <c r="AX154" s="31" t="n">
        <f aca="false">INDEX(Curves!$A$12:$AZ$907,$BZ154,DE154)</f>
        <v>0</v>
      </c>
      <c r="AY154" s="31"/>
      <c r="AZ154" s="31" t="n">
        <f aca="false">INDEX(Curves!$A$12:$AZ$907,$BZ154,DG154)</f>
        <v>0</v>
      </c>
      <c r="BA154" s="31" t="n">
        <f aca="false">INDEX(Curves!$A$12:$AZ$907,$BZ154,DH154)</f>
        <v>0</v>
      </c>
      <c r="BB154" s="31" t="n">
        <f aca="false">INDEX(Curves!$A$12:$AZ$907,$BZ154,DI154)</f>
        <v>0</v>
      </c>
      <c r="BC154" s="31"/>
      <c r="BD154" s="31" t="n">
        <f aca="false">INDEX(Curves!$A$12:$AZ$907,$BZ154,DK154)</f>
        <v>0</v>
      </c>
      <c r="BE154" s="31" t="n">
        <f aca="false">INDEX(Curves!$A$12:$AZ$907,$BZ154,DL154)</f>
        <v>0</v>
      </c>
      <c r="BF154" s="31" t="n">
        <f aca="false">INDEX(Curves!$A$12:$AZ$907,$BZ154,DM154)</f>
        <v>0</v>
      </c>
      <c r="BG154" s="31"/>
      <c r="BH154" s="31" t="n">
        <f aca="false">INDEX(Curves!$A$12:$AZ$907,$BZ154,DO154)</f>
        <v>0</v>
      </c>
      <c r="BI154" s="31" t="n">
        <f aca="false">INDEX(Curves!$A$12:$AZ$907,$BZ154,DP154)</f>
        <v>0</v>
      </c>
      <c r="BJ154" s="31" t="n">
        <f aca="false">INDEX(Curves!$A$12:$AZ$907,$BZ154,DQ154)</f>
        <v>0</v>
      </c>
      <c r="BK154" s="0"/>
      <c r="BL154" s="0"/>
      <c r="BM154" s="51" t="n">
        <f aca="false">BM153</f>
        <v>35916</v>
      </c>
      <c r="BN154" s="51" t="n">
        <f aca="false">EOMONTH(BM154,1)</f>
        <v>35976</v>
      </c>
      <c r="BO154" s="51" t="n">
        <f aca="false">EOMONTH(BN154,1)</f>
        <v>36007</v>
      </c>
      <c r="BP154" s="51" t="n">
        <f aca="false">EOMONTH(BO154,1)</f>
        <v>36038</v>
      </c>
      <c r="BQ154" s="51" t="n">
        <f aca="false">EOMONTH(BP154,1)</f>
        <v>36068</v>
      </c>
      <c r="BR154" s="51" t="n">
        <f aca="false">EOMONTH(BQ154,1)</f>
        <v>36099</v>
      </c>
      <c r="BS154" s="51" t="n">
        <f aca="false">EOMONTH(BR154,1)</f>
        <v>36129</v>
      </c>
      <c r="BT154" s="51" t="n">
        <f aca="false">EOMONTH(BS154,1)</f>
        <v>36160</v>
      </c>
      <c r="BU154" s="51" t="n">
        <f aca="false">EOMONTH(BT154,1)</f>
        <v>36191</v>
      </c>
      <c r="BV154" s="51" t="n">
        <f aca="false">EOMONTH(BU154,1)</f>
        <v>36219</v>
      </c>
      <c r="BW154" s="51" t="n">
        <f aca="false">EOMONTH(BV154,1)</f>
        <v>36250</v>
      </c>
      <c r="BX154" s="52"/>
      <c r="BZ154" s="34" t="n">
        <f aca="false">MATCH(C154,Curves!$C$12:$C$433,0)</f>
        <v>152</v>
      </c>
      <c r="CA154" s="34" t="n">
        <f aca="false">MATCH(CONCATENATE("NG ",TEXT($BM154,"mmm-yyyy")),Curves!$11:$11,0)</f>
        <v>20</v>
      </c>
      <c r="CB154" s="34" t="n">
        <f aca="false">MATCH(CONCATENATE("B ",TEXT($BM154,"mmm-yyyy")),Curves!$11:$11,0)</f>
        <v>8</v>
      </c>
      <c r="CC154" s="34" t="n">
        <f aca="false">MATCH(CONCATENATE("DISC ",TEXT($BM154,"mmm-yyyy")),Curves!$11:$11,0)</f>
        <v>32</v>
      </c>
      <c r="CD154" s="34"/>
      <c r="CE154" s="34" t="n">
        <f aca="false">MATCH(CONCATENATE("NG ",TEXT($BN154,"mmm-yyyy")),Curves!$11:$11,0)</f>
        <v>21</v>
      </c>
      <c r="CF154" s="34" t="n">
        <f aca="false">MATCH(CONCATENATE("B ",TEXT($BN154,"mmm-yyyy")),Curves!$11:$11,0)</f>
        <v>9</v>
      </c>
      <c r="CG154" s="34" t="n">
        <f aca="false">MATCH(CONCATENATE("DISC ",TEXT($BN154,"mmm-yyyy")),Curves!$11:$11,0)</f>
        <v>33</v>
      </c>
      <c r="CH154" s="34"/>
      <c r="CI154" s="34" t="n">
        <f aca="false">MATCH(CONCATENATE("NG ",TEXT($BO154,"mmm-yyyy")),Curves!$11:$11,0)</f>
        <v>22</v>
      </c>
      <c r="CJ154" s="34" t="n">
        <f aca="false">MATCH(CONCATENATE("B ",TEXT($BO154,"mmm-yyyy")),Curves!$11:$11,0)</f>
        <v>10</v>
      </c>
      <c r="CK154" s="34" t="n">
        <f aca="false">MATCH(CONCATENATE("DISC ",TEXT($BO154,"mmm-yyyy")),Curves!$11:$11,0)</f>
        <v>34</v>
      </c>
      <c r="CL154" s="34"/>
      <c r="CM154" s="34" t="n">
        <f aca="false">MATCH(CONCATENATE("NG ",TEXT($BP154,"mmm-yyyy")),Curves!$11:$11,0)</f>
        <v>23</v>
      </c>
      <c r="CN154" s="34" t="n">
        <f aca="false">MATCH(CONCATENATE("B ",TEXT($BP154,"mmm-yyyy")),Curves!$11:$11,0)</f>
        <v>11</v>
      </c>
      <c r="CO154" s="34" t="n">
        <f aca="false">MATCH(CONCATENATE("DISC ",TEXT($BP154,"mmm-yyyy")),Curves!$11:$11,0)</f>
        <v>35</v>
      </c>
      <c r="CP154" s="34"/>
      <c r="CQ154" s="34" t="n">
        <f aca="false">MATCH(CONCATENATE("NG ",TEXT($BQ154,"mmm-yyyy")),Curves!$11:$11,0)</f>
        <v>24</v>
      </c>
      <c r="CR154" s="34" t="n">
        <f aca="false">MATCH(CONCATENATE("B ",TEXT($BQ154,"mmm-yyyy")),Curves!$11:$11,0)</f>
        <v>12</v>
      </c>
      <c r="CS154" s="34" t="n">
        <f aca="false">MATCH(CONCATENATE("DISC ",TEXT($BQ154,"mmm-yyyy")),Curves!$11:$11,0)</f>
        <v>36</v>
      </c>
      <c r="CT154" s="34"/>
      <c r="CU154" s="34" t="n">
        <f aca="false">MATCH(CONCATENATE("NG ",TEXT($BR154,"mmm-yyyy")),Curves!$11:$11,0)</f>
        <v>25</v>
      </c>
      <c r="CV154" s="34" t="n">
        <f aca="false">MATCH(CONCATENATE("B ",TEXT($BR154,"mmm-yyyy")),Curves!$11:$11,0)</f>
        <v>13</v>
      </c>
      <c r="CW154" s="34" t="n">
        <f aca="false">MATCH(CONCATENATE("DISC ",TEXT($BR154,"mmm-yyyy")),Curves!$11:$11,0)</f>
        <v>37</v>
      </c>
      <c r="CX154" s="34"/>
      <c r="CY154" s="34" t="n">
        <f aca="false">MATCH(CONCATENATE("NG ",TEXT($BS154,"mmm-yyyy")),Curves!$11:$11,0)</f>
        <v>26</v>
      </c>
      <c r="CZ154" s="34" t="n">
        <f aca="false">MATCH(CONCATENATE("B ",TEXT($BS154,"mmm-yyyy")),Curves!$11:$11,0)</f>
        <v>14</v>
      </c>
      <c r="DA154" s="34" t="n">
        <f aca="false">MATCH(CONCATENATE("DISC ",TEXT($BS154,"mmm-yyyy")),Curves!$11:$11,0)</f>
        <v>38</v>
      </c>
      <c r="DB154" s="34"/>
      <c r="DC154" s="34" t="n">
        <f aca="false">MATCH(CONCATENATE("NG ",TEXT($BT154,"mmm-yyyy")),Curves!$11:$11,0)</f>
        <v>27</v>
      </c>
      <c r="DD154" s="34" t="n">
        <f aca="false">MATCH(CONCATENATE("B ",TEXT($BT154,"mmm-yyyy")),Curves!$11:$11,0)</f>
        <v>15</v>
      </c>
      <c r="DE154" s="34" t="n">
        <f aca="false">MATCH(CONCATENATE("DISC ",TEXT($BT154,"mmm-yyyy")),Curves!$11:$11,0)</f>
        <v>39</v>
      </c>
      <c r="DF154" s="34"/>
      <c r="DG154" s="34" t="n">
        <f aca="false">MATCH(CONCATENATE("NG ",TEXT($BU154,"mmm-yyyy")),Curves!$11:$11,0)</f>
        <v>28</v>
      </c>
      <c r="DH154" s="34" t="n">
        <f aca="false">MATCH(CONCATENATE("B ",TEXT($BU154,"mmm-yyyy")),Curves!$11:$11,0)</f>
        <v>16</v>
      </c>
      <c r="DI154" s="34" t="n">
        <f aca="false">MATCH(CONCATENATE("DISC ",TEXT($BU154,"mmm-yyyy")),Curves!$11:$11,0)</f>
        <v>40</v>
      </c>
      <c r="DK154" s="34" t="n">
        <f aca="false">MATCH(CONCATENATE("NG ",TEXT($BV154,"mmm-yyyy")),Curves!$11:$11,0)</f>
        <v>29</v>
      </c>
      <c r="DL154" s="34" t="n">
        <f aca="false">MATCH(CONCATENATE("B ",TEXT($BV154,"mmm-yyyy")),Curves!$11:$11,0)</f>
        <v>17</v>
      </c>
      <c r="DM154" s="34" t="n">
        <f aca="false">MATCH(CONCATENATE("DISC ",TEXT($BV154,"mmm-yyyy")),Curves!$11:$11,0)</f>
        <v>41</v>
      </c>
      <c r="DO154" s="34" t="n">
        <f aca="false">MATCH(CONCATENATE("NG ",TEXT($BW154,"mmm-yyyy")),Curves!$11:$11,0)</f>
        <v>30</v>
      </c>
      <c r="DP154" s="34" t="n">
        <f aca="false">MATCH(CONCATENATE("B ",TEXT($BW154,"mmm-yyyy")),Curves!$11:$11,0)</f>
        <v>18</v>
      </c>
      <c r="DQ154" s="34" t="n">
        <f aca="false">MATCH(CONCATENATE("DISC ",TEXT($BW154,"mmm-yyyy")),Curves!$11:$11,0)</f>
        <v>42</v>
      </c>
    </row>
    <row r="155" customFormat="false" ht="12.75" hidden="false" customHeight="false" outlineLevel="0" collapsed="false">
      <c r="B155" s="26" t="n">
        <f aca="false">IF(C155&lt;&gt;"",IF(C155&gt;=(WORKDAY(EOMONTH(C155,0)+1,-2)),EOMONTH(EOMONTH(C155,0)+1,0)+1,EOMONTH(C155,0)+1),"")</f>
        <v>36069</v>
      </c>
      <c r="C155" s="45" t="n">
        <f aca="false">IF(Curves!C164&lt;&gt;"",Curves!C164,"")</f>
        <v>36038</v>
      </c>
      <c r="D155" s="46"/>
      <c r="E155" s="47" t="n">
        <f aca="false">(T155+U155)*V155</f>
        <v>0</v>
      </c>
      <c r="F155" s="47" t="n">
        <f aca="false">(X155+Y155)*Z155</f>
        <v>0</v>
      </c>
      <c r="G155" s="47" t="n">
        <f aca="false">(AB155+AC155)*AD155</f>
        <v>0</v>
      </c>
      <c r="H155" s="47" t="n">
        <f aca="false">(AF155+AG155)*AH155</f>
        <v>0</v>
      </c>
      <c r="I155" s="47" t="n">
        <f aca="false">(AJ155+AK155)*AL155</f>
        <v>0</v>
      </c>
      <c r="J155" s="47" t="n">
        <f aca="false">(AN155+AO155)*AP155</f>
        <v>1.98238174104039</v>
      </c>
      <c r="K155" s="47" t="n">
        <f aca="false">(AR155+AS155)*AT155</f>
        <v>2.20765346821031</v>
      </c>
      <c r="L155" s="47" t="n">
        <f aca="false">(AV155+AW155)*AX155</f>
        <v>2.46475340491397</v>
      </c>
      <c r="M155" s="47" t="n">
        <f aca="false">(AZ155+BA155)*BB155</f>
        <v>2.58376799125937</v>
      </c>
      <c r="N155" s="47" t="n">
        <f aca="false">(BD155+BE155)*BF155</f>
        <v>2.53179958698765</v>
      </c>
      <c r="O155" s="48" t="n">
        <f aca="false">(BH155+BI155)*BJ155</f>
        <v>2.45618855081772</v>
      </c>
      <c r="P155" s="49" t="n">
        <f aca="false">MAX(E155:O155)</f>
        <v>2.58376799125937</v>
      </c>
      <c r="Q155" s="49" t="n">
        <f aca="false">MIN(J155:O155)</f>
        <v>1.98238174104039</v>
      </c>
      <c r="R155" s="50" t="n">
        <f aca="false">IF(P155-Q155&lt;&gt;0,P155-Q155,R154)</f>
        <v>0.601386250218977</v>
      </c>
      <c r="T155" s="31" t="n">
        <f aca="false">INDEX(Curves!$A$12:$AZ$907,$BZ155,CA155)</f>
        <v>0</v>
      </c>
      <c r="U155" s="31" t="n">
        <f aca="false">INDEX(Curves!$A$12:$AZ$907,$BZ155,CB155)</f>
        <v>0</v>
      </c>
      <c r="V155" s="31" t="n">
        <f aca="false">INDEX(Curves!$A$12:$AZ$907,$BZ155,CC155)</f>
        <v>0</v>
      </c>
      <c r="W155" s="31"/>
      <c r="X155" s="31" t="n">
        <f aca="false">INDEX(Curves!$A$12:$AZ$907,$BZ155,CE155)</f>
        <v>0</v>
      </c>
      <c r="Y155" s="31" t="n">
        <f aca="false">INDEX(Curves!$A$12:$AZ$907,$BZ155,CF155)</f>
        <v>0</v>
      </c>
      <c r="Z155" s="31" t="n">
        <f aca="false">INDEX(Curves!$A$12:$AZ$907,$BZ155,CG155)</f>
        <v>0</v>
      </c>
      <c r="AA155" s="31"/>
      <c r="AB155" s="31" t="n">
        <f aca="false">INDEX(Curves!$A$12:$AZ$907,$BZ155,CI155)</f>
        <v>0</v>
      </c>
      <c r="AC155" s="31" t="n">
        <f aca="false">INDEX(Curves!$A$12:$AZ$907,$BZ155,CJ155)</f>
        <v>0</v>
      </c>
      <c r="AD155" s="31" t="n">
        <f aca="false">INDEX(Curves!$A$12:$AZ$907,$BZ155,CK155)</f>
        <v>0</v>
      </c>
      <c r="AE155" s="31"/>
      <c r="AF155" s="31" t="n">
        <f aca="false">INDEX(Curves!$A$12:$AZ$907,$BZ155,CM155)</f>
        <v>0</v>
      </c>
      <c r="AG155" s="31" t="n">
        <f aca="false">INDEX(Curves!$A$12:$AZ$907,$BZ155,CN155)</f>
        <v>0</v>
      </c>
      <c r="AH155" s="31" t="n">
        <f aca="false">INDEX(Curves!$A$12:$AZ$907,$BZ155,CO155)</f>
        <v>0</v>
      </c>
      <c r="AI155" s="31"/>
      <c r="AJ155" s="31" t="n">
        <f aca="false">INDEX(Curves!$A$12:$AZ$907,$BZ155,CQ155)</f>
        <v>0</v>
      </c>
      <c r="AK155" s="31" t="n">
        <f aca="false">INDEX(Curves!$A$12:$AZ$907,$BZ155,CR155)</f>
        <v>0</v>
      </c>
      <c r="AL155" s="31" t="n">
        <f aca="false">INDEX(Curves!$A$12:$AZ$907,$BZ155,CS155)</f>
        <v>0</v>
      </c>
      <c r="AM155" s="31"/>
      <c r="AN155" s="31" t="n">
        <f aca="false">INDEX(Curves!$A$12:$AZ$907,$BZ155,CU155)</f>
        <v>1.752</v>
      </c>
      <c r="AO155" s="31" t="n">
        <f aca="false">INDEX(Curves!$A$12:$AZ$907,$BZ155,CV155)</f>
        <v>0.24</v>
      </c>
      <c r="AP155" s="31" t="n">
        <f aca="false">INDEX(Curves!$A$12:$AZ$907,$BZ155,CW155)</f>
        <v>0.995171556747184</v>
      </c>
      <c r="AQ155" s="31"/>
      <c r="AR155" s="31" t="n">
        <f aca="false">INDEX(Curves!$A$12:$AZ$907,$BZ155,CY155)</f>
        <v>1.979</v>
      </c>
      <c r="AS155" s="31" t="n">
        <f aca="false">INDEX(Curves!$A$12:$AZ$907,$BZ155,CZ155)</f>
        <v>0.25</v>
      </c>
      <c r="AT155" s="31" t="n">
        <f aca="false">INDEX(Curves!$A$12:$AZ$907,$BZ155,DA155)</f>
        <v>0.990423269721989</v>
      </c>
      <c r="AU155" s="31"/>
      <c r="AV155" s="31" t="n">
        <f aca="false">INDEX(Curves!$A$12:$AZ$907,$BZ155,DC155)</f>
        <v>2.25</v>
      </c>
      <c r="AW155" s="31" t="n">
        <f aca="false">INDEX(Curves!$A$12:$AZ$907,$BZ155,DD155)</f>
        <v>0.25</v>
      </c>
      <c r="AX155" s="31" t="n">
        <f aca="false">INDEX(Curves!$A$12:$AZ$907,$BZ155,DE155)</f>
        <v>0.985901361965589</v>
      </c>
      <c r="AY155" s="31"/>
      <c r="AZ155" s="31" t="n">
        <f aca="false">INDEX(Curves!$A$12:$AZ$907,$BZ155,DG155)</f>
        <v>2.383</v>
      </c>
      <c r="BA155" s="31" t="n">
        <f aca="false">INDEX(Curves!$A$12:$AZ$907,$BZ155,DH155)</f>
        <v>0.25</v>
      </c>
      <c r="BB155" s="31" t="n">
        <f aca="false">INDEX(Curves!$A$12:$AZ$907,$BZ155,DI155)</f>
        <v>0.981301933634398</v>
      </c>
      <c r="BC155" s="31"/>
      <c r="BD155" s="31" t="n">
        <f aca="false">INDEX(Curves!$A$12:$AZ$907,$BZ155,DK155)</f>
        <v>2.342</v>
      </c>
      <c r="BE155" s="31" t="n">
        <f aca="false">INDEX(Curves!$A$12:$AZ$907,$BZ155,DL155)</f>
        <v>0.25</v>
      </c>
      <c r="BF155" s="31" t="n">
        <f aca="false">INDEX(Curves!$A$12:$AZ$907,$BZ155,DM155)</f>
        <v>0.976774532016839</v>
      </c>
      <c r="BG155" s="31"/>
      <c r="BH155" s="31" t="n">
        <f aca="false">INDEX(Curves!$A$12:$AZ$907,$BZ155,DO155)</f>
        <v>2.275</v>
      </c>
      <c r="BI155" s="31" t="n">
        <f aca="false">INDEX(Curves!$A$12:$AZ$907,$BZ155,DP155)</f>
        <v>0.25</v>
      </c>
      <c r="BJ155" s="31" t="n">
        <f aca="false">INDEX(Curves!$A$12:$AZ$907,$BZ155,DQ155)</f>
        <v>0.97274794091791</v>
      </c>
      <c r="BK155" s="0"/>
      <c r="BL155" s="0"/>
      <c r="BM155" s="51" t="n">
        <f aca="false">BM154</f>
        <v>35916</v>
      </c>
      <c r="BN155" s="51" t="n">
        <f aca="false">EOMONTH(BM155,1)</f>
        <v>35976</v>
      </c>
      <c r="BO155" s="51" t="n">
        <f aca="false">EOMONTH(BN155,1)</f>
        <v>36007</v>
      </c>
      <c r="BP155" s="51" t="n">
        <f aca="false">EOMONTH(BO155,1)</f>
        <v>36038</v>
      </c>
      <c r="BQ155" s="51" t="n">
        <f aca="false">EOMONTH(BP155,1)</f>
        <v>36068</v>
      </c>
      <c r="BR155" s="51" t="n">
        <f aca="false">EOMONTH(BQ155,1)</f>
        <v>36099</v>
      </c>
      <c r="BS155" s="51" t="n">
        <f aca="false">EOMONTH(BR155,1)</f>
        <v>36129</v>
      </c>
      <c r="BT155" s="51" t="n">
        <f aca="false">EOMONTH(BS155,1)</f>
        <v>36160</v>
      </c>
      <c r="BU155" s="51" t="n">
        <f aca="false">EOMONTH(BT155,1)</f>
        <v>36191</v>
      </c>
      <c r="BV155" s="51" t="n">
        <f aca="false">EOMONTH(BU155,1)</f>
        <v>36219</v>
      </c>
      <c r="BW155" s="51" t="n">
        <f aca="false">EOMONTH(BV155,1)</f>
        <v>36250</v>
      </c>
      <c r="BX155" s="52"/>
      <c r="BZ155" s="34" t="n">
        <f aca="false">MATCH(C155,Curves!$C$12:$C$433,0)</f>
        <v>153</v>
      </c>
      <c r="CA155" s="34" t="n">
        <f aca="false">MATCH(CONCATENATE("NG ",TEXT($BM155,"mmm-yyyy")),Curves!$11:$11,0)</f>
        <v>20</v>
      </c>
      <c r="CB155" s="34" t="n">
        <f aca="false">MATCH(CONCATENATE("B ",TEXT($BM155,"mmm-yyyy")),Curves!$11:$11,0)</f>
        <v>8</v>
      </c>
      <c r="CC155" s="34" t="n">
        <f aca="false">MATCH(CONCATENATE("DISC ",TEXT($BM155,"mmm-yyyy")),Curves!$11:$11,0)</f>
        <v>32</v>
      </c>
      <c r="CD155" s="34"/>
      <c r="CE155" s="34" t="n">
        <f aca="false">MATCH(CONCATENATE("NG ",TEXT($BN155,"mmm-yyyy")),Curves!$11:$11,0)</f>
        <v>21</v>
      </c>
      <c r="CF155" s="34" t="n">
        <f aca="false">MATCH(CONCATENATE("B ",TEXT($BN155,"mmm-yyyy")),Curves!$11:$11,0)</f>
        <v>9</v>
      </c>
      <c r="CG155" s="34" t="n">
        <f aca="false">MATCH(CONCATENATE("DISC ",TEXT($BN155,"mmm-yyyy")),Curves!$11:$11,0)</f>
        <v>33</v>
      </c>
      <c r="CH155" s="34"/>
      <c r="CI155" s="34" t="n">
        <f aca="false">MATCH(CONCATENATE("NG ",TEXT($BO155,"mmm-yyyy")),Curves!$11:$11,0)</f>
        <v>22</v>
      </c>
      <c r="CJ155" s="34" t="n">
        <f aca="false">MATCH(CONCATENATE("B ",TEXT($BO155,"mmm-yyyy")),Curves!$11:$11,0)</f>
        <v>10</v>
      </c>
      <c r="CK155" s="34" t="n">
        <f aca="false">MATCH(CONCATENATE("DISC ",TEXT($BO155,"mmm-yyyy")),Curves!$11:$11,0)</f>
        <v>34</v>
      </c>
      <c r="CL155" s="34"/>
      <c r="CM155" s="34" t="n">
        <f aca="false">MATCH(CONCATENATE("NG ",TEXT($BP155,"mmm-yyyy")),Curves!$11:$11,0)</f>
        <v>23</v>
      </c>
      <c r="CN155" s="34" t="n">
        <f aca="false">MATCH(CONCATENATE("B ",TEXT($BP155,"mmm-yyyy")),Curves!$11:$11,0)</f>
        <v>11</v>
      </c>
      <c r="CO155" s="34" t="n">
        <f aca="false">MATCH(CONCATENATE("DISC ",TEXT($BP155,"mmm-yyyy")),Curves!$11:$11,0)</f>
        <v>35</v>
      </c>
      <c r="CP155" s="34"/>
      <c r="CQ155" s="34" t="n">
        <f aca="false">MATCH(CONCATENATE("NG ",TEXT($BQ155,"mmm-yyyy")),Curves!$11:$11,0)</f>
        <v>24</v>
      </c>
      <c r="CR155" s="34" t="n">
        <f aca="false">MATCH(CONCATENATE("B ",TEXT($BQ155,"mmm-yyyy")),Curves!$11:$11,0)</f>
        <v>12</v>
      </c>
      <c r="CS155" s="34" t="n">
        <f aca="false">MATCH(CONCATENATE("DISC ",TEXT($BQ155,"mmm-yyyy")),Curves!$11:$11,0)</f>
        <v>36</v>
      </c>
      <c r="CT155" s="34"/>
      <c r="CU155" s="34" t="n">
        <f aca="false">MATCH(CONCATENATE("NG ",TEXT($BR155,"mmm-yyyy")),Curves!$11:$11,0)</f>
        <v>25</v>
      </c>
      <c r="CV155" s="34" t="n">
        <f aca="false">MATCH(CONCATENATE("B ",TEXT($BR155,"mmm-yyyy")),Curves!$11:$11,0)</f>
        <v>13</v>
      </c>
      <c r="CW155" s="34" t="n">
        <f aca="false">MATCH(CONCATENATE("DISC ",TEXT($BR155,"mmm-yyyy")),Curves!$11:$11,0)</f>
        <v>37</v>
      </c>
      <c r="CX155" s="34"/>
      <c r="CY155" s="34" t="n">
        <f aca="false">MATCH(CONCATENATE("NG ",TEXT($BS155,"mmm-yyyy")),Curves!$11:$11,0)</f>
        <v>26</v>
      </c>
      <c r="CZ155" s="34" t="n">
        <f aca="false">MATCH(CONCATENATE("B ",TEXT($BS155,"mmm-yyyy")),Curves!$11:$11,0)</f>
        <v>14</v>
      </c>
      <c r="DA155" s="34" t="n">
        <f aca="false">MATCH(CONCATENATE("DISC ",TEXT($BS155,"mmm-yyyy")),Curves!$11:$11,0)</f>
        <v>38</v>
      </c>
      <c r="DB155" s="34"/>
      <c r="DC155" s="34" t="n">
        <f aca="false">MATCH(CONCATENATE("NG ",TEXT($BT155,"mmm-yyyy")),Curves!$11:$11,0)</f>
        <v>27</v>
      </c>
      <c r="DD155" s="34" t="n">
        <f aca="false">MATCH(CONCATENATE("B ",TEXT($BT155,"mmm-yyyy")),Curves!$11:$11,0)</f>
        <v>15</v>
      </c>
      <c r="DE155" s="34" t="n">
        <f aca="false">MATCH(CONCATENATE("DISC ",TEXT($BT155,"mmm-yyyy")),Curves!$11:$11,0)</f>
        <v>39</v>
      </c>
      <c r="DF155" s="34"/>
      <c r="DG155" s="34" t="n">
        <f aca="false">MATCH(CONCATENATE("NG ",TEXT($BU155,"mmm-yyyy")),Curves!$11:$11,0)</f>
        <v>28</v>
      </c>
      <c r="DH155" s="34" t="n">
        <f aca="false">MATCH(CONCATENATE("B ",TEXT($BU155,"mmm-yyyy")),Curves!$11:$11,0)</f>
        <v>16</v>
      </c>
      <c r="DI155" s="34" t="n">
        <f aca="false">MATCH(CONCATENATE("DISC ",TEXT($BU155,"mmm-yyyy")),Curves!$11:$11,0)</f>
        <v>40</v>
      </c>
      <c r="DK155" s="34" t="n">
        <f aca="false">MATCH(CONCATENATE("NG ",TEXT($BV155,"mmm-yyyy")),Curves!$11:$11,0)</f>
        <v>29</v>
      </c>
      <c r="DL155" s="34" t="n">
        <f aca="false">MATCH(CONCATENATE("B ",TEXT($BV155,"mmm-yyyy")),Curves!$11:$11,0)</f>
        <v>17</v>
      </c>
      <c r="DM155" s="34" t="n">
        <f aca="false">MATCH(CONCATENATE("DISC ",TEXT($BV155,"mmm-yyyy")),Curves!$11:$11,0)</f>
        <v>41</v>
      </c>
      <c r="DO155" s="34" t="n">
        <f aca="false">MATCH(CONCATENATE("NG ",TEXT($BW155,"mmm-yyyy")),Curves!$11:$11,0)</f>
        <v>30</v>
      </c>
      <c r="DP155" s="34" t="n">
        <f aca="false">MATCH(CONCATENATE("B ",TEXT($BW155,"mmm-yyyy")),Curves!$11:$11,0)</f>
        <v>18</v>
      </c>
      <c r="DQ155" s="34" t="n">
        <f aca="false">MATCH(CONCATENATE("DISC ",TEXT($BW155,"mmm-yyyy")),Curves!$11:$11,0)</f>
        <v>42</v>
      </c>
    </row>
    <row r="156" customFormat="false" ht="12.75" hidden="false" customHeight="false" outlineLevel="0" collapsed="false">
      <c r="B156" s="26" t="n">
        <f aca="false">IF(C156&lt;&gt;"",IF(C156&gt;=(WORKDAY(EOMONTH(C156,0)+1,-2)),EOMONTH(EOMONTH(C156,0)+1,0)+1,EOMONTH(C156,0)+1),"")</f>
        <v>36069</v>
      </c>
      <c r="C156" s="45" t="n">
        <f aca="false">IF(Curves!C165&lt;&gt;"",Curves!C165,"")</f>
        <v>36039</v>
      </c>
      <c r="D156" s="46"/>
      <c r="E156" s="47" t="n">
        <f aca="false">(T156+U156)*V156</f>
        <v>0</v>
      </c>
      <c r="F156" s="47" t="n">
        <f aca="false">(X156+Y156)*Z156</f>
        <v>0</v>
      </c>
      <c r="G156" s="47" t="n">
        <f aca="false">(AB156+AC156)*AD156</f>
        <v>0</v>
      </c>
      <c r="H156" s="47" t="n">
        <f aca="false">(AF156+AG156)*AH156</f>
        <v>0</v>
      </c>
      <c r="I156" s="47" t="n">
        <f aca="false">(AJ156+AK156)*AL156</f>
        <v>0</v>
      </c>
      <c r="J156" s="47" t="n">
        <f aca="false">(AN156+AO156)*AP156</f>
        <v>2.03147588390529</v>
      </c>
      <c r="K156" s="47" t="n">
        <f aca="false">(AR156+AS156)*AT156</f>
        <v>2.22290794974193</v>
      </c>
      <c r="L156" s="47" t="n">
        <f aca="false">(AV156+AW156)*AX156</f>
        <v>2.47115803919444</v>
      </c>
      <c r="M156" s="47" t="n">
        <f aca="false">(AZ156+BA156)*BB156</f>
        <v>2.58333886431838</v>
      </c>
      <c r="N156" s="47" t="n">
        <f aca="false">(BD156+BE156)*BF156</f>
        <v>2.53235550367907</v>
      </c>
      <c r="O156" s="48" t="n">
        <f aca="false">(BH156+BI156)*BJ156</f>
        <v>2.45673326080416</v>
      </c>
      <c r="P156" s="49" t="n">
        <f aca="false">MAX(E156:O156)</f>
        <v>2.58333886431838</v>
      </c>
      <c r="Q156" s="49" t="n">
        <f aca="false">MIN(J156:O156)</f>
        <v>2.03147588390529</v>
      </c>
      <c r="R156" s="50" t="n">
        <f aca="false">IF(P156-Q156&lt;&gt;0,P156-Q156,R155)</f>
        <v>0.55186298041309</v>
      </c>
      <c r="T156" s="31" t="n">
        <f aca="false">INDEX(Curves!$A$12:$AZ$907,$BZ156,CA156)</f>
        <v>0</v>
      </c>
      <c r="U156" s="31" t="n">
        <f aca="false">INDEX(Curves!$A$12:$AZ$907,$BZ156,CB156)</f>
        <v>0</v>
      </c>
      <c r="V156" s="31" t="n">
        <f aca="false">INDEX(Curves!$A$12:$AZ$907,$BZ156,CC156)</f>
        <v>0</v>
      </c>
      <c r="W156" s="31"/>
      <c r="X156" s="31" t="n">
        <f aca="false">INDEX(Curves!$A$12:$AZ$907,$BZ156,CE156)</f>
        <v>0</v>
      </c>
      <c r="Y156" s="31" t="n">
        <f aca="false">INDEX(Curves!$A$12:$AZ$907,$BZ156,CF156)</f>
        <v>0</v>
      </c>
      <c r="Z156" s="31" t="n">
        <f aca="false">INDEX(Curves!$A$12:$AZ$907,$BZ156,CG156)</f>
        <v>0</v>
      </c>
      <c r="AA156" s="31"/>
      <c r="AB156" s="31" t="n">
        <f aca="false">INDEX(Curves!$A$12:$AZ$907,$BZ156,CI156)</f>
        <v>0</v>
      </c>
      <c r="AC156" s="31" t="n">
        <f aca="false">INDEX(Curves!$A$12:$AZ$907,$BZ156,CJ156)</f>
        <v>0</v>
      </c>
      <c r="AD156" s="31" t="n">
        <f aca="false">INDEX(Curves!$A$12:$AZ$907,$BZ156,CK156)</f>
        <v>0</v>
      </c>
      <c r="AE156" s="31"/>
      <c r="AF156" s="31" t="n">
        <f aca="false">INDEX(Curves!$A$12:$AZ$907,$BZ156,CM156)</f>
        <v>0</v>
      </c>
      <c r="AG156" s="31" t="n">
        <f aca="false">INDEX(Curves!$A$12:$AZ$907,$BZ156,CN156)</f>
        <v>0</v>
      </c>
      <c r="AH156" s="31" t="n">
        <f aca="false">INDEX(Curves!$A$12:$AZ$907,$BZ156,CO156)</f>
        <v>0</v>
      </c>
      <c r="AI156" s="31"/>
      <c r="AJ156" s="31" t="n">
        <f aca="false">INDEX(Curves!$A$12:$AZ$907,$BZ156,CQ156)</f>
        <v>0</v>
      </c>
      <c r="AK156" s="31" t="n">
        <f aca="false">INDEX(Curves!$A$12:$AZ$907,$BZ156,CR156)</f>
        <v>0</v>
      </c>
      <c r="AL156" s="31" t="n">
        <f aca="false">INDEX(Curves!$A$12:$AZ$907,$BZ156,CS156)</f>
        <v>0</v>
      </c>
      <c r="AM156" s="31"/>
      <c r="AN156" s="31" t="n">
        <f aca="false">INDEX(Curves!$A$12:$AZ$907,$BZ156,CU156)</f>
        <v>1.786</v>
      </c>
      <c r="AO156" s="31" t="n">
        <f aca="false">INDEX(Curves!$A$12:$AZ$907,$BZ156,CV156)</f>
        <v>0.255</v>
      </c>
      <c r="AP156" s="31" t="n">
        <f aca="false">INDEX(Curves!$A$12:$AZ$907,$BZ156,CW156)</f>
        <v>0.995333603089316</v>
      </c>
      <c r="AQ156" s="31"/>
      <c r="AR156" s="31" t="n">
        <f aca="false">INDEX(Curves!$A$12:$AZ$907,$BZ156,CY156)</f>
        <v>1.994</v>
      </c>
      <c r="AS156" s="31" t="n">
        <f aca="false">INDEX(Curves!$A$12:$AZ$907,$BZ156,CZ156)</f>
        <v>0.25</v>
      </c>
      <c r="AT156" s="31" t="n">
        <f aca="false">INDEX(Curves!$A$12:$AZ$907,$BZ156,DA156)</f>
        <v>0.990600690615835</v>
      </c>
      <c r="AU156" s="31"/>
      <c r="AV156" s="31" t="n">
        <f aca="false">INDEX(Curves!$A$12:$AZ$907,$BZ156,DC156)</f>
        <v>2.256</v>
      </c>
      <c r="AW156" s="31" t="n">
        <f aca="false">INDEX(Curves!$A$12:$AZ$907,$BZ156,DD156)</f>
        <v>0.25</v>
      </c>
      <c r="AX156" s="31" t="n">
        <f aca="false">INDEX(Curves!$A$12:$AZ$907,$BZ156,DE156)</f>
        <v>0.986096583876471</v>
      </c>
      <c r="AY156" s="31"/>
      <c r="AZ156" s="31" t="n">
        <f aca="false">INDEX(Curves!$A$12:$AZ$907,$BZ156,DG156)</f>
        <v>2.382</v>
      </c>
      <c r="BA156" s="31" t="n">
        <f aca="false">INDEX(Curves!$A$12:$AZ$907,$BZ156,DH156)</f>
        <v>0.25</v>
      </c>
      <c r="BB156" s="31" t="n">
        <f aca="false">INDEX(Curves!$A$12:$AZ$907,$BZ156,DI156)</f>
        <v>0.981511726564736</v>
      </c>
      <c r="BC156" s="31"/>
      <c r="BD156" s="31" t="n">
        <f aca="false">INDEX(Curves!$A$12:$AZ$907,$BZ156,DK156)</f>
        <v>2.342</v>
      </c>
      <c r="BE156" s="31" t="n">
        <f aca="false">INDEX(Curves!$A$12:$AZ$907,$BZ156,DL156)</f>
        <v>0.25</v>
      </c>
      <c r="BF156" s="31" t="n">
        <f aca="false">INDEX(Curves!$A$12:$AZ$907,$BZ156,DM156)</f>
        <v>0.976989006049024</v>
      </c>
      <c r="BG156" s="31"/>
      <c r="BH156" s="31" t="n">
        <f aca="false">INDEX(Curves!$A$12:$AZ$907,$BZ156,DO156)</f>
        <v>2.275</v>
      </c>
      <c r="BI156" s="31" t="n">
        <f aca="false">INDEX(Curves!$A$12:$AZ$907,$BZ156,DP156)</f>
        <v>0.25</v>
      </c>
      <c r="BJ156" s="31" t="n">
        <f aca="false">INDEX(Curves!$A$12:$AZ$907,$BZ156,DQ156)</f>
        <v>0.972963667645213</v>
      </c>
      <c r="BK156" s="0"/>
      <c r="BL156" s="0"/>
      <c r="BM156" s="51" t="n">
        <f aca="false">BM155</f>
        <v>35916</v>
      </c>
      <c r="BN156" s="51" t="n">
        <f aca="false">EOMONTH(BM156,1)</f>
        <v>35976</v>
      </c>
      <c r="BO156" s="51" t="n">
        <f aca="false">EOMONTH(BN156,1)</f>
        <v>36007</v>
      </c>
      <c r="BP156" s="51" t="n">
        <f aca="false">EOMONTH(BO156,1)</f>
        <v>36038</v>
      </c>
      <c r="BQ156" s="51" t="n">
        <f aca="false">EOMONTH(BP156,1)</f>
        <v>36068</v>
      </c>
      <c r="BR156" s="51" t="n">
        <f aca="false">EOMONTH(BQ156,1)</f>
        <v>36099</v>
      </c>
      <c r="BS156" s="51" t="n">
        <f aca="false">EOMONTH(BR156,1)</f>
        <v>36129</v>
      </c>
      <c r="BT156" s="51" t="n">
        <f aca="false">EOMONTH(BS156,1)</f>
        <v>36160</v>
      </c>
      <c r="BU156" s="51" t="n">
        <f aca="false">EOMONTH(BT156,1)</f>
        <v>36191</v>
      </c>
      <c r="BV156" s="51" t="n">
        <f aca="false">EOMONTH(BU156,1)</f>
        <v>36219</v>
      </c>
      <c r="BW156" s="51" t="n">
        <f aca="false">EOMONTH(BV156,1)</f>
        <v>36250</v>
      </c>
      <c r="BX156" s="52"/>
      <c r="BZ156" s="34" t="n">
        <f aca="false">MATCH(C156,Curves!$C$12:$C$433,0)</f>
        <v>154</v>
      </c>
      <c r="CA156" s="34" t="n">
        <f aca="false">MATCH(CONCATENATE("NG ",TEXT($BM156,"mmm-yyyy")),Curves!$11:$11,0)</f>
        <v>20</v>
      </c>
      <c r="CB156" s="34" t="n">
        <f aca="false">MATCH(CONCATENATE("B ",TEXT($BM156,"mmm-yyyy")),Curves!$11:$11,0)</f>
        <v>8</v>
      </c>
      <c r="CC156" s="34" t="n">
        <f aca="false">MATCH(CONCATENATE("DISC ",TEXT($BM156,"mmm-yyyy")),Curves!$11:$11,0)</f>
        <v>32</v>
      </c>
      <c r="CD156" s="34"/>
      <c r="CE156" s="34" t="n">
        <f aca="false">MATCH(CONCATENATE("NG ",TEXT($BN156,"mmm-yyyy")),Curves!$11:$11,0)</f>
        <v>21</v>
      </c>
      <c r="CF156" s="34" t="n">
        <f aca="false">MATCH(CONCATENATE("B ",TEXT($BN156,"mmm-yyyy")),Curves!$11:$11,0)</f>
        <v>9</v>
      </c>
      <c r="CG156" s="34" t="n">
        <f aca="false">MATCH(CONCATENATE("DISC ",TEXT($BN156,"mmm-yyyy")),Curves!$11:$11,0)</f>
        <v>33</v>
      </c>
      <c r="CH156" s="34"/>
      <c r="CI156" s="34" t="n">
        <f aca="false">MATCH(CONCATENATE("NG ",TEXT($BO156,"mmm-yyyy")),Curves!$11:$11,0)</f>
        <v>22</v>
      </c>
      <c r="CJ156" s="34" t="n">
        <f aca="false">MATCH(CONCATENATE("B ",TEXT($BO156,"mmm-yyyy")),Curves!$11:$11,0)</f>
        <v>10</v>
      </c>
      <c r="CK156" s="34" t="n">
        <f aca="false">MATCH(CONCATENATE("DISC ",TEXT($BO156,"mmm-yyyy")),Curves!$11:$11,0)</f>
        <v>34</v>
      </c>
      <c r="CL156" s="34"/>
      <c r="CM156" s="34" t="n">
        <f aca="false">MATCH(CONCATENATE("NG ",TEXT($BP156,"mmm-yyyy")),Curves!$11:$11,0)</f>
        <v>23</v>
      </c>
      <c r="CN156" s="34" t="n">
        <f aca="false">MATCH(CONCATENATE("B ",TEXT($BP156,"mmm-yyyy")),Curves!$11:$11,0)</f>
        <v>11</v>
      </c>
      <c r="CO156" s="34" t="n">
        <f aca="false">MATCH(CONCATENATE("DISC ",TEXT($BP156,"mmm-yyyy")),Curves!$11:$11,0)</f>
        <v>35</v>
      </c>
      <c r="CP156" s="34"/>
      <c r="CQ156" s="34" t="n">
        <f aca="false">MATCH(CONCATENATE("NG ",TEXT($BQ156,"mmm-yyyy")),Curves!$11:$11,0)</f>
        <v>24</v>
      </c>
      <c r="CR156" s="34" t="n">
        <f aca="false">MATCH(CONCATENATE("B ",TEXT($BQ156,"mmm-yyyy")),Curves!$11:$11,0)</f>
        <v>12</v>
      </c>
      <c r="CS156" s="34" t="n">
        <f aca="false">MATCH(CONCATENATE("DISC ",TEXT($BQ156,"mmm-yyyy")),Curves!$11:$11,0)</f>
        <v>36</v>
      </c>
      <c r="CT156" s="34"/>
      <c r="CU156" s="34" t="n">
        <f aca="false">MATCH(CONCATENATE("NG ",TEXT($BR156,"mmm-yyyy")),Curves!$11:$11,0)</f>
        <v>25</v>
      </c>
      <c r="CV156" s="34" t="n">
        <f aca="false">MATCH(CONCATENATE("B ",TEXT($BR156,"mmm-yyyy")),Curves!$11:$11,0)</f>
        <v>13</v>
      </c>
      <c r="CW156" s="34" t="n">
        <f aca="false">MATCH(CONCATENATE("DISC ",TEXT($BR156,"mmm-yyyy")),Curves!$11:$11,0)</f>
        <v>37</v>
      </c>
      <c r="CX156" s="34"/>
      <c r="CY156" s="34" t="n">
        <f aca="false">MATCH(CONCATENATE("NG ",TEXT($BS156,"mmm-yyyy")),Curves!$11:$11,0)</f>
        <v>26</v>
      </c>
      <c r="CZ156" s="34" t="n">
        <f aca="false">MATCH(CONCATENATE("B ",TEXT($BS156,"mmm-yyyy")),Curves!$11:$11,0)</f>
        <v>14</v>
      </c>
      <c r="DA156" s="34" t="n">
        <f aca="false">MATCH(CONCATENATE("DISC ",TEXT($BS156,"mmm-yyyy")),Curves!$11:$11,0)</f>
        <v>38</v>
      </c>
      <c r="DB156" s="34"/>
      <c r="DC156" s="34" t="n">
        <f aca="false">MATCH(CONCATENATE("NG ",TEXT($BT156,"mmm-yyyy")),Curves!$11:$11,0)</f>
        <v>27</v>
      </c>
      <c r="DD156" s="34" t="n">
        <f aca="false">MATCH(CONCATENATE("B ",TEXT($BT156,"mmm-yyyy")),Curves!$11:$11,0)</f>
        <v>15</v>
      </c>
      <c r="DE156" s="34" t="n">
        <f aca="false">MATCH(CONCATENATE("DISC ",TEXT($BT156,"mmm-yyyy")),Curves!$11:$11,0)</f>
        <v>39</v>
      </c>
      <c r="DF156" s="34"/>
      <c r="DG156" s="34" t="n">
        <f aca="false">MATCH(CONCATENATE("NG ",TEXT($BU156,"mmm-yyyy")),Curves!$11:$11,0)</f>
        <v>28</v>
      </c>
      <c r="DH156" s="34" t="n">
        <f aca="false">MATCH(CONCATENATE("B ",TEXT($BU156,"mmm-yyyy")),Curves!$11:$11,0)</f>
        <v>16</v>
      </c>
      <c r="DI156" s="34" t="n">
        <f aca="false">MATCH(CONCATENATE("DISC ",TEXT($BU156,"mmm-yyyy")),Curves!$11:$11,0)</f>
        <v>40</v>
      </c>
      <c r="DK156" s="34" t="n">
        <f aca="false">MATCH(CONCATENATE("NG ",TEXT($BV156,"mmm-yyyy")),Curves!$11:$11,0)</f>
        <v>29</v>
      </c>
      <c r="DL156" s="34" t="n">
        <f aca="false">MATCH(CONCATENATE("B ",TEXT($BV156,"mmm-yyyy")),Curves!$11:$11,0)</f>
        <v>17</v>
      </c>
      <c r="DM156" s="34" t="n">
        <f aca="false">MATCH(CONCATENATE("DISC ",TEXT($BV156,"mmm-yyyy")),Curves!$11:$11,0)</f>
        <v>41</v>
      </c>
      <c r="DO156" s="34" t="n">
        <f aca="false">MATCH(CONCATENATE("NG ",TEXT($BW156,"mmm-yyyy")),Curves!$11:$11,0)</f>
        <v>30</v>
      </c>
      <c r="DP156" s="34" t="n">
        <f aca="false">MATCH(CONCATENATE("B ",TEXT($BW156,"mmm-yyyy")),Curves!$11:$11,0)</f>
        <v>18</v>
      </c>
      <c r="DQ156" s="34" t="n">
        <f aca="false">MATCH(CONCATENATE("DISC ",TEXT($BW156,"mmm-yyyy")),Curves!$11:$11,0)</f>
        <v>42</v>
      </c>
    </row>
    <row r="157" customFormat="false" ht="12.75" hidden="false" customHeight="false" outlineLevel="0" collapsed="false">
      <c r="B157" s="26" t="n">
        <f aca="false">IF(C157&lt;&gt;"",IF(C157&gt;=(WORKDAY(EOMONTH(C157,0)+1,-2)),EOMONTH(EOMONTH(C157,0)+1,0)+1,EOMONTH(C157,0)+1),"")</f>
        <v>36069</v>
      </c>
      <c r="C157" s="45" t="n">
        <f aca="false">IF(Curves!C166&lt;&gt;"",Curves!C166,"")</f>
        <v>36040</v>
      </c>
      <c r="D157" s="46"/>
      <c r="E157" s="47" t="n">
        <f aca="false">(T157+U157)*V157</f>
        <v>0</v>
      </c>
      <c r="F157" s="47" t="n">
        <f aca="false">(X157+Y157)*Z157</f>
        <v>0</v>
      </c>
      <c r="G157" s="47" t="n">
        <f aca="false">(AB157+AC157)*AD157</f>
        <v>0</v>
      </c>
      <c r="H157" s="47" t="n">
        <f aca="false">(AF157+AG157)*AH157</f>
        <v>0</v>
      </c>
      <c r="I157" s="47" t="n">
        <f aca="false">(AJ157+AK157)*AL157</f>
        <v>0</v>
      </c>
      <c r="J157" s="47" t="n">
        <f aca="false">(AN157+AO157)*AP157</f>
        <v>1.92327877407034</v>
      </c>
      <c r="K157" s="47" t="n">
        <f aca="false">(AR157+AS157)*AT157</f>
        <v>2.13008940775153</v>
      </c>
      <c r="L157" s="47" t="n">
        <f aca="false">(AV157+AW157)*AX157</f>
        <v>2.39354387807493</v>
      </c>
      <c r="M157" s="47" t="n">
        <f aca="false">(AZ157+BA157)*BB157</f>
        <v>2.5129088654124</v>
      </c>
      <c r="N157" s="47" t="n">
        <f aca="false">(BD157+BE157)*BF157</f>
        <v>2.46901772800337</v>
      </c>
      <c r="O157" s="48" t="n">
        <f aca="false">(BH157+BI157)*BJ157</f>
        <v>2.40525831678524</v>
      </c>
      <c r="P157" s="49" t="n">
        <f aca="false">MAX(E157:O157)</f>
        <v>2.5129088654124</v>
      </c>
      <c r="Q157" s="49" t="n">
        <f aca="false">MIN(J157:O157)</f>
        <v>1.92327877407034</v>
      </c>
      <c r="R157" s="50" t="n">
        <f aca="false">IF(P157-Q157&lt;&gt;0,P157-Q157,R156)</f>
        <v>0.589630091342066</v>
      </c>
      <c r="T157" s="31" t="n">
        <f aca="false">INDEX(Curves!$A$12:$AZ$907,$BZ157,CA157)</f>
        <v>0</v>
      </c>
      <c r="U157" s="31" t="n">
        <f aca="false">INDEX(Curves!$A$12:$AZ$907,$BZ157,CB157)</f>
        <v>0</v>
      </c>
      <c r="V157" s="31" t="n">
        <f aca="false">INDEX(Curves!$A$12:$AZ$907,$BZ157,CC157)</f>
        <v>0</v>
      </c>
      <c r="W157" s="31"/>
      <c r="X157" s="31" t="n">
        <f aca="false">INDEX(Curves!$A$12:$AZ$907,$BZ157,CE157)</f>
        <v>0</v>
      </c>
      <c r="Y157" s="31" t="n">
        <f aca="false">INDEX(Curves!$A$12:$AZ$907,$BZ157,CF157)</f>
        <v>0</v>
      </c>
      <c r="Z157" s="31" t="n">
        <f aca="false">INDEX(Curves!$A$12:$AZ$907,$BZ157,CG157)</f>
        <v>0</v>
      </c>
      <c r="AA157" s="31"/>
      <c r="AB157" s="31" t="n">
        <f aca="false">INDEX(Curves!$A$12:$AZ$907,$BZ157,CI157)</f>
        <v>0</v>
      </c>
      <c r="AC157" s="31" t="n">
        <f aca="false">INDEX(Curves!$A$12:$AZ$907,$BZ157,CJ157)</f>
        <v>0</v>
      </c>
      <c r="AD157" s="31" t="n">
        <f aca="false">INDEX(Curves!$A$12:$AZ$907,$BZ157,CK157)</f>
        <v>0</v>
      </c>
      <c r="AE157" s="31"/>
      <c r="AF157" s="31" t="n">
        <f aca="false">INDEX(Curves!$A$12:$AZ$907,$BZ157,CM157)</f>
        <v>0</v>
      </c>
      <c r="AG157" s="31" t="n">
        <f aca="false">INDEX(Curves!$A$12:$AZ$907,$BZ157,CN157)</f>
        <v>0</v>
      </c>
      <c r="AH157" s="31" t="n">
        <f aca="false">INDEX(Curves!$A$12:$AZ$907,$BZ157,CO157)</f>
        <v>0</v>
      </c>
      <c r="AI157" s="31"/>
      <c r="AJ157" s="31" t="n">
        <f aca="false">INDEX(Curves!$A$12:$AZ$907,$BZ157,CQ157)</f>
        <v>0</v>
      </c>
      <c r="AK157" s="31" t="n">
        <f aca="false">INDEX(Curves!$A$12:$AZ$907,$BZ157,CR157)</f>
        <v>0</v>
      </c>
      <c r="AL157" s="31" t="n">
        <f aca="false">INDEX(Curves!$A$12:$AZ$907,$BZ157,CS157)</f>
        <v>0</v>
      </c>
      <c r="AM157" s="31"/>
      <c r="AN157" s="31" t="n">
        <f aca="false">INDEX(Curves!$A$12:$AZ$907,$BZ157,CU157)</f>
        <v>1.652</v>
      </c>
      <c r="AO157" s="31" t="n">
        <f aca="false">INDEX(Curves!$A$12:$AZ$907,$BZ157,CV157)</f>
        <v>0.28</v>
      </c>
      <c r="AP157" s="31" t="n">
        <f aca="false">INDEX(Curves!$A$12:$AZ$907,$BZ157,CW157)</f>
        <v>0.9954859079039</v>
      </c>
      <c r="AQ157" s="31"/>
      <c r="AR157" s="31" t="n">
        <f aca="false">INDEX(Curves!$A$12:$AZ$907,$BZ157,CY157)</f>
        <v>1.88</v>
      </c>
      <c r="AS157" s="31" t="n">
        <f aca="false">INDEX(Curves!$A$12:$AZ$907,$BZ157,CZ157)</f>
        <v>0.27</v>
      </c>
      <c r="AT157" s="31" t="n">
        <f aca="false">INDEX(Curves!$A$12:$AZ$907,$BZ157,DA157)</f>
        <v>0.990739259419315</v>
      </c>
      <c r="AU157" s="31"/>
      <c r="AV157" s="31" t="n">
        <f aca="false">INDEX(Curves!$A$12:$AZ$907,$BZ157,DC157)</f>
        <v>2.157</v>
      </c>
      <c r="AW157" s="31" t="n">
        <f aca="false">INDEX(Curves!$A$12:$AZ$907,$BZ157,DD157)</f>
        <v>0.27</v>
      </c>
      <c r="AX157" s="31" t="n">
        <f aca="false">INDEX(Curves!$A$12:$AZ$907,$BZ157,DE157)</f>
        <v>0.98621503010916</v>
      </c>
      <c r="AY157" s="31"/>
      <c r="AZ157" s="31" t="n">
        <f aca="false">INDEX(Curves!$A$12:$AZ$907,$BZ157,DG157)</f>
        <v>2.29</v>
      </c>
      <c r="BA157" s="31" t="n">
        <f aca="false">INDEX(Curves!$A$12:$AZ$907,$BZ157,DH157)</f>
        <v>0.27</v>
      </c>
      <c r="BB157" s="31" t="n">
        <f aca="false">INDEX(Curves!$A$12:$AZ$907,$BZ157,DI157)</f>
        <v>0.981605025551719</v>
      </c>
      <c r="BC157" s="31"/>
      <c r="BD157" s="31" t="n">
        <f aca="false">INDEX(Curves!$A$12:$AZ$907,$BZ157,DK157)</f>
        <v>2.257</v>
      </c>
      <c r="BE157" s="31" t="n">
        <f aca="false">INDEX(Curves!$A$12:$AZ$907,$BZ157,DL157)</f>
        <v>0.27</v>
      </c>
      <c r="BF157" s="31" t="n">
        <f aca="false">INDEX(Curves!$A$12:$AZ$907,$BZ157,DM157)</f>
        <v>0.97705489829971</v>
      </c>
      <c r="BG157" s="31"/>
      <c r="BH157" s="31" t="n">
        <f aca="false">INDEX(Curves!$A$12:$AZ$907,$BZ157,DO157)</f>
        <v>2.202</v>
      </c>
      <c r="BI157" s="31" t="n">
        <f aca="false">INDEX(Curves!$A$12:$AZ$907,$BZ157,DP157)</f>
        <v>0.27</v>
      </c>
      <c r="BJ157" s="31" t="n">
        <f aca="false">INDEX(Curves!$A$12:$AZ$907,$BZ157,DQ157)</f>
        <v>0.973000937210857</v>
      </c>
      <c r="BK157" s="0"/>
      <c r="BL157" s="0"/>
      <c r="BM157" s="51" t="n">
        <f aca="false">BM156</f>
        <v>35916</v>
      </c>
      <c r="BN157" s="51" t="n">
        <f aca="false">EOMONTH(BM157,1)</f>
        <v>35976</v>
      </c>
      <c r="BO157" s="51" t="n">
        <f aca="false">EOMONTH(BN157,1)</f>
        <v>36007</v>
      </c>
      <c r="BP157" s="51" t="n">
        <f aca="false">EOMONTH(BO157,1)</f>
        <v>36038</v>
      </c>
      <c r="BQ157" s="51" t="n">
        <f aca="false">EOMONTH(BP157,1)</f>
        <v>36068</v>
      </c>
      <c r="BR157" s="51" t="n">
        <f aca="false">EOMONTH(BQ157,1)</f>
        <v>36099</v>
      </c>
      <c r="BS157" s="51" t="n">
        <f aca="false">EOMONTH(BR157,1)</f>
        <v>36129</v>
      </c>
      <c r="BT157" s="51" t="n">
        <f aca="false">EOMONTH(BS157,1)</f>
        <v>36160</v>
      </c>
      <c r="BU157" s="51" t="n">
        <f aca="false">EOMONTH(BT157,1)</f>
        <v>36191</v>
      </c>
      <c r="BV157" s="51" t="n">
        <f aca="false">EOMONTH(BU157,1)</f>
        <v>36219</v>
      </c>
      <c r="BW157" s="51" t="n">
        <f aca="false">EOMONTH(BV157,1)</f>
        <v>36250</v>
      </c>
      <c r="BX157" s="52"/>
      <c r="BZ157" s="34" t="n">
        <f aca="false">MATCH(C157,Curves!$C$12:$C$433,0)</f>
        <v>155</v>
      </c>
      <c r="CA157" s="34" t="n">
        <f aca="false">MATCH(CONCATENATE("NG ",TEXT($BM157,"mmm-yyyy")),Curves!$11:$11,0)</f>
        <v>20</v>
      </c>
      <c r="CB157" s="34" t="n">
        <f aca="false">MATCH(CONCATENATE("B ",TEXT($BM157,"mmm-yyyy")),Curves!$11:$11,0)</f>
        <v>8</v>
      </c>
      <c r="CC157" s="34" t="n">
        <f aca="false">MATCH(CONCATENATE("DISC ",TEXT($BM157,"mmm-yyyy")),Curves!$11:$11,0)</f>
        <v>32</v>
      </c>
      <c r="CD157" s="34"/>
      <c r="CE157" s="34" t="n">
        <f aca="false">MATCH(CONCATENATE("NG ",TEXT($BN157,"mmm-yyyy")),Curves!$11:$11,0)</f>
        <v>21</v>
      </c>
      <c r="CF157" s="34" t="n">
        <f aca="false">MATCH(CONCATENATE("B ",TEXT($BN157,"mmm-yyyy")),Curves!$11:$11,0)</f>
        <v>9</v>
      </c>
      <c r="CG157" s="34" t="n">
        <f aca="false">MATCH(CONCATENATE("DISC ",TEXT($BN157,"mmm-yyyy")),Curves!$11:$11,0)</f>
        <v>33</v>
      </c>
      <c r="CH157" s="34"/>
      <c r="CI157" s="34" t="n">
        <f aca="false">MATCH(CONCATENATE("NG ",TEXT($BO157,"mmm-yyyy")),Curves!$11:$11,0)</f>
        <v>22</v>
      </c>
      <c r="CJ157" s="34" t="n">
        <f aca="false">MATCH(CONCATENATE("B ",TEXT($BO157,"mmm-yyyy")),Curves!$11:$11,0)</f>
        <v>10</v>
      </c>
      <c r="CK157" s="34" t="n">
        <f aca="false">MATCH(CONCATENATE("DISC ",TEXT($BO157,"mmm-yyyy")),Curves!$11:$11,0)</f>
        <v>34</v>
      </c>
      <c r="CL157" s="34"/>
      <c r="CM157" s="34" t="n">
        <f aca="false">MATCH(CONCATENATE("NG ",TEXT($BP157,"mmm-yyyy")),Curves!$11:$11,0)</f>
        <v>23</v>
      </c>
      <c r="CN157" s="34" t="n">
        <f aca="false">MATCH(CONCATENATE("B ",TEXT($BP157,"mmm-yyyy")),Curves!$11:$11,0)</f>
        <v>11</v>
      </c>
      <c r="CO157" s="34" t="n">
        <f aca="false">MATCH(CONCATENATE("DISC ",TEXT($BP157,"mmm-yyyy")),Curves!$11:$11,0)</f>
        <v>35</v>
      </c>
      <c r="CP157" s="34"/>
      <c r="CQ157" s="34" t="n">
        <f aca="false">MATCH(CONCATENATE("NG ",TEXT($BQ157,"mmm-yyyy")),Curves!$11:$11,0)</f>
        <v>24</v>
      </c>
      <c r="CR157" s="34" t="n">
        <f aca="false">MATCH(CONCATENATE("B ",TEXT($BQ157,"mmm-yyyy")),Curves!$11:$11,0)</f>
        <v>12</v>
      </c>
      <c r="CS157" s="34" t="n">
        <f aca="false">MATCH(CONCATENATE("DISC ",TEXT($BQ157,"mmm-yyyy")),Curves!$11:$11,0)</f>
        <v>36</v>
      </c>
      <c r="CT157" s="34"/>
      <c r="CU157" s="34" t="n">
        <f aca="false">MATCH(CONCATENATE("NG ",TEXT($BR157,"mmm-yyyy")),Curves!$11:$11,0)</f>
        <v>25</v>
      </c>
      <c r="CV157" s="34" t="n">
        <f aca="false">MATCH(CONCATENATE("B ",TEXT($BR157,"mmm-yyyy")),Curves!$11:$11,0)</f>
        <v>13</v>
      </c>
      <c r="CW157" s="34" t="n">
        <f aca="false">MATCH(CONCATENATE("DISC ",TEXT($BR157,"mmm-yyyy")),Curves!$11:$11,0)</f>
        <v>37</v>
      </c>
      <c r="CX157" s="34"/>
      <c r="CY157" s="34" t="n">
        <f aca="false">MATCH(CONCATENATE("NG ",TEXT($BS157,"mmm-yyyy")),Curves!$11:$11,0)</f>
        <v>26</v>
      </c>
      <c r="CZ157" s="34" t="n">
        <f aca="false">MATCH(CONCATENATE("B ",TEXT($BS157,"mmm-yyyy")),Curves!$11:$11,0)</f>
        <v>14</v>
      </c>
      <c r="DA157" s="34" t="n">
        <f aca="false">MATCH(CONCATENATE("DISC ",TEXT($BS157,"mmm-yyyy")),Curves!$11:$11,0)</f>
        <v>38</v>
      </c>
      <c r="DB157" s="34"/>
      <c r="DC157" s="34" t="n">
        <f aca="false">MATCH(CONCATENATE("NG ",TEXT($BT157,"mmm-yyyy")),Curves!$11:$11,0)</f>
        <v>27</v>
      </c>
      <c r="DD157" s="34" t="n">
        <f aca="false">MATCH(CONCATENATE("B ",TEXT($BT157,"mmm-yyyy")),Curves!$11:$11,0)</f>
        <v>15</v>
      </c>
      <c r="DE157" s="34" t="n">
        <f aca="false">MATCH(CONCATENATE("DISC ",TEXT($BT157,"mmm-yyyy")),Curves!$11:$11,0)</f>
        <v>39</v>
      </c>
      <c r="DF157" s="34"/>
      <c r="DG157" s="34" t="n">
        <f aca="false">MATCH(CONCATENATE("NG ",TEXT($BU157,"mmm-yyyy")),Curves!$11:$11,0)</f>
        <v>28</v>
      </c>
      <c r="DH157" s="34" t="n">
        <f aca="false">MATCH(CONCATENATE("B ",TEXT($BU157,"mmm-yyyy")),Curves!$11:$11,0)</f>
        <v>16</v>
      </c>
      <c r="DI157" s="34" t="n">
        <f aca="false">MATCH(CONCATENATE("DISC ",TEXT($BU157,"mmm-yyyy")),Curves!$11:$11,0)</f>
        <v>40</v>
      </c>
      <c r="DK157" s="34" t="n">
        <f aca="false">MATCH(CONCATENATE("NG ",TEXT($BV157,"mmm-yyyy")),Curves!$11:$11,0)</f>
        <v>29</v>
      </c>
      <c r="DL157" s="34" t="n">
        <f aca="false">MATCH(CONCATENATE("B ",TEXT($BV157,"mmm-yyyy")),Curves!$11:$11,0)</f>
        <v>17</v>
      </c>
      <c r="DM157" s="34" t="n">
        <f aca="false">MATCH(CONCATENATE("DISC ",TEXT($BV157,"mmm-yyyy")),Curves!$11:$11,0)</f>
        <v>41</v>
      </c>
      <c r="DO157" s="34" t="n">
        <f aca="false">MATCH(CONCATENATE("NG ",TEXT($BW157,"mmm-yyyy")),Curves!$11:$11,0)</f>
        <v>30</v>
      </c>
      <c r="DP157" s="34" t="n">
        <f aca="false">MATCH(CONCATENATE("B ",TEXT($BW157,"mmm-yyyy")),Curves!$11:$11,0)</f>
        <v>18</v>
      </c>
      <c r="DQ157" s="34" t="n">
        <f aca="false">MATCH(CONCATENATE("DISC ",TEXT($BW157,"mmm-yyyy")),Curves!$11:$11,0)</f>
        <v>42</v>
      </c>
    </row>
    <row r="158" customFormat="false" ht="12.75" hidden="false" customHeight="false" outlineLevel="0" collapsed="false">
      <c r="B158" s="26" t="n">
        <f aca="false">IF(C158&lt;&gt;"",IF(C158&gt;=(WORKDAY(EOMONTH(C158,0)+1,-2)),EOMONTH(EOMONTH(C158,0)+1,0)+1,EOMONTH(C158,0)+1),"")</f>
        <v>36069</v>
      </c>
      <c r="C158" s="45" t="n">
        <f aca="false">IF(Curves!C167&lt;&gt;"",Curves!C167,"")</f>
        <v>36041</v>
      </c>
      <c r="D158" s="46"/>
      <c r="E158" s="47" t="n">
        <f aca="false">(T158+U158)*V158</f>
        <v>0</v>
      </c>
      <c r="F158" s="47" t="n">
        <f aca="false">(X158+Y158)*Z158</f>
        <v>0</v>
      </c>
      <c r="G158" s="47" t="n">
        <f aca="false">(AB158+AC158)*AD158</f>
        <v>0</v>
      </c>
      <c r="H158" s="47" t="n">
        <f aca="false">(AF158+AG158)*AH158</f>
        <v>0</v>
      </c>
      <c r="I158" s="47" t="n">
        <f aca="false">(AJ158+AK158)*AL158</f>
        <v>0</v>
      </c>
      <c r="J158" s="47" t="n">
        <f aca="false">(AN158+AO158)*AP158</f>
        <v>1.9883142813891</v>
      </c>
      <c r="K158" s="47" t="n">
        <f aca="false">(AR158+AS158)*AT158</f>
        <v>2.1859304827395</v>
      </c>
      <c r="L158" s="47" t="n">
        <f aca="false">(AV158+AW158)*AX158</f>
        <v>2.45016661320412</v>
      </c>
      <c r="M158" s="47" t="n">
        <f aca="false">(AZ158+BA158)*BB158</f>
        <v>2.55654976180265</v>
      </c>
      <c r="N158" s="47" t="n">
        <f aca="false">(BD158+BE158)*BF158</f>
        <v>2.50371169087009</v>
      </c>
      <c r="O158" s="48" t="n">
        <f aca="false">(BH158+BI158)*BJ158</f>
        <v>2.43012974381667</v>
      </c>
      <c r="P158" s="49" t="n">
        <f aca="false">MAX(E158:O158)</f>
        <v>2.55654976180265</v>
      </c>
      <c r="Q158" s="49" t="n">
        <f aca="false">MIN(J158:O158)</f>
        <v>1.9883142813891</v>
      </c>
      <c r="R158" s="50" t="n">
        <f aca="false">IF(P158-Q158&lt;&gt;0,P158-Q158,R157)</f>
        <v>0.568235480413552</v>
      </c>
      <c r="T158" s="31" t="n">
        <f aca="false">INDEX(Curves!$A$12:$AZ$907,$BZ158,CA158)</f>
        <v>0</v>
      </c>
      <c r="U158" s="31" t="n">
        <f aca="false">INDEX(Curves!$A$12:$AZ$907,$BZ158,CB158)</f>
        <v>0</v>
      </c>
      <c r="V158" s="31" t="n">
        <f aca="false">INDEX(Curves!$A$12:$AZ$907,$BZ158,CC158)</f>
        <v>0</v>
      </c>
      <c r="W158" s="31"/>
      <c r="X158" s="31" t="n">
        <f aca="false">INDEX(Curves!$A$12:$AZ$907,$BZ158,CE158)</f>
        <v>0</v>
      </c>
      <c r="Y158" s="31" t="n">
        <f aca="false">INDEX(Curves!$A$12:$AZ$907,$BZ158,CF158)</f>
        <v>0</v>
      </c>
      <c r="Z158" s="31" t="n">
        <f aca="false">INDEX(Curves!$A$12:$AZ$907,$BZ158,CG158)</f>
        <v>0</v>
      </c>
      <c r="AA158" s="31"/>
      <c r="AB158" s="31" t="n">
        <f aca="false">INDEX(Curves!$A$12:$AZ$907,$BZ158,CI158)</f>
        <v>0</v>
      </c>
      <c r="AC158" s="31" t="n">
        <f aca="false">INDEX(Curves!$A$12:$AZ$907,$BZ158,CJ158)</f>
        <v>0</v>
      </c>
      <c r="AD158" s="31" t="n">
        <f aca="false">INDEX(Curves!$A$12:$AZ$907,$BZ158,CK158)</f>
        <v>0</v>
      </c>
      <c r="AE158" s="31"/>
      <c r="AF158" s="31" t="n">
        <f aca="false">INDEX(Curves!$A$12:$AZ$907,$BZ158,CM158)</f>
        <v>0</v>
      </c>
      <c r="AG158" s="31" t="n">
        <f aca="false">INDEX(Curves!$A$12:$AZ$907,$BZ158,CN158)</f>
        <v>0</v>
      </c>
      <c r="AH158" s="31" t="n">
        <f aca="false">INDEX(Curves!$A$12:$AZ$907,$BZ158,CO158)</f>
        <v>0</v>
      </c>
      <c r="AI158" s="31"/>
      <c r="AJ158" s="31" t="n">
        <f aca="false">INDEX(Curves!$A$12:$AZ$907,$BZ158,CQ158)</f>
        <v>0</v>
      </c>
      <c r="AK158" s="31" t="n">
        <f aca="false">INDEX(Curves!$A$12:$AZ$907,$BZ158,CR158)</f>
        <v>0</v>
      </c>
      <c r="AL158" s="31" t="n">
        <f aca="false">INDEX(Curves!$A$12:$AZ$907,$BZ158,CS158)</f>
        <v>0</v>
      </c>
      <c r="AM158" s="31"/>
      <c r="AN158" s="31" t="n">
        <f aca="false">INDEX(Curves!$A$12:$AZ$907,$BZ158,CU158)</f>
        <v>1.712</v>
      </c>
      <c r="AO158" s="31" t="n">
        <f aca="false">INDEX(Curves!$A$12:$AZ$907,$BZ158,CV158)</f>
        <v>0.285</v>
      </c>
      <c r="AP158" s="31" t="n">
        <f aca="false">INDEX(Curves!$A$12:$AZ$907,$BZ158,CW158)</f>
        <v>0.995650616619478</v>
      </c>
      <c r="AQ158" s="31"/>
      <c r="AR158" s="31" t="n">
        <f aca="false">INDEX(Curves!$A$12:$AZ$907,$BZ158,CY158)</f>
        <v>1.936</v>
      </c>
      <c r="AS158" s="31" t="n">
        <f aca="false">INDEX(Curves!$A$12:$AZ$907,$BZ158,CZ158)</f>
        <v>0.27</v>
      </c>
      <c r="AT158" s="31" t="n">
        <f aca="false">INDEX(Curves!$A$12:$AZ$907,$BZ158,DA158)</f>
        <v>0.990902304052357</v>
      </c>
      <c r="AU158" s="31"/>
      <c r="AV158" s="31" t="n">
        <f aca="false">INDEX(Curves!$A$12:$AZ$907,$BZ158,DC158)</f>
        <v>2.214</v>
      </c>
      <c r="AW158" s="31" t="n">
        <f aca="false">INDEX(Curves!$A$12:$AZ$907,$BZ158,DD158)</f>
        <v>0.27</v>
      </c>
      <c r="AX158" s="31" t="n">
        <f aca="false">INDEX(Curves!$A$12:$AZ$907,$BZ158,DE158)</f>
        <v>0.986379473914704</v>
      </c>
      <c r="AY158" s="31"/>
      <c r="AZ158" s="31" t="n">
        <f aca="false">INDEX(Curves!$A$12:$AZ$907,$BZ158,DG158)</f>
        <v>2.334</v>
      </c>
      <c r="BA158" s="31" t="n">
        <f aca="false">INDEX(Curves!$A$12:$AZ$907,$BZ158,DH158)</f>
        <v>0.27</v>
      </c>
      <c r="BB158" s="31" t="n">
        <f aca="false">INDEX(Curves!$A$12:$AZ$907,$BZ158,DI158)</f>
        <v>0.981777942320526</v>
      </c>
      <c r="BC158" s="31"/>
      <c r="BD158" s="31" t="n">
        <f aca="false">INDEX(Curves!$A$12:$AZ$907,$BZ158,DK158)</f>
        <v>2.292</v>
      </c>
      <c r="BE158" s="31" t="n">
        <f aca="false">INDEX(Curves!$A$12:$AZ$907,$BZ158,DL158)</f>
        <v>0.27</v>
      </c>
      <c r="BF158" s="31" t="n">
        <f aca="false">INDEX(Curves!$A$12:$AZ$907,$BZ158,DM158)</f>
        <v>0.977248903540238</v>
      </c>
      <c r="BG158" s="31"/>
      <c r="BH158" s="31" t="n">
        <f aca="false">INDEX(Curves!$A$12:$AZ$907,$BZ158,DO158)</f>
        <v>2.227</v>
      </c>
      <c r="BI158" s="31" t="n">
        <f aca="false">INDEX(Curves!$A$12:$AZ$907,$BZ158,DP158)</f>
        <v>0.27</v>
      </c>
      <c r="BJ158" s="31" t="n">
        <f aca="false">INDEX(Curves!$A$12:$AZ$907,$BZ158,DQ158)</f>
        <v>0.973219761240157</v>
      </c>
      <c r="BK158" s="0"/>
      <c r="BL158" s="0"/>
      <c r="BM158" s="51" t="n">
        <f aca="false">BM157</f>
        <v>35916</v>
      </c>
      <c r="BN158" s="51" t="n">
        <f aca="false">EOMONTH(BM158,1)</f>
        <v>35976</v>
      </c>
      <c r="BO158" s="51" t="n">
        <f aca="false">EOMONTH(BN158,1)</f>
        <v>36007</v>
      </c>
      <c r="BP158" s="51" t="n">
        <f aca="false">EOMONTH(BO158,1)</f>
        <v>36038</v>
      </c>
      <c r="BQ158" s="51" t="n">
        <f aca="false">EOMONTH(BP158,1)</f>
        <v>36068</v>
      </c>
      <c r="BR158" s="51" t="n">
        <f aca="false">EOMONTH(BQ158,1)</f>
        <v>36099</v>
      </c>
      <c r="BS158" s="51" t="n">
        <f aca="false">EOMONTH(BR158,1)</f>
        <v>36129</v>
      </c>
      <c r="BT158" s="51" t="n">
        <f aca="false">EOMONTH(BS158,1)</f>
        <v>36160</v>
      </c>
      <c r="BU158" s="51" t="n">
        <f aca="false">EOMONTH(BT158,1)</f>
        <v>36191</v>
      </c>
      <c r="BV158" s="51" t="n">
        <f aca="false">EOMONTH(BU158,1)</f>
        <v>36219</v>
      </c>
      <c r="BW158" s="51" t="n">
        <f aca="false">EOMONTH(BV158,1)</f>
        <v>36250</v>
      </c>
      <c r="BX158" s="52"/>
      <c r="BZ158" s="34" t="n">
        <f aca="false">MATCH(C158,Curves!$C$12:$C$433,0)</f>
        <v>156</v>
      </c>
      <c r="CA158" s="34" t="n">
        <f aca="false">MATCH(CONCATENATE("NG ",TEXT($BM158,"mmm-yyyy")),Curves!$11:$11,0)</f>
        <v>20</v>
      </c>
      <c r="CB158" s="34" t="n">
        <f aca="false">MATCH(CONCATENATE("B ",TEXT($BM158,"mmm-yyyy")),Curves!$11:$11,0)</f>
        <v>8</v>
      </c>
      <c r="CC158" s="34" t="n">
        <f aca="false">MATCH(CONCATENATE("DISC ",TEXT($BM158,"mmm-yyyy")),Curves!$11:$11,0)</f>
        <v>32</v>
      </c>
      <c r="CD158" s="34"/>
      <c r="CE158" s="34" t="n">
        <f aca="false">MATCH(CONCATENATE("NG ",TEXT($BN158,"mmm-yyyy")),Curves!$11:$11,0)</f>
        <v>21</v>
      </c>
      <c r="CF158" s="34" t="n">
        <f aca="false">MATCH(CONCATENATE("B ",TEXT($BN158,"mmm-yyyy")),Curves!$11:$11,0)</f>
        <v>9</v>
      </c>
      <c r="CG158" s="34" t="n">
        <f aca="false">MATCH(CONCATENATE("DISC ",TEXT($BN158,"mmm-yyyy")),Curves!$11:$11,0)</f>
        <v>33</v>
      </c>
      <c r="CH158" s="34"/>
      <c r="CI158" s="34" t="n">
        <f aca="false">MATCH(CONCATENATE("NG ",TEXT($BO158,"mmm-yyyy")),Curves!$11:$11,0)</f>
        <v>22</v>
      </c>
      <c r="CJ158" s="34" t="n">
        <f aca="false">MATCH(CONCATENATE("B ",TEXT($BO158,"mmm-yyyy")),Curves!$11:$11,0)</f>
        <v>10</v>
      </c>
      <c r="CK158" s="34" t="n">
        <f aca="false">MATCH(CONCATENATE("DISC ",TEXT($BO158,"mmm-yyyy")),Curves!$11:$11,0)</f>
        <v>34</v>
      </c>
      <c r="CL158" s="34"/>
      <c r="CM158" s="34" t="n">
        <f aca="false">MATCH(CONCATENATE("NG ",TEXT($BP158,"mmm-yyyy")),Curves!$11:$11,0)</f>
        <v>23</v>
      </c>
      <c r="CN158" s="34" t="n">
        <f aca="false">MATCH(CONCATENATE("B ",TEXT($BP158,"mmm-yyyy")),Curves!$11:$11,0)</f>
        <v>11</v>
      </c>
      <c r="CO158" s="34" t="n">
        <f aca="false">MATCH(CONCATENATE("DISC ",TEXT($BP158,"mmm-yyyy")),Curves!$11:$11,0)</f>
        <v>35</v>
      </c>
      <c r="CP158" s="34"/>
      <c r="CQ158" s="34" t="n">
        <f aca="false">MATCH(CONCATENATE("NG ",TEXT($BQ158,"mmm-yyyy")),Curves!$11:$11,0)</f>
        <v>24</v>
      </c>
      <c r="CR158" s="34" t="n">
        <f aca="false">MATCH(CONCATENATE("B ",TEXT($BQ158,"mmm-yyyy")),Curves!$11:$11,0)</f>
        <v>12</v>
      </c>
      <c r="CS158" s="34" t="n">
        <f aca="false">MATCH(CONCATENATE("DISC ",TEXT($BQ158,"mmm-yyyy")),Curves!$11:$11,0)</f>
        <v>36</v>
      </c>
      <c r="CT158" s="34"/>
      <c r="CU158" s="34" t="n">
        <f aca="false">MATCH(CONCATENATE("NG ",TEXT($BR158,"mmm-yyyy")),Curves!$11:$11,0)</f>
        <v>25</v>
      </c>
      <c r="CV158" s="34" t="n">
        <f aca="false">MATCH(CONCATENATE("B ",TEXT($BR158,"mmm-yyyy")),Curves!$11:$11,0)</f>
        <v>13</v>
      </c>
      <c r="CW158" s="34" t="n">
        <f aca="false">MATCH(CONCATENATE("DISC ",TEXT($BR158,"mmm-yyyy")),Curves!$11:$11,0)</f>
        <v>37</v>
      </c>
      <c r="CX158" s="34"/>
      <c r="CY158" s="34" t="n">
        <f aca="false">MATCH(CONCATENATE("NG ",TEXT($BS158,"mmm-yyyy")),Curves!$11:$11,0)</f>
        <v>26</v>
      </c>
      <c r="CZ158" s="34" t="n">
        <f aca="false">MATCH(CONCATENATE("B ",TEXT($BS158,"mmm-yyyy")),Curves!$11:$11,0)</f>
        <v>14</v>
      </c>
      <c r="DA158" s="34" t="n">
        <f aca="false">MATCH(CONCATENATE("DISC ",TEXT($BS158,"mmm-yyyy")),Curves!$11:$11,0)</f>
        <v>38</v>
      </c>
      <c r="DB158" s="34"/>
      <c r="DC158" s="34" t="n">
        <f aca="false">MATCH(CONCATENATE("NG ",TEXT($BT158,"mmm-yyyy")),Curves!$11:$11,0)</f>
        <v>27</v>
      </c>
      <c r="DD158" s="34" t="n">
        <f aca="false">MATCH(CONCATENATE("B ",TEXT($BT158,"mmm-yyyy")),Curves!$11:$11,0)</f>
        <v>15</v>
      </c>
      <c r="DE158" s="34" t="n">
        <f aca="false">MATCH(CONCATENATE("DISC ",TEXT($BT158,"mmm-yyyy")),Curves!$11:$11,0)</f>
        <v>39</v>
      </c>
      <c r="DF158" s="34"/>
      <c r="DG158" s="34" t="n">
        <f aca="false">MATCH(CONCATENATE("NG ",TEXT($BU158,"mmm-yyyy")),Curves!$11:$11,0)</f>
        <v>28</v>
      </c>
      <c r="DH158" s="34" t="n">
        <f aca="false">MATCH(CONCATENATE("B ",TEXT($BU158,"mmm-yyyy")),Curves!$11:$11,0)</f>
        <v>16</v>
      </c>
      <c r="DI158" s="34" t="n">
        <f aca="false">MATCH(CONCATENATE("DISC ",TEXT($BU158,"mmm-yyyy")),Curves!$11:$11,0)</f>
        <v>40</v>
      </c>
      <c r="DK158" s="34" t="n">
        <f aca="false">MATCH(CONCATENATE("NG ",TEXT($BV158,"mmm-yyyy")),Curves!$11:$11,0)</f>
        <v>29</v>
      </c>
      <c r="DL158" s="34" t="n">
        <f aca="false">MATCH(CONCATENATE("B ",TEXT($BV158,"mmm-yyyy")),Curves!$11:$11,0)</f>
        <v>17</v>
      </c>
      <c r="DM158" s="34" t="n">
        <f aca="false">MATCH(CONCATENATE("DISC ",TEXT($BV158,"mmm-yyyy")),Curves!$11:$11,0)</f>
        <v>41</v>
      </c>
      <c r="DO158" s="34" t="n">
        <f aca="false">MATCH(CONCATENATE("NG ",TEXT($BW158,"mmm-yyyy")),Curves!$11:$11,0)</f>
        <v>30</v>
      </c>
      <c r="DP158" s="34" t="n">
        <f aca="false">MATCH(CONCATENATE("B ",TEXT($BW158,"mmm-yyyy")),Curves!$11:$11,0)</f>
        <v>18</v>
      </c>
      <c r="DQ158" s="34" t="n">
        <f aca="false">MATCH(CONCATENATE("DISC ",TEXT($BW158,"mmm-yyyy")),Curves!$11:$11,0)</f>
        <v>42</v>
      </c>
    </row>
    <row r="159" customFormat="false" ht="12.75" hidden="false" customHeight="false" outlineLevel="0" collapsed="false">
      <c r="B159" s="26" t="n">
        <f aca="false">IF(C159&lt;&gt;"",IF(C159&gt;=(WORKDAY(EOMONTH(C159,0)+1,-2)),EOMONTH(EOMONTH(C159,0)+1,0)+1,EOMONTH(C159,0)+1),"")</f>
        <v>36069</v>
      </c>
      <c r="C159" s="45" t="n">
        <f aca="false">IF(Curves!C168&lt;&gt;"",Curves!C168,"")</f>
        <v>36042</v>
      </c>
      <c r="D159" s="46"/>
      <c r="E159" s="47" t="n">
        <f aca="false">(T159+U159)*V159</f>
        <v>0</v>
      </c>
      <c r="F159" s="47" t="n">
        <f aca="false">(X159+Y159)*Z159</f>
        <v>0</v>
      </c>
      <c r="G159" s="47" t="n">
        <f aca="false">(AB159+AC159)*AD159</f>
        <v>0</v>
      </c>
      <c r="H159" s="47" t="n">
        <f aca="false">(AF159+AG159)*AH159</f>
        <v>0</v>
      </c>
      <c r="I159" s="47" t="n">
        <f aca="false">(AJ159+AK159)*AL159</f>
        <v>0</v>
      </c>
      <c r="J159" s="47" t="n">
        <f aca="false">(AN159+AO159)*AP159</f>
        <v>2.05934385933533</v>
      </c>
      <c r="K159" s="47" t="n">
        <f aca="false">(AR159+AS159)*AT159</f>
        <v>2.25172198185022</v>
      </c>
      <c r="L159" s="47" t="n">
        <f aca="false">(AV159+AW159)*AX159</f>
        <v>2.51280333018978</v>
      </c>
      <c r="M159" s="47" t="n">
        <f aca="false">(AZ159+BA159)*BB159</f>
        <v>2.60915242282326</v>
      </c>
      <c r="N159" s="47" t="n">
        <f aca="false">(BD159+BE159)*BF159</f>
        <v>2.54631267949631</v>
      </c>
      <c r="O159" s="48" t="n">
        <f aca="false">(BH159+BI159)*BJ159</f>
        <v>2.45503458777594</v>
      </c>
      <c r="P159" s="49" t="n">
        <f aca="false">MAX(E159:O159)</f>
        <v>2.60915242282326</v>
      </c>
      <c r="Q159" s="49" t="n">
        <f aca="false">MIN(J159:O159)</f>
        <v>2.05934385933533</v>
      </c>
      <c r="R159" s="50" t="n">
        <f aca="false">IF(P159-Q159&lt;&gt;0,P159-Q159,R158)</f>
        <v>0.549808563487923</v>
      </c>
      <c r="T159" s="31" t="n">
        <f aca="false">INDEX(Curves!$A$12:$AZ$907,$BZ159,CA159)</f>
        <v>0</v>
      </c>
      <c r="U159" s="31" t="n">
        <f aca="false">INDEX(Curves!$A$12:$AZ$907,$BZ159,CB159)</f>
        <v>0</v>
      </c>
      <c r="V159" s="31" t="n">
        <f aca="false">INDEX(Curves!$A$12:$AZ$907,$BZ159,CC159)</f>
        <v>0</v>
      </c>
      <c r="W159" s="31"/>
      <c r="X159" s="31" t="n">
        <f aca="false">INDEX(Curves!$A$12:$AZ$907,$BZ159,CE159)</f>
        <v>0</v>
      </c>
      <c r="Y159" s="31" t="n">
        <f aca="false">INDEX(Curves!$A$12:$AZ$907,$BZ159,CF159)</f>
        <v>0</v>
      </c>
      <c r="Z159" s="31" t="n">
        <f aca="false">INDEX(Curves!$A$12:$AZ$907,$BZ159,CG159)</f>
        <v>0</v>
      </c>
      <c r="AA159" s="31"/>
      <c r="AB159" s="31" t="n">
        <f aca="false">INDEX(Curves!$A$12:$AZ$907,$BZ159,CI159)</f>
        <v>0</v>
      </c>
      <c r="AC159" s="31" t="n">
        <f aca="false">INDEX(Curves!$A$12:$AZ$907,$BZ159,CJ159)</f>
        <v>0</v>
      </c>
      <c r="AD159" s="31" t="n">
        <f aca="false">INDEX(Curves!$A$12:$AZ$907,$BZ159,CK159)</f>
        <v>0</v>
      </c>
      <c r="AE159" s="31"/>
      <c r="AF159" s="31" t="n">
        <f aca="false">INDEX(Curves!$A$12:$AZ$907,$BZ159,CM159)</f>
        <v>0</v>
      </c>
      <c r="AG159" s="31" t="n">
        <f aca="false">INDEX(Curves!$A$12:$AZ$907,$BZ159,CN159)</f>
        <v>0</v>
      </c>
      <c r="AH159" s="31" t="n">
        <f aca="false">INDEX(Curves!$A$12:$AZ$907,$BZ159,CO159)</f>
        <v>0</v>
      </c>
      <c r="AI159" s="31"/>
      <c r="AJ159" s="31" t="n">
        <f aca="false">INDEX(Curves!$A$12:$AZ$907,$BZ159,CQ159)</f>
        <v>0</v>
      </c>
      <c r="AK159" s="31" t="n">
        <f aca="false">INDEX(Curves!$A$12:$AZ$907,$BZ159,CR159)</f>
        <v>0</v>
      </c>
      <c r="AL159" s="31" t="n">
        <f aca="false">INDEX(Curves!$A$12:$AZ$907,$BZ159,CS159)</f>
        <v>0</v>
      </c>
      <c r="AM159" s="31"/>
      <c r="AN159" s="31" t="n">
        <f aca="false">INDEX(Curves!$A$12:$AZ$907,$BZ159,CU159)</f>
        <v>1.783</v>
      </c>
      <c r="AO159" s="31" t="n">
        <f aca="false">INDEX(Curves!$A$12:$AZ$907,$BZ159,CV159)</f>
        <v>0.285</v>
      </c>
      <c r="AP159" s="31" t="n">
        <f aca="false">INDEX(Curves!$A$12:$AZ$907,$BZ159,CW159)</f>
        <v>0.995814245326563</v>
      </c>
      <c r="AQ159" s="31"/>
      <c r="AR159" s="31" t="n">
        <f aca="false">INDEX(Curves!$A$12:$AZ$907,$BZ159,CY159)</f>
        <v>2.012</v>
      </c>
      <c r="AS159" s="31" t="n">
        <f aca="false">INDEX(Curves!$A$12:$AZ$907,$BZ159,CZ159)</f>
        <v>0.26</v>
      </c>
      <c r="AT159" s="31" t="n">
        <f aca="false">INDEX(Curves!$A$12:$AZ$907,$BZ159,DA159)</f>
        <v>0.991074815955204</v>
      </c>
      <c r="AU159" s="31"/>
      <c r="AV159" s="31" t="n">
        <f aca="false">INDEX(Curves!$A$12:$AZ$907,$BZ159,DC159)</f>
        <v>2.287</v>
      </c>
      <c r="AW159" s="31" t="n">
        <f aca="false">INDEX(Curves!$A$12:$AZ$907,$BZ159,DD159)</f>
        <v>0.26</v>
      </c>
      <c r="AX159" s="31" t="n">
        <f aca="false">INDEX(Curves!$A$12:$AZ$907,$BZ159,DE159)</f>
        <v>0.98657374565755</v>
      </c>
      <c r="AY159" s="31"/>
      <c r="AZ159" s="31" t="n">
        <f aca="false">INDEX(Curves!$A$12:$AZ$907,$BZ159,DG159)</f>
        <v>2.397</v>
      </c>
      <c r="BA159" s="31" t="n">
        <f aca="false">INDEX(Curves!$A$12:$AZ$907,$BZ159,DH159)</f>
        <v>0.26</v>
      </c>
      <c r="BB159" s="31" t="n">
        <f aca="false">INDEX(Curves!$A$12:$AZ$907,$BZ159,DI159)</f>
        <v>0.981991879120533</v>
      </c>
      <c r="BC159" s="31"/>
      <c r="BD159" s="31" t="n">
        <f aca="false">INDEX(Curves!$A$12:$AZ$907,$BZ159,DK159)</f>
        <v>2.345</v>
      </c>
      <c r="BE159" s="31" t="n">
        <f aca="false">INDEX(Curves!$A$12:$AZ$907,$BZ159,DL159)</f>
        <v>0.26</v>
      </c>
      <c r="BF159" s="31" t="n">
        <f aca="false">INDEX(Curves!$A$12:$AZ$907,$BZ159,DM159)</f>
        <v>0.977471278117586</v>
      </c>
      <c r="BG159" s="31"/>
      <c r="BH159" s="31" t="n">
        <f aca="false">INDEX(Curves!$A$12:$AZ$907,$BZ159,DO159)</f>
        <v>2.262</v>
      </c>
      <c r="BI159" s="31" t="n">
        <f aca="false">INDEX(Curves!$A$12:$AZ$907,$BZ159,DP159)</f>
        <v>0.26</v>
      </c>
      <c r="BJ159" s="31" t="n">
        <f aca="false">INDEX(Curves!$A$12:$AZ$907,$BZ159,DQ159)</f>
        <v>0.973447497135584</v>
      </c>
      <c r="BK159" s="0"/>
      <c r="BL159" s="0"/>
      <c r="BM159" s="51" t="n">
        <f aca="false">BM158</f>
        <v>35916</v>
      </c>
      <c r="BN159" s="51" t="n">
        <f aca="false">EOMONTH(BM159,1)</f>
        <v>35976</v>
      </c>
      <c r="BO159" s="51" t="n">
        <f aca="false">EOMONTH(BN159,1)</f>
        <v>36007</v>
      </c>
      <c r="BP159" s="51" t="n">
        <f aca="false">EOMONTH(BO159,1)</f>
        <v>36038</v>
      </c>
      <c r="BQ159" s="51" t="n">
        <f aca="false">EOMONTH(BP159,1)</f>
        <v>36068</v>
      </c>
      <c r="BR159" s="51" t="n">
        <f aca="false">EOMONTH(BQ159,1)</f>
        <v>36099</v>
      </c>
      <c r="BS159" s="51" t="n">
        <f aca="false">EOMONTH(BR159,1)</f>
        <v>36129</v>
      </c>
      <c r="BT159" s="51" t="n">
        <f aca="false">EOMONTH(BS159,1)</f>
        <v>36160</v>
      </c>
      <c r="BU159" s="51" t="n">
        <f aca="false">EOMONTH(BT159,1)</f>
        <v>36191</v>
      </c>
      <c r="BV159" s="51" t="n">
        <f aca="false">EOMONTH(BU159,1)</f>
        <v>36219</v>
      </c>
      <c r="BW159" s="51" t="n">
        <f aca="false">EOMONTH(BV159,1)</f>
        <v>36250</v>
      </c>
      <c r="BX159" s="52"/>
      <c r="BZ159" s="34" t="n">
        <f aca="false">MATCH(C159,Curves!$C$12:$C$433,0)</f>
        <v>157</v>
      </c>
      <c r="CA159" s="34" t="n">
        <f aca="false">MATCH(CONCATENATE("NG ",TEXT($BM159,"mmm-yyyy")),Curves!$11:$11,0)</f>
        <v>20</v>
      </c>
      <c r="CB159" s="34" t="n">
        <f aca="false">MATCH(CONCATENATE("B ",TEXT($BM159,"mmm-yyyy")),Curves!$11:$11,0)</f>
        <v>8</v>
      </c>
      <c r="CC159" s="34" t="n">
        <f aca="false">MATCH(CONCATENATE("DISC ",TEXT($BM159,"mmm-yyyy")),Curves!$11:$11,0)</f>
        <v>32</v>
      </c>
      <c r="CD159" s="34"/>
      <c r="CE159" s="34" t="n">
        <f aca="false">MATCH(CONCATENATE("NG ",TEXT($BN159,"mmm-yyyy")),Curves!$11:$11,0)</f>
        <v>21</v>
      </c>
      <c r="CF159" s="34" t="n">
        <f aca="false">MATCH(CONCATENATE("B ",TEXT($BN159,"mmm-yyyy")),Curves!$11:$11,0)</f>
        <v>9</v>
      </c>
      <c r="CG159" s="34" t="n">
        <f aca="false">MATCH(CONCATENATE("DISC ",TEXT($BN159,"mmm-yyyy")),Curves!$11:$11,0)</f>
        <v>33</v>
      </c>
      <c r="CH159" s="34"/>
      <c r="CI159" s="34" t="n">
        <f aca="false">MATCH(CONCATENATE("NG ",TEXT($BO159,"mmm-yyyy")),Curves!$11:$11,0)</f>
        <v>22</v>
      </c>
      <c r="CJ159" s="34" t="n">
        <f aca="false">MATCH(CONCATENATE("B ",TEXT($BO159,"mmm-yyyy")),Curves!$11:$11,0)</f>
        <v>10</v>
      </c>
      <c r="CK159" s="34" t="n">
        <f aca="false">MATCH(CONCATENATE("DISC ",TEXT($BO159,"mmm-yyyy")),Curves!$11:$11,0)</f>
        <v>34</v>
      </c>
      <c r="CL159" s="34"/>
      <c r="CM159" s="34" t="n">
        <f aca="false">MATCH(CONCATENATE("NG ",TEXT($BP159,"mmm-yyyy")),Curves!$11:$11,0)</f>
        <v>23</v>
      </c>
      <c r="CN159" s="34" t="n">
        <f aca="false">MATCH(CONCATENATE("B ",TEXT($BP159,"mmm-yyyy")),Curves!$11:$11,0)</f>
        <v>11</v>
      </c>
      <c r="CO159" s="34" t="n">
        <f aca="false">MATCH(CONCATENATE("DISC ",TEXT($BP159,"mmm-yyyy")),Curves!$11:$11,0)</f>
        <v>35</v>
      </c>
      <c r="CP159" s="34"/>
      <c r="CQ159" s="34" t="n">
        <f aca="false">MATCH(CONCATENATE("NG ",TEXT($BQ159,"mmm-yyyy")),Curves!$11:$11,0)</f>
        <v>24</v>
      </c>
      <c r="CR159" s="34" t="n">
        <f aca="false">MATCH(CONCATENATE("B ",TEXT($BQ159,"mmm-yyyy")),Curves!$11:$11,0)</f>
        <v>12</v>
      </c>
      <c r="CS159" s="34" t="n">
        <f aca="false">MATCH(CONCATENATE("DISC ",TEXT($BQ159,"mmm-yyyy")),Curves!$11:$11,0)</f>
        <v>36</v>
      </c>
      <c r="CT159" s="34"/>
      <c r="CU159" s="34" t="n">
        <f aca="false">MATCH(CONCATENATE("NG ",TEXT($BR159,"mmm-yyyy")),Curves!$11:$11,0)</f>
        <v>25</v>
      </c>
      <c r="CV159" s="34" t="n">
        <f aca="false">MATCH(CONCATENATE("B ",TEXT($BR159,"mmm-yyyy")),Curves!$11:$11,0)</f>
        <v>13</v>
      </c>
      <c r="CW159" s="34" t="n">
        <f aca="false">MATCH(CONCATENATE("DISC ",TEXT($BR159,"mmm-yyyy")),Curves!$11:$11,0)</f>
        <v>37</v>
      </c>
      <c r="CX159" s="34"/>
      <c r="CY159" s="34" t="n">
        <f aca="false">MATCH(CONCATENATE("NG ",TEXT($BS159,"mmm-yyyy")),Curves!$11:$11,0)</f>
        <v>26</v>
      </c>
      <c r="CZ159" s="34" t="n">
        <f aca="false">MATCH(CONCATENATE("B ",TEXT($BS159,"mmm-yyyy")),Curves!$11:$11,0)</f>
        <v>14</v>
      </c>
      <c r="DA159" s="34" t="n">
        <f aca="false">MATCH(CONCATENATE("DISC ",TEXT($BS159,"mmm-yyyy")),Curves!$11:$11,0)</f>
        <v>38</v>
      </c>
      <c r="DB159" s="34"/>
      <c r="DC159" s="34" t="n">
        <f aca="false">MATCH(CONCATENATE("NG ",TEXT($BT159,"mmm-yyyy")),Curves!$11:$11,0)</f>
        <v>27</v>
      </c>
      <c r="DD159" s="34" t="n">
        <f aca="false">MATCH(CONCATENATE("B ",TEXT($BT159,"mmm-yyyy")),Curves!$11:$11,0)</f>
        <v>15</v>
      </c>
      <c r="DE159" s="34" t="n">
        <f aca="false">MATCH(CONCATENATE("DISC ",TEXT($BT159,"mmm-yyyy")),Curves!$11:$11,0)</f>
        <v>39</v>
      </c>
      <c r="DF159" s="34"/>
      <c r="DG159" s="34" t="n">
        <f aca="false">MATCH(CONCATENATE("NG ",TEXT($BU159,"mmm-yyyy")),Curves!$11:$11,0)</f>
        <v>28</v>
      </c>
      <c r="DH159" s="34" t="n">
        <f aca="false">MATCH(CONCATENATE("B ",TEXT($BU159,"mmm-yyyy")),Curves!$11:$11,0)</f>
        <v>16</v>
      </c>
      <c r="DI159" s="34" t="n">
        <f aca="false">MATCH(CONCATENATE("DISC ",TEXT($BU159,"mmm-yyyy")),Curves!$11:$11,0)</f>
        <v>40</v>
      </c>
      <c r="DK159" s="34" t="n">
        <f aca="false">MATCH(CONCATENATE("NG ",TEXT($BV159,"mmm-yyyy")),Curves!$11:$11,0)</f>
        <v>29</v>
      </c>
      <c r="DL159" s="34" t="n">
        <f aca="false">MATCH(CONCATENATE("B ",TEXT($BV159,"mmm-yyyy")),Curves!$11:$11,0)</f>
        <v>17</v>
      </c>
      <c r="DM159" s="34" t="n">
        <f aca="false">MATCH(CONCATENATE("DISC ",TEXT($BV159,"mmm-yyyy")),Curves!$11:$11,0)</f>
        <v>41</v>
      </c>
      <c r="DO159" s="34" t="n">
        <f aca="false">MATCH(CONCATENATE("NG ",TEXT($BW159,"mmm-yyyy")),Curves!$11:$11,0)</f>
        <v>30</v>
      </c>
      <c r="DP159" s="34" t="n">
        <f aca="false">MATCH(CONCATENATE("B ",TEXT($BW159,"mmm-yyyy")),Curves!$11:$11,0)</f>
        <v>18</v>
      </c>
      <c r="DQ159" s="34" t="n">
        <f aca="false">MATCH(CONCATENATE("DISC ",TEXT($BW159,"mmm-yyyy")),Curves!$11:$11,0)</f>
        <v>42</v>
      </c>
    </row>
    <row r="160" customFormat="false" ht="12.75" hidden="false" customHeight="false" outlineLevel="0" collapsed="false">
      <c r="B160" s="26" t="n">
        <f aca="false">IF(C160&lt;&gt;"",IF(C160&gt;=(WORKDAY(EOMONTH(C160,0)+1,-2)),EOMONTH(EOMONTH(C160,0)+1,0)+1,EOMONTH(C160,0)+1),"")</f>
        <v>36069</v>
      </c>
      <c r="C160" s="45" t="n">
        <f aca="false">IF(Curves!C169&lt;&gt;"",Curves!C169,"")</f>
        <v>36043</v>
      </c>
      <c r="D160" s="46"/>
      <c r="E160" s="47" t="n">
        <f aca="false">(T160+U160)*V160</f>
        <v>0</v>
      </c>
      <c r="F160" s="47" t="n">
        <f aca="false">(X160+Y160)*Z160</f>
        <v>0</v>
      </c>
      <c r="G160" s="47" t="n">
        <f aca="false">(AB160+AC160)*AD160</f>
        <v>0</v>
      </c>
      <c r="H160" s="47" t="n">
        <f aca="false">(AF160+AG160)*AH160</f>
        <v>0</v>
      </c>
      <c r="I160" s="47" t="n">
        <f aca="false">(AJ160+AK160)*AL160</f>
        <v>0</v>
      </c>
      <c r="J160" s="47" t="n">
        <f aca="false">(AN160+AO160)*AP160</f>
        <v>0</v>
      </c>
      <c r="K160" s="47" t="n">
        <f aca="false">(AR160+AS160)*AT160</f>
        <v>0</v>
      </c>
      <c r="L160" s="47" t="n">
        <f aca="false">(AV160+AW160)*AX160</f>
        <v>0</v>
      </c>
      <c r="M160" s="47" t="n">
        <f aca="false">(AZ160+BA160)*BB160</f>
        <v>0</v>
      </c>
      <c r="N160" s="47" t="n">
        <f aca="false">(BD160+BE160)*BF160</f>
        <v>0</v>
      </c>
      <c r="O160" s="48" t="n">
        <f aca="false">(BH160+BI160)*BJ160</f>
        <v>0</v>
      </c>
      <c r="P160" s="49" t="n">
        <f aca="false">MAX(E160:O160)</f>
        <v>0</v>
      </c>
      <c r="Q160" s="49" t="n">
        <f aca="false">MIN(J160:O160)</f>
        <v>0</v>
      </c>
      <c r="R160" s="50" t="n">
        <f aca="false">IF(P160-Q160&lt;&gt;0,P160-Q160,R159)</f>
        <v>0.549808563487923</v>
      </c>
      <c r="T160" s="31" t="n">
        <f aca="false">INDEX(Curves!$A$12:$AZ$907,$BZ160,CA160)</f>
        <v>0</v>
      </c>
      <c r="U160" s="31" t="n">
        <f aca="false">INDEX(Curves!$A$12:$AZ$907,$BZ160,CB160)</f>
        <v>0</v>
      </c>
      <c r="V160" s="31" t="n">
        <f aca="false">INDEX(Curves!$A$12:$AZ$907,$BZ160,CC160)</f>
        <v>0</v>
      </c>
      <c r="W160" s="31"/>
      <c r="X160" s="31" t="n">
        <f aca="false">INDEX(Curves!$A$12:$AZ$907,$BZ160,CE160)</f>
        <v>0</v>
      </c>
      <c r="Y160" s="31" t="n">
        <f aca="false">INDEX(Curves!$A$12:$AZ$907,$BZ160,CF160)</f>
        <v>0</v>
      </c>
      <c r="Z160" s="31" t="n">
        <f aca="false">INDEX(Curves!$A$12:$AZ$907,$BZ160,CG160)</f>
        <v>0</v>
      </c>
      <c r="AA160" s="31"/>
      <c r="AB160" s="31" t="n">
        <f aca="false">INDEX(Curves!$A$12:$AZ$907,$BZ160,CI160)</f>
        <v>0</v>
      </c>
      <c r="AC160" s="31" t="n">
        <f aca="false">INDEX(Curves!$A$12:$AZ$907,$BZ160,CJ160)</f>
        <v>0</v>
      </c>
      <c r="AD160" s="31" t="n">
        <f aca="false">INDEX(Curves!$A$12:$AZ$907,$BZ160,CK160)</f>
        <v>0</v>
      </c>
      <c r="AE160" s="31"/>
      <c r="AF160" s="31" t="n">
        <f aca="false">INDEX(Curves!$A$12:$AZ$907,$BZ160,CM160)</f>
        <v>0</v>
      </c>
      <c r="AG160" s="31" t="n">
        <f aca="false">INDEX(Curves!$A$12:$AZ$907,$BZ160,CN160)</f>
        <v>0</v>
      </c>
      <c r="AH160" s="31" t="n">
        <f aca="false">INDEX(Curves!$A$12:$AZ$907,$BZ160,CO160)</f>
        <v>0</v>
      </c>
      <c r="AI160" s="31"/>
      <c r="AJ160" s="31" t="n">
        <f aca="false">INDEX(Curves!$A$12:$AZ$907,$BZ160,CQ160)</f>
        <v>0</v>
      </c>
      <c r="AK160" s="31" t="n">
        <f aca="false">INDEX(Curves!$A$12:$AZ$907,$BZ160,CR160)</f>
        <v>0</v>
      </c>
      <c r="AL160" s="31" t="n">
        <f aca="false">INDEX(Curves!$A$12:$AZ$907,$BZ160,CS160)</f>
        <v>0</v>
      </c>
      <c r="AM160" s="31"/>
      <c r="AN160" s="31" t="n">
        <f aca="false">INDEX(Curves!$A$12:$AZ$907,$BZ160,CU160)</f>
        <v>0</v>
      </c>
      <c r="AO160" s="31" t="n">
        <f aca="false">INDEX(Curves!$A$12:$AZ$907,$BZ160,CV160)</f>
        <v>0</v>
      </c>
      <c r="AP160" s="31" t="n">
        <f aca="false">INDEX(Curves!$A$12:$AZ$907,$BZ160,CW160)</f>
        <v>0</v>
      </c>
      <c r="AQ160" s="31"/>
      <c r="AR160" s="31" t="n">
        <f aca="false">INDEX(Curves!$A$12:$AZ$907,$BZ160,CY160)</f>
        <v>0</v>
      </c>
      <c r="AS160" s="31" t="n">
        <f aca="false">INDEX(Curves!$A$12:$AZ$907,$BZ160,CZ160)</f>
        <v>0</v>
      </c>
      <c r="AT160" s="31" t="n">
        <f aca="false">INDEX(Curves!$A$12:$AZ$907,$BZ160,DA160)</f>
        <v>0</v>
      </c>
      <c r="AU160" s="31"/>
      <c r="AV160" s="31" t="n">
        <f aca="false">INDEX(Curves!$A$12:$AZ$907,$BZ160,DC160)</f>
        <v>0</v>
      </c>
      <c r="AW160" s="31" t="n">
        <f aca="false">INDEX(Curves!$A$12:$AZ$907,$BZ160,DD160)</f>
        <v>0</v>
      </c>
      <c r="AX160" s="31" t="n">
        <f aca="false">INDEX(Curves!$A$12:$AZ$907,$BZ160,DE160)</f>
        <v>0</v>
      </c>
      <c r="AY160" s="31"/>
      <c r="AZ160" s="31" t="n">
        <f aca="false">INDEX(Curves!$A$12:$AZ$907,$BZ160,DG160)</f>
        <v>0</v>
      </c>
      <c r="BA160" s="31" t="n">
        <f aca="false">INDEX(Curves!$A$12:$AZ$907,$BZ160,DH160)</f>
        <v>0</v>
      </c>
      <c r="BB160" s="31" t="n">
        <f aca="false">INDEX(Curves!$A$12:$AZ$907,$BZ160,DI160)</f>
        <v>0</v>
      </c>
      <c r="BC160" s="31"/>
      <c r="BD160" s="31" t="n">
        <f aca="false">INDEX(Curves!$A$12:$AZ$907,$BZ160,DK160)</f>
        <v>0</v>
      </c>
      <c r="BE160" s="31" t="n">
        <f aca="false">INDEX(Curves!$A$12:$AZ$907,$BZ160,DL160)</f>
        <v>0</v>
      </c>
      <c r="BF160" s="31" t="n">
        <f aca="false">INDEX(Curves!$A$12:$AZ$907,$BZ160,DM160)</f>
        <v>0</v>
      </c>
      <c r="BG160" s="31"/>
      <c r="BH160" s="31" t="n">
        <f aca="false">INDEX(Curves!$A$12:$AZ$907,$BZ160,DO160)</f>
        <v>0</v>
      </c>
      <c r="BI160" s="31" t="n">
        <f aca="false">INDEX(Curves!$A$12:$AZ$907,$BZ160,DP160)</f>
        <v>0</v>
      </c>
      <c r="BJ160" s="31" t="n">
        <f aca="false">INDEX(Curves!$A$12:$AZ$907,$BZ160,DQ160)</f>
        <v>0</v>
      </c>
      <c r="BK160" s="0"/>
      <c r="BL160" s="0"/>
      <c r="BM160" s="51" t="n">
        <f aca="false">BM159</f>
        <v>35916</v>
      </c>
      <c r="BN160" s="51" t="n">
        <f aca="false">EOMONTH(BM160,1)</f>
        <v>35976</v>
      </c>
      <c r="BO160" s="51" t="n">
        <f aca="false">EOMONTH(BN160,1)</f>
        <v>36007</v>
      </c>
      <c r="BP160" s="51" t="n">
        <f aca="false">EOMONTH(BO160,1)</f>
        <v>36038</v>
      </c>
      <c r="BQ160" s="51" t="n">
        <f aca="false">EOMONTH(BP160,1)</f>
        <v>36068</v>
      </c>
      <c r="BR160" s="51" t="n">
        <f aca="false">EOMONTH(BQ160,1)</f>
        <v>36099</v>
      </c>
      <c r="BS160" s="51" t="n">
        <f aca="false">EOMONTH(BR160,1)</f>
        <v>36129</v>
      </c>
      <c r="BT160" s="51" t="n">
        <f aca="false">EOMONTH(BS160,1)</f>
        <v>36160</v>
      </c>
      <c r="BU160" s="51" t="n">
        <f aca="false">EOMONTH(BT160,1)</f>
        <v>36191</v>
      </c>
      <c r="BV160" s="51" t="n">
        <f aca="false">EOMONTH(BU160,1)</f>
        <v>36219</v>
      </c>
      <c r="BW160" s="51" t="n">
        <f aca="false">EOMONTH(BV160,1)</f>
        <v>36250</v>
      </c>
      <c r="BX160" s="52"/>
      <c r="BZ160" s="34" t="n">
        <f aca="false">MATCH(C160,Curves!$C$12:$C$433,0)</f>
        <v>158</v>
      </c>
      <c r="CA160" s="34" t="n">
        <f aca="false">MATCH(CONCATENATE("NG ",TEXT($BM160,"mmm-yyyy")),Curves!$11:$11,0)</f>
        <v>20</v>
      </c>
      <c r="CB160" s="34" t="n">
        <f aca="false">MATCH(CONCATENATE("B ",TEXT($BM160,"mmm-yyyy")),Curves!$11:$11,0)</f>
        <v>8</v>
      </c>
      <c r="CC160" s="34" t="n">
        <f aca="false">MATCH(CONCATENATE("DISC ",TEXT($BM160,"mmm-yyyy")),Curves!$11:$11,0)</f>
        <v>32</v>
      </c>
      <c r="CD160" s="34"/>
      <c r="CE160" s="34" t="n">
        <f aca="false">MATCH(CONCATENATE("NG ",TEXT($BN160,"mmm-yyyy")),Curves!$11:$11,0)</f>
        <v>21</v>
      </c>
      <c r="CF160" s="34" t="n">
        <f aca="false">MATCH(CONCATENATE("B ",TEXT($BN160,"mmm-yyyy")),Curves!$11:$11,0)</f>
        <v>9</v>
      </c>
      <c r="CG160" s="34" t="n">
        <f aca="false">MATCH(CONCATENATE("DISC ",TEXT($BN160,"mmm-yyyy")),Curves!$11:$11,0)</f>
        <v>33</v>
      </c>
      <c r="CH160" s="34"/>
      <c r="CI160" s="34" t="n">
        <f aca="false">MATCH(CONCATENATE("NG ",TEXT($BO160,"mmm-yyyy")),Curves!$11:$11,0)</f>
        <v>22</v>
      </c>
      <c r="CJ160" s="34" t="n">
        <f aca="false">MATCH(CONCATENATE("B ",TEXT($BO160,"mmm-yyyy")),Curves!$11:$11,0)</f>
        <v>10</v>
      </c>
      <c r="CK160" s="34" t="n">
        <f aca="false">MATCH(CONCATENATE("DISC ",TEXT($BO160,"mmm-yyyy")),Curves!$11:$11,0)</f>
        <v>34</v>
      </c>
      <c r="CL160" s="34"/>
      <c r="CM160" s="34" t="n">
        <f aca="false">MATCH(CONCATENATE("NG ",TEXT($BP160,"mmm-yyyy")),Curves!$11:$11,0)</f>
        <v>23</v>
      </c>
      <c r="CN160" s="34" t="n">
        <f aca="false">MATCH(CONCATENATE("B ",TEXT($BP160,"mmm-yyyy")),Curves!$11:$11,0)</f>
        <v>11</v>
      </c>
      <c r="CO160" s="34" t="n">
        <f aca="false">MATCH(CONCATENATE("DISC ",TEXT($BP160,"mmm-yyyy")),Curves!$11:$11,0)</f>
        <v>35</v>
      </c>
      <c r="CP160" s="34"/>
      <c r="CQ160" s="34" t="n">
        <f aca="false">MATCH(CONCATENATE("NG ",TEXT($BQ160,"mmm-yyyy")),Curves!$11:$11,0)</f>
        <v>24</v>
      </c>
      <c r="CR160" s="34" t="n">
        <f aca="false">MATCH(CONCATENATE("B ",TEXT($BQ160,"mmm-yyyy")),Curves!$11:$11,0)</f>
        <v>12</v>
      </c>
      <c r="CS160" s="34" t="n">
        <f aca="false">MATCH(CONCATENATE("DISC ",TEXT($BQ160,"mmm-yyyy")),Curves!$11:$11,0)</f>
        <v>36</v>
      </c>
      <c r="CT160" s="34"/>
      <c r="CU160" s="34" t="n">
        <f aca="false">MATCH(CONCATENATE("NG ",TEXT($BR160,"mmm-yyyy")),Curves!$11:$11,0)</f>
        <v>25</v>
      </c>
      <c r="CV160" s="34" t="n">
        <f aca="false">MATCH(CONCATENATE("B ",TEXT($BR160,"mmm-yyyy")),Curves!$11:$11,0)</f>
        <v>13</v>
      </c>
      <c r="CW160" s="34" t="n">
        <f aca="false">MATCH(CONCATENATE("DISC ",TEXT($BR160,"mmm-yyyy")),Curves!$11:$11,0)</f>
        <v>37</v>
      </c>
      <c r="CX160" s="34"/>
      <c r="CY160" s="34" t="n">
        <f aca="false">MATCH(CONCATENATE("NG ",TEXT($BS160,"mmm-yyyy")),Curves!$11:$11,0)</f>
        <v>26</v>
      </c>
      <c r="CZ160" s="34" t="n">
        <f aca="false">MATCH(CONCATENATE("B ",TEXT($BS160,"mmm-yyyy")),Curves!$11:$11,0)</f>
        <v>14</v>
      </c>
      <c r="DA160" s="34" t="n">
        <f aca="false">MATCH(CONCATENATE("DISC ",TEXT($BS160,"mmm-yyyy")),Curves!$11:$11,0)</f>
        <v>38</v>
      </c>
      <c r="DB160" s="34"/>
      <c r="DC160" s="34" t="n">
        <f aca="false">MATCH(CONCATENATE("NG ",TEXT($BT160,"mmm-yyyy")),Curves!$11:$11,0)</f>
        <v>27</v>
      </c>
      <c r="DD160" s="34" t="n">
        <f aca="false">MATCH(CONCATENATE("B ",TEXT($BT160,"mmm-yyyy")),Curves!$11:$11,0)</f>
        <v>15</v>
      </c>
      <c r="DE160" s="34" t="n">
        <f aca="false">MATCH(CONCATENATE("DISC ",TEXT($BT160,"mmm-yyyy")),Curves!$11:$11,0)</f>
        <v>39</v>
      </c>
      <c r="DF160" s="34"/>
      <c r="DG160" s="34" t="n">
        <f aca="false">MATCH(CONCATENATE("NG ",TEXT($BU160,"mmm-yyyy")),Curves!$11:$11,0)</f>
        <v>28</v>
      </c>
      <c r="DH160" s="34" t="n">
        <f aca="false">MATCH(CONCATENATE("B ",TEXT($BU160,"mmm-yyyy")),Curves!$11:$11,0)</f>
        <v>16</v>
      </c>
      <c r="DI160" s="34" t="n">
        <f aca="false">MATCH(CONCATENATE("DISC ",TEXT($BU160,"mmm-yyyy")),Curves!$11:$11,0)</f>
        <v>40</v>
      </c>
      <c r="DK160" s="34" t="n">
        <f aca="false">MATCH(CONCATENATE("NG ",TEXT($BV160,"mmm-yyyy")),Curves!$11:$11,0)</f>
        <v>29</v>
      </c>
      <c r="DL160" s="34" t="n">
        <f aca="false">MATCH(CONCATENATE("B ",TEXT($BV160,"mmm-yyyy")),Curves!$11:$11,0)</f>
        <v>17</v>
      </c>
      <c r="DM160" s="34" t="n">
        <f aca="false">MATCH(CONCATENATE("DISC ",TEXT($BV160,"mmm-yyyy")),Curves!$11:$11,0)</f>
        <v>41</v>
      </c>
      <c r="DO160" s="34" t="n">
        <f aca="false">MATCH(CONCATENATE("NG ",TEXT($BW160,"mmm-yyyy")),Curves!$11:$11,0)</f>
        <v>30</v>
      </c>
      <c r="DP160" s="34" t="n">
        <f aca="false">MATCH(CONCATENATE("B ",TEXT($BW160,"mmm-yyyy")),Curves!$11:$11,0)</f>
        <v>18</v>
      </c>
      <c r="DQ160" s="34" t="n">
        <f aca="false">MATCH(CONCATENATE("DISC ",TEXT($BW160,"mmm-yyyy")),Curves!$11:$11,0)</f>
        <v>42</v>
      </c>
    </row>
    <row r="161" customFormat="false" ht="12.75" hidden="false" customHeight="false" outlineLevel="0" collapsed="false">
      <c r="B161" s="26" t="n">
        <f aca="false">IF(C161&lt;&gt;"",IF(C161&gt;=(WORKDAY(EOMONTH(C161,0)+1,-2)),EOMONTH(EOMONTH(C161,0)+1,0)+1,EOMONTH(C161,0)+1),"")</f>
        <v>36069</v>
      </c>
      <c r="C161" s="45" t="n">
        <f aca="false">IF(Curves!C170&lt;&gt;"",Curves!C170,"")</f>
        <v>36044</v>
      </c>
      <c r="D161" s="46"/>
      <c r="E161" s="47" t="n">
        <f aca="false">(T161+U161)*V161</f>
        <v>0</v>
      </c>
      <c r="F161" s="47" t="n">
        <f aca="false">(X161+Y161)*Z161</f>
        <v>0</v>
      </c>
      <c r="G161" s="47" t="n">
        <f aca="false">(AB161+AC161)*AD161</f>
        <v>0</v>
      </c>
      <c r="H161" s="47" t="n">
        <f aca="false">(AF161+AG161)*AH161</f>
        <v>0</v>
      </c>
      <c r="I161" s="47" t="n">
        <f aca="false">(AJ161+AK161)*AL161</f>
        <v>0</v>
      </c>
      <c r="J161" s="47" t="n">
        <f aca="false">(AN161+AO161)*AP161</f>
        <v>0</v>
      </c>
      <c r="K161" s="47" t="n">
        <f aca="false">(AR161+AS161)*AT161</f>
        <v>0</v>
      </c>
      <c r="L161" s="47" t="n">
        <f aca="false">(AV161+AW161)*AX161</f>
        <v>0</v>
      </c>
      <c r="M161" s="47" t="n">
        <f aca="false">(AZ161+BA161)*BB161</f>
        <v>0</v>
      </c>
      <c r="N161" s="47" t="n">
        <f aca="false">(BD161+BE161)*BF161</f>
        <v>0</v>
      </c>
      <c r="O161" s="48" t="n">
        <f aca="false">(BH161+BI161)*BJ161</f>
        <v>0</v>
      </c>
      <c r="P161" s="49" t="n">
        <f aca="false">MAX(E161:O161)</f>
        <v>0</v>
      </c>
      <c r="Q161" s="49" t="n">
        <f aca="false">MIN(J161:O161)</f>
        <v>0</v>
      </c>
      <c r="R161" s="50" t="n">
        <f aca="false">IF(P161-Q161&lt;&gt;0,P161-Q161,R160)</f>
        <v>0.549808563487923</v>
      </c>
      <c r="T161" s="31" t="n">
        <f aca="false">INDEX(Curves!$A$12:$AZ$907,$BZ161,CA161)</f>
        <v>0</v>
      </c>
      <c r="U161" s="31" t="n">
        <f aca="false">INDEX(Curves!$A$12:$AZ$907,$BZ161,CB161)</f>
        <v>0</v>
      </c>
      <c r="V161" s="31" t="n">
        <f aca="false">INDEX(Curves!$A$12:$AZ$907,$BZ161,CC161)</f>
        <v>0</v>
      </c>
      <c r="W161" s="31"/>
      <c r="X161" s="31" t="n">
        <f aca="false">INDEX(Curves!$A$12:$AZ$907,$BZ161,CE161)</f>
        <v>0</v>
      </c>
      <c r="Y161" s="31" t="n">
        <f aca="false">INDEX(Curves!$A$12:$AZ$907,$BZ161,CF161)</f>
        <v>0</v>
      </c>
      <c r="Z161" s="31" t="n">
        <f aca="false">INDEX(Curves!$A$12:$AZ$907,$BZ161,CG161)</f>
        <v>0</v>
      </c>
      <c r="AA161" s="31"/>
      <c r="AB161" s="31" t="n">
        <f aca="false">INDEX(Curves!$A$12:$AZ$907,$BZ161,CI161)</f>
        <v>0</v>
      </c>
      <c r="AC161" s="31" t="n">
        <f aca="false">INDEX(Curves!$A$12:$AZ$907,$BZ161,CJ161)</f>
        <v>0</v>
      </c>
      <c r="AD161" s="31" t="n">
        <f aca="false">INDEX(Curves!$A$12:$AZ$907,$BZ161,CK161)</f>
        <v>0</v>
      </c>
      <c r="AE161" s="31"/>
      <c r="AF161" s="31" t="n">
        <f aca="false">INDEX(Curves!$A$12:$AZ$907,$BZ161,CM161)</f>
        <v>0</v>
      </c>
      <c r="AG161" s="31" t="n">
        <f aca="false">INDEX(Curves!$A$12:$AZ$907,$BZ161,CN161)</f>
        <v>0</v>
      </c>
      <c r="AH161" s="31" t="n">
        <f aca="false">INDEX(Curves!$A$12:$AZ$907,$BZ161,CO161)</f>
        <v>0</v>
      </c>
      <c r="AI161" s="31"/>
      <c r="AJ161" s="31" t="n">
        <f aca="false">INDEX(Curves!$A$12:$AZ$907,$BZ161,CQ161)</f>
        <v>0</v>
      </c>
      <c r="AK161" s="31" t="n">
        <f aca="false">INDEX(Curves!$A$12:$AZ$907,$BZ161,CR161)</f>
        <v>0</v>
      </c>
      <c r="AL161" s="31" t="n">
        <f aca="false">INDEX(Curves!$A$12:$AZ$907,$BZ161,CS161)</f>
        <v>0</v>
      </c>
      <c r="AM161" s="31"/>
      <c r="AN161" s="31" t="n">
        <f aca="false">INDEX(Curves!$A$12:$AZ$907,$BZ161,CU161)</f>
        <v>0</v>
      </c>
      <c r="AO161" s="31" t="n">
        <f aca="false">INDEX(Curves!$A$12:$AZ$907,$BZ161,CV161)</f>
        <v>0</v>
      </c>
      <c r="AP161" s="31" t="n">
        <f aca="false">INDEX(Curves!$A$12:$AZ$907,$BZ161,CW161)</f>
        <v>0</v>
      </c>
      <c r="AQ161" s="31"/>
      <c r="AR161" s="31" t="n">
        <f aca="false">INDEX(Curves!$A$12:$AZ$907,$BZ161,CY161)</f>
        <v>0</v>
      </c>
      <c r="AS161" s="31" t="n">
        <f aca="false">INDEX(Curves!$A$12:$AZ$907,$BZ161,CZ161)</f>
        <v>0</v>
      </c>
      <c r="AT161" s="31" t="n">
        <f aca="false">INDEX(Curves!$A$12:$AZ$907,$BZ161,DA161)</f>
        <v>0</v>
      </c>
      <c r="AU161" s="31"/>
      <c r="AV161" s="31" t="n">
        <f aca="false">INDEX(Curves!$A$12:$AZ$907,$BZ161,DC161)</f>
        <v>0</v>
      </c>
      <c r="AW161" s="31" t="n">
        <f aca="false">INDEX(Curves!$A$12:$AZ$907,$BZ161,DD161)</f>
        <v>0</v>
      </c>
      <c r="AX161" s="31" t="n">
        <f aca="false">INDEX(Curves!$A$12:$AZ$907,$BZ161,DE161)</f>
        <v>0</v>
      </c>
      <c r="AY161" s="31"/>
      <c r="AZ161" s="31" t="n">
        <f aca="false">INDEX(Curves!$A$12:$AZ$907,$BZ161,DG161)</f>
        <v>0</v>
      </c>
      <c r="BA161" s="31" t="n">
        <f aca="false">INDEX(Curves!$A$12:$AZ$907,$BZ161,DH161)</f>
        <v>0</v>
      </c>
      <c r="BB161" s="31" t="n">
        <f aca="false">INDEX(Curves!$A$12:$AZ$907,$BZ161,DI161)</f>
        <v>0</v>
      </c>
      <c r="BC161" s="31"/>
      <c r="BD161" s="31" t="n">
        <f aca="false">INDEX(Curves!$A$12:$AZ$907,$BZ161,DK161)</f>
        <v>0</v>
      </c>
      <c r="BE161" s="31" t="n">
        <f aca="false">INDEX(Curves!$A$12:$AZ$907,$BZ161,DL161)</f>
        <v>0</v>
      </c>
      <c r="BF161" s="31" t="n">
        <f aca="false">INDEX(Curves!$A$12:$AZ$907,$BZ161,DM161)</f>
        <v>0</v>
      </c>
      <c r="BG161" s="31"/>
      <c r="BH161" s="31" t="n">
        <f aca="false">INDEX(Curves!$A$12:$AZ$907,$BZ161,DO161)</f>
        <v>0</v>
      </c>
      <c r="BI161" s="31" t="n">
        <f aca="false">INDEX(Curves!$A$12:$AZ$907,$BZ161,DP161)</f>
        <v>0</v>
      </c>
      <c r="BJ161" s="31" t="n">
        <f aca="false">INDEX(Curves!$A$12:$AZ$907,$BZ161,DQ161)</f>
        <v>0</v>
      </c>
      <c r="BK161" s="0"/>
      <c r="BL161" s="0"/>
      <c r="BM161" s="51" t="n">
        <f aca="false">BM160</f>
        <v>35916</v>
      </c>
      <c r="BN161" s="51" t="n">
        <f aca="false">EOMONTH(BM161,1)</f>
        <v>35976</v>
      </c>
      <c r="BO161" s="51" t="n">
        <f aca="false">EOMONTH(BN161,1)</f>
        <v>36007</v>
      </c>
      <c r="BP161" s="51" t="n">
        <f aca="false">EOMONTH(BO161,1)</f>
        <v>36038</v>
      </c>
      <c r="BQ161" s="51" t="n">
        <f aca="false">EOMONTH(BP161,1)</f>
        <v>36068</v>
      </c>
      <c r="BR161" s="51" t="n">
        <f aca="false">EOMONTH(BQ161,1)</f>
        <v>36099</v>
      </c>
      <c r="BS161" s="51" t="n">
        <f aca="false">EOMONTH(BR161,1)</f>
        <v>36129</v>
      </c>
      <c r="BT161" s="51" t="n">
        <f aca="false">EOMONTH(BS161,1)</f>
        <v>36160</v>
      </c>
      <c r="BU161" s="51" t="n">
        <f aca="false">EOMONTH(BT161,1)</f>
        <v>36191</v>
      </c>
      <c r="BV161" s="51" t="n">
        <f aca="false">EOMONTH(BU161,1)</f>
        <v>36219</v>
      </c>
      <c r="BW161" s="51" t="n">
        <f aca="false">EOMONTH(BV161,1)</f>
        <v>36250</v>
      </c>
      <c r="BX161" s="52"/>
      <c r="BZ161" s="34" t="n">
        <f aca="false">MATCH(C161,Curves!$C$12:$C$433,0)</f>
        <v>159</v>
      </c>
      <c r="CA161" s="34" t="n">
        <f aca="false">MATCH(CONCATENATE("NG ",TEXT($BM161,"mmm-yyyy")),Curves!$11:$11,0)</f>
        <v>20</v>
      </c>
      <c r="CB161" s="34" t="n">
        <f aca="false">MATCH(CONCATENATE("B ",TEXT($BM161,"mmm-yyyy")),Curves!$11:$11,0)</f>
        <v>8</v>
      </c>
      <c r="CC161" s="34" t="n">
        <f aca="false">MATCH(CONCATENATE("DISC ",TEXT($BM161,"mmm-yyyy")),Curves!$11:$11,0)</f>
        <v>32</v>
      </c>
      <c r="CD161" s="34"/>
      <c r="CE161" s="34" t="n">
        <f aca="false">MATCH(CONCATENATE("NG ",TEXT($BN161,"mmm-yyyy")),Curves!$11:$11,0)</f>
        <v>21</v>
      </c>
      <c r="CF161" s="34" t="n">
        <f aca="false">MATCH(CONCATENATE("B ",TEXT($BN161,"mmm-yyyy")),Curves!$11:$11,0)</f>
        <v>9</v>
      </c>
      <c r="CG161" s="34" t="n">
        <f aca="false">MATCH(CONCATENATE("DISC ",TEXT($BN161,"mmm-yyyy")),Curves!$11:$11,0)</f>
        <v>33</v>
      </c>
      <c r="CH161" s="34"/>
      <c r="CI161" s="34" t="n">
        <f aca="false">MATCH(CONCATENATE("NG ",TEXT($BO161,"mmm-yyyy")),Curves!$11:$11,0)</f>
        <v>22</v>
      </c>
      <c r="CJ161" s="34" t="n">
        <f aca="false">MATCH(CONCATENATE("B ",TEXT($BO161,"mmm-yyyy")),Curves!$11:$11,0)</f>
        <v>10</v>
      </c>
      <c r="CK161" s="34" t="n">
        <f aca="false">MATCH(CONCATENATE("DISC ",TEXT($BO161,"mmm-yyyy")),Curves!$11:$11,0)</f>
        <v>34</v>
      </c>
      <c r="CL161" s="34"/>
      <c r="CM161" s="34" t="n">
        <f aca="false">MATCH(CONCATENATE("NG ",TEXT($BP161,"mmm-yyyy")),Curves!$11:$11,0)</f>
        <v>23</v>
      </c>
      <c r="CN161" s="34" t="n">
        <f aca="false">MATCH(CONCATENATE("B ",TEXT($BP161,"mmm-yyyy")),Curves!$11:$11,0)</f>
        <v>11</v>
      </c>
      <c r="CO161" s="34" t="n">
        <f aca="false">MATCH(CONCATENATE("DISC ",TEXT($BP161,"mmm-yyyy")),Curves!$11:$11,0)</f>
        <v>35</v>
      </c>
      <c r="CP161" s="34"/>
      <c r="CQ161" s="34" t="n">
        <f aca="false">MATCH(CONCATENATE("NG ",TEXT($BQ161,"mmm-yyyy")),Curves!$11:$11,0)</f>
        <v>24</v>
      </c>
      <c r="CR161" s="34" t="n">
        <f aca="false">MATCH(CONCATENATE("B ",TEXT($BQ161,"mmm-yyyy")),Curves!$11:$11,0)</f>
        <v>12</v>
      </c>
      <c r="CS161" s="34" t="n">
        <f aca="false">MATCH(CONCATENATE("DISC ",TEXT($BQ161,"mmm-yyyy")),Curves!$11:$11,0)</f>
        <v>36</v>
      </c>
      <c r="CT161" s="34"/>
      <c r="CU161" s="34" t="n">
        <f aca="false">MATCH(CONCATENATE("NG ",TEXT($BR161,"mmm-yyyy")),Curves!$11:$11,0)</f>
        <v>25</v>
      </c>
      <c r="CV161" s="34" t="n">
        <f aca="false">MATCH(CONCATENATE("B ",TEXT($BR161,"mmm-yyyy")),Curves!$11:$11,0)</f>
        <v>13</v>
      </c>
      <c r="CW161" s="34" t="n">
        <f aca="false">MATCH(CONCATENATE("DISC ",TEXT($BR161,"mmm-yyyy")),Curves!$11:$11,0)</f>
        <v>37</v>
      </c>
      <c r="CX161" s="34"/>
      <c r="CY161" s="34" t="n">
        <f aca="false">MATCH(CONCATENATE("NG ",TEXT($BS161,"mmm-yyyy")),Curves!$11:$11,0)</f>
        <v>26</v>
      </c>
      <c r="CZ161" s="34" t="n">
        <f aca="false">MATCH(CONCATENATE("B ",TEXT($BS161,"mmm-yyyy")),Curves!$11:$11,0)</f>
        <v>14</v>
      </c>
      <c r="DA161" s="34" t="n">
        <f aca="false">MATCH(CONCATENATE("DISC ",TEXT($BS161,"mmm-yyyy")),Curves!$11:$11,0)</f>
        <v>38</v>
      </c>
      <c r="DB161" s="34"/>
      <c r="DC161" s="34" t="n">
        <f aca="false">MATCH(CONCATENATE("NG ",TEXT($BT161,"mmm-yyyy")),Curves!$11:$11,0)</f>
        <v>27</v>
      </c>
      <c r="DD161" s="34" t="n">
        <f aca="false">MATCH(CONCATENATE("B ",TEXT($BT161,"mmm-yyyy")),Curves!$11:$11,0)</f>
        <v>15</v>
      </c>
      <c r="DE161" s="34" t="n">
        <f aca="false">MATCH(CONCATENATE("DISC ",TEXT($BT161,"mmm-yyyy")),Curves!$11:$11,0)</f>
        <v>39</v>
      </c>
      <c r="DF161" s="34"/>
      <c r="DG161" s="34" t="n">
        <f aca="false">MATCH(CONCATENATE("NG ",TEXT($BU161,"mmm-yyyy")),Curves!$11:$11,0)</f>
        <v>28</v>
      </c>
      <c r="DH161" s="34" t="n">
        <f aca="false">MATCH(CONCATENATE("B ",TEXT($BU161,"mmm-yyyy")),Curves!$11:$11,0)</f>
        <v>16</v>
      </c>
      <c r="DI161" s="34" t="n">
        <f aca="false">MATCH(CONCATENATE("DISC ",TEXT($BU161,"mmm-yyyy")),Curves!$11:$11,0)</f>
        <v>40</v>
      </c>
      <c r="DK161" s="34" t="n">
        <f aca="false">MATCH(CONCATENATE("NG ",TEXT($BV161,"mmm-yyyy")),Curves!$11:$11,0)</f>
        <v>29</v>
      </c>
      <c r="DL161" s="34" t="n">
        <f aca="false">MATCH(CONCATENATE("B ",TEXT($BV161,"mmm-yyyy")),Curves!$11:$11,0)</f>
        <v>17</v>
      </c>
      <c r="DM161" s="34" t="n">
        <f aca="false">MATCH(CONCATENATE("DISC ",TEXT($BV161,"mmm-yyyy")),Curves!$11:$11,0)</f>
        <v>41</v>
      </c>
      <c r="DO161" s="34" t="n">
        <f aca="false">MATCH(CONCATENATE("NG ",TEXT($BW161,"mmm-yyyy")),Curves!$11:$11,0)</f>
        <v>30</v>
      </c>
      <c r="DP161" s="34" t="n">
        <f aca="false">MATCH(CONCATENATE("B ",TEXT($BW161,"mmm-yyyy")),Curves!$11:$11,0)</f>
        <v>18</v>
      </c>
      <c r="DQ161" s="34" t="n">
        <f aca="false">MATCH(CONCATENATE("DISC ",TEXT($BW161,"mmm-yyyy")),Curves!$11:$11,0)</f>
        <v>42</v>
      </c>
    </row>
    <row r="162" customFormat="false" ht="12.75" hidden="false" customHeight="false" outlineLevel="0" collapsed="false">
      <c r="B162" s="26" t="n">
        <f aca="false">IF(C162&lt;&gt;"",IF(C162&gt;=(WORKDAY(EOMONTH(C162,0)+1,-2)),EOMONTH(EOMONTH(C162,0)+1,0)+1,EOMONTH(C162,0)+1),"")</f>
        <v>36069</v>
      </c>
      <c r="C162" s="45" t="n">
        <f aca="false">IF(Curves!C171&lt;&gt;"",Curves!C171,"")</f>
        <v>36045</v>
      </c>
      <c r="D162" s="46"/>
      <c r="E162" s="47" t="n">
        <f aca="false">(T162+U162)*V162</f>
        <v>0</v>
      </c>
      <c r="F162" s="47" t="n">
        <f aca="false">(X162+Y162)*Z162</f>
        <v>0</v>
      </c>
      <c r="G162" s="47" t="n">
        <f aca="false">(AB162+AC162)*AD162</f>
        <v>0</v>
      </c>
      <c r="H162" s="47" t="n">
        <f aca="false">(AF162+AG162)*AH162</f>
        <v>0</v>
      </c>
      <c r="I162" s="47" t="n">
        <f aca="false">(AJ162+AK162)*AL162</f>
        <v>0</v>
      </c>
      <c r="J162" s="47" t="n">
        <f aca="false">(AN162+AO162)*AP162</f>
        <v>0</v>
      </c>
      <c r="K162" s="47" t="n">
        <f aca="false">(AR162+AS162)*AT162</f>
        <v>0</v>
      </c>
      <c r="L162" s="47" t="n">
        <f aca="false">(AV162+AW162)*AX162</f>
        <v>0</v>
      </c>
      <c r="M162" s="47" t="n">
        <f aca="false">(AZ162+BA162)*BB162</f>
        <v>0</v>
      </c>
      <c r="N162" s="47" t="n">
        <f aca="false">(BD162+BE162)*BF162</f>
        <v>0</v>
      </c>
      <c r="O162" s="48" t="n">
        <f aca="false">(BH162+BI162)*BJ162</f>
        <v>0</v>
      </c>
      <c r="P162" s="49" t="n">
        <f aca="false">MAX(E162:O162)</f>
        <v>0</v>
      </c>
      <c r="Q162" s="49" t="n">
        <f aca="false">MIN(J162:O162)</f>
        <v>0</v>
      </c>
      <c r="R162" s="50" t="n">
        <f aca="false">IF(P162-Q162&lt;&gt;0,P162-Q162,R161)</f>
        <v>0.549808563487923</v>
      </c>
      <c r="T162" s="31" t="n">
        <f aca="false">INDEX(Curves!$A$12:$AZ$907,$BZ162,CA162)</f>
        <v>0</v>
      </c>
      <c r="U162" s="31" t="n">
        <f aca="false">INDEX(Curves!$A$12:$AZ$907,$BZ162,CB162)</f>
        <v>0</v>
      </c>
      <c r="V162" s="31" t="n">
        <f aca="false">INDEX(Curves!$A$12:$AZ$907,$BZ162,CC162)</f>
        <v>0</v>
      </c>
      <c r="W162" s="31"/>
      <c r="X162" s="31" t="n">
        <f aca="false">INDEX(Curves!$A$12:$AZ$907,$BZ162,CE162)</f>
        <v>0</v>
      </c>
      <c r="Y162" s="31" t="n">
        <f aca="false">INDEX(Curves!$A$12:$AZ$907,$BZ162,CF162)</f>
        <v>0</v>
      </c>
      <c r="Z162" s="31" t="n">
        <f aca="false">INDEX(Curves!$A$12:$AZ$907,$BZ162,CG162)</f>
        <v>0</v>
      </c>
      <c r="AA162" s="31"/>
      <c r="AB162" s="31" t="n">
        <f aca="false">INDEX(Curves!$A$12:$AZ$907,$BZ162,CI162)</f>
        <v>0</v>
      </c>
      <c r="AC162" s="31" t="n">
        <f aca="false">INDEX(Curves!$A$12:$AZ$907,$BZ162,CJ162)</f>
        <v>0</v>
      </c>
      <c r="AD162" s="31" t="n">
        <f aca="false">INDEX(Curves!$A$12:$AZ$907,$BZ162,CK162)</f>
        <v>0</v>
      </c>
      <c r="AE162" s="31"/>
      <c r="AF162" s="31" t="n">
        <f aca="false">INDEX(Curves!$A$12:$AZ$907,$BZ162,CM162)</f>
        <v>0</v>
      </c>
      <c r="AG162" s="31" t="n">
        <f aca="false">INDEX(Curves!$A$12:$AZ$907,$BZ162,CN162)</f>
        <v>0</v>
      </c>
      <c r="AH162" s="31" t="n">
        <f aca="false">INDEX(Curves!$A$12:$AZ$907,$BZ162,CO162)</f>
        <v>0</v>
      </c>
      <c r="AI162" s="31"/>
      <c r="AJ162" s="31" t="n">
        <f aca="false">INDEX(Curves!$A$12:$AZ$907,$BZ162,CQ162)</f>
        <v>0</v>
      </c>
      <c r="AK162" s="31" t="n">
        <f aca="false">INDEX(Curves!$A$12:$AZ$907,$BZ162,CR162)</f>
        <v>0</v>
      </c>
      <c r="AL162" s="31" t="n">
        <f aca="false">INDEX(Curves!$A$12:$AZ$907,$BZ162,CS162)</f>
        <v>0</v>
      </c>
      <c r="AM162" s="31"/>
      <c r="AN162" s="31" t="n">
        <f aca="false">INDEX(Curves!$A$12:$AZ$907,$BZ162,CU162)</f>
        <v>0</v>
      </c>
      <c r="AO162" s="31" t="n">
        <f aca="false">INDEX(Curves!$A$12:$AZ$907,$BZ162,CV162)</f>
        <v>0</v>
      </c>
      <c r="AP162" s="31" t="n">
        <f aca="false">INDEX(Curves!$A$12:$AZ$907,$BZ162,CW162)</f>
        <v>0</v>
      </c>
      <c r="AQ162" s="31"/>
      <c r="AR162" s="31" t="n">
        <f aca="false">INDEX(Curves!$A$12:$AZ$907,$BZ162,CY162)</f>
        <v>0</v>
      </c>
      <c r="AS162" s="31" t="n">
        <f aca="false">INDEX(Curves!$A$12:$AZ$907,$BZ162,CZ162)</f>
        <v>0</v>
      </c>
      <c r="AT162" s="31" t="n">
        <f aca="false">INDEX(Curves!$A$12:$AZ$907,$BZ162,DA162)</f>
        <v>0</v>
      </c>
      <c r="AU162" s="31"/>
      <c r="AV162" s="31" t="n">
        <f aca="false">INDEX(Curves!$A$12:$AZ$907,$BZ162,DC162)</f>
        <v>0</v>
      </c>
      <c r="AW162" s="31" t="n">
        <f aca="false">INDEX(Curves!$A$12:$AZ$907,$BZ162,DD162)</f>
        <v>0</v>
      </c>
      <c r="AX162" s="31" t="n">
        <f aca="false">INDEX(Curves!$A$12:$AZ$907,$BZ162,DE162)</f>
        <v>0</v>
      </c>
      <c r="AY162" s="31"/>
      <c r="AZ162" s="31" t="n">
        <f aca="false">INDEX(Curves!$A$12:$AZ$907,$BZ162,DG162)</f>
        <v>0</v>
      </c>
      <c r="BA162" s="31" t="n">
        <f aca="false">INDEX(Curves!$A$12:$AZ$907,$BZ162,DH162)</f>
        <v>0</v>
      </c>
      <c r="BB162" s="31" t="n">
        <f aca="false">INDEX(Curves!$A$12:$AZ$907,$BZ162,DI162)</f>
        <v>0</v>
      </c>
      <c r="BC162" s="31"/>
      <c r="BD162" s="31" t="n">
        <f aca="false">INDEX(Curves!$A$12:$AZ$907,$BZ162,DK162)</f>
        <v>0</v>
      </c>
      <c r="BE162" s="31" t="n">
        <f aca="false">INDEX(Curves!$A$12:$AZ$907,$BZ162,DL162)</f>
        <v>0</v>
      </c>
      <c r="BF162" s="31" t="n">
        <f aca="false">INDEX(Curves!$A$12:$AZ$907,$BZ162,DM162)</f>
        <v>0</v>
      </c>
      <c r="BG162" s="31"/>
      <c r="BH162" s="31" t="n">
        <f aca="false">INDEX(Curves!$A$12:$AZ$907,$BZ162,DO162)</f>
        <v>0</v>
      </c>
      <c r="BI162" s="31" t="n">
        <f aca="false">INDEX(Curves!$A$12:$AZ$907,$BZ162,DP162)</f>
        <v>0</v>
      </c>
      <c r="BJ162" s="31" t="n">
        <f aca="false">INDEX(Curves!$A$12:$AZ$907,$BZ162,DQ162)</f>
        <v>0</v>
      </c>
      <c r="BK162" s="0"/>
      <c r="BL162" s="0"/>
      <c r="BM162" s="51" t="n">
        <f aca="false">BM161</f>
        <v>35916</v>
      </c>
      <c r="BN162" s="51" t="n">
        <f aca="false">EOMONTH(BM162,1)</f>
        <v>35976</v>
      </c>
      <c r="BO162" s="51" t="n">
        <f aca="false">EOMONTH(BN162,1)</f>
        <v>36007</v>
      </c>
      <c r="BP162" s="51" t="n">
        <f aca="false">EOMONTH(BO162,1)</f>
        <v>36038</v>
      </c>
      <c r="BQ162" s="51" t="n">
        <f aca="false">EOMONTH(BP162,1)</f>
        <v>36068</v>
      </c>
      <c r="BR162" s="51" t="n">
        <f aca="false">EOMONTH(BQ162,1)</f>
        <v>36099</v>
      </c>
      <c r="BS162" s="51" t="n">
        <f aca="false">EOMONTH(BR162,1)</f>
        <v>36129</v>
      </c>
      <c r="BT162" s="51" t="n">
        <f aca="false">EOMONTH(BS162,1)</f>
        <v>36160</v>
      </c>
      <c r="BU162" s="51" t="n">
        <f aca="false">EOMONTH(BT162,1)</f>
        <v>36191</v>
      </c>
      <c r="BV162" s="51" t="n">
        <f aca="false">EOMONTH(BU162,1)</f>
        <v>36219</v>
      </c>
      <c r="BW162" s="51" t="n">
        <f aca="false">EOMONTH(BV162,1)</f>
        <v>36250</v>
      </c>
      <c r="BX162" s="52"/>
      <c r="BZ162" s="34" t="n">
        <f aca="false">MATCH(C162,Curves!$C$12:$C$433,0)</f>
        <v>160</v>
      </c>
      <c r="CA162" s="34" t="n">
        <f aca="false">MATCH(CONCATENATE("NG ",TEXT($BM162,"mmm-yyyy")),Curves!$11:$11,0)</f>
        <v>20</v>
      </c>
      <c r="CB162" s="34" t="n">
        <f aca="false">MATCH(CONCATENATE("B ",TEXT($BM162,"mmm-yyyy")),Curves!$11:$11,0)</f>
        <v>8</v>
      </c>
      <c r="CC162" s="34" t="n">
        <f aca="false">MATCH(CONCATENATE("DISC ",TEXT($BM162,"mmm-yyyy")),Curves!$11:$11,0)</f>
        <v>32</v>
      </c>
      <c r="CD162" s="34"/>
      <c r="CE162" s="34" t="n">
        <f aca="false">MATCH(CONCATENATE("NG ",TEXT($BN162,"mmm-yyyy")),Curves!$11:$11,0)</f>
        <v>21</v>
      </c>
      <c r="CF162" s="34" t="n">
        <f aca="false">MATCH(CONCATENATE("B ",TEXT($BN162,"mmm-yyyy")),Curves!$11:$11,0)</f>
        <v>9</v>
      </c>
      <c r="CG162" s="34" t="n">
        <f aca="false">MATCH(CONCATENATE("DISC ",TEXT($BN162,"mmm-yyyy")),Curves!$11:$11,0)</f>
        <v>33</v>
      </c>
      <c r="CH162" s="34"/>
      <c r="CI162" s="34" t="n">
        <f aca="false">MATCH(CONCATENATE("NG ",TEXT($BO162,"mmm-yyyy")),Curves!$11:$11,0)</f>
        <v>22</v>
      </c>
      <c r="CJ162" s="34" t="n">
        <f aca="false">MATCH(CONCATENATE("B ",TEXT($BO162,"mmm-yyyy")),Curves!$11:$11,0)</f>
        <v>10</v>
      </c>
      <c r="CK162" s="34" t="n">
        <f aca="false">MATCH(CONCATENATE("DISC ",TEXT($BO162,"mmm-yyyy")),Curves!$11:$11,0)</f>
        <v>34</v>
      </c>
      <c r="CL162" s="34"/>
      <c r="CM162" s="34" t="n">
        <f aca="false">MATCH(CONCATENATE("NG ",TEXT($BP162,"mmm-yyyy")),Curves!$11:$11,0)</f>
        <v>23</v>
      </c>
      <c r="CN162" s="34" t="n">
        <f aca="false">MATCH(CONCATENATE("B ",TEXT($BP162,"mmm-yyyy")),Curves!$11:$11,0)</f>
        <v>11</v>
      </c>
      <c r="CO162" s="34" t="n">
        <f aca="false">MATCH(CONCATENATE("DISC ",TEXT($BP162,"mmm-yyyy")),Curves!$11:$11,0)</f>
        <v>35</v>
      </c>
      <c r="CP162" s="34"/>
      <c r="CQ162" s="34" t="n">
        <f aca="false">MATCH(CONCATENATE("NG ",TEXT($BQ162,"mmm-yyyy")),Curves!$11:$11,0)</f>
        <v>24</v>
      </c>
      <c r="CR162" s="34" t="n">
        <f aca="false">MATCH(CONCATENATE("B ",TEXT($BQ162,"mmm-yyyy")),Curves!$11:$11,0)</f>
        <v>12</v>
      </c>
      <c r="CS162" s="34" t="n">
        <f aca="false">MATCH(CONCATENATE("DISC ",TEXT($BQ162,"mmm-yyyy")),Curves!$11:$11,0)</f>
        <v>36</v>
      </c>
      <c r="CT162" s="34"/>
      <c r="CU162" s="34" t="n">
        <f aca="false">MATCH(CONCATENATE("NG ",TEXT($BR162,"mmm-yyyy")),Curves!$11:$11,0)</f>
        <v>25</v>
      </c>
      <c r="CV162" s="34" t="n">
        <f aca="false">MATCH(CONCATENATE("B ",TEXT($BR162,"mmm-yyyy")),Curves!$11:$11,0)</f>
        <v>13</v>
      </c>
      <c r="CW162" s="34" t="n">
        <f aca="false">MATCH(CONCATENATE("DISC ",TEXT($BR162,"mmm-yyyy")),Curves!$11:$11,0)</f>
        <v>37</v>
      </c>
      <c r="CX162" s="34"/>
      <c r="CY162" s="34" t="n">
        <f aca="false">MATCH(CONCATENATE("NG ",TEXT($BS162,"mmm-yyyy")),Curves!$11:$11,0)</f>
        <v>26</v>
      </c>
      <c r="CZ162" s="34" t="n">
        <f aca="false">MATCH(CONCATENATE("B ",TEXT($BS162,"mmm-yyyy")),Curves!$11:$11,0)</f>
        <v>14</v>
      </c>
      <c r="DA162" s="34" t="n">
        <f aca="false">MATCH(CONCATENATE("DISC ",TEXT($BS162,"mmm-yyyy")),Curves!$11:$11,0)</f>
        <v>38</v>
      </c>
      <c r="DB162" s="34"/>
      <c r="DC162" s="34" t="n">
        <f aca="false">MATCH(CONCATENATE("NG ",TEXT($BT162,"mmm-yyyy")),Curves!$11:$11,0)</f>
        <v>27</v>
      </c>
      <c r="DD162" s="34" t="n">
        <f aca="false">MATCH(CONCATENATE("B ",TEXT($BT162,"mmm-yyyy")),Curves!$11:$11,0)</f>
        <v>15</v>
      </c>
      <c r="DE162" s="34" t="n">
        <f aca="false">MATCH(CONCATENATE("DISC ",TEXT($BT162,"mmm-yyyy")),Curves!$11:$11,0)</f>
        <v>39</v>
      </c>
      <c r="DF162" s="34"/>
      <c r="DG162" s="34" t="n">
        <f aca="false">MATCH(CONCATENATE("NG ",TEXT($BU162,"mmm-yyyy")),Curves!$11:$11,0)</f>
        <v>28</v>
      </c>
      <c r="DH162" s="34" t="n">
        <f aca="false">MATCH(CONCATENATE("B ",TEXT($BU162,"mmm-yyyy")),Curves!$11:$11,0)</f>
        <v>16</v>
      </c>
      <c r="DI162" s="34" t="n">
        <f aca="false">MATCH(CONCATENATE("DISC ",TEXT($BU162,"mmm-yyyy")),Curves!$11:$11,0)</f>
        <v>40</v>
      </c>
      <c r="DK162" s="34" t="n">
        <f aca="false">MATCH(CONCATENATE("NG ",TEXT($BV162,"mmm-yyyy")),Curves!$11:$11,0)</f>
        <v>29</v>
      </c>
      <c r="DL162" s="34" t="n">
        <f aca="false">MATCH(CONCATENATE("B ",TEXT($BV162,"mmm-yyyy")),Curves!$11:$11,0)</f>
        <v>17</v>
      </c>
      <c r="DM162" s="34" t="n">
        <f aca="false">MATCH(CONCATENATE("DISC ",TEXT($BV162,"mmm-yyyy")),Curves!$11:$11,0)</f>
        <v>41</v>
      </c>
      <c r="DO162" s="34" t="n">
        <f aca="false">MATCH(CONCATENATE("NG ",TEXT($BW162,"mmm-yyyy")),Curves!$11:$11,0)</f>
        <v>30</v>
      </c>
      <c r="DP162" s="34" t="n">
        <f aca="false">MATCH(CONCATENATE("B ",TEXT($BW162,"mmm-yyyy")),Curves!$11:$11,0)</f>
        <v>18</v>
      </c>
      <c r="DQ162" s="34" t="n">
        <f aca="false">MATCH(CONCATENATE("DISC ",TEXT($BW162,"mmm-yyyy")),Curves!$11:$11,0)</f>
        <v>42</v>
      </c>
    </row>
    <row r="163" customFormat="false" ht="12.75" hidden="false" customHeight="false" outlineLevel="0" collapsed="false">
      <c r="B163" s="26" t="n">
        <f aca="false">IF(C163&lt;&gt;"",IF(C163&gt;=(WORKDAY(EOMONTH(C163,0)+1,-2)),EOMONTH(EOMONTH(C163,0)+1,0)+1,EOMONTH(C163,0)+1),"")</f>
        <v>36069</v>
      </c>
      <c r="C163" s="45" t="n">
        <f aca="false">IF(Curves!C172&lt;&gt;"",Curves!C172,"")</f>
        <v>36046</v>
      </c>
      <c r="D163" s="46"/>
      <c r="E163" s="47" t="n">
        <f aca="false">(T163+U163)*V163</f>
        <v>0</v>
      </c>
      <c r="F163" s="47" t="n">
        <f aca="false">(X163+Y163)*Z163</f>
        <v>0</v>
      </c>
      <c r="G163" s="47" t="n">
        <f aca="false">(AB163+AC163)*AD163</f>
        <v>0</v>
      </c>
      <c r="H163" s="47" t="n">
        <f aca="false">(AF163+AG163)*AH163</f>
        <v>0</v>
      </c>
      <c r="I163" s="47" t="n">
        <f aca="false">(AJ163+AK163)*AL163</f>
        <v>0</v>
      </c>
      <c r="J163" s="47" t="n">
        <f aca="false">(AN163+AO163)*AP163</f>
        <v>2.1213656534724</v>
      </c>
      <c r="K163" s="47" t="n">
        <f aca="false">(AR163+AS163)*AT163</f>
        <v>2.34230365407213</v>
      </c>
      <c r="L163" s="47" t="n">
        <f aca="false">(AV163+AW163)*AX163</f>
        <v>2.5744542577585</v>
      </c>
      <c r="M163" s="47" t="n">
        <f aca="false">(AZ163+BA163)*BB163</f>
        <v>2.65776701290667</v>
      </c>
      <c r="N163" s="47" t="n">
        <f aca="false">(BD163+BE163)*BF163</f>
        <v>2.58488782702698</v>
      </c>
      <c r="O163" s="48" t="n">
        <f aca="false">(BH163+BI163)*BJ163</f>
        <v>2.47685577500867</v>
      </c>
      <c r="P163" s="49" t="n">
        <f aca="false">MAX(E163:O163)</f>
        <v>2.65776701290667</v>
      </c>
      <c r="Q163" s="49" t="n">
        <f aca="false">MIN(J163:O163)</f>
        <v>2.1213656534724</v>
      </c>
      <c r="R163" s="50" t="n">
        <f aca="false">IF(P163-Q163&lt;&gt;0,P163-Q163,R162)</f>
        <v>0.536401359434277</v>
      </c>
      <c r="T163" s="31" t="n">
        <f aca="false">INDEX(Curves!$A$12:$AZ$907,$BZ163,CA163)</f>
        <v>0</v>
      </c>
      <c r="U163" s="31" t="n">
        <f aca="false">INDEX(Curves!$A$12:$AZ$907,$BZ163,CB163)</f>
        <v>0</v>
      </c>
      <c r="V163" s="31" t="n">
        <f aca="false">INDEX(Curves!$A$12:$AZ$907,$BZ163,CC163)</f>
        <v>0</v>
      </c>
      <c r="W163" s="31"/>
      <c r="X163" s="31" t="n">
        <f aca="false">INDEX(Curves!$A$12:$AZ$907,$BZ163,CE163)</f>
        <v>0</v>
      </c>
      <c r="Y163" s="31" t="n">
        <f aca="false">INDEX(Curves!$A$12:$AZ$907,$BZ163,CF163)</f>
        <v>0</v>
      </c>
      <c r="Z163" s="31" t="n">
        <f aca="false">INDEX(Curves!$A$12:$AZ$907,$BZ163,CG163)</f>
        <v>0</v>
      </c>
      <c r="AA163" s="31"/>
      <c r="AB163" s="31" t="n">
        <f aca="false">INDEX(Curves!$A$12:$AZ$907,$BZ163,CI163)</f>
        <v>0</v>
      </c>
      <c r="AC163" s="31" t="n">
        <f aca="false">INDEX(Curves!$A$12:$AZ$907,$BZ163,CJ163)</f>
        <v>0</v>
      </c>
      <c r="AD163" s="31" t="n">
        <f aca="false">INDEX(Curves!$A$12:$AZ$907,$BZ163,CK163)</f>
        <v>0</v>
      </c>
      <c r="AE163" s="31"/>
      <c r="AF163" s="31" t="n">
        <f aca="false">INDEX(Curves!$A$12:$AZ$907,$BZ163,CM163)</f>
        <v>0</v>
      </c>
      <c r="AG163" s="31" t="n">
        <f aca="false">INDEX(Curves!$A$12:$AZ$907,$BZ163,CN163)</f>
        <v>0</v>
      </c>
      <c r="AH163" s="31" t="n">
        <f aca="false">INDEX(Curves!$A$12:$AZ$907,$BZ163,CO163)</f>
        <v>0</v>
      </c>
      <c r="AI163" s="31"/>
      <c r="AJ163" s="31" t="n">
        <f aca="false">INDEX(Curves!$A$12:$AZ$907,$BZ163,CQ163)</f>
        <v>0</v>
      </c>
      <c r="AK163" s="31" t="n">
        <f aca="false">INDEX(Curves!$A$12:$AZ$907,$BZ163,CR163)</f>
        <v>0</v>
      </c>
      <c r="AL163" s="31" t="n">
        <f aca="false">INDEX(Curves!$A$12:$AZ$907,$BZ163,CS163)</f>
        <v>0</v>
      </c>
      <c r="AM163" s="31"/>
      <c r="AN163" s="31" t="n">
        <f aca="false">INDEX(Curves!$A$12:$AZ$907,$BZ163,CU163)</f>
        <v>1.874</v>
      </c>
      <c r="AO163" s="31" t="n">
        <f aca="false">INDEX(Curves!$A$12:$AZ$907,$BZ163,CV163)</f>
        <v>0.255</v>
      </c>
      <c r="AP163" s="31" t="n">
        <f aca="false">INDEX(Curves!$A$12:$AZ$907,$BZ163,CW163)</f>
        <v>0.996414116238795</v>
      </c>
      <c r="AQ163" s="31"/>
      <c r="AR163" s="31" t="n">
        <f aca="false">INDEX(Curves!$A$12:$AZ$907,$BZ163,CY163)</f>
        <v>2.112</v>
      </c>
      <c r="AS163" s="31" t="n">
        <f aca="false">INDEX(Curves!$A$12:$AZ$907,$BZ163,CZ163)</f>
        <v>0.25</v>
      </c>
      <c r="AT163" s="31" t="n">
        <f aca="false">INDEX(Curves!$A$12:$AZ$907,$BZ163,DA163)</f>
        <v>0.991661157524188</v>
      </c>
      <c r="AU163" s="31"/>
      <c r="AV163" s="31" t="n">
        <f aca="false">INDEX(Curves!$A$12:$AZ$907,$BZ163,DC163)</f>
        <v>2.358</v>
      </c>
      <c r="AW163" s="31" t="n">
        <f aca="false">INDEX(Curves!$A$12:$AZ$907,$BZ163,DD163)</f>
        <v>0.25</v>
      </c>
      <c r="AX163" s="31" t="n">
        <f aca="false">INDEX(Curves!$A$12:$AZ$907,$BZ163,DE163)</f>
        <v>0.987137368772432</v>
      </c>
      <c r="AY163" s="31"/>
      <c r="AZ163" s="31" t="n">
        <f aca="false">INDEX(Curves!$A$12:$AZ$907,$BZ163,DG163)</f>
        <v>2.455</v>
      </c>
      <c r="BA163" s="31" t="n">
        <f aca="false">INDEX(Curves!$A$12:$AZ$907,$BZ163,DH163)</f>
        <v>0.25</v>
      </c>
      <c r="BB163" s="31" t="n">
        <f aca="false">INDEX(Curves!$A$12:$AZ$907,$BZ163,DI163)</f>
        <v>0.982538636934075</v>
      </c>
      <c r="BC163" s="31"/>
      <c r="BD163" s="31" t="n">
        <f aca="false">INDEX(Curves!$A$12:$AZ$907,$BZ163,DK163)</f>
        <v>2.393</v>
      </c>
      <c r="BE163" s="31" t="n">
        <f aca="false">INDEX(Curves!$A$12:$AZ$907,$BZ163,DL163)</f>
        <v>0.25</v>
      </c>
      <c r="BF163" s="31" t="n">
        <f aca="false">INDEX(Curves!$A$12:$AZ$907,$BZ163,DM163)</f>
        <v>0.97801279872379</v>
      </c>
      <c r="BG163" s="31"/>
      <c r="BH163" s="31" t="n">
        <f aca="false">INDEX(Curves!$A$12:$AZ$907,$BZ163,DO163)</f>
        <v>2.293</v>
      </c>
      <c r="BI163" s="31" t="n">
        <f aca="false">INDEX(Curves!$A$12:$AZ$907,$BZ163,DP163)</f>
        <v>0.25</v>
      </c>
      <c r="BJ163" s="31" t="n">
        <f aca="false">INDEX(Curves!$A$12:$AZ$907,$BZ163,DQ163)</f>
        <v>0.973989687380523</v>
      </c>
      <c r="BK163" s="0"/>
      <c r="BL163" s="0"/>
      <c r="BM163" s="51" t="n">
        <f aca="false">BM162</f>
        <v>35916</v>
      </c>
      <c r="BN163" s="51" t="n">
        <f aca="false">EOMONTH(BM163,1)</f>
        <v>35976</v>
      </c>
      <c r="BO163" s="51" t="n">
        <f aca="false">EOMONTH(BN163,1)</f>
        <v>36007</v>
      </c>
      <c r="BP163" s="51" t="n">
        <f aca="false">EOMONTH(BO163,1)</f>
        <v>36038</v>
      </c>
      <c r="BQ163" s="51" t="n">
        <f aca="false">EOMONTH(BP163,1)</f>
        <v>36068</v>
      </c>
      <c r="BR163" s="51" t="n">
        <f aca="false">EOMONTH(BQ163,1)</f>
        <v>36099</v>
      </c>
      <c r="BS163" s="51" t="n">
        <f aca="false">EOMONTH(BR163,1)</f>
        <v>36129</v>
      </c>
      <c r="BT163" s="51" t="n">
        <f aca="false">EOMONTH(BS163,1)</f>
        <v>36160</v>
      </c>
      <c r="BU163" s="51" t="n">
        <f aca="false">EOMONTH(BT163,1)</f>
        <v>36191</v>
      </c>
      <c r="BV163" s="51" t="n">
        <f aca="false">EOMONTH(BU163,1)</f>
        <v>36219</v>
      </c>
      <c r="BW163" s="51" t="n">
        <f aca="false">EOMONTH(BV163,1)</f>
        <v>36250</v>
      </c>
      <c r="BX163" s="52"/>
      <c r="BZ163" s="34" t="n">
        <f aca="false">MATCH(C163,Curves!$C$12:$C$433,0)</f>
        <v>161</v>
      </c>
      <c r="CA163" s="34" t="n">
        <f aca="false">MATCH(CONCATENATE("NG ",TEXT($BM163,"mmm-yyyy")),Curves!$11:$11,0)</f>
        <v>20</v>
      </c>
      <c r="CB163" s="34" t="n">
        <f aca="false">MATCH(CONCATENATE("B ",TEXT($BM163,"mmm-yyyy")),Curves!$11:$11,0)</f>
        <v>8</v>
      </c>
      <c r="CC163" s="34" t="n">
        <f aca="false">MATCH(CONCATENATE("DISC ",TEXT($BM163,"mmm-yyyy")),Curves!$11:$11,0)</f>
        <v>32</v>
      </c>
      <c r="CD163" s="34"/>
      <c r="CE163" s="34" t="n">
        <f aca="false">MATCH(CONCATENATE("NG ",TEXT($BN163,"mmm-yyyy")),Curves!$11:$11,0)</f>
        <v>21</v>
      </c>
      <c r="CF163" s="34" t="n">
        <f aca="false">MATCH(CONCATENATE("B ",TEXT($BN163,"mmm-yyyy")),Curves!$11:$11,0)</f>
        <v>9</v>
      </c>
      <c r="CG163" s="34" t="n">
        <f aca="false">MATCH(CONCATENATE("DISC ",TEXT($BN163,"mmm-yyyy")),Curves!$11:$11,0)</f>
        <v>33</v>
      </c>
      <c r="CH163" s="34"/>
      <c r="CI163" s="34" t="n">
        <f aca="false">MATCH(CONCATENATE("NG ",TEXT($BO163,"mmm-yyyy")),Curves!$11:$11,0)</f>
        <v>22</v>
      </c>
      <c r="CJ163" s="34" t="n">
        <f aca="false">MATCH(CONCATENATE("B ",TEXT($BO163,"mmm-yyyy")),Curves!$11:$11,0)</f>
        <v>10</v>
      </c>
      <c r="CK163" s="34" t="n">
        <f aca="false">MATCH(CONCATENATE("DISC ",TEXT($BO163,"mmm-yyyy")),Curves!$11:$11,0)</f>
        <v>34</v>
      </c>
      <c r="CL163" s="34"/>
      <c r="CM163" s="34" t="n">
        <f aca="false">MATCH(CONCATENATE("NG ",TEXT($BP163,"mmm-yyyy")),Curves!$11:$11,0)</f>
        <v>23</v>
      </c>
      <c r="CN163" s="34" t="n">
        <f aca="false">MATCH(CONCATENATE("B ",TEXT($BP163,"mmm-yyyy")),Curves!$11:$11,0)</f>
        <v>11</v>
      </c>
      <c r="CO163" s="34" t="n">
        <f aca="false">MATCH(CONCATENATE("DISC ",TEXT($BP163,"mmm-yyyy")),Curves!$11:$11,0)</f>
        <v>35</v>
      </c>
      <c r="CP163" s="34"/>
      <c r="CQ163" s="34" t="n">
        <f aca="false">MATCH(CONCATENATE("NG ",TEXT($BQ163,"mmm-yyyy")),Curves!$11:$11,0)</f>
        <v>24</v>
      </c>
      <c r="CR163" s="34" t="n">
        <f aca="false">MATCH(CONCATENATE("B ",TEXT($BQ163,"mmm-yyyy")),Curves!$11:$11,0)</f>
        <v>12</v>
      </c>
      <c r="CS163" s="34" t="n">
        <f aca="false">MATCH(CONCATENATE("DISC ",TEXT($BQ163,"mmm-yyyy")),Curves!$11:$11,0)</f>
        <v>36</v>
      </c>
      <c r="CT163" s="34"/>
      <c r="CU163" s="34" t="n">
        <f aca="false">MATCH(CONCATENATE("NG ",TEXT($BR163,"mmm-yyyy")),Curves!$11:$11,0)</f>
        <v>25</v>
      </c>
      <c r="CV163" s="34" t="n">
        <f aca="false">MATCH(CONCATENATE("B ",TEXT($BR163,"mmm-yyyy")),Curves!$11:$11,0)</f>
        <v>13</v>
      </c>
      <c r="CW163" s="34" t="n">
        <f aca="false">MATCH(CONCATENATE("DISC ",TEXT($BR163,"mmm-yyyy")),Curves!$11:$11,0)</f>
        <v>37</v>
      </c>
      <c r="CX163" s="34"/>
      <c r="CY163" s="34" t="n">
        <f aca="false">MATCH(CONCATENATE("NG ",TEXT($BS163,"mmm-yyyy")),Curves!$11:$11,0)</f>
        <v>26</v>
      </c>
      <c r="CZ163" s="34" t="n">
        <f aca="false">MATCH(CONCATENATE("B ",TEXT($BS163,"mmm-yyyy")),Curves!$11:$11,0)</f>
        <v>14</v>
      </c>
      <c r="DA163" s="34" t="n">
        <f aca="false">MATCH(CONCATENATE("DISC ",TEXT($BS163,"mmm-yyyy")),Curves!$11:$11,0)</f>
        <v>38</v>
      </c>
      <c r="DB163" s="34"/>
      <c r="DC163" s="34" t="n">
        <f aca="false">MATCH(CONCATENATE("NG ",TEXT($BT163,"mmm-yyyy")),Curves!$11:$11,0)</f>
        <v>27</v>
      </c>
      <c r="DD163" s="34" t="n">
        <f aca="false">MATCH(CONCATENATE("B ",TEXT($BT163,"mmm-yyyy")),Curves!$11:$11,0)</f>
        <v>15</v>
      </c>
      <c r="DE163" s="34" t="n">
        <f aca="false">MATCH(CONCATENATE("DISC ",TEXT($BT163,"mmm-yyyy")),Curves!$11:$11,0)</f>
        <v>39</v>
      </c>
      <c r="DF163" s="34"/>
      <c r="DG163" s="34" t="n">
        <f aca="false">MATCH(CONCATENATE("NG ",TEXT($BU163,"mmm-yyyy")),Curves!$11:$11,0)</f>
        <v>28</v>
      </c>
      <c r="DH163" s="34" t="n">
        <f aca="false">MATCH(CONCATENATE("B ",TEXT($BU163,"mmm-yyyy")),Curves!$11:$11,0)</f>
        <v>16</v>
      </c>
      <c r="DI163" s="34" t="n">
        <f aca="false">MATCH(CONCATENATE("DISC ",TEXT($BU163,"mmm-yyyy")),Curves!$11:$11,0)</f>
        <v>40</v>
      </c>
      <c r="DK163" s="34" t="n">
        <f aca="false">MATCH(CONCATENATE("NG ",TEXT($BV163,"mmm-yyyy")),Curves!$11:$11,0)</f>
        <v>29</v>
      </c>
      <c r="DL163" s="34" t="n">
        <f aca="false">MATCH(CONCATENATE("B ",TEXT($BV163,"mmm-yyyy")),Curves!$11:$11,0)</f>
        <v>17</v>
      </c>
      <c r="DM163" s="34" t="n">
        <f aca="false">MATCH(CONCATENATE("DISC ",TEXT($BV163,"mmm-yyyy")),Curves!$11:$11,0)</f>
        <v>41</v>
      </c>
      <c r="DO163" s="34" t="n">
        <f aca="false">MATCH(CONCATENATE("NG ",TEXT($BW163,"mmm-yyyy")),Curves!$11:$11,0)</f>
        <v>30</v>
      </c>
      <c r="DP163" s="34" t="n">
        <f aca="false">MATCH(CONCATENATE("B ",TEXT($BW163,"mmm-yyyy")),Curves!$11:$11,0)</f>
        <v>18</v>
      </c>
      <c r="DQ163" s="34" t="n">
        <f aca="false">MATCH(CONCATENATE("DISC ",TEXT($BW163,"mmm-yyyy")),Curves!$11:$11,0)</f>
        <v>42</v>
      </c>
    </row>
    <row r="164" customFormat="false" ht="12.75" hidden="false" customHeight="false" outlineLevel="0" collapsed="false">
      <c r="B164" s="26" t="n">
        <f aca="false">IF(C164&lt;&gt;"",IF(C164&gt;=(WORKDAY(EOMONTH(C164,0)+1,-2)),EOMONTH(EOMONTH(C164,0)+1,0)+1,EOMONTH(C164,0)+1),"")</f>
        <v>36069</v>
      </c>
      <c r="C164" s="45" t="n">
        <f aca="false">IF(Curves!C173&lt;&gt;"",Curves!C173,"")</f>
        <v>36047</v>
      </c>
      <c r="D164" s="46"/>
      <c r="E164" s="47" t="n">
        <f aca="false">(T164+U164)*V164</f>
        <v>0</v>
      </c>
      <c r="F164" s="47" t="n">
        <f aca="false">(X164+Y164)*Z164</f>
        <v>0</v>
      </c>
      <c r="G164" s="47" t="n">
        <f aca="false">(AB164+AC164)*AD164</f>
        <v>0</v>
      </c>
      <c r="H164" s="47" t="n">
        <f aca="false">(AF164+AG164)*AH164</f>
        <v>0</v>
      </c>
      <c r="I164" s="47" t="n">
        <f aca="false">(AJ164+AK164)*AL164</f>
        <v>0</v>
      </c>
      <c r="J164" s="47" t="n">
        <f aca="false">(AN164+AO164)*AP164</f>
        <v>2.1057322122035</v>
      </c>
      <c r="K164" s="47" t="n">
        <f aca="false">(AR164+AS164)*AT164</f>
        <v>2.32287525044264</v>
      </c>
      <c r="L164" s="47" t="n">
        <f aca="false">(AV164+AW164)*AX164</f>
        <v>2.55925521814882</v>
      </c>
      <c r="M164" s="47" t="n">
        <f aca="false">(AZ164+BA164)*BB164</f>
        <v>2.64482166415815</v>
      </c>
      <c r="N164" s="47" t="n">
        <f aca="false">(BD164+BE164)*BF164</f>
        <v>2.57412256922157</v>
      </c>
      <c r="O164" s="48" t="n">
        <f aca="false">(BH164+BI164)*BJ164</f>
        <v>2.46628322998626</v>
      </c>
      <c r="P164" s="49" t="n">
        <f aca="false">MAX(E164:O164)</f>
        <v>2.64482166415815</v>
      </c>
      <c r="Q164" s="49" t="n">
        <f aca="false">MIN(J164:O164)</f>
        <v>2.1057322122035</v>
      </c>
      <c r="R164" s="50" t="n">
        <f aca="false">IF(P164-Q164&lt;&gt;0,P164-Q164,R163)</f>
        <v>0.539089451954655</v>
      </c>
      <c r="T164" s="31" t="n">
        <f aca="false">INDEX(Curves!$A$12:$AZ$907,$BZ164,CA164)</f>
        <v>0</v>
      </c>
      <c r="U164" s="31" t="n">
        <f aca="false">INDEX(Curves!$A$12:$AZ$907,$BZ164,CB164)</f>
        <v>0</v>
      </c>
      <c r="V164" s="31" t="n">
        <f aca="false">INDEX(Curves!$A$12:$AZ$907,$BZ164,CC164)</f>
        <v>0</v>
      </c>
      <c r="W164" s="31"/>
      <c r="X164" s="31" t="n">
        <f aca="false">INDEX(Curves!$A$12:$AZ$907,$BZ164,CE164)</f>
        <v>0</v>
      </c>
      <c r="Y164" s="31" t="n">
        <f aca="false">INDEX(Curves!$A$12:$AZ$907,$BZ164,CF164)</f>
        <v>0</v>
      </c>
      <c r="Z164" s="31" t="n">
        <f aca="false">INDEX(Curves!$A$12:$AZ$907,$BZ164,CG164)</f>
        <v>0</v>
      </c>
      <c r="AA164" s="31"/>
      <c r="AB164" s="31" t="n">
        <f aca="false">INDEX(Curves!$A$12:$AZ$907,$BZ164,CI164)</f>
        <v>0</v>
      </c>
      <c r="AC164" s="31" t="n">
        <f aca="false">INDEX(Curves!$A$12:$AZ$907,$BZ164,CJ164)</f>
        <v>0</v>
      </c>
      <c r="AD164" s="31" t="n">
        <f aca="false">INDEX(Curves!$A$12:$AZ$907,$BZ164,CK164)</f>
        <v>0</v>
      </c>
      <c r="AE164" s="31"/>
      <c r="AF164" s="31" t="n">
        <f aca="false">INDEX(Curves!$A$12:$AZ$907,$BZ164,CM164)</f>
        <v>0</v>
      </c>
      <c r="AG164" s="31" t="n">
        <f aca="false">INDEX(Curves!$A$12:$AZ$907,$BZ164,CN164)</f>
        <v>0</v>
      </c>
      <c r="AH164" s="31" t="n">
        <f aca="false">INDEX(Curves!$A$12:$AZ$907,$BZ164,CO164)</f>
        <v>0</v>
      </c>
      <c r="AI164" s="31"/>
      <c r="AJ164" s="31" t="n">
        <f aca="false">INDEX(Curves!$A$12:$AZ$907,$BZ164,CQ164)</f>
        <v>0</v>
      </c>
      <c r="AK164" s="31" t="n">
        <f aca="false">INDEX(Curves!$A$12:$AZ$907,$BZ164,CR164)</f>
        <v>0</v>
      </c>
      <c r="AL164" s="31" t="n">
        <f aca="false">INDEX(Curves!$A$12:$AZ$907,$BZ164,CS164)</f>
        <v>0</v>
      </c>
      <c r="AM164" s="31"/>
      <c r="AN164" s="31" t="n">
        <f aca="false">INDEX(Curves!$A$12:$AZ$907,$BZ164,CU164)</f>
        <v>1.833</v>
      </c>
      <c r="AO164" s="31" t="n">
        <f aca="false">INDEX(Curves!$A$12:$AZ$907,$BZ164,CV164)</f>
        <v>0.28</v>
      </c>
      <c r="AP164" s="31" t="n">
        <f aca="false">INDEX(Curves!$A$12:$AZ$907,$BZ164,CW164)</f>
        <v>0.996560441175343</v>
      </c>
      <c r="AQ164" s="31"/>
      <c r="AR164" s="31" t="n">
        <f aca="false">INDEX(Curves!$A$12:$AZ$907,$BZ164,CY164)</f>
        <v>2.082</v>
      </c>
      <c r="AS164" s="31" t="n">
        <f aca="false">INDEX(Curves!$A$12:$AZ$907,$BZ164,CZ164)</f>
        <v>0.26</v>
      </c>
      <c r="AT164" s="31" t="n">
        <f aca="false">INDEX(Curves!$A$12:$AZ$907,$BZ164,DA164)</f>
        <v>0.991834009582682</v>
      </c>
      <c r="AU164" s="31"/>
      <c r="AV164" s="31" t="n">
        <f aca="false">INDEX(Curves!$A$12:$AZ$907,$BZ164,DC164)</f>
        <v>2.332</v>
      </c>
      <c r="AW164" s="31" t="n">
        <f aca="false">INDEX(Curves!$A$12:$AZ$907,$BZ164,DD164)</f>
        <v>0.26</v>
      </c>
      <c r="AX164" s="31" t="n">
        <f aca="false">INDEX(Curves!$A$12:$AZ$907,$BZ164,DE164)</f>
        <v>0.987366982310503</v>
      </c>
      <c r="AY164" s="31"/>
      <c r="AZ164" s="31" t="n">
        <f aca="false">INDEX(Curves!$A$12:$AZ$907,$BZ164,DG164)</f>
        <v>2.431</v>
      </c>
      <c r="BA164" s="31" t="n">
        <f aca="false">INDEX(Curves!$A$12:$AZ$907,$BZ164,DH164)</f>
        <v>0.26</v>
      </c>
      <c r="BB164" s="31" t="n">
        <f aca="false">INDEX(Curves!$A$12:$AZ$907,$BZ164,DI164)</f>
        <v>0.982839711690136</v>
      </c>
      <c r="BC164" s="31"/>
      <c r="BD164" s="31" t="n">
        <f aca="false">INDEX(Curves!$A$12:$AZ$907,$BZ164,DK164)</f>
        <v>2.371</v>
      </c>
      <c r="BE164" s="31" t="n">
        <f aca="false">INDEX(Curves!$A$12:$AZ$907,$BZ164,DL164)</f>
        <v>0.26</v>
      </c>
      <c r="BF164" s="31" t="n">
        <f aca="false">INDEX(Curves!$A$12:$AZ$907,$BZ164,DM164)</f>
        <v>0.978381820304663</v>
      </c>
      <c r="BG164" s="31"/>
      <c r="BH164" s="31" t="n">
        <f aca="false">INDEX(Curves!$A$12:$AZ$907,$BZ164,DO164)</f>
        <v>2.271</v>
      </c>
      <c r="BI164" s="31" t="n">
        <f aca="false">INDEX(Curves!$A$12:$AZ$907,$BZ164,DP164)</f>
        <v>0.26</v>
      </c>
      <c r="BJ164" s="31" t="n">
        <f aca="false">INDEX(Curves!$A$12:$AZ$907,$BZ164,DQ164)</f>
        <v>0.974430355585248</v>
      </c>
      <c r="BK164" s="0"/>
      <c r="BL164" s="0"/>
      <c r="BM164" s="51" t="n">
        <f aca="false">BM163</f>
        <v>35916</v>
      </c>
      <c r="BN164" s="51" t="n">
        <f aca="false">EOMONTH(BM164,1)</f>
        <v>35976</v>
      </c>
      <c r="BO164" s="51" t="n">
        <f aca="false">EOMONTH(BN164,1)</f>
        <v>36007</v>
      </c>
      <c r="BP164" s="51" t="n">
        <f aca="false">EOMONTH(BO164,1)</f>
        <v>36038</v>
      </c>
      <c r="BQ164" s="51" t="n">
        <f aca="false">EOMONTH(BP164,1)</f>
        <v>36068</v>
      </c>
      <c r="BR164" s="51" t="n">
        <f aca="false">EOMONTH(BQ164,1)</f>
        <v>36099</v>
      </c>
      <c r="BS164" s="51" t="n">
        <f aca="false">EOMONTH(BR164,1)</f>
        <v>36129</v>
      </c>
      <c r="BT164" s="51" t="n">
        <f aca="false">EOMONTH(BS164,1)</f>
        <v>36160</v>
      </c>
      <c r="BU164" s="51" t="n">
        <f aca="false">EOMONTH(BT164,1)</f>
        <v>36191</v>
      </c>
      <c r="BV164" s="51" t="n">
        <f aca="false">EOMONTH(BU164,1)</f>
        <v>36219</v>
      </c>
      <c r="BW164" s="51" t="n">
        <f aca="false">EOMONTH(BV164,1)</f>
        <v>36250</v>
      </c>
      <c r="BX164" s="52"/>
      <c r="BZ164" s="34" t="n">
        <f aca="false">MATCH(C164,Curves!$C$12:$C$433,0)</f>
        <v>162</v>
      </c>
      <c r="CA164" s="34" t="n">
        <f aca="false">MATCH(CONCATENATE("NG ",TEXT($BM164,"mmm-yyyy")),Curves!$11:$11,0)</f>
        <v>20</v>
      </c>
      <c r="CB164" s="34" t="n">
        <f aca="false">MATCH(CONCATENATE("B ",TEXT($BM164,"mmm-yyyy")),Curves!$11:$11,0)</f>
        <v>8</v>
      </c>
      <c r="CC164" s="34" t="n">
        <f aca="false">MATCH(CONCATENATE("DISC ",TEXT($BM164,"mmm-yyyy")),Curves!$11:$11,0)</f>
        <v>32</v>
      </c>
      <c r="CD164" s="34"/>
      <c r="CE164" s="34" t="n">
        <f aca="false">MATCH(CONCATENATE("NG ",TEXT($BN164,"mmm-yyyy")),Curves!$11:$11,0)</f>
        <v>21</v>
      </c>
      <c r="CF164" s="34" t="n">
        <f aca="false">MATCH(CONCATENATE("B ",TEXT($BN164,"mmm-yyyy")),Curves!$11:$11,0)</f>
        <v>9</v>
      </c>
      <c r="CG164" s="34" t="n">
        <f aca="false">MATCH(CONCATENATE("DISC ",TEXT($BN164,"mmm-yyyy")),Curves!$11:$11,0)</f>
        <v>33</v>
      </c>
      <c r="CH164" s="34"/>
      <c r="CI164" s="34" t="n">
        <f aca="false">MATCH(CONCATENATE("NG ",TEXT($BO164,"mmm-yyyy")),Curves!$11:$11,0)</f>
        <v>22</v>
      </c>
      <c r="CJ164" s="34" t="n">
        <f aca="false">MATCH(CONCATENATE("B ",TEXT($BO164,"mmm-yyyy")),Curves!$11:$11,0)</f>
        <v>10</v>
      </c>
      <c r="CK164" s="34" t="n">
        <f aca="false">MATCH(CONCATENATE("DISC ",TEXT($BO164,"mmm-yyyy")),Curves!$11:$11,0)</f>
        <v>34</v>
      </c>
      <c r="CL164" s="34"/>
      <c r="CM164" s="34" t="n">
        <f aca="false">MATCH(CONCATENATE("NG ",TEXT($BP164,"mmm-yyyy")),Curves!$11:$11,0)</f>
        <v>23</v>
      </c>
      <c r="CN164" s="34" t="n">
        <f aca="false">MATCH(CONCATENATE("B ",TEXT($BP164,"mmm-yyyy")),Curves!$11:$11,0)</f>
        <v>11</v>
      </c>
      <c r="CO164" s="34" t="n">
        <f aca="false">MATCH(CONCATENATE("DISC ",TEXT($BP164,"mmm-yyyy")),Curves!$11:$11,0)</f>
        <v>35</v>
      </c>
      <c r="CP164" s="34"/>
      <c r="CQ164" s="34" t="n">
        <f aca="false">MATCH(CONCATENATE("NG ",TEXT($BQ164,"mmm-yyyy")),Curves!$11:$11,0)</f>
        <v>24</v>
      </c>
      <c r="CR164" s="34" t="n">
        <f aca="false">MATCH(CONCATENATE("B ",TEXT($BQ164,"mmm-yyyy")),Curves!$11:$11,0)</f>
        <v>12</v>
      </c>
      <c r="CS164" s="34" t="n">
        <f aca="false">MATCH(CONCATENATE("DISC ",TEXT($BQ164,"mmm-yyyy")),Curves!$11:$11,0)</f>
        <v>36</v>
      </c>
      <c r="CT164" s="34"/>
      <c r="CU164" s="34" t="n">
        <f aca="false">MATCH(CONCATENATE("NG ",TEXT($BR164,"mmm-yyyy")),Curves!$11:$11,0)</f>
        <v>25</v>
      </c>
      <c r="CV164" s="34" t="n">
        <f aca="false">MATCH(CONCATENATE("B ",TEXT($BR164,"mmm-yyyy")),Curves!$11:$11,0)</f>
        <v>13</v>
      </c>
      <c r="CW164" s="34" t="n">
        <f aca="false">MATCH(CONCATENATE("DISC ",TEXT($BR164,"mmm-yyyy")),Curves!$11:$11,0)</f>
        <v>37</v>
      </c>
      <c r="CX164" s="34"/>
      <c r="CY164" s="34" t="n">
        <f aca="false">MATCH(CONCATENATE("NG ",TEXT($BS164,"mmm-yyyy")),Curves!$11:$11,0)</f>
        <v>26</v>
      </c>
      <c r="CZ164" s="34" t="n">
        <f aca="false">MATCH(CONCATENATE("B ",TEXT($BS164,"mmm-yyyy")),Curves!$11:$11,0)</f>
        <v>14</v>
      </c>
      <c r="DA164" s="34" t="n">
        <f aca="false">MATCH(CONCATENATE("DISC ",TEXT($BS164,"mmm-yyyy")),Curves!$11:$11,0)</f>
        <v>38</v>
      </c>
      <c r="DB164" s="34"/>
      <c r="DC164" s="34" t="n">
        <f aca="false">MATCH(CONCATENATE("NG ",TEXT($BT164,"mmm-yyyy")),Curves!$11:$11,0)</f>
        <v>27</v>
      </c>
      <c r="DD164" s="34" t="n">
        <f aca="false">MATCH(CONCATENATE("B ",TEXT($BT164,"mmm-yyyy")),Curves!$11:$11,0)</f>
        <v>15</v>
      </c>
      <c r="DE164" s="34" t="n">
        <f aca="false">MATCH(CONCATENATE("DISC ",TEXT($BT164,"mmm-yyyy")),Curves!$11:$11,0)</f>
        <v>39</v>
      </c>
      <c r="DF164" s="34"/>
      <c r="DG164" s="34" t="n">
        <f aca="false">MATCH(CONCATENATE("NG ",TEXT($BU164,"mmm-yyyy")),Curves!$11:$11,0)</f>
        <v>28</v>
      </c>
      <c r="DH164" s="34" t="n">
        <f aca="false">MATCH(CONCATENATE("B ",TEXT($BU164,"mmm-yyyy")),Curves!$11:$11,0)</f>
        <v>16</v>
      </c>
      <c r="DI164" s="34" t="n">
        <f aca="false">MATCH(CONCATENATE("DISC ",TEXT($BU164,"mmm-yyyy")),Curves!$11:$11,0)</f>
        <v>40</v>
      </c>
      <c r="DK164" s="34" t="n">
        <f aca="false">MATCH(CONCATENATE("NG ",TEXT($BV164,"mmm-yyyy")),Curves!$11:$11,0)</f>
        <v>29</v>
      </c>
      <c r="DL164" s="34" t="n">
        <f aca="false">MATCH(CONCATENATE("B ",TEXT($BV164,"mmm-yyyy")),Curves!$11:$11,0)</f>
        <v>17</v>
      </c>
      <c r="DM164" s="34" t="n">
        <f aca="false">MATCH(CONCATENATE("DISC ",TEXT($BV164,"mmm-yyyy")),Curves!$11:$11,0)</f>
        <v>41</v>
      </c>
      <c r="DO164" s="34" t="n">
        <f aca="false">MATCH(CONCATENATE("NG ",TEXT($BW164,"mmm-yyyy")),Curves!$11:$11,0)</f>
        <v>30</v>
      </c>
      <c r="DP164" s="34" t="n">
        <f aca="false">MATCH(CONCATENATE("B ",TEXT($BW164,"mmm-yyyy")),Curves!$11:$11,0)</f>
        <v>18</v>
      </c>
      <c r="DQ164" s="34" t="n">
        <f aca="false">MATCH(CONCATENATE("DISC ",TEXT($BW164,"mmm-yyyy")),Curves!$11:$11,0)</f>
        <v>42</v>
      </c>
    </row>
    <row r="165" customFormat="false" ht="12.75" hidden="false" customHeight="false" outlineLevel="0" collapsed="false">
      <c r="B165" s="26" t="n">
        <f aca="false">IF(C165&lt;&gt;"",IF(C165&gt;=(WORKDAY(EOMONTH(C165,0)+1,-2)),EOMONTH(EOMONTH(C165,0)+1,0)+1,EOMONTH(C165,0)+1),"")</f>
        <v>36069</v>
      </c>
      <c r="C165" s="45" t="n">
        <f aca="false">IF(Curves!C174&lt;&gt;"",Curves!C174,"")</f>
        <v>36048</v>
      </c>
      <c r="D165" s="46"/>
      <c r="E165" s="47" t="n">
        <f aca="false">(T165+U165)*V165</f>
        <v>0</v>
      </c>
      <c r="F165" s="47" t="n">
        <f aca="false">(X165+Y165)*Z165</f>
        <v>0</v>
      </c>
      <c r="G165" s="47" t="n">
        <f aca="false">(AB165+AC165)*AD165</f>
        <v>0</v>
      </c>
      <c r="H165" s="47" t="n">
        <f aca="false">(AF165+AG165)*AH165</f>
        <v>0</v>
      </c>
      <c r="I165" s="47" t="n">
        <f aca="false">(AJ165+AK165)*AL165</f>
        <v>0</v>
      </c>
      <c r="J165" s="47" t="n">
        <f aca="false">(AN165+AO165)*AP165</f>
        <v>2.19082072895328</v>
      </c>
      <c r="K165" s="47" t="n">
        <f aca="false">(AR165+AS165)*AT165</f>
        <v>2.43734766191136</v>
      </c>
      <c r="L165" s="47" t="n">
        <f aca="false">(AV165+AW165)*AX165</f>
        <v>2.64666587123159</v>
      </c>
      <c r="M165" s="47" t="n">
        <f aca="false">(AZ165+BA165)*BB165</f>
        <v>2.70843861963662</v>
      </c>
      <c r="N165" s="47" t="n">
        <f aca="false">(BD165+BE165)*BF165</f>
        <v>2.61328094112417</v>
      </c>
      <c r="O165" s="48" t="n">
        <f aca="false">(BH165+BI165)*BJ165</f>
        <v>2.48610011628316</v>
      </c>
      <c r="P165" s="49" t="n">
        <f aca="false">MAX(E165:O165)</f>
        <v>2.70843861963662</v>
      </c>
      <c r="Q165" s="49" t="n">
        <f aca="false">MIN(J165:O165)</f>
        <v>2.19082072895328</v>
      </c>
      <c r="R165" s="50" t="n">
        <f aca="false">IF(P165-Q165&lt;&gt;0,P165-Q165,R164)</f>
        <v>0.517617890683349</v>
      </c>
      <c r="T165" s="31" t="n">
        <f aca="false">INDEX(Curves!$A$12:$AZ$907,$BZ165,CA165)</f>
        <v>0</v>
      </c>
      <c r="U165" s="31" t="n">
        <f aca="false">INDEX(Curves!$A$12:$AZ$907,$BZ165,CB165)</f>
        <v>0</v>
      </c>
      <c r="V165" s="31" t="n">
        <f aca="false">INDEX(Curves!$A$12:$AZ$907,$BZ165,CC165)</f>
        <v>0</v>
      </c>
      <c r="W165" s="31"/>
      <c r="X165" s="31" t="n">
        <f aca="false">INDEX(Curves!$A$12:$AZ$907,$BZ165,CE165)</f>
        <v>0</v>
      </c>
      <c r="Y165" s="31" t="n">
        <f aca="false">INDEX(Curves!$A$12:$AZ$907,$BZ165,CF165)</f>
        <v>0</v>
      </c>
      <c r="Z165" s="31" t="n">
        <f aca="false">INDEX(Curves!$A$12:$AZ$907,$BZ165,CG165)</f>
        <v>0</v>
      </c>
      <c r="AA165" s="31"/>
      <c r="AB165" s="31" t="n">
        <f aca="false">INDEX(Curves!$A$12:$AZ$907,$BZ165,CI165)</f>
        <v>0</v>
      </c>
      <c r="AC165" s="31" t="n">
        <f aca="false">INDEX(Curves!$A$12:$AZ$907,$BZ165,CJ165)</f>
        <v>0</v>
      </c>
      <c r="AD165" s="31" t="n">
        <f aca="false">INDEX(Curves!$A$12:$AZ$907,$BZ165,CK165)</f>
        <v>0</v>
      </c>
      <c r="AE165" s="31"/>
      <c r="AF165" s="31" t="n">
        <f aca="false">INDEX(Curves!$A$12:$AZ$907,$BZ165,CM165)</f>
        <v>0</v>
      </c>
      <c r="AG165" s="31" t="n">
        <f aca="false">INDEX(Curves!$A$12:$AZ$907,$BZ165,CN165)</f>
        <v>0</v>
      </c>
      <c r="AH165" s="31" t="n">
        <f aca="false">INDEX(Curves!$A$12:$AZ$907,$BZ165,CO165)</f>
        <v>0</v>
      </c>
      <c r="AI165" s="31"/>
      <c r="AJ165" s="31" t="n">
        <f aca="false">INDEX(Curves!$A$12:$AZ$907,$BZ165,CQ165)</f>
        <v>0</v>
      </c>
      <c r="AK165" s="31" t="n">
        <f aca="false">INDEX(Curves!$A$12:$AZ$907,$BZ165,CR165)</f>
        <v>0</v>
      </c>
      <c r="AL165" s="31" t="n">
        <f aca="false">INDEX(Curves!$A$12:$AZ$907,$BZ165,CS165)</f>
        <v>0</v>
      </c>
      <c r="AM165" s="31"/>
      <c r="AN165" s="31" t="n">
        <f aca="false">INDEX(Curves!$A$12:$AZ$907,$BZ165,CU165)</f>
        <v>1.958</v>
      </c>
      <c r="AO165" s="31" t="n">
        <f aca="false">INDEX(Curves!$A$12:$AZ$907,$BZ165,CV165)</f>
        <v>0.24</v>
      </c>
      <c r="AP165" s="31" t="n">
        <f aca="false">INDEX(Curves!$A$12:$AZ$907,$BZ165,CW165)</f>
        <v>0.996733725638432</v>
      </c>
      <c r="AQ165" s="31"/>
      <c r="AR165" s="31" t="n">
        <f aca="false">INDEX(Curves!$A$12:$AZ$907,$BZ165,CY165)</f>
        <v>2.207</v>
      </c>
      <c r="AS165" s="31" t="n">
        <f aca="false">INDEX(Curves!$A$12:$AZ$907,$BZ165,CZ165)</f>
        <v>0.25</v>
      </c>
      <c r="AT165" s="31" t="n">
        <f aca="false">INDEX(Curves!$A$12:$AZ$907,$BZ165,DA165)</f>
        <v>0.992001490399414</v>
      </c>
      <c r="AU165" s="31"/>
      <c r="AV165" s="31" t="n">
        <f aca="false">INDEX(Curves!$A$12:$AZ$907,$BZ165,DC165)</f>
        <v>2.43</v>
      </c>
      <c r="AW165" s="31" t="n">
        <f aca="false">INDEX(Curves!$A$12:$AZ$907,$BZ165,DD165)</f>
        <v>0.25</v>
      </c>
      <c r="AX165" s="31" t="n">
        <f aca="false">INDEX(Curves!$A$12:$AZ$907,$BZ165,DE165)</f>
        <v>0.987561892250592</v>
      </c>
      <c r="AY165" s="31"/>
      <c r="AZ165" s="31" t="n">
        <f aca="false">INDEX(Curves!$A$12:$AZ$907,$BZ165,DG165)</f>
        <v>2.505</v>
      </c>
      <c r="BA165" s="31" t="n">
        <f aca="false">INDEX(Curves!$A$12:$AZ$907,$BZ165,DH165)</f>
        <v>0.25</v>
      </c>
      <c r="BB165" s="31" t="n">
        <f aca="false">INDEX(Curves!$A$12:$AZ$907,$BZ165,DI165)</f>
        <v>0.983099317472459</v>
      </c>
      <c r="BC165" s="31"/>
      <c r="BD165" s="31" t="n">
        <f aca="false">INDEX(Curves!$A$12:$AZ$907,$BZ165,DK165)</f>
        <v>2.42</v>
      </c>
      <c r="BE165" s="31" t="n">
        <f aca="false">INDEX(Curves!$A$12:$AZ$907,$BZ165,DL165)</f>
        <v>0.25</v>
      </c>
      <c r="BF165" s="31" t="n">
        <f aca="false">INDEX(Curves!$A$12:$AZ$907,$BZ165,DM165)</f>
        <v>0.978756906788078</v>
      </c>
      <c r="BG165" s="31"/>
      <c r="BH165" s="31" t="n">
        <f aca="false">INDEX(Curves!$A$12:$AZ$907,$BZ165,DO165)</f>
        <v>2.3</v>
      </c>
      <c r="BI165" s="31" t="n">
        <f aca="false">INDEX(Curves!$A$12:$AZ$907,$BZ165,DP165)</f>
        <v>0.25</v>
      </c>
      <c r="BJ165" s="31" t="n">
        <f aca="false">INDEX(Curves!$A$12:$AZ$907,$BZ165,DQ165)</f>
        <v>0.974941222071829</v>
      </c>
      <c r="BK165" s="0"/>
      <c r="BL165" s="0"/>
      <c r="BM165" s="51" t="n">
        <f aca="false">BM164</f>
        <v>35916</v>
      </c>
      <c r="BN165" s="51" t="n">
        <f aca="false">EOMONTH(BM165,1)</f>
        <v>35976</v>
      </c>
      <c r="BO165" s="51" t="n">
        <f aca="false">EOMONTH(BN165,1)</f>
        <v>36007</v>
      </c>
      <c r="BP165" s="51" t="n">
        <f aca="false">EOMONTH(BO165,1)</f>
        <v>36038</v>
      </c>
      <c r="BQ165" s="51" t="n">
        <f aca="false">EOMONTH(BP165,1)</f>
        <v>36068</v>
      </c>
      <c r="BR165" s="51" t="n">
        <f aca="false">EOMONTH(BQ165,1)</f>
        <v>36099</v>
      </c>
      <c r="BS165" s="51" t="n">
        <f aca="false">EOMONTH(BR165,1)</f>
        <v>36129</v>
      </c>
      <c r="BT165" s="51" t="n">
        <f aca="false">EOMONTH(BS165,1)</f>
        <v>36160</v>
      </c>
      <c r="BU165" s="51" t="n">
        <f aca="false">EOMONTH(BT165,1)</f>
        <v>36191</v>
      </c>
      <c r="BV165" s="51" t="n">
        <f aca="false">EOMONTH(BU165,1)</f>
        <v>36219</v>
      </c>
      <c r="BW165" s="51" t="n">
        <f aca="false">EOMONTH(BV165,1)</f>
        <v>36250</v>
      </c>
      <c r="BX165" s="52"/>
      <c r="BZ165" s="34" t="n">
        <f aca="false">MATCH(C165,Curves!$C$12:$C$433,0)</f>
        <v>163</v>
      </c>
      <c r="CA165" s="34" t="n">
        <f aca="false">MATCH(CONCATENATE("NG ",TEXT($BM165,"mmm-yyyy")),Curves!$11:$11,0)</f>
        <v>20</v>
      </c>
      <c r="CB165" s="34" t="n">
        <f aca="false">MATCH(CONCATENATE("B ",TEXT($BM165,"mmm-yyyy")),Curves!$11:$11,0)</f>
        <v>8</v>
      </c>
      <c r="CC165" s="34" t="n">
        <f aca="false">MATCH(CONCATENATE("DISC ",TEXT($BM165,"mmm-yyyy")),Curves!$11:$11,0)</f>
        <v>32</v>
      </c>
      <c r="CD165" s="34"/>
      <c r="CE165" s="34" t="n">
        <f aca="false">MATCH(CONCATENATE("NG ",TEXT($BN165,"mmm-yyyy")),Curves!$11:$11,0)</f>
        <v>21</v>
      </c>
      <c r="CF165" s="34" t="n">
        <f aca="false">MATCH(CONCATENATE("B ",TEXT($BN165,"mmm-yyyy")),Curves!$11:$11,0)</f>
        <v>9</v>
      </c>
      <c r="CG165" s="34" t="n">
        <f aca="false">MATCH(CONCATENATE("DISC ",TEXT($BN165,"mmm-yyyy")),Curves!$11:$11,0)</f>
        <v>33</v>
      </c>
      <c r="CH165" s="34"/>
      <c r="CI165" s="34" t="n">
        <f aca="false">MATCH(CONCATENATE("NG ",TEXT($BO165,"mmm-yyyy")),Curves!$11:$11,0)</f>
        <v>22</v>
      </c>
      <c r="CJ165" s="34" t="n">
        <f aca="false">MATCH(CONCATENATE("B ",TEXT($BO165,"mmm-yyyy")),Curves!$11:$11,0)</f>
        <v>10</v>
      </c>
      <c r="CK165" s="34" t="n">
        <f aca="false">MATCH(CONCATENATE("DISC ",TEXT($BO165,"mmm-yyyy")),Curves!$11:$11,0)</f>
        <v>34</v>
      </c>
      <c r="CL165" s="34"/>
      <c r="CM165" s="34" t="n">
        <f aca="false">MATCH(CONCATENATE("NG ",TEXT($BP165,"mmm-yyyy")),Curves!$11:$11,0)</f>
        <v>23</v>
      </c>
      <c r="CN165" s="34" t="n">
        <f aca="false">MATCH(CONCATENATE("B ",TEXT($BP165,"mmm-yyyy")),Curves!$11:$11,0)</f>
        <v>11</v>
      </c>
      <c r="CO165" s="34" t="n">
        <f aca="false">MATCH(CONCATENATE("DISC ",TEXT($BP165,"mmm-yyyy")),Curves!$11:$11,0)</f>
        <v>35</v>
      </c>
      <c r="CP165" s="34"/>
      <c r="CQ165" s="34" t="n">
        <f aca="false">MATCH(CONCATENATE("NG ",TEXT($BQ165,"mmm-yyyy")),Curves!$11:$11,0)</f>
        <v>24</v>
      </c>
      <c r="CR165" s="34" t="n">
        <f aca="false">MATCH(CONCATENATE("B ",TEXT($BQ165,"mmm-yyyy")),Curves!$11:$11,0)</f>
        <v>12</v>
      </c>
      <c r="CS165" s="34" t="n">
        <f aca="false">MATCH(CONCATENATE("DISC ",TEXT($BQ165,"mmm-yyyy")),Curves!$11:$11,0)</f>
        <v>36</v>
      </c>
      <c r="CT165" s="34"/>
      <c r="CU165" s="34" t="n">
        <f aca="false">MATCH(CONCATENATE("NG ",TEXT($BR165,"mmm-yyyy")),Curves!$11:$11,0)</f>
        <v>25</v>
      </c>
      <c r="CV165" s="34" t="n">
        <f aca="false">MATCH(CONCATENATE("B ",TEXT($BR165,"mmm-yyyy")),Curves!$11:$11,0)</f>
        <v>13</v>
      </c>
      <c r="CW165" s="34" t="n">
        <f aca="false">MATCH(CONCATENATE("DISC ",TEXT($BR165,"mmm-yyyy")),Curves!$11:$11,0)</f>
        <v>37</v>
      </c>
      <c r="CX165" s="34"/>
      <c r="CY165" s="34" t="n">
        <f aca="false">MATCH(CONCATENATE("NG ",TEXT($BS165,"mmm-yyyy")),Curves!$11:$11,0)</f>
        <v>26</v>
      </c>
      <c r="CZ165" s="34" t="n">
        <f aca="false">MATCH(CONCATENATE("B ",TEXT($BS165,"mmm-yyyy")),Curves!$11:$11,0)</f>
        <v>14</v>
      </c>
      <c r="DA165" s="34" t="n">
        <f aca="false">MATCH(CONCATENATE("DISC ",TEXT($BS165,"mmm-yyyy")),Curves!$11:$11,0)</f>
        <v>38</v>
      </c>
      <c r="DB165" s="34"/>
      <c r="DC165" s="34" t="n">
        <f aca="false">MATCH(CONCATENATE("NG ",TEXT($BT165,"mmm-yyyy")),Curves!$11:$11,0)</f>
        <v>27</v>
      </c>
      <c r="DD165" s="34" t="n">
        <f aca="false">MATCH(CONCATENATE("B ",TEXT($BT165,"mmm-yyyy")),Curves!$11:$11,0)</f>
        <v>15</v>
      </c>
      <c r="DE165" s="34" t="n">
        <f aca="false">MATCH(CONCATENATE("DISC ",TEXT($BT165,"mmm-yyyy")),Curves!$11:$11,0)</f>
        <v>39</v>
      </c>
      <c r="DF165" s="34"/>
      <c r="DG165" s="34" t="n">
        <f aca="false">MATCH(CONCATENATE("NG ",TEXT($BU165,"mmm-yyyy")),Curves!$11:$11,0)</f>
        <v>28</v>
      </c>
      <c r="DH165" s="34" t="n">
        <f aca="false">MATCH(CONCATENATE("B ",TEXT($BU165,"mmm-yyyy")),Curves!$11:$11,0)</f>
        <v>16</v>
      </c>
      <c r="DI165" s="34" t="n">
        <f aca="false">MATCH(CONCATENATE("DISC ",TEXT($BU165,"mmm-yyyy")),Curves!$11:$11,0)</f>
        <v>40</v>
      </c>
      <c r="DK165" s="34" t="n">
        <f aca="false">MATCH(CONCATENATE("NG ",TEXT($BV165,"mmm-yyyy")),Curves!$11:$11,0)</f>
        <v>29</v>
      </c>
      <c r="DL165" s="34" t="n">
        <f aca="false">MATCH(CONCATENATE("B ",TEXT($BV165,"mmm-yyyy")),Curves!$11:$11,0)</f>
        <v>17</v>
      </c>
      <c r="DM165" s="34" t="n">
        <f aca="false">MATCH(CONCATENATE("DISC ",TEXT($BV165,"mmm-yyyy")),Curves!$11:$11,0)</f>
        <v>41</v>
      </c>
      <c r="DO165" s="34" t="n">
        <f aca="false">MATCH(CONCATENATE("NG ",TEXT($BW165,"mmm-yyyy")),Curves!$11:$11,0)</f>
        <v>30</v>
      </c>
      <c r="DP165" s="34" t="n">
        <f aca="false">MATCH(CONCATENATE("B ",TEXT($BW165,"mmm-yyyy")),Curves!$11:$11,0)</f>
        <v>18</v>
      </c>
      <c r="DQ165" s="34" t="n">
        <f aca="false">MATCH(CONCATENATE("DISC ",TEXT($BW165,"mmm-yyyy")),Curves!$11:$11,0)</f>
        <v>42</v>
      </c>
    </row>
    <row r="166" customFormat="false" ht="12.75" hidden="false" customHeight="false" outlineLevel="0" collapsed="false">
      <c r="B166" s="26" t="n">
        <f aca="false">IF(C166&lt;&gt;"",IF(C166&gt;=(WORKDAY(EOMONTH(C166,0)+1,-2)),EOMONTH(EOMONTH(C166,0)+1,0)+1,EOMONTH(C166,0)+1),"")</f>
        <v>36069</v>
      </c>
      <c r="C166" s="45" t="n">
        <f aca="false">IF(Curves!C175&lt;&gt;"",Curves!C175,"")</f>
        <v>36049</v>
      </c>
      <c r="D166" s="46"/>
      <c r="E166" s="47" t="n">
        <f aca="false">(T166+U166)*V166</f>
        <v>0</v>
      </c>
      <c r="F166" s="47" t="n">
        <f aca="false">(X166+Y166)*Z166</f>
        <v>0</v>
      </c>
      <c r="G166" s="47" t="n">
        <f aca="false">(AB166+AC166)*AD166</f>
        <v>0</v>
      </c>
      <c r="H166" s="47" t="n">
        <f aca="false">(AF166+AG166)*AH166</f>
        <v>0</v>
      </c>
      <c r="I166" s="47" t="n">
        <f aca="false">(AJ166+AK166)*AL166</f>
        <v>0</v>
      </c>
      <c r="J166" s="47" t="n">
        <f aca="false">(AN166+AO166)*AP166</f>
        <v>2.11145722031493</v>
      </c>
      <c r="K166" s="47" t="n">
        <f aca="false">(AR166+AS166)*AT166</f>
        <v>2.39215053327402</v>
      </c>
      <c r="L166" s="47" t="n">
        <f aca="false">(AV166+AW166)*AX166</f>
        <v>2.60560372376245</v>
      </c>
      <c r="M166" s="47" t="n">
        <f aca="false">(AZ166+BA166)*BB166</f>
        <v>2.67928385782535</v>
      </c>
      <c r="N166" s="47" t="n">
        <f aca="false">(BD166+BE166)*BF166</f>
        <v>2.58416704363081</v>
      </c>
      <c r="O166" s="48" t="n">
        <f aca="false">(BH166+BI166)*BJ166</f>
        <v>2.46480233948532</v>
      </c>
      <c r="P166" s="49" t="n">
        <f aca="false">MAX(E166:O166)</f>
        <v>2.67928385782535</v>
      </c>
      <c r="Q166" s="49" t="n">
        <f aca="false">MIN(J166:O166)</f>
        <v>2.11145722031493</v>
      </c>
      <c r="R166" s="50" t="n">
        <f aca="false">IF(P166-Q166&lt;&gt;0,P166-Q166,R165)</f>
        <v>0.567826637510425</v>
      </c>
      <c r="T166" s="31" t="n">
        <f aca="false">INDEX(Curves!$A$12:$AZ$907,$BZ166,CA166)</f>
        <v>0</v>
      </c>
      <c r="U166" s="31" t="n">
        <f aca="false">INDEX(Curves!$A$12:$AZ$907,$BZ166,CB166)</f>
        <v>0</v>
      </c>
      <c r="V166" s="31" t="n">
        <f aca="false">INDEX(Curves!$A$12:$AZ$907,$BZ166,CC166)</f>
        <v>0</v>
      </c>
      <c r="W166" s="31"/>
      <c r="X166" s="31" t="n">
        <f aca="false">INDEX(Curves!$A$12:$AZ$907,$BZ166,CE166)</f>
        <v>0</v>
      </c>
      <c r="Y166" s="31" t="n">
        <f aca="false">INDEX(Curves!$A$12:$AZ$907,$BZ166,CF166)</f>
        <v>0</v>
      </c>
      <c r="Z166" s="31" t="n">
        <f aca="false">INDEX(Curves!$A$12:$AZ$907,$BZ166,CG166)</f>
        <v>0</v>
      </c>
      <c r="AA166" s="31"/>
      <c r="AB166" s="31" t="n">
        <f aca="false">INDEX(Curves!$A$12:$AZ$907,$BZ166,CI166)</f>
        <v>0</v>
      </c>
      <c r="AC166" s="31" t="n">
        <f aca="false">INDEX(Curves!$A$12:$AZ$907,$BZ166,CJ166)</f>
        <v>0</v>
      </c>
      <c r="AD166" s="31" t="n">
        <f aca="false">INDEX(Curves!$A$12:$AZ$907,$BZ166,CK166)</f>
        <v>0</v>
      </c>
      <c r="AE166" s="31"/>
      <c r="AF166" s="31" t="n">
        <f aca="false">INDEX(Curves!$A$12:$AZ$907,$BZ166,CM166)</f>
        <v>0</v>
      </c>
      <c r="AG166" s="31" t="n">
        <f aca="false">INDEX(Curves!$A$12:$AZ$907,$BZ166,CN166)</f>
        <v>0</v>
      </c>
      <c r="AH166" s="31" t="n">
        <f aca="false">INDEX(Curves!$A$12:$AZ$907,$BZ166,CO166)</f>
        <v>0</v>
      </c>
      <c r="AI166" s="31"/>
      <c r="AJ166" s="31" t="n">
        <f aca="false">INDEX(Curves!$A$12:$AZ$907,$BZ166,CQ166)</f>
        <v>0</v>
      </c>
      <c r="AK166" s="31" t="n">
        <f aca="false">INDEX(Curves!$A$12:$AZ$907,$BZ166,CR166)</f>
        <v>0</v>
      </c>
      <c r="AL166" s="31" t="n">
        <f aca="false">INDEX(Curves!$A$12:$AZ$907,$BZ166,CS166)</f>
        <v>0</v>
      </c>
      <c r="AM166" s="31"/>
      <c r="AN166" s="31" t="n">
        <f aca="false">INDEX(Curves!$A$12:$AZ$907,$BZ166,CU166)</f>
        <v>1.878</v>
      </c>
      <c r="AO166" s="31" t="n">
        <f aca="false">INDEX(Curves!$A$12:$AZ$907,$BZ166,CV166)</f>
        <v>0.24</v>
      </c>
      <c r="AP166" s="31" t="n">
        <f aca="false">INDEX(Curves!$A$12:$AZ$907,$BZ166,CW166)</f>
        <v>0.996910868892789</v>
      </c>
      <c r="AQ166" s="31"/>
      <c r="AR166" s="31" t="n">
        <f aca="false">INDEX(Curves!$A$12:$AZ$907,$BZ166,CY166)</f>
        <v>2.161</v>
      </c>
      <c r="AS166" s="31" t="n">
        <f aca="false">INDEX(Curves!$A$12:$AZ$907,$BZ166,CZ166)</f>
        <v>0.25</v>
      </c>
      <c r="AT166" s="31" t="n">
        <f aca="false">INDEX(Curves!$A$12:$AZ$907,$BZ166,DA166)</f>
        <v>0.992181888541691</v>
      </c>
      <c r="AU166" s="31"/>
      <c r="AV166" s="31" t="n">
        <f aca="false">INDEX(Curves!$A$12:$AZ$907,$BZ166,DC166)</f>
        <v>2.388</v>
      </c>
      <c r="AW166" s="31" t="n">
        <f aca="false">INDEX(Curves!$A$12:$AZ$907,$BZ166,DD166)</f>
        <v>0.25</v>
      </c>
      <c r="AX166" s="31" t="n">
        <f aca="false">INDEX(Curves!$A$12:$AZ$907,$BZ166,DE166)</f>
        <v>0.987719379743158</v>
      </c>
      <c r="AY166" s="31"/>
      <c r="AZ166" s="31" t="n">
        <f aca="false">INDEX(Curves!$A$12:$AZ$907,$BZ166,DG166)</f>
        <v>2.475</v>
      </c>
      <c r="BA166" s="31" t="n">
        <f aca="false">INDEX(Curves!$A$12:$AZ$907,$BZ166,DH166)</f>
        <v>0.25</v>
      </c>
      <c r="BB166" s="31" t="n">
        <f aca="false">INDEX(Curves!$A$12:$AZ$907,$BZ166,DI166)</f>
        <v>0.98322343406435</v>
      </c>
      <c r="BC166" s="31"/>
      <c r="BD166" s="31" t="n">
        <f aca="false">INDEX(Curves!$A$12:$AZ$907,$BZ166,DK166)</f>
        <v>2.39</v>
      </c>
      <c r="BE166" s="31" t="n">
        <f aca="false">INDEX(Curves!$A$12:$AZ$907,$BZ166,DL166)</f>
        <v>0.25</v>
      </c>
      <c r="BF166" s="31" t="n">
        <f aca="false">INDEX(Curves!$A$12:$AZ$907,$BZ166,DM166)</f>
        <v>0.978851152890459</v>
      </c>
      <c r="BG166" s="31"/>
      <c r="BH166" s="31" t="n">
        <f aca="false">INDEX(Curves!$A$12:$AZ$907,$BZ166,DO166)</f>
        <v>2.278</v>
      </c>
      <c r="BI166" s="31" t="n">
        <f aca="false">INDEX(Curves!$A$12:$AZ$907,$BZ166,DP166)</f>
        <v>0.25</v>
      </c>
      <c r="BJ166" s="31" t="n">
        <f aca="false">INDEX(Curves!$A$12:$AZ$907,$BZ166,DQ166)</f>
        <v>0.97500092542932</v>
      </c>
      <c r="BK166" s="0"/>
      <c r="BL166" s="0"/>
      <c r="BM166" s="51" t="n">
        <f aca="false">BM165</f>
        <v>35916</v>
      </c>
      <c r="BN166" s="51" t="n">
        <f aca="false">EOMONTH(BM166,1)</f>
        <v>35976</v>
      </c>
      <c r="BO166" s="51" t="n">
        <f aca="false">EOMONTH(BN166,1)</f>
        <v>36007</v>
      </c>
      <c r="BP166" s="51" t="n">
        <f aca="false">EOMONTH(BO166,1)</f>
        <v>36038</v>
      </c>
      <c r="BQ166" s="51" t="n">
        <f aca="false">EOMONTH(BP166,1)</f>
        <v>36068</v>
      </c>
      <c r="BR166" s="51" t="n">
        <f aca="false">EOMONTH(BQ166,1)</f>
        <v>36099</v>
      </c>
      <c r="BS166" s="51" t="n">
        <f aca="false">EOMONTH(BR166,1)</f>
        <v>36129</v>
      </c>
      <c r="BT166" s="51" t="n">
        <f aca="false">EOMONTH(BS166,1)</f>
        <v>36160</v>
      </c>
      <c r="BU166" s="51" t="n">
        <f aca="false">EOMONTH(BT166,1)</f>
        <v>36191</v>
      </c>
      <c r="BV166" s="51" t="n">
        <f aca="false">EOMONTH(BU166,1)</f>
        <v>36219</v>
      </c>
      <c r="BW166" s="51" t="n">
        <f aca="false">EOMONTH(BV166,1)</f>
        <v>36250</v>
      </c>
      <c r="BX166" s="52"/>
      <c r="BZ166" s="34" t="n">
        <f aca="false">MATCH(C166,Curves!$C$12:$C$433,0)</f>
        <v>164</v>
      </c>
      <c r="CA166" s="34" t="n">
        <f aca="false">MATCH(CONCATENATE("NG ",TEXT($BM166,"mmm-yyyy")),Curves!$11:$11,0)</f>
        <v>20</v>
      </c>
      <c r="CB166" s="34" t="n">
        <f aca="false">MATCH(CONCATENATE("B ",TEXT($BM166,"mmm-yyyy")),Curves!$11:$11,0)</f>
        <v>8</v>
      </c>
      <c r="CC166" s="34" t="n">
        <f aca="false">MATCH(CONCATENATE("DISC ",TEXT($BM166,"mmm-yyyy")),Curves!$11:$11,0)</f>
        <v>32</v>
      </c>
      <c r="CD166" s="34"/>
      <c r="CE166" s="34" t="n">
        <f aca="false">MATCH(CONCATENATE("NG ",TEXT($BN166,"mmm-yyyy")),Curves!$11:$11,0)</f>
        <v>21</v>
      </c>
      <c r="CF166" s="34" t="n">
        <f aca="false">MATCH(CONCATENATE("B ",TEXT($BN166,"mmm-yyyy")),Curves!$11:$11,0)</f>
        <v>9</v>
      </c>
      <c r="CG166" s="34" t="n">
        <f aca="false">MATCH(CONCATENATE("DISC ",TEXT($BN166,"mmm-yyyy")),Curves!$11:$11,0)</f>
        <v>33</v>
      </c>
      <c r="CH166" s="34"/>
      <c r="CI166" s="34" t="n">
        <f aca="false">MATCH(CONCATENATE("NG ",TEXT($BO166,"mmm-yyyy")),Curves!$11:$11,0)</f>
        <v>22</v>
      </c>
      <c r="CJ166" s="34" t="n">
        <f aca="false">MATCH(CONCATENATE("B ",TEXT($BO166,"mmm-yyyy")),Curves!$11:$11,0)</f>
        <v>10</v>
      </c>
      <c r="CK166" s="34" t="n">
        <f aca="false">MATCH(CONCATENATE("DISC ",TEXT($BO166,"mmm-yyyy")),Curves!$11:$11,0)</f>
        <v>34</v>
      </c>
      <c r="CL166" s="34"/>
      <c r="CM166" s="34" t="n">
        <f aca="false">MATCH(CONCATENATE("NG ",TEXT($BP166,"mmm-yyyy")),Curves!$11:$11,0)</f>
        <v>23</v>
      </c>
      <c r="CN166" s="34" t="n">
        <f aca="false">MATCH(CONCATENATE("B ",TEXT($BP166,"mmm-yyyy")),Curves!$11:$11,0)</f>
        <v>11</v>
      </c>
      <c r="CO166" s="34" t="n">
        <f aca="false">MATCH(CONCATENATE("DISC ",TEXT($BP166,"mmm-yyyy")),Curves!$11:$11,0)</f>
        <v>35</v>
      </c>
      <c r="CP166" s="34"/>
      <c r="CQ166" s="34" t="n">
        <f aca="false">MATCH(CONCATENATE("NG ",TEXT($BQ166,"mmm-yyyy")),Curves!$11:$11,0)</f>
        <v>24</v>
      </c>
      <c r="CR166" s="34" t="n">
        <f aca="false">MATCH(CONCATENATE("B ",TEXT($BQ166,"mmm-yyyy")),Curves!$11:$11,0)</f>
        <v>12</v>
      </c>
      <c r="CS166" s="34" t="n">
        <f aca="false">MATCH(CONCATENATE("DISC ",TEXT($BQ166,"mmm-yyyy")),Curves!$11:$11,0)</f>
        <v>36</v>
      </c>
      <c r="CT166" s="34"/>
      <c r="CU166" s="34" t="n">
        <f aca="false">MATCH(CONCATENATE("NG ",TEXT($BR166,"mmm-yyyy")),Curves!$11:$11,0)</f>
        <v>25</v>
      </c>
      <c r="CV166" s="34" t="n">
        <f aca="false">MATCH(CONCATENATE("B ",TEXT($BR166,"mmm-yyyy")),Curves!$11:$11,0)</f>
        <v>13</v>
      </c>
      <c r="CW166" s="34" t="n">
        <f aca="false">MATCH(CONCATENATE("DISC ",TEXT($BR166,"mmm-yyyy")),Curves!$11:$11,0)</f>
        <v>37</v>
      </c>
      <c r="CX166" s="34"/>
      <c r="CY166" s="34" t="n">
        <f aca="false">MATCH(CONCATENATE("NG ",TEXT($BS166,"mmm-yyyy")),Curves!$11:$11,0)</f>
        <v>26</v>
      </c>
      <c r="CZ166" s="34" t="n">
        <f aca="false">MATCH(CONCATENATE("B ",TEXT($BS166,"mmm-yyyy")),Curves!$11:$11,0)</f>
        <v>14</v>
      </c>
      <c r="DA166" s="34" t="n">
        <f aca="false">MATCH(CONCATENATE("DISC ",TEXT($BS166,"mmm-yyyy")),Curves!$11:$11,0)</f>
        <v>38</v>
      </c>
      <c r="DB166" s="34"/>
      <c r="DC166" s="34" t="n">
        <f aca="false">MATCH(CONCATENATE("NG ",TEXT($BT166,"mmm-yyyy")),Curves!$11:$11,0)</f>
        <v>27</v>
      </c>
      <c r="DD166" s="34" t="n">
        <f aca="false">MATCH(CONCATENATE("B ",TEXT($BT166,"mmm-yyyy")),Curves!$11:$11,0)</f>
        <v>15</v>
      </c>
      <c r="DE166" s="34" t="n">
        <f aca="false">MATCH(CONCATENATE("DISC ",TEXT($BT166,"mmm-yyyy")),Curves!$11:$11,0)</f>
        <v>39</v>
      </c>
      <c r="DF166" s="34"/>
      <c r="DG166" s="34" t="n">
        <f aca="false">MATCH(CONCATENATE("NG ",TEXT($BU166,"mmm-yyyy")),Curves!$11:$11,0)</f>
        <v>28</v>
      </c>
      <c r="DH166" s="34" t="n">
        <f aca="false">MATCH(CONCATENATE("B ",TEXT($BU166,"mmm-yyyy")),Curves!$11:$11,0)</f>
        <v>16</v>
      </c>
      <c r="DI166" s="34" t="n">
        <f aca="false">MATCH(CONCATENATE("DISC ",TEXT($BU166,"mmm-yyyy")),Curves!$11:$11,0)</f>
        <v>40</v>
      </c>
      <c r="DK166" s="34" t="n">
        <f aca="false">MATCH(CONCATENATE("NG ",TEXT($BV166,"mmm-yyyy")),Curves!$11:$11,0)</f>
        <v>29</v>
      </c>
      <c r="DL166" s="34" t="n">
        <f aca="false">MATCH(CONCATENATE("B ",TEXT($BV166,"mmm-yyyy")),Curves!$11:$11,0)</f>
        <v>17</v>
      </c>
      <c r="DM166" s="34" t="n">
        <f aca="false">MATCH(CONCATENATE("DISC ",TEXT($BV166,"mmm-yyyy")),Curves!$11:$11,0)</f>
        <v>41</v>
      </c>
      <c r="DO166" s="34" t="n">
        <f aca="false">MATCH(CONCATENATE("NG ",TEXT($BW166,"mmm-yyyy")),Curves!$11:$11,0)</f>
        <v>30</v>
      </c>
      <c r="DP166" s="34" t="n">
        <f aca="false">MATCH(CONCATENATE("B ",TEXT($BW166,"mmm-yyyy")),Curves!$11:$11,0)</f>
        <v>18</v>
      </c>
      <c r="DQ166" s="34" t="n">
        <f aca="false">MATCH(CONCATENATE("DISC ",TEXT($BW166,"mmm-yyyy")),Curves!$11:$11,0)</f>
        <v>42</v>
      </c>
    </row>
    <row r="167" customFormat="false" ht="12.75" hidden="false" customHeight="false" outlineLevel="0" collapsed="false">
      <c r="B167" s="26" t="n">
        <f aca="false">IF(C167&lt;&gt;"",IF(C167&gt;=(WORKDAY(EOMONTH(C167,0)+1,-2)),EOMONTH(EOMONTH(C167,0)+1,0)+1,EOMONTH(C167,0)+1),"")</f>
        <v>36069</v>
      </c>
      <c r="C167" s="45" t="n">
        <f aca="false">IF(Curves!C176&lt;&gt;"",Curves!C176,"")</f>
        <v>36050</v>
      </c>
      <c r="D167" s="46"/>
      <c r="E167" s="47" t="n">
        <f aca="false">(T167+U167)*V167</f>
        <v>0</v>
      </c>
      <c r="F167" s="47" t="n">
        <f aca="false">(X167+Y167)*Z167</f>
        <v>0</v>
      </c>
      <c r="G167" s="47" t="n">
        <f aca="false">(AB167+AC167)*AD167</f>
        <v>0</v>
      </c>
      <c r="H167" s="47" t="n">
        <f aca="false">(AF167+AG167)*AH167</f>
        <v>0</v>
      </c>
      <c r="I167" s="47" t="n">
        <f aca="false">(AJ167+AK167)*AL167</f>
        <v>0</v>
      </c>
      <c r="J167" s="47" t="n">
        <f aca="false">(AN167+AO167)*AP167</f>
        <v>0</v>
      </c>
      <c r="K167" s="47" t="n">
        <f aca="false">(AR167+AS167)*AT167</f>
        <v>0</v>
      </c>
      <c r="L167" s="47" t="n">
        <f aca="false">(AV167+AW167)*AX167</f>
        <v>0</v>
      </c>
      <c r="M167" s="47" t="n">
        <f aca="false">(AZ167+BA167)*BB167</f>
        <v>0</v>
      </c>
      <c r="N167" s="47" t="n">
        <f aca="false">(BD167+BE167)*BF167</f>
        <v>0</v>
      </c>
      <c r="O167" s="48" t="n">
        <f aca="false">(BH167+BI167)*BJ167</f>
        <v>0</v>
      </c>
      <c r="P167" s="49" t="n">
        <f aca="false">MAX(E167:O167)</f>
        <v>0</v>
      </c>
      <c r="Q167" s="49" t="n">
        <f aca="false">MIN(J167:O167)</f>
        <v>0</v>
      </c>
      <c r="R167" s="50" t="n">
        <f aca="false">IF(P167-Q167&lt;&gt;0,P167-Q167,R166)</f>
        <v>0.567826637510425</v>
      </c>
      <c r="T167" s="31" t="n">
        <f aca="false">INDEX(Curves!$A$12:$AZ$907,$BZ167,CA167)</f>
        <v>0</v>
      </c>
      <c r="U167" s="31" t="n">
        <f aca="false">INDEX(Curves!$A$12:$AZ$907,$BZ167,CB167)</f>
        <v>0</v>
      </c>
      <c r="V167" s="31" t="n">
        <f aca="false">INDEX(Curves!$A$12:$AZ$907,$BZ167,CC167)</f>
        <v>0</v>
      </c>
      <c r="W167" s="31"/>
      <c r="X167" s="31" t="n">
        <f aca="false">INDEX(Curves!$A$12:$AZ$907,$BZ167,CE167)</f>
        <v>0</v>
      </c>
      <c r="Y167" s="31" t="n">
        <f aca="false">INDEX(Curves!$A$12:$AZ$907,$BZ167,CF167)</f>
        <v>0</v>
      </c>
      <c r="Z167" s="31" t="n">
        <f aca="false">INDEX(Curves!$A$12:$AZ$907,$BZ167,CG167)</f>
        <v>0</v>
      </c>
      <c r="AA167" s="31"/>
      <c r="AB167" s="31" t="n">
        <f aca="false">INDEX(Curves!$A$12:$AZ$907,$BZ167,CI167)</f>
        <v>0</v>
      </c>
      <c r="AC167" s="31" t="n">
        <f aca="false">INDEX(Curves!$A$12:$AZ$907,$BZ167,CJ167)</f>
        <v>0</v>
      </c>
      <c r="AD167" s="31" t="n">
        <f aca="false">INDEX(Curves!$A$12:$AZ$907,$BZ167,CK167)</f>
        <v>0</v>
      </c>
      <c r="AE167" s="31"/>
      <c r="AF167" s="31" t="n">
        <f aca="false">INDEX(Curves!$A$12:$AZ$907,$BZ167,CM167)</f>
        <v>0</v>
      </c>
      <c r="AG167" s="31" t="n">
        <f aca="false">INDEX(Curves!$A$12:$AZ$907,$BZ167,CN167)</f>
        <v>0</v>
      </c>
      <c r="AH167" s="31" t="n">
        <f aca="false">INDEX(Curves!$A$12:$AZ$907,$BZ167,CO167)</f>
        <v>0</v>
      </c>
      <c r="AI167" s="31"/>
      <c r="AJ167" s="31" t="n">
        <f aca="false">INDEX(Curves!$A$12:$AZ$907,$BZ167,CQ167)</f>
        <v>0</v>
      </c>
      <c r="AK167" s="31" t="n">
        <f aca="false">INDEX(Curves!$A$12:$AZ$907,$BZ167,CR167)</f>
        <v>0</v>
      </c>
      <c r="AL167" s="31" t="n">
        <f aca="false">INDEX(Curves!$A$12:$AZ$907,$BZ167,CS167)</f>
        <v>0</v>
      </c>
      <c r="AM167" s="31"/>
      <c r="AN167" s="31" t="n">
        <f aca="false">INDEX(Curves!$A$12:$AZ$907,$BZ167,CU167)</f>
        <v>0</v>
      </c>
      <c r="AO167" s="31" t="n">
        <f aca="false">INDEX(Curves!$A$12:$AZ$907,$BZ167,CV167)</f>
        <v>0</v>
      </c>
      <c r="AP167" s="31" t="n">
        <f aca="false">INDEX(Curves!$A$12:$AZ$907,$BZ167,CW167)</f>
        <v>0</v>
      </c>
      <c r="AQ167" s="31"/>
      <c r="AR167" s="31" t="n">
        <f aca="false">INDEX(Curves!$A$12:$AZ$907,$BZ167,CY167)</f>
        <v>0</v>
      </c>
      <c r="AS167" s="31" t="n">
        <f aca="false">INDEX(Curves!$A$12:$AZ$907,$BZ167,CZ167)</f>
        <v>0</v>
      </c>
      <c r="AT167" s="31" t="n">
        <f aca="false">INDEX(Curves!$A$12:$AZ$907,$BZ167,DA167)</f>
        <v>0</v>
      </c>
      <c r="AU167" s="31"/>
      <c r="AV167" s="31" t="n">
        <f aca="false">INDEX(Curves!$A$12:$AZ$907,$BZ167,DC167)</f>
        <v>0</v>
      </c>
      <c r="AW167" s="31" t="n">
        <f aca="false">INDEX(Curves!$A$12:$AZ$907,$BZ167,DD167)</f>
        <v>0</v>
      </c>
      <c r="AX167" s="31" t="n">
        <f aca="false">INDEX(Curves!$A$12:$AZ$907,$BZ167,DE167)</f>
        <v>0</v>
      </c>
      <c r="AY167" s="31"/>
      <c r="AZ167" s="31" t="n">
        <f aca="false">INDEX(Curves!$A$12:$AZ$907,$BZ167,DG167)</f>
        <v>0</v>
      </c>
      <c r="BA167" s="31" t="n">
        <f aca="false">INDEX(Curves!$A$12:$AZ$907,$BZ167,DH167)</f>
        <v>0</v>
      </c>
      <c r="BB167" s="31" t="n">
        <f aca="false">INDEX(Curves!$A$12:$AZ$907,$BZ167,DI167)</f>
        <v>0</v>
      </c>
      <c r="BC167" s="31"/>
      <c r="BD167" s="31" t="n">
        <f aca="false">INDEX(Curves!$A$12:$AZ$907,$BZ167,DK167)</f>
        <v>0</v>
      </c>
      <c r="BE167" s="31" t="n">
        <f aca="false">INDEX(Curves!$A$12:$AZ$907,$BZ167,DL167)</f>
        <v>0</v>
      </c>
      <c r="BF167" s="31" t="n">
        <f aca="false">INDEX(Curves!$A$12:$AZ$907,$BZ167,DM167)</f>
        <v>0</v>
      </c>
      <c r="BG167" s="31"/>
      <c r="BH167" s="31" t="n">
        <f aca="false">INDEX(Curves!$A$12:$AZ$907,$BZ167,DO167)</f>
        <v>0</v>
      </c>
      <c r="BI167" s="31" t="n">
        <f aca="false">INDEX(Curves!$A$12:$AZ$907,$BZ167,DP167)</f>
        <v>0</v>
      </c>
      <c r="BJ167" s="31" t="n">
        <f aca="false">INDEX(Curves!$A$12:$AZ$907,$BZ167,DQ167)</f>
        <v>0</v>
      </c>
      <c r="BK167" s="0"/>
      <c r="BL167" s="0"/>
      <c r="BM167" s="51" t="n">
        <f aca="false">BM166</f>
        <v>35916</v>
      </c>
      <c r="BN167" s="51" t="n">
        <f aca="false">EOMONTH(BM167,1)</f>
        <v>35976</v>
      </c>
      <c r="BO167" s="51" t="n">
        <f aca="false">EOMONTH(BN167,1)</f>
        <v>36007</v>
      </c>
      <c r="BP167" s="51" t="n">
        <f aca="false">EOMONTH(BO167,1)</f>
        <v>36038</v>
      </c>
      <c r="BQ167" s="51" t="n">
        <f aca="false">EOMONTH(BP167,1)</f>
        <v>36068</v>
      </c>
      <c r="BR167" s="51" t="n">
        <f aca="false">EOMONTH(BQ167,1)</f>
        <v>36099</v>
      </c>
      <c r="BS167" s="51" t="n">
        <f aca="false">EOMONTH(BR167,1)</f>
        <v>36129</v>
      </c>
      <c r="BT167" s="51" t="n">
        <f aca="false">EOMONTH(BS167,1)</f>
        <v>36160</v>
      </c>
      <c r="BU167" s="51" t="n">
        <f aca="false">EOMONTH(BT167,1)</f>
        <v>36191</v>
      </c>
      <c r="BV167" s="51" t="n">
        <f aca="false">EOMONTH(BU167,1)</f>
        <v>36219</v>
      </c>
      <c r="BW167" s="51" t="n">
        <f aca="false">EOMONTH(BV167,1)</f>
        <v>36250</v>
      </c>
      <c r="BX167" s="52"/>
      <c r="BZ167" s="34" t="n">
        <f aca="false">MATCH(C167,Curves!$C$12:$C$433,0)</f>
        <v>165</v>
      </c>
      <c r="CA167" s="34" t="n">
        <f aca="false">MATCH(CONCATENATE("NG ",TEXT($BM167,"mmm-yyyy")),Curves!$11:$11,0)</f>
        <v>20</v>
      </c>
      <c r="CB167" s="34" t="n">
        <f aca="false">MATCH(CONCATENATE("B ",TEXT($BM167,"mmm-yyyy")),Curves!$11:$11,0)</f>
        <v>8</v>
      </c>
      <c r="CC167" s="34" t="n">
        <f aca="false">MATCH(CONCATENATE("DISC ",TEXT($BM167,"mmm-yyyy")),Curves!$11:$11,0)</f>
        <v>32</v>
      </c>
      <c r="CD167" s="34"/>
      <c r="CE167" s="34" t="n">
        <f aca="false">MATCH(CONCATENATE("NG ",TEXT($BN167,"mmm-yyyy")),Curves!$11:$11,0)</f>
        <v>21</v>
      </c>
      <c r="CF167" s="34" t="n">
        <f aca="false">MATCH(CONCATENATE("B ",TEXT($BN167,"mmm-yyyy")),Curves!$11:$11,0)</f>
        <v>9</v>
      </c>
      <c r="CG167" s="34" t="n">
        <f aca="false">MATCH(CONCATENATE("DISC ",TEXT($BN167,"mmm-yyyy")),Curves!$11:$11,0)</f>
        <v>33</v>
      </c>
      <c r="CH167" s="34"/>
      <c r="CI167" s="34" t="n">
        <f aca="false">MATCH(CONCATENATE("NG ",TEXT($BO167,"mmm-yyyy")),Curves!$11:$11,0)</f>
        <v>22</v>
      </c>
      <c r="CJ167" s="34" t="n">
        <f aca="false">MATCH(CONCATENATE("B ",TEXT($BO167,"mmm-yyyy")),Curves!$11:$11,0)</f>
        <v>10</v>
      </c>
      <c r="CK167" s="34" t="n">
        <f aca="false">MATCH(CONCATENATE("DISC ",TEXT($BO167,"mmm-yyyy")),Curves!$11:$11,0)</f>
        <v>34</v>
      </c>
      <c r="CL167" s="34"/>
      <c r="CM167" s="34" t="n">
        <f aca="false">MATCH(CONCATENATE("NG ",TEXT($BP167,"mmm-yyyy")),Curves!$11:$11,0)</f>
        <v>23</v>
      </c>
      <c r="CN167" s="34" t="n">
        <f aca="false">MATCH(CONCATENATE("B ",TEXT($BP167,"mmm-yyyy")),Curves!$11:$11,0)</f>
        <v>11</v>
      </c>
      <c r="CO167" s="34" t="n">
        <f aca="false">MATCH(CONCATENATE("DISC ",TEXT($BP167,"mmm-yyyy")),Curves!$11:$11,0)</f>
        <v>35</v>
      </c>
      <c r="CP167" s="34"/>
      <c r="CQ167" s="34" t="n">
        <f aca="false">MATCH(CONCATENATE("NG ",TEXT($BQ167,"mmm-yyyy")),Curves!$11:$11,0)</f>
        <v>24</v>
      </c>
      <c r="CR167" s="34" t="n">
        <f aca="false">MATCH(CONCATENATE("B ",TEXT($BQ167,"mmm-yyyy")),Curves!$11:$11,0)</f>
        <v>12</v>
      </c>
      <c r="CS167" s="34" t="n">
        <f aca="false">MATCH(CONCATENATE("DISC ",TEXT($BQ167,"mmm-yyyy")),Curves!$11:$11,0)</f>
        <v>36</v>
      </c>
      <c r="CT167" s="34"/>
      <c r="CU167" s="34" t="n">
        <f aca="false">MATCH(CONCATENATE("NG ",TEXT($BR167,"mmm-yyyy")),Curves!$11:$11,0)</f>
        <v>25</v>
      </c>
      <c r="CV167" s="34" t="n">
        <f aca="false">MATCH(CONCATENATE("B ",TEXT($BR167,"mmm-yyyy")),Curves!$11:$11,0)</f>
        <v>13</v>
      </c>
      <c r="CW167" s="34" t="n">
        <f aca="false">MATCH(CONCATENATE("DISC ",TEXT($BR167,"mmm-yyyy")),Curves!$11:$11,0)</f>
        <v>37</v>
      </c>
      <c r="CX167" s="34"/>
      <c r="CY167" s="34" t="n">
        <f aca="false">MATCH(CONCATENATE("NG ",TEXT($BS167,"mmm-yyyy")),Curves!$11:$11,0)</f>
        <v>26</v>
      </c>
      <c r="CZ167" s="34" t="n">
        <f aca="false">MATCH(CONCATENATE("B ",TEXT($BS167,"mmm-yyyy")),Curves!$11:$11,0)</f>
        <v>14</v>
      </c>
      <c r="DA167" s="34" t="n">
        <f aca="false">MATCH(CONCATENATE("DISC ",TEXT($BS167,"mmm-yyyy")),Curves!$11:$11,0)</f>
        <v>38</v>
      </c>
      <c r="DB167" s="34"/>
      <c r="DC167" s="34" t="n">
        <f aca="false">MATCH(CONCATENATE("NG ",TEXT($BT167,"mmm-yyyy")),Curves!$11:$11,0)</f>
        <v>27</v>
      </c>
      <c r="DD167" s="34" t="n">
        <f aca="false">MATCH(CONCATENATE("B ",TEXT($BT167,"mmm-yyyy")),Curves!$11:$11,0)</f>
        <v>15</v>
      </c>
      <c r="DE167" s="34" t="n">
        <f aca="false">MATCH(CONCATENATE("DISC ",TEXT($BT167,"mmm-yyyy")),Curves!$11:$11,0)</f>
        <v>39</v>
      </c>
      <c r="DF167" s="34"/>
      <c r="DG167" s="34" t="n">
        <f aca="false">MATCH(CONCATENATE("NG ",TEXT($BU167,"mmm-yyyy")),Curves!$11:$11,0)</f>
        <v>28</v>
      </c>
      <c r="DH167" s="34" t="n">
        <f aca="false">MATCH(CONCATENATE("B ",TEXT($BU167,"mmm-yyyy")),Curves!$11:$11,0)</f>
        <v>16</v>
      </c>
      <c r="DI167" s="34" t="n">
        <f aca="false">MATCH(CONCATENATE("DISC ",TEXT($BU167,"mmm-yyyy")),Curves!$11:$11,0)</f>
        <v>40</v>
      </c>
      <c r="DK167" s="34" t="n">
        <f aca="false">MATCH(CONCATENATE("NG ",TEXT($BV167,"mmm-yyyy")),Curves!$11:$11,0)</f>
        <v>29</v>
      </c>
      <c r="DL167" s="34" t="n">
        <f aca="false">MATCH(CONCATENATE("B ",TEXT($BV167,"mmm-yyyy")),Curves!$11:$11,0)</f>
        <v>17</v>
      </c>
      <c r="DM167" s="34" t="n">
        <f aca="false">MATCH(CONCATENATE("DISC ",TEXT($BV167,"mmm-yyyy")),Curves!$11:$11,0)</f>
        <v>41</v>
      </c>
      <c r="DO167" s="34" t="n">
        <f aca="false">MATCH(CONCATENATE("NG ",TEXT($BW167,"mmm-yyyy")),Curves!$11:$11,0)</f>
        <v>30</v>
      </c>
      <c r="DP167" s="34" t="n">
        <f aca="false">MATCH(CONCATENATE("B ",TEXT($BW167,"mmm-yyyy")),Curves!$11:$11,0)</f>
        <v>18</v>
      </c>
      <c r="DQ167" s="34" t="n">
        <f aca="false">MATCH(CONCATENATE("DISC ",TEXT($BW167,"mmm-yyyy")),Curves!$11:$11,0)</f>
        <v>42</v>
      </c>
    </row>
    <row r="168" customFormat="false" ht="12.75" hidden="false" customHeight="false" outlineLevel="0" collapsed="false">
      <c r="B168" s="26" t="n">
        <f aca="false">IF(C168&lt;&gt;"",IF(C168&gt;=(WORKDAY(EOMONTH(C168,0)+1,-2)),EOMONTH(EOMONTH(C168,0)+1,0)+1,EOMONTH(C168,0)+1),"")</f>
        <v>36069</v>
      </c>
      <c r="C168" s="45" t="n">
        <f aca="false">IF(Curves!C177&lt;&gt;"",Curves!C177,"")</f>
        <v>36051</v>
      </c>
      <c r="D168" s="46"/>
      <c r="E168" s="47" t="n">
        <f aca="false">(T168+U168)*V168</f>
        <v>0</v>
      </c>
      <c r="F168" s="47" t="n">
        <f aca="false">(X168+Y168)*Z168</f>
        <v>0</v>
      </c>
      <c r="G168" s="47" t="n">
        <f aca="false">(AB168+AC168)*AD168</f>
        <v>0</v>
      </c>
      <c r="H168" s="47" t="n">
        <f aca="false">(AF168+AG168)*AH168</f>
        <v>0</v>
      </c>
      <c r="I168" s="47" t="n">
        <f aca="false">(AJ168+AK168)*AL168</f>
        <v>0</v>
      </c>
      <c r="J168" s="47" t="n">
        <f aca="false">(AN168+AO168)*AP168</f>
        <v>0</v>
      </c>
      <c r="K168" s="47" t="n">
        <f aca="false">(AR168+AS168)*AT168</f>
        <v>0</v>
      </c>
      <c r="L168" s="47" t="n">
        <f aca="false">(AV168+AW168)*AX168</f>
        <v>0</v>
      </c>
      <c r="M168" s="47" t="n">
        <f aca="false">(AZ168+BA168)*BB168</f>
        <v>0</v>
      </c>
      <c r="N168" s="47" t="n">
        <f aca="false">(BD168+BE168)*BF168</f>
        <v>0</v>
      </c>
      <c r="O168" s="48" t="n">
        <f aca="false">(BH168+BI168)*BJ168</f>
        <v>0</v>
      </c>
      <c r="P168" s="49" t="n">
        <f aca="false">MAX(E168:O168)</f>
        <v>0</v>
      </c>
      <c r="Q168" s="49" t="n">
        <f aca="false">MIN(J168:O168)</f>
        <v>0</v>
      </c>
      <c r="R168" s="50" t="n">
        <f aca="false">IF(P168-Q168&lt;&gt;0,P168-Q168,R167)</f>
        <v>0.567826637510425</v>
      </c>
      <c r="T168" s="31" t="n">
        <f aca="false">INDEX(Curves!$A$12:$AZ$907,$BZ168,CA168)</f>
        <v>0</v>
      </c>
      <c r="U168" s="31" t="n">
        <f aca="false">INDEX(Curves!$A$12:$AZ$907,$BZ168,CB168)</f>
        <v>0</v>
      </c>
      <c r="V168" s="31" t="n">
        <f aca="false">INDEX(Curves!$A$12:$AZ$907,$BZ168,CC168)</f>
        <v>0</v>
      </c>
      <c r="W168" s="31"/>
      <c r="X168" s="31" t="n">
        <f aca="false">INDEX(Curves!$A$12:$AZ$907,$BZ168,CE168)</f>
        <v>0</v>
      </c>
      <c r="Y168" s="31" t="n">
        <f aca="false">INDEX(Curves!$A$12:$AZ$907,$BZ168,CF168)</f>
        <v>0</v>
      </c>
      <c r="Z168" s="31" t="n">
        <f aca="false">INDEX(Curves!$A$12:$AZ$907,$BZ168,CG168)</f>
        <v>0</v>
      </c>
      <c r="AA168" s="31"/>
      <c r="AB168" s="31" t="n">
        <f aca="false">INDEX(Curves!$A$12:$AZ$907,$BZ168,CI168)</f>
        <v>0</v>
      </c>
      <c r="AC168" s="31" t="n">
        <f aca="false">INDEX(Curves!$A$12:$AZ$907,$BZ168,CJ168)</f>
        <v>0</v>
      </c>
      <c r="AD168" s="31" t="n">
        <f aca="false">INDEX(Curves!$A$12:$AZ$907,$BZ168,CK168)</f>
        <v>0</v>
      </c>
      <c r="AE168" s="31"/>
      <c r="AF168" s="31" t="n">
        <f aca="false">INDEX(Curves!$A$12:$AZ$907,$BZ168,CM168)</f>
        <v>0</v>
      </c>
      <c r="AG168" s="31" t="n">
        <f aca="false">INDEX(Curves!$A$12:$AZ$907,$BZ168,CN168)</f>
        <v>0</v>
      </c>
      <c r="AH168" s="31" t="n">
        <f aca="false">INDEX(Curves!$A$12:$AZ$907,$BZ168,CO168)</f>
        <v>0</v>
      </c>
      <c r="AI168" s="31"/>
      <c r="AJ168" s="31" t="n">
        <f aca="false">INDEX(Curves!$A$12:$AZ$907,$BZ168,CQ168)</f>
        <v>0</v>
      </c>
      <c r="AK168" s="31" t="n">
        <f aca="false">INDEX(Curves!$A$12:$AZ$907,$BZ168,CR168)</f>
        <v>0</v>
      </c>
      <c r="AL168" s="31" t="n">
        <f aca="false">INDEX(Curves!$A$12:$AZ$907,$BZ168,CS168)</f>
        <v>0</v>
      </c>
      <c r="AM168" s="31"/>
      <c r="AN168" s="31" t="n">
        <f aca="false">INDEX(Curves!$A$12:$AZ$907,$BZ168,CU168)</f>
        <v>0</v>
      </c>
      <c r="AO168" s="31" t="n">
        <f aca="false">INDEX(Curves!$A$12:$AZ$907,$BZ168,CV168)</f>
        <v>0</v>
      </c>
      <c r="AP168" s="31" t="n">
        <f aca="false">INDEX(Curves!$A$12:$AZ$907,$BZ168,CW168)</f>
        <v>0</v>
      </c>
      <c r="AQ168" s="31"/>
      <c r="AR168" s="31" t="n">
        <f aca="false">INDEX(Curves!$A$12:$AZ$907,$BZ168,CY168)</f>
        <v>0</v>
      </c>
      <c r="AS168" s="31" t="n">
        <f aca="false">INDEX(Curves!$A$12:$AZ$907,$BZ168,CZ168)</f>
        <v>0</v>
      </c>
      <c r="AT168" s="31" t="n">
        <f aca="false">INDEX(Curves!$A$12:$AZ$907,$BZ168,DA168)</f>
        <v>0</v>
      </c>
      <c r="AU168" s="31"/>
      <c r="AV168" s="31" t="n">
        <f aca="false">INDEX(Curves!$A$12:$AZ$907,$BZ168,DC168)</f>
        <v>0</v>
      </c>
      <c r="AW168" s="31" t="n">
        <f aca="false">INDEX(Curves!$A$12:$AZ$907,$BZ168,DD168)</f>
        <v>0</v>
      </c>
      <c r="AX168" s="31" t="n">
        <f aca="false">INDEX(Curves!$A$12:$AZ$907,$BZ168,DE168)</f>
        <v>0</v>
      </c>
      <c r="AY168" s="31"/>
      <c r="AZ168" s="31" t="n">
        <f aca="false">INDEX(Curves!$A$12:$AZ$907,$BZ168,DG168)</f>
        <v>0</v>
      </c>
      <c r="BA168" s="31" t="n">
        <f aca="false">INDEX(Curves!$A$12:$AZ$907,$BZ168,DH168)</f>
        <v>0</v>
      </c>
      <c r="BB168" s="31" t="n">
        <f aca="false">INDEX(Curves!$A$12:$AZ$907,$BZ168,DI168)</f>
        <v>0</v>
      </c>
      <c r="BC168" s="31"/>
      <c r="BD168" s="31" t="n">
        <f aca="false">INDEX(Curves!$A$12:$AZ$907,$BZ168,DK168)</f>
        <v>0</v>
      </c>
      <c r="BE168" s="31" t="n">
        <f aca="false">INDEX(Curves!$A$12:$AZ$907,$BZ168,DL168)</f>
        <v>0</v>
      </c>
      <c r="BF168" s="31" t="n">
        <f aca="false">INDEX(Curves!$A$12:$AZ$907,$BZ168,DM168)</f>
        <v>0</v>
      </c>
      <c r="BG168" s="31"/>
      <c r="BH168" s="31" t="n">
        <f aca="false">INDEX(Curves!$A$12:$AZ$907,$BZ168,DO168)</f>
        <v>0</v>
      </c>
      <c r="BI168" s="31" t="n">
        <f aca="false">INDEX(Curves!$A$12:$AZ$907,$BZ168,DP168)</f>
        <v>0</v>
      </c>
      <c r="BJ168" s="31" t="n">
        <f aca="false">INDEX(Curves!$A$12:$AZ$907,$BZ168,DQ168)</f>
        <v>0</v>
      </c>
      <c r="BK168" s="0"/>
      <c r="BL168" s="0"/>
      <c r="BM168" s="51" t="n">
        <f aca="false">BM167</f>
        <v>35916</v>
      </c>
      <c r="BN168" s="51" t="n">
        <f aca="false">EOMONTH(BM168,1)</f>
        <v>35976</v>
      </c>
      <c r="BO168" s="51" t="n">
        <f aca="false">EOMONTH(BN168,1)</f>
        <v>36007</v>
      </c>
      <c r="BP168" s="51" t="n">
        <f aca="false">EOMONTH(BO168,1)</f>
        <v>36038</v>
      </c>
      <c r="BQ168" s="51" t="n">
        <f aca="false">EOMONTH(BP168,1)</f>
        <v>36068</v>
      </c>
      <c r="BR168" s="51" t="n">
        <f aca="false">EOMONTH(BQ168,1)</f>
        <v>36099</v>
      </c>
      <c r="BS168" s="51" t="n">
        <f aca="false">EOMONTH(BR168,1)</f>
        <v>36129</v>
      </c>
      <c r="BT168" s="51" t="n">
        <f aca="false">EOMONTH(BS168,1)</f>
        <v>36160</v>
      </c>
      <c r="BU168" s="51" t="n">
        <f aca="false">EOMONTH(BT168,1)</f>
        <v>36191</v>
      </c>
      <c r="BV168" s="51" t="n">
        <f aca="false">EOMONTH(BU168,1)</f>
        <v>36219</v>
      </c>
      <c r="BW168" s="51" t="n">
        <f aca="false">EOMONTH(BV168,1)</f>
        <v>36250</v>
      </c>
      <c r="BX168" s="52"/>
      <c r="BZ168" s="34" t="n">
        <f aca="false">MATCH(C168,Curves!$C$12:$C$433,0)</f>
        <v>166</v>
      </c>
      <c r="CA168" s="34" t="n">
        <f aca="false">MATCH(CONCATENATE("NG ",TEXT($BM168,"mmm-yyyy")),Curves!$11:$11,0)</f>
        <v>20</v>
      </c>
      <c r="CB168" s="34" t="n">
        <f aca="false">MATCH(CONCATENATE("B ",TEXT($BM168,"mmm-yyyy")),Curves!$11:$11,0)</f>
        <v>8</v>
      </c>
      <c r="CC168" s="34" t="n">
        <f aca="false">MATCH(CONCATENATE("DISC ",TEXT($BM168,"mmm-yyyy")),Curves!$11:$11,0)</f>
        <v>32</v>
      </c>
      <c r="CD168" s="34"/>
      <c r="CE168" s="34" t="n">
        <f aca="false">MATCH(CONCATENATE("NG ",TEXT($BN168,"mmm-yyyy")),Curves!$11:$11,0)</f>
        <v>21</v>
      </c>
      <c r="CF168" s="34" t="n">
        <f aca="false">MATCH(CONCATENATE("B ",TEXT($BN168,"mmm-yyyy")),Curves!$11:$11,0)</f>
        <v>9</v>
      </c>
      <c r="CG168" s="34" t="n">
        <f aca="false">MATCH(CONCATENATE("DISC ",TEXT($BN168,"mmm-yyyy")),Curves!$11:$11,0)</f>
        <v>33</v>
      </c>
      <c r="CH168" s="34"/>
      <c r="CI168" s="34" t="n">
        <f aca="false">MATCH(CONCATENATE("NG ",TEXT($BO168,"mmm-yyyy")),Curves!$11:$11,0)</f>
        <v>22</v>
      </c>
      <c r="CJ168" s="34" t="n">
        <f aca="false">MATCH(CONCATENATE("B ",TEXT($BO168,"mmm-yyyy")),Curves!$11:$11,0)</f>
        <v>10</v>
      </c>
      <c r="CK168" s="34" t="n">
        <f aca="false">MATCH(CONCATENATE("DISC ",TEXT($BO168,"mmm-yyyy")),Curves!$11:$11,0)</f>
        <v>34</v>
      </c>
      <c r="CL168" s="34"/>
      <c r="CM168" s="34" t="n">
        <f aca="false">MATCH(CONCATENATE("NG ",TEXT($BP168,"mmm-yyyy")),Curves!$11:$11,0)</f>
        <v>23</v>
      </c>
      <c r="CN168" s="34" t="n">
        <f aca="false">MATCH(CONCATENATE("B ",TEXT($BP168,"mmm-yyyy")),Curves!$11:$11,0)</f>
        <v>11</v>
      </c>
      <c r="CO168" s="34" t="n">
        <f aca="false">MATCH(CONCATENATE("DISC ",TEXT($BP168,"mmm-yyyy")),Curves!$11:$11,0)</f>
        <v>35</v>
      </c>
      <c r="CP168" s="34"/>
      <c r="CQ168" s="34" t="n">
        <f aca="false">MATCH(CONCATENATE("NG ",TEXT($BQ168,"mmm-yyyy")),Curves!$11:$11,0)</f>
        <v>24</v>
      </c>
      <c r="CR168" s="34" t="n">
        <f aca="false">MATCH(CONCATENATE("B ",TEXT($BQ168,"mmm-yyyy")),Curves!$11:$11,0)</f>
        <v>12</v>
      </c>
      <c r="CS168" s="34" t="n">
        <f aca="false">MATCH(CONCATENATE("DISC ",TEXT($BQ168,"mmm-yyyy")),Curves!$11:$11,0)</f>
        <v>36</v>
      </c>
      <c r="CT168" s="34"/>
      <c r="CU168" s="34" t="n">
        <f aca="false">MATCH(CONCATENATE("NG ",TEXT($BR168,"mmm-yyyy")),Curves!$11:$11,0)</f>
        <v>25</v>
      </c>
      <c r="CV168" s="34" t="n">
        <f aca="false">MATCH(CONCATENATE("B ",TEXT($BR168,"mmm-yyyy")),Curves!$11:$11,0)</f>
        <v>13</v>
      </c>
      <c r="CW168" s="34" t="n">
        <f aca="false">MATCH(CONCATENATE("DISC ",TEXT($BR168,"mmm-yyyy")),Curves!$11:$11,0)</f>
        <v>37</v>
      </c>
      <c r="CX168" s="34"/>
      <c r="CY168" s="34" t="n">
        <f aca="false">MATCH(CONCATENATE("NG ",TEXT($BS168,"mmm-yyyy")),Curves!$11:$11,0)</f>
        <v>26</v>
      </c>
      <c r="CZ168" s="34" t="n">
        <f aca="false">MATCH(CONCATENATE("B ",TEXT($BS168,"mmm-yyyy")),Curves!$11:$11,0)</f>
        <v>14</v>
      </c>
      <c r="DA168" s="34" t="n">
        <f aca="false">MATCH(CONCATENATE("DISC ",TEXT($BS168,"mmm-yyyy")),Curves!$11:$11,0)</f>
        <v>38</v>
      </c>
      <c r="DB168" s="34"/>
      <c r="DC168" s="34" t="n">
        <f aca="false">MATCH(CONCATENATE("NG ",TEXT($BT168,"mmm-yyyy")),Curves!$11:$11,0)</f>
        <v>27</v>
      </c>
      <c r="DD168" s="34" t="n">
        <f aca="false">MATCH(CONCATENATE("B ",TEXT($BT168,"mmm-yyyy")),Curves!$11:$11,0)</f>
        <v>15</v>
      </c>
      <c r="DE168" s="34" t="n">
        <f aca="false">MATCH(CONCATENATE("DISC ",TEXT($BT168,"mmm-yyyy")),Curves!$11:$11,0)</f>
        <v>39</v>
      </c>
      <c r="DF168" s="34"/>
      <c r="DG168" s="34" t="n">
        <f aca="false">MATCH(CONCATENATE("NG ",TEXT($BU168,"mmm-yyyy")),Curves!$11:$11,0)</f>
        <v>28</v>
      </c>
      <c r="DH168" s="34" t="n">
        <f aca="false">MATCH(CONCATENATE("B ",TEXT($BU168,"mmm-yyyy")),Curves!$11:$11,0)</f>
        <v>16</v>
      </c>
      <c r="DI168" s="34" t="n">
        <f aca="false">MATCH(CONCATENATE("DISC ",TEXT($BU168,"mmm-yyyy")),Curves!$11:$11,0)</f>
        <v>40</v>
      </c>
      <c r="DK168" s="34" t="n">
        <f aca="false">MATCH(CONCATENATE("NG ",TEXT($BV168,"mmm-yyyy")),Curves!$11:$11,0)</f>
        <v>29</v>
      </c>
      <c r="DL168" s="34" t="n">
        <f aca="false">MATCH(CONCATENATE("B ",TEXT($BV168,"mmm-yyyy")),Curves!$11:$11,0)</f>
        <v>17</v>
      </c>
      <c r="DM168" s="34" t="n">
        <f aca="false">MATCH(CONCATENATE("DISC ",TEXT($BV168,"mmm-yyyy")),Curves!$11:$11,0)</f>
        <v>41</v>
      </c>
      <c r="DO168" s="34" t="n">
        <f aca="false">MATCH(CONCATENATE("NG ",TEXT($BW168,"mmm-yyyy")),Curves!$11:$11,0)</f>
        <v>30</v>
      </c>
      <c r="DP168" s="34" t="n">
        <f aca="false">MATCH(CONCATENATE("B ",TEXT($BW168,"mmm-yyyy")),Curves!$11:$11,0)</f>
        <v>18</v>
      </c>
      <c r="DQ168" s="34" t="n">
        <f aca="false">MATCH(CONCATENATE("DISC ",TEXT($BW168,"mmm-yyyy")),Curves!$11:$11,0)</f>
        <v>42</v>
      </c>
    </row>
    <row r="169" customFormat="false" ht="12.75" hidden="false" customHeight="false" outlineLevel="0" collapsed="false">
      <c r="B169" s="26" t="n">
        <f aca="false">IF(C169&lt;&gt;"",IF(C169&gt;=(WORKDAY(EOMONTH(C169,0)+1,-2)),EOMONTH(EOMONTH(C169,0)+1,0)+1,EOMONTH(C169,0)+1),"")</f>
        <v>36069</v>
      </c>
      <c r="C169" s="45" t="n">
        <f aca="false">IF(Curves!C178&lt;&gt;"",Curves!C178,"")</f>
        <v>36052</v>
      </c>
      <c r="D169" s="46"/>
      <c r="E169" s="47" t="n">
        <f aca="false">(T169+U169)*V169</f>
        <v>0</v>
      </c>
      <c r="F169" s="47" t="n">
        <f aca="false">(X169+Y169)*Z169</f>
        <v>0</v>
      </c>
      <c r="G169" s="47" t="n">
        <f aca="false">(AB169+AC169)*AD169</f>
        <v>0</v>
      </c>
      <c r="H169" s="47" t="n">
        <f aca="false">(AF169+AG169)*AH169</f>
        <v>0</v>
      </c>
      <c r="I169" s="47" t="n">
        <f aca="false">(AJ169+AK169)*AL169</f>
        <v>0</v>
      </c>
      <c r="J169" s="47" t="n">
        <f aca="false">(AN169+AO169)*AP169</f>
        <v>2.16423628446936</v>
      </c>
      <c r="K169" s="47" t="n">
        <f aca="false">(AR169+AS169)*AT169</f>
        <v>2.44584519369446</v>
      </c>
      <c r="L169" s="47" t="n">
        <f aca="false">(AV169+AW169)*AX169</f>
        <v>2.67497069334171</v>
      </c>
      <c r="M169" s="47" t="n">
        <f aca="false">(AZ169+BA169)*BB169</f>
        <v>2.73656153848357</v>
      </c>
      <c r="N169" s="47" t="n">
        <f aca="false">(BD169+BE169)*BF169</f>
        <v>2.62348555509037</v>
      </c>
      <c r="O169" s="48" t="n">
        <f aca="false">(BH169+BI169)*BJ169</f>
        <v>2.49217017260372</v>
      </c>
      <c r="P169" s="49" t="n">
        <f aca="false">MAX(E169:O169)</f>
        <v>2.73656153848357</v>
      </c>
      <c r="Q169" s="49" t="n">
        <f aca="false">MIN(J169:O169)</f>
        <v>2.16423628446936</v>
      </c>
      <c r="R169" s="50" t="n">
        <f aca="false">IF(P169-Q169&lt;&gt;0,P169-Q169,R168)</f>
        <v>0.572325254014213</v>
      </c>
      <c r="T169" s="31" t="n">
        <f aca="false">INDEX(Curves!$A$12:$AZ$907,$BZ169,CA169)</f>
        <v>0</v>
      </c>
      <c r="U169" s="31" t="n">
        <f aca="false">INDEX(Curves!$A$12:$AZ$907,$BZ169,CB169)</f>
        <v>0</v>
      </c>
      <c r="V169" s="31" t="n">
        <f aca="false">INDEX(Curves!$A$12:$AZ$907,$BZ169,CC169)</f>
        <v>0</v>
      </c>
      <c r="W169" s="31"/>
      <c r="X169" s="31" t="n">
        <f aca="false">INDEX(Curves!$A$12:$AZ$907,$BZ169,CE169)</f>
        <v>0</v>
      </c>
      <c r="Y169" s="31" t="n">
        <f aca="false">INDEX(Curves!$A$12:$AZ$907,$BZ169,CF169)</f>
        <v>0</v>
      </c>
      <c r="Z169" s="31" t="n">
        <f aca="false">INDEX(Curves!$A$12:$AZ$907,$BZ169,CG169)</f>
        <v>0</v>
      </c>
      <c r="AA169" s="31"/>
      <c r="AB169" s="31" t="n">
        <f aca="false">INDEX(Curves!$A$12:$AZ$907,$BZ169,CI169)</f>
        <v>0</v>
      </c>
      <c r="AC169" s="31" t="n">
        <f aca="false">INDEX(Curves!$A$12:$AZ$907,$BZ169,CJ169)</f>
        <v>0</v>
      </c>
      <c r="AD169" s="31" t="n">
        <f aca="false">INDEX(Curves!$A$12:$AZ$907,$BZ169,CK169)</f>
        <v>0</v>
      </c>
      <c r="AE169" s="31"/>
      <c r="AF169" s="31" t="n">
        <f aca="false">INDEX(Curves!$A$12:$AZ$907,$BZ169,CM169)</f>
        <v>0</v>
      </c>
      <c r="AG169" s="31" t="n">
        <f aca="false">INDEX(Curves!$A$12:$AZ$907,$BZ169,CN169)</f>
        <v>0</v>
      </c>
      <c r="AH169" s="31" t="n">
        <f aca="false">INDEX(Curves!$A$12:$AZ$907,$BZ169,CO169)</f>
        <v>0</v>
      </c>
      <c r="AI169" s="31"/>
      <c r="AJ169" s="31" t="n">
        <f aca="false">INDEX(Curves!$A$12:$AZ$907,$BZ169,CQ169)</f>
        <v>0</v>
      </c>
      <c r="AK169" s="31" t="n">
        <f aca="false">INDEX(Curves!$A$12:$AZ$907,$BZ169,CR169)</f>
        <v>0</v>
      </c>
      <c r="AL169" s="31" t="n">
        <f aca="false">INDEX(Curves!$A$12:$AZ$907,$BZ169,CS169)</f>
        <v>0</v>
      </c>
      <c r="AM169" s="31"/>
      <c r="AN169" s="31" t="n">
        <f aca="false">INDEX(Curves!$A$12:$AZ$907,$BZ169,CU169)</f>
        <v>1.945</v>
      </c>
      <c r="AO169" s="31" t="n">
        <f aca="false">INDEX(Curves!$A$12:$AZ$907,$BZ169,CV169)</f>
        <v>0.225</v>
      </c>
      <c r="AP169" s="31" t="n">
        <f aca="false">INDEX(Curves!$A$12:$AZ$907,$BZ169,CW169)</f>
        <v>0.997343909893714</v>
      </c>
      <c r="AQ169" s="31"/>
      <c r="AR169" s="31" t="n">
        <f aca="false">INDEX(Curves!$A$12:$AZ$907,$BZ169,CY169)</f>
        <v>2.214</v>
      </c>
      <c r="AS169" s="31" t="n">
        <f aca="false">INDEX(Curves!$A$12:$AZ$907,$BZ169,CZ169)</f>
        <v>0.25</v>
      </c>
      <c r="AT169" s="31" t="n">
        <f aca="false">INDEX(Curves!$A$12:$AZ$907,$BZ169,DA169)</f>
        <v>0.992631977960415</v>
      </c>
      <c r="AU169" s="31"/>
      <c r="AV169" s="31" t="n">
        <f aca="false">INDEX(Curves!$A$12:$AZ$907,$BZ169,DC169)</f>
        <v>2.457</v>
      </c>
      <c r="AW169" s="31" t="n">
        <f aca="false">INDEX(Curves!$A$12:$AZ$907,$BZ169,DD169)</f>
        <v>0.25</v>
      </c>
      <c r="AX169" s="31" t="n">
        <f aca="false">INDEX(Curves!$A$12:$AZ$907,$BZ169,DE169)</f>
        <v>0.988167969464982</v>
      </c>
      <c r="AY169" s="31"/>
      <c r="AZ169" s="31" t="n">
        <f aca="false">INDEX(Curves!$A$12:$AZ$907,$BZ169,DG169)</f>
        <v>2.532</v>
      </c>
      <c r="BA169" s="31" t="n">
        <f aca="false">INDEX(Curves!$A$12:$AZ$907,$BZ169,DH169)</f>
        <v>0.25</v>
      </c>
      <c r="BB169" s="31" t="n">
        <f aca="false">INDEX(Curves!$A$12:$AZ$907,$BZ169,DI169)</f>
        <v>0.983666980044418</v>
      </c>
      <c r="BC169" s="31"/>
      <c r="BD169" s="31" t="n">
        <f aca="false">INDEX(Curves!$A$12:$AZ$907,$BZ169,DK169)</f>
        <v>2.429</v>
      </c>
      <c r="BE169" s="31" t="n">
        <f aca="false">INDEX(Curves!$A$12:$AZ$907,$BZ169,DL169)</f>
        <v>0.25</v>
      </c>
      <c r="BF169" s="31" t="n">
        <f aca="false">INDEX(Curves!$A$12:$AZ$907,$BZ169,DM169)</f>
        <v>0.979277922766097</v>
      </c>
      <c r="BG169" s="31"/>
      <c r="BH169" s="31" t="n">
        <f aca="false">INDEX(Curves!$A$12:$AZ$907,$BZ169,DO169)</f>
        <v>2.305</v>
      </c>
      <c r="BI169" s="31" t="n">
        <f aca="false">INDEX(Curves!$A$12:$AZ$907,$BZ169,DP169)</f>
        <v>0.25</v>
      </c>
      <c r="BJ169" s="31" t="n">
        <f aca="false">INDEX(Curves!$A$12:$AZ$907,$BZ169,DQ169)</f>
        <v>0.975409069512218</v>
      </c>
      <c r="BK169" s="0"/>
      <c r="BL169" s="0"/>
      <c r="BM169" s="51" t="n">
        <f aca="false">BM168</f>
        <v>35916</v>
      </c>
      <c r="BN169" s="51" t="n">
        <f aca="false">EOMONTH(BM169,1)</f>
        <v>35976</v>
      </c>
      <c r="BO169" s="51" t="n">
        <f aca="false">EOMONTH(BN169,1)</f>
        <v>36007</v>
      </c>
      <c r="BP169" s="51" t="n">
        <f aca="false">EOMONTH(BO169,1)</f>
        <v>36038</v>
      </c>
      <c r="BQ169" s="51" t="n">
        <f aca="false">EOMONTH(BP169,1)</f>
        <v>36068</v>
      </c>
      <c r="BR169" s="51" t="n">
        <f aca="false">EOMONTH(BQ169,1)</f>
        <v>36099</v>
      </c>
      <c r="BS169" s="51" t="n">
        <f aca="false">EOMONTH(BR169,1)</f>
        <v>36129</v>
      </c>
      <c r="BT169" s="51" t="n">
        <f aca="false">EOMONTH(BS169,1)</f>
        <v>36160</v>
      </c>
      <c r="BU169" s="51" t="n">
        <f aca="false">EOMONTH(BT169,1)</f>
        <v>36191</v>
      </c>
      <c r="BV169" s="51" t="n">
        <f aca="false">EOMONTH(BU169,1)</f>
        <v>36219</v>
      </c>
      <c r="BW169" s="51" t="n">
        <f aca="false">EOMONTH(BV169,1)</f>
        <v>36250</v>
      </c>
      <c r="BX169" s="52"/>
      <c r="BZ169" s="34" t="n">
        <f aca="false">MATCH(C169,Curves!$C$12:$C$433,0)</f>
        <v>167</v>
      </c>
      <c r="CA169" s="34" t="n">
        <f aca="false">MATCH(CONCATENATE("NG ",TEXT($BM169,"mmm-yyyy")),Curves!$11:$11,0)</f>
        <v>20</v>
      </c>
      <c r="CB169" s="34" t="n">
        <f aca="false">MATCH(CONCATENATE("B ",TEXT($BM169,"mmm-yyyy")),Curves!$11:$11,0)</f>
        <v>8</v>
      </c>
      <c r="CC169" s="34" t="n">
        <f aca="false">MATCH(CONCATENATE("DISC ",TEXT($BM169,"mmm-yyyy")),Curves!$11:$11,0)</f>
        <v>32</v>
      </c>
      <c r="CD169" s="34"/>
      <c r="CE169" s="34" t="n">
        <f aca="false">MATCH(CONCATENATE("NG ",TEXT($BN169,"mmm-yyyy")),Curves!$11:$11,0)</f>
        <v>21</v>
      </c>
      <c r="CF169" s="34" t="n">
        <f aca="false">MATCH(CONCATENATE("B ",TEXT($BN169,"mmm-yyyy")),Curves!$11:$11,0)</f>
        <v>9</v>
      </c>
      <c r="CG169" s="34" t="n">
        <f aca="false">MATCH(CONCATENATE("DISC ",TEXT($BN169,"mmm-yyyy")),Curves!$11:$11,0)</f>
        <v>33</v>
      </c>
      <c r="CH169" s="34"/>
      <c r="CI169" s="34" t="n">
        <f aca="false">MATCH(CONCATENATE("NG ",TEXT($BO169,"mmm-yyyy")),Curves!$11:$11,0)</f>
        <v>22</v>
      </c>
      <c r="CJ169" s="34" t="n">
        <f aca="false">MATCH(CONCATENATE("B ",TEXT($BO169,"mmm-yyyy")),Curves!$11:$11,0)</f>
        <v>10</v>
      </c>
      <c r="CK169" s="34" t="n">
        <f aca="false">MATCH(CONCATENATE("DISC ",TEXT($BO169,"mmm-yyyy")),Curves!$11:$11,0)</f>
        <v>34</v>
      </c>
      <c r="CL169" s="34"/>
      <c r="CM169" s="34" t="n">
        <f aca="false">MATCH(CONCATENATE("NG ",TEXT($BP169,"mmm-yyyy")),Curves!$11:$11,0)</f>
        <v>23</v>
      </c>
      <c r="CN169" s="34" t="n">
        <f aca="false">MATCH(CONCATENATE("B ",TEXT($BP169,"mmm-yyyy")),Curves!$11:$11,0)</f>
        <v>11</v>
      </c>
      <c r="CO169" s="34" t="n">
        <f aca="false">MATCH(CONCATENATE("DISC ",TEXT($BP169,"mmm-yyyy")),Curves!$11:$11,0)</f>
        <v>35</v>
      </c>
      <c r="CP169" s="34"/>
      <c r="CQ169" s="34" t="n">
        <f aca="false">MATCH(CONCATENATE("NG ",TEXT($BQ169,"mmm-yyyy")),Curves!$11:$11,0)</f>
        <v>24</v>
      </c>
      <c r="CR169" s="34" t="n">
        <f aca="false">MATCH(CONCATENATE("B ",TEXT($BQ169,"mmm-yyyy")),Curves!$11:$11,0)</f>
        <v>12</v>
      </c>
      <c r="CS169" s="34" t="n">
        <f aca="false">MATCH(CONCATENATE("DISC ",TEXT($BQ169,"mmm-yyyy")),Curves!$11:$11,0)</f>
        <v>36</v>
      </c>
      <c r="CT169" s="34"/>
      <c r="CU169" s="34" t="n">
        <f aca="false">MATCH(CONCATENATE("NG ",TEXT($BR169,"mmm-yyyy")),Curves!$11:$11,0)</f>
        <v>25</v>
      </c>
      <c r="CV169" s="34" t="n">
        <f aca="false">MATCH(CONCATENATE("B ",TEXT($BR169,"mmm-yyyy")),Curves!$11:$11,0)</f>
        <v>13</v>
      </c>
      <c r="CW169" s="34" t="n">
        <f aca="false">MATCH(CONCATENATE("DISC ",TEXT($BR169,"mmm-yyyy")),Curves!$11:$11,0)</f>
        <v>37</v>
      </c>
      <c r="CX169" s="34"/>
      <c r="CY169" s="34" t="n">
        <f aca="false">MATCH(CONCATENATE("NG ",TEXT($BS169,"mmm-yyyy")),Curves!$11:$11,0)</f>
        <v>26</v>
      </c>
      <c r="CZ169" s="34" t="n">
        <f aca="false">MATCH(CONCATENATE("B ",TEXT($BS169,"mmm-yyyy")),Curves!$11:$11,0)</f>
        <v>14</v>
      </c>
      <c r="DA169" s="34" t="n">
        <f aca="false">MATCH(CONCATENATE("DISC ",TEXT($BS169,"mmm-yyyy")),Curves!$11:$11,0)</f>
        <v>38</v>
      </c>
      <c r="DB169" s="34"/>
      <c r="DC169" s="34" t="n">
        <f aca="false">MATCH(CONCATENATE("NG ",TEXT($BT169,"mmm-yyyy")),Curves!$11:$11,0)</f>
        <v>27</v>
      </c>
      <c r="DD169" s="34" t="n">
        <f aca="false">MATCH(CONCATENATE("B ",TEXT($BT169,"mmm-yyyy")),Curves!$11:$11,0)</f>
        <v>15</v>
      </c>
      <c r="DE169" s="34" t="n">
        <f aca="false">MATCH(CONCATENATE("DISC ",TEXT($BT169,"mmm-yyyy")),Curves!$11:$11,0)</f>
        <v>39</v>
      </c>
      <c r="DF169" s="34"/>
      <c r="DG169" s="34" t="n">
        <f aca="false">MATCH(CONCATENATE("NG ",TEXT($BU169,"mmm-yyyy")),Curves!$11:$11,0)</f>
        <v>28</v>
      </c>
      <c r="DH169" s="34" t="n">
        <f aca="false">MATCH(CONCATENATE("B ",TEXT($BU169,"mmm-yyyy")),Curves!$11:$11,0)</f>
        <v>16</v>
      </c>
      <c r="DI169" s="34" t="n">
        <f aca="false">MATCH(CONCATENATE("DISC ",TEXT($BU169,"mmm-yyyy")),Curves!$11:$11,0)</f>
        <v>40</v>
      </c>
      <c r="DK169" s="34" t="n">
        <f aca="false">MATCH(CONCATENATE("NG ",TEXT($BV169,"mmm-yyyy")),Curves!$11:$11,0)</f>
        <v>29</v>
      </c>
      <c r="DL169" s="34" t="n">
        <f aca="false">MATCH(CONCATENATE("B ",TEXT($BV169,"mmm-yyyy")),Curves!$11:$11,0)</f>
        <v>17</v>
      </c>
      <c r="DM169" s="34" t="n">
        <f aca="false">MATCH(CONCATENATE("DISC ",TEXT($BV169,"mmm-yyyy")),Curves!$11:$11,0)</f>
        <v>41</v>
      </c>
      <c r="DO169" s="34" t="n">
        <f aca="false">MATCH(CONCATENATE("NG ",TEXT($BW169,"mmm-yyyy")),Curves!$11:$11,0)</f>
        <v>30</v>
      </c>
      <c r="DP169" s="34" t="n">
        <f aca="false">MATCH(CONCATENATE("B ",TEXT($BW169,"mmm-yyyy")),Curves!$11:$11,0)</f>
        <v>18</v>
      </c>
      <c r="DQ169" s="34" t="n">
        <f aca="false">MATCH(CONCATENATE("DISC ",TEXT($BW169,"mmm-yyyy")),Curves!$11:$11,0)</f>
        <v>42</v>
      </c>
    </row>
    <row r="170" customFormat="false" ht="12.75" hidden="false" customHeight="false" outlineLevel="0" collapsed="false">
      <c r="B170" s="26" t="n">
        <f aca="false">IF(C170&lt;&gt;"",IF(C170&gt;=(WORKDAY(EOMONTH(C170,0)+1,-2)),EOMONTH(EOMONTH(C170,0)+1,0)+1,EOMONTH(C170,0)+1),"")</f>
        <v>36069</v>
      </c>
      <c r="C170" s="45" t="n">
        <f aca="false">IF(Curves!C179&lt;&gt;"",Curves!C179,"")</f>
        <v>36053</v>
      </c>
      <c r="D170" s="46"/>
      <c r="E170" s="47" t="n">
        <f aca="false">(T170+U170)*V170</f>
        <v>0</v>
      </c>
      <c r="F170" s="47" t="n">
        <f aca="false">(X170+Y170)*Z170</f>
        <v>0</v>
      </c>
      <c r="G170" s="47" t="n">
        <f aca="false">(AB170+AC170)*AD170</f>
        <v>0</v>
      </c>
      <c r="H170" s="47" t="n">
        <f aca="false">(AF170+AG170)*AH170</f>
        <v>0</v>
      </c>
      <c r="I170" s="47" t="n">
        <f aca="false">(AJ170+AK170)*AL170</f>
        <v>0</v>
      </c>
      <c r="J170" s="47" t="n">
        <f aca="false">(AN170+AO170)*AP170</f>
        <v>2.26232323571574</v>
      </c>
      <c r="K170" s="47" t="n">
        <f aca="false">(AR170+AS170)*AT170</f>
        <v>2.57737180927101</v>
      </c>
      <c r="L170" s="47" t="n">
        <f aca="false">(AV170+AW170)*AX170</f>
        <v>2.77387374243548</v>
      </c>
      <c r="M170" s="47" t="n">
        <f aca="false">(AZ170+BA170)*BB170</f>
        <v>2.82666868265135</v>
      </c>
      <c r="N170" s="47" t="n">
        <f aca="false">(BD170+BE170)*BF170</f>
        <v>2.689649914625</v>
      </c>
      <c r="O170" s="48" t="n">
        <f aca="false">(BH170+BI170)*BJ170</f>
        <v>2.53255503232785</v>
      </c>
      <c r="P170" s="49" t="n">
        <f aca="false">MAX(E170:O170)</f>
        <v>2.82666868265135</v>
      </c>
      <c r="Q170" s="49" t="n">
        <f aca="false">MIN(J170:O170)</f>
        <v>2.26232323571574</v>
      </c>
      <c r="R170" s="50" t="n">
        <f aca="false">IF(P170-Q170&lt;&gt;0,P170-Q170,R169)</f>
        <v>0.564345446935608</v>
      </c>
      <c r="T170" s="31" t="n">
        <f aca="false">INDEX(Curves!$A$12:$AZ$907,$BZ170,CA170)</f>
        <v>0</v>
      </c>
      <c r="U170" s="31" t="n">
        <f aca="false">INDEX(Curves!$A$12:$AZ$907,$BZ170,CB170)</f>
        <v>0</v>
      </c>
      <c r="V170" s="31" t="n">
        <f aca="false">INDEX(Curves!$A$12:$AZ$907,$BZ170,CC170)</f>
        <v>0</v>
      </c>
      <c r="W170" s="31"/>
      <c r="X170" s="31" t="n">
        <f aca="false">INDEX(Curves!$A$12:$AZ$907,$BZ170,CE170)</f>
        <v>0</v>
      </c>
      <c r="Y170" s="31" t="n">
        <f aca="false">INDEX(Curves!$A$12:$AZ$907,$BZ170,CF170)</f>
        <v>0</v>
      </c>
      <c r="Z170" s="31" t="n">
        <f aca="false">INDEX(Curves!$A$12:$AZ$907,$BZ170,CG170)</f>
        <v>0</v>
      </c>
      <c r="AA170" s="31"/>
      <c r="AB170" s="31" t="n">
        <f aca="false">INDEX(Curves!$A$12:$AZ$907,$BZ170,CI170)</f>
        <v>0</v>
      </c>
      <c r="AC170" s="31" t="n">
        <f aca="false">INDEX(Curves!$A$12:$AZ$907,$BZ170,CJ170)</f>
        <v>0</v>
      </c>
      <c r="AD170" s="31" t="n">
        <f aca="false">INDEX(Curves!$A$12:$AZ$907,$BZ170,CK170)</f>
        <v>0</v>
      </c>
      <c r="AE170" s="31"/>
      <c r="AF170" s="31" t="n">
        <f aca="false">INDEX(Curves!$A$12:$AZ$907,$BZ170,CM170)</f>
        <v>0</v>
      </c>
      <c r="AG170" s="31" t="n">
        <f aca="false">INDEX(Curves!$A$12:$AZ$907,$BZ170,CN170)</f>
        <v>0</v>
      </c>
      <c r="AH170" s="31" t="n">
        <f aca="false">INDEX(Curves!$A$12:$AZ$907,$BZ170,CO170)</f>
        <v>0</v>
      </c>
      <c r="AI170" s="31"/>
      <c r="AJ170" s="31" t="n">
        <f aca="false">INDEX(Curves!$A$12:$AZ$907,$BZ170,CQ170)</f>
        <v>0</v>
      </c>
      <c r="AK170" s="31" t="n">
        <f aca="false">INDEX(Curves!$A$12:$AZ$907,$BZ170,CR170)</f>
        <v>0</v>
      </c>
      <c r="AL170" s="31" t="n">
        <f aca="false">INDEX(Curves!$A$12:$AZ$907,$BZ170,CS170)</f>
        <v>0</v>
      </c>
      <c r="AM170" s="31"/>
      <c r="AN170" s="31" t="n">
        <f aca="false">INDEX(Curves!$A$12:$AZ$907,$BZ170,CU170)</f>
        <v>2.123</v>
      </c>
      <c r="AO170" s="31" t="n">
        <f aca="false">INDEX(Curves!$A$12:$AZ$907,$BZ170,CV170)</f>
        <v>0.145</v>
      </c>
      <c r="AP170" s="31" t="n">
        <f aca="false">INDEX(Curves!$A$12:$AZ$907,$BZ170,CW170)</f>
        <v>0.997497017511349</v>
      </c>
      <c r="AQ170" s="31"/>
      <c r="AR170" s="31" t="n">
        <f aca="false">INDEX(Curves!$A$12:$AZ$907,$BZ170,CY170)</f>
        <v>2.391</v>
      </c>
      <c r="AS170" s="31" t="n">
        <f aca="false">INDEX(Curves!$A$12:$AZ$907,$BZ170,CZ170)</f>
        <v>0.205</v>
      </c>
      <c r="AT170" s="31" t="n">
        <f aca="false">INDEX(Curves!$A$12:$AZ$907,$BZ170,DA170)</f>
        <v>0.992824271676044</v>
      </c>
      <c r="AU170" s="31"/>
      <c r="AV170" s="31" t="n">
        <f aca="false">INDEX(Curves!$A$12:$AZ$907,$BZ170,DC170)</f>
        <v>2.601</v>
      </c>
      <c r="AW170" s="31" t="n">
        <f aca="false">INDEX(Curves!$A$12:$AZ$907,$BZ170,DD170)</f>
        <v>0.205</v>
      </c>
      <c r="AX170" s="31" t="n">
        <f aca="false">INDEX(Curves!$A$12:$AZ$907,$BZ170,DE170)</f>
        <v>0.988550870433172</v>
      </c>
      <c r="AY170" s="31"/>
      <c r="AZ170" s="31" t="n">
        <f aca="false">INDEX(Curves!$A$12:$AZ$907,$BZ170,DG170)</f>
        <v>2.667</v>
      </c>
      <c r="BA170" s="31" t="n">
        <f aca="false">INDEX(Curves!$A$12:$AZ$907,$BZ170,DH170)</f>
        <v>0.205</v>
      </c>
      <c r="BB170" s="31" t="n">
        <f aca="false">INDEX(Curves!$A$12:$AZ$907,$BZ170,DI170)</f>
        <v>0.984216115129299</v>
      </c>
      <c r="BC170" s="31"/>
      <c r="BD170" s="31" t="n">
        <f aca="false">INDEX(Curves!$A$12:$AZ$907,$BZ170,DK170)</f>
        <v>2.54</v>
      </c>
      <c r="BE170" s="31" t="n">
        <f aca="false">INDEX(Curves!$A$12:$AZ$907,$BZ170,DL170)</f>
        <v>0.205</v>
      </c>
      <c r="BF170" s="31" t="n">
        <f aca="false">INDEX(Curves!$A$12:$AZ$907,$BZ170,DM170)</f>
        <v>0.979836034471765</v>
      </c>
      <c r="BG170" s="31"/>
      <c r="BH170" s="31" t="n">
        <f aca="false">INDEX(Curves!$A$12:$AZ$907,$BZ170,DO170)</f>
        <v>2.39</v>
      </c>
      <c r="BI170" s="31" t="n">
        <f aca="false">INDEX(Curves!$A$12:$AZ$907,$BZ170,DP170)</f>
        <v>0.205</v>
      </c>
      <c r="BJ170" s="31" t="n">
        <f aca="false">INDEX(Curves!$A$12:$AZ$907,$BZ170,DQ170)</f>
        <v>0.975936428642718</v>
      </c>
      <c r="BK170" s="0"/>
      <c r="BL170" s="0"/>
      <c r="BM170" s="51" t="n">
        <f aca="false">BM169</f>
        <v>35916</v>
      </c>
      <c r="BN170" s="51" t="n">
        <f aca="false">EOMONTH(BM170,1)</f>
        <v>35976</v>
      </c>
      <c r="BO170" s="51" t="n">
        <f aca="false">EOMONTH(BN170,1)</f>
        <v>36007</v>
      </c>
      <c r="BP170" s="51" t="n">
        <f aca="false">EOMONTH(BO170,1)</f>
        <v>36038</v>
      </c>
      <c r="BQ170" s="51" t="n">
        <f aca="false">EOMONTH(BP170,1)</f>
        <v>36068</v>
      </c>
      <c r="BR170" s="51" t="n">
        <f aca="false">EOMONTH(BQ170,1)</f>
        <v>36099</v>
      </c>
      <c r="BS170" s="51" t="n">
        <f aca="false">EOMONTH(BR170,1)</f>
        <v>36129</v>
      </c>
      <c r="BT170" s="51" t="n">
        <f aca="false">EOMONTH(BS170,1)</f>
        <v>36160</v>
      </c>
      <c r="BU170" s="51" t="n">
        <f aca="false">EOMONTH(BT170,1)</f>
        <v>36191</v>
      </c>
      <c r="BV170" s="51" t="n">
        <f aca="false">EOMONTH(BU170,1)</f>
        <v>36219</v>
      </c>
      <c r="BW170" s="51" t="n">
        <f aca="false">EOMONTH(BV170,1)</f>
        <v>36250</v>
      </c>
      <c r="BX170" s="52"/>
      <c r="BZ170" s="34" t="n">
        <f aca="false">MATCH(C170,Curves!$C$12:$C$433,0)</f>
        <v>168</v>
      </c>
      <c r="CA170" s="34" t="n">
        <f aca="false">MATCH(CONCATENATE("NG ",TEXT($BM170,"mmm-yyyy")),Curves!$11:$11,0)</f>
        <v>20</v>
      </c>
      <c r="CB170" s="34" t="n">
        <f aca="false">MATCH(CONCATENATE("B ",TEXT($BM170,"mmm-yyyy")),Curves!$11:$11,0)</f>
        <v>8</v>
      </c>
      <c r="CC170" s="34" t="n">
        <f aca="false">MATCH(CONCATENATE("DISC ",TEXT($BM170,"mmm-yyyy")),Curves!$11:$11,0)</f>
        <v>32</v>
      </c>
      <c r="CD170" s="34"/>
      <c r="CE170" s="34" t="n">
        <f aca="false">MATCH(CONCATENATE("NG ",TEXT($BN170,"mmm-yyyy")),Curves!$11:$11,0)</f>
        <v>21</v>
      </c>
      <c r="CF170" s="34" t="n">
        <f aca="false">MATCH(CONCATENATE("B ",TEXT($BN170,"mmm-yyyy")),Curves!$11:$11,0)</f>
        <v>9</v>
      </c>
      <c r="CG170" s="34" t="n">
        <f aca="false">MATCH(CONCATENATE("DISC ",TEXT($BN170,"mmm-yyyy")),Curves!$11:$11,0)</f>
        <v>33</v>
      </c>
      <c r="CH170" s="34"/>
      <c r="CI170" s="34" t="n">
        <f aca="false">MATCH(CONCATENATE("NG ",TEXT($BO170,"mmm-yyyy")),Curves!$11:$11,0)</f>
        <v>22</v>
      </c>
      <c r="CJ170" s="34" t="n">
        <f aca="false">MATCH(CONCATENATE("B ",TEXT($BO170,"mmm-yyyy")),Curves!$11:$11,0)</f>
        <v>10</v>
      </c>
      <c r="CK170" s="34" t="n">
        <f aca="false">MATCH(CONCATENATE("DISC ",TEXT($BO170,"mmm-yyyy")),Curves!$11:$11,0)</f>
        <v>34</v>
      </c>
      <c r="CL170" s="34"/>
      <c r="CM170" s="34" t="n">
        <f aca="false">MATCH(CONCATENATE("NG ",TEXT($BP170,"mmm-yyyy")),Curves!$11:$11,0)</f>
        <v>23</v>
      </c>
      <c r="CN170" s="34" t="n">
        <f aca="false">MATCH(CONCATENATE("B ",TEXT($BP170,"mmm-yyyy")),Curves!$11:$11,0)</f>
        <v>11</v>
      </c>
      <c r="CO170" s="34" t="n">
        <f aca="false">MATCH(CONCATENATE("DISC ",TEXT($BP170,"mmm-yyyy")),Curves!$11:$11,0)</f>
        <v>35</v>
      </c>
      <c r="CP170" s="34"/>
      <c r="CQ170" s="34" t="n">
        <f aca="false">MATCH(CONCATENATE("NG ",TEXT($BQ170,"mmm-yyyy")),Curves!$11:$11,0)</f>
        <v>24</v>
      </c>
      <c r="CR170" s="34" t="n">
        <f aca="false">MATCH(CONCATENATE("B ",TEXT($BQ170,"mmm-yyyy")),Curves!$11:$11,0)</f>
        <v>12</v>
      </c>
      <c r="CS170" s="34" t="n">
        <f aca="false">MATCH(CONCATENATE("DISC ",TEXT($BQ170,"mmm-yyyy")),Curves!$11:$11,0)</f>
        <v>36</v>
      </c>
      <c r="CT170" s="34"/>
      <c r="CU170" s="34" t="n">
        <f aca="false">MATCH(CONCATENATE("NG ",TEXT($BR170,"mmm-yyyy")),Curves!$11:$11,0)</f>
        <v>25</v>
      </c>
      <c r="CV170" s="34" t="n">
        <f aca="false">MATCH(CONCATENATE("B ",TEXT($BR170,"mmm-yyyy")),Curves!$11:$11,0)</f>
        <v>13</v>
      </c>
      <c r="CW170" s="34" t="n">
        <f aca="false">MATCH(CONCATENATE("DISC ",TEXT($BR170,"mmm-yyyy")),Curves!$11:$11,0)</f>
        <v>37</v>
      </c>
      <c r="CX170" s="34"/>
      <c r="CY170" s="34" t="n">
        <f aca="false">MATCH(CONCATENATE("NG ",TEXT($BS170,"mmm-yyyy")),Curves!$11:$11,0)</f>
        <v>26</v>
      </c>
      <c r="CZ170" s="34" t="n">
        <f aca="false">MATCH(CONCATENATE("B ",TEXT($BS170,"mmm-yyyy")),Curves!$11:$11,0)</f>
        <v>14</v>
      </c>
      <c r="DA170" s="34" t="n">
        <f aca="false">MATCH(CONCATENATE("DISC ",TEXT($BS170,"mmm-yyyy")),Curves!$11:$11,0)</f>
        <v>38</v>
      </c>
      <c r="DB170" s="34"/>
      <c r="DC170" s="34" t="n">
        <f aca="false">MATCH(CONCATENATE("NG ",TEXT($BT170,"mmm-yyyy")),Curves!$11:$11,0)</f>
        <v>27</v>
      </c>
      <c r="DD170" s="34" t="n">
        <f aca="false">MATCH(CONCATENATE("B ",TEXT($BT170,"mmm-yyyy")),Curves!$11:$11,0)</f>
        <v>15</v>
      </c>
      <c r="DE170" s="34" t="n">
        <f aca="false">MATCH(CONCATENATE("DISC ",TEXT($BT170,"mmm-yyyy")),Curves!$11:$11,0)</f>
        <v>39</v>
      </c>
      <c r="DF170" s="34"/>
      <c r="DG170" s="34" t="n">
        <f aca="false">MATCH(CONCATENATE("NG ",TEXT($BU170,"mmm-yyyy")),Curves!$11:$11,0)</f>
        <v>28</v>
      </c>
      <c r="DH170" s="34" t="n">
        <f aca="false">MATCH(CONCATENATE("B ",TEXT($BU170,"mmm-yyyy")),Curves!$11:$11,0)</f>
        <v>16</v>
      </c>
      <c r="DI170" s="34" t="n">
        <f aca="false">MATCH(CONCATENATE("DISC ",TEXT($BU170,"mmm-yyyy")),Curves!$11:$11,0)</f>
        <v>40</v>
      </c>
      <c r="DK170" s="34" t="n">
        <f aca="false">MATCH(CONCATENATE("NG ",TEXT($BV170,"mmm-yyyy")),Curves!$11:$11,0)</f>
        <v>29</v>
      </c>
      <c r="DL170" s="34" t="n">
        <f aca="false">MATCH(CONCATENATE("B ",TEXT($BV170,"mmm-yyyy")),Curves!$11:$11,0)</f>
        <v>17</v>
      </c>
      <c r="DM170" s="34" t="n">
        <f aca="false">MATCH(CONCATENATE("DISC ",TEXT($BV170,"mmm-yyyy")),Curves!$11:$11,0)</f>
        <v>41</v>
      </c>
      <c r="DO170" s="34" t="n">
        <f aca="false">MATCH(CONCATENATE("NG ",TEXT($BW170,"mmm-yyyy")),Curves!$11:$11,0)</f>
        <v>30</v>
      </c>
      <c r="DP170" s="34" t="n">
        <f aca="false">MATCH(CONCATENATE("B ",TEXT($BW170,"mmm-yyyy")),Curves!$11:$11,0)</f>
        <v>18</v>
      </c>
      <c r="DQ170" s="34" t="n">
        <f aca="false">MATCH(CONCATENATE("DISC ",TEXT($BW170,"mmm-yyyy")),Curves!$11:$11,0)</f>
        <v>42</v>
      </c>
    </row>
    <row r="171" customFormat="false" ht="12.75" hidden="false" customHeight="false" outlineLevel="0" collapsed="false">
      <c r="B171" s="26" t="n">
        <f aca="false">IF(C171&lt;&gt;"",IF(C171&gt;=(WORKDAY(EOMONTH(C171,0)+1,-2)),EOMONTH(EOMONTH(C171,0)+1,0)+1,EOMONTH(C171,0)+1),"")</f>
        <v>36069</v>
      </c>
      <c r="C171" s="45" t="n">
        <f aca="false">IF(Curves!C180&lt;&gt;"",Curves!C180,"")</f>
        <v>36054</v>
      </c>
      <c r="D171" s="46"/>
      <c r="E171" s="47" t="n">
        <f aca="false">(T171+U171)*V171</f>
        <v>0</v>
      </c>
      <c r="F171" s="47" t="n">
        <f aca="false">(X171+Y171)*Z171</f>
        <v>0</v>
      </c>
      <c r="G171" s="47" t="n">
        <f aca="false">(AB171+AC171)*AD171</f>
        <v>0</v>
      </c>
      <c r="H171" s="47" t="n">
        <f aca="false">(AF171+AG171)*AH171</f>
        <v>0</v>
      </c>
      <c r="I171" s="47" t="n">
        <f aca="false">(AJ171+AK171)*AL171</f>
        <v>0</v>
      </c>
      <c r="J171" s="47" t="n">
        <f aca="false">(AN171+AO171)*AP171</f>
        <v>2.33550400148293</v>
      </c>
      <c r="K171" s="47" t="n">
        <f aca="false">(AR171+AS171)*AT171</f>
        <v>2.66314378952922</v>
      </c>
      <c r="L171" s="47" t="n">
        <f aca="false">(AV171+AW171)*AX171</f>
        <v>2.81966765187009</v>
      </c>
      <c r="M171" s="47" t="n">
        <f aca="false">(AZ171+BA171)*BB171</f>
        <v>2.85936420364472</v>
      </c>
      <c r="N171" s="47" t="n">
        <f aca="false">(BD171+BE171)*BF171</f>
        <v>2.70936509363908</v>
      </c>
      <c r="O171" s="48" t="n">
        <f aca="false">(BH171+BI171)*BJ171</f>
        <v>2.54234191492644</v>
      </c>
      <c r="P171" s="49" t="n">
        <f aca="false">MAX(E171:O171)</f>
        <v>2.85936420364472</v>
      </c>
      <c r="Q171" s="49" t="n">
        <f aca="false">MIN(J171:O171)</f>
        <v>2.33550400148293</v>
      </c>
      <c r="R171" s="50" t="n">
        <f aca="false">IF(P171-Q171&lt;&gt;0,P171-Q171,R170)</f>
        <v>0.523860202161789</v>
      </c>
      <c r="T171" s="31" t="n">
        <f aca="false">INDEX(Curves!$A$12:$AZ$907,$BZ171,CA171)</f>
        <v>0</v>
      </c>
      <c r="U171" s="31" t="n">
        <f aca="false">INDEX(Curves!$A$12:$AZ$907,$BZ171,CB171)</f>
        <v>0</v>
      </c>
      <c r="V171" s="31" t="n">
        <f aca="false">INDEX(Curves!$A$12:$AZ$907,$BZ171,CC171)</f>
        <v>0</v>
      </c>
      <c r="W171" s="31"/>
      <c r="X171" s="31" t="n">
        <f aca="false">INDEX(Curves!$A$12:$AZ$907,$BZ171,CE171)</f>
        <v>0</v>
      </c>
      <c r="Y171" s="31" t="n">
        <f aca="false">INDEX(Curves!$A$12:$AZ$907,$BZ171,CF171)</f>
        <v>0</v>
      </c>
      <c r="Z171" s="31" t="n">
        <f aca="false">INDEX(Curves!$A$12:$AZ$907,$BZ171,CG171)</f>
        <v>0</v>
      </c>
      <c r="AA171" s="31"/>
      <c r="AB171" s="31" t="n">
        <f aca="false">INDEX(Curves!$A$12:$AZ$907,$BZ171,CI171)</f>
        <v>0</v>
      </c>
      <c r="AC171" s="31" t="n">
        <f aca="false">INDEX(Curves!$A$12:$AZ$907,$BZ171,CJ171)</f>
        <v>0</v>
      </c>
      <c r="AD171" s="31" t="n">
        <f aca="false">INDEX(Curves!$A$12:$AZ$907,$BZ171,CK171)</f>
        <v>0</v>
      </c>
      <c r="AE171" s="31"/>
      <c r="AF171" s="31" t="n">
        <f aca="false">INDEX(Curves!$A$12:$AZ$907,$BZ171,CM171)</f>
        <v>0</v>
      </c>
      <c r="AG171" s="31" t="n">
        <f aca="false">INDEX(Curves!$A$12:$AZ$907,$BZ171,CN171)</f>
        <v>0</v>
      </c>
      <c r="AH171" s="31" t="n">
        <f aca="false">INDEX(Curves!$A$12:$AZ$907,$BZ171,CO171)</f>
        <v>0</v>
      </c>
      <c r="AI171" s="31"/>
      <c r="AJ171" s="31" t="n">
        <f aca="false">INDEX(Curves!$A$12:$AZ$907,$BZ171,CQ171)</f>
        <v>0</v>
      </c>
      <c r="AK171" s="31" t="n">
        <f aca="false">INDEX(Curves!$A$12:$AZ$907,$BZ171,CR171)</f>
        <v>0</v>
      </c>
      <c r="AL171" s="31" t="n">
        <f aca="false">INDEX(Curves!$A$12:$AZ$907,$BZ171,CS171)</f>
        <v>0</v>
      </c>
      <c r="AM171" s="31"/>
      <c r="AN171" s="31" t="n">
        <f aca="false">INDEX(Curves!$A$12:$AZ$907,$BZ171,CU171)</f>
        <v>2.241</v>
      </c>
      <c r="AO171" s="31" t="n">
        <f aca="false">INDEX(Curves!$A$12:$AZ$907,$BZ171,CV171)</f>
        <v>0.1</v>
      </c>
      <c r="AP171" s="31" t="n">
        <f aca="false">INDEX(Curves!$A$12:$AZ$907,$BZ171,CW171)</f>
        <v>0.997652285981602</v>
      </c>
      <c r="AQ171" s="31"/>
      <c r="AR171" s="31" t="n">
        <f aca="false">INDEX(Curves!$A$12:$AZ$907,$BZ171,CY171)</f>
        <v>2.477</v>
      </c>
      <c r="AS171" s="31" t="n">
        <f aca="false">INDEX(Curves!$A$12:$AZ$907,$BZ171,CZ171)</f>
        <v>0.205</v>
      </c>
      <c r="AT171" s="31" t="n">
        <f aca="false">INDEX(Curves!$A$12:$AZ$907,$BZ171,DA171)</f>
        <v>0.992969347326331</v>
      </c>
      <c r="AU171" s="31"/>
      <c r="AV171" s="31" t="n">
        <f aca="false">INDEX(Curves!$A$12:$AZ$907,$BZ171,DC171)</f>
        <v>2.647</v>
      </c>
      <c r="AW171" s="31" t="n">
        <f aca="false">INDEX(Curves!$A$12:$AZ$907,$BZ171,DD171)</f>
        <v>0.205</v>
      </c>
      <c r="AX171" s="31" t="n">
        <f aca="false">INDEX(Curves!$A$12:$AZ$907,$BZ171,DE171)</f>
        <v>0.988663272044211</v>
      </c>
      <c r="AY171" s="31"/>
      <c r="AZ171" s="31" t="n">
        <f aca="false">INDEX(Curves!$A$12:$AZ$907,$BZ171,DG171)</f>
        <v>2.7</v>
      </c>
      <c r="BA171" s="31" t="n">
        <f aca="false">INDEX(Curves!$A$12:$AZ$907,$BZ171,DH171)</f>
        <v>0.205</v>
      </c>
      <c r="BB171" s="31" t="n">
        <f aca="false">INDEX(Curves!$A$12:$AZ$907,$BZ171,DI171)</f>
        <v>0.984290603664275</v>
      </c>
      <c r="BC171" s="31"/>
      <c r="BD171" s="31" t="n">
        <f aca="false">INDEX(Curves!$A$12:$AZ$907,$BZ171,DK171)</f>
        <v>2.56</v>
      </c>
      <c r="BE171" s="31" t="n">
        <f aca="false">INDEX(Curves!$A$12:$AZ$907,$BZ171,DL171)</f>
        <v>0.205</v>
      </c>
      <c r="BF171" s="31" t="n">
        <f aca="false">INDEX(Curves!$A$12:$AZ$907,$BZ171,DM171)</f>
        <v>0.979878876542161</v>
      </c>
      <c r="BG171" s="31"/>
      <c r="BH171" s="31" t="n">
        <f aca="false">INDEX(Curves!$A$12:$AZ$907,$BZ171,DO171)</f>
        <v>2.4</v>
      </c>
      <c r="BI171" s="31" t="n">
        <f aca="false">INDEX(Curves!$A$12:$AZ$907,$BZ171,DP171)</f>
        <v>0.205</v>
      </c>
      <c r="BJ171" s="31" t="n">
        <f aca="false">INDEX(Curves!$A$12:$AZ$907,$BZ171,DQ171)</f>
        <v>0.975946992294217</v>
      </c>
      <c r="BK171" s="0"/>
      <c r="BL171" s="0"/>
      <c r="BM171" s="51" t="n">
        <f aca="false">BM170</f>
        <v>35916</v>
      </c>
      <c r="BN171" s="51" t="n">
        <f aca="false">EOMONTH(BM171,1)</f>
        <v>35976</v>
      </c>
      <c r="BO171" s="51" t="n">
        <f aca="false">EOMONTH(BN171,1)</f>
        <v>36007</v>
      </c>
      <c r="BP171" s="51" t="n">
        <f aca="false">EOMONTH(BO171,1)</f>
        <v>36038</v>
      </c>
      <c r="BQ171" s="51" t="n">
        <f aca="false">EOMONTH(BP171,1)</f>
        <v>36068</v>
      </c>
      <c r="BR171" s="51" t="n">
        <f aca="false">EOMONTH(BQ171,1)</f>
        <v>36099</v>
      </c>
      <c r="BS171" s="51" t="n">
        <f aca="false">EOMONTH(BR171,1)</f>
        <v>36129</v>
      </c>
      <c r="BT171" s="51" t="n">
        <f aca="false">EOMONTH(BS171,1)</f>
        <v>36160</v>
      </c>
      <c r="BU171" s="51" t="n">
        <f aca="false">EOMONTH(BT171,1)</f>
        <v>36191</v>
      </c>
      <c r="BV171" s="51" t="n">
        <f aca="false">EOMONTH(BU171,1)</f>
        <v>36219</v>
      </c>
      <c r="BW171" s="51" t="n">
        <f aca="false">EOMONTH(BV171,1)</f>
        <v>36250</v>
      </c>
      <c r="BX171" s="52"/>
      <c r="BZ171" s="34" t="n">
        <f aca="false">MATCH(C171,Curves!$C$12:$C$433,0)</f>
        <v>169</v>
      </c>
      <c r="CA171" s="34" t="n">
        <f aca="false">MATCH(CONCATENATE("NG ",TEXT($BM171,"mmm-yyyy")),Curves!$11:$11,0)</f>
        <v>20</v>
      </c>
      <c r="CB171" s="34" t="n">
        <f aca="false">MATCH(CONCATENATE("B ",TEXT($BM171,"mmm-yyyy")),Curves!$11:$11,0)</f>
        <v>8</v>
      </c>
      <c r="CC171" s="34" t="n">
        <f aca="false">MATCH(CONCATENATE("DISC ",TEXT($BM171,"mmm-yyyy")),Curves!$11:$11,0)</f>
        <v>32</v>
      </c>
      <c r="CD171" s="34"/>
      <c r="CE171" s="34" t="n">
        <f aca="false">MATCH(CONCATENATE("NG ",TEXT($BN171,"mmm-yyyy")),Curves!$11:$11,0)</f>
        <v>21</v>
      </c>
      <c r="CF171" s="34" t="n">
        <f aca="false">MATCH(CONCATENATE("B ",TEXT($BN171,"mmm-yyyy")),Curves!$11:$11,0)</f>
        <v>9</v>
      </c>
      <c r="CG171" s="34" t="n">
        <f aca="false">MATCH(CONCATENATE("DISC ",TEXT($BN171,"mmm-yyyy")),Curves!$11:$11,0)</f>
        <v>33</v>
      </c>
      <c r="CH171" s="34"/>
      <c r="CI171" s="34" t="n">
        <f aca="false">MATCH(CONCATENATE("NG ",TEXT($BO171,"mmm-yyyy")),Curves!$11:$11,0)</f>
        <v>22</v>
      </c>
      <c r="CJ171" s="34" t="n">
        <f aca="false">MATCH(CONCATENATE("B ",TEXT($BO171,"mmm-yyyy")),Curves!$11:$11,0)</f>
        <v>10</v>
      </c>
      <c r="CK171" s="34" t="n">
        <f aca="false">MATCH(CONCATENATE("DISC ",TEXT($BO171,"mmm-yyyy")),Curves!$11:$11,0)</f>
        <v>34</v>
      </c>
      <c r="CL171" s="34"/>
      <c r="CM171" s="34" t="n">
        <f aca="false">MATCH(CONCATENATE("NG ",TEXT($BP171,"mmm-yyyy")),Curves!$11:$11,0)</f>
        <v>23</v>
      </c>
      <c r="CN171" s="34" t="n">
        <f aca="false">MATCH(CONCATENATE("B ",TEXT($BP171,"mmm-yyyy")),Curves!$11:$11,0)</f>
        <v>11</v>
      </c>
      <c r="CO171" s="34" t="n">
        <f aca="false">MATCH(CONCATENATE("DISC ",TEXT($BP171,"mmm-yyyy")),Curves!$11:$11,0)</f>
        <v>35</v>
      </c>
      <c r="CP171" s="34"/>
      <c r="CQ171" s="34" t="n">
        <f aca="false">MATCH(CONCATENATE("NG ",TEXT($BQ171,"mmm-yyyy")),Curves!$11:$11,0)</f>
        <v>24</v>
      </c>
      <c r="CR171" s="34" t="n">
        <f aca="false">MATCH(CONCATENATE("B ",TEXT($BQ171,"mmm-yyyy")),Curves!$11:$11,0)</f>
        <v>12</v>
      </c>
      <c r="CS171" s="34" t="n">
        <f aca="false">MATCH(CONCATENATE("DISC ",TEXT($BQ171,"mmm-yyyy")),Curves!$11:$11,0)</f>
        <v>36</v>
      </c>
      <c r="CT171" s="34"/>
      <c r="CU171" s="34" t="n">
        <f aca="false">MATCH(CONCATENATE("NG ",TEXT($BR171,"mmm-yyyy")),Curves!$11:$11,0)</f>
        <v>25</v>
      </c>
      <c r="CV171" s="34" t="n">
        <f aca="false">MATCH(CONCATENATE("B ",TEXT($BR171,"mmm-yyyy")),Curves!$11:$11,0)</f>
        <v>13</v>
      </c>
      <c r="CW171" s="34" t="n">
        <f aca="false">MATCH(CONCATENATE("DISC ",TEXT($BR171,"mmm-yyyy")),Curves!$11:$11,0)</f>
        <v>37</v>
      </c>
      <c r="CX171" s="34"/>
      <c r="CY171" s="34" t="n">
        <f aca="false">MATCH(CONCATENATE("NG ",TEXT($BS171,"mmm-yyyy")),Curves!$11:$11,0)</f>
        <v>26</v>
      </c>
      <c r="CZ171" s="34" t="n">
        <f aca="false">MATCH(CONCATENATE("B ",TEXT($BS171,"mmm-yyyy")),Curves!$11:$11,0)</f>
        <v>14</v>
      </c>
      <c r="DA171" s="34" t="n">
        <f aca="false">MATCH(CONCATENATE("DISC ",TEXT($BS171,"mmm-yyyy")),Curves!$11:$11,0)</f>
        <v>38</v>
      </c>
      <c r="DB171" s="34"/>
      <c r="DC171" s="34" t="n">
        <f aca="false">MATCH(CONCATENATE("NG ",TEXT($BT171,"mmm-yyyy")),Curves!$11:$11,0)</f>
        <v>27</v>
      </c>
      <c r="DD171" s="34" t="n">
        <f aca="false">MATCH(CONCATENATE("B ",TEXT($BT171,"mmm-yyyy")),Curves!$11:$11,0)</f>
        <v>15</v>
      </c>
      <c r="DE171" s="34" t="n">
        <f aca="false">MATCH(CONCATENATE("DISC ",TEXT($BT171,"mmm-yyyy")),Curves!$11:$11,0)</f>
        <v>39</v>
      </c>
      <c r="DF171" s="34"/>
      <c r="DG171" s="34" t="n">
        <f aca="false">MATCH(CONCATENATE("NG ",TEXT($BU171,"mmm-yyyy")),Curves!$11:$11,0)</f>
        <v>28</v>
      </c>
      <c r="DH171" s="34" t="n">
        <f aca="false">MATCH(CONCATENATE("B ",TEXT($BU171,"mmm-yyyy")),Curves!$11:$11,0)</f>
        <v>16</v>
      </c>
      <c r="DI171" s="34" t="n">
        <f aca="false">MATCH(CONCATENATE("DISC ",TEXT($BU171,"mmm-yyyy")),Curves!$11:$11,0)</f>
        <v>40</v>
      </c>
      <c r="DK171" s="34" t="n">
        <f aca="false">MATCH(CONCATENATE("NG ",TEXT($BV171,"mmm-yyyy")),Curves!$11:$11,0)</f>
        <v>29</v>
      </c>
      <c r="DL171" s="34" t="n">
        <f aca="false">MATCH(CONCATENATE("B ",TEXT($BV171,"mmm-yyyy")),Curves!$11:$11,0)</f>
        <v>17</v>
      </c>
      <c r="DM171" s="34" t="n">
        <f aca="false">MATCH(CONCATENATE("DISC ",TEXT($BV171,"mmm-yyyy")),Curves!$11:$11,0)</f>
        <v>41</v>
      </c>
      <c r="DO171" s="34" t="n">
        <f aca="false">MATCH(CONCATENATE("NG ",TEXT($BW171,"mmm-yyyy")),Curves!$11:$11,0)</f>
        <v>30</v>
      </c>
      <c r="DP171" s="34" t="n">
        <f aca="false">MATCH(CONCATENATE("B ",TEXT($BW171,"mmm-yyyy")),Curves!$11:$11,0)</f>
        <v>18</v>
      </c>
      <c r="DQ171" s="34" t="n">
        <f aca="false">MATCH(CONCATENATE("DISC ",TEXT($BW171,"mmm-yyyy")),Curves!$11:$11,0)</f>
        <v>42</v>
      </c>
    </row>
    <row r="172" customFormat="false" ht="12.75" hidden="false" customHeight="false" outlineLevel="0" collapsed="false">
      <c r="B172" s="26" t="n">
        <f aca="false">IF(C172&lt;&gt;"",IF(C172&gt;=(WORKDAY(EOMONTH(C172,0)+1,-2)),EOMONTH(EOMONTH(C172,0)+1,0)+1,EOMONTH(C172,0)+1),"")</f>
        <v>36069</v>
      </c>
      <c r="C172" s="45" t="n">
        <f aca="false">IF(Curves!C181&lt;&gt;"",Curves!C181,"")</f>
        <v>36055</v>
      </c>
      <c r="D172" s="46"/>
      <c r="E172" s="47" t="n">
        <f aca="false">(T172+U172)*V172</f>
        <v>0</v>
      </c>
      <c r="F172" s="47" t="n">
        <f aca="false">(X172+Y172)*Z172</f>
        <v>0</v>
      </c>
      <c r="G172" s="47" t="n">
        <f aca="false">(AB172+AC172)*AD172</f>
        <v>0</v>
      </c>
      <c r="H172" s="47" t="n">
        <f aca="false">(AF172+AG172)*AH172</f>
        <v>0</v>
      </c>
      <c r="I172" s="47" t="n">
        <f aca="false">(AJ172+AK172)*AL172</f>
        <v>0</v>
      </c>
      <c r="J172" s="47" t="n">
        <f aca="false">(AN172+AO172)*AP172</f>
        <v>2.25303891775488</v>
      </c>
      <c r="K172" s="47" t="n">
        <f aca="false">(AR172+AS172)*AT172</f>
        <v>2.59097639483023</v>
      </c>
      <c r="L172" s="47" t="n">
        <f aca="false">(AV172+AW172)*AX172</f>
        <v>2.75765599124995</v>
      </c>
      <c r="M172" s="47" t="n">
        <f aca="false">(AZ172+BA172)*BB172</f>
        <v>2.80544586271143</v>
      </c>
      <c r="N172" s="47" t="n">
        <f aca="false">(BD172+BE172)*BF172</f>
        <v>2.67522951266757</v>
      </c>
      <c r="O172" s="48" t="n">
        <f aca="false">(BH172+BI172)*BJ172</f>
        <v>2.51805724744714</v>
      </c>
      <c r="P172" s="49" t="n">
        <f aca="false">MAX(E172:O172)</f>
        <v>2.80544586271143</v>
      </c>
      <c r="Q172" s="49" t="n">
        <f aca="false">MIN(J172:O172)</f>
        <v>2.25303891775488</v>
      </c>
      <c r="R172" s="50" t="n">
        <f aca="false">IF(P172-Q172&lt;&gt;0,P172-Q172,R171)</f>
        <v>0.552406944956548</v>
      </c>
      <c r="T172" s="31" t="n">
        <f aca="false">INDEX(Curves!$A$12:$AZ$907,$BZ172,CA172)</f>
        <v>0</v>
      </c>
      <c r="U172" s="31" t="n">
        <f aca="false">INDEX(Curves!$A$12:$AZ$907,$BZ172,CB172)</f>
        <v>0</v>
      </c>
      <c r="V172" s="31" t="n">
        <f aca="false">INDEX(Curves!$A$12:$AZ$907,$BZ172,CC172)</f>
        <v>0</v>
      </c>
      <c r="W172" s="31"/>
      <c r="X172" s="31" t="n">
        <f aca="false">INDEX(Curves!$A$12:$AZ$907,$BZ172,CE172)</f>
        <v>0</v>
      </c>
      <c r="Y172" s="31" t="n">
        <f aca="false">INDEX(Curves!$A$12:$AZ$907,$BZ172,CF172)</f>
        <v>0</v>
      </c>
      <c r="Z172" s="31" t="n">
        <f aca="false">INDEX(Curves!$A$12:$AZ$907,$BZ172,CG172)</f>
        <v>0</v>
      </c>
      <c r="AA172" s="31"/>
      <c r="AB172" s="31" t="n">
        <f aca="false">INDEX(Curves!$A$12:$AZ$907,$BZ172,CI172)</f>
        <v>0</v>
      </c>
      <c r="AC172" s="31" t="n">
        <f aca="false">INDEX(Curves!$A$12:$AZ$907,$BZ172,CJ172)</f>
        <v>0</v>
      </c>
      <c r="AD172" s="31" t="n">
        <f aca="false">INDEX(Curves!$A$12:$AZ$907,$BZ172,CK172)</f>
        <v>0</v>
      </c>
      <c r="AE172" s="31"/>
      <c r="AF172" s="31" t="n">
        <f aca="false">INDEX(Curves!$A$12:$AZ$907,$BZ172,CM172)</f>
        <v>0</v>
      </c>
      <c r="AG172" s="31" t="n">
        <f aca="false">INDEX(Curves!$A$12:$AZ$907,$BZ172,CN172)</f>
        <v>0</v>
      </c>
      <c r="AH172" s="31" t="n">
        <f aca="false">INDEX(Curves!$A$12:$AZ$907,$BZ172,CO172)</f>
        <v>0</v>
      </c>
      <c r="AI172" s="31"/>
      <c r="AJ172" s="31" t="n">
        <f aca="false">INDEX(Curves!$A$12:$AZ$907,$BZ172,CQ172)</f>
        <v>0</v>
      </c>
      <c r="AK172" s="31" t="n">
        <f aca="false">INDEX(Curves!$A$12:$AZ$907,$BZ172,CR172)</f>
        <v>0</v>
      </c>
      <c r="AL172" s="31" t="n">
        <f aca="false">INDEX(Curves!$A$12:$AZ$907,$BZ172,CS172)</f>
        <v>0</v>
      </c>
      <c r="AM172" s="31"/>
      <c r="AN172" s="31" t="n">
        <f aca="false">INDEX(Curves!$A$12:$AZ$907,$BZ172,CU172)</f>
        <v>2.138</v>
      </c>
      <c r="AO172" s="31" t="n">
        <f aca="false">INDEX(Curves!$A$12:$AZ$907,$BZ172,CV172)</f>
        <v>0.12</v>
      </c>
      <c r="AP172" s="31" t="n">
        <f aca="false">INDEX(Curves!$A$12:$AZ$907,$BZ172,CW172)</f>
        <v>0.997802886516778</v>
      </c>
      <c r="AQ172" s="31"/>
      <c r="AR172" s="31" t="n">
        <f aca="false">INDEX(Curves!$A$12:$AZ$907,$BZ172,CY172)</f>
        <v>2.389</v>
      </c>
      <c r="AS172" s="31" t="n">
        <f aca="false">INDEX(Curves!$A$12:$AZ$907,$BZ172,CZ172)</f>
        <v>0.22</v>
      </c>
      <c r="AT172" s="31" t="n">
        <f aca="false">INDEX(Curves!$A$12:$AZ$907,$BZ172,DA172)</f>
        <v>0.993091757313235</v>
      </c>
      <c r="AU172" s="31"/>
      <c r="AV172" s="31" t="n">
        <f aca="false">INDEX(Curves!$A$12:$AZ$907,$BZ172,DC172)</f>
        <v>2.569</v>
      </c>
      <c r="AW172" s="31" t="n">
        <f aca="false">INDEX(Curves!$A$12:$AZ$907,$BZ172,DD172)</f>
        <v>0.22</v>
      </c>
      <c r="AX172" s="31" t="n">
        <f aca="false">INDEX(Curves!$A$12:$AZ$907,$BZ172,DE172)</f>
        <v>0.988761560146987</v>
      </c>
      <c r="AY172" s="31"/>
      <c r="AZ172" s="31" t="n">
        <f aca="false">INDEX(Curves!$A$12:$AZ$907,$BZ172,DG172)</f>
        <v>2.63</v>
      </c>
      <c r="BA172" s="31" t="n">
        <f aca="false">INDEX(Curves!$A$12:$AZ$907,$BZ172,DH172)</f>
        <v>0.22</v>
      </c>
      <c r="BB172" s="31" t="n">
        <f aca="false">INDEX(Curves!$A$12:$AZ$907,$BZ172,DI172)</f>
        <v>0.984366969372432</v>
      </c>
      <c r="BC172" s="31"/>
      <c r="BD172" s="31" t="n">
        <f aca="false">INDEX(Curves!$A$12:$AZ$907,$BZ172,DK172)</f>
        <v>2.51</v>
      </c>
      <c r="BE172" s="31" t="n">
        <f aca="false">INDEX(Curves!$A$12:$AZ$907,$BZ172,DL172)</f>
        <v>0.22</v>
      </c>
      <c r="BF172" s="31" t="n">
        <f aca="false">INDEX(Curves!$A$12:$AZ$907,$BZ172,DM172)</f>
        <v>0.979937550427683</v>
      </c>
      <c r="BG172" s="31"/>
      <c r="BH172" s="31" t="n">
        <f aca="false">INDEX(Curves!$A$12:$AZ$907,$BZ172,DO172)</f>
        <v>2.36</v>
      </c>
      <c r="BI172" s="31" t="n">
        <f aca="false">INDEX(Curves!$A$12:$AZ$907,$BZ172,DP172)</f>
        <v>0.22</v>
      </c>
      <c r="BJ172" s="31" t="n">
        <f aca="false">INDEX(Curves!$A$12:$AZ$907,$BZ172,DQ172)</f>
        <v>0.975991181181061</v>
      </c>
      <c r="BK172" s="0"/>
      <c r="BL172" s="0"/>
      <c r="BM172" s="51" t="n">
        <f aca="false">BM171</f>
        <v>35916</v>
      </c>
      <c r="BN172" s="51" t="n">
        <f aca="false">EOMONTH(BM172,1)</f>
        <v>35976</v>
      </c>
      <c r="BO172" s="51" t="n">
        <f aca="false">EOMONTH(BN172,1)</f>
        <v>36007</v>
      </c>
      <c r="BP172" s="51" t="n">
        <f aca="false">EOMONTH(BO172,1)</f>
        <v>36038</v>
      </c>
      <c r="BQ172" s="51" t="n">
        <f aca="false">EOMONTH(BP172,1)</f>
        <v>36068</v>
      </c>
      <c r="BR172" s="51" t="n">
        <f aca="false">EOMONTH(BQ172,1)</f>
        <v>36099</v>
      </c>
      <c r="BS172" s="51" t="n">
        <f aca="false">EOMONTH(BR172,1)</f>
        <v>36129</v>
      </c>
      <c r="BT172" s="51" t="n">
        <f aca="false">EOMONTH(BS172,1)</f>
        <v>36160</v>
      </c>
      <c r="BU172" s="51" t="n">
        <f aca="false">EOMONTH(BT172,1)</f>
        <v>36191</v>
      </c>
      <c r="BV172" s="51" t="n">
        <f aca="false">EOMONTH(BU172,1)</f>
        <v>36219</v>
      </c>
      <c r="BW172" s="51" t="n">
        <f aca="false">EOMONTH(BV172,1)</f>
        <v>36250</v>
      </c>
      <c r="BX172" s="52"/>
      <c r="BZ172" s="34" t="n">
        <f aca="false">MATCH(C172,Curves!$C$12:$C$433,0)</f>
        <v>170</v>
      </c>
      <c r="CA172" s="34" t="n">
        <f aca="false">MATCH(CONCATENATE("NG ",TEXT($BM172,"mmm-yyyy")),Curves!$11:$11,0)</f>
        <v>20</v>
      </c>
      <c r="CB172" s="34" t="n">
        <f aca="false">MATCH(CONCATENATE("B ",TEXT($BM172,"mmm-yyyy")),Curves!$11:$11,0)</f>
        <v>8</v>
      </c>
      <c r="CC172" s="34" t="n">
        <f aca="false">MATCH(CONCATENATE("DISC ",TEXT($BM172,"mmm-yyyy")),Curves!$11:$11,0)</f>
        <v>32</v>
      </c>
      <c r="CD172" s="34"/>
      <c r="CE172" s="34" t="n">
        <f aca="false">MATCH(CONCATENATE("NG ",TEXT($BN172,"mmm-yyyy")),Curves!$11:$11,0)</f>
        <v>21</v>
      </c>
      <c r="CF172" s="34" t="n">
        <f aca="false">MATCH(CONCATENATE("B ",TEXT($BN172,"mmm-yyyy")),Curves!$11:$11,0)</f>
        <v>9</v>
      </c>
      <c r="CG172" s="34" t="n">
        <f aca="false">MATCH(CONCATENATE("DISC ",TEXT($BN172,"mmm-yyyy")),Curves!$11:$11,0)</f>
        <v>33</v>
      </c>
      <c r="CH172" s="34"/>
      <c r="CI172" s="34" t="n">
        <f aca="false">MATCH(CONCATENATE("NG ",TEXT($BO172,"mmm-yyyy")),Curves!$11:$11,0)</f>
        <v>22</v>
      </c>
      <c r="CJ172" s="34" t="n">
        <f aca="false">MATCH(CONCATENATE("B ",TEXT($BO172,"mmm-yyyy")),Curves!$11:$11,0)</f>
        <v>10</v>
      </c>
      <c r="CK172" s="34" t="n">
        <f aca="false">MATCH(CONCATENATE("DISC ",TEXT($BO172,"mmm-yyyy")),Curves!$11:$11,0)</f>
        <v>34</v>
      </c>
      <c r="CL172" s="34"/>
      <c r="CM172" s="34" t="n">
        <f aca="false">MATCH(CONCATENATE("NG ",TEXT($BP172,"mmm-yyyy")),Curves!$11:$11,0)</f>
        <v>23</v>
      </c>
      <c r="CN172" s="34" t="n">
        <f aca="false">MATCH(CONCATENATE("B ",TEXT($BP172,"mmm-yyyy")),Curves!$11:$11,0)</f>
        <v>11</v>
      </c>
      <c r="CO172" s="34" t="n">
        <f aca="false">MATCH(CONCATENATE("DISC ",TEXT($BP172,"mmm-yyyy")),Curves!$11:$11,0)</f>
        <v>35</v>
      </c>
      <c r="CP172" s="34"/>
      <c r="CQ172" s="34" t="n">
        <f aca="false">MATCH(CONCATENATE("NG ",TEXT($BQ172,"mmm-yyyy")),Curves!$11:$11,0)</f>
        <v>24</v>
      </c>
      <c r="CR172" s="34" t="n">
        <f aca="false">MATCH(CONCATENATE("B ",TEXT($BQ172,"mmm-yyyy")),Curves!$11:$11,0)</f>
        <v>12</v>
      </c>
      <c r="CS172" s="34" t="n">
        <f aca="false">MATCH(CONCATENATE("DISC ",TEXT($BQ172,"mmm-yyyy")),Curves!$11:$11,0)</f>
        <v>36</v>
      </c>
      <c r="CT172" s="34"/>
      <c r="CU172" s="34" t="n">
        <f aca="false">MATCH(CONCATENATE("NG ",TEXT($BR172,"mmm-yyyy")),Curves!$11:$11,0)</f>
        <v>25</v>
      </c>
      <c r="CV172" s="34" t="n">
        <f aca="false">MATCH(CONCATENATE("B ",TEXT($BR172,"mmm-yyyy")),Curves!$11:$11,0)</f>
        <v>13</v>
      </c>
      <c r="CW172" s="34" t="n">
        <f aca="false">MATCH(CONCATENATE("DISC ",TEXT($BR172,"mmm-yyyy")),Curves!$11:$11,0)</f>
        <v>37</v>
      </c>
      <c r="CX172" s="34"/>
      <c r="CY172" s="34" t="n">
        <f aca="false">MATCH(CONCATENATE("NG ",TEXT($BS172,"mmm-yyyy")),Curves!$11:$11,0)</f>
        <v>26</v>
      </c>
      <c r="CZ172" s="34" t="n">
        <f aca="false">MATCH(CONCATENATE("B ",TEXT($BS172,"mmm-yyyy")),Curves!$11:$11,0)</f>
        <v>14</v>
      </c>
      <c r="DA172" s="34" t="n">
        <f aca="false">MATCH(CONCATENATE("DISC ",TEXT($BS172,"mmm-yyyy")),Curves!$11:$11,0)</f>
        <v>38</v>
      </c>
      <c r="DB172" s="34"/>
      <c r="DC172" s="34" t="n">
        <f aca="false">MATCH(CONCATENATE("NG ",TEXT($BT172,"mmm-yyyy")),Curves!$11:$11,0)</f>
        <v>27</v>
      </c>
      <c r="DD172" s="34" t="n">
        <f aca="false">MATCH(CONCATENATE("B ",TEXT($BT172,"mmm-yyyy")),Curves!$11:$11,0)</f>
        <v>15</v>
      </c>
      <c r="DE172" s="34" t="n">
        <f aca="false">MATCH(CONCATENATE("DISC ",TEXT($BT172,"mmm-yyyy")),Curves!$11:$11,0)</f>
        <v>39</v>
      </c>
      <c r="DF172" s="34"/>
      <c r="DG172" s="34" t="n">
        <f aca="false">MATCH(CONCATENATE("NG ",TEXT($BU172,"mmm-yyyy")),Curves!$11:$11,0)</f>
        <v>28</v>
      </c>
      <c r="DH172" s="34" t="n">
        <f aca="false">MATCH(CONCATENATE("B ",TEXT($BU172,"mmm-yyyy")),Curves!$11:$11,0)</f>
        <v>16</v>
      </c>
      <c r="DI172" s="34" t="n">
        <f aca="false">MATCH(CONCATENATE("DISC ",TEXT($BU172,"mmm-yyyy")),Curves!$11:$11,0)</f>
        <v>40</v>
      </c>
      <c r="DK172" s="34" t="n">
        <f aca="false">MATCH(CONCATENATE("NG ",TEXT($BV172,"mmm-yyyy")),Curves!$11:$11,0)</f>
        <v>29</v>
      </c>
      <c r="DL172" s="34" t="n">
        <f aca="false">MATCH(CONCATENATE("B ",TEXT($BV172,"mmm-yyyy")),Curves!$11:$11,0)</f>
        <v>17</v>
      </c>
      <c r="DM172" s="34" t="n">
        <f aca="false">MATCH(CONCATENATE("DISC ",TEXT($BV172,"mmm-yyyy")),Curves!$11:$11,0)</f>
        <v>41</v>
      </c>
      <c r="DO172" s="34" t="n">
        <f aca="false">MATCH(CONCATENATE("NG ",TEXT($BW172,"mmm-yyyy")),Curves!$11:$11,0)</f>
        <v>30</v>
      </c>
      <c r="DP172" s="34" t="n">
        <f aca="false">MATCH(CONCATENATE("B ",TEXT($BW172,"mmm-yyyy")),Curves!$11:$11,0)</f>
        <v>18</v>
      </c>
      <c r="DQ172" s="34" t="n">
        <f aca="false">MATCH(CONCATENATE("DISC ",TEXT($BW172,"mmm-yyyy")),Curves!$11:$11,0)</f>
        <v>42</v>
      </c>
    </row>
    <row r="173" customFormat="false" ht="12.75" hidden="false" customHeight="false" outlineLevel="0" collapsed="false">
      <c r="B173" s="26" t="n">
        <f aca="false">IF(C173&lt;&gt;"",IF(C173&gt;=(WORKDAY(EOMONTH(C173,0)+1,-2)),EOMONTH(EOMONTH(C173,0)+1,0)+1,EOMONTH(C173,0)+1),"")</f>
        <v>36069</v>
      </c>
      <c r="C173" s="45" t="n">
        <f aca="false">IF(Curves!C182&lt;&gt;"",Curves!C182,"")</f>
        <v>36056</v>
      </c>
      <c r="D173" s="46"/>
      <c r="E173" s="47" t="n">
        <f aca="false">(T173+U173)*V173</f>
        <v>0</v>
      </c>
      <c r="F173" s="47" t="n">
        <f aca="false">(X173+Y173)*Z173</f>
        <v>0</v>
      </c>
      <c r="G173" s="47" t="n">
        <f aca="false">(AB173+AC173)*AD173</f>
        <v>0</v>
      </c>
      <c r="H173" s="47" t="n">
        <f aca="false">(AF173+AG173)*AH173</f>
        <v>0</v>
      </c>
      <c r="I173" s="47" t="n">
        <f aca="false">(AJ173+AK173)*AL173</f>
        <v>0</v>
      </c>
      <c r="J173" s="47" t="n">
        <f aca="false">(AN173+AO173)*AP173</f>
        <v>2.31526366388565</v>
      </c>
      <c r="K173" s="47" t="n">
        <f aca="false">(AR173+AS173)*AT173</f>
        <v>2.67579318756003</v>
      </c>
      <c r="L173" s="47" t="n">
        <f aca="false">(AV173+AW173)*AX173</f>
        <v>2.8154403817048</v>
      </c>
      <c r="M173" s="47" t="n">
        <f aca="false">(AZ173+BA173)*BB173</f>
        <v>2.84823790257671</v>
      </c>
      <c r="N173" s="47" t="n">
        <f aca="false">(BD173+BE173)*BF173</f>
        <v>2.70508932466055</v>
      </c>
      <c r="O173" s="48" t="n">
        <f aca="false">(BH173+BI173)*BJ173</f>
        <v>2.53803196493852</v>
      </c>
      <c r="P173" s="49" t="n">
        <f aca="false">MAX(E173:O173)</f>
        <v>2.84823790257671</v>
      </c>
      <c r="Q173" s="49" t="n">
        <f aca="false">MIN(J173:O173)</f>
        <v>2.31526366388565</v>
      </c>
      <c r="R173" s="50" t="n">
        <f aca="false">IF(P173-Q173&lt;&gt;0,P173-Q173,R172)</f>
        <v>0.532974238691057</v>
      </c>
      <c r="T173" s="31" t="n">
        <f aca="false">INDEX(Curves!$A$12:$AZ$907,$BZ173,CA173)</f>
        <v>0</v>
      </c>
      <c r="U173" s="31" t="n">
        <f aca="false">INDEX(Curves!$A$12:$AZ$907,$BZ173,CB173)</f>
        <v>0</v>
      </c>
      <c r="V173" s="31" t="n">
        <f aca="false">INDEX(Curves!$A$12:$AZ$907,$BZ173,CC173)</f>
        <v>0</v>
      </c>
      <c r="W173" s="31"/>
      <c r="X173" s="31" t="n">
        <f aca="false">INDEX(Curves!$A$12:$AZ$907,$BZ173,CE173)</f>
        <v>0</v>
      </c>
      <c r="Y173" s="31" t="n">
        <f aca="false">INDEX(Curves!$A$12:$AZ$907,$BZ173,CF173)</f>
        <v>0</v>
      </c>
      <c r="Z173" s="31" t="n">
        <f aca="false">INDEX(Curves!$A$12:$AZ$907,$BZ173,CG173)</f>
        <v>0</v>
      </c>
      <c r="AA173" s="31"/>
      <c r="AB173" s="31" t="n">
        <f aca="false">INDEX(Curves!$A$12:$AZ$907,$BZ173,CI173)</f>
        <v>0</v>
      </c>
      <c r="AC173" s="31" t="n">
        <f aca="false">INDEX(Curves!$A$12:$AZ$907,$BZ173,CJ173)</f>
        <v>0</v>
      </c>
      <c r="AD173" s="31" t="n">
        <f aca="false">INDEX(Curves!$A$12:$AZ$907,$BZ173,CK173)</f>
        <v>0</v>
      </c>
      <c r="AE173" s="31"/>
      <c r="AF173" s="31" t="n">
        <f aca="false">INDEX(Curves!$A$12:$AZ$907,$BZ173,CM173)</f>
        <v>0</v>
      </c>
      <c r="AG173" s="31" t="n">
        <f aca="false">INDEX(Curves!$A$12:$AZ$907,$BZ173,CN173)</f>
        <v>0</v>
      </c>
      <c r="AH173" s="31" t="n">
        <f aca="false">INDEX(Curves!$A$12:$AZ$907,$BZ173,CO173)</f>
        <v>0</v>
      </c>
      <c r="AI173" s="31"/>
      <c r="AJ173" s="31" t="n">
        <f aca="false">INDEX(Curves!$A$12:$AZ$907,$BZ173,CQ173)</f>
        <v>0</v>
      </c>
      <c r="AK173" s="31" t="n">
        <f aca="false">INDEX(Curves!$A$12:$AZ$907,$BZ173,CR173)</f>
        <v>0</v>
      </c>
      <c r="AL173" s="31" t="n">
        <f aca="false">INDEX(Curves!$A$12:$AZ$907,$BZ173,CS173)</f>
        <v>0</v>
      </c>
      <c r="AM173" s="31"/>
      <c r="AN173" s="31" t="n">
        <f aca="false">INDEX(Curves!$A$12:$AZ$907,$BZ173,CU173)</f>
        <v>2.26</v>
      </c>
      <c r="AO173" s="31" t="n">
        <f aca="false">INDEX(Curves!$A$12:$AZ$907,$BZ173,CV173)</f>
        <v>0.06</v>
      </c>
      <c r="AP173" s="31" t="n">
        <f aca="false">INDEX(Curves!$A$12:$AZ$907,$BZ173,CW173)</f>
        <v>0.997958475812781</v>
      </c>
      <c r="AQ173" s="31"/>
      <c r="AR173" s="31" t="n">
        <f aca="false">INDEX(Curves!$A$12:$AZ$907,$BZ173,CY173)</f>
        <v>2.474</v>
      </c>
      <c r="AS173" s="31" t="n">
        <f aca="false">INDEX(Curves!$A$12:$AZ$907,$BZ173,CZ173)</f>
        <v>0.22</v>
      </c>
      <c r="AT173" s="31" t="n">
        <f aca="false">INDEX(Curves!$A$12:$AZ$907,$BZ173,DA173)</f>
        <v>0.993241717728298</v>
      </c>
      <c r="AU173" s="31"/>
      <c r="AV173" s="31" t="n">
        <f aca="false">INDEX(Curves!$A$12:$AZ$907,$BZ173,DC173)</f>
        <v>2.627</v>
      </c>
      <c r="AW173" s="31" t="n">
        <f aca="false">INDEX(Curves!$A$12:$AZ$907,$BZ173,DD173)</f>
        <v>0.22</v>
      </c>
      <c r="AX173" s="31" t="n">
        <f aca="false">INDEX(Curves!$A$12:$AZ$907,$BZ173,DE173)</f>
        <v>0.988914781069476</v>
      </c>
      <c r="AY173" s="31"/>
      <c r="AZ173" s="31" t="n">
        <f aca="false">INDEX(Curves!$A$12:$AZ$907,$BZ173,DG173)</f>
        <v>2.673</v>
      </c>
      <c r="BA173" s="31" t="n">
        <f aca="false">INDEX(Curves!$A$12:$AZ$907,$BZ173,DH173)</f>
        <v>0.22</v>
      </c>
      <c r="BB173" s="31" t="n">
        <f aca="false">INDEX(Curves!$A$12:$AZ$907,$BZ173,DI173)</f>
        <v>0.984527446448914</v>
      </c>
      <c r="BC173" s="31"/>
      <c r="BD173" s="31" t="n">
        <f aca="false">INDEX(Curves!$A$12:$AZ$907,$BZ173,DK173)</f>
        <v>2.54</v>
      </c>
      <c r="BE173" s="31" t="n">
        <f aca="false">INDEX(Curves!$A$12:$AZ$907,$BZ173,DL173)</f>
        <v>0.22</v>
      </c>
      <c r="BF173" s="31" t="n">
        <f aca="false">INDEX(Curves!$A$12:$AZ$907,$BZ173,DM173)</f>
        <v>0.980104827775562</v>
      </c>
      <c r="BG173" s="31"/>
      <c r="BH173" s="31" t="n">
        <f aca="false">INDEX(Curves!$A$12:$AZ$907,$BZ173,DO173)</f>
        <v>2.38</v>
      </c>
      <c r="BI173" s="31" t="n">
        <f aca="false">INDEX(Curves!$A$12:$AZ$907,$BZ173,DP173)</f>
        <v>0.22</v>
      </c>
      <c r="BJ173" s="31" t="n">
        <f aca="false">INDEX(Curves!$A$12:$AZ$907,$BZ173,DQ173)</f>
        <v>0.976166140360969</v>
      </c>
      <c r="BK173" s="0"/>
      <c r="BL173" s="0"/>
      <c r="BM173" s="51" t="n">
        <f aca="false">BM172</f>
        <v>35916</v>
      </c>
      <c r="BN173" s="51" t="n">
        <f aca="false">EOMONTH(BM173,1)</f>
        <v>35976</v>
      </c>
      <c r="BO173" s="51" t="n">
        <f aca="false">EOMONTH(BN173,1)</f>
        <v>36007</v>
      </c>
      <c r="BP173" s="51" t="n">
        <f aca="false">EOMONTH(BO173,1)</f>
        <v>36038</v>
      </c>
      <c r="BQ173" s="51" t="n">
        <f aca="false">EOMONTH(BP173,1)</f>
        <v>36068</v>
      </c>
      <c r="BR173" s="51" t="n">
        <f aca="false">EOMONTH(BQ173,1)</f>
        <v>36099</v>
      </c>
      <c r="BS173" s="51" t="n">
        <f aca="false">EOMONTH(BR173,1)</f>
        <v>36129</v>
      </c>
      <c r="BT173" s="51" t="n">
        <f aca="false">EOMONTH(BS173,1)</f>
        <v>36160</v>
      </c>
      <c r="BU173" s="51" t="n">
        <f aca="false">EOMONTH(BT173,1)</f>
        <v>36191</v>
      </c>
      <c r="BV173" s="51" t="n">
        <f aca="false">EOMONTH(BU173,1)</f>
        <v>36219</v>
      </c>
      <c r="BW173" s="51" t="n">
        <f aca="false">EOMONTH(BV173,1)</f>
        <v>36250</v>
      </c>
      <c r="BX173" s="52"/>
      <c r="BZ173" s="34" t="n">
        <f aca="false">MATCH(C173,Curves!$C$12:$C$433,0)</f>
        <v>171</v>
      </c>
      <c r="CA173" s="34" t="n">
        <f aca="false">MATCH(CONCATENATE("NG ",TEXT($BM173,"mmm-yyyy")),Curves!$11:$11,0)</f>
        <v>20</v>
      </c>
      <c r="CB173" s="34" t="n">
        <f aca="false">MATCH(CONCATENATE("B ",TEXT($BM173,"mmm-yyyy")),Curves!$11:$11,0)</f>
        <v>8</v>
      </c>
      <c r="CC173" s="34" t="n">
        <f aca="false">MATCH(CONCATENATE("DISC ",TEXT($BM173,"mmm-yyyy")),Curves!$11:$11,0)</f>
        <v>32</v>
      </c>
      <c r="CD173" s="34"/>
      <c r="CE173" s="34" t="n">
        <f aca="false">MATCH(CONCATENATE("NG ",TEXT($BN173,"mmm-yyyy")),Curves!$11:$11,0)</f>
        <v>21</v>
      </c>
      <c r="CF173" s="34" t="n">
        <f aca="false">MATCH(CONCATENATE("B ",TEXT($BN173,"mmm-yyyy")),Curves!$11:$11,0)</f>
        <v>9</v>
      </c>
      <c r="CG173" s="34" t="n">
        <f aca="false">MATCH(CONCATENATE("DISC ",TEXT($BN173,"mmm-yyyy")),Curves!$11:$11,0)</f>
        <v>33</v>
      </c>
      <c r="CH173" s="34"/>
      <c r="CI173" s="34" t="n">
        <f aca="false">MATCH(CONCATENATE("NG ",TEXT($BO173,"mmm-yyyy")),Curves!$11:$11,0)</f>
        <v>22</v>
      </c>
      <c r="CJ173" s="34" t="n">
        <f aca="false">MATCH(CONCATENATE("B ",TEXT($BO173,"mmm-yyyy")),Curves!$11:$11,0)</f>
        <v>10</v>
      </c>
      <c r="CK173" s="34" t="n">
        <f aca="false">MATCH(CONCATENATE("DISC ",TEXT($BO173,"mmm-yyyy")),Curves!$11:$11,0)</f>
        <v>34</v>
      </c>
      <c r="CL173" s="34"/>
      <c r="CM173" s="34" t="n">
        <f aca="false">MATCH(CONCATENATE("NG ",TEXT($BP173,"mmm-yyyy")),Curves!$11:$11,0)</f>
        <v>23</v>
      </c>
      <c r="CN173" s="34" t="n">
        <f aca="false">MATCH(CONCATENATE("B ",TEXT($BP173,"mmm-yyyy")),Curves!$11:$11,0)</f>
        <v>11</v>
      </c>
      <c r="CO173" s="34" t="n">
        <f aca="false">MATCH(CONCATENATE("DISC ",TEXT($BP173,"mmm-yyyy")),Curves!$11:$11,0)</f>
        <v>35</v>
      </c>
      <c r="CP173" s="34"/>
      <c r="CQ173" s="34" t="n">
        <f aca="false">MATCH(CONCATENATE("NG ",TEXT($BQ173,"mmm-yyyy")),Curves!$11:$11,0)</f>
        <v>24</v>
      </c>
      <c r="CR173" s="34" t="n">
        <f aca="false">MATCH(CONCATENATE("B ",TEXT($BQ173,"mmm-yyyy")),Curves!$11:$11,0)</f>
        <v>12</v>
      </c>
      <c r="CS173" s="34" t="n">
        <f aca="false">MATCH(CONCATENATE("DISC ",TEXT($BQ173,"mmm-yyyy")),Curves!$11:$11,0)</f>
        <v>36</v>
      </c>
      <c r="CT173" s="34"/>
      <c r="CU173" s="34" t="n">
        <f aca="false">MATCH(CONCATENATE("NG ",TEXT($BR173,"mmm-yyyy")),Curves!$11:$11,0)</f>
        <v>25</v>
      </c>
      <c r="CV173" s="34" t="n">
        <f aca="false">MATCH(CONCATENATE("B ",TEXT($BR173,"mmm-yyyy")),Curves!$11:$11,0)</f>
        <v>13</v>
      </c>
      <c r="CW173" s="34" t="n">
        <f aca="false">MATCH(CONCATENATE("DISC ",TEXT($BR173,"mmm-yyyy")),Curves!$11:$11,0)</f>
        <v>37</v>
      </c>
      <c r="CX173" s="34"/>
      <c r="CY173" s="34" t="n">
        <f aca="false">MATCH(CONCATENATE("NG ",TEXT($BS173,"mmm-yyyy")),Curves!$11:$11,0)</f>
        <v>26</v>
      </c>
      <c r="CZ173" s="34" t="n">
        <f aca="false">MATCH(CONCATENATE("B ",TEXT($BS173,"mmm-yyyy")),Curves!$11:$11,0)</f>
        <v>14</v>
      </c>
      <c r="DA173" s="34" t="n">
        <f aca="false">MATCH(CONCATENATE("DISC ",TEXT($BS173,"mmm-yyyy")),Curves!$11:$11,0)</f>
        <v>38</v>
      </c>
      <c r="DB173" s="34"/>
      <c r="DC173" s="34" t="n">
        <f aca="false">MATCH(CONCATENATE("NG ",TEXT($BT173,"mmm-yyyy")),Curves!$11:$11,0)</f>
        <v>27</v>
      </c>
      <c r="DD173" s="34" t="n">
        <f aca="false">MATCH(CONCATENATE("B ",TEXT($BT173,"mmm-yyyy")),Curves!$11:$11,0)</f>
        <v>15</v>
      </c>
      <c r="DE173" s="34" t="n">
        <f aca="false">MATCH(CONCATENATE("DISC ",TEXT($BT173,"mmm-yyyy")),Curves!$11:$11,0)</f>
        <v>39</v>
      </c>
      <c r="DF173" s="34"/>
      <c r="DG173" s="34" t="n">
        <f aca="false">MATCH(CONCATENATE("NG ",TEXT($BU173,"mmm-yyyy")),Curves!$11:$11,0)</f>
        <v>28</v>
      </c>
      <c r="DH173" s="34" t="n">
        <f aca="false">MATCH(CONCATENATE("B ",TEXT($BU173,"mmm-yyyy")),Curves!$11:$11,0)</f>
        <v>16</v>
      </c>
      <c r="DI173" s="34" t="n">
        <f aca="false">MATCH(CONCATENATE("DISC ",TEXT($BU173,"mmm-yyyy")),Curves!$11:$11,0)</f>
        <v>40</v>
      </c>
      <c r="DK173" s="34" t="n">
        <f aca="false">MATCH(CONCATENATE("NG ",TEXT($BV173,"mmm-yyyy")),Curves!$11:$11,0)</f>
        <v>29</v>
      </c>
      <c r="DL173" s="34" t="n">
        <f aca="false">MATCH(CONCATENATE("B ",TEXT($BV173,"mmm-yyyy")),Curves!$11:$11,0)</f>
        <v>17</v>
      </c>
      <c r="DM173" s="34" t="n">
        <f aca="false">MATCH(CONCATENATE("DISC ",TEXT($BV173,"mmm-yyyy")),Curves!$11:$11,0)</f>
        <v>41</v>
      </c>
      <c r="DO173" s="34" t="n">
        <f aca="false">MATCH(CONCATENATE("NG ",TEXT($BW173,"mmm-yyyy")),Curves!$11:$11,0)</f>
        <v>30</v>
      </c>
      <c r="DP173" s="34" t="n">
        <f aca="false">MATCH(CONCATENATE("B ",TEXT($BW173,"mmm-yyyy")),Curves!$11:$11,0)</f>
        <v>18</v>
      </c>
      <c r="DQ173" s="34" t="n">
        <f aca="false">MATCH(CONCATENATE("DISC ",TEXT($BW173,"mmm-yyyy")),Curves!$11:$11,0)</f>
        <v>42</v>
      </c>
    </row>
    <row r="174" customFormat="false" ht="12.75" hidden="false" customHeight="false" outlineLevel="0" collapsed="false">
      <c r="B174" s="26" t="n">
        <f aca="false">IF(C174&lt;&gt;"",IF(C174&gt;=(WORKDAY(EOMONTH(C174,0)+1,-2)),EOMONTH(EOMONTH(C174,0)+1,0)+1,EOMONTH(C174,0)+1),"")</f>
        <v>36069</v>
      </c>
      <c r="C174" s="45" t="n">
        <f aca="false">IF(Curves!C183&lt;&gt;"",Curves!C183,"")</f>
        <v>36057</v>
      </c>
      <c r="D174" s="46"/>
      <c r="E174" s="47" t="n">
        <f aca="false">(T174+U174)*V174</f>
        <v>0</v>
      </c>
      <c r="F174" s="47" t="n">
        <f aca="false">(X174+Y174)*Z174</f>
        <v>0</v>
      </c>
      <c r="G174" s="47" t="n">
        <f aca="false">(AB174+AC174)*AD174</f>
        <v>0</v>
      </c>
      <c r="H174" s="47" t="n">
        <f aca="false">(AF174+AG174)*AH174</f>
        <v>0</v>
      </c>
      <c r="I174" s="47" t="n">
        <f aca="false">(AJ174+AK174)*AL174</f>
        <v>0</v>
      </c>
      <c r="J174" s="47" t="n">
        <f aca="false">(AN174+AO174)*AP174</f>
        <v>0</v>
      </c>
      <c r="K174" s="47" t="n">
        <f aca="false">(AR174+AS174)*AT174</f>
        <v>0</v>
      </c>
      <c r="L174" s="47" t="n">
        <f aca="false">(AV174+AW174)*AX174</f>
        <v>0</v>
      </c>
      <c r="M174" s="47" t="n">
        <f aca="false">(AZ174+BA174)*BB174</f>
        <v>0</v>
      </c>
      <c r="N174" s="47" t="n">
        <f aca="false">(BD174+BE174)*BF174</f>
        <v>0</v>
      </c>
      <c r="O174" s="48" t="n">
        <f aca="false">(BH174+BI174)*BJ174</f>
        <v>0</v>
      </c>
      <c r="P174" s="49" t="n">
        <f aca="false">MAX(E174:O174)</f>
        <v>0</v>
      </c>
      <c r="Q174" s="49" t="n">
        <f aca="false">MIN(J174:O174)</f>
        <v>0</v>
      </c>
      <c r="R174" s="50" t="n">
        <f aca="false">IF(P174-Q174&lt;&gt;0,P174-Q174,R173)</f>
        <v>0.532974238691057</v>
      </c>
      <c r="T174" s="31" t="n">
        <f aca="false">INDEX(Curves!$A$12:$AZ$907,$BZ174,CA174)</f>
        <v>0</v>
      </c>
      <c r="U174" s="31" t="n">
        <f aca="false">INDEX(Curves!$A$12:$AZ$907,$BZ174,CB174)</f>
        <v>0</v>
      </c>
      <c r="V174" s="31" t="n">
        <f aca="false">INDEX(Curves!$A$12:$AZ$907,$BZ174,CC174)</f>
        <v>0</v>
      </c>
      <c r="W174" s="31"/>
      <c r="X174" s="31" t="n">
        <f aca="false">INDEX(Curves!$A$12:$AZ$907,$BZ174,CE174)</f>
        <v>0</v>
      </c>
      <c r="Y174" s="31" t="n">
        <f aca="false">INDEX(Curves!$A$12:$AZ$907,$BZ174,CF174)</f>
        <v>0</v>
      </c>
      <c r="Z174" s="31" t="n">
        <f aca="false">INDEX(Curves!$A$12:$AZ$907,$BZ174,CG174)</f>
        <v>0</v>
      </c>
      <c r="AA174" s="31"/>
      <c r="AB174" s="31" t="n">
        <f aca="false">INDEX(Curves!$A$12:$AZ$907,$BZ174,CI174)</f>
        <v>0</v>
      </c>
      <c r="AC174" s="31" t="n">
        <f aca="false">INDEX(Curves!$A$12:$AZ$907,$BZ174,CJ174)</f>
        <v>0</v>
      </c>
      <c r="AD174" s="31" t="n">
        <f aca="false">INDEX(Curves!$A$12:$AZ$907,$BZ174,CK174)</f>
        <v>0</v>
      </c>
      <c r="AE174" s="31"/>
      <c r="AF174" s="31" t="n">
        <f aca="false">INDEX(Curves!$A$12:$AZ$907,$BZ174,CM174)</f>
        <v>0</v>
      </c>
      <c r="AG174" s="31" t="n">
        <f aca="false">INDEX(Curves!$A$12:$AZ$907,$BZ174,CN174)</f>
        <v>0</v>
      </c>
      <c r="AH174" s="31" t="n">
        <f aca="false">INDEX(Curves!$A$12:$AZ$907,$BZ174,CO174)</f>
        <v>0</v>
      </c>
      <c r="AI174" s="31"/>
      <c r="AJ174" s="31" t="n">
        <f aca="false">INDEX(Curves!$A$12:$AZ$907,$BZ174,CQ174)</f>
        <v>0</v>
      </c>
      <c r="AK174" s="31" t="n">
        <f aca="false">INDEX(Curves!$A$12:$AZ$907,$BZ174,CR174)</f>
        <v>0</v>
      </c>
      <c r="AL174" s="31" t="n">
        <f aca="false">INDEX(Curves!$A$12:$AZ$907,$BZ174,CS174)</f>
        <v>0</v>
      </c>
      <c r="AM174" s="31"/>
      <c r="AN174" s="31" t="n">
        <f aca="false">INDEX(Curves!$A$12:$AZ$907,$BZ174,CU174)</f>
        <v>0</v>
      </c>
      <c r="AO174" s="31" t="n">
        <f aca="false">INDEX(Curves!$A$12:$AZ$907,$BZ174,CV174)</f>
        <v>0</v>
      </c>
      <c r="AP174" s="31" t="n">
        <f aca="false">INDEX(Curves!$A$12:$AZ$907,$BZ174,CW174)</f>
        <v>0</v>
      </c>
      <c r="AQ174" s="31"/>
      <c r="AR174" s="31" t="n">
        <f aca="false">INDEX(Curves!$A$12:$AZ$907,$BZ174,CY174)</f>
        <v>0</v>
      </c>
      <c r="AS174" s="31" t="n">
        <f aca="false">INDEX(Curves!$A$12:$AZ$907,$BZ174,CZ174)</f>
        <v>0</v>
      </c>
      <c r="AT174" s="31" t="n">
        <f aca="false">INDEX(Curves!$A$12:$AZ$907,$BZ174,DA174)</f>
        <v>0</v>
      </c>
      <c r="AU174" s="31"/>
      <c r="AV174" s="31" t="n">
        <f aca="false">INDEX(Curves!$A$12:$AZ$907,$BZ174,DC174)</f>
        <v>0</v>
      </c>
      <c r="AW174" s="31" t="n">
        <f aca="false">INDEX(Curves!$A$12:$AZ$907,$BZ174,DD174)</f>
        <v>0</v>
      </c>
      <c r="AX174" s="31" t="n">
        <f aca="false">INDEX(Curves!$A$12:$AZ$907,$BZ174,DE174)</f>
        <v>0</v>
      </c>
      <c r="AY174" s="31"/>
      <c r="AZ174" s="31" t="n">
        <f aca="false">INDEX(Curves!$A$12:$AZ$907,$BZ174,DG174)</f>
        <v>0</v>
      </c>
      <c r="BA174" s="31" t="n">
        <f aca="false">INDEX(Curves!$A$12:$AZ$907,$BZ174,DH174)</f>
        <v>0</v>
      </c>
      <c r="BB174" s="31" t="n">
        <f aca="false">INDEX(Curves!$A$12:$AZ$907,$BZ174,DI174)</f>
        <v>0</v>
      </c>
      <c r="BC174" s="31"/>
      <c r="BD174" s="31" t="n">
        <f aca="false">INDEX(Curves!$A$12:$AZ$907,$BZ174,DK174)</f>
        <v>0</v>
      </c>
      <c r="BE174" s="31" t="n">
        <f aca="false">INDEX(Curves!$A$12:$AZ$907,$BZ174,DL174)</f>
        <v>0</v>
      </c>
      <c r="BF174" s="31" t="n">
        <f aca="false">INDEX(Curves!$A$12:$AZ$907,$BZ174,DM174)</f>
        <v>0</v>
      </c>
      <c r="BG174" s="31"/>
      <c r="BH174" s="31" t="n">
        <f aca="false">INDEX(Curves!$A$12:$AZ$907,$BZ174,DO174)</f>
        <v>0</v>
      </c>
      <c r="BI174" s="31" t="n">
        <f aca="false">INDEX(Curves!$A$12:$AZ$907,$BZ174,DP174)</f>
        <v>0</v>
      </c>
      <c r="BJ174" s="31" t="n">
        <f aca="false">INDEX(Curves!$A$12:$AZ$907,$BZ174,DQ174)</f>
        <v>0</v>
      </c>
      <c r="BK174" s="0"/>
      <c r="BL174" s="0"/>
      <c r="BM174" s="51" t="n">
        <f aca="false">BM173</f>
        <v>35916</v>
      </c>
      <c r="BN174" s="51" t="n">
        <f aca="false">EOMONTH(BM174,1)</f>
        <v>35976</v>
      </c>
      <c r="BO174" s="51" t="n">
        <f aca="false">EOMONTH(BN174,1)</f>
        <v>36007</v>
      </c>
      <c r="BP174" s="51" t="n">
        <f aca="false">EOMONTH(BO174,1)</f>
        <v>36038</v>
      </c>
      <c r="BQ174" s="51" t="n">
        <f aca="false">EOMONTH(BP174,1)</f>
        <v>36068</v>
      </c>
      <c r="BR174" s="51" t="n">
        <f aca="false">EOMONTH(BQ174,1)</f>
        <v>36099</v>
      </c>
      <c r="BS174" s="51" t="n">
        <f aca="false">EOMONTH(BR174,1)</f>
        <v>36129</v>
      </c>
      <c r="BT174" s="51" t="n">
        <f aca="false">EOMONTH(BS174,1)</f>
        <v>36160</v>
      </c>
      <c r="BU174" s="51" t="n">
        <f aca="false">EOMONTH(BT174,1)</f>
        <v>36191</v>
      </c>
      <c r="BV174" s="51" t="n">
        <f aca="false">EOMONTH(BU174,1)</f>
        <v>36219</v>
      </c>
      <c r="BW174" s="51" t="n">
        <f aca="false">EOMONTH(BV174,1)</f>
        <v>36250</v>
      </c>
      <c r="BX174" s="52"/>
      <c r="BZ174" s="34" t="n">
        <f aca="false">MATCH(C174,Curves!$C$12:$C$433,0)</f>
        <v>172</v>
      </c>
      <c r="CA174" s="34" t="n">
        <f aca="false">MATCH(CONCATENATE("NG ",TEXT($BM174,"mmm-yyyy")),Curves!$11:$11,0)</f>
        <v>20</v>
      </c>
      <c r="CB174" s="34" t="n">
        <f aca="false">MATCH(CONCATENATE("B ",TEXT($BM174,"mmm-yyyy")),Curves!$11:$11,0)</f>
        <v>8</v>
      </c>
      <c r="CC174" s="34" t="n">
        <f aca="false">MATCH(CONCATENATE("DISC ",TEXT($BM174,"mmm-yyyy")),Curves!$11:$11,0)</f>
        <v>32</v>
      </c>
      <c r="CD174" s="34"/>
      <c r="CE174" s="34" t="n">
        <f aca="false">MATCH(CONCATENATE("NG ",TEXT($BN174,"mmm-yyyy")),Curves!$11:$11,0)</f>
        <v>21</v>
      </c>
      <c r="CF174" s="34" t="n">
        <f aca="false">MATCH(CONCATENATE("B ",TEXT($BN174,"mmm-yyyy")),Curves!$11:$11,0)</f>
        <v>9</v>
      </c>
      <c r="CG174" s="34" t="n">
        <f aca="false">MATCH(CONCATENATE("DISC ",TEXT($BN174,"mmm-yyyy")),Curves!$11:$11,0)</f>
        <v>33</v>
      </c>
      <c r="CH174" s="34"/>
      <c r="CI174" s="34" t="n">
        <f aca="false">MATCH(CONCATENATE("NG ",TEXT($BO174,"mmm-yyyy")),Curves!$11:$11,0)</f>
        <v>22</v>
      </c>
      <c r="CJ174" s="34" t="n">
        <f aca="false">MATCH(CONCATENATE("B ",TEXT($BO174,"mmm-yyyy")),Curves!$11:$11,0)</f>
        <v>10</v>
      </c>
      <c r="CK174" s="34" t="n">
        <f aca="false">MATCH(CONCATENATE("DISC ",TEXT($BO174,"mmm-yyyy")),Curves!$11:$11,0)</f>
        <v>34</v>
      </c>
      <c r="CL174" s="34"/>
      <c r="CM174" s="34" t="n">
        <f aca="false">MATCH(CONCATENATE("NG ",TEXT($BP174,"mmm-yyyy")),Curves!$11:$11,0)</f>
        <v>23</v>
      </c>
      <c r="CN174" s="34" t="n">
        <f aca="false">MATCH(CONCATENATE("B ",TEXT($BP174,"mmm-yyyy")),Curves!$11:$11,0)</f>
        <v>11</v>
      </c>
      <c r="CO174" s="34" t="n">
        <f aca="false">MATCH(CONCATENATE("DISC ",TEXT($BP174,"mmm-yyyy")),Curves!$11:$11,0)</f>
        <v>35</v>
      </c>
      <c r="CP174" s="34"/>
      <c r="CQ174" s="34" t="n">
        <f aca="false">MATCH(CONCATENATE("NG ",TEXT($BQ174,"mmm-yyyy")),Curves!$11:$11,0)</f>
        <v>24</v>
      </c>
      <c r="CR174" s="34" t="n">
        <f aca="false">MATCH(CONCATENATE("B ",TEXT($BQ174,"mmm-yyyy")),Curves!$11:$11,0)</f>
        <v>12</v>
      </c>
      <c r="CS174" s="34" t="n">
        <f aca="false">MATCH(CONCATENATE("DISC ",TEXT($BQ174,"mmm-yyyy")),Curves!$11:$11,0)</f>
        <v>36</v>
      </c>
      <c r="CT174" s="34"/>
      <c r="CU174" s="34" t="n">
        <f aca="false">MATCH(CONCATENATE("NG ",TEXT($BR174,"mmm-yyyy")),Curves!$11:$11,0)</f>
        <v>25</v>
      </c>
      <c r="CV174" s="34" t="n">
        <f aca="false">MATCH(CONCATENATE("B ",TEXT($BR174,"mmm-yyyy")),Curves!$11:$11,0)</f>
        <v>13</v>
      </c>
      <c r="CW174" s="34" t="n">
        <f aca="false">MATCH(CONCATENATE("DISC ",TEXT($BR174,"mmm-yyyy")),Curves!$11:$11,0)</f>
        <v>37</v>
      </c>
      <c r="CX174" s="34"/>
      <c r="CY174" s="34" t="n">
        <f aca="false">MATCH(CONCATENATE("NG ",TEXT($BS174,"mmm-yyyy")),Curves!$11:$11,0)</f>
        <v>26</v>
      </c>
      <c r="CZ174" s="34" t="n">
        <f aca="false">MATCH(CONCATENATE("B ",TEXT($BS174,"mmm-yyyy")),Curves!$11:$11,0)</f>
        <v>14</v>
      </c>
      <c r="DA174" s="34" t="n">
        <f aca="false">MATCH(CONCATENATE("DISC ",TEXT($BS174,"mmm-yyyy")),Curves!$11:$11,0)</f>
        <v>38</v>
      </c>
      <c r="DB174" s="34"/>
      <c r="DC174" s="34" t="n">
        <f aca="false">MATCH(CONCATENATE("NG ",TEXT($BT174,"mmm-yyyy")),Curves!$11:$11,0)</f>
        <v>27</v>
      </c>
      <c r="DD174" s="34" t="n">
        <f aca="false">MATCH(CONCATENATE("B ",TEXT($BT174,"mmm-yyyy")),Curves!$11:$11,0)</f>
        <v>15</v>
      </c>
      <c r="DE174" s="34" t="n">
        <f aca="false">MATCH(CONCATENATE("DISC ",TEXT($BT174,"mmm-yyyy")),Curves!$11:$11,0)</f>
        <v>39</v>
      </c>
      <c r="DF174" s="34"/>
      <c r="DG174" s="34" t="n">
        <f aca="false">MATCH(CONCATENATE("NG ",TEXT($BU174,"mmm-yyyy")),Curves!$11:$11,0)</f>
        <v>28</v>
      </c>
      <c r="DH174" s="34" t="n">
        <f aca="false">MATCH(CONCATENATE("B ",TEXT($BU174,"mmm-yyyy")),Curves!$11:$11,0)</f>
        <v>16</v>
      </c>
      <c r="DI174" s="34" t="n">
        <f aca="false">MATCH(CONCATENATE("DISC ",TEXT($BU174,"mmm-yyyy")),Curves!$11:$11,0)</f>
        <v>40</v>
      </c>
      <c r="DK174" s="34" t="n">
        <f aca="false">MATCH(CONCATENATE("NG ",TEXT($BV174,"mmm-yyyy")),Curves!$11:$11,0)</f>
        <v>29</v>
      </c>
      <c r="DL174" s="34" t="n">
        <f aca="false">MATCH(CONCATENATE("B ",TEXT($BV174,"mmm-yyyy")),Curves!$11:$11,0)</f>
        <v>17</v>
      </c>
      <c r="DM174" s="34" t="n">
        <f aca="false">MATCH(CONCATENATE("DISC ",TEXT($BV174,"mmm-yyyy")),Curves!$11:$11,0)</f>
        <v>41</v>
      </c>
      <c r="DO174" s="34" t="n">
        <f aca="false">MATCH(CONCATENATE("NG ",TEXT($BW174,"mmm-yyyy")),Curves!$11:$11,0)</f>
        <v>30</v>
      </c>
      <c r="DP174" s="34" t="n">
        <f aca="false">MATCH(CONCATENATE("B ",TEXT($BW174,"mmm-yyyy")),Curves!$11:$11,0)</f>
        <v>18</v>
      </c>
      <c r="DQ174" s="34" t="n">
        <f aca="false">MATCH(CONCATENATE("DISC ",TEXT($BW174,"mmm-yyyy")),Curves!$11:$11,0)</f>
        <v>42</v>
      </c>
    </row>
    <row r="175" customFormat="false" ht="12.75" hidden="false" customHeight="false" outlineLevel="0" collapsed="false">
      <c r="B175" s="26" t="n">
        <f aca="false">IF(C175&lt;&gt;"",IF(C175&gt;=(WORKDAY(EOMONTH(C175,0)+1,-2)),EOMONTH(EOMONTH(C175,0)+1,0)+1,EOMONTH(C175,0)+1),"")</f>
        <v>36069</v>
      </c>
      <c r="C175" s="45" t="n">
        <f aca="false">IF(Curves!C184&lt;&gt;"",Curves!C184,"")</f>
        <v>36058</v>
      </c>
      <c r="D175" s="46"/>
      <c r="E175" s="47" t="n">
        <f aca="false">(T175+U175)*V175</f>
        <v>0</v>
      </c>
      <c r="F175" s="47" t="n">
        <f aca="false">(X175+Y175)*Z175</f>
        <v>0</v>
      </c>
      <c r="G175" s="47" t="n">
        <f aca="false">(AB175+AC175)*AD175</f>
        <v>0</v>
      </c>
      <c r="H175" s="47" t="n">
        <f aca="false">(AF175+AG175)*AH175</f>
        <v>0</v>
      </c>
      <c r="I175" s="47" t="n">
        <f aca="false">(AJ175+AK175)*AL175</f>
        <v>0</v>
      </c>
      <c r="J175" s="47" t="n">
        <f aca="false">(AN175+AO175)*AP175</f>
        <v>0</v>
      </c>
      <c r="K175" s="47" t="n">
        <f aca="false">(AR175+AS175)*AT175</f>
        <v>0</v>
      </c>
      <c r="L175" s="47" t="n">
        <f aca="false">(AV175+AW175)*AX175</f>
        <v>0</v>
      </c>
      <c r="M175" s="47" t="n">
        <f aca="false">(AZ175+BA175)*BB175</f>
        <v>0</v>
      </c>
      <c r="N175" s="47" t="n">
        <f aca="false">(BD175+BE175)*BF175</f>
        <v>0</v>
      </c>
      <c r="O175" s="48" t="n">
        <f aca="false">(BH175+BI175)*BJ175</f>
        <v>0</v>
      </c>
      <c r="P175" s="49" t="n">
        <f aca="false">MAX(E175:O175)</f>
        <v>0</v>
      </c>
      <c r="Q175" s="49" t="n">
        <f aca="false">MIN(J175:O175)</f>
        <v>0</v>
      </c>
      <c r="R175" s="50" t="n">
        <f aca="false">IF(P175-Q175&lt;&gt;0,P175-Q175,R174)</f>
        <v>0.532974238691057</v>
      </c>
      <c r="T175" s="31" t="n">
        <f aca="false">INDEX(Curves!$A$12:$AZ$907,$BZ175,CA175)</f>
        <v>0</v>
      </c>
      <c r="U175" s="31" t="n">
        <f aca="false">INDEX(Curves!$A$12:$AZ$907,$BZ175,CB175)</f>
        <v>0</v>
      </c>
      <c r="V175" s="31" t="n">
        <f aca="false">INDEX(Curves!$A$12:$AZ$907,$BZ175,CC175)</f>
        <v>0</v>
      </c>
      <c r="W175" s="31"/>
      <c r="X175" s="31" t="n">
        <f aca="false">INDEX(Curves!$A$12:$AZ$907,$BZ175,CE175)</f>
        <v>0</v>
      </c>
      <c r="Y175" s="31" t="n">
        <f aca="false">INDEX(Curves!$A$12:$AZ$907,$BZ175,CF175)</f>
        <v>0</v>
      </c>
      <c r="Z175" s="31" t="n">
        <f aca="false">INDEX(Curves!$A$12:$AZ$907,$BZ175,CG175)</f>
        <v>0</v>
      </c>
      <c r="AA175" s="31"/>
      <c r="AB175" s="31" t="n">
        <f aca="false">INDEX(Curves!$A$12:$AZ$907,$BZ175,CI175)</f>
        <v>0</v>
      </c>
      <c r="AC175" s="31" t="n">
        <f aca="false">INDEX(Curves!$A$12:$AZ$907,$BZ175,CJ175)</f>
        <v>0</v>
      </c>
      <c r="AD175" s="31" t="n">
        <f aca="false">INDEX(Curves!$A$12:$AZ$907,$BZ175,CK175)</f>
        <v>0</v>
      </c>
      <c r="AE175" s="31"/>
      <c r="AF175" s="31" t="n">
        <f aca="false">INDEX(Curves!$A$12:$AZ$907,$BZ175,CM175)</f>
        <v>0</v>
      </c>
      <c r="AG175" s="31" t="n">
        <f aca="false">INDEX(Curves!$A$12:$AZ$907,$BZ175,CN175)</f>
        <v>0</v>
      </c>
      <c r="AH175" s="31" t="n">
        <f aca="false">INDEX(Curves!$A$12:$AZ$907,$BZ175,CO175)</f>
        <v>0</v>
      </c>
      <c r="AI175" s="31"/>
      <c r="AJ175" s="31" t="n">
        <f aca="false">INDEX(Curves!$A$12:$AZ$907,$BZ175,CQ175)</f>
        <v>0</v>
      </c>
      <c r="AK175" s="31" t="n">
        <f aca="false">INDEX(Curves!$A$12:$AZ$907,$BZ175,CR175)</f>
        <v>0</v>
      </c>
      <c r="AL175" s="31" t="n">
        <f aca="false">INDEX(Curves!$A$12:$AZ$907,$BZ175,CS175)</f>
        <v>0</v>
      </c>
      <c r="AM175" s="31"/>
      <c r="AN175" s="31" t="n">
        <f aca="false">INDEX(Curves!$A$12:$AZ$907,$BZ175,CU175)</f>
        <v>0</v>
      </c>
      <c r="AO175" s="31" t="n">
        <f aca="false">INDEX(Curves!$A$12:$AZ$907,$BZ175,CV175)</f>
        <v>0</v>
      </c>
      <c r="AP175" s="31" t="n">
        <f aca="false">INDEX(Curves!$A$12:$AZ$907,$BZ175,CW175)</f>
        <v>0</v>
      </c>
      <c r="AQ175" s="31"/>
      <c r="AR175" s="31" t="n">
        <f aca="false">INDEX(Curves!$A$12:$AZ$907,$BZ175,CY175)</f>
        <v>0</v>
      </c>
      <c r="AS175" s="31" t="n">
        <f aca="false">INDEX(Curves!$A$12:$AZ$907,$BZ175,CZ175)</f>
        <v>0</v>
      </c>
      <c r="AT175" s="31" t="n">
        <f aca="false">INDEX(Curves!$A$12:$AZ$907,$BZ175,DA175)</f>
        <v>0</v>
      </c>
      <c r="AU175" s="31"/>
      <c r="AV175" s="31" t="n">
        <f aca="false">INDEX(Curves!$A$12:$AZ$907,$BZ175,DC175)</f>
        <v>0</v>
      </c>
      <c r="AW175" s="31" t="n">
        <f aca="false">INDEX(Curves!$A$12:$AZ$907,$BZ175,DD175)</f>
        <v>0</v>
      </c>
      <c r="AX175" s="31" t="n">
        <f aca="false">INDEX(Curves!$A$12:$AZ$907,$BZ175,DE175)</f>
        <v>0</v>
      </c>
      <c r="AY175" s="31"/>
      <c r="AZ175" s="31" t="n">
        <f aca="false">INDEX(Curves!$A$12:$AZ$907,$BZ175,DG175)</f>
        <v>0</v>
      </c>
      <c r="BA175" s="31" t="n">
        <f aca="false">INDEX(Curves!$A$12:$AZ$907,$BZ175,DH175)</f>
        <v>0</v>
      </c>
      <c r="BB175" s="31" t="n">
        <f aca="false">INDEX(Curves!$A$12:$AZ$907,$BZ175,DI175)</f>
        <v>0</v>
      </c>
      <c r="BC175" s="31"/>
      <c r="BD175" s="31" t="n">
        <f aca="false">INDEX(Curves!$A$12:$AZ$907,$BZ175,DK175)</f>
        <v>0</v>
      </c>
      <c r="BE175" s="31" t="n">
        <f aca="false">INDEX(Curves!$A$12:$AZ$907,$BZ175,DL175)</f>
        <v>0</v>
      </c>
      <c r="BF175" s="31" t="n">
        <f aca="false">INDEX(Curves!$A$12:$AZ$907,$BZ175,DM175)</f>
        <v>0</v>
      </c>
      <c r="BG175" s="31"/>
      <c r="BH175" s="31" t="n">
        <f aca="false">INDEX(Curves!$A$12:$AZ$907,$BZ175,DO175)</f>
        <v>0</v>
      </c>
      <c r="BI175" s="31" t="n">
        <f aca="false">INDEX(Curves!$A$12:$AZ$907,$BZ175,DP175)</f>
        <v>0</v>
      </c>
      <c r="BJ175" s="31" t="n">
        <f aca="false">INDEX(Curves!$A$12:$AZ$907,$BZ175,DQ175)</f>
        <v>0</v>
      </c>
      <c r="BK175" s="0"/>
      <c r="BL175" s="0"/>
      <c r="BM175" s="51" t="n">
        <f aca="false">BM174</f>
        <v>35916</v>
      </c>
      <c r="BN175" s="51" t="n">
        <f aca="false">EOMONTH(BM175,1)</f>
        <v>35976</v>
      </c>
      <c r="BO175" s="51" t="n">
        <f aca="false">EOMONTH(BN175,1)</f>
        <v>36007</v>
      </c>
      <c r="BP175" s="51" t="n">
        <f aca="false">EOMONTH(BO175,1)</f>
        <v>36038</v>
      </c>
      <c r="BQ175" s="51" t="n">
        <f aca="false">EOMONTH(BP175,1)</f>
        <v>36068</v>
      </c>
      <c r="BR175" s="51" t="n">
        <f aca="false">EOMONTH(BQ175,1)</f>
        <v>36099</v>
      </c>
      <c r="BS175" s="51" t="n">
        <f aca="false">EOMONTH(BR175,1)</f>
        <v>36129</v>
      </c>
      <c r="BT175" s="51" t="n">
        <f aca="false">EOMONTH(BS175,1)</f>
        <v>36160</v>
      </c>
      <c r="BU175" s="51" t="n">
        <f aca="false">EOMONTH(BT175,1)</f>
        <v>36191</v>
      </c>
      <c r="BV175" s="51" t="n">
        <f aca="false">EOMONTH(BU175,1)</f>
        <v>36219</v>
      </c>
      <c r="BW175" s="51" t="n">
        <f aca="false">EOMONTH(BV175,1)</f>
        <v>36250</v>
      </c>
      <c r="BX175" s="52"/>
      <c r="BZ175" s="34" t="n">
        <f aca="false">MATCH(C175,Curves!$C$12:$C$433,0)</f>
        <v>173</v>
      </c>
      <c r="CA175" s="34" t="n">
        <f aca="false">MATCH(CONCATENATE("NG ",TEXT($BM175,"mmm-yyyy")),Curves!$11:$11,0)</f>
        <v>20</v>
      </c>
      <c r="CB175" s="34" t="n">
        <f aca="false">MATCH(CONCATENATE("B ",TEXT($BM175,"mmm-yyyy")),Curves!$11:$11,0)</f>
        <v>8</v>
      </c>
      <c r="CC175" s="34" t="n">
        <f aca="false">MATCH(CONCATENATE("DISC ",TEXT($BM175,"mmm-yyyy")),Curves!$11:$11,0)</f>
        <v>32</v>
      </c>
      <c r="CD175" s="34"/>
      <c r="CE175" s="34" t="n">
        <f aca="false">MATCH(CONCATENATE("NG ",TEXT($BN175,"mmm-yyyy")),Curves!$11:$11,0)</f>
        <v>21</v>
      </c>
      <c r="CF175" s="34" t="n">
        <f aca="false">MATCH(CONCATENATE("B ",TEXT($BN175,"mmm-yyyy")),Curves!$11:$11,0)</f>
        <v>9</v>
      </c>
      <c r="CG175" s="34" t="n">
        <f aca="false">MATCH(CONCATENATE("DISC ",TEXT($BN175,"mmm-yyyy")),Curves!$11:$11,0)</f>
        <v>33</v>
      </c>
      <c r="CH175" s="34"/>
      <c r="CI175" s="34" t="n">
        <f aca="false">MATCH(CONCATENATE("NG ",TEXT($BO175,"mmm-yyyy")),Curves!$11:$11,0)</f>
        <v>22</v>
      </c>
      <c r="CJ175" s="34" t="n">
        <f aca="false">MATCH(CONCATENATE("B ",TEXT($BO175,"mmm-yyyy")),Curves!$11:$11,0)</f>
        <v>10</v>
      </c>
      <c r="CK175" s="34" t="n">
        <f aca="false">MATCH(CONCATENATE("DISC ",TEXT($BO175,"mmm-yyyy")),Curves!$11:$11,0)</f>
        <v>34</v>
      </c>
      <c r="CL175" s="34"/>
      <c r="CM175" s="34" t="n">
        <f aca="false">MATCH(CONCATENATE("NG ",TEXT($BP175,"mmm-yyyy")),Curves!$11:$11,0)</f>
        <v>23</v>
      </c>
      <c r="CN175" s="34" t="n">
        <f aca="false">MATCH(CONCATENATE("B ",TEXT($BP175,"mmm-yyyy")),Curves!$11:$11,0)</f>
        <v>11</v>
      </c>
      <c r="CO175" s="34" t="n">
        <f aca="false">MATCH(CONCATENATE("DISC ",TEXT($BP175,"mmm-yyyy")),Curves!$11:$11,0)</f>
        <v>35</v>
      </c>
      <c r="CP175" s="34"/>
      <c r="CQ175" s="34" t="n">
        <f aca="false">MATCH(CONCATENATE("NG ",TEXT($BQ175,"mmm-yyyy")),Curves!$11:$11,0)</f>
        <v>24</v>
      </c>
      <c r="CR175" s="34" t="n">
        <f aca="false">MATCH(CONCATENATE("B ",TEXT($BQ175,"mmm-yyyy")),Curves!$11:$11,0)</f>
        <v>12</v>
      </c>
      <c r="CS175" s="34" t="n">
        <f aca="false">MATCH(CONCATENATE("DISC ",TEXT($BQ175,"mmm-yyyy")),Curves!$11:$11,0)</f>
        <v>36</v>
      </c>
      <c r="CT175" s="34"/>
      <c r="CU175" s="34" t="n">
        <f aca="false">MATCH(CONCATENATE("NG ",TEXT($BR175,"mmm-yyyy")),Curves!$11:$11,0)</f>
        <v>25</v>
      </c>
      <c r="CV175" s="34" t="n">
        <f aca="false">MATCH(CONCATENATE("B ",TEXT($BR175,"mmm-yyyy")),Curves!$11:$11,0)</f>
        <v>13</v>
      </c>
      <c r="CW175" s="34" t="n">
        <f aca="false">MATCH(CONCATENATE("DISC ",TEXT($BR175,"mmm-yyyy")),Curves!$11:$11,0)</f>
        <v>37</v>
      </c>
      <c r="CX175" s="34"/>
      <c r="CY175" s="34" t="n">
        <f aca="false">MATCH(CONCATENATE("NG ",TEXT($BS175,"mmm-yyyy")),Curves!$11:$11,0)</f>
        <v>26</v>
      </c>
      <c r="CZ175" s="34" t="n">
        <f aca="false">MATCH(CONCATENATE("B ",TEXT($BS175,"mmm-yyyy")),Curves!$11:$11,0)</f>
        <v>14</v>
      </c>
      <c r="DA175" s="34" t="n">
        <f aca="false">MATCH(CONCATENATE("DISC ",TEXT($BS175,"mmm-yyyy")),Curves!$11:$11,0)</f>
        <v>38</v>
      </c>
      <c r="DB175" s="34"/>
      <c r="DC175" s="34" t="n">
        <f aca="false">MATCH(CONCATENATE("NG ",TEXT($BT175,"mmm-yyyy")),Curves!$11:$11,0)</f>
        <v>27</v>
      </c>
      <c r="DD175" s="34" t="n">
        <f aca="false">MATCH(CONCATENATE("B ",TEXT($BT175,"mmm-yyyy")),Curves!$11:$11,0)</f>
        <v>15</v>
      </c>
      <c r="DE175" s="34" t="n">
        <f aca="false">MATCH(CONCATENATE("DISC ",TEXT($BT175,"mmm-yyyy")),Curves!$11:$11,0)</f>
        <v>39</v>
      </c>
      <c r="DF175" s="34"/>
      <c r="DG175" s="34" t="n">
        <f aca="false">MATCH(CONCATENATE("NG ",TEXT($BU175,"mmm-yyyy")),Curves!$11:$11,0)</f>
        <v>28</v>
      </c>
      <c r="DH175" s="34" t="n">
        <f aca="false">MATCH(CONCATENATE("B ",TEXT($BU175,"mmm-yyyy")),Curves!$11:$11,0)</f>
        <v>16</v>
      </c>
      <c r="DI175" s="34" t="n">
        <f aca="false">MATCH(CONCATENATE("DISC ",TEXT($BU175,"mmm-yyyy")),Curves!$11:$11,0)</f>
        <v>40</v>
      </c>
      <c r="DK175" s="34" t="n">
        <f aca="false">MATCH(CONCATENATE("NG ",TEXT($BV175,"mmm-yyyy")),Curves!$11:$11,0)</f>
        <v>29</v>
      </c>
      <c r="DL175" s="34" t="n">
        <f aca="false">MATCH(CONCATENATE("B ",TEXT($BV175,"mmm-yyyy")),Curves!$11:$11,0)</f>
        <v>17</v>
      </c>
      <c r="DM175" s="34" t="n">
        <f aca="false">MATCH(CONCATENATE("DISC ",TEXT($BV175,"mmm-yyyy")),Curves!$11:$11,0)</f>
        <v>41</v>
      </c>
      <c r="DO175" s="34" t="n">
        <f aca="false">MATCH(CONCATENATE("NG ",TEXT($BW175,"mmm-yyyy")),Curves!$11:$11,0)</f>
        <v>30</v>
      </c>
      <c r="DP175" s="34" t="n">
        <f aca="false">MATCH(CONCATENATE("B ",TEXT($BW175,"mmm-yyyy")),Curves!$11:$11,0)</f>
        <v>18</v>
      </c>
      <c r="DQ175" s="34" t="n">
        <f aca="false">MATCH(CONCATENATE("DISC ",TEXT($BW175,"mmm-yyyy")),Curves!$11:$11,0)</f>
        <v>42</v>
      </c>
    </row>
    <row r="176" customFormat="false" ht="12.75" hidden="false" customHeight="false" outlineLevel="0" collapsed="false">
      <c r="B176" s="26" t="n">
        <f aca="false">IF(C176&lt;&gt;"",IF(C176&gt;=(WORKDAY(EOMONTH(C176,0)+1,-2)),EOMONTH(EOMONTH(C176,0)+1,0)+1,EOMONTH(C176,0)+1),"")</f>
        <v>36069</v>
      </c>
      <c r="C176" s="45" t="n">
        <f aca="false">IF(Curves!C185&lt;&gt;"",Curves!C185,"")</f>
        <v>36059</v>
      </c>
      <c r="D176" s="46"/>
      <c r="E176" s="47" t="n">
        <f aca="false">(T176+U176)*V176</f>
        <v>0</v>
      </c>
      <c r="F176" s="47" t="n">
        <f aca="false">(X176+Y176)*Z176</f>
        <v>0</v>
      </c>
      <c r="G176" s="47" t="n">
        <f aca="false">(AB176+AC176)*AD176</f>
        <v>0</v>
      </c>
      <c r="H176" s="47" t="n">
        <f aca="false">(AF176+AG176)*AH176</f>
        <v>0</v>
      </c>
      <c r="I176" s="47" t="n">
        <f aca="false">(AJ176+AK176)*AL176</f>
        <v>0</v>
      </c>
      <c r="J176" s="47" t="n">
        <f aca="false">(AN176+AO176)*AP176</f>
        <v>2.23847638224887</v>
      </c>
      <c r="K176" s="47" t="n">
        <f aca="false">(AR176+AS176)*AT176</f>
        <v>2.61740500990273</v>
      </c>
      <c r="L176" s="47" t="n">
        <f aca="false">(AV176+AW176)*AX176</f>
        <v>2.7672473312464</v>
      </c>
      <c r="M176" s="47" t="n">
        <f aca="false">(AZ176+BA176)*BB176</f>
        <v>2.80814604753644</v>
      </c>
      <c r="N176" s="47" t="n">
        <f aca="false">(BD176+BE176)*BF176</f>
        <v>2.67197285669491</v>
      </c>
      <c r="O176" s="48" t="n">
        <f aca="false">(BH176+BI176)*BJ176</f>
        <v>2.50985124044221</v>
      </c>
      <c r="P176" s="49" t="n">
        <f aca="false">MAX(E176:O176)</f>
        <v>2.80814604753644</v>
      </c>
      <c r="Q176" s="49" t="n">
        <f aca="false">MIN(J176:O176)</f>
        <v>2.23847638224887</v>
      </c>
      <c r="R176" s="50" t="n">
        <f aca="false">IF(P176-Q176&lt;&gt;0,P176-Q176,R175)</f>
        <v>0.569669665287564</v>
      </c>
      <c r="T176" s="31" t="n">
        <f aca="false">INDEX(Curves!$A$12:$AZ$907,$BZ176,CA176)</f>
        <v>0</v>
      </c>
      <c r="U176" s="31" t="n">
        <f aca="false">INDEX(Curves!$A$12:$AZ$907,$BZ176,CB176)</f>
        <v>0</v>
      </c>
      <c r="V176" s="31" t="n">
        <f aca="false">INDEX(Curves!$A$12:$AZ$907,$BZ176,CC176)</f>
        <v>0</v>
      </c>
      <c r="W176" s="31"/>
      <c r="X176" s="31" t="n">
        <f aca="false">INDEX(Curves!$A$12:$AZ$907,$BZ176,CE176)</f>
        <v>0</v>
      </c>
      <c r="Y176" s="31" t="n">
        <f aca="false">INDEX(Curves!$A$12:$AZ$907,$BZ176,CF176)</f>
        <v>0</v>
      </c>
      <c r="Z176" s="31" t="n">
        <f aca="false">INDEX(Curves!$A$12:$AZ$907,$BZ176,CG176)</f>
        <v>0</v>
      </c>
      <c r="AA176" s="31"/>
      <c r="AB176" s="31" t="n">
        <f aca="false">INDEX(Curves!$A$12:$AZ$907,$BZ176,CI176)</f>
        <v>0</v>
      </c>
      <c r="AC176" s="31" t="n">
        <f aca="false">INDEX(Curves!$A$12:$AZ$907,$BZ176,CJ176)</f>
        <v>0</v>
      </c>
      <c r="AD176" s="31" t="n">
        <f aca="false">INDEX(Curves!$A$12:$AZ$907,$BZ176,CK176)</f>
        <v>0</v>
      </c>
      <c r="AE176" s="31"/>
      <c r="AF176" s="31" t="n">
        <f aca="false">INDEX(Curves!$A$12:$AZ$907,$BZ176,CM176)</f>
        <v>0</v>
      </c>
      <c r="AG176" s="31" t="n">
        <f aca="false">INDEX(Curves!$A$12:$AZ$907,$BZ176,CN176)</f>
        <v>0</v>
      </c>
      <c r="AH176" s="31" t="n">
        <f aca="false">INDEX(Curves!$A$12:$AZ$907,$BZ176,CO176)</f>
        <v>0</v>
      </c>
      <c r="AI176" s="31"/>
      <c r="AJ176" s="31" t="n">
        <f aca="false">INDEX(Curves!$A$12:$AZ$907,$BZ176,CQ176)</f>
        <v>0</v>
      </c>
      <c r="AK176" s="31" t="n">
        <f aca="false">INDEX(Curves!$A$12:$AZ$907,$BZ176,CR176)</f>
        <v>0</v>
      </c>
      <c r="AL176" s="31" t="n">
        <f aca="false">INDEX(Curves!$A$12:$AZ$907,$BZ176,CS176)</f>
        <v>0</v>
      </c>
      <c r="AM176" s="31"/>
      <c r="AN176" s="31" t="n">
        <f aca="false">INDEX(Curves!$A$12:$AZ$907,$BZ176,CU176)</f>
        <v>2.187</v>
      </c>
      <c r="AO176" s="31" t="n">
        <f aca="false">INDEX(Curves!$A$12:$AZ$907,$BZ176,CV176)</f>
        <v>0.055</v>
      </c>
      <c r="AP176" s="31" t="n">
        <f aca="false">INDEX(Curves!$A$12:$AZ$907,$BZ176,CW176)</f>
        <v>0.99842835961145</v>
      </c>
      <c r="AQ176" s="31"/>
      <c r="AR176" s="31" t="n">
        <f aca="false">INDEX(Curves!$A$12:$AZ$907,$BZ176,CY176)</f>
        <v>2.414</v>
      </c>
      <c r="AS176" s="31" t="n">
        <f aca="false">INDEX(Curves!$A$12:$AZ$907,$BZ176,CZ176)</f>
        <v>0.22</v>
      </c>
      <c r="AT176" s="31" t="n">
        <f aca="false">INDEX(Curves!$A$12:$AZ$907,$BZ176,DA176)</f>
        <v>0.993699700039</v>
      </c>
      <c r="AU176" s="31"/>
      <c r="AV176" s="31" t="n">
        <f aca="false">INDEX(Curves!$A$12:$AZ$907,$BZ176,DC176)</f>
        <v>2.577</v>
      </c>
      <c r="AW176" s="31" t="n">
        <f aca="false">INDEX(Curves!$A$12:$AZ$907,$BZ176,DD176)</f>
        <v>0.22</v>
      </c>
      <c r="AX176" s="31" t="n">
        <f aca="false">INDEX(Curves!$A$12:$AZ$907,$BZ176,DE176)</f>
        <v>0.989362649712691</v>
      </c>
      <c r="AY176" s="31"/>
      <c r="AZ176" s="31" t="n">
        <f aca="false">INDEX(Curves!$A$12:$AZ$907,$BZ176,DG176)</f>
        <v>2.631</v>
      </c>
      <c r="BA176" s="31" t="n">
        <f aca="false">INDEX(Curves!$A$12:$AZ$907,$BZ176,DH176)</f>
        <v>0.22</v>
      </c>
      <c r="BB176" s="31" t="n">
        <f aca="false">INDEX(Curves!$A$12:$AZ$907,$BZ176,DI176)</f>
        <v>0.9849687995568</v>
      </c>
      <c r="BC176" s="31"/>
      <c r="BD176" s="31" t="n">
        <f aca="false">INDEX(Curves!$A$12:$AZ$907,$BZ176,DK176)</f>
        <v>2.505</v>
      </c>
      <c r="BE176" s="31" t="n">
        <f aca="false">INDEX(Curves!$A$12:$AZ$907,$BZ176,DL176)</f>
        <v>0.22</v>
      </c>
      <c r="BF176" s="31" t="n">
        <f aca="false">INDEX(Curves!$A$12:$AZ$907,$BZ176,DM176)</f>
        <v>0.980540497869692</v>
      </c>
      <c r="BG176" s="31"/>
      <c r="BH176" s="31" t="n">
        <f aca="false">INDEX(Curves!$A$12:$AZ$907,$BZ176,DO176)</f>
        <v>2.35</v>
      </c>
      <c r="BI176" s="31" t="n">
        <f aca="false">INDEX(Curves!$A$12:$AZ$907,$BZ176,DP176)</f>
        <v>0.22</v>
      </c>
      <c r="BJ176" s="31" t="n">
        <f aca="false">INDEX(Curves!$A$12:$AZ$907,$BZ176,DQ176)</f>
        <v>0.976595813401637</v>
      </c>
      <c r="BK176" s="0"/>
      <c r="BL176" s="0"/>
      <c r="BM176" s="51" t="n">
        <f aca="false">BM175</f>
        <v>35916</v>
      </c>
      <c r="BN176" s="51" t="n">
        <f aca="false">EOMONTH(BM176,1)</f>
        <v>35976</v>
      </c>
      <c r="BO176" s="51" t="n">
        <f aca="false">EOMONTH(BN176,1)</f>
        <v>36007</v>
      </c>
      <c r="BP176" s="51" t="n">
        <f aca="false">EOMONTH(BO176,1)</f>
        <v>36038</v>
      </c>
      <c r="BQ176" s="51" t="n">
        <f aca="false">EOMONTH(BP176,1)</f>
        <v>36068</v>
      </c>
      <c r="BR176" s="51" t="n">
        <f aca="false">EOMONTH(BQ176,1)</f>
        <v>36099</v>
      </c>
      <c r="BS176" s="51" t="n">
        <f aca="false">EOMONTH(BR176,1)</f>
        <v>36129</v>
      </c>
      <c r="BT176" s="51" t="n">
        <f aca="false">EOMONTH(BS176,1)</f>
        <v>36160</v>
      </c>
      <c r="BU176" s="51" t="n">
        <f aca="false">EOMONTH(BT176,1)</f>
        <v>36191</v>
      </c>
      <c r="BV176" s="51" t="n">
        <f aca="false">EOMONTH(BU176,1)</f>
        <v>36219</v>
      </c>
      <c r="BW176" s="51" t="n">
        <f aca="false">EOMONTH(BV176,1)</f>
        <v>36250</v>
      </c>
      <c r="BX176" s="52"/>
      <c r="BZ176" s="34" t="n">
        <f aca="false">MATCH(C176,Curves!$C$12:$C$433,0)</f>
        <v>174</v>
      </c>
      <c r="CA176" s="34" t="n">
        <f aca="false">MATCH(CONCATENATE("NG ",TEXT($BM176,"mmm-yyyy")),Curves!$11:$11,0)</f>
        <v>20</v>
      </c>
      <c r="CB176" s="34" t="n">
        <f aca="false">MATCH(CONCATENATE("B ",TEXT($BM176,"mmm-yyyy")),Curves!$11:$11,0)</f>
        <v>8</v>
      </c>
      <c r="CC176" s="34" t="n">
        <f aca="false">MATCH(CONCATENATE("DISC ",TEXT($BM176,"mmm-yyyy")),Curves!$11:$11,0)</f>
        <v>32</v>
      </c>
      <c r="CD176" s="34"/>
      <c r="CE176" s="34" t="n">
        <f aca="false">MATCH(CONCATENATE("NG ",TEXT($BN176,"mmm-yyyy")),Curves!$11:$11,0)</f>
        <v>21</v>
      </c>
      <c r="CF176" s="34" t="n">
        <f aca="false">MATCH(CONCATENATE("B ",TEXT($BN176,"mmm-yyyy")),Curves!$11:$11,0)</f>
        <v>9</v>
      </c>
      <c r="CG176" s="34" t="n">
        <f aca="false">MATCH(CONCATENATE("DISC ",TEXT($BN176,"mmm-yyyy")),Curves!$11:$11,0)</f>
        <v>33</v>
      </c>
      <c r="CH176" s="34"/>
      <c r="CI176" s="34" t="n">
        <f aca="false">MATCH(CONCATENATE("NG ",TEXT($BO176,"mmm-yyyy")),Curves!$11:$11,0)</f>
        <v>22</v>
      </c>
      <c r="CJ176" s="34" t="n">
        <f aca="false">MATCH(CONCATENATE("B ",TEXT($BO176,"mmm-yyyy")),Curves!$11:$11,0)</f>
        <v>10</v>
      </c>
      <c r="CK176" s="34" t="n">
        <f aca="false">MATCH(CONCATENATE("DISC ",TEXT($BO176,"mmm-yyyy")),Curves!$11:$11,0)</f>
        <v>34</v>
      </c>
      <c r="CL176" s="34"/>
      <c r="CM176" s="34" t="n">
        <f aca="false">MATCH(CONCATENATE("NG ",TEXT($BP176,"mmm-yyyy")),Curves!$11:$11,0)</f>
        <v>23</v>
      </c>
      <c r="CN176" s="34" t="n">
        <f aca="false">MATCH(CONCATENATE("B ",TEXT($BP176,"mmm-yyyy")),Curves!$11:$11,0)</f>
        <v>11</v>
      </c>
      <c r="CO176" s="34" t="n">
        <f aca="false">MATCH(CONCATENATE("DISC ",TEXT($BP176,"mmm-yyyy")),Curves!$11:$11,0)</f>
        <v>35</v>
      </c>
      <c r="CP176" s="34"/>
      <c r="CQ176" s="34" t="n">
        <f aca="false">MATCH(CONCATENATE("NG ",TEXT($BQ176,"mmm-yyyy")),Curves!$11:$11,0)</f>
        <v>24</v>
      </c>
      <c r="CR176" s="34" t="n">
        <f aca="false">MATCH(CONCATENATE("B ",TEXT($BQ176,"mmm-yyyy")),Curves!$11:$11,0)</f>
        <v>12</v>
      </c>
      <c r="CS176" s="34" t="n">
        <f aca="false">MATCH(CONCATENATE("DISC ",TEXT($BQ176,"mmm-yyyy")),Curves!$11:$11,0)</f>
        <v>36</v>
      </c>
      <c r="CT176" s="34"/>
      <c r="CU176" s="34" t="n">
        <f aca="false">MATCH(CONCATENATE("NG ",TEXT($BR176,"mmm-yyyy")),Curves!$11:$11,0)</f>
        <v>25</v>
      </c>
      <c r="CV176" s="34" t="n">
        <f aca="false">MATCH(CONCATENATE("B ",TEXT($BR176,"mmm-yyyy")),Curves!$11:$11,0)</f>
        <v>13</v>
      </c>
      <c r="CW176" s="34" t="n">
        <f aca="false">MATCH(CONCATENATE("DISC ",TEXT($BR176,"mmm-yyyy")),Curves!$11:$11,0)</f>
        <v>37</v>
      </c>
      <c r="CX176" s="34"/>
      <c r="CY176" s="34" t="n">
        <f aca="false">MATCH(CONCATENATE("NG ",TEXT($BS176,"mmm-yyyy")),Curves!$11:$11,0)</f>
        <v>26</v>
      </c>
      <c r="CZ176" s="34" t="n">
        <f aca="false">MATCH(CONCATENATE("B ",TEXT($BS176,"mmm-yyyy")),Curves!$11:$11,0)</f>
        <v>14</v>
      </c>
      <c r="DA176" s="34" t="n">
        <f aca="false">MATCH(CONCATENATE("DISC ",TEXT($BS176,"mmm-yyyy")),Curves!$11:$11,0)</f>
        <v>38</v>
      </c>
      <c r="DB176" s="34"/>
      <c r="DC176" s="34" t="n">
        <f aca="false">MATCH(CONCATENATE("NG ",TEXT($BT176,"mmm-yyyy")),Curves!$11:$11,0)</f>
        <v>27</v>
      </c>
      <c r="DD176" s="34" t="n">
        <f aca="false">MATCH(CONCATENATE("B ",TEXT($BT176,"mmm-yyyy")),Curves!$11:$11,0)</f>
        <v>15</v>
      </c>
      <c r="DE176" s="34" t="n">
        <f aca="false">MATCH(CONCATENATE("DISC ",TEXT($BT176,"mmm-yyyy")),Curves!$11:$11,0)</f>
        <v>39</v>
      </c>
      <c r="DF176" s="34"/>
      <c r="DG176" s="34" t="n">
        <f aca="false">MATCH(CONCATENATE("NG ",TEXT($BU176,"mmm-yyyy")),Curves!$11:$11,0)</f>
        <v>28</v>
      </c>
      <c r="DH176" s="34" t="n">
        <f aca="false">MATCH(CONCATENATE("B ",TEXT($BU176,"mmm-yyyy")),Curves!$11:$11,0)</f>
        <v>16</v>
      </c>
      <c r="DI176" s="34" t="n">
        <f aca="false">MATCH(CONCATENATE("DISC ",TEXT($BU176,"mmm-yyyy")),Curves!$11:$11,0)</f>
        <v>40</v>
      </c>
      <c r="DK176" s="34" t="n">
        <f aca="false">MATCH(CONCATENATE("NG ",TEXT($BV176,"mmm-yyyy")),Curves!$11:$11,0)</f>
        <v>29</v>
      </c>
      <c r="DL176" s="34" t="n">
        <f aca="false">MATCH(CONCATENATE("B ",TEXT($BV176,"mmm-yyyy")),Curves!$11:$11,0)</f>
        <v>17</v>
      </c>
      <c r="DM176" s="34" t="n">
        <f aca="false">MATCH(CONCATENATE("DISC ",TEXT($BV176,"mmm-yyyy")),Curves!$11:$11,0)</f>
        <v>41</v>
      </c>
      <c r="DO176" s="34" t="n">
        <f aca="false">MATCH(CONCATENATE("NG ",TEXT($BW176,"mmm-yyyy")),Curves!$11:$11,0)</f>
        <v>30</v>
      </c>
      <c r="DP176" s="34" t="n">
        <f aca="false">MATCH(CONCATENATE("B ",TEXT($BW176,"mmm-yyyy")),Curves!$11:$11,0)</f>
        <v>18</v>
      </c>
      <c r="DQ176" s="34" t="n">
        <f aca="false">MATCH(CONCATENATE("DISC ",TEXT($BW176,"mmm-yyyy")),Curves!$11:$11,0)</f>
        <v>42</v>
      </c>
    </row>
    <row r="177" customFormat="false" ht="12.75" hidden="false" customHeight="false" outlineLevel="0" collapsed="false">
      <c r="B177" s="26" t="n">
        <f aca="false">IF(C177&lt;&gt;"",IF(C177&gt;=(WORKDAY(EOMONTH(C177,0)+1,-2)),EOMONTH(EOMONTH(C177,0)+1,0)+1,EOMONTH(C177,0)+1),"")</f>
        <v>36069</v>
      </c>
      <c r="C177" s="45" t="n">
        <f aca="false">IF(Curves!C186&lt;&gt;"",Curves!C186,"")</f>
        <v>36060</v>
      </c>
      <c r="D177" s="46"/>
      <c r="E177" s="47" t="n">
        <f aca="false">(T177+U177)*V177</f>
        <v>0</v>
      </c>
      <c r="F177" s="47" t="n">
        <f aca="false">(X177+Y177)*Z177</f>
        <v>0</v>
      </c>
      <c r="G177" s="47" t="n">
        <f aca="false">(AB177+AC177)*AD177</f>
        <v>0</v>
      </c>
      <c r="H177" s="47" t="n">
        <f aca="false">(AF177+AG177)*AH177</f>
        <v>0</v>
      </c>
      <c r="I177" s="47" t="n">
        <f aca="false">(AJ177+AK177)*AL177</f>
        <v>0</v>
      </c>
      <c r="J177" s="47" t="n">
        <f aca="false">(AN177+AO177)*AP177</f>
        <v>2.21286271724087</v>
      </c>
      <c r="K177" s="47" t="n">
        <f aca="false">(AR177+AS177)*AT177</f>
        <v>2.62075805151811</v>
      </c>
      <c r="L177" s="47" t="n">
        <f aca="false">(AV177+AW177)*AX177</f>
        <v>2.78246040333103</v>
      </c>
      <c r="M177" s="47" t="n">
        <f aca="false">(AZ177+BA177)*BB177</f>
        <v>2.81442497498596</v>
      </c>
      <c r="N177" s="47" t="n">
        <f aca="false">(BD177+BE177)*BF177</f>
        <v>2.67919471680378</v>
      </c>
      <c r="O177" s="48" t="n">
        <f aca="false">(BH177+BI177)*BJ177</f>
        <v>2.51703818813932</v>
      </c>
      <c r="P177" s="49" t="n">
        <f aca="false">MAX(E177:O177)</f>
        <v>2.81442497498596</v>
      </c>
      <c r="Q177" s="49" t="n">
        <f aca="false">MIN(J177:O177)</f>
        <v>2.21286271724087</v>
      </c>
      <c r="R177" s="50" t="n">
        <f aca="false">IF(P177-Q177&lt;&gt;0,P177-Q177,R176)</f>
        <v>0.601562257745085</v>
      </c>
      <c r="T177" s="31" t="n">
        <f aca="false">INDEX(Curves!$A$12:$AZ$907,$BZ177,CA177)</f>
        <v>0</v>
      </c>
      <c r="U177" s="31" t="n">
        <f aca="false">INDEX(Curves!$A$12:$AZ$907,$BZ177,CB177)</f>
        <v>0</v>
      </c>
      <c r="V177" s="31" t="n">
        <f aca="false">INDEX(Curves!$A$12:$AZ$907,$BZ177,CC177)</f>
        <v>0</v>
      </c>
      <c r="W177" s="31"/>
      <c r="X177" s="31" t="n">
        <f aca="false">INDEX(Curves!$A$12:$AZ$907,$BZ177,CE177)</f>
        <v>0</v>
      </c>
      <c r="Y177" s="31" t="n">
        <f aca="false">INDEX(Curves!$A$12:$AZ$907,$BZ177,CF177)</f>
        <v>0</v>
      </c>
      <c r="Z177" s="31" t="n">
        <f aca="false">INDEX(Curves!$A$12:$AZ$907,$BZ177,CG177)</f>
        <v>0</v>
      </c>
      <c r="AA177" s="31"/>
      <c r="AB177" s="31" t="n">
        <f aca="false">INDEX(Curves!$A$12:$AZ$907,$BZ177,CI177)</f>
        <v>0</v>
      </c>
      <c r="AC177" s="31" t="n">
        <f aca="false">INDEX(Curves!$A$12:$AZ$907,$BZ177,CJ177)</f>
        <v>0</v>
      </c>
      <c r="AD177" s="31" t="n">
        <f aca="false">INDEX(Curves!$A$12:$AZ$907,$BZ177,CK177)</f>
        <v>0</v>
      </c>
      <c r="AE177" s="31"/>
      <c r="AF177" s="31" t="n">
        <f aca="false">INDEX(Curves!$A$12:$AZ$907,$BZ177,CM177)</f>
        <v>0</v>
      </c>
      <c r="AG177" s="31" t="n">
        <f aca="false">INDEX(Curves!$A$12:$AZ$907,$BZ177,CN177)</f>
        <v>0</v>
      </c>
      <c r="AH177" s="31" t="n">
        <f aca="false">INDEX(Curves!$A$12:$AZ$907,$BZ177,CO177)</f>
        <v>0</v>
      </c>
      <c r="AI177" s="31"/>
      <c r="AJ177" s="31" t="n">
        <f aca="false">INDEX(Curves!$A$12:$AZ$907,$BZ177,CQ177)</f>
        <v>0</v>
      </c>
      <c r="AK177" s="31" t="n">
        <f aca="false">INDEX(Curves!$A$12:$AZ$907,$BZ177,CR177)</f>
        <v>0</v>
      </c>
      <c r="AL177" s="31" t="n">
        <f aca="false">INDEX(Curves!$A$12:$AZ$907,$BZ177,CS177)</f>
        <v>0</v>
      </c>
      <c r="AM177" s="31"/>
      <c r="AN177" s="31" t="n">
        <f aca="false">INDEX(Curves!$A$12:$AZ$907,$BZ177,CU177)</f>
        <v>2.186</v>
      </c>
      <c r="AO177" s="31" t="n">
        <f aca="false">INDEX(Curves!$A$12:$AZ$907,$BZ177,CV177)</f>
        <v>0.03</v>
      </c>
      <c r="AP177" s="31" t="n">
        <f aca="false">INDEX(Curves!$A$12:$AZ$907,$BZ177,CW177)</f>
        <v>0.998584258682705</v>
      </c>
      <c r="AQ177" s="31"/>
      <c r="AR177" s="31" t="n">
        <f aca="false">INDEX(Curves!$A$12:$AZ$907,$BZ177,CY177)</f>
        <v>2.417</v>
      </c>
      <c r="AS177" s="31" t="n">
        <f aca="false">INDEX(Curves!$A$12:$AZ$907,$BZ177,CZ177)</f>
        <v>0.22</v>
      </c>
      <c r="AT177" s="31" t="n">
        <f aca="false">INDEX(Curves!$A$12:$AZ$907,$BZ177,DA177)</f>
        <v>0.993840747636751</v>
      </c>
      <c r="AU177" s="31"/>
      <c r="AV177" s="31" t="n">
        <f aca="false">INDEX(Curves!$A$12:$AZ$907,$BZ177,DC177)</f>
        <v>2.592</v>
      </c>
      <c r="AW177" s="31" t="n">
        <f aca="false">INDEX(Curves!$A$12:$AZ$907,$BZ177,DD177)</f>
        <v>0.22</v>
      </c>
      <c r="AX177" s="31" t="n">
        <f aca="false">INDEX(Curves!$A$12:$AZ$907,$BZ177,DE177)</f>
        <v>0.989495164769213</v>
      </c>
      <c r="AY177" s="31"/>
      <c r="AZ177" s="31" t="n">
        <f aca="false">INDEX(Curves!$A$12:$AZ$907,$BZ177,DG177)</f>
        <v>2.637</v>
      </c>
      <c r="BA177" s="31" t="n">
        <f aca="false">INDEX(Curves!$A$12:$AZ$907,$BZ177,DH177)</f>
        <v>0.22</v>
      </c>
      <c r="BB177" s="31" t="n">
        <f aca="false">INDEX(Curves!$A$12:$AZ$907,$BZ177,DI177)</f>
        <v>0.985097996144893</v>
      </c>
      <c r="BC177" s="31"/>
      <c r="BD177" s="31" t="n">
        <f aca="false">INDEX(Curves!$A$12:$AZ$907,$BZ177,DK177)</f>
        <v>2.512</v>
      </c>
      <c r="BE177" s="31" t="n">
        <f aca="false">INDEX(Curves!$A$12:$AZ$907,$BZ177,DL177)</f>
        <v>0.22</v>
      </c>
      <c r="BF177" s="31" t="n">
        <f aca="false">INDEX(Curves!$A$12:$AZ$907,$BZ177,DM177)</f>
        <v>0.980671565447945</v>
      </c>
      <c r="BG177" s="31"/>
      <c r="BH177" s="31" t="n">
        <f aca="false">INDEX(Curves!$A$12:$AZ$907,$BZ177,DO177)</f>
        <v>2.357</v>
      </c>
      <c r="BI177" s="31" t="n">
        <f aca="false">INDEX(Curves!$A$12:$AZ$907,$BZ177,DP177)</f>
        <v>0.22</v>
      </c>
      <c r="BJ177" s="31" t="n">
        <f aca="false">INDEX(Curves!$A$12:$AZ$907,$BZ177,DQ177)</f>
        <v>0.976731931757593</v>
      </c>
      <c r="BK177" s="0"/>
      <c r="BL177" s="0"/>
      <c r="BM177" s="51" t="n">
        <f aca="false">BM176</f>
        <v>35916</v>
      </c>
      <c r="BN177" s="51" t="n">
        <f aca="false">EOMONTH(BM177,1)</f>
        <v>35976</v>
      </c>
      <c r="BO177" s="51" t="n">
        <f aca="false">EOMONTH(BN177,1)</f>
        <v>36007</v>
      </c>
      <c r="BP177" s="51" t="n">
        <f aca="false">EOMONTH(BO177,1)</f>
        <v>36038</v>
      </c>
      <c r="BQ177" s="51" t="n">
        <f aca="false">EOMONTH(BP177,1)</f>
        <v>36068</v>
      </c>
      <c r="BR177" s="51" t="n">
        <f aca="false">EOMONTH(BQ177,1)</f>
        <v>36099</v>
      </c>
      <c r="BS177" s="51" t="n">
        <f aca="false">EOMONTH(BR177,1)</f>
        <v>36129</v>
      </c>
      <c r="BT177" s="51" t="n">
        <f aca="false">EOMONTH(BS177,1)</f>
        <v>36160</v>
      </c>
      <c r="BU177" s="51" t="n">
        <f aca="false">EOMONTH(BT177,1)</f>
        <v>36191</v>
      </c>
      <c r="BV177" s="51" t="n">
        <f aca="false">EOMONTH(BU177,1)</f>
        <v>36219</v>
      </c>
      <c r="BW177" s="51" t="n">
        <f aca="false">EOMONTH(BV177,1)</f>
        <v>36250</v>
      </c>
      <c r="BX177" s="52"/>
      <c r="BZ177" s="34" t="n">
        <f aca="false">MATCH(C177,Curves!$C$12:$C$433,0)</f>
        <v>175</v>
      </c>
      <c r="CA177" s="34" t="n">
        <f aca="false">MATCH(CONCATENATE("NG ",TEXT($BM177,"mmm-yyyy")),Curves!$11:$11,0)</f>
        <v>20</v>
      </c>
      <c r="CB177" s="34" t="n">
        <f aca="false">MATCH(CONCATENATE("B ",TEXT($BM177,"mmm-yyyy")),Curves!$11:$11,0)</f>
        <v>8</v>
      </c>
      <c r="CC177" s="34" t="n">
        <f aca="false">MATCH(CONCATENATE("DISC ",TEXT($BM177,"mmm-yyyy")),Curves!$11:$11,0)</f>
        <v>32</v>
      </c>
      <c r="CD177" s="34"/>
      <c r="CE177" s="34" t="n">
        <f aca="false">MATCH(CONCATENATE("NG ",TEXT($BN177,"mmm-yyyy")),Curves!$11:$11,0)</f>
        <v>21</v>
      </c>
      <c r="CF177" s="34" t="n">
        <f aca="false">MATCH(CONCATENATE("B ",TEXT($BN177,"mmm-yyyy")),Curves!$11:$11,0)</f>
        <v>9</v>
      </c>
      <c r="CG177" s="34" t="n">
        <f aca="false">MATCH(CONCATENATE("DISC ",TEXT($BN177,"mmm-yyyy")),Curves!$11:$11,0)</f>
        <v>33</v>
      </c>
      <c r="CH177" s="34"/>
      <c r="CI177" s="34" t="n">
        <f aca="false">MATCH(CONCATENATE("NG ",TEXT($BO177,"mmm-yyyy")),Curves!$11:$11,0)</f>
        <v>22</v>
      </c>
      <c r="CJ177" s="34" t="n">
        <f aca="false">MATCH(CONCATENATE("B ",TEXT($BO177,"mmm-yyyy")),Curves!$11:$11,0)</f>
        <v>10</v>
      </c>
      <c r="CK177" s="34" t="n">
        <f aca="false">MATCH(CONCATENATE("DISC ",TEXT($BO177,"mmm-yyyy")),Curves!$11:$11,0)</f>
        <v>34</v>
      </c>
      <c r="CL177" s="34"/>
      <c r="CM177" s="34" t="n">
        <f aca="false">MATCH(CONCATENATE("NG ",TEXT($BP177,"mmm-yyyy")),Curves!$11:$11,0)</f>
        <v>23</v>
      </c>
      <c r="CN177" s="34" t="n">
        <f aca="false">MATCH(CONCATENATE("B ",TEXT($BP177,"mmm-yyyy")),Curves!$11:$11,0)</f>
        <v>11</v>
      </c>
      <c r="CO177" s="34" t="n">
        <f aca="false">MATCH(CONCATENATE("DISC ",TEXT($BP177,"mmm-yyyy")),Curves!$11:$11,0)</f>
        <v>35</v>
      </c>
      <c r="CP177" s="34"/>
      <c r="CQ177" s="34" t="n">
        <f aca="false">MATCH(CONCATENATE("NG ",TEXT($BQ177,"mmm-yyyy")),Curves!$11:$11,0)</f>
        <v>24</v>
      </c>
      <c r="CR177" s="34" t="n">
        <f aca="false">MATCH(CONCATENATE("B ",TEXT($BQ177,"mmm-yyyy")),Curves!$11:$11,0)</f>
        <v>12</v>
      </c>
      <c r="CS177" s="34" t="n">
        <f aca="false">MATCH(CONCATENATE("DISC ",TEXT($BQ177,"mmm-yyyy")),Curves!$11:$11,0)</f>
        <v>36</v>
      </c>
      <c r="CT177" s="34"/>
      <c r="CU177" s="34" t="n">
        <f aca="false">MATCH(CONCATENATE("NG ",TEXT($BR177,"mmm-yyyy")),Curves!$11:$11,0)</f>
        <v>25</v>
      </c>
      <c r="CV177" s="34" t="n">
        <f aca="false">MATCH(CONCATENATE("B ",TEXT($BR177,"mmm-yyyy")),Curves!$11:$11,0)</f>
        <v>13</v>
      </c>
      <c r="CW177" s="34" t="n">
        <f aca="false">MATCH(CONCATENATE("DISC ",TEXT($BR177,"mmm-yyyy")),Curves!$11:$11,0)</f>
        <v>37</v>
      </c>
      <c r="CX177" s="34"/>
      <c r="CY177" s="34" t="n">
        <f aca="false">MATCH(CONCATENATE("NG ",TEXT($BS177,"mmm-yyyy")),Curves!$11:$11,0)</f>
        <v>26</v>
      </c>
      <c r="CZ177" s="34" t="n">
        <f aca="false">MATCH(CONCATENATE("B ",TEXT($BS177,"mmm-yyyy")),Curves!$11:$11,0)</f>
        <v>14</v>
      </c>
      <c r="DA177" s="34" t="n">
        <f aca="false">MATCH(CONCATENATE("DISC ",TEXT($BS177,"mmm-yyyy")),Curves!$11:$11,0)</f>
        <v>38</v>
      </c>
      <c r="DB177" s="34"/>
      <c r="DC177" s="34" t="n">
        <f aca="false">MATCH(CONCATENATE("NG ",TEXT($BT177,"mmm-yyyy")),Curves!$11:$11,0)</f>
        <v>27</v>
      </c>
      <c r="DD177" s="34" t="n">
        <f aca="false">MATCH(CONCATENATE("B ",TEXT($BT177,"mmm-yyyy")),Curves!$11:$11,0)</f>
        <v>15</v>
      </c>
      <c r="DE177" s="34" t="n">
        <f aca="false">MATCH(CONCATENATE("DISC ",TEXT($BT177,"mmm-yyyy")),Curves!$11:$11,0)</f>
        <v>39</v>
      </c>
      <c r="DF177" s="34"/>
      <c r="DG177" s="34" t="n">
        <f aca="false">MATCH(CONCATENATE("NG ",TEXT($BU177,"mmm-yyyy")),Curves!$11:$11,0)</f>
        <v>28</v>
      </c>
      <c r="DH177" s="34" t="n">
        <f aca="false">MATCH(CONCATENATE("B ",TEXT($BU177,"mmm-yyyy")),Curves!$11:$11,0)</f>
        <v>16</v>
      </c>
      <c r="DI177" s="34" t="n">
        <f aca="false">MATCH(CONCATENATE("DISC ",TEXT($BU177,"mmm-yyyy")),Curves!$11:$11,0)</f>
        <v>40</v>
      </c>
      <c r="DK177" s="34" t="n">
        <f aca="false">MATCH(CONCATENATE("NG ",TEXT($BV177,"mmm-yyyy")),Curves!$11:$11,0)</f>
        <v>29</v>
      </c>
      <c r="DL177" s="34" t="n">
        <f aca="false">MATCH(CONCATENATE("B ",TEXT($BV177,"mmm-yyyy")),Curves!$11:$11,0)</f>
        <v>17</v>
      </c>
      <c r="DM177" s="34" t="n">
        <f aca="false">MATCH(CONCATENATE("DISC ",TEXT($BV177,"mmm-yyyy")),Curves!$11:$11,0)</f>
        <v>41</v>
      </c>
      <c r="DO177" s="34" t="n">
        <f aca="false">MATCH(CONCATENATE("NG ",TEXT($BW177,"mmm-yyyy")),Curves!$11:$11,0)</f>
        <v>30</v>
      </c>
      <c r="DP177" s="34" t="n">
        <f aca="false">MATCH(CONCATENATE("B ",TEXT($BW177,"mmm-yyyy")),Curves!$11:$11,0)</f>
        <v>18</v>
      </c>
      <c r="DQ177" s="34" t="n">
        <f aca="false">MATCH(CONCATENATE("DISC ",TEXT($BW177,"mmm-yyyy")),Curves!$11:$11,0)</f>
        <v>42</v>
      </c>
    </row>
    <row r="178" customFormat="false" ht="12.75" hidden="false" customHeight="false" outlineLevel="0" collapsed="false">
      <c r="B178" s="26" t="n">
        <f aca="false">IF(C178&lt;&gt;"",IF(C178&gt;=(WORKDAY(EOMONTH(C178,0)+1,-2)),EOMONTH(EOMONTH(C178,0)+1,0)+1,EOMONTH(C178,0)+1),"")</f>
        <v>36069</v>
      </c>
      <c r="C178" s="45" t="n">
        <f aca="false">IF(Curves!C187&lt;&gt;"",Curves!C187,"")</f>
        <v>36061</v>
      </c>
      <c r="D178" s="46"/>
      <c r="E178" s="47" t="n">
        <f aca="false">(T178+U178)*V178</f>
        <v>0</v>
      </c>
      <c r="F178" s="47" t="n">
        <f aca="false">(X178+Y178)*Z178</f>
        <v>0</v>
      </c>
      <c r="G178" s="47" t="n">
        <f aca="false">(AB178+AC178)*AD178</f>
        <v>0</v>
      </c>
      <c r="H178" s="47" t="n">
        <f aca="false">(AF178+AG178)*AH178</f>
        <v>0</v>
      </c>
      <c r="I178" s="47" t="n">
        <f aca="false">(AJ178+AK178)*AL178</f>
        <v>0</v>
      </c>
      <c r="J178" s="47" t="n">
        <f aca="false">(AN178+AO178)*AP178</f>
        <v>2.17825381835207</v>
      </c>
      <c r="K178" s="47" t="n">
        <f aca="false">(AR178+AS178)*AT178</f>
        <v>2.57844614460542</v>
      </c>
      <c r="L178" s="47" t="n">
        <f aca="false">(AV178+AW178)*AX178</f>
        <v>2.76239834531586</v>
      </c>
      <c r="M178" s="47" t="n">
        <f aca="false">(AZ178+BA178)*BB178</f>
        <v>2.7977710261327</v>
      </c>
      <c r="N178" s="47" t="n">
        <f aca="false">(BD178+BE178)*BF178</f>
        <v>2.66382649776762</v>
      </c>
      <c r="O178" s="48" t="n">
        <f aca="false">(BH178+BI178)*BJ178</f>
        <v>2.50387933750609</v>
      </c>
      <c r="P178" s="49" t="n">
        <f aca="false">MAX(E178:O178)</f>
        <v>2.7977710261327</v>
      </c>
      <c r="Q178" s="49" t="n">
        <f aca="false">MIN(J178:O178)</f>
        <v>2.17825381835207</v>
      </c>
      <c r="R178" s="50" t="n">
        <f aca="false">IF(P178-Q178&lt;&gt;0,P178-Q178,R177)</f>
        <v>0.619517207780631</v>
      </c>
      <c r="T178" s="31" t="n">
        <f aca="false">INDEX(Curves!$A$12:$AZ$907,$BZ178,CA178)</f>
        <v>0</v>
      </c>
      <c r="U178" s="31" t="n">
        <f aca="false">INDEX(Curves!$A$12:$AZ$907,$BZ178,CB178)</f>
        <v>0</v>
      </c>
      <c r="V178" s="31" t="n">
        <f aca="false">INDEX(Curves!$A$12:$AZ$907,$BZ178,CC178)</f>
        <v>0</v>
      </c>
      <c r="W178" s="31"/>
      <c r="X178" s="31" t="n">
        <f aca="false">INDEX(Curves!$A$12:$AZ$907,$BZ178,CE178)</f>
        <v>0</v>
      </c>
      <c r="Y178" s="31" t="n">
        <f aca="false">INDEX(Curves!$A$12:$AZ$907,$BZ178,CF178)</f>
        <v>0</v>
      </c>
      <c r="Z178" s="31" t="n">
        <f aca="false">INDEX(Curves!$A$12:$AZ$907,$BZ178,CG178)</f>
        <v>0</v>
      </c>
      <c r="AA178" s="31"/>
      <c r="AB178" s="31" t="n">
        <f aca="false">INDEX(Curves!$A$12:$AZ$907,$BZ178,CI178)</f>
        <v>0</v>
      </c>
      <c r="AC178" s="31" t="n">
        <f aca="false">INDEX(Curves!$A$12:$AZ$907,$BZ178,CJ178)</f>
        <v>0</v>
      </c>
      <c r="AD178" s="31" t="n">
        <f aca="false">INDEX(Curves!$A$12:$AZ$907,$BZ178,CK178)</f>
        <v>0</v>
      </c>
      <c r="AE178" s="31"/>
      <c r="AF178" s="31" t="n">
        <f aca="false">INDEX(Curves!$A$12:$AZ$907,$BZ178,CM178)</f>
        <v>0</v>
      </c>
      <c r="AG178" s="31" t="n">
        <f aca="false">INDEX(Curves!$A$12:$AZ$907,$BZ178,CN178)</f>
        <v>0</v>
      </c>
      <c r="AH178" s="31" t="n">
        <f aca="false">INDEX(Curves!$A$12:$AZ$907,$BZ178,CO178)</f>
        <v>0</v>
      </c>
      <c r="AI178" s="31"/>
      <c r="AJ178" s="31" t="n">
        <f aca="false">INDEX(Curves!$A$12:$AZ$907,$BZ178,CQ178)</f>
        <v>0</v>
      </c>
      <c r="AK178" s="31" t="n">
        <f aca="false">INDEX(Curves!$A$12:$AZ$907,$BZ178,CR178)</f>
        <v>0</v>
      </c>
      <c r="AL178" s="31" t="n">
        <f aca="false">INDEX(Curves!$A$12:$AZ$907,$BZ178,CS178)</f>
        <v>0</v>
      </c>
      <c r="AM178" s="31"/>
      <c r="AN178" s="31" t="n">
        <f aca="false">INDEX(Curves!$A$12:$AZ$907,$BZ178,CU178)</f>
        <v>2.131</v>
      </c>
      <c r="AO178" s="31" t="n">
        <f aca="false">INDEX(Curves!$A$12:$AZ$907,$BZ178,CV178)</f>
        <v>0.05</v>
      </c>
      <c r="AP178" s="31" t="n">
        <f aca="false">INDEX(Curves!$A$12:$AZ$907,$BZ178,CW178)</f>
        <v>0.998740861234326</v>
      </c>
      <c r="AQ178" s="31"/>
      <c r="AR178" s="31" t="n">
        <f aca="false">INDEX(Curves!$A$12:$AZ$907,$BZ178,CY178)</f>
        <v>2.374</v>
      </c>
      <c r="AS178" s="31" t="n">
        <f aca="false">INDEX(Curves!$A$12:$AZ$907,$BZ178,CZ178)</f>
        <v>0.22</v>
      </c>
      <c r="AT178" s="31" t="n">
        <f aca="false">INDEX(Curves!$A$12:$AZ$907,$BZ178,DA178)</f>
        <v>0.994003910796231</v>
      </c>
      <c r="AU178" s="31"/>
      <c r="AV178" s="31" t="n">
        <f aca="false">INDEX(Curves!$A$12:$AZ$907,$BZ178,DC178)</f>
        <v>2.571</v>
      </c>
      <c r="AW178" s="31" t="n">
        <f aca="false">INDEX(Curves!$A$12:$AZ$907,$BZ178,DD178)</f>
        <v>0.22</v>
      </c>
      <c r="AX178" s="31" t="n">
        <f aca="false">INDEX(Curves!$A$12:$AZ$907,$BZ178,DE178)</f>
        <v>0.989752183918259</v>
      </c>
      <c r="AY178" s="31"/>
      <c r="AZ178" s="31" t="n">
        <f aca="false">INDEX(Curves!$A$12:$AZ$907,$BZ178,DG178)</f>
        <v>2.619</v>
      </c>
      <c r="BA178" s="31" t="n">
        <f aca="false">INDEX(Curves!$A$12:$AZ$907,$BZ178,DH178)</f>
        <v>0.22</v>
      </c>
      <c r="BB178" s="31" t="n">
        <f aca="false">INDEX(Curves!$A$12:$AZ$907,$BZ178,DI178)</f>
        <v>0.98547764217425</v>
      </c>
      <c r="BC178" s="31"/>
      <c r="BD178" s="31" t="n">
        <f aca="false">INDEX(Curves!$A$12:$AZ$907,$BZ178,DK178)</f>
        <v>2.495</v>
      </c>
      <c r="BE178" s="31" t="n">
        <f aca="false">INDEX(Curves!$A$12:$AZ$907,$BZ178,DL178)</f>
        <v>0.22</v>
      </c>
      <c r="BF178" s="31" t="n">
        <f aca="false">INDEX(Curves!$A$12:$AZ$907,$BZ178,DM178)</f>
        <v>0.981151564555293</v>
      </c>
      <c r="BG178" s="31"/>
      <c r="BH178" s="31" t="n">
        <f aca="false">INDEX(Curves!$A$12:$AZ$907,$BZ178,DO178)</f>
        <v>2.342</v>
      </c>
      <c r="BI178" s="31" t="n">
        <f aca="false">INDEX(Curves!$A$12:$AZ$907,$BZ178,DP178)</f>
        <v>0.22</v>
      </c>
      <c r="BJ178" s="31" t="n">
        <f aca="false">INDEX(Curves!$A$12:$AZ$907,$BZ178,DQ178)</f>
        <v>0.977314339385672</v>
      </c>
      <c r="BK178" s="0"/>
      <c r="BL178" s="0"/>
      <c r="BM178" s="51" t="n">
        <f aca="false">BM177</f>
        <v>35916</v>
      </c>
      <c r="BN178" s="51" t="n">
        <f aca="false">EOMONTH(BM178,1)</f>
        <v>35976</v>
      </c>
      <c r="BO178" s="51" t="n">
        <f aca="false">EOMONTH(BN178,1)</f>
        <v>36007</v>
      </c>
      <c r="BP178" s="51" t="n">
        <f aca="false">EOMONTH(BO178,1)</f>
        <v>36038</v>
      </c>
      <c r="BQ178" s="51" t="n">
        <f aca="false">EOMONTH(BP178,1)</f>
        <v>36068</v>
      </c>
      <c r="BR178" s="51" t="n">
        <f aca="false">EOMONTH(BQ178,1)</f>
        <v>36099</v>
      </c>
      <c r="BS178" s="51" t="n">
        <f aca="false">EOMONTH(BR178,1)</f>
        <v>36129</v>
      </c>
      <c r="BT178" s="51" t="n">
        <f aca="false">EOMONTH(BS178,1)</f>
        <v>36160</v>
      </c>
      <c r="BU178" s="51" t="n">
        <f aca="false">EOMONTH(BT178,1)</f>
        <v>36191</v>
      </c>
      <c r="BV178" s="51" t="n">
        <f aca="false">EOMONTH(BU178,1)</f>
        <v>36219</v>
      </c>
      <c r="BW178" s="51" t="n">
        <f aca="false">EOMONTH(BV178,1)</f>
        <v>36250</v>
      </c>
      <c r="BX178" s="52"/>
      <c r="BZ178" s="34" t="n">
        <f aca="false">MATCH(C178,Curves!$C$12:$C$433,0)</f>
        <v>176</v>
      </c>
      <c r="CA178" s="34" t="n">
        <f aca="false">MATCH(CONCATENATE("NG ",TEXT($BM178,"mmm-yyyy")),Curves!$11:$11,0)</f>
        <v>20</v>
      </c>
      <c r="CB178" s="34" t="n">
        <f aca="false">MATCH(CONCATENATE("B ",TEXT($BM178,"mmm-yyyy")),Curves!$11:$11,0)</f>
        <v>8</v>
      </c>
      <c r="CC178" s="34" t="n">
        <f aca="false">MATCH(CONCATENATE("DISC ",TEXT($BM178,"mmm-yyyy")),Curves!$11:$11,0)</f>
        <v>32</v>
      </c>
      <c r="CD178" s="34"/>
      <c r="CE178" s="34" t="n">
        <f aca="false">MATCH(CONCATENATE("NG ",TEXT($BN178,"mmm-yyyy")),Curves!$11:$11,0)</f>
        <v>21</v>
      </c>
      <c r="CF178" s="34" t="n">
        <f aca="false">MATCH(CONCATENATE("B ",TEXT($BN178,"mmm-yyyy")),Curves!$11:$11,0)</f>
        <v>9</v>
      </c>
      <c r="CG178" s="34" t="n">
        <f aca="false">MATCH(CONCATENATE("DISC ",TEXT($BN178,"mmm-yyyy")),Curves!$11:$11,0)</f>
        <v>33</v>
      </c>
      <c r="CH178" s="34"/>
      <c r="CI178" s="34" t="n">
        <f aca="false">MATCH(CONCATENATE("NG ",TEXT($BO178,"mmm-yyyy")),Curves!$11:$11,0)</f>
        <v>22</v>
      </c>
      <c r="CJ178" s="34" t="n">
        <f aca="false">MATCH(CONCATENATE("B ",TEXT($BO178,"mmm-yyyy")),Curves!$11:$11,0)</f>
        <v>10</v>
      </c>
      <c r="CK178" s="34" t="n">
        <f aca="false">MATCH(CONCATENATE("DISC ",TEXT($BO178,"mmm-yyyy")),Curves!$11:$11,0)</f>
        <v>34</v>
      </c>
      <c r="CL178" s="34"/>
      <c r="CM178" s="34" t="n">
        <f aca="false">MATCH(CONCATENATE("NG ",TEXT($BP178,"mmm-yyyy")),Curves!$11:$11,0)</f>
        <v>23</v>
      </c>
      <c r="CN178" s="34" t="n">
        <f aca="false">MATCH(CONCATENATE("B ",TEXT($BP178,"mmm-yyyy")),Curves!$11:$11,0)</f>
        <v>11</v>
      </c>
      <c r="CO178" s="34" t="n">
        <f aca="false">MATCH(CONCATENATE("DISC ",TEXT($BP178,"mmm-yyyy")),Curves!$11:$11,0)</f>
        <v>35</v>
      </c>
      <c r="CP178" s="34"/>
      <c r="CQ178" s="34" t="n">
        <f aca="false">MATCH(CONCATENATE("NG ",TEXT($BQ178,"mmm-yyyy")),Curves!$11:$11,0)</f>
        <v>24</v>
      </c>
      <c r="CR178" s="34" t="n">
        <f aca="false">MATCH(CONCATENATE("B ",TEXT($BQ178,"mmm-yyyy")),Curves!$11:$11,0)</f>
        <v>12</v>
      </c>
      <c r="CS178" s="34" t="n">
        <f aca="false">MATCH(CONCATENATE("DISC ",TEXT($BQ178,"mmm-yyyy")),Curves!$11:$11,0)</f>
        <v>36</v>
      </c>
      <c r="CT178" s="34"/>
      <c r="CU178" s="34" t="n">
        <f aca="false">MATCH(CONCATENATE("NG ",TEXT($BR178,"mmm-yyyy")),Curves!$11:$11,0)</f>
        <v>25</v>
      </c>
      <c r="CV178" s="34" t="n">
        <f aca="false">MATCH(CONCATENATE("B ",TEXT($BR178,"mmm-yyyy")),Curves!$11:$11,0)</f>
        <v>13</v>
      </c>
      <c r="CW178" s="34" t="n">
        <f aca="false">MATCH(CONCATENATE("DISC ",TEXT($BR178,"mmm-yyyy")),Curves!$11:$11,0)</f>
        <v>37</v>
      </c>
      <c r="CX178" s="34"/>
      <c r="CY178" s="34" t="n">
        <f aca="false">MATCH(CONCATENATE("NG ",TEXT($BS178,"mmm-yyyy")),Curves!$11:$11,0)</f>
        <v>26</v>
      </c>
      <c r="CZ178" s="34" t="n">
        <f aca="false">MATCH(CONCATENATE("B ",TEXT($BS178,"mmm-yyyy")),Curves!$11:$11,0)</f>
        <v>14</v>
      </c>
      <c r="DA178" s="34" t="n">
        <f aca="false">MATCH(CONCATENATE("DISC ",TEXT($BS178,"mmm-yyyy")),Curves!$11:$11,0)</f>
        <v>38</v>
      </c>
      <c r="DB178" s="34"/>
      <c r="DC178" s="34" t="n">
        <f aca="false">MATCH(CONCATENATE("NG ",TEXT($BT178,"mmm-yyyy")),Curves!$11:$11,0)</f>
        <v>27</v>
      </c>
      <c r="DD178" s="34" t="n">
        <f aca="false">MATCH(CONCATENATE("B ",TEXT($BT178,"mmm-yyyy")),Curves!$11:$11,0)</f>
        <v>15</v>
      </c>
      <c r="DE178" s="34" t="n">
        <f aca="false">MATCH(CONCATENATE("DISC ",TEXT($BT178,"mmm-yyyy")),Curves!$11:$11,0)</f>
        <v>39</v>
      </c>
      <c r="DF178" s="34"/>
      <c r="DG178" s="34" t="n">
        <f aca="false">MATCH(CONCATENATE("NG ",TEXT($BU178,"mmm-yyyy")),Curves!$11:$11,0)</f>
        <v>28</v>
      </c>
      <c r="DH178" s="34" t="n">
        <f aca="false">MATCH(CONCATENATE("B ",TEXT($BU178,"mmm-yyyy")),Curves!$11:$11,0)</f>
        <v>16</v>
      </c>
      <c r="DI178" s="34" t="n">
        <f aca="false">MATCH(CONCATENATE("DISC ",TEXT($BU178,"mmm-yyyy")),Curves!$11:$11,0)</f>
        <v>40</v>
      </c>
      <c r="DK178" s="34" t="n">
        <f aca="false">MATCH(CONCATENATE("NG ",TEXT($BV178,"mmm-yyyy")),Curves!$11:$11,0)</f>
        <v>29</v>
      </c>
      <c r="DL178" s="34" t="n">
        <f aca="false">MATCH(CONCATENATE("B ",TEXT($BV178,"mmm-yyyy")),Curves!$11:$11,0)</f>
        <v>17</v>
      </c>
      <c r="DM178" s="34" t="n">
        <f aca="false">MATCH(CONCATENATE("DISC ",TEXT($BV178,"mmm-yyyy")),Curves!$11:$11,0)</f>
        <v>41</v>
      </c>
      <c r="DO178" s="34" t="n">
        <f aca="false">MATCH(CONCATENATE("NG ",TEXT($BW178,"mmm-yyyy")),Curves!$11:$11,0)</f>
        <v>30</v>
      </c>
      <c r="DP178" s="34" t="n">
        <f aca="false">MATCH(CONCATENATE("B ",TEXT($BW178,"mmm-yyyy")),Curves!$11:$11,0)</f>
        <v>18</v>
      </c>
      <c r="DQ178" s="34" t="n">
        <f aca="false">MATCH(CONCATENATE("DISC ",TEXT($BW178,"mmm-yyyy")),Curves!$11:$11,0)</f>
        <v>42</v>
      </c>
    </row>
    <row r="179" customFormat="false" ht="12.75" hidden="false" customHeight="false" outlineLevel="0" collapsed="false">
      <c r="B179" s="26" t="n">
        <f aca="false">IF(C179&lt;&gt;"",IF(C179&gt;=(WORKDAY(EOMONTH(C179,0)+1,-2)),EOMONTH(EOMONTH(C179,0)+1,0)+1,EOMONTH(C179,0)+1),"")</f>
        <v>36069</v>
      </c>
      <c r="C179" s="45" t="n">
        <f aca="false">IF(Curves!C188&lt;&gt;"",Curves!C188,"")</f>
        <v>36062</v>
      </c>
      <c r="D179" s="46"/>
      <c r="E179" s="47" t="n">
        <f aca="false">(T179+U179)*V179</f>
        <v>0</v>
      </c>
      <c r="F179" s="47" t="n">
        <f aca="false">(X179+Y179)*Z179</f>
        <v>0</v>
      </c>
      <c r="G179" s="47" t="n">
        <f aca="false">(AB179+AC179)*AD179</f>
        <v>0</v>
      </c>
      <c r="H179" s="47" t="n">
        <f aca="false">(AF179+AG179)*AH179</f>
        <v>0</v>
      </c>
      <c r="I179" s="47" t="n">
        <f aca="false">(AJ179+AK179)*AL179</f>
        <v>0</v>
      </c>
      <c r="J179" s="47" t="n">
        <f aca="false">(AN179+AO179)*AP179</f>
        <v>2.18668334586496</v>
      </c>
      <c r="K179" s="47" t="n">
        <f aca="false">(AR179+AS179)*AT179</f>
        <v>2.61681255412534</v>
      </c>
      <c r="L179" s="47" t="n">
        <f aca="false">(AV179+AW179)*AX179</f>
        <v>2.79384976290924</v>
      </c>
      <c r="M179" s="47" t="n">
        <f aca="false">(AZ179+BA179)*BB179</f>
        <v>2.83417700531503</v>
      </c>
      <c r="N179" s="47" t="n">
        <f aca="false">(BD179+BE179)*BF179</f>
        <v>2.6893949207538</v>
      </c>
      <c r="O179" s="48" t="n">
        <f aca="false">(BH179+BI179)*BJ179</f>
        <v>2.52258344266034</v>
      </c>
      <c r="P179" s="49" t="n">
        <f aca="false">MAX(E179:O179)</f>
        <v>2.83417700531503</v>
      </c>
      <c r="Q179" s="49" t="n">
        <f aca="false">MIN(J179:O179)</f>
        <v>2.18668334586496</v>
      </c>
      <c r="R179" s="50" t="n">
        <f aca="false">IF(P179-Q179&lt;&gt;0,P179-Q179,R178)</f>
        <v>0.647493659450071</v>
      </c>
      <c r="T179" s="31" t="n">
        <f aca="false">INDEX(Curves!$A$12:$AZ$907,$BZ179,CA179)</f>
        <v>0</v>
      </c>
      <c r="U179" s="31" t="n">
        <f aca="false">INDEX(Curves!$A$12:$AZ$907,$BZ179,CB179)</f>
        <v>0</v>
      </c>
      <c r="V179" s="31" t="n">
        <f aca="false">INDEX(Curves!$A$12:$AZ$907,$BZ179,CC179)</f>
        <v>0</v>
      </c>
      <c r="W179" s="31"/>
      <c r="X179" s="31" t="n">
        <f aca="false">INDEX(Curves!$A$12:$AZ$907,$BZ179,CE179)</f>
        <v>0</v>
      </c>
      <c r="Y179" s="31" t="n">
        <f aca="false">INDEX(Curves!$A$12:$AZ$907,$BZ179,CF179)</f>
        <v>0</v>
      </c>
      <c r="Z179" s="31" t="n">
        <f aca="false">INDEX(Curves!$A$12:$AZ$907,$BZ179,CG179)</f>
        <v>0</v>
      </c>
      <c r="AA179" s="31"/>
      <c r="AB179" s="31" t="n">
        <f aca="false">INDEX(Curves!$A$12:$AZ$907,$BZ179,CI179)</f>
        <v>0</v>
      </c>
      <c r="AC179" s="31" t="n">
        <f aca="false">INDEX(Curves!$A$12:$AZ$907,$BZ179,CJ179)</f>
        <v>0</v>
      </c>
      <c r="AD179" s="31" t="n">
        <f aca="false">INDEX(Curves!$A$12:$AZ$907,$BZ179,CK179)</f>
        <v>0</v>
      </c>
      <c r="AE179" s="31"/>
      <c r="AF179" s="31" t="n">
        <f aca="false">INDEX(Curves!$A$12:$AZ$907,$BZ179,CM179)</f>
        <v>0</v>
      </c>
      <c r="AG179" s="31" t="n">
        <f aca="false">INDEX(Curves!$A$12:$AZ$907,$BZ179,CN179)</f>
        <v>0</v>
      </c>
      <c r="AH179" s="31" t="n">
        <f aca="false">INDEX(Curves!$A$12:$AZ$907,$BZ179,CO179)</f>
        <v>0</v>
      </c>
      <c r="AI179" s="31"/>
      <c r="AJ179" s="31" t="n">
        <f aca="false">INDEX(Curves!$A$12:$AZ$907,$BZ179,CQ179)</f>
        <v>0</v>
      </c>
      <c r="AK179" s="31" t="n">
        <f aca="false">INDEX(Curves!$A$12:$AZ$907,$BZ179,CR179)</f>
        <v>0</v>
      </c>
      <c r="AL179" s="31" t="n">
        <f aca="false">INDEX(Curves!$A$12:$AZ$907,$BZ179,CS179)</f>
        <v>0</v>
      </c>
      <c r="AM179" s="31"/>
      <c r="AN179" s="31" t="n">
        <f aca="false">INDEX(Curves!$A$12:$AZ$907,$BZ179,CU179)</f>
        <v>2.179</v>
      </c>
      <c r="AO179" s="31" t="n">
        <f aca="false">INDEX(Curves!$A$12:$AZ$907,$BZ179,CV179)</f>
        <v>0.01</v>
      </c>
      <c r="AP179" s="31" t="n">
        <f aca="false">INDEX(Curves!$A$12:$AZ$907,$BZ179,CW179)</f>
        <v>0.998941683812224</v>
      </c>
      <c r="AQ179" s="31"/>
      <c r="AR179" s="31" t="n">
        <f aca="false">INDEX(Curves!$A$12:$AZ$907,$BZ179,CY179)</f>
        <v>2.412</v>
      </c>
      <c r="AS179" s="31" t="n">
        <f aca="false">INDEX(Curves!$A$12:$AZ$907,$BZ179,CZ179)</f>
        <v>0.22</v>
      </c>
      <c r="AT179" s="31" t="n">
        <f aca="false">INDEX(Curves!$A$12:$AZ$907,$BZ179,DA179)</f>
        <v>0.994229693816617</v>
      </c>
      <c r="AU179" s="31"/>
      <c r="AV179" s="31" t="n">
        <f aca="false">INDEX(Curves!$A$12:$AZ$907,$BZ179,DC179)</f>
        <v>2.602</v>
      </c>
      <c r="AW179" s="31" t="n">
        <f aca="false">INDEX(Curves!$A$12:$AZ$907,$BZ179,DD179)</f>
        <v>0.22</v>
      </c>
      <c r="AX179" s="31" t="n">
        <f aca="false">INDEX(Curves!$A$12:$AZ$907,$BZ179,DE179)</f>
        <v>0.990024721087612</v>
      </c>
      <c r="AY179" s="31"/>
      <c r="AZ179" s="31" t="n">
        <f aca="false">INDEX(Curves!$A$12:$AZ$907,$BZ179,DG179)</f>
        <v>2.655</v>
      </c>
      <c r="BA179" s="31" t="n">
        <f aca="false">INDEX(Curves!$A$12:$AZ$907,$BZ179,DH179)</f>
        <v>0.22</v>
      </c>
      <c r="BB179" s="31" t="n">
        <f aca="false">INDEX(Curves!$A$12:$AZ$907,$BZ179,DI179)</f>
        <v>0.98580069750088</v>
      </c>
      <c r="BC179" s="31"/>
      <c r="BD179" s="31" t="n">
        <f aca="false">INDEX(Curves!$A$12:$AZ$907,$BZ179,DK179)</f>
        <v>2.52</v>
      </c>
      <c r="BE179" s="31" t="n">
        <f aca="false">INDEX(Curves!$A$12:$AZ$907,$BZ179,DL179)</f>
        <v>0.22</v>
      </c>
      <c r="BF179" s="31" t="n">
        <f aca="false">INDEX(Curves!$A$12:$AZ$907,$BZ179,DM179)</f>
        <v>0.98153099297584</v>
      </c>
      <c r="BG179" s="31"/>
      <c r="BH179" s="31" t="n">
        <f aca="false">INDEX(Curves!$A$12:$AZ$907,$BZ179,DO179)</f>
        <v>2.36</v>
      </c>
      <c r="BI179" s="31" t="n">
        <f aca="false">INDEX(Curves!$A$12:$AZ$907,$BZ179,DP179)</f>
        <v>0.22</v>
      </c>
      <c r="BJ179" s="31" t="n">
        <f aca="false">INDEX(Curves!$A$12:$AZ$907,$BZ179,DQ179)</f>
        <v>0.977745520410985</v>
      </c>
      <c r="BK179" s="0"/>
      <c r="BL179" s="0"/>
      <c r="BM179" s="51" t="n">
        <f aca="false">BM178</f>
        <v>35916</v>
      </c>
      <c r="BN179" s="51" t="n">
        <f aca="false">EOMONTH(BM179,1)</f>
        <v>35976</v>
      </c>
      <c r="BO179" s="51" t="n">
        <f aca="false">EOMONTH(BN179,1)</f>
        <v>36007</v>
      </c>
      <c r="BP179" s="51" t="n">
        <f aca="false">EOMONTH(BO179,1)</f>
        <v>36038</v>
      </c>
      <c r="BQ179" s="51" t="n">
        <f aca="false">EOMONTH(BP179,1)</f>
        <v>36068</v>
      </c>
      <c r="BR179" s="51" t="n">
        <f aca="false">EOMONTH(BQ179,1)</f>
        <v>36099</v>
      </c>
      <c r="BS179" s="51" t="n">
        <f aca="false">EOMONTH(BR179,1)</f>
        <v>36129</v>
      </c>
      <c r="BT179" s="51" t="n">
        <f aca="false">EOMONTH(BS179,1)</f>
        <v>36160</v>
      </c>
      <c r="BU179" s="51" t="n">
        <f aca="false">EOMONTH(BT179,1)</f>
        <v>36191</v>
      </c>
      <c r="BV179" s="51" t="n">
        <f aca="false">EOMONTH(BU179,1)</f>
        <v>36219</v>
      </c>
      <c r="BW179" s="51" t="n">
        <f aca="false">EOMONTH(BV179,1)</f>
        <v>36250</v>
      </c>
      <c r="BX179" s="52"/>
      <c r="BZ179" s="34" t="n">
        <f aca="false">MATCH(C179,Curves!$C$12:$C$433,0)</f>
        <v>177</v>
      </c>
      <c r="CA179" s="34" t="n">
        <f aca="false">MATCH(CONCATENATE("NG ",TEXT($BM179,"mmm-yyyy")),Curves!$11:$11,0)</f>
        <v>20</v>
      </c>
      <c r="CB179" s="34" t="n">
        <f aca="false">MATCH(CONCATENATE("B ",TEXT($BM179,"mmm-yyyy")),Curves!$11:$11,0)</f>
        <v>8</v>
      </c>
      <c r="CC179" s="34" t="n">
        <f aca="false">MATCH(CONCATENATE("DISC ",TEXT($BM179,"mmm-yyyy")),Curves!$11:$11,0)</f>
        <v>32</v>
      </c>
      <c r="CD179" s="34"/>
      <c r="CE179" s="34" t="n">
        <f aca="false">MATCH(CONCATENATE("NG ",TEXT($BN179,"mmm-yyyy")),Curves!$11:$11,0)</f>
        <v>21</v>
      </c>
      <c r="CF179" s="34" t="n">
        <f aca="false">MATCH(CONCATENATE("B ",TEXT($BN179,"mmm-yyyy")),Curves!$11:$11,0)</f>
        <v>9</v>
      </c>
      <c r="CG179" s="34" t="n">
        <f aca="false">MATCH(CONCATENATE("DISC ",TEXT($BN179,"mmm-yyyy")),Curves!$11:$11,0)</f>
        <v>33</v>
      </c>
      <c r="CH179" s="34"/>
      <c r="CI179" s="34" t="n">
        <f aca="false">MATCH(CONCATENATE("NG ",TEXT($BO179,"mmm-yyyy")),Curves!$11:$11,0)</f>
        <v>22</v>
      </c>
      <c r="CJ179" s="34" t="n">
        <f aca="false">MATCH(CONCATENATE("B ",TEXT($BO179,"mmm-yyyy")),Curves!$11:$11,0)</f>
        <v>10</v>
      </c>
      <c r="CK179" s="34" t="n">
        <f aca="false">MATCH(CONCATENATE("DISC ",TEXT($BO179,"mmm-yyyy")),Curves!$11:$11,0)</f>
        <v>34</v>
      </c>
      <c r="CL179" s="34"/>
      <c r="CM179" s="34" t="n">
        <f aca="false">MATCH(CONCATENATE("NG ",TEXT($BP179,"mmm-yyyy")),Curves!$11:$11,0)</f>
        <v>23</v>
      </c>
      <c r="CN179" s="34" t="n">
        <f aca="false">MATCH(CONCATENATE("B ",TEXT($BP179,"mmm-yyyy")),Curves!$11:$11,0)</f>
        <v>11</v>
      </c>
      <c r="CO179" s="34" t="n">
        <f aca="false">MATCH(CONCATENATE("DISC ",TEXT($BP179,"mmm-yyyy")),Curves!$11:$11,0)</f>
        <v>35</v>
      </c>
      <c r="CP179" s="34"/>
      <c r="CQ179" s="34" t="n">
        <f aca="false">MATCH(CONCATENATE("NG ",TEXT($BQ179,"mmm-yyyy")),Curves!$11:$11,0)</f>
        <v>24</v>
      </c>
      <c r="CR179" s="34" t="n">
        <f aca="false">MATCH(CONCATENATE("B ",TEXT($BQ179,"mmm-yyyy")),Curves!$11:$11,0)</f>
        <v>12</v>
      </c>
      <c r="CS179" s="34" t="n">
        <f aca="false">MATCH(CONCATENATE("DISC ",TEXT($BQ179,"mmm-yyyy")),Curves!$11:$11,0)</f>
        <v>36</v>
      </c>
      <c r="CT179" s="34"/>
      <c r="CU179" s="34" t="n">
        <f aca="false">MATCH(CONCATENATE("NG ",TEXT($BR179,"mmm-yyyy")),Curves!$11:$11,0)</f>
        <v>25</v>
      </c>
      <c r="CV179" s="34" t="n">
        <f aca="false">MATCH(CONCATENATE("B ",TEXT($BR179,"mmm-yyyy")),Curves!$11:$11,0)</f>
        <v>13</v>
      </c>
      <c r="CW179" s="34" t="n">
        <f aca="false">MATCH(CONCATENATE("DISC ",TEXT($BR179,"mmm-yyyy")),Curves!$11:$11,0)</f>
        <v>37</v>
      </c>
      <c r="CX179" s="34"/>
      <c r="CY179" s="34" t="n">
        <f aca="false">MATCH(CONCATENATE("NG ",TEXT($BS179,"mmm-yyyy")),Curves!$11:$11,0)</f>
        <v>26</v>
      </c>
      <c r="CZ179" s="34" t="n">
        <f aca="false">MATCH(CONCATENATE("B ",TEXT($BS179,"mmm-yyyy")),Curves!$11:$11,0)</f>
        <v>14</v>
      </c>
      <c r="DA179" s="34" t="n">
        <f aca="false">MATCH(CONCATENATE("DISC ",TEXT($BS179,"mmm-yyyy")),Curves!$11:$11,0)</f>
        <v>38</v>
      </c>
      <c r="DB179" s="34"/>
      <c r="DC179" s="34" t="n">
        <f aca="false">MATCH(CONCATENATE("NG ",TEXT($BT179,"mmm-yyyy")),Curves!$11:$11,0)</f>
        <v>27</v>
      </c>
      <c r="DD179" s="34" t="n">
        <f aca="false">MATCH(CONCATENATE("B ",TEXT($BT179,"mmm-yyyy")),Curves!$11:$11,0)</f>
        <v>15</v>
      </c>
      <c r="DE179" s="34" t="n">
        <f aca="false">MATCH(CONCATENATE("DISC ",TEXT($BT179,"mmm-yyyy")),Curves!$11:$11,0)</f>
        <v>39</v>
      </c>
      <c r="DF179" s="34"/>
      <c r="DG179" s="34" t="n">
        <f aca="false">MATCH(CONCATENATE("NG ",TEXT($BU179,"mmm-yyyy")),Curves!$11:$11,0)</f>
        <v>28</v>
      </c>
      <c r="DH179" s="34" t="n">
        <f aca="false">MATCH(CONCATENATE("B ",TEXT($BU179,"mmm-yyyy")),Curves!$11:$11,0)</f>
        <v>16</v>
      </c>
      <c r="DI179" s="34" t="n">
        <f aca="false">MATCH(CONCATENATE("DISC ",TEXT($BU179,"mmm-yyyy")),Curves!$11:$11,0)</f>
        <v>40</v>
      </c>
      <c r="DK179" s="34" t="n">
        <f aca="false">MATCH(CONCATENATE("NG ",TEXT($BV179,"mmm-yyyy")),Curves!$11:$11,0)</f>
        <v>29</v>
      </c>
      <c r="DL179" s="34" t="n">
        <f aca="false">MATCH(CONCATENATE("B ",TEXT($BV179,"mmm-yyyy")),Curves!$11:$11,0)</f>
        <v>17</v>
      </c>
      <c r="DM179" s="34" t="n">
        <f aca="false">MATCH(CONCATENATE("DISC ",TEXT($BV179,"mmm-yyyy")),Curves!$11:$11,0)</f>
        <v>41</v>
      </c>
      <c r="DO179" s="34" t="n">
        <f aca="false">MATCH(CONCATENATE("NG ",TEXT($BW179,"mmm-yyyy")),Curves!$11:$11,0)</f>
        <v>30</v>
      </c>
      <c r="DP179" s="34" t="n">
        <f aca="false">MATCH(CONCATENATE("B ",TEXT($BW179,"mmm-yyyy")),Curves!$11:$11,0)</f>
        <v>18</v>
      </c>
      <c r="DQ179" s="34" t="n">
        <f aca="false">MATCH(CONCATENATE("DISC ",TEXT($BW179,"mmm-yyyy")),Curves!$11:$11,0)</f>
        <v>42</v>
      </c>
    </row>
    <row r="180" customFormat="false" ht="12.75" hidden="false" customHeight="false" outlineLevel="0" collapsed="false">
      <c r="B180" s="26" t="n">
        <f aca="false">IF(C180&lt;&gt;"",IF(C180&gt;=(WORKDAY(EOMONTH(C180,0)+1,-2)),EOMONTH(EOMONTH(C180,0)+1,0)+1,EOMONTH(C180,0)+1),"")</f>
        <v>36069</v>
      </c>
      <c r="C180" s="45" t="n">
        <f aca="false">IF(Curves!C189&lt;&gt;"",Curves!C189,"")</f>
        <v>36063</v>
      </c>
      <c r="D180" s="46"/>
      <c r="E180" s="47" t="n">
        <f aca="false">(T180+U180)*V180</f>
        <v>0</v>
      </c>
      <c r="F180" s="47" t="n">
        <f aca="false">(X180+Y180)*Z180</f>
        <v>0</v>
      </c>
      <c r="G180" s="47" t="n">
        <f aca="false">(AB180+AC180)*AD180</f>
        <v>0</v>
      </c>
      <c r="H180" s="47" t="n">
        <f aca="false">(AF180+AG180)*AH180</f>
        <v>0</v>
      </c>
      <c r="I180" s="47" t="n">
        <f aca="false">(AJ180+AK180)*AL180</f>
        <v>0</v>
      </c>
      <c r="J180" s="47" t="n">
        <f aca="false">(AN180+AO180)*AP180</f>
        <v>2.16901385030008</v>
      </c>
      <c r="K180" s="47" t="n">
        <f aca="false">(AR180+AS180)*AT180</f>
        <v>2.59760799479306</v>
      </c>
      <c r="L180" s="47" t="n">
        <f aca="false">(AV180+AW180)*AX180</f>
        <v>2.7876728217039</v>
      </c>
      <c r="M180" s="47" t="n">
        <f aca="false">(AZ180+BA180)*BB180</f>
        <v>2.82997668051507</v>
      </c>
      <c r="N180" s="47" t="n">
        <f aca="false">(BD180+BE180)*BF180</f>
        <v>2.69010375457115</v>
      </c>
      <c r="O180" s="48" t="n">
        <f aca="false">(BH180+BI180)*BJ180</f>
        <v>2.52323207698636</v>
      </c>
      <c r="P180" s="49" t="n">
        <f aca="false">MAX(E180:O180)</f>
        <v>2.82997668051507</v>
      </c>
      <c r="Q180" s="49" t="n">
        <f aca="false">MIN(J180:O180)</f>
        <v>2.16901385030008</v>
      </c>
      <c r="R180" s="50" t="n">
        <f aca="false">IF(P180-Q180&lt;&gt;0,P180-Q180,R179)</f>
        <v>0.660962830214985</v>
      </c>
      <c r="T180" s="31" t="n">
        <f aca="false">INDEX(Curves!$A$12:$AZ$907,$BZ180,CA180)</f>
        <v>0</v>
      </c>
      <c r="U180" s="31" t="n">
        <f aca="false">INDEX(Curves!$A$12:$AZ$907,$BZ180,CB180)</f>
        <v>0</v>
      </c>
      <c r="V180" s="31" t="n">
        <f aca="false">INDEX(Curves!$A$12:$AZ$907,$BZ180,CC180)</f>
        <v>0</v>
      </c>
      <c r="W180" s="31"/>
      <c r="X180" s="31" t="n">
        <f aca="false">INDEX(Curves!$A$12:$AZ$907,$BZ180,CE180)</f>
        <v>0</v>
      </c>
      <c r="Y180" s="31" t="n">
        <f aca="false">INDEX(Curves!$A$12:$AZ$907,$BZ180,CF180)</f>
        <v>0</v>
      </c>
      <c r="Z180" s="31" t="n">
        <f aca="false">INDEX(Curves!$A$12:$AZ$907,$BZ180,CG180)</f>
        <v>0</v>
      </c>
      <c r="AA180" s="31"/>
      <c r="AB180" s="31" t="n">
        <f aca="false">INDEX(Curves!$A$12:$AZ$907,$BZ180,CI180)</f>
        <v>0</v>
      </c>
      <c r="AC180" s="31" t="n">
        <f aca="false">INDEX(Curves!$A$12:$AZ$907,$BZ180,CJ180)</f>
        <v>0</v>
      </c>
      <c r="AD180" s="31" t="n">
        <f aca="false">INDEX(Curves!$A$12:$AZ$907,$BZ180,CK180)</f>
        <v>0</v>
      </c>
      <c r="AE180" s="31"/>
      <c r="AF180" s="31" t="n">
        <f aca="false">INDEX(Curves!$A$12:$AZ$907,$BZ180,CM180)</f>
        <v>0</v>
      </c>
      <c r="AG180" s="31" t="n">
        <f aca="false">INDEX(Curves!$A$12:$AZ$907,$BZ180,CN180)</f>
        <v>0</v>
      </c>
      <c r="AH180" s="31" t="n">
        <f aca="false">INDEX(Curves!$A$12:$AZ$907,$BZ180,CO180)</f>
        <v>0</v>
      </c>
      <c r="AI180" s="31"/>
      <c r="AJ180" s="31" t="n">
        <f aca="false">INDEX(Curves!$A$12:$AZ$907,$BZ180,CQ180)</f>
        <v>0</v>
      </c>
      <c r="AK180" s="31" t="n">
        <f aca="false">INDEX(Curves!$A$12:$AZ$907,$BZ180,CR180)</f>
        <v>0</v>
      </c>
      <c r="AL180" s="31" t="n">
        <f aca="false">INDEX(Curves!$A$12:$AZ$907,$BZ180,CS180)</f>
        <v>0</v>
      </c>
      <c r="AM180" s="31"/>
      <c r="AN180" s="31" t="n">
        <f aca="false">INDEX(Curves!$A$12:$AZ$907,$BZ180,CU180)</f>
        <v>2.181</v>
      </c>
      <c r="AO180" s="31" t="n">
        <f aca="false">INDEX(Curves!$A$12:$AZ$907,$BZ180,CV180)</f>
        <v>-0.01</v>
      </c>
      <c r="AP180" s="31" t="n">
        <f aca="false">INDEX(Curves!$A$12:$AZ$907,$BZ180,CW180)</f>
        <v>0.99908514523265</v>
      </c>
      <c r="AQ180" s="31"/>
      <c r="AR180" s="31" t="n">
        <f aca="false">INDEX(Curves!$A$12:$AZ$907,$BZ180,CY180)</f>
        <v>2.392</v>
      </c>
      <c r="AS180" s="31" t="n">
        <f aca="false">INDEX(Curves!$A$12:$AZ$907,$BZ180,CZ180)</f>
        <v>0.22</v>
      </c>
      <c r="AT180" s="31" t="n">
        <f aca="false">INDEX(Curves!$A$12:$AZ$907,$BZ180,DA180)</f>
        <v>0.994490043948339</v>
      </c>
      <c r="AU180" s="31"/>
      <c r="AV180" s="31" t="n">
        <f aca="false">INDEX(Curves!$A$12:$AZ$907,$BZ180,DC180)</f>
        <v>2.595</v>
      </c>
      <c r="AW180" s="31" t="n">
        <f aca="false">INDEX(Curves!$A$12:$AZ$907,$BZ180,DD180)</f>
        <v>0.22</v>
      </c>
      <c r="AX180" s="31" t="n">
        <f aca="false">INDEX(Curves!$A$12:$AZ$907,$BZ180,DE180)</f>
        <v>0.990292299006712</v>
      </c>
      <c r="AY180" s="31"/>
      <c r="AZ180" s="31" t="n">
        <f aca="false">INDEX(Curves!$A$12:$AZ$907,$BZ180,DG180)</f>
        <v>2.65</v>
      </c>
      <c r="BA180" s="31" t="n">
        <f aca="false">INDEX(Curves!$A$12:$AZ$907,$BZ180,DH180)</f>
        <v>0.22</v>
      </c>
      <c r="BB180" s="31" t="n">
        <f aca="false">INDEX(Curves!$A$12:$AZ$907,$BZ180,DI180)</f>
        <v>0.986054592513961</v>
      </c>
      <c r="BC180" s="31"/>
      <c r="BD180" s="31" t="n">
        <f aca="false">INDEX(Curves!$A$12:$AZ$907,$BZ180,DK180)</f>
        <v>2.52</v>
      </c>
      <c r="BE180" s="31" t="n">
        <f aca="false">INDEX(Curves!$A$12:$AZ$907,$BZ180,DL180)</f>
        <v>0.22</v>
      </c>
      <c r="BF180" s="31" t="n">
        <f aca="false">INDEX(Curves!$A$12:$AZ$907,$BZ180,DM180)</f>
        <v>0.981789691449325</v>
      </c>
      <c r="BG180" s="31"/>
      <c r="BH180" s="31" t="n">
        <f aca="false">INDEX(Curves!$A$12:$AZ$907,$BZ180,DO180)</f>
        <v>2.36</v>
      </c>
      <c r="BI180" s="31" t="n">
        <f aca="false">INDEX(Curves!$A$12:$AZ$907,$BZ180,DP180)</f>
        <v>0.22</v>
      </c>
      <c r="BJ180" s="31" t="n">
        <f aca="false">INDEX(Curves!$A$12:$AZ$907,$BZ180,DQ180)</f>
        <v>0.977996929064481</v>
      </c>
      <c r="BK180" s="0"/>
      <c r="BL180" s="0"/>
      <c r="BM180" s="51" t="n">
        <f aca="false">BM179</f>
        <v>35916</v>
      </c>
      <c r="BN180" s="51" t="n">
        <f aca="false">EOMONTH(BM180,1)</f>
        <v>35976</v>
      </c>
      <c r="BO180" s="51" t="n">
        <f aca="false">EOMONTH(BN180,1)</f>
        <v>36007</v>
      </c>
      <c r="BP180" s="51" t="n">
        <f aca="false">EOMONTH(BO180,1)</f>
        <v>36038</v>
      </c>
      <c r="BQ180" s="51" t="n">
        <f aca="false">EOMONTH(BP180,1)</f>
        <v>36068</v>
      </c>
      <c r="BR180" s="51" t="n">
        <f aca="false">EOMONTH(BQ180,1)</f>
        <v>36099</v>
      </c>
      <c r="BS180" s="51" t="n">
        <f aca="false">EOMONTH(BR180,1)</f>
        <v>36129</v>
      </c>
      <c r="BT180" s="51" t="n">
        <f aca="false">EOMONTH(BS180,1)</f>
        <v>36160</v>
      </c>
      <c r="BU180" s="51" t="n">
        <f aca="false">EOMONTH(BT180,1)</f>
        <v>36191</v>
      </c>
      <c r="BV180" s="51" t="n">
        <f aca="false">EOMONTH(BU180,1)</f>
        <v>36219</v>
      </c>
      <c r="BW180" s="51" t="n">
        <f aca="false">EOMONTH(BV180,1)</f>
        <v>36250</v>
      </c>
      <c r="BX180" s="52"/>
      <c r="BZ180" s="34" t="n">
        <f aca="false">MATCH(C180,Curves!$C$12:$C$433,0)</f>
        <v>178</v>
      </c>
      <c r="CA180" s="34" t="n">
        <f aca="false">MATCH(CONCATENATE("NG ",TEXT($BM180,"mmm-yyyy")),Curves!$11:$11,0)</f>
        <v>20</v>
      </c>
      <c r="CB180" s="34" t="n">
        <f aca="false">MATCH(CONCATENATE("B ",TEXT($BM180,"mmm-yyyy")),Curves!$11:$11,0)</f>
        <v>8</v>
      </c>
      <c r="CC180" s="34" t="n">
        <f aca="false">MATCH(CONCATENATE("DISC ",TEXT($BM180,"mmm-yyyy")),Curves!$11:$11,0)</f>
        <v>32</v>
      </c>
      <c r="CD180" s="34"/>
      <c r="CE180" s="34" t="n">
        <f aca="false">MATCH(CONCATENATE("NG ",TEXT($BN180,"mmm-yyyy")),Curves!$11:$11,0)</f>
        <v>21</v>
      </c>
      <c r="CF180" s="34" t="n">
        <f aca="false">MATCH(CONCATENATE("B ",TEXT($BN180,"mmm-yyyy")),Curves!$11:$11,0)</f>
        <v>9</v>
      </c>
      <c r="CG180" s="34" t="n">
        <f aca="false">MATCH(CONCATENATE("DISC ",TEXT($BN180,"mmm-yyyy")),Curves!$11:$11,0)</f>
        <v>33</v>
      </c>
      <c r="CH180" s="34"/>
      <c r="CI180" s="34" t="n">
        <f aca="false">MATCH(CONCATENATE("NG ",TEXT($BO180,"mmm-yyyy")),Curves!$11:$11,0)</f>
        <v>22</v>
      </c>
      <c r="CJ180" s="34" t="n">
        <f aca="false">MATCH(CONCATENATE("B ",TEXT($BO180,"mmm-yyyy")),Curves!$11:$11,0)</f>
        <v>10</v>
      </c>
      <c r="CK180" s="34" t="n">
        <f aca="false">MATCH(CONCATENATE("DISC ",TEXT($BO180,"mmm-yyyy")),Curves!$11:$11,0)</f>
        <v>34</v>
      </c>
      <c r="CL180" s="34"/>
      <c r="CM180" s="34" t="n">
        <f aca="false">MATCH(CONCATENATE("NG ",TEXT($BP180,"mmm-yyyy")),Curves!$11:$11,0)</f>
        <v>23</v>
      </c>
      <c r="CN180" s="34" t="n">
        <f aca="false">MATCH(CONCATENATE("B ",TEXT($BP180,"mmm-yyyy")),Curves!$11:$11,0)</f>
        <v>11</v>
      </c>
      <c r="CO180" s="34" t="n">
        <f aca="false">MATCH(CONCATENATE("DISC ",TEXT($BP180,"mmm-yyyy")),Curves!$11:$11,0)</f>
        <v>35</v>
      </c>
      <c r="CP180" s="34"/>
      <c r="CQ180" s="34" t="n">
        <f aca="false">MATCH(CONCATENATE("NG ",TEXT($BQ180,"mmm-yyyy")),Curves!$11:$11,0)</f>
        <v>24</v>
      </c>
      <c r="CR180" s="34" t="n">
        <f aca="false">MATCH(CONCATENATE("B ",TEXT($BQ180,"mmm-yyyy")),Curves!$11:$11,0)</f>
        <v>12</v>
      </c>
      <c r="CS180" s="34" t="n">
        <f aca="false">MATCH(CONCATENATE("DISC ",TEXT($BQ180,"mmm-yyyy")),Curves!$11:$11,0)</f>
        <v>36</v>
      </c>
      <c r="CT180" s="34"/>
      <c r="CU180" s="34" t="n">
        <f aca="false">MATCH(CONCATENATE("NG ",TEXT($BR180,"mmm-yyyy")),Curves!$11:$11,0)</f>
        <v>25</v>
      </c>
      <c r="CV180" s="34" t="n">
        <f aca="false">MATCH(CONCATENATE("B ",TEXT($BR180,"mmm-yyyy")),Curves!$11:$11,0)</f>
        <v>13</v>
      </c>
      <c r="CW180" s="34" t="n">
        <f aca="false">MATCH(CONCATENATE("DISC ",TEXT($BR180,"mmm-yyyy")),Curves!$11:$11,0)</f>
        <v>37</v>
      </c>
      <c r="CX180" s="34"/>
      <c r="CY180" s="34" t="n">
        <f aca="false">MATCH(CONCATENATE("NG ",TEXT($BS180,"mmm-yyyy")),Curves!$11:$11,0)</f>
        <v>26</v>
      </c>
      <c r="CZ180" s="34" t="n">
        <f aca="false">MATCH(CONCATENATE("B ",TEXT($BS180,"mmm-yyyy")),Curves!$11:$11,0)</f>
        <v>14</v>
      </c>
      <c r="DA180" s="34" t="n">
        <f aca="false">MATCH(CONCATENATE("DISC ",TEXT($BS180,"mmm-yyyy")),Curves!$11:$11,0)</f>
        <v>38</v>
      </c>
      <c r="DB180" s="34"/>
      <c r="DC180" s="34" t="n">
        <f aca="false">MATCH(CONCATENATE("NG ",TEXT($BT180,"mmm-yyyy")),Curves!$11:$11,0)</f>
        <v>27</v>
      </c>
      <c r="DD180" s="34" t="n">
        <f aca="false">MATCH(CONCATENATE("B ",TEXT($BT180,"mmm-yyyy")),Curves!$11:$11,0)</f>
        <v>15</v>
      </c>
      <c r="DE180" s="34" t="n">
        <f aca="false">MATCH(CONCATENATE("DISC ",TEXT($BT180,"mmm-yyyy")),Curves!$11:$11,0)</f>
        <v>39</v>
      </c>
      <c r="DF180" s="34"/>
      <c r="DG180" s="34" t="n">
        <f aca="false">MATCH(CONCATENATE("NG ",TEXT($BU180,"mmm-yyyy")),Curves!$11:$11,0)</f>
        <v>28</v>
      </c>
      <c r="DH180" s="34" t="n">
        <f aca="false">MATCH(CONCATENATE("B ",TEXT($BU180,"mmm-yyyy")),Curves!$11:$11,0)</f>
        <v>16</v>
      </c>
      <c r="DI180" s="34" t="n">
        <f aca="false">MATCH(CONCATENATE("DISC ",TEXT($BU180,"mmm-yyyy")),Curves!$11:$11,0)</f>
        <v>40</v>
      </c>
      <c r="DK180" s="34" t="n">
        <f aca="false">MATCH(CONCATENATE("NG ",TEXT($BV180,"mmm-yyyy")),Curves!$11:$11,0)</f>
        <v>29</v>
      </c>
      <c r="DL180" s="34" t="n">
        <f aca="false">MATCH(CONCATENATE("B ",TEXT($BV180,"mmm-yyyy")),Curves!$11:$11,0)</f>
        <v>17</v>
      </c>
      <c r="DM180" s="34" t="n">
        <f aca="false">MATCH(CONCATENATE("DISC ",TEXT($BV180,"mmm-yyyy")),Curves!$11:$11,0)</f>
        <v>41</v>
      </c>
      <c r="DO180" s="34" t="n">
        <f aca="false">MATCH(CONCATENATE("NG ",TEXT($BW180,"mmm-yyyy")),Curves!$11:$11,0)</f>
        <v>30</v>
      </c>
      <c r="DP180" s="34" t="n">
        <f aca="false">MATCH(CONCATENATE("B ",TEXT($BW180,"mmm-yyyy")),Curves!$11:$11,0)</f>
        <v>18</v>
      </c>
      <c r="DQ180" s="34" t="n">
        <f aca="false">MATCH(CONCATENATE("DISC ",TEXT($BW180,"mmm-yyyy")),Curves!$11:$11,0)</f>
        <v>42</v>
      </c>
    </row>
    <row r="181" customFormat="false" ht="12.75" hidden="false" customHeight="false" outlineLevel="0" collapsed="false">
      <c r="B181" s="26" t="n">
        <f aca="false">IF(C181&lt;&gt;"",IF(C181&gt;=(WORKDAY(EOMONTH(C181,0)+1,-2)),EOMONTH(EOMONTH(C181,0)+1,0)+1,EOMONTH(C181,0)+1),"")</f>
        <v>36069</v>
      </c>
      <c r="C181" s="45" t="n">
        <f aca="false">IF(Curves!C190&lt;&gt;"",Curves!C190,"")</f>
        <v>36064</v>
      </c>
      <c r="D181" s="46"/>
      <c r="E181" s="47" t="n">
        <f aca="false">(T181+U181)*V181</f>
        <v>0</v>
      </c>
      <c r="F181" s="47" t="n">
        <f aca="false">(X181+Y181)*Z181</f>
        <v>0</v>
      </c>
      <c r="G181" s="47" t="n">
        <f aca="false">(AB181+AC181)*AD181</f>
        <v>0</v>
      </c>
      <c r="H181" s="47" t="n">
        <f aca="false">(AF181+AG181)*AH181</f>
        <v>0</v>
      </c>
      <c r="I181" s="47" t="n">
        <f aca="false">(AJ181+AK181)*AL181</f>
        <v>0</v>
      </c>
      <c r="J181" s="47" t="n">
        <f aca="false">(AN181+AO181)*AP181</f>
        <v>0</v>
      </c>
      <c r="K181" s="47" t="n">
        <f aca="false">(AR181+AS181)*AT181</f>
        <v>0</v>
      </c>
      <c r="L181" s="47" t="n">
        <f aca="false">(AV181+AW181)*AX181</f>
        <v>0</v>
      </c>
      <c r="M181" s="47" t="n">
        <f aca="false">(AZ181+BA181)*BB181</f>
        <v>0</v>
      </c>
      <c r="N181" s="47" t="n">
        <f aca="false">(BD181+BE181)*BF181</f>
        <v>0</v>
      </c>
      <c r="O181" s="48" t="n">
        <f aca="false">(BH181+BI181)*BJ181</f>
        <v>0</v>
      </c>
      <c r="P181" s="49" t="n">
        <f aca="false">MAX(E181:O181)</f>
        <v>0</v>
      </c>
      <c r="Q181" s="49" t="n">
        <f aca="false">MIN(J181:O181)</f>
        <v>0</v>
      </c>
      <c r="R181" s="50" t="n">
        <f aca="false">IF(P181-Q181&lt;&gt;0,P181-Q181,R180)</f>
        <v>0.660962830214985</v>
      </c>
      <c r="T181" s="31" t="n">
        <f aca="false">INDEX(Curves!$A$12:$AZ$907,$BZ181,CA181)</f>
        <v>0</v>
      </c>
      <c r="U181" s="31" t="n">
        <f aca="false">INDEX(Curves!$A$12:$AZ$907,$BZ181,CB181)</f>
        <v>0</v>
      </c>
      <c r="V181" s="31" t="n">
        <f aca="false">INDEX(Curves!$A$12:$AZ$907,$BZ181,CC181)</f>
        <v>0</v>
      </c>
      <c r="W181" s="31"/>
      <c r="X181" s="31" t="n">
        <f aca="false">INDEX(Curves!$A$12:$AZ$907,$BZ181,CE181)</f>
        <v>0</v>
      </c>
      <c r="Y181" s="31" t="n">
        <f aca="false">INDEX(Curves!$A$12:$AZ$907,$BZ181,CF181)</f>
        <v>0</v>
      </c>
      <c r="Z181" s="31" t="n">
        <f aca="false">INDEX(Curves!$A$12:$AZ$907,$BZ181,CG181)</f>
        <v>0</v>
      </c>
      <c r="AA181" s="31"/>
      <c r="AB181" s="31" t="n">
        <f aca="false">INDEX(Curves!$A$12:$AZ$907,$BZ181,CI181)</f>
        <v>0</v>
      </c>
      <c r="AC181" s="31" t="n">
        <f aca="false">INDEX(Curves!$A$12:$AZ$907,$BZ181,CJ181)</f>
        <v>0</v>
      </c>
      <c r="AD181" s="31" t="n">
        <f aca="false">INDEX(Curves!$A$12:$AZ$907,$BZ181,CK181)</f>
        <v>0</v>
      </c>
      <c r="AE181" s="31"/>
      <c r="AF181" s="31" t="n">
        <f aca="false">INDEX(Curves!$A$12:$AZ$907,$BZ181,CM181)</f>
        <v>0</v>
      </c>
      <c r="AG181" s="31" t="n">
        <f aca="false">INDEX(Curves!$A$12:$AZ$907,$BZ181,CN181)</f>
        <v>0</v>
      </c>
      <c r="AH181" s="31" t="n">
        <f aca="false">INDEX(Curves!$A$12:$AZ$907,$BZ181,CO181)</f>
        <v>0</v>
      </c>
      <c r="AI181" s="31"/>
      <c r="AJ181" s="31" t="n">
        <f aca="false">INDEX(Curves!$A$12:$AZ$907,$BZ181,CQ181)</f>
        <v>0</v>
      </c>
      <c r="AK181" s="31" t="n">
        <f aca="false">INDEX(Curves!$A$12:$AZ$907,$BZ181,CR181)</f>
        <v>0</v>
      </c>
      <c r="AL181" s="31" t="n">
        <f aca="false">INDEX(Curves!$A$12:$AZ$907,$BZ181,CS181)</f>
        <v>0</v>
      </c>
      <c r="AM181" s="31"/>
      <c r="AN181" s="31" t="n">
        <f aca="false">INDEX(Curves!$A$12:$AZ$907,$BZ181,CU181)</f>
        <v>0</v>
      </c>
      <c r="AO181" s="31" t="n">
        <f aca="false">INDEX(Curves!$A$12:$AZ$907,$BZ181,CV181)</f>
        <v>0</v>
      </c>
      <c r="AP181" s="31" t="n">
        <f aca="false">INDEX(Curves!$A$12:$AZ$907,$BZ181,CW181)</f>
        <v>0</v>
      </c>
      <c r="AQ181" s="31"/>
      <c r="AR181" s="31" t="n">
        <f aca="false">INDEX(Curves!$A$12:$AZ$907,$BZ181,CY181)</f>
        <v>0</v>
      </c>
      <c r="AS181" s="31" t="n">
        <f aca="false">INDEX(Curves!$A$12:$AZ$907,$BZ181,CZ181)</f>
        <v>0</v>
      </c>
      <c r="AT181" s="31" t="n">
        <f aca="false">INDEX(Curves!$A$12:$AZ$907,$BZ181,DA181)</f>
        <v>0</v>
      </c>
      <c r="AU181" s="31"/>
      <c r="AV181" s="31" t="n">
        <f aca="false">INDEX(Curves!$A$12:$AZ$907,$BZ181,DC181)</f>
        <v>0</v>
      </c>
      <c r="AW181" s="31" t="n">
        <f aca="false">INDEX(Curves!$A$12:$AZ$907,$BZ181,DD181)</f>
        <v>0</v>
      </c>
      <c r="AX181" s="31" t="n">
        <f aca="false">INDEX(Curves!$A$12:$AZ$907,$BZ181,DE181)</f>
        <v>0</v>
      </c>
      <c r="AY181" s="31"/>
      <c r="AZ181" s="31" t="n">
        <f aca="false">INDEX(Curves!$A$12:$AZ$907,$BZ181,DG181)</f>
        <v>0</v>
      </c>
      <c r="BA181" s="31" t="n">
        <f aca="false">INDEX(Curves!$A$12:$AZ$907,$BZ181,DH181)</f>
        <v>0</v>
      </c>
      <c r="BB181" s="31" t="n">
        <f aca="false">INDEX(Curves!$A$12:$AZ$907,$BZ181,DI181)</f>
        <v>0</v>
      </c>
      <c r="BC181" s="31"/>
      <c r="BD181" s="31" t="n">
        <f aca="false">INDEX(Curves!$A$12:$AZ$907,$BZ181,DK181)</f>
        <v>0</v>
      </c>
      <c r="BE181" s="31" t="n">
        <f aca="false">INDEX(Curves!$A$12:$AZ$907,$BZ181,DL181)</f>
        <v>0</v>
      </c>
      <c r="BF181" s="31" t="n">
        <f aca="false">INDEX(Curves!$A$12:$AZ$907,$BZ181,DM181)</f>
        <v>0</v>
      </c>
      <c r="BG181" s="31"/>
      <c r="BH181" s="31" t="n">
        <f aca="false">INDEX(Curves!$A$12:$AZ$907,$BZ181,DO181)</f>
        <v>0</v>
      </c>
      <c r="BI181" s="31" t="n">
        <f aca="false">INDEX(Curves!$A$12:$AZ$907,$BZ181,DP181)</f>
        <v>0</v>
      </c>
      <c r="BJ181" s="31" t="n">
        <f aca="false">INDEX(Curves!$A$12:$AZ$907,$BZ181,DQ181)</f>
        <v>0</v>
      </c>
      <c r="BK181" s="0"/>
      <c r="BL181" s="0"/>
      <c r="BM181" s="51" t="n">
        <f aca="false">BM180</f>
        <v>35916</v>
      </c>
      <c r="BN181" s="51" t="n">
        <f aca="false">EOMONTH(BM181,1)</f>
        <v>35976</v>
      </c>
      <c r="BO181" s="51" t="n">
        <f aca="false">EOMONTH(BN181,1)</f>
        <v>36007</v>
      </c>
      <c r="BP181" s="51" t="n">
        <f aca="false">EOMONTH(BO181,1)</f>
        <v>36038</v>
      </c>
      <c r="BQ181" s="51" t="n">
        <f aca="false">EOMONTH(BP181,1)</f>
        <v>36068</v>
      </c>
      <c r="BR181" s="51" t="n">
        <f aca="false">EOMONTH(BQ181,1)</f>
        <v>36099</v>
      </c>
      <c r="BS181" s="51" t="n">
        <f aca="false">EOMONTH(BR181,1)</f>
        <v>36129</v>
      </c>
      <c r="BT181" s="51" t="n">
        <f aca="false">EOMONTH(BS181,1)</f>
        <v>36160</v>
      </c>
      <c r="BU181" s="51" t="n">
        <f aca="false">EOMONTH(BT181,1)</f>
        <v>36191</v>
      </c>
      <c r="BV181" s="51" t="n">
        <f aca="false">EOMONTH(BU181,1)</f>
        <v>36219</v>
      </c>
      <c r="BW181" s="51" t="n">
        <f aca="false">EOMONTH(BV181,1)</f>
        <v>36250</v>
      </c>
      <c r="BX181" s="52"/>
      <c r="BZ181" s="34" t="n">
        <f aca="false">MATCH(C181,Curves!$C$12:$C$433,0)</f>
        <v>179</v>
      </c>
      <c r="CA181" s="34" t="n">
        <f aca="false">MATCH(CONCATENATE("NG ",TEXT($BM181,"mmm-yyyy")),Curves!$11:$11,0)</f>
        <v>20</v>
      </c>
      <c r="CB181" s="34" t="n">
        <f aca="false">MATCH(CONCATENATE("B ",TEXT($BM181,"mmm-yyyy")),Curves!$11:$11,0)</f>
        <v>8</v>
      </c>
      <c r="CC181" s="34" t="n">
        <f aca="false">MATCH(CONCATENATE("DISC ",TEXT($BM181,"mmm-yyyy")),Curves!$11:$11,0)</f>
        <v>32</v>
      </c>
      <c r="CD181" s="34"/>
      <c r="CE181" s="34" t="n">
        <f aca="false">MATCH(CONCATENATE("NG ",TEXT($BN181,"mmm-yyyy")),Curves!$11:$11,0)</f>
        <v>21</v>
      </c>
      <c r="CF181" s="34" t="n">
        <f aca="false">MATCH(CONCATENATE("B ",TEXT($BN181,"mmm-yyyy")),Curves!$11:$11,0)</f>
        <v>9</v>
      </c>
      <c r="CG181" s="34" t="n">
        <f aca="false">MATCH(CONCATENATE("DISC ",TEXT($BN181,"mmm-yyyy")),Curves!$11:$11,0)</f>
        <v>33</v>
      </c>
      <c r="CH181" s="34"/>
      <c r="CI181" s="34" t="n">
        <f aca="false">MATCH(CONCATENATE("NG ",TEXT($BO181,"mmm-yyyy")),Curves!$11:$11,0)</f>
        <v>22</v>
      </c>
      <c r="CJ181" s="34" t="n">
        <f aca="false">MATCH(CONCATENATE("B ",TEXT($BO181,"mmm-yyyy")),Curves!$11:$11,0)</f>
        <v>10</v>
      </c>
      <c r="CK181" s="34" t="n">
        <f aca="false">MATCH(CONCATENATE("DISC ",TEXT($BO181,"mmm-yyyy")),Curves!$11:$11,0)</f>
        <v>34</v>
      </c>
      <c r="CL181" s="34"/>
      <c r="CM181" s="34" t="n">
        <f aca="false">MATCH(CONCATENATE("NG ",TEXT($BP181,"mmm-yyyy")),Curves!$11:$11,0)</f>
        <v>23</v>
      </c>
      <c r="CN181" s="34" t="n">
        <f aca="false">MATCH(CONCATENATE("B ",TEXT($BP181,"mmm-yyyy")),Curves!$11:$11,0)</f>
        <v>11</v>
      </c>
      <c r="CO181" s="34" t="n">
        <f aca="false">MATCH(CONCATENATE("DISC ",TEXT($BP181,"mmm-yyyy")),Curves!$11:$11,0)</f>
        <v>35</v>
      </c>
      <c r="CP181" s="34"/>
      <c r="CQ181" s="34" t="n">
        <f aca="false">MATCH(CONCATENATE("NG ",TEXT($BQ181,"mmm-yyyy")),Curves!$11:$11,0)</f>
        <v>24</v>
      </c>
      <c r="CR181" s="34" t="n">
        <f aca="false">MATCH(CONCATENATE("B ",TEXT($BQ181,"mmm-yyyy")),Curves!$11:$11,0)</f>
        <v>12</v>
      </c>
      <c r="CS181" s="34" t="n">
        <f aca="false">MATCH(CONCATENATE("DISC ",TEXT($BQ181,"mmm-yyyy")),Curves!$11:$11,0)</f>
        <v>36</v>
      </c>
      <c r="CT181" s="34"/>
      <c r="CU181" s="34" t="n">
        <f aca="false">MATCH(CONCATENATE("NG ",TEXT($BR181,"mmm-yyyy")),Curves!$11:$11,0)</f>
        <v>25</v>
      </c>
      <c r="CV181" s="34" t="n">
        <f aca="false">MATCH(CONCATENATE("B ",TEXT($BR181,"mmm-yyyy")),Curves!$11:$11,0)</f>
        <v>13</v>
      </c>
      <c r="CW181" s="34" t="n">
        <f aca="false">MATCH(CONCATENATE("DISC ",TEXT($BR181,"mmm-yyyy")),Curves!$11:$11,0)</f>
        <v>37</v>
      </c>
      <c r="CX181" s="34"/>
      <c r="CY181" s="34" t="n">
        <f aca="false">MATCH(CONCATENATE("NG ",TEXT($BS181,"mmm-yyyy")),Curves!$11:$11,0)</f>
        <v>26</v>
      </c>
      <c r="CZ181" s="34" t="n">
        <f aca="false">MATCH(CONCATENATE("B ",TEXT($BS181,"mmm-yyyy")),Curves!$11:$11,0)</f>
        <v>14</v>
      </c>
      <c r="DA181" s="34" t="n">
        <f aca="false">MATCH(CONCATENATE("DISC ",TEXT($BS181,"mmm-yyyy")),Curves!$11:$11,0)</f>
        <v>38</v>
      </c>
      <c r="DB181" s="34"/>
      <c r="DC181" s="34" t="n">
        <f aca="false">MATCH(CONCATENATE("NG ",TEXT($BT181,"mmm-yyyy")),Curves!$11:$11,0)</f>
        <v>27</v>
      </c>
      <c r="DD181" s="34" t="n">
        <f aca="false">MATCH(CONCATENATE("B ",TEXT($BT181,"mmm-yyyy")),Curves!$11:$11,0)</f>
        <v>15</v>
      </c>
      <c r="DE181" s="34" t="n">
        <f aca="false">MATCH(CONCATENATE("DISC ",TEXT($BT181,"mmm-yyyy")),Curves!$11:$11,0)</f>
        <v>39</v>
      </c>
      <c r="DF181" s="34"/>
      <c r="DG181" s="34" t="n">
        <f aca="false">MATCH(CONCATENATE("NG ",TEXT($BU181,"mmm-yyyy")),Curves!$11:$11,0)</f>
        <v>28</v>
      </c>
      <c r="DH181" s="34" t="n">
        <f aca="false">MATCH(CONCATENATE("B ",TEXT($BU181,"mmm-yyyy")),Curves!$11:$11,0)</f>
        <v>16</v>
      </c>
      <c r="DI181" s="34" t="n">
        <f aca="false">MATCH(CONCATENATE("DISC ",TEXT($BU181,"mmm-yyyy")),Curves!$11:$11,0)</f>
        <v>40</v>
      </c>
      <c r="DK181" s="34" t="n">
        <f aca="false">MATCH(CONCATENATE("NG ",TEXT($BV181,"mmm-yyyy")),Curves!$11:$11,0)</f>
        <v>29</v>
      </c>
      <c r="DL181" s="34" t="n">
        <f aca="false">MATCH(CONCATENATE("B ",TEXT($BV181,"mmm-yyyy")),Curves!$11:$11,0)</f>
        <v>17</v>
      </c>
      <c r="DM181" s="34" t="n">
        <f aca="false">MATCH(CONCATENATE("DISC ",TEXT($BV181,"mmm-yyyy")),Curves!$11:$11,0)</f>
        <v>41</v>
      </c>
      <c r="DO181" s="34" t="n">
        <f aca="false">MATCH(CONCATENATE("NG ",TEXT($BW181,"mmm-yyyy")),Curves!$11:$11,0)</f>
        <v>30</v>
      </c>
      <c r="DP181" s="34" t="n">
        <f aca="false">MATCH(CONCATENATE("B ",TEXT($BW181,"mmm-yyyy")),Curves!$11:$11,0)</f>
        <v>18</v>
      </c>
      <c r="DQ181" s="34" t="n">
        <f aca="false">MATCH(CONCATENATE("DISC ",TEXT($BW181,"mmm-yyyy")),Curves!$11:$11,0)</f>
        <v>42</v>
      </c>
    </row>
    <row r="182" customFormat="false" ht="12.75" hidden="false" customHeight="false" outlineLevel="0" collapsed="false">
      <c r="B182" s="26" t="n">
        <f aca="false">IF(C182&lt;&gt;"",IF(C182&gt;=(WORKDAY(EOMONTH(C182,0)+1,-2)),EOMONTH(EOMONTH(C182,0)+1,0)+1,EOMONTH(C182,0)+1),"")</f>
        <v>36069</v>
      </c>
      <c r="C182" s="45" t="n">
        <f aca="false">IF(Curves!C191&lt;&gt;"",Curves!C191,"")</f>
        <v>36065</v>
      </c>
      <c r="D182" s="46"/>
      <c r="E182" s="47" t="n">
        <f aca="false">(T182+U182)*V182</f>
        <v>0</v>
      </c>
      <c r="F182" s="47" t="n">
        <f aca="false">(X182+Y182)*Z182</f>
        <v>0</v>
      </c>
      <c r="G182" s="47" t="n">
        <f aca="false">(AB182+AC182)*AD182</f>
        <v>0</v>
      </c>
      <c r="H182" s="47" t="n">
        <f aca="false">(AF182+AG182)*AH182</f>
        <v>0</v>
      </c>
      <c r="I182" s="47" t="n">
        <f aca="false">(AJ182+AK182)*AL182</f>
        <v>0</v>
      </c>
      <c r="J182" s="47" t="n">
        <f aca="false">(AN182+AO182)*AP182</f>
        <v>0</v>
      </c>
      <c r="K182" s="47" t="n">
        <f aca="false">(AR182+AS182)*AT182</f>
        <v>0</v>
      </c>
      <c r="L182" s="47" t="n">
        <f aca="false">(AV182+AW182)*AX182</f>
        <v>0</v>
      </c>
      <c r="M182" s="47" t="n">
        <f aca="false">(AZ182+BA182)*BB182</f>
        <v>0</v>
      </c>
      <c r="N182" s="47" t="n">
        <f aca="false">(BD182+BE182)*BF182</f>
        <v>0</v>
      </c>
      <c r="O182" s="48" t="n">
        <f aca="false">(BH182+BI182)*BJ182</f>
        <v>0</v>
      </c>
      <c r="P182" s="49" t="n">
        <f aca="false">MAX(E182:O182)</f>
        <v>0</v>
      </c>
      <c r="Q182" s="49" t="n">
        <f aca="false">MIN(J182:O182)</f>
        <v>0</v>
      </c>
      <c r="R182" s="50" t="n">
        <f aca="false">IF(P182-Q182&lt;&gt;0,P182-Q182,R181)</f>
        <v>0.660962830214985</v>
      </c>
      <c r="T182" s="31" t="n">
        <f aca="false">INDEX(Curves!$A$12:$AZ$907,$BZ182,CA182)</f>
        <v>0</v>
      </c>
      <c r="U182" s="31" t="n">
        <f aca="false">INDEX(Curves!$A$12:$AZ$907,$BZ182,CB182)</f>
        <v>0</v>
      </c>
      <c r="V182" s="31" t="n">
        <f aca="false">INDEX(Curves!$A$12:$AZ$907,$BZ182,CC182)</f>
        <v>0</v>
      </c>
      <c r="W182" s="31"/>
      <c r="X182" s="31" t="n">
        <f aca="false">INDEX(Curves!$A$12:$AZ$907,$BZ182,CE182)</f>
        <v>0</v>
      </c>
      <c r="Y182" s="31" t="n">
        <f aca="false">INDEX(Curves!$A$12:$AZ$907,$BZ182,CF182)</f>
        <v>0</v>
      </c>
      <c r="Z182" s="31" t="n">
        <f aca="false">INDEX(Curves!$A$12:$AZ$907,$BZ182,CG182)</f>
        <v>0</v>
      </c>
      <c r="AA182" s="31"/>
      <c r="AB182" s="31" t="n">
        <f aca="false">INDEX(Curves!$A$12:$AZ$907,$BZ182,CI182)</f>
        <v>0</v>
      </c>
      <c r="AC182" s="31" t="n">
        <f aca="false">INDEX(Curves!$A$12:$AZ$907,$BZ182,CJ182)</f>
        <v>0</v>
      </c>
      <c r="AD182" s="31" t="n">
        <f aca="false">INDEX(Curves!$A$12:$AZ$907,$BZ182,CK182)</f>
        <v>0</v>
      </c>
      <c r="AE182" s="31"/>
      <c r="AF182" s="31" t="n">
        <f aca="false">INDEX(Curves!$A$12:$AZ$907,$BZ182,CM182)</f>
        <v>0</v>
      </c>
      <c r="AG182" s="31" t="n">
        <f aca="false">INDEX(Curves!$A$12:$AZ$907,$BZ182,CN182)</f>
        <v>0</v>
      </c>
      <c r="AH182" s="31" t="n">
        <f aca="false">INDEX(Curves!$A$12:$AZ$907,$BZ182,CO182)</f>
        <v>0</v>
      </c>
      <c r="AI182" s="31"/>
      <c r="AJ182" s="31" t="n">
        <f aca="false">INDEX(Curves!$A$12:$AZ$907,$BZ182,CQ182)</f>
        <v>0</v>
      </c>
      <c r="AK182" s="31" t="n">
        <f aca="false">INDEX(Curves!$A$12:$AZ$907,$BZ182,CR182)</f>
        <v>0</v>
      </c>
      <c r="AL182" s="31" t="n">
        <f aca="false">INDEX(Curves!$A$12:$AZ$907,$BZ182,CS182)</f>
        <v>0</v>
      </c>
      <c r="AM182" s="31"/>
      <c r="AN182" s="31" t="n">
        <f aca="false">INDEX(Curves!$A$12:$AZ$907,$BZ182,CU182)</f>
        <v>0</v>
      </c>
      <c r="AO182" s="31" t="n">
        <f aca="false">INDEX(Curves!$A$12:$AZ$907,$BZ182,CV182)</f>
        <v>0</v>
      </c>
      <c r="AP182" s="31" t="n">
        <f aca="false">INDEX(Curves!$A$12:$AZ$907,$BZ182,CW182)</f>
        <v>0</v>
      </c>
      <c r="AQ182" s="31"/>
      <c r="AR182" s="31" t="n">
        <f aca="false">INDEX(Curves!$A$12:$AZ$907,$BZ182,CY182)</f>
        <v>0</v>
      </c>
      <c r="AS182" s="31" t="n">
        <f aca="false">INDEX(Curves!$A$12:$AZ$907,$BZ182,CZ182)</f>
        <v>0</v>
      </c>
      <c r="AT182" s="31" t="n">
        <f aca="false">INDEX(Curves!$A$12:$AZ$907,$BZ182,DA182)</f>
        <v>0</v>
      </c>
      <c r="AU182" s="31"/>
      <c r="AV182" s="31" t="n">
        <f aca="false">INDEX(Curves!$A$12:$AZ$907,$BZ182,DC182)</f>
        <v>0</v>
      </c>
      <c r="AW182" s="31" t="n">
        <f aca="false">INDEX(Curves!$A$12:$AZ$907,$BZ182,DD182)</f>
        <v>0</v>
      </c>
      <c r="AX182" s="31" t="n">
        <f aca="false">INDEX(Curves!$A$12:$AZ$907,$BZ182,DE182)</f>
        <v>0</v>
      </c>
      <c r="AY182" s="31"/>
      <c r="AZ182" s="31" t="n">
        <f aca="false">INDEX(Curves!$A$12:$AZ$907,$BZ182,DG182)</f>
        <v>0</v>
      </c>
      <c r="BA182" s="31" t="n">
        <f aca="false">INDEX(Curves!$A$12:$AZ$907,$BZ182,DH182)</f>
        <v>0</v>
      </c>
      <c r="BB182" s="31" t="n">
        <f aca="false">INDEX(Curves!$A$12:$AZ$907,$BZ182,DI182)</f>
        <v>0</v>
      </c>
      <c r="BC182" s="31"/>
      <c r="BD182" s="31" t="n">
        <f aca="false">INDEX(Curves!$A$12:$AZ$907,$BZ182,DK182)</f>
        <v>0</v>
      </c>
      <c r="BE182" s="31" t="n">
        <f aca="false">INDEX(Curves!$A$12:$AZ$907,$BZ182,DL182)</f>
        <v>0</v>
      </c>
      <c r="BF182" s="31" t="n">
        <f aca="false">INDEX(Curves!$A$12:$AZ$907,$BZ182,DM182)</f>
        <v>0</v>
      </c>
      <c r="BG182" s="31"/>
      <c r="BH182" s="31" t="n">
        <f aca="false">INDEX(Curves!$A$12:$AZ$907,$BZ182,DO182)</f>
        <v>0</v>
      </c>
      <c r="BI182" s="31" t="n">
        <f aca="false">INDEX(Curves!$A$12:$AZ$907,$BZ182,DP182)</f>
        <v>0</v>
      </c>
      <c r="BJ182" s="31" t="n">
        <f aca="false">INDEX(Curves!$A$12:$AZ$907,$BZ182,DQ182)</f>
        <v>0</v>
      </c>
      <c r="BK182" s="0"/>
      <c r="BL182" s="0"/>
      <c r="BM182" s="51" t="n">
        <f aca="false">BM181</f>
        <v>35916</v>
      </c>
      <c r="BN182" s="51" t="n">
        <f aca="false">EOMONTH(BM182,1)</f>
        <v>35976</v>
      </c>
      <c r="BO182" s="51" t="n">
        <f aca="false">EOMONTH(BN182,1)</f>
        <v>36007</v>
      </c>
      <c r="BP182" s="51" t="n">
        <f aca="false">EOMONTH(BO182,1)</f>
        <v>36038</v>
      </c>
      <c r="BQ182" s="51" t="n">
        <f aca="false">EOMONTH(BP182,1)</f>
        <v>36068</v>
      </c>
      <c r="BR182" s="51" t="n">
        <f aca="false">EOMONTH(BQ182,1)</f>
        <v>36099</v>
      </c>
      <c r="BS182" s="51" t="n">
        <f aca="false">EOMONTH(BR182,1)</f>
        <v>36129</v>
      </c>
      <c r="BT182" s="51" t="n">
        <f aca="false">EOMONTH(BS182,1)</f>
        <v>36160</v>
      </c>
      <c r="BU182" s="51" t="n">
        <f aca="false">EOMONTH(BT182,1)</f>
        <v>36191</v>
      </c>
      <c r="BV182" s="51" t="n">
        <f aca="false">EOMONTH(BU182,1)</f>
        <v>36219</v>
      </c>
      <c r="BW182" s="51" t="n">
        <f aca="false">EOMONTH(BV182,1)</f>
        <v>36250</v>
      </c>
      <c r="BX182" s="52"/>
      <c r="BZ182" s="34" t="n">
        <f aca="false">MATCH(C182,Curves!$C$12:$C$433,0)</f>
        <v>180</v>
      </c>
      <c r="CA182" s="34" t="n">
        <f aca="false">MATCH(CONCATENATE("NG ",TEXT($BM182,"mmm-yyyy")),Curves!$11:$11,0)</f>
        <v>20</v>
      </c>
      <c r="CB182" s="34" t="n">
        <f aca="false">MATCH(CONCATENATE("B ",TEXT($BM182,"mmm-yyyy")),Curves!$11:$11,0)</f>
        <v>8</v>
      </c>
      <c r="CC182" s="34" t="n">
        <f aca="false">MATCH(CONCATENATE("DISC ",TEXT($BM182,"mmm-yyyy")),Curves!$11:$11,0)</f>
        <v>32</v>
      </c>
      <c r="CD182" s="34"/>
      <c r="CE182" s="34" t="n">
        <f aca="false">MATCH(CONCATENATE("NG ",TEXT($BN182,"mmm-yyyy")),Curves!$11:$11,0)</f>
        <v>21</v>
      </c>
      <c r="CF182" s="34" t="n">
        <f aca="false">MATCH(CONCATENATE("B ",TEXT($BN182,"mmm-yyyy")),Curves!$11:$11,0)</f>
        <v>9</v>
      </c>
      <c r="CG182" s="34" t="n">
        <f aca="false">MATCH(CONCATENATE("DISC ",TEXT($BN182,"mmm-yyyy")),Curves!$11:$11,0)</f>
        <v>33</v>
      </c>
      <c r="CH182" s="34"/>
      <c r="CI182" s="34" t="n">
        <f aca="false">MATCH(CONCATENATE("NG ",TEXT($BO182,"mmm-yyyy")),Curves!$11:$11,0)</f>
        <v>22</v>
      </c>
      <c r="CJ182" s="34" t="n">
        <f aca="false">MATCH(CONCATENATE("B ",TEXT($BO182,"mmm-yyyy")),Curves!$11:$11,0)</f>
        <v>10</v>
      </c>
      <c r="CK182" s="34" t="n">
        <f aca="false">MATCH(CONCATENATE("DISC ",TEXT($BO182,"mmm-yyyy")),Curves!$11:$11,0)</f>
        <v>34</v>
      </c>
      <c r="CL182" s="34"/>
      <c r="CM182" s="34" t="n">
        <f aca="false">MATCH(CONCATENATE("NG ",TEXT($BP182,"mmm-yyyy")),Curves!$11:$11,0)</f>
        <v>23</v>
      </c>
      <c r="CN182" s="34" t="n">
        <f aca="false">MATCH(CONCATENATE("B ",TEXT($BP182,"mmm-yyyy")),Curves!$11:$11,0)</f>
        <v>11</v>
      </c>
      <c r="CO182" s="34" t="n">
        <f aca="false">MATCH(CONCATENATE("DISC ",TEXT($BP182,"mmm-yyyy")),Curves!$11:$11,0)</f>
        <v>35</v>
      </c>
      <c r="CP182" s="34"/>
      <c r="CQ182" s="34" t="n">
        <f aca="false">MATCH(CONCATENATE("NG ",TEXT($BQ182,"mmm-yyyy")),Curves!$11:$11,0)</f>
        <v>24</v>
      </c>
      <c r="CR182" s="34" t="n">
        <f aca="false">MATCH(CONCATENATE("B ",TEXT($BQ182,"mmm-yyyy")),Curves!$11:$11,0)</f>
        <v>12</v>
      </c>
      <c r="CS182" s="34" t="n">
        <f aca="false">MATCH(CONCATENATE("DISC ",TEXT($BQ182,"mmm-yyyy")),Curves!$11:$11,0)</f>
        <v>36</v>
      </c>
      <c r="CT182" s="34"/>
      <c r="CU182" s="34" t="n">
        <f aca="false">MATCH(CONCATENATE("NG ",TEXT($BR182,"mmm-yyyy")),Curves!$11:$11,0)</f>
        <v>25</v>
      </c>
      <c r="CV182" s="34" t="n">
        <f aca="false">MATCH(CONCATENATE("B ",TEXT($BR182,"mmm-yyyy")),Curves!$11:$11,0)</f>
        <v>13</v>
      </c>
      <c r="CW182" s="34" t="n">
        <f aca="false">MATCH(CONCATENATE("DISC ",TEXT($BR182,"mmm-yyyy")),Curves!$11:$11,0)</f>
        <v>37</v>
      </c>
      <c r="CX182" s="34"/>
      <c r="CY182" s="34" t="n">
        <f aca="false">MATCH(CONCATENATE("NG ",TEXT($BS182,"mmm-yyyy")),Curves!$11:$11,0)</f>
        <v>26</v>
      </c>
      <c r="CZ182" s="34" t="n">
        <f aca="false">MATCH(CONCATENATE("B ",TEXT($BS182,"mmm-yyyy")),Curves!$11:$11,0)</f>
        <v>14</v>
      </c>
      <c r="DA182" s="34" t="n">
        <f aca="false">MATCH(CONCATENATE("DISC ",TEXT($BS182,"mmm-yyyy")),Curves!$11:$11,0)</f>
        <v>38</v>
      </c>
      <c r="DB182" s="34"/>
      <c r="DC182" s="34" t="n">
        <f aca="false">MATCH(CONCATENATE("NG ",TEXT($BT182,"mmm-yyyy")),Curves!$11:$11,0)</f>
        <v>27</v>
      </c>
      <c r="DD182" s="34" t="n">
        <f aca="false">MATCH(CONCATENATE("B ",TEXT($BT182,"mmm-yyyy")),Curves!$11:$11,0)</f>
        <v>15</v>
      </c>
      <c r="DE182" s="34" t="n">
        <f aca="false">MATCH(CONCATENATE("DISC ",TEXT($BT182,"mmm-yyyy")),Curves!$11:$11,0)</f>
        <v>39</v>
      </c>
      <c r="DF182" s="34"/>
      <c r="DG182" s="34" t="n">
        <f aca="false">MATCH(CONCATENATE("NG ",TEXT($BU182,"mmm-yyyy")),Curves!$11:$11,0)</f>
        <v>28</v>
      </c>
      <c r="DH182" s="34" t="n">
        <f aca="false">MATCH(CONCATENATE("B ",TEXT($BU182,"mmm-yyyy")),Curves!$11:$11,0)</f>
        <v>16</v>
      </c>
      <c r="DI182" s="34" t="n">
        <f aca="false">MATCH(CONCATENATE("DISC ",TEXT($BU182,"mmm-yyyy")),Curves!$11:$11,0)</f>
        <v>40</v>
      </c>
      <c r="DK182" s="34" t="n">
        <f aca="false">MATCH(CONCATENATE("NG ",TEXT($BV182,"mmm-yyyy")),Curves!$11:$11,0)</f>
        <v>29</v>
      </c>
      <c r="DL182" s="34" t="n">
        <f aca="false">MATCH(CONCATENATE("B ",TEXT($BV182,"mmm-yyyy")),Curves!$11:$11,0)</f>
        <v>17</v>
      </c>
      <c r="DM182" s="34" t="n">
        <f aca="false">MATCH(CONCATENATE("DISC ",TEXT($BV182,"mmm-yyyy")),Curves!$11:$11,0)</f>
        <v>41</v>
      </c>
      <c r="DO182" s="34" t="n">
        <f aca="false">MATCH(CONCATENATE("NG ",TEXT($BW182,"mmm-yyyy")),Curves!$11:$11,0)</f>
        <v>30</v>
      </c>
      <c r="DP182" s="34" t="n">
        <f aca="false">MATCH(CONCATENATE("B ",TEXT($BW182,"mmm-yyyy")),Curves!$11:$11,0)</f>
        <v>18</v>
      </c>
      <c r="DQ182" s="34" t="n">
        <f aca="false">MATCH(CONCATENATE("DISC ",TEXT($BW182,"mmm-yyyy")),Curves!$11:$11,0)</f>
        <v>42</v>
      </c>
    </row>
    <row r="183" customFormat="false" ht="12.75" hidden="false" customHeight="false" outlineLevel="0" collapsed="false">
      <c r="B183" s="26" t="n">
        <f aca="false">IF(C183&lt;&gt;"",IF(C183&gt;=(WORKDAY(EOMONTH(C183,0)+1,-2)),EOMONTH(EOMONTH(C183,0)+1,0)+1,EOMONTH(C183,0)+1),"")</f>
        <v>36069</v>
      </c>
      <c r="C183" s="45" t="n">
        <f aca="false">IF(Curves!C192&lt;&gt;"",Curves!C192,"")</f>
        <v>36066</v>
      </c>
      <c r="D183" s="46"/>
      <c r="E183" s="47" t="n">
        <f aca="false">(T183+U183)*V183</f>
        <v>0</v>
      </c>
      <c r="F183" s="47" t="n">
        <f aca="false">(X183+Y183)*Z183</f>
        <v>0</v>
      </c>
      <c r="G183" s="47" t="n">
        <f aca="false">(AB183+AC183)*AD183</f>
        <v>0</v>
      </c>
      <c r="H183" s="47" t="n">
        <f aca="false">(AF183+AG183)*AH183</f>
        <v>0</v>
      </c>
      <c r="I183" s="47" t="n">
        <f aca="false">(AJ183+AK183)*AL183</f>
        <v>0</v>
      </c>
      <c r="J183" s="47" t="n">
        <f aca="false">(AN183+AO183)*AP183</f>
        <v>2.03005988967168</v>
      </c>
      <c r="K183" s="47" t="n">
        <f aca="false">(AR183+AS183)*AT183</f>
        <v>2.5092487184457</v>
      </c>
      <c r="L183" s="47" t="n">
        <f aca="false">(AV183+AW183)*AX183</f>
        <v>2.70864690314324</v>
      </c>
      <c r="M183" s="47" t="n">
        <f aca="false">(AZ183+BA183)*BB183</f>
        <v>2.76704160574515</v>
      </c>
      <c r="N183" s="47" t="n">
        <f aca="false">(BD183+BE183)*BF183</f>
        <v>2.64699150746107</v>
      </c>
      <c r="O183" s="48" t="n">
        <f aca="false">(BH183+BI183)*BJ183</f>
        <v>2.49974750151761</v>
      </c>
      <c r="P183" s="49" t="n">
        <f aca="false">MAX(E183:O183)</f>
        <v>2.76704160574515</v>
      </c>
      <c r="Q183" s="49" t="n">
        <f aca="false">MIN(J183:O183)</f>
        <v>2.03005988967168</v>
      </c>
      <c r="R183" s="50" t="n">
        <f aca="false">IF(P183-Q183&lt;&gt;0,P183-Q183,R182)</f>
        <v>0.73698171607347</v>
      </c>
      <c r="T183" s="31" t="n">
        <f aca="false">INDEX(Curves!$A$12:$AZ$907,$BZ183,CA183)</f>
        <v>0</v>
      </c>
      <c r="U183" s="31" t="n">
        <f aca="false">INDEX(Curves!$A$12:$AZ$907,$BZ183,CB183)</f>
        <v>0</v>
      </c>
      <c r="V183" s="31" t="n">
        <f aca="false">INDEX(Curves!$A$12:$AZ$907,$BZ183,CC183)</f>
        <v>0</v>
      </c>
      <c r="W183" s="31"/>
      <c r="X183" s="31" t="n">
        <f aca="false">INDEX(Curves!$A$12:$AZ$907,$BZ183,CE183)</f>
        <v>0</v>
      </c>
      <c r="Y183" s="31" t="n">
        <f aca="false">INDEX(Curves!$A$12:$AZ$907,$BZ183,CF183)</f>
        <v>0</v>
      </c>
      <c r="Z183" s="31" t="n">
        <f aca="false">INDEX(Curves!$A$12:$AZ$907,$BZ183,CG183)</f>
        <v>0</v>
      </c>
      <c r="AA183" s="31"/>
      <c r="AB183" s="31" t="n">
        <f aca="false">INDEX(Curves!$A$12:$AZ$907,$BZ183,CI183)</f>
        <v>0</v>
      </c>
      <c r="AC183" s="31" t="n">
        <f aca="false">INDEX(Curves!$A$12:$AZ$907,$BZ183,CJ183)</f>
        <v>0</v>
      </c>
      <c r="AD183" s="31" t="n">
        <f aca="false">INDEX(Curves!$A$12:$AZ$907,$BZ183,CK183)</f>
        <v>0</v>
      </c>
      <c r="AE183" s="31"/>
      <c r="AF183" s="31" t="n">
        <f aca="false">INDEX(Curves!$A$12:$AZ$907,$BZ183,CM183)</f>
        <v>0</v>
      </c>
      <c r="AG183" s="31" t="n">
        <f aca="false">INDEX(Curves!$A$12:$AZ$907,$BZ183,CN183)</f>
        <v>0</v>
      </c>
      <c r="AH183" s="31" t="n">
        <f aca="false">INDEX(Curves!$A$12:$AZ$907,$BZ183,CO183)</f>
        <v>0</v>
      </c>
      <c r="AI183" s="31"/>
      <c r="AJ183" s="31" t="n">
        <f aca="false">INDEX(Curves!$A$12:$AZ$907,$BZ183,CQ183)</f>
        <v>0</v>
      </c>
      <c r="AK183" s="31" t="n">
        <f aca="false">INDEX(Curves!$A$12:$AZ$907,$BZ183,CR183)</f>
        <v>0</v>
      </c>
      <c r="AL183" s="31" t="n">
        <f aca="false">INDEX(Curves!$A$12:$AZ$907,$BZ183,CS183)</f>
        <v>0</v>
      </c>
      <c r="AM183" s="31"/>
      <c r="AN183" s="31" t="n">
        <f aca="false">INDEX(Curves!$A$12:$AZ$907,$BZ183,CU183)</f>
        <v>2.031</v>
      </c>
      <c r="AO183" s="31" t="n">
        <f aca="false">INDEX(Curves!$A$12:$AZ$907,$BZ183,CV183)</f>
        <v>1.38777878078E-017</v>
      </c>
      <c r="AP183" s="31" t="n">
        <f aca="false">INDEX(Curves!$A$12:$AZ$907,$BZ183,CW183)</f>
        <v>0.99953711948384</v>
      </c>
      <c r="AQ183" s="31"/>
      <c r="AR183" s="31" t="n">
        <f aca="false">INDEX(Curves!$A$12:$AZ$907,$BZ183,CY183)</f>
        <v>2.302</v>
      </c>
      <c r="AS183" s="31" t="n">
        <f aca="false">INDEX(Curves!$A$12:$AZ$907,$BZ183,CZ183)</f>
        <v>0.22</v>
      </c>
      <c r="AT183" s="31" t="n">
        <f aca="false">INDEX(Curves!$A$12:$AZ$907,$BZ183,DA183)</f>
        <v>0.994943980351189</v>
      </c>
      <c r="AU183" s="31"/>
      <c r="AV183" s="31" t="n">
        <f aca="false">INDEX(Curves!$A$12:$AZ$907,$BZ183,DC183)</f>
        <v>2.514</v>
      </c>
      <c r="AW183" s="31" t="n">
        <f aca="false">INDEX(Curves!$A$12:$AZ$907,$BZ183,DD183)</f>
        <v>0.22</v>
      </c>
      <c r="AX183" s="31" t="n">
        <f aca="false">INDEX(Curves!$A$12:$AZ$907,$BZ183,DE183)</f>
        <v>0.990726738530813</v>
      </c>
      <c r="AY183" s="31"/>
      <c r="AZ183" s="31" t="n">
        <f aca="false">INDEX(Curves!$A$12:$AZ$907,$BZ183,DG183)</f>
        <v>2.585</v>
      </c>
      <c r="BA183" s="31" t="n">
        <f aca="false">INDEX(Curves!$A$12:$AZ$907,$BZ183,DH183)</f>
        <v>0.22</v>
      </c>
      <c r="BB183" s="31" t="n">
        <f aca="false">INDEX(Curves!$A$12:$AZ$907,$BZ183,DI183)</f>
        <v>0.986467595631069</v>
      </c>
      <c r="BC183" s="31"/>
      <c r="BD183" s="31" t="n">
        <f aca="false">INDEX(Curves!$A$12:$AZ$907,$BZ183,DK183)</f>
        <v>2.475</v>
      </c>
      <c r="BE183" s="31" t="n">
        <f aca="false">INDEX(Curves!$A$12:$AZ$907,$BZ183,DL183)</f>
        <v>0.22</v>
      </c>
      <c r="BF183" s="31" t="n">
        <f aca="false">INDEX(Curves!$A$12:$AZ$907,$BZ183,DM183)</f>
        <v>0.982186088111715</v>
      </c>
      <c r="BG183" s="31"/>
      <c r="BH183" s="31" t="n">
        <f aca="false">INDEX(Curves!$A$12:$AZ$907,$BZ183,DO183)</f>
        <v>2.335</v>
      </c>
      <c r="BI183" s="31" t="n">
        <f aca="false">INDEX(Curves!$A$12:$AZ$907,$BZ183,DP183)</f>
        <v>0.22</v>
      </c>
      <c r="BJ183" s="31" t="n">
        <f aca="false">INDEX(Curves!$A$12:$AZ$907,$BZ183,DQ183)</f>
        <v>0.97837475597558</v>
      </c>
      <c r="BK183" s="0"/>
      <c r="BL183" s="0"/>
      <c r="BM183" s="51" t="n">
        <f aca="false">BM182</f>
        <v>35916</v>
      </c>
      <c r="BN183" s="51" t="n">
        <f aca="false">EOMONTH(BM183,1)</f>
        <v>35976</v>
      </c>
      <c r="BO183" s="51" t="n">
        <f aca="false">EOMONTH(BN183,1)</f>
        <v>36007</v>
      </c>
      <c r="BP183" s="51" t="n">
        <f aca="false">EOMONTH(BO183,1)</f>
        <v>36038</v>
      </c>
      <c r="BQ183" s="51" t="n">
        <f aca="false">EOMONTH(BP183,1)</f>
        <v>36068</v>
      </c>
      <c r="BR183" s="51" t="n">
        <f aca="false">EOMONTH(BQ183,1)</f>
        <v>36099</v>
      </c>
      <c r="BS183" s="51" t="n">
        <f aca="false">EOMONTH(BR183,1)</f>
        <v>36129</v>
      </c>
      <c r="BT183" s="51" t="n">
        <f aca="false">EOMONTH(BS183,1)</f>
        <v>36160</v>
      </c>
      <c r="BU183" s="51" t="n">
        <f aca="false">EOMONTH(BT183,1)</f>
        <v>36191</v>
      </c>
      <c r="BV183" s="51" t="n">
        <f aca="false">EOMONTH(BU183,1)</f>
        <v>36219</v>
      </c>
      <c r="BW183" s="51" t="n">
        <f aca="false">EOMONTH(BV183,1)</f>
        <v>36250</v>
      </c>
      <c r="BX183" s="52"/>
      <c r="BZ183" s="34" t="n">
        <f aca="false">MATCH(C183,Curves!$C$12:$C$433,0)</f>
        <v>181</v>
      </c>
      <c r="CA183" s="34" t="n">
        <f aca="false">MATCH(CONCATENATE("NG ",TEXT($BM183,"mmm-yyyy")),Curves!$11:$11,0)</f>
        <v>20</v>
      </c>
      <c r="CB183" s="34" t="n">
        <f aca="false">MATCH(CONCATENATE("B ",TEXT($BM183,"mmm-yyyy")),Curves!$11:$11,0)</f>
        <v>8</v>
      </c>
      <c r="CC183" s="34" t="n">
        <f aca="false">MATCH(CONCATENATE("DISC ",TEXT($BM183,"mmm-yyyy")),Curves!$11:$11,0)</f>
        <v>32</v>
      </c>
      <c r="CD183" s="34"/>
      <c r="CE183" s="34" t="n">
        <f aca="false">MATCH(CONCATENATE("NG ",TEXT($BN183,"mmm-yyyy")),Curves!$11:$11,0)</f>
        <v>21</v>
      </c>
      <c r="CF183" s="34" t="n">
        <f aca="false">MATCH(CONCATENATE("B ",TEXT($BN183,"mmm-yyyy")),Curves!$11:$11,0)</f>
        <v>9</v>
      </c>
      <c r="CG183" s="34" t="n">
        <f aca="false">MATCH(CONCATENATE("DISC ",TEXT($BN183,"mmm-yyyy")),Curves!$11:$11,0)</f>
        <v>33</v>
      </c>
      <c r="CH183" s="34"/>
      <c r="CI183" s="34" t="n">
        <f aca="false">MATCH(CONCATENATE("NG ",TEXT($BO183,"mmm-yyyy")),Curves!$11:$11,0)</f>
        <v>22</v>
      </c>
      <c r="CJ183" s="34" t="n">
        <f aca="false">MATCH(CONCATENATE("B ",TEXT($BO183,"mmm-yyyy")),Curves!$11:$11,0)</f>
        <v>10</v>
      </c>
      <c r="CK183" s="34" t="n">
        <f aca="false">MATCH(CONCATENATE("DISC ",TEXT($BO183,"mmm-yyyy")),Curves!$11:$11,0)</f>
        <v>34</v>
      </c>
      <c r="CL183" s="34"/>
      <c r="CM183" s="34" t="n">
        <f aca="false">MATCH(CONCATENATE("NG ",TEXT($BP183,"mmm-yyyy")),Curves!$11:$11,0)</f>
        <v>23</v>
      </c>
      <c r="CN183" s="34" t="n">
        <f aca="false">MATCH(CONCATENATE("B ",TEXT($BP183,"mmm-yyyy")),Curves!$11:$11,0)</f>
        <v>11</v>
      </c>
      <c r="CO183" s="34" t="n">
        <f aca="false">MATCH(CONCATENATE("DISC ",TEXT($BP183,"mmm-yyyy")),Curves!$11:$11,0)</f>
        <v>35</v>
      </c>
      <c r="CP183" s="34"/>
      <c r="CQ183" s="34" t="n">
        <f aca="false">MATCH(CONCATENATE("NG ",TEXT($BQ183,"mmm-yyyy")),Curves!$11:$11,0)</f>
        <v>24</v>
      </c>
      <c r="CR183" s="34" t="n">
        <f aca="false">MATCH(CONCATENATE("B ",TEXT($BQ183,"mmm-yyyy")),Curves!$11:$11,0)</f>
        <v>12</v>
      </c>
      <c r="CS183" s="34" t="n">
        <f aca="false">MATCH(CONCATENATE("DISC ",TEXT($BQ183,"mmm-yyyy")),Curves!$11:$11,0)</f>
        <v>36</v>
      </c>
      <c r="CT183" s="34"/>
      <c r="CU183" s="34" t="n">
        <f aca="false">MATCH(CONCATENATE("NG ",TEXT($BR183,"mmm-yyyy")),Curves!$11:$11,0)</f>
        <v>25</v>
      </c>
      <c r="CV183" s="34" t="n">
        <f aca="false">MATCH(CONCATENATE("B ",TEXT($BR183,"mmm-yyyy")),Curves!$11:$11,0)</f>
        <v>13</v>
      </c>
      <c r="CW183" s="34" t="n">
        <f aca="false">MATCH(CONCATENATE("DISC ",TEXT($BR183,"mmm-yyyy")),Curves!$11:$11,0)</f>
        <v>37</v>
      </c>
      <c r="CX183" s="34"/>
      <c r="CY183" s="34" t="n">
        <f aca="false">MATCH(CONCATENATE("NG ",TEXT($BS183,"mmm-yyyy")),Curves!$11:$11,0)</f>
        <v>26</v>
      </c>
      <c r="CZ183" s="34" t="n">
        <f aca="false">MATCH(CONCATENATE("B ",TEXT($BS183,"mmm-yyyy")),Curves!$11:$11,0)</f>
        <v>14</v>
      </c>
      <c r="DA183" s="34" t="n">
        <f aca="false">MATCH(CONCATENATE("DISC ",TEXT($BS183,"mmm-yyyy")),Curves!$11:$11,0)</f>
        <v>38</v>
      </c>
      <c r="DB183" s="34"/>
      <c r="DC183" s="34" t="n">
        <f aca="false">MATCH(CONCATENATE("NG ",TEXT($BT183,"mmm-yyyy")),Curves!$11:$11,0)</f>
        <v>27</v>
      </c>
      <c r="DD183" s="34" t="n">
        <f aca="false">MATCH(CONCATENATE("B ",TEXT($BT183,"mmm-yyyy")),Curves!$11:$11,0)</f>
        <v>15</v>
      </c>
      <c r="DE183" s="34" t="n">
        <f aca="false">MATCH(CONCATENATE("DISC ",TEXT($BT183,"mmm-yyyy")),Curves!$11:$11,0)</f>
        <v>39</v>
      </c>
      <c r="DF183" s="34"/>
      <c r="DG183" s="34" t="n">
        <f aca="false">MATCH(CONCATENATE("NG ",TEXT($BU183,"mmm-yyyy")),Curves!$11:$11,0)</f>
        <v>28</v>
      </c>
      <c r="DH183" s="34" t="n">
        <f aca="false">MATCH(CONCATENATE("B ",TEXT($BU183,"mmm-yyyy")),Curves!$11:$11,0)</f>
        <v>16</v>
      </c>
      <c r="DI183" s="34" t="n">
        <f aca="false">MATCH(CONCATENATE("DISC ",TEXT($BU183,"mmm-yyyy")),Curves!$11:$11,0)</f>
        <v>40</v>
      </c>
      <c r="DK183" s="34" t="n">
        <f aca="false">MATCH(CONCATENATE("NG ",TEXT($BV183,"mmm-yyyy")),Curves!$11:$11,0)</f>
        <v>29</v>
      </c>
      <c r="DL183" s="34" t="n">
        <f aca="false">MATCH(CONCATENATE("B ",TEXT($BV183,"mmm-yyyy")),Curves!$11:$11,0)</f>
        <v>17</v>
      </c>
      <c r="DM183" s="34" t="n">
        <f aca="false">MATCH(CONCATENATE("DISC ",TEXT($BV183,"mmm-yyyy")),Curves!$11:$11,0)</f>
        <v>41</v>
      </c>
      <c r="DO183" s="34" t="n">
        <f aca="false">MATCH(CONCATENATE("NG ",TEXT($BW183,"mmm-yyyy")),Curves!$11:$11,0)</f>
        <v>30</v>
      </c>
      <c r="DP183" s="34" t="n">
        <f aca="false">MATCH(CONCATENATE("B ",TEXT($BW183,"mmm-yyyy")),Curves!$11:$11,0)</f>
        <v>18</v>
      </c>
      <c r="DQ183" s="34" t="n">
        <f aca="false">MATCH(CONCATENATE("DISC ",TEXT($BW183,"mmm-yyyy")),Curves!$11:$11,0)</f>
        <v>42</v>
      </c>
    </row>
    <row r="184" customFormat="false" ht="12.75" hidden="false" customHeight="false" outlineLevel="0" collapsed="false">
      <c r="B184" s="26" t="n">
        <f aca="false">IF(C184&lt;&gt;"",IF(C184&gt;=(WORKDAY(EOMONTH(C184,0)+1,-2)),EOMONTH(EOMONTH(C184,0)+1,0)+1,EOMONTH(C184,0)+1),"")</f>
        <v>36100</v>
      </c>
      <c r="C184" s="45" t="n">
        <f aca="false">IF(Curves!C193&lt;&gt;"",Curves!C193,"")</f>
        <v>36067</v>
      </c>
      <c r="D184" s="46"/>
      <c r="E184" s="47" t="n">
        <f aca="false">(T184+U184)*V184</f>
        <v>0</v>
      </c>
      <c r="F184" s="47" t="n">
        <f aca="false">(X184+Y184)*Z184</f>
        <v>0</v>
      </c>
      <c r="G184" s="47" t="n">
        <f aca="false">(AB184+AC184)*AD184</f>
        <v>0</v>
      </c>
      <c r="H184" s="47" t="n">
        <f aca="false">(AF184+AG184)*AH184</f>
        <v>0</v>
      </c>
      <c r="I184" s="47" t="n">
        <f aca="false">(AJ184+AK184)*AL184</f>
        <v>0</v>
      </c>
      <c r="J184" s="47" t="n">
        <f aca="false">(AN184+AO184)*AP184</f>
        <v>0</v>
      </c>
      <c r="K184" s="47" t="n">
        <f aca="false">(AR184+AS184)*AT184</f>
        <v>2.45494011578987</v>
      </c>
      <c r="L184" s="47" t="n">
        <f aca="false">(AV184+AW184)*AX184</f>
        <v>2.7496269602357</v>
      </c>
      <c r="M184" s="47" t="n">
        <f aca="false">(AZ184+BA184)*BB184</f>
        <v>2.80671060057148</v>
      </c>
      <c r="N184" s="47" t="n">
        <f aca="false">(BD184+BE184)*BF184</f>
        <v>2.67655295788539</v>
      </c>
      <c r="O184" s="48" t="n">
        <f aca="false">(BH184+BI184)*BJ184</f>
        <v>2.39993833014093</v>
      </c>
      <c r="P184" s="49" t="n">
        <f aca="false">MAX(E184:O184)</f>
        <v>2.80671060057148</v>
      </c>
      <c r="Q184" s="49" t="n">
        <f aca="false">MIN(K184:O184)</f>
        <v>2.39993833014093</v>
      </c>
      <c r="R184" s="50" t="n">
        <f aca="false">IF(P184-Q184&lt;&gt;0,P184-Q184,R183)</f>
        <v>0.406772270430551</v>
      </c>
      <c r="T184" s="31" t="n">
        <f aca="false">INDEX(Curves!$A$12:$AZ$907,$BZ184,CA184)</f>
        <v>0</v>
      </c>
      <c r="U184" s="31" t="n">
        <f aca="false">INDEX(Curves!$A$12:$AZ$907,$BZ184,CB184)</f>
        <v>0</v>
      </c>
      <c r="V184" s="31" t="n">
        <f aca="false">INDEX(Curves!$A$12:$AZ$907,$BZ184,CC184)</f>
        <v>0</v>
      </c>
      <c r="W184" s="31"/>
      <c r="X184" s="31" t="n">
        <f aca="false">INDEX(Curves!$A$12:$AZ$907,$BZ184,CE184)</f>
        <v>0</v>
      </c>
      <c r="Y184" s="31" t="n">
        <f aca="false">INDEX(Curves!$A$12:$AZ$907,$BZ184,CF184)</f>
        <v>0</v>
      </c>
      <c r="Z184" s="31" t="n">
        <f aca="false">INDEX(Curves!$A$12:$AZ$907,$BZ184,CG184)</f>
        <v>0</v>
      </c>
      <c r="AA184" s="31"/>
      <c r="AB184" s="31" t="n">
        <f aca="false">INDEX(Curves!$A$12:$AZ$907,$BZ184,CI184)</f>
        <v>0</v>
      </c>
      <c r="AC184" s="31" t="n">
        <f aca="false">INDEX(Curves!$A$12:$AZ$907,$BZ184,CJ184)</f>
        <v>0</v>
      </c>
      <c r="AD184" s="31" t="n">
        <f aca="false">INDEX(Curves!$A$12:$AZ$907,$BZ184,CK184)</f>
        <v>0</v>
      </c>
      <c r="AE184" s="31"/>
      <c r="AF184" s="31" t="n">
        <f aca="false">INDEX(Curves!$A$12:$AZ$907,$BZ184,CM184)</f>
        <v>0</v>
      </c>
      <c r="AG184" s="31" t="n">
        <f aca="false">INDEX(Curves!$A$12:$AZ$907,$BZ184,CN184)</f>
        <v>0</v>
      </c>
      <c r="AH184" s="31" t="n">
        <f aca="false">INDEX(Curves!$A$12:$AZ$907,$BZ184,CO184)</f>
        <v>0</v>
      </c>
      <c r="AI184" s="31"/>
      <c r="AJ184" s="31" t="n">
        <f aca="false">INDEX(Curves!$A$12:$AZ$907,$BZ184,CQ184)</f>
        <v>0</v>
      </c>
      <c r="AK184" s="31" t="n">
        <f aca="false">INDEX(Curves!$A$12:$AZ$907,$BZ184,CR184)</f>
        <v>0</v>
      </c>
      <c r="AL184" s="31" t="n">
        <f aca="false">INDEX(Curves!$A$12:$AZ$907,$BZ184,CS184)</f>
        <v>0</v>
      </c>
      <c r="AM184" s="31"/>
      <c r="AN184" s="31" t="n">
        <f aca="false">INDEX(Curves!$A$12:$AZ$907,$BZ184,CU184)</f>
        <v>0</v>
      </c>
      <c r="AO184" s="31" t="n">
        <f aca="false">INDEX(Curves!$A$12:$AZ$907,$BZ184,CV184)</f>
        <v>0</v>
      </c>
      <c r="AP184" s="31" t="n">
        <f aca="false">INDEX(Curves!$A$12:$AZ$907,$BZ184,CW184)</f>
        <v>0</v>
      </c>
      <c r="AQ184" s="31"/>
      <c r="AR184" s="31" t="n">
        <f aca="false">INDEX(Curves!$A$12:$AZ$907,$BZ184,CY184)</f>
        <v>2.347</v>
      </c>
      <c r="AS184" s="31" t="n">
        <f aca="false">INDEX(Curves!$A$12:$AZ$907,$BZ184,CZ184)</f>
        <v>0.12</v>
      </c>
      <c r="AT184" s="31" t="n">
        <f aca="false">INDEX(Curves!$A$12:$AZ$907,$BZ184,DA184)</f>
        <v>0.995111518358277</v>
      </c>
      <c r="AU184" s="31"/>
      <c r="AV184" s="31" t="n">
        <f aca="false">INDEX(Curves!$A$12:$AZ$907,$BZ184,DC184)</f>
        <v>2.555</v>
      </c>
      <c r="AW184" s="31" t="n">
        <f aca="false">INDEX(Curves!$A$12:$AZ$907,$BZ184,DD184)</f>
        <v>0.22</v>
      </c>
      <c r="AX184" s="31" t="n">
        <f aca="false">INDEX(Curves!$A$12:$AZ$907,$BZ184,DE184)</f>
        <v>0.990856562247098</v>
      </c>
      <c r="AY184" s="31"/>
      <c r="AZ184" s="31" t="n">
        <f aca="false">INDEX(Curves!$A$12:$AZ$907,$BZ184,DG184)</f>
        <v>2.625</v>
      </c>
      <c r="BA184" s="31" t="n">
        <f aca="false">INDEX(Curves!$A$12:$AZ$907,$BZ184,DH184)</f>
        <v>0.22</v>
      </c>
      <c r="BB184" s="31" t="n">
        <f aca="false">INDEX(Curves!$A$12:$AZ$907,$BZ184,DI184)</f>
        <v>0.986541511624423</v>
      </c>
      <c r="BC184" s="31"/>
      <c r="BD184" s="31" t="n">
        <f aca="false">INDEX(Curves!$A$12:$AZ$907,$BZ184,DK184)</f>
        <v>2.505</v>
      </c>
      <c r="BE184" s="31" t="n">
        <f aca="false">INDEX(Curves!$A$12:$AZ$907,$BZ184,DL184)</f>
        <v>0.22</v>
      </c>
      <c r="BF184" s="31" t="n">
        <f aca="false">INDEX(Curves!$A$12:$AZ$907,$BZ184,DM184)</f>
        <v>0.982221268948768</v>
      </c>
      <c r="BG184" s="31"/>
      <c r="BH184" s="31" t="n">
        <f aca="false">INDEX(Curves!$A$12:$AZ$907,$BZ184,DO184)</f>
        <v>2.363</v>
      </c>
      <c r="BI184" s="31" t="n">
        <f aca="false">INDEX(Curves!$A$12:$AZ$907,$BZ184,DP184)</f>
        <v>0.09</v>
      </c>
      <c r="BJ184" s="31" t="n">
        <f aca="false">INDEX(Curves!$A$12:$AZ$907,$BZ184,DQ184)</f>
        <v>0.978368662919255</v>
      </c>
      <c r="BK184" s="0"/>
      <c r="BL184" s="0"/>
      <c r="BM184" s="51" t="n">
        <f aca="false">BM183</f>
        <v>35916</v>
      </c>
      <c r="BN184" s="51" t="n">
        <f aca="false">EOMONTH(BM184,1)</f>
        <v>35976</v>
      </c>
      <c r="BO184" s="51" t="n">
        <f aca="false">EOMONTH(BN184,1)</f>
        <v>36007</v>
      </c>
      <c r="BP184" s="51" t="n">
        <f aca="false">EOMONTH(BO184,1)</f>
        <v>36038</v>
      </c>
      <c r="BQ184" s="51" t="n">
        <f aca="false">EOMONTH(BP184,1)</f>
        <v>36068</v>
      </c>
      <c r="BR184" s="51" t="n">
        <f aca="false">EOMONTH(BQ184,1)</f>
        <v>36099</v>
      </c>
      <c r="BS184" s="51" t="n">
        <f aca="false">EOMONTH(BR184,1)</f>
        <v>36129</v>
      </c>
      <c r="BT184" s="51" t="n">
        <f aca="false">EOMONTH(BS184,1)</f>
        <v>36160</v>
      </c>
      <c r="BU184" s="51" t="n">
        <f aca="false">EOMONTH(BT184,1)</f>
        <v>36191</v>
      </c>
      <c r="BV184" s="51" t="n">
        <f aca="false">EOMONTH(BU184,1)</f>
        <v>36219</v>
      </c>
      <c r="BW184" s="51" t="n">
        <f aca="false">EOMONTH(BV184,1)</f>
        <v>36250</v>
      </c>
      <c r="BX184" s="52"/>
      <c r="BZ184" s="34" t="n">
        <f aca="false">MATCH(C184,Curves!$C$12:$C$433,0)</f>
        <v>182</v>
      </c>
      <c r="CA184" s="34" t="n">
        <f aca="false">MATCH(CONCATENATE("NG ",TEXT($BM184,"mmm-yyyy")),Curves!$11:$11,0)</f>
        <v>20</v>
      </c>
      <c r="CB184" s="34" t="n">
        <f aca="false">MATCH(CONCATENATE("B ",TEXT($BM184,"mmm-yyyy")),Curves!$11:$11,0)</f>
        <v>8</v>
      </c>
      <c r="CC184" s="34" t="n">
        <f aca="false">MATCH(CONCATENATE("DISC ",TEXT($BM184,"mmm-yyyy")),Curves!$11:$11,0)</f>
        <v>32</v>
      </c>
      <c r="CD184" s="34"/>
      <c r="CE184" s="34" t="n">
        <f aca="false">MATCH(CONCATENATE("NG ",TEXT($BN184,"mmm-yyyy")),Curves!$11:$11,0)</f>
        <v>21</v>
      </c>
      <c r="CF184" s="34" t="n">
        <f aca="false">MATCH(CONCATENATE("B ",TEXT($BN184,"mmm-yyyy")),Curves!$11:$11,0)</f>
        <v>9</v>
      </c>
      <c r="CG184" s="34" t="n">
        <f aca="false">MATCH(CONCATENATE("DISC ",TEXT($BN184,"mmm-yyyy")),Curves!$11:$11,0)</f>
        <v>33</v>
      </c>
      <c r="CH184" s="34"/>
      <c r="CI184" s="34" t="n">
        <f aca="false">MATCH(CONCATENATE("NG ",TEXT($BO184,"mmm-yyyy")),Curves!$11:$11,0)</f>
        <v>22</v>
      </c>
      <c r="CJ184" s="34" t="n">
        <f aca="false">MATCH(CONCATENATE("B ",TEXT($BO184,"mmm-yyyy")),Curves!$11:$11,0)</f>
        <v>10</v>
      </c>
      <c r="CK184" s="34" t="n">
        <f aca="false">MATCH(CONCATENATE("DISC ",TEXT($BO184,"mmm-yyyy")),Curves!$11:$11,0)</f>
        <v>34</v>
      </c>
      <c r="CL184" s="34"/>
      <c r="CM184" s="34" t="n">
        <f aca="false">MATCH(CONCATENATE("NG ",TEXT($BP184,"mmm-yyyy")),Curves!$11:$11,0)</f>
        <v>23</v>
      </c>
      <c r="CN184" s="34" t="n">
        <f aca="false">MATCH(CONCATENATE("B ",TEXT($BP184,"mmm-yyyy")),Curves!$11:$11,0)</f>
        <v>11</v>
      </c>
      <c r="CO184" s="34" t="n">
        <f aca="false">MATCH(CONCATENATE("DISC ",TEXT($BP184,"mmm-yyyy")),Curves!$11:$11,0)</f>
        <v>35</v>
      </c>
      <c r="CP184" s="34"/>
      <c r="CQ184" s="34" t="n">
        <f aca="false">MATCH(CONCATENATE("NG ",TEXT($BQ184,"mmm-yyyy")),Curves!$11:$11,0)</f>
        <v>24</v>
      </c>
      <c r="CR184" s="34" t="n">
        <f aca="false">MATCH(CONCATENATE("B ",TEXT($BQ184,"mmm-yyyy")),Curves!$11:$11,0)</f>
        <v>12</v>
      </c>
      <c r="CS184" s="34" t="n">
        <f aca="false">MATCH(CONCATENATE("DISC ",TEXT($BQ184,"mmm-yyyy")),Curves!$11:$11,0)</f>
        <v>36</v>
      </c>
      <c r="CT184" s="34"/>
      <c r="CU184" s="34" t="n">
        <f aca="false">MATCH(CONCATENATE("NG ",TEXT($BR184,"mmm-yyyy")),Curves!$11:$11,0)</f>
        <v>25</v>
      </c>
      <c r="CV184" s="34" t="n">
        <f aca="false">MATCH(CONCATENATE("B ",TEXT($BR184,"mmm-yyyy")),Curves!$11:$11,0)</f>
        <v>13</v>
      </c>
      <c r="CW184" s="34" t="n">
        <f aca="false">MATCH(CONCATENATE("DISC ",TEXT($BR184,"mmm-yyyy")),Curves!$11:$11,0)</f>
        <v>37</v>
      </c>
      <c r="CX184" s="34"/>
      <c r="CY184" s="34" t="n">
        <f aca="false">MATCH(CONCATENATE("NG ",TEXT($BS184,"mmm-yyyy")),Curves!$11:$11,0)</f>
        <v>26</v>
      </c>
      <c r="CZ184" s="34" t="n">
        <f aca="false">MATCH(CONCATENATE("B ",TEXT($BS184,"mmm-yyyy")),Curves!$11:$11,0)</f>
        <v>14</v>
      </c>
      <c r="DA184" s="34" t="n">
        <f aca="false">MATCH(CONCATENATE("DISC ",TEXT($BS184,"mmm-yyyy")),Curves!$11:$11,0)</f>
        <v>38</v>
      </c>
      <c r="DB184" s="34"/>
      <c r="DC184" s="34" t="n">
        <f aca="false">MATCH(CONCATENATE("NG ",TEXT($BT184,"mmm-yyyy")),Curves!$11:$11,0)</f>
        <v>27</v>
      </c>
      <c r="DD184" s="34" t="n">
        <f aca="false">MATCH(CONCATENATE("B ",TEXT($BT184,"mmm-yyyy")),Curves!$11:$11,0)</f>
        <v>15</v>
      </c>
      <c r="DE184" s="34" t="n">
        <f aca="false">MATCH(CONCATENATE("DISC ",TEXT($BT184,"mmm-yyyy")),Curves!$11:$11,0)</f>
        <v>39</v>
      </c>
      <c r="DF184" s="34"/>
      <c r="DG184" s="34" t="n">
        <f aca="false">MATCH(CONCATENATE("NG ",TEXT($BU184,"mmm-yyyy")),Curves!$11:$11,0)</f>
        <v>28</v>
      </c>
      <c r="DH184" s="34" t="n">
        <f aca="false">MATCH(CONCATENATE("B ",TEXT($BU184,"mmm-yyyy")),Curves!$11:$11,0)</f>
        <v>16</v>
      </c>
      <c r="DI184" s="34" t="n">
        <f aca="false">MATCH(CONCATENATE("DISC ",TEXT($BU184,"mmm-yyyy")),Curves!$11:$11,0)</f>
        <v>40</v>
      </c>
      <c r="DK184" s="34" t="n">
        <f aca="false">MATCH(CONCATENATE("NG ",TEXT($BV184,"mmm-yyyy")),Curves!$11:$11,0)</f>
        <v>29</v>
      </c>
      <c r="DL184" s="34" t="n">
        <f aca="false">MATCH(CONCATENATE("B ",TEXT($BV184,"mmm-yyyy")),Curves!$11:$11,0)</f>
        <v>17</v>
      </c>
      <c r="DM184" s="34" t="n">
        <f aca="false">MATCH(CONCATENATE("DISC ",TEXT($BV184,"mmm-yyyy")),Curves!$11:$11,0)</f>
        <v>41</v>
      </c>
      <c r="DO184" s="34" t="n">
        <f aca="false">MATCH(CONCATENATE("NG ",TEXT($BW184,"mmm-yyyy")),Curves!$11:$11,0)</f>
        <v>30</v>
      </c>
      <c r="DP184" s="34" t="n">
        <f aca="false">MATCH(CONCATENATE("B ",TEXT($BW184,"mmm-yyyy")),Curves!$11:$11,0)</f>
        <v>18</v>
      </c>
      <c r="DQ184" s="34" t="n">
        <f aca="false">MATCH(CONCATENATE("DISC ",TEXT($BW184,"mmm-yyyy")),Curves!$11:$11,0)</f>
        <v>42</v>
      </c>
    </row>
    <row r="185" customFormat="false" ht="12.75" hidden="false" customHeight="false" outlineLevel="0" collapsed="false">
      <c r="B185" s="26" t="n">
        <f aca="false">IF(C185&lt;&gt;"",IF(C185&gt;=(WORKDAY(EOMONTH(C185,0)+1,-2)),EOMONTH(EOMONTH(C185,0)+1,0)+1,EOMONTH(C185,0)+1),"")</f>
        <v>36100</v>
      </c>
      <c r="C185" s="45" t="n">
        <f aca="false">IF(Curves!C194&lt;&gt;"",Curves!C194,"")</f>
        <v>36068</v>
      </c>
      <c r="D185" s="46"/>
      <c r="E185" s="47" t="n">
        <f aca="false">(T185+U185)*V185</f>
        <v>0</v>
      </c>
      <c r="F185" s="47" t="n">
        <f aca="false">(X185+Y185)*Z185</f>
        <v>0</v>
      </c>
      <c r="G185" s="47" t="n">
        <f aca="false">(AB185+AC185)*AD185</f>
        <v>0</v>
      </c>
      <c r="H185" s="47" t="n">
        <f aca="false">(AF185+AG185)*AH185</f>
        <v>0</v>
      </c>
      <c r="I185" s="47" t="n">
        <f aca="false">(AJ185+AK185)*AL185</f>
        <v>0</v>
      </c>
      <c r="J185" s="47" t="n">
        <f aca="false">(AN185+AO185)*AP185</f>
        <v>0</v>
      </c>
      <c r="K185" s="47" t="n">
        <f aca="false">(AR185+AS185)*AT185</f>
        <v>2.52092663399565</v>
      </c>
      <c r="L185" s="47" t="n">
        <f aca="false">(AV185+AW185)*AX185</f>
        <v>2.78969200629778</v>
      </c>
      <c r="M185" s="47" t="n">
        <f aca="false">(AZ185+BA185)*BB185</f>
        <v>2.84973853601426</v>
      </c>
      <c r="N185" s="47" t="n">
        <f aca="false">(BD185+BE185)*BF185</f>
        <v>2.69886014261451</v>
      </c>
      <c r="O185" s="48" t="n">
        <f aca="false">(BH185+BI185)*BJ185</f>
        <v>2.42319276206181</v>
      </c>
      <c r="P185" s="49" t="n">
        <f aca="false">MAX(E185:O185)</f>
        <v>2.84973853601426</v>
      </c>
      <c r="Q185" s="49" t="n">
        <f aca="false">MIN(K185:O185)</f>
        <v>2.42319276206181</v>
      </c>
      <c r="R185" s="50" t="n">
        <f aca="false">IF(P185-Q185&lt;&gt;0,P185-Q185,R184)</f>
        <v>0.426545773952448</v>
      </c>
      <c r="T185" s="31" t="n">
        <f aca="false">INDEX(Curves!$A$12:$AZ$907,$BZ185,CA185)</f>
        <v>0</v>
      </c>
      <c r="U185" s="31" t="n">
        <f aca="false">INDEX(Curves!$A$12:$AZ$907,$BZ185,CB185)</f>
        <v>0</v>
      </c>
      <c r="V185" s="31" t="n">
        <f aca="false">INDEX(Curves!$A$12:$AZ$907,$BZ185,CC185)</f>
        <v>0</v>
      </c>
      <c r="W185" s="31"/>
      <c r="X185" s="31" t="n">
        <f aca="false">INDEX(Curves!$A$12:$AZ$907,$BZ185,CE185)</f>
        <v>0</v>
      </c>
      <c r="Y185" s="31" t="n">
        <f aca="false">INDEX(Curves!$A$12:$AZ$907,$BZ185,CF185)</f>
        <v>0</v>
      </c>
      <c r="Z185" s="31" t="n">
        <f aca="false">INDEX(Curves!$A$12:$AZ$907,$BZ185,CG185)</f>
        <v>0</v>
      </c>
      <c r="AA185" s="31"/>
      <c r="AB185" s="31" t="n">
        <f aca="false">INDEX(Curves!$A$12:$AZ$907,$BZ185,CI185)</f>
        <v>0</v>
      </c>
      <c r="AC185" s="31" t="n">
        <f aca="false">INDEX(Curves!$A$12:$AZ$907,$BZ185,CJ185)</f>
        <v>0</v>
      </c>
      <c r="AD185" s="31" t="n">
        <f aca="false">INDEX(Curves!$A$12:$AZ$907,$BZ185,CK185)</f>
        <v>0</v>
      </c>
      <c r="AE185" s="31"/>
      <c r="AF185" s="31" t="n">
        <f aca="false">INDEX(Curves!$A$12:$AZ$907,$BZ185,CM185)</f>
        <v>0</v>
      </c>
      <c r="AG185" s="31" t="n">
        <f aca="false">INDEX(Curves!$A$12:$AZ$907,$BZ185,CN185)</f>
        <v>0</v>
      </c>
      <c r="AH185" s="31" t="n">
        <f aca="false">INDEX(Curves!$A$12:$AZ$907,$BZ185,CO185)</f>
        <v>0</v>
      </c>
      <c r="AI185" s="31"/>
      <c r="AJ185" s="31" t="n">
        <f aca="false">INDEX(Curves!$A$12:$AZ$907,$BZ185,CQ185)</f>
        <v>0</v>
      </c>
      <c r="AK185" s="31" t="n">
        <f aca="false">INDEX(Curves!$A$12:$AZ$907,$BZ185,CR185)</f>
        <v>0</v>
      </c>
      <c r="AL185" s="31" t="n">
        <f aca="false">INDEX(Curves!$A$12:$AZ$907,$BZ185,CS185)</f>
        <v>0</v>
      </c>
      <c r="AM185" s="31"/>
      <c r="AN185" s="31" t="n">
        <f aca="false">INDEX(Curves!$A$12:$AZ$907,$BZ185,CU185)</f>
        <v>0</v>
      </c>
      <c r="AO185" s="31" t="n">
        <f aca="false">INDEX(Curves!$A$12:$AZ$907,$BZ185,CV185)</f>
        <v>0</v>
      </c>
      <c r="AP185" s="31" t="n">
        <f aca="false">INDEX(Curves!$A$12:$AZ$907,$BZ185,CW185)</f>
        <v>0</v>
      </c>
      <c r="AQ185" s="31"/>
      <c r="AR185" s="31" t="n">
        <f aca="false">INDEX(Curves!$A$12:$AZ$907,$BZ185,CY185)</f>
        <v>2.433</v>
      </c>
      <c r="AS185" s="31" t="n">
        <f aca="false">INDEX(Curves!$A$12:$AZ$907,$BZ185,CZ185)</f>
        <v>0.1</v>
      </c>
      <c r="AT185" s="31" t="n">
        <f aca="false">INDEX(Curves!$A$12:$AZ$907,$BZ185,DA185)</f>
        <v>0.995233570468081</v>
      </c>
      <c r="AU185" s="31"/>
      <c r="AV185" s="31" t="n">
        <f aca="false">INDEX(Curves!$A$12:$AZ$907,$BZ185,DC185)</f>
        <v>2.625</v>
      </c>
      <c r="AW185" s="31" t="n">
        <f aca="false">INDEX(Curves!$A$12:$AZ$907,$BZ185,DD185)</f>
        <v>0.19</v>
      </c>
      <c r="AX185" s="31" t="n">
        <f aca="false">INDEX(Curves!$A$12:$AZ$907,$BZ185,DE185)</f>
        <v>0.991009593711466</v>
      </c>
      <c r="AY185" s="31"/>
      <c r="AZ185" s="31" t="n">
        <f aca="false">INDEX(Curves!$A$12:$AZ$907,$BZ185,DG185)</f>
        <v>2.678</v>
      </c>
      <c r="BA185" s="31" t="n">
        <f aca="false">INDEX(Curves!$A$12:$AZ$907,$BZ185,DH185)</f>
        <v>0.21</v>
      </c>
      <c r="BB185" s="31" t="n">
        <f aca="false">INDEX(Curves!$A$12:$AZ$907,$BZ185,DI185)</f>
        <v>0.986751570642057</v>
      </c>
      <c r="BC185" s="31"/>
      <c r="BD185" s="31" t="n">
        <f aca="false">INDEX(Curves!$A$12:$AZ$907,$BZ185,DK185)</f>
        <v>2.537</v>
      </c>
      <c r="BE185" s="31" t="n">
        <f aca="false">INDEX(Curves!$A$12:$AZ$907,$BZ185,DL185)</f>
        <v>0.21</v>
      </c>
      <c r="BF185" s="31" t="n">
        <f aca="false">INDEX(Curves!$A$12:$AZ$907,$BZ185,DM185)</f>
        <v>0.982475479655811</v>
      </c>
      <c r="BG185" s="31"/>
      <c r="BH185" s="31" t="n">
        <f aca="false">INDEX(Curves!$A$12:$AZ$907,$BZ185,DO185)</f>
        <v>2.386</v>
      </c>
      <c r="BI185" s="31" t="n">
        <f aca="false">INDEX(Curves!$A$12:$AZ$907,$BZ185,DP185)</f>
        <v>0.09</v>
      </c>
      <c r="BJ185" s="31" t="n">
        <f aca="false">INDEX(Curves!$A$12:$AZ$907,$BZ185,DQ185)</f>
        <v>0.978672359475692</v>
      </c>
      <c r="BK185" s="0"/>
      <c r="BL185" s="0"/>
      <c r="BM185" s="51" t="n">
        <f aca="false">BM184</f>
        <v>35916</v>
      </c>
      <c r="BN185" s="51" t="n">
        <f aca="false">EOMONTH(BM185,1)</f>
        <v>35976</v>
      </c>
      <c r="BO185" s="51" t="n">
        <f aca="false">EOMONTH(BN185,1)</f>
        <v>36007</v>
      </c>
      <c r="BP185" s="51" t="n">
        <f aca="false">EOMONTH(BO185,1)</f>
        <v>36038</v>
      </c>
      <c r="BQ185" s="51" t="n">
        <f aca="false">EOMONTH(BP185,1)</f>
        <v>36068</v>
      </c>
      <c r="BR185" s="51" t="n">
        <f aca="false">EOMONTH(BQ185,1)</f>
        <v>36099</v>
      </c>
      <c r="BS185" s="51" t="n">
        <f aca="false">EOMONTH(BR185,1)</f>
        <v>36129</v>
      </c>
      <c r="BT185" s="51" t="n">
        <f aca="false">EOMONTH(BS185,1)</f>
        <v>36160</v>
      </c>
      <c r="BU185" s="51" t="n">
        <f aca="false">EOMONTH(BT185,1)</f>
        <v>36191</v>
      </c>
      <c r="BV185" s="51" t="n">
        <f aca="false">EOMONTH(BU185,1)</f>
        <v>36219</v>
      </c>
      <c r="BW185" s="51" t="n">
        <f aca="false">EOMONTH(BV185,1)</f>
        <v>36250</v>
      </c>
      <c r="BX185" s="52"/>
      <c r="BZ185" s="34" t="n">
        <f aca="false">MATCH(C185,Curves!$C$12:$C$433,0)</f>
        <v>183</v>
      </c>
      <c r="CA185" s="34" t="n">
        <f aca="false">MATCH(CONCATENATE("NG ",TEXT($BM185,"mmm-yyyy")),Curves!$11:$11,0)</f>
        <v>20</v>
      </c>
      <c r="CB185" s="34" t="n">
        <f aca="false">MATCH(CONCATENATE("B ",TEXT($BM185,"mmm-yyyy")),Curves!$11:$11,0)</f>
        <v>8</v>
      </c>
      <c r="CC185" s="34" t="n">
        <f aca="false">MATCH(CONCATENATE("DISC ",TEXT($BM185,"mmm-yyyy")),Curves!$11:$11,0)</f>
        <v>32</v>
      </c>
      <c r="CD185" s="34"/>
      <c r="CE185" s="34" t="n">
        <f aca="false">MATCH(CONCATENATE("NG ",TEXT($BN185,"mmm-yyyy")),Curves!$11:$11,0)</f>
        <v>21</v>
      </c>
      <c r="CF185" s="34" t="n">
        <f aca="false">MATCH(CONCATENATE("B ",TEXT($BN185,"mmm-yyyy")),Curves!$11:$11,0)</f>
        <v>9</v>
      </c>
      <c r="CG185" s="34" t="n">
        <f aca="false">MATCH(CONCATENATE("DISC ",TEXT($BN185,"mmm-yyyy")),Curves!$11:$11,0)</f>
        <v>33</v>
      </c>
      <c r="CH185" s="34"/>
      <c r="CI185" s="34" t="n">
        <f aca="false">MATCH(CONCATENATE("NG ",TEXT($BO185,"mmm-yyyy")),Curves!$11:$11,0)</f>
        <v>22</v>
      </c>
      <c r="CJ185" s="34" t="n">
        <f aca="false">MATCH(CONCATENATE("B ",TEXT($BO185,"mmm-yyyy")),Curves!$11:$11,0)</f>
        <v>10</v>
      </c>
      <c r="CK185" s="34" t="n">
        <f aca="false">MATCH(CONCATENATE("DISC ",TEXT($BO185,"mmm-yyyy")),Curves!$11:$11,0)</f>
        <v>34</v>
      </c>
      <c r="CL185" s="34"/>
      <c r="CM185" s="34" t="n">
        <f aca="false">MATCH(CONCATENATE("NG ",TEXT($BP185,"mmm-yyyy")),Curves!$11:$11,0)</f>
        <v>23</v>
      </c>
      <c r="CN185" s="34" t="n">
        <f aca="false">MATCH(CONCATENATE("B ",TEXT($BP185,"mmm-yyyy")),Curves!$11:$11,0)</f>
        <v>11</v>
      </c>
      <c r="CO185" s="34" t="n">
        <f aca="false">MATCH(CONCATENATE("DISC ",TEXT($BP185,"mmm-yyyy")),Curves!$11:$11,0)</f>
        <v>35</v>
      </c>
      <c r="CP185" s="34"/>
      <c r="CQ185" s="34" t="n">
        <f aca="false">MATCH(CONCATENATE("NG ",TEXT($BQ185,"mmm-yyyy")),Curves!$11:$11,0)</f>
        <v>24</v>
      </c>
      <c r="CR185" s="34" t="n">
        <f aca="false">MATCH(CONCATENATE("B ",TEXT($BQ185,"mmm-yyyy")),Curves!$11:$11,0)</f>
        <v>12</v>
      </c>
      <c r="CS185" s="34" t="n">
        <f aca="false">MATCH(CONCATENATE("DISC ",TEXT($BQ185,"mmm-yyyy")),Curves!$11:$11,0)</f>
        <v>36</v>
      </c>
      <c r="CT185" s="34"/>
      <c r="CU185" s="34" t="n">
        <f aca="false">MATCH(CONCATENATE("NG ",TEXT($BR185,"mmm-yyyy")),Curves!$11:$11,0)</f>
        <v>25</v>
      </c>
      <c r="CV185" s="34" t="n">
        <f aca="false">MATCH(CONCATENATE("B ",TEXT($BR185,"mmm-yyyy")),Curves!$11:$11,0)</f>
        <v>13</v>
      </c>
      <c r="CW185" s="34" t="n">
        <f aca="false">MATCH(CONCATENATE("DISC ",TEXT($BR185,"mmm-yyyy")),Curves!$11:$11,0)</f>
        <v>37</v>
      </c>
      <c r="CX185" s="34"/>
      <c r="CY185" s="34" t="n">
        <f aca="false">MATCH(CONCATENATE("NG ",TEXT($BS185,"mmm-yyyy")),Curves!$11:$11,0)</f>
        <v>26</v>
      </c>
      <c r="CZ185" s="34" t="n">
        <f aca="false">MATCH(CONCATENATE("B ",TEXT($BS185,"mmm-yyyy")),Curves!$11:$11,0)</f>
        <v>14</v>
      </c>
      <c r="DA185" s="34" t="n">
        <f aca="false">MATCH(CONCATENATE("DISC ",TEXT($BS185,"mmm-yyyy")),Curves!$11:$11,0)</f>
        <v>38</v>
      </c>
      <c r="DB185" s="34"/>
      <c r="DC185" s="34" t="n">
        <f aca="false">MATCH(CONCATENATE("NG ",TEXT($BT185,"mmm-yyyy")),Curves!$11:$11,0)</f>
        <v>27</v>
      </c>
      <c r="DD185" s="34" t="n">
        <f aca="false">MATCH(CONCATENATE("B ",TEXT($BT185,"mmm-yyyy")),Curves!$11:$11,0)</f>
        <v>15</v>
      </c>
      <c r="DE185" s="34" t="n">
        <f aca="false">MATCH(CONCATENATE("DISC ",TEXT($BT185,"mmm-yyyy")),Curves!$11:$11,0)</f>
        <v>39</v>
      </c>
      <c r="DF185" s="34"/>
      <c r="DG185" s="34" t="n">
        <f aca="false">MATCH(CONCATENATE("NG ",TEXT($BU185,"mmm-yyyy")),Curves!$11:$11,0)</f>
        <v>28</v>
      </c>
      <c r="DH185" s="34" t="n">
        <f aca="false">MATCH(CONCATENATE("B ",TEXT($BU185,"mmm-yyyy")),Curves!$11:$11,0)</f>
        <v>16</v>
      </c>
      <c r="DI185" s="34" t="n">
        <f aca="false">MATCH(CONCATENATE("DISC ",TEXT($BU185,"mmm-yyyy")),Curves!$11:$11,0)</f>
        <v>40</v>
      </c>
      <c r="DK185" s="34" t="n">
        <f aca="false">MATCH(CONCATENATE("NG ",TEXT($BV185,"mmm-yyyy")),Curves!$11:$11,0)</f>
        <v>29</v>
      </c>
      <c r="DL185" s="34" t="n">
        <f aca="false">MATCH(CONCATENATE("B ",TEXT($BV185,"mmm-yyyy")),Curves!$11:$11,0)</f>
        <v>17</v>
      </c>
      <c r="DM185" s="34" t="n">
        <f aca="false">MATCH(CONCATENATE("DISC ",TEXT($BV185,"mmm-yyyy")),Curves!$11:$11,0)</f>
        <v>41</v>
      </c>
      <c r="DO185" s="34" t="n">
        <f aca="false">MATCH(CONCATENATE("NG ",TEXT($BW185,"mmm-yyyy")),Curves!$11:$11,0)</f>
        <v>30</v>
      </c>
      <c r="DP185" s="34" t="n">
        <f aca="false">MATCH(CONCATENATE("B ",TEXT($BW185,"mmm-yyyy")),Curves!$11:$11,0)</f>
        <v>18</v>
      </c>
      <c r="DQ185" s="34" t="n">
        <f aca="false">MATCH(CONCATENATE("DISC ",TEXT($BW185,"mmm-yyyy")),Curves!$11:$11,0)</f>
        <v>42</v>
      </c>
    </row>
    <row r="186" customFormat="false" ht="12.75" hidden="false" customHeight="false" outlineLevel="0" collapsed="false">
      <c r="B186" s="26" t="n">
        <f aca="false">IF(C186&lt;&gt;"",IF(C186&gt;=(WORKDAY(EOMONTH(C186,0)+1,-2)),EOMONTH(EOMONTH(C186,0)+1,0)+1,EOMONTH(C186,0)+1),"")</f>
        <v>36100</v>
      </c>
      <c r="C186" s="45" t="n">
        <f aca="false">IF(Curves!C195&lt;&gt;"",Curves!C195,"")</f>
        <v>36069</v>
      </c>
      <c r="D186" s="46"/>
      <c r="E186" s="47" t="n">
        <f aca="false">(T186+U186)*V186</f>
        <v>0</v>
      </c>
      <c r="F186" s="47" t="n">
        <f aca="false">(X186+Y186)*Z186</f>
        <v>0</v>
      </c>
      <c r="G186" s="47" t="n">
        <f aca="false">(AB186+AC186)*AD186</f>
        <v>0</v>
      </c>
      <c r="H186" s="47" t="n">
        <f aca="false">(AF186+AG186)*AH186</f>
        <v>0</v>
      </c>
      <c r="I186" s="47" t="n">
        <f aca="false">(AJ186+AK186)*AL186</f>
        <v>0</v>
      </c>
      <c r="J186" s="47" t="n">
        <f aca="false">(AN186+AO186)*AP186</f>
        <v>0</v>
      </c>
      <c r="K186" s="47" t="n">
        <f aca="false">(AR186+AS186)*AT186</f>
        <v>2.52224944783584</v>
      </c>
      <c r="L186" s="47" t="n">
        <f aca="false">(AV186+AW186)*AX186</f>
        <v>2.76541844101679</v>
      </c>
      <c r="M186" s="47" t="n">
        <f aca="false">(AZ186+BA186)*BB186</f>
        <v>2.82093374170297</v>
      </c>
      <c r="N186" s="47" t="n">
        <f aca="false">(BD186+BE186)*BF186</f>
        <v>2.6733351496406</v>
      </c>
      <c r="O186" s="48" t="n">
        <f aca="false">(BH186+BI186)*BJ186</f>
        <v>2.39889316529786</v>
      </c>
      <c r="P186" s="49" t="n">
        <f aca="false">MAX(E186:O186)</f>
        <v>2.82093374170297</v>
      </c>
      <c r="Q186" s="49" t="n">
        <f aca="false">MIN(K186:O186)</f>
        <v>2.39889316529786</v>
      </c>
      <c r="R186" s="50" t="n">
        <f aca="false">IF(P186-Q186&lt;&gt;0,P186-Q186,R185)</f>
        <v>0.42204057640511</v>
      </c>
      <c r="T186" s="31" t="n">
        <f aca="false">INDEX(Curves!$A$12:$AZ$907,$BZ186,CA186)</f>
        <v>0</v>
      </c>
      <c r="U186" s="31" t="n">
        <f aca="false">INDEX(Curves!$A$12:$AZ$907,$BZ186,CB186)</f>
        <v>0</v>
      </c>
      <c r="V186" s="31" t="n">
        <f aca="false">INDEX(Curves!$A$12:$AZ$907,$BZ186,CC186)</f>
        <v>0</v>
      </c>
      <c r="W186" s="31"/>
      <c r="X186" s="31" t="n">
        <f aca="false">INDEX(Curves!$A$12:$AZ$907,$BZ186,CE186)</f>
        <v>0</v>
      </c>
      <c r="Y186" s="31" t="n">
        <f aca="false">INDEX(Curves!$A$12:$AZ$907,$BZ186,CF186)</f>
        <v>0</v>
      </c>
      <c r="Z186" s="31" t="n">
        <f aca="false">INDEX(Curves!$A$12:$AZ$907,$BZ186,CG186)</f>
        <v>0</v>
      </c>
      <c r="AA186" s="31"/>
      <c r="AB186" s="31" t="n">
        <f aca="false">INDEX(Curves!$A$12:$AZ$907,$BZ186,CI186)</f>
        <v>0</v>
      </c>
      <c r="AC186" s="31" t="n">
        <f aca="false">INDEX(Curves!$A$12:$AZ$907,$BZ186,CJ186)</f>
        <v>0</v>
      </c>
      <c r="AD186" s="31" t="n">
        <f aca="false">INDEX(Curves!$A$12:$AZ$907,$BZ186,CK186)</f>
        <v>0</v>
      </c>
      <c r="AE186" s="31"/>
      <c r="AF186" s="31" t="n">
        <f aca="false">INDEX(Curves!$A$12:$AZ$907,$BZ186,CM186)</f>
        <v>0</v>
      </c>
      <c r="AG186" s="31" t="n">
        <f aca="false">INDEX(Curves!$A$12:$AZ$907,$BZ186,CN186)</f>
        <v>0</v>
      </c>
      <c r="AH186" s="31" t="n">
        <f aca="false">INDEX(Curves!$A$12:$AZ$907,$BZ186,CO186)</f>
        <v>0</v>
      </c>
      <c r="AI186" s="31"/>
      <c r="AJ186" s="31" t="n">
        <f aca="false">INDEX(Curves!$A$12:$AZ$907,$BZ186,CQ186)</f>
        <v>0</v>
      </c>
      <c r="AK186" s="31" t="n">
        <f aca="false">INDEX(Curves!$A$12:$AZ$907,$BZ186,CR186)</f>
        <v>0</v>
      </c>
      <c r="AL186" s="31" t="n">
        <f aca="false">INDEX(Curves!$A$12:$AZ$907,$BZ186,CS186)</f>
        <v>0</v>
      </c>
      <c r="AM186" s="31"/>
      <c r="AN186" s="31" t="n">
        <f aca="false">INDEX(Curves!$A$12:$AZ$907,$BZ186,CU186)</f>
        <v>0</v>
      </c>
      <c r="AO186" s="31" t="n">
        <f aca="false">INDEX(Curves!$A$12:$AZ$907,$BZ186,CV186)</f>
        <v>0</v>
      </c>
      <c r="AP186" s="31" t="n">
        <f aca="false">INDEX(Curves!$A$12:$AZ$907,$BZ186,CW186)</f>
        <v>0</v>
      </c>
      <c r="AQ186" s="31"/>
      <c r="AR186" s="31" t="n">
        <f aca="false">INDEX(Curves!$A$12:$AZ$907,$BZ186,CY186)</f>
        <v>2.414</v>
      </c>
      <c r="AS186" s="31" t="n">
        <f aca="false">INDEX(Curves!$A$12:$AZ$907,$BZ186,CZ186)</f>
        <v>0.12</v>
      </c>
      <c r="AT186" s="31" t="n">
        <f aca="false">INDEX(Curves!$A$12:$AZ$907,$BZ186,DA186)</f>
        <v>0.995362844449819</v>
      </c>
      <c r="AU186" s="31"/>
      <c r="AV186" s="31" t="n">
        <f aca="false">INDEX(Curves!$A$12:$AZ$907,$BZ186,DC186)</f>
        <v>2.6</v>
      </c>
      <c r="AW186" s="31" t="n">
        <f aca="false">INDEX(Curves!$A$12:$AZ$907,$BZ186,DD186)</f>
        <v>0.19</v>
      </c>
      <c r="AX186" s="31" t="n">
        <f aca="false">INDEX(Curves!$A$12:$AZ$907,$BZ186,DE186)</f>
        <v>0.991189405382361</v>
      </c>
      <c r="AY186" s="31"/>
      <c r="AZ186" s="31" t="n">
        <f aca="false">INDEX(Curves!$A$12:$AZ$907,$BZ186,DG186)</f>
        <v>2.648</v>
      </c>
      <c r="BA186" s="31" t="n">
        <f aca="false">INDEX(Curves!$A$12:$AZ$907,$BZ186,DH186)</f>
        <v>0.21</v>
      </c>
      <c r="BB186" s="31" t="n">
        <f aca="false">INDEX(Curves!$A$12:$AZ$907,$BZ186,DI186)</f>
        <v>0.987030700385923</v>
      </c>
      <c r="BC186" s="31"/>
      <c r="BD186" s="31" t="n">
        <f aca="false">INDEX(Curves!$A$12:$AZ$907,$BZ186,DK186)</f>
        <v>2.51</v>
      </c>
      <c r="BE186" s="31" t="n">
        <f aca="false">INDEX(Curves!$A$12:$AZ$907,$BZ186,DL186)</f>
        <v>0.21</v>
      </c>
      <c r="BF186" s="31" t="n">
        <f aca="false">INDEX(Curves!$A$12:$AZ$907,$BZ186,DM186)</f>
        <v>0.982843805014926</v>
      </c>
      <c r="BG186" s="31"/>
      <c r="BH186" s="31" t="n">
        <f aca="false">INDEX(Curves!$A$12:$AZ$907,$BZ186,DO186)</f>
        <v>2.36</v>
      </c>
      <c r="BI186" s="31" t="n">
        <f aca="false">INDEX(Curves!$A$12:$AZ$907,$BZ186,DP186)</f>
        <v>0.09</v>
      </c>
      <c r="BJ186" s="31" t="n">
        <f aca="false">INDEX(Curves!$A$12:$AZ$907,$BZ186,DQ186)</f>
        <v>0.979140067468514</v>
      </c>
      <c r="BK186" s="0"/>
      <c r="BL186" s="0"/>
      <c r="BM186" s="51" t="n">
        <f aca="false">BM185</f>
        <v>35916</v>
      </c>
      <c r="BN186" s="51" t="n">
        <f aca="false">EOMONTH(BM186,1)</f>
        <v>35976</v>
      </c>
      <c r="BO186" s="51" t="n">
        <f aca="false">EOMONTH(BN186,1)</f>
        <v>36007</v>
      </c>
      <c r="BP186" s="51" t="n">
        <f aca="false">EOMONTH(BO186,1)</f>
        <v>36038</v>
      </c>
      <c r="BQ186" s="51" t="n">
        <f aca="false">EOMONTH(BP186,1)</f>
        <v>36068</v>
      </c>
      <c r="BR186" s="51" t="n">
        <f aca="false">EOMONTH(BQ186,1)</f>
        <v>36099</v>
      </c>
      <c r="BS186" s="51" t="n">
        <f aca="false">EOMONTH(BR186,1)</f>
        <v>36129</v>
      </c>
      <c r="BT186" s="51" t="n">
        <f aca="false">EOMONTH(BS186,1)</f>
        <v>36160</v>
      </c>
      <c r="BU186" s="51" t="n">
        <f aca="false">EOMONTH(BT186,1)</f>
        <v>36191</v>
      </c>
      <c r="BV186" s="51" t="n">
        <f aca="false">EOMONTH(BU186,1)</f>
        <v>36219</v>
      </c>
      <c r="BW186" s="51" t="n">
        <f aca="false">EOMONTH(BV186,1)</f>
        <v>36250</v>
      </c>
      <c r="BX186" s="52"/>
      <c r="BZ186" s="34" t="n">
        <f aca="false">MATCH(C186,Curves!$C$12:$C$433,0)</f>
        <v>184</v>
      </c>
      <c r="CA186" s="34" t="n">
        <f aca="false">MATCH(CONCATENATE("NG ",TEXT($BM186,"mmm-yyyy")),Curves!$11:$11,0)</f>
        <v>20</v>
      </c>
      <c r="CB186" s="34" t="n">
        <f aca="false">MATCH(CONCATENATE("B ",TEXT($BM186,"mmm-yyyy")),Curves!$11:$11,0)</f>
        <v>8</v>
      </c>
      <c r="CC186" s="34" t="n">
        <f aca="false">MATCH(CONCATENATE("DISC ",TEXT($BM186,"mmm-yyyy")),Curves!$11:$11,0)</f>
        <v>32</v>
      </c>
      <c r="CD186" s="34"/>
      <c r="CE186" s="34" t="n">
        <f aca="false">MATCH(CONCATENATE("NG ",TEXT($BN186,"mmm-yyyy")),Curves!$11:$11,0)</f>
        <v>21</v>
      </c>
      <c r="CF186" s="34" t="n">
        <f aca="false">MATCH(CONCATENATE("B ",TEXT($BN186,"mmm-yyyy")),Curves!$11:$11,0)</f>
        <v>9</v>
      </c>
      <c r="CG186" s="34" t="n">
        <f aca="false">MATCH(CONCATENATE("DISC ",TEXT($BN186,"mmm-yyyy")),Curves!$11:$11,0)</f>
        <v>33</v>
      </c>
      <c r="CH186" s="34"/>
      <c r="CI186" s="34" t="n">
        <f aca="false">MATCH(CONCATENATE("NG ",TEXT($BO186,"mmm-yyyy")),Curves!$11:$11,0)</f>
        <v>22</v>
      </c>
      <c r="CJ186" s="34" t="n">
        <f aca="false">MATCH(CONCATENATE("B ",TEXT($BO186,"mmm-yyyy")),Curves!$11:$11,0)</f>
        <v>10</v>
      </c>
      <c r="CK186" s="34" t="n">
        <f aca="false">MATCH(CONCATENATE("DISC ",TEXT($BO186,"mmm-yyyy")),Curves!$11:$11,0)</f>
        <v>34</v>
      </c>
      <c r="CL186" s="34"/>
      <c r="CM186" s="34" t="n">
        <f aca="false">MATCH(CONCATENATE("NG ",TEXT($BP186,"mmm-yyyy")),Curves!$11:$11,0)</f>
        <v>23</v>
      </c>
      <c r="CN186" s="34" t="n">
        <f aca="false">MATCH(CONCATENATE("B ",TEXT($BP186,"mmm-yyyy")),Curves!$11:$11,0)</f>
        <v>11</v>
      </c>
      <c r="CO186" s="34" t="n">
        <f aca="false">MATCH(CONCATENATE("DISC ",TEXT($BP186,"mmm-yyyy")),Curves!$11:$11,0)</f>
        <v>35</v>
      </c>
      <c r="CP186" s="34"/>
      <c r="CQ186" s="34" t="n">
        <f aca="false">MATCH(CONCATENATE("NG ",TEXT($BQ186,"mmm-yyyy")),Curves!$11:$11,0)</f>
        <v>24</v>
      </c>
      <c r="CR186" s="34" t="n">
        <f aca="false">MATCH(CONCATENATE("B ",TEXT($BQ186,"mmm-yyyy")),Curves!$11:$11,0)</f>
        <v>12</v>
      </c>
      <c r="CS186" s="34" t="n">
        <f aca="false">MATCH(CONCATENATE("DISC ",TEXT($BQ186,"mmm-yyyy")),Curves!$11:$11,0)</f>
        <v>36</v>
      </c>
      <c r="CT186" s="34"/>
      <c r="CU186" s="34" t="n">
        <f aca="false">MATCH(CONCATENATE("NG ",TEXT($BR186,"mmm-yyyy")),Curves!$11:$11,0)</f>
        <v>25</v>
      </c>
      <c r="CV186" s="34" t="n">
        <f aca="false">MATCH(CONCATENATE("B ",TEXT($BR186,"mmm-yyyy")),Curves!$11:$11,0)</f>
        <v>13</v>
      </c>
      <c r="CW186" s="34" t="n">
        <f aca="false">MATCH(CONCATENATE("DISC ",TEXT($BR186,"mmm-yyyy")),Curves!$11:$11,0)</f>
        <v>37</v>
      </c>
      <c r="CX186" s="34"/>
      <c r="CY186" s="34" t="n">
        <f aca="false">MATCH(CONCATENATE("NG ",TEXT($BS186,"mmm-yyyy")),Curves!$11:$11,0)</f>
        <v>26</v>
      </c>
      <c r="CZ186" s="34" t="n">
        <f aca="false">MATCH(CONCATENATE("B ",TEXT($BS186,"mmm-yyyy")),Curves!$11:$11,0)</f>
        <v>14</v>
      </c>
      <c r="DA186" s="34" t="n">
        <f aca="false">MATCH(CONCATENATE("DISC ",TEXT($BS186,"mmm-yyyy")),Curves!$11:$11,0)</f>
        <v>38</v>
      </c>
      <c r="DB186" s="34"/>
      <c r="DC186" s="34" t="n">
        <f aca="false">MATCH(CONCATENATE("NG ",TEXT($BT186,"mmm-yyyy")),Curves!$11:$11,0)</f>
        <v>27</v>
      </c>
      <c r="DD186" s="34" t="n">
        <f aca="false">MATCH(CONCATENATE("B ",TEXT($BT186,"mmm-yyyy")),Curves!$11:$11,0)</f>
        <v>15</v>
      </c>
      <c r="DE186" s="34" t="n">
        <f aca="false">MATCH(CONCATENATE("DISC ",TEXT($BT186,"mmm-yyyy")),Curves!$11:$11,0)</f>
        <v>39</v>
      </c>
      <c r="DF186" s="34"/>
      <c r="DG186" s="34" t="n">
        <f aca="false">MATCH(CONCATENATE("NG ",TEXT($BU186,"mmm-yyyy")),Curves!$11:$11,0)</f>
        <v>28</v>
      </c>
      <c r="DH186" s="34" t="n">
        <f aca="false">MATCH(CONCATENATE("B ",TEXT($BU186,"mmm-yyyy")),Curves!$11:$11,0)</f>
        <v>16</v>
      </c>
      <c r="DI186" s="34" t="n">
        <f aca="false">MATCH(CONCATENATE("DISC ",TEXT($BU186,"mmm-yyyy")),Curves!$11:$11,0)</f>
        <v>40</v>
      </c>
      <c r="DK186" s="34" t="n">
        <f aca="false">MATCH(CONCATENATE("NG ",TEXT($BV186,"mmm-yyyy")),Curves!$11:$11,0)</f>
        <v>29</v>
      </c>
      <c r="DL186" s="34" t="n">
        <f aca="false">MATCH(CONCATENATE("B ",TEXT($BV186,"mmm-yyyy")),Curves!$11:$11,0)</f>
        <v>17</v>
      </c>
      <c r="DM186" s="34" t="n">
        <f aca="false">MATCH(CONCATENATE("DISC ",TEXT($BV186,"mmm-yyyy")),Curves!$11:$11,0)</f>
        <v>41</v>
      </c>
      <c r="DO186" s="34" t="n">
        <f aca="false">MATCH(CONCATENATE("NG ",TEXT($BW186,"mmm-yyyy")),Curves!$11:$11,0)</f>
        <v>30</v>
      </c>
      <c r="DP186" s="34" t="n">
        <f aca="false">MATCH(CONCATENATE("B ",TEXT($BW186,"mmm-yyyy")),Curves!$11:$11,0)</f>
        <v>18</v>
      </c>
      <c r="DQ186" s="34" t="n">
        <f aca="false">MATCH(CONCATENATE("DISC ",TEXT($BW186,"mmm-yyyy")),Curves!$11:$11,0)</f>
        <v>42</v>
      </c>
    </row>
    <row r="187" customFormat="false" ht="12.75" hidden="false" customHeight="false" outlineLevel="0" collapsed="false">
      <c r="B187" s="26" t="n">
        <f aca="false">IF(C187&lt;&gt;"",IF(C187&gt;=(WORKDAY(EOMONTH(C187,0)+1,-2)),EOMONTH(EOMONTH(C187,0)+1,0)+1,EOMONTH(C187,0)+1),"")</f>
        <v>36100</v>
      </c>
      <c r="C187" s="45" t="n">
        <f aca="false">IF(Curves!C196&lt;&gt;"",Curves!C196,"")</f>
        <v>36070</v>
      </c>
      <c r="D187" s="46"/>
      <c r="E187" s="47" t="n">
        <f aca="false">(T187+U187)*V187</f>
        <v>0</v>
      </c>
      <c r="F187" s="47" t="n">
        <f aca="false">(X187+Y187)*Z187</f>
        <v>0</v>
      </c>
      <c r="G187" s="47" t="n">
        <f aca="false">(AB187+AC187)*AD187</f>
        <v>0</v>
      </c>
      <c r="H187" s="47" t="n">
        <f aca="false">(AF187+AG187)*AH187</f>
        <v>0</v>
      </c>
      <c r="I187" s="47" t="n">
        <f aca="false">(AJ187+AK187)*AL187</f>
        <v>0</v>
      </c>
      <c r="J187" s="47" t="n">
        <f aca="false">(AN187+AO187)*AP187</f>
        <v>0</v>
      </c>
      <c r="K187" s="47" t="n">
        <f aca="false">(AR187+AS187)*AT187</f>
        <v>2.57538172966005</v>
      </c>
      <c r="L187" s="47" t="n">
        <f aca="false">(AV187+AW187)*AX187</f>
        <v>2.78265280151263</v>
      </c>
      <c r="M187" s="47" t="n">
        <f aca="false">(AZ187+BA187)*BB187</f>
        <v>2.84105865537345</v>
      </c>
      <c r="N187" s="47" t="n">
        <f aca="false">(BD187+BE187)*BF187</f>
        <v>2.68647382509661</v>
      </c>
      <c r="O187" s="48" t="n">
        <f aca="false">(BH187+BI187)*BJ187</f>
        <v>2.40901052956197</v>
      </c>
      <c r="P187" s="49" t="n">
        <f aca="false">MAX(E187:O187)</f>
        <v>2.84105865537345</v>
      </c>
      <c r="Q187" s="49" t="n">
        <f aca="false">MIN(K187:O187)</f>
        <v>2.40901052956197</v>
      </c>
      <c r="R187" s="50" t="n">
        <f aca="false">IF(P187-Q187&lt;&gt;0,P187-Q187,R186)</f>
        <v>0.432048125811483</v>
      </c>
      <c r="T187" s="31" t="n">
        <f aca="false">INDEX(Curves!$A$12:$AZ$907,$BZ187,CA187)</f>
        <v>0</v>
      </c>
      <c r="U187" s="31" t="n">
        <f aca="false">INDEX(Curves!$A$12:$AZ$907,$BZ187,CB187)</f>
        <v>0</v>
      </c>
      <c r="V187" s="31" t="n">
        <f aca="false">INDEX(Curves!$A$12:$AZ$907,$BZ187,CC187)</f>
        <v>0</v>
      </c>
      <c r="W187" s="31"/>
      <c r="X187" s="31" t="n">
        <f aca="false">INDEX(Curves!$A$12:$AZ$907,$BZ187,CE187)</f>
        <v>0</v>
      </c>
      <c r="Y187" s="31" t="n">
        <f aca="false">INDEX(Curves!$A$12:$AZ$907,$BZ187,CF187)</f>
        <v>0</v>
      </c>
      <c r="Z187" s="31" t="n">
        <f aca="false">INDEX(Curves!$A$12:$AZ$907,$BZ187,CG187)</f>
        <v>0</v>
      </c>
      <c r="AA187" s="31"/>
      <c r="AB187" s="31" t="n">
        <f aca="false">INDEX(Curves!$A$12:$AZ$907,$BZ187,CI187)</f>
        <v>0</v>
      </c>
      <c r="AC187" s="31" t="n">
        <f aca="false">INDEX(Curves!$A$12:$AZ$907,$BZ187,CJ187)</f>
        <v>0</v>
      </c>
      <c r="AD187" s="31" t="n">
        <f aca="false">INDEX(Curves!$A$12:$AZ$907,$BZ187,CK187)</f>
        <v>0</v>
      </c>
      <c r="AE187" s="31"/>
      <c r="AF187" s="31" t="n">
        <f aca="false">INDEX(Curves!$A$12:$AZ$907,$BZ187,CM187)</f>
        <v>0</v>
      </c>
      <c r="AG187" s="31" t="n">
        <f aca="false">INDEX(Curves!$A$12:$AZ$907,$BZ187,CN187)</f>
        <v>0</v>
      </c>
      <c r="AH187" s="31" t="n">
        <f aca="false">INDEX(Curves!$A$12:$AZ$907,$BZ187,CO187)</f>
        <v>0</v>
      </c>
      <c r="AI187" s="31"/>
      <c r="AJ187" s="31" t="n">
        <f aca="false">INDEX(Curves!$A$12:$AZ$907,$BZ187,CQ187)</f>
        <v>0</v>
      </c>
      <c r="AK187" s="31" t="n">
        <f aca="false">INDEX(Curves!$A$12:$AZ$907,$BZ187,CR187)</f>
        <v>0</v>
      </c>
      <c r="AL187" s="31" t="n">
        <f aca="false">INDEX(Curves!$A$12:$AZ$907,$BZ187,CS187)</f>
        <v>0</v>
      </c>
      <c r="AM187" s="31"/>
      <c r="AN187" s="31" t="n">
        <f aca="false">INDEX(Curves!$A$12:$AZ$907,$BZ187,CU187)</f>
        <v>0</v>
      </c>
      <c r="AO187" s="31" t="n">
        <f aca="false">INDEX(Curves!$A$12:$AZ$907,$BZ187,CV187)</f>
        <v>0</v>
      </c>
      <c r="AP187" s="31" t="n">
        <f aca="false">INDEX(Curves!$A$12:$AZ$907,$BZ187,CW187)</f>
        <v>0</v>
      </c>
      <c r="AQ187" s="31"/>
      <c r="AR187" s="31" t="n">
        <f aca="false">INDEX(Curves!$A$12:$AZ$907,$BZ187,CY187)</f>
        <v>2.432</v>
      </c>
      <c r="AS187" s="31" t="n">
        <f aca="false">INDEX(Curves!$A$12:$AZ$907,$BZ187,CZ187)</f>
        <v>0.155</v>
      </c>
      <c r="AT187" s="31" t="n">
        <f aca="false">INDEX(Curves!$A$12:$AZ$907,$BZ187,DA187)</f>
        <v>0.995508979381542</v>
      </c>
      <c r="AU187" s="31"/>
      <c r="AV187" s="31" t="n">
        <f aca="false">INDEX(Curves!$A$12:$AZ$907,$BZ187,DC187)</f>
        <v>2.617</v>
      </c>
      <c r="AW187" s="31" t="n">
        <f aca="false">INDEX(Curves!$A$12:$AZ$907,$BZ187,DD187)</f>
        <v>0.19</v>
      </c>
      <c r="AX187" s="31" t="n">
        <f aca="false">INDEX(Curves!$A$12:$AZ$907,$BZ187,DE187)</f>
        <v>0.991326256327977</v>
      </c>
      <c r="AY187" s="31"/>
      <c r="AZ187" s="31" t="n">
        <f aca="false">INDEX(Curves!$A$12:$AZ$907,$BZ187,DG187)</f>
        <v>2.668</v>
      </c>
      <c r="BA187" s="31" t="n">
        <f aca="false">INDEX(Curves!$A$12:$AZ$907,$BZ187,DH187)</f>
        <v>0.21</v>
      </c>
      <c r="BB187" s="31" t="n">
        <f aca="false">INDEX(Curves!$A$12:$AZ$907,$BZ187,DI187)</f>
        <v>0.987164230498072</v>
      </c>
      <c r="BC187" s="31"/>
      <c r="BD187" s="31" t="n">
        <f aca="false">INDEX(Curves!$A$12:$AZ$907,$BZ187,DK187)</f>
        <v>2.523</v>
      </c>
      <c r="BE187" s="31" t="n">
        <f aca="false">INDEX(Curves!$A$12:$AZ$907,$BZ187,DL187)</f>
        <v>0.21</v>
      </c>
      <c r="BF187" s="31" t="n">
        <f aca="false">INDEX(Curves!$A$12:$AZ$907,$BZ187,DM187)</f>
        <v>0.982976152614931</v>
      </c>
      <c r="BG187" s="31"/>
      <c r="BH187" s="31" t="n">
        <f aca="false">INDEX(Curves!$A$12:$AZ$907,$BZ187,DO187)</f>
        <v>2.37</v>
      </c>
      <c r="BI187" s="31" t="n">
        <f aca="false">INDEX(Curves!$A$12:$AZ$907,$BZ187,DP187)</f>
        <v>0.09</v>
      </c>
      <c r="BJ187" s="31" t="n">
        <f aca="false">INDEX(Curves!$A$12:$AZ$907,$BZ187,DQ187)</f>
        <v>0.979272572992671</v>
      </c>
      <c r="BK187" s="0"/>
      <c r="BL187" s="0"/>
      <c r="BM187" s="51" t="n">
        <f aca="false">BM186</f>
        <v>35916</v>
      </c>
      <c r="BN187" s="51" t="n">
        <f aca="false">EOMONTH(BM187,1)</f>
        <v>35976</v>
      </c>
      <c r="BO187" s="51" t="n">
        <f aca="false">EOMONTH(BN187,1)</f>
        <v>36007</v>
      </c>
      <c r="BP187" s="51" t="n">
        <f aca="false">EOMONTH(BO187,1)</f>
        <v>36038</v>
      </c>
      <c r="BQ187" s="51" t="n">
        <f aca="false">EOMONTH(BP187,1)</f>
        <v>36068</v>
      </c>
      <c r="BR187" s="51" t="n">
        <f aca="false">EOMONTH(BQ187,1)</f>
        <v>36099</v>
      </c>
      <c r="BS187" s="51" t="n">
        <f aca="false">EOMONTH(BR187,1)</f>
        <v>36129</v>
      </c>
      <c r="BT187" s="51" t="n">
        <f aca="false">EOMONTH(BS187,1)</f>
        <v>36160</v>
      </c>
      <c r="BU187" s="51" t="n">
        <f aca="false">EOMONTH(BT187,1)</f>
        <v>36191</v>
      </c>
      <c r="BV187" s="51" t="n">
        <f aca="false">EOMONTH(BU187,1)</f>
        <v>36219</v>
      </c>
      <c r="BW187" s="51" t="n">
        <f aca="false">EOMONTH(BV187,1)</f>
        <v>36250</v>
      </c>
      <c r="BX187" s="52"/>
      <c r="BZ187" s="34" t="n">
        <f aca="false">MATCH(C187,Curves!$C$12:$C$433,0)</f>
        <v>185</v>
      </c>
      <c r="CA187" s="34" t="n">
        <f aca="false">MATCH(CONCATENATE("NG ",TEXT($BM187,"mmm-yyyy")),Curves!$11:$11,0)</f>
        <v>20</v>
      </c>
      <c r="CB187" s="34" t="n">
        <f aca="false">MATCH(CONCATENATE("B ",TEXT($BM187,"mmm-yyyy")),Curves!$11:$11,0)</f>
        <v>8</v>
      </c>
      <c r="CC187" s="34" t="n">
        <f aca="false">MATCH(CONCATENATE("DISC ",TEXT($BM187,"mmm-yyyy")),Curves!$11:$11,0)</f>
        <v>32</v>
      </c>
      <c r="CD187" s="34"/>
      <c r="CE187" s="34" t="n">
        <f aca="false">MATCH(CONCATENATE("NG ",TEXT($BN187,"mmm-yyyy")),Curves!$11:$11,0)</f>
        <v>21</v>
      </c>
      <c r="CF187" s="34" t="n">
        <f aca="false">MATCH(CONCATENATE("B ",TEXT($BN187,"mmm-yyyy")),Curves!$11:$11,0)</f>
        <v>9</v>
      </c>
      <c r="CG187" s="34" t="n">
        <f aca="false">MATCH(CONCATENATE("DISC ",TEXT($BN187,"mmm-yyyy")),Curves!$11:$11,0)</f>
        <v>33</v>
      </c>
      <c r="CH187" s="34"/>
      <c r="CI187" s="34" t="n">
        <f aca="false">MATCH(CONCATENATE("NG ",TEXT($BO187,"mmm-yyyy")),Curves!$11:$11,0)</f>
        <v>22</v>
      </c>
      <c r="CJ187" s="34" t="n">
        <f aca="false">MATCH(CONCATENATE("B ",TEXT($BO187,"mmm-yyyy")),Curves!$11:$11,0)</f>
        <v>10</v>
      </c>
      <c r="CK187" s="34" t="n">
        <f aca="false">MATCH(CONCATENATE("DISC ",TEXT($BO187,"mmm-yyyy")),Curves!$11:$11,0)</f>
        <v>34</v>
      </c>
      <c r="CL187" s="34"/>
      <c r="CM187" s="34" t="n">
        <f aca="false">MATCH(CONCATENATE("NG ",TEXT($BP187,"mmm-yyyy")),Curves!$11:$11,0)</f>
        <v>23</v>
      </c>
      <c r="CN187" s="34" t="n">
        <f aca="false">MATCH(CONCATENATE("B ",TEXT($BP187,"mmm-yyyy")),Curves!$11:$11,0)</f>
        <v>11</v>
      </c>
      <c r="CO187" s="34" t="n">
        <f aca="false">MATCH(CONCATENATE("DISC ",TEXT($BP187,"mmm-yyyy")),Curves!$11:$11,0)</f>
        <v>35</v>
      </c>
      <c r="CP187" s="34"/>
      <c r="CQ187" s="34" t="n">
        <f aca="false">MATCH(CONCATENATE("NG ",TEXT($BQ187,"mmm-yyyy")),Curves!$11:$11,0)</f>
        <v>24</v>
      </c>
      <c r="CR187" s="34" t="n">
        <f aca="false">MATCH(CONCATENATE("B ",TEXT($BQ187,"mmm-yyyy")),Curves!$11:$11,0)</f>
        <v>12</v>
      </c>
      <c r="CS187" s="34" t="n">
        <f aca="false">MATCH(CONCATENATE("DISC ",TEXT($BQ187,"mmm-yyyy")),Curves!$11:$11,0)</f>
        <v>36</v>
      </c>
      <c r="CT187" s="34"/>
      <c r="CU187" s="34" t="n">
        <f aca="false">MATCH(CONCATENATE("NG ",TEXT($BR187,"mmm-yyyy")),Curves!$11:$11,0)</f>
        <v>25</v>
      </c>
      <c r="CV187" s="34" t="n">
        <f aca="false">MATCH(CONCATENATE("B ",TEXT($BR187,"mmm-yyyy")),Curves!$11:$11,0)</f>
        <v>13</v>
      </c>
      <c r="CW187" s="34" t="n">
        <f aca="false">MATCH(CONCATENATE("DISC ",TEXT($BR187,"mmm-yyyy")),Curves!$11:$11,0)</f>
        <v>37</v>
      </c>
      <c r="CX187" s="34"/>
      <c r="CY187" s="34" t="n">
        <f aca="false">MATCH(CONCATENATE("NG ",TEXT($BS187,"mmm-yyyy")),Curves!$11:$11,0)</f>
        <v>26</v>
      </c>
      <c r="CZ187" s="34" t="n">
        <f aca="false">MATCH(CONCATENATE("B ",TEXT($BS187,"mmm-yyyy")),Curves!$11:$11,0)</f>
        <v>14</v>
      </c>
      <c r="DA187" s="34" t="n">
        <f aca="false">MATCH(CONCATENATE("DISC ",TEXT($BS187,"mmm-yyyy")),Curves!$11:$11,0)</f>
        <v>38</v>
      </c>
      <c r="DB187" s="34"/>
      <c r="DC187" s="34" t="n">
        <f aca="false">MATCH(CONCATENATE("NG ",TEXT($BT187,"mmm-yyyy")),Curves!$11:$11,0)</f>
        <v>27</v>
      </c>
      <c r="DD187" s="34" t="n">
        <f aca="false">MATCH(CONCATENATE("B ",TEXT($BT187,"mmm-yyyy")),Curves!$11:$11,0)</f>
        <v>15</v>
      </c>
      <c r="DE187" s="34" t="n">
        <f aca="false">MATCH(CONCATENATE("DISC ",TEXT($BT187,"mmm-yyyy")),Curves!$11:$11,0)</f>
        <v>39</v>
      </c>
      <c r="DF187" s="34"/>
      <c r="DG187" s="34" t="n">
        <f aca="false">MATCH(CONCATENATE("NG ",TEXT($BU187,"mmm-yyyy")),Curves!$11:$11,0)</f>
        <v>28</v>
      </c>
      <c r="DH187" s="34" t="n">
        <f aca="false">MATCH(CONCATENATE("B ",TEXT($BU187,"mmm-yyyy")),Curves!$11:$11,0)</f>
        <v>16</v>
      </c>
      <c r="DI187" s="34" t="n">
        <f aca="false">MATCH(CONCATENATE("DISC ",TEXT($BU187,"mmm-yyyy")),Curves!$11:$11,0)</f>
        <v>40</v>
      </c>
      <c r="DK187" s="34" t="n">
        <f aca="false">MATCH(CONCATENATE("NG ",TEXT($BV187,"mmm-yyyy")),Curves!$11:$11,0)</f>
        <v>29</v>
      </c>
      <c r="DL187" s="34" t="n">
        <f aca="false">MATCH(CONCATENATE("B ",TEXT($BV187,"mmm-yyyy")),Curves!$11:$11,0)</f>
        <v>17</v>
      </c>
      <c r="DM187" s="34" t="n">
        <f aca="false">MATCH(CONCATENATE("DISC ",TEXT($BV187,"mmm-yyyy")),Curves!$11:$11,0)</f>
        <v>41</v>
      </c>
      <c r="DO187" s="34" t="n">
        <f aca="false">MATCH(CONCATENATE("NG ",TEXT($BW187,"mmm-yyyy")),Curves!$11:$11,0)</f>
        <v>30</v>
      </c>
      <c r="DP187" s="34" t="n">
        <f aca="false">MATCH(CONCATENATE("B ",TEXT($BW187,"mmm-yyyy")),Curves!$11:$11,0)</f>
        <v>18</v>
      </c>
      <c r="DQ187" s="34" t="n">
        <f aca="false">MATCH(CONCATENATE("DISC ",TEXT($BW187,"mmm-yyyy")),Curves!$11:$11,0)</f>
        <v>42</v>
      </c>
    </row>
    <row r="188" customFormat="false" ht="12.75" hidden="false" customHeight="false" outlineLevel="0" collapsed="false">
      <c r="B188" s="26" t="n">
        <f aca="false">IF(C188&lt;&gt;"",IF(C188&gt;=(WORKDAY(EOMONTH(C188,0)+1,-2)),EOMONTH(EOMONTH(C188,0)+1,0)+1,EOMONTH(C188,0)+1),"")</f>
        <v>36100</v>
      </c>
      <c r="C188" s="45" t="n">
        <f aca="false">IF(Curves!C197&lt;&gt;"",Curves!C197,"")</f>
        <v>36071</v>
      </c>
      <c r="D188" s="46"/>
      <c r="E188" s="47" t="n">
        <f aca="false">(T188+U188)*V188</f>
        <v>0</v>
      </c>
      <c r="F188" s="47" t="n">
        <f aca="false">(X188+Y188)*Z188</f>
        <v>0</v>
      </c>
      <c r="G188" s="47" t="n">
        <f aca="false">(AB188+AC188)*AD188</f>
        <v>0</v>
      </c>
      <c r="H188" s="47" t="n">
        <f aca="false">(AF188+AG188)*AH188</f>
        <v>0</v>
      </c>
      <c r="I188" s="47" t="n">
        <f aca="false">(AJ188+AK188)*AL188</f>
        <v>0</v>
      </c>
      <c r="J188" s="47" t="n">
        <f aca="false">(AN188+AO188)*AP188</f>
        <v>0</v>
      </c>
      <c r="K188" s="47" t="n">
        <f aca="false">(AR188+AS188)*AT188</f>
        <v>0</v>
      </c>
      <c r="L188" s="47" t="n">
        <f aca="false">(AV188+AW188)*AX188</f>
        <v>0</v>
      </c>
      <c r="M188" s="47" t="n">
        <f aca="false">(AZ188+BA188)*BB188</f>
        <v>0</v>
      </c>
      <c r="N188" s="47" t="n">
        <f aca="false">(BD188+BE188)*BF188</f>
        <v>0</v>
      </c>
      <c r="O188" s="48" t="n">
        <f aca="false">(BH188+BI188)*BJ188</f>
        <v>0</v>
      </c>
      <c r="P188" s="49" t="n">
        <f aca="false">MAX(E188:O188)</f>
        <v>0</v>
      </c>
      <c r="Q188" s="49" t="n">
        <f aca="false">MIN(K188:O188)</f>
        <v>0</v>
      </c>
      <c r="R188" s="50" t="n">
        <f aca="false">IF(P188-Q188&lt;&gt;0,P188-Q188,R187)</f>
        <v>0.432048125811483</v>
      </c>
      <c r="T188" s="31" t="n">
        <f aca="false">INDEX(Curves!$A$12:$AZ$907,$BZ188,CA188)</f>
        <v>0</v>
      </c>
      <c r="U188" s="31" t="n">
        <f aca="false">INDEX(Curves!$A$12:$AZ$907,$BZ188,CB188)</f>
        <v>0</v>
      </c>
      <c r="V188" s="31" t="n">
        <f aca="false">INDEX(Curves!$A$12:$AZ$907,$BZ188,CC188)</f>
        <v>0</v>
      </c>
      <c r="W188" s="31"/>
      <c r="X188" s="31" t="n">
        <f aca="false">INDEX(Curves!$A$12:$AZ$907,$BZ188,CE188)</f>
        <v>0</v>
      </c>
      <c r="Y188" s="31" t="n">
        <f aca="false">INDEX(Curves!$A$12:$AZ$907,$BZ188,CF188)</f>
        <v>0</v>
      </c>
      <c r="Z188" s="31" t="n">
        <f aca="false">INDEX(Curves!$A$12:$AZ$907,$BZ188,CG188)</f>
        <v>0</v>
      </c>
      <c r="AA188" s="31"/>
      <c r="AB188" s="31" t="n">
        <f aca="false">INDEX(Curves!$A$12:$AZ$907,$BZ188,CI188)</f>
        <v>0</v>
      </c>
      <c r="AC188" s="31" t="n">
        <f aca="false">INDEX(Curves!$A$12:$AZ$907,$BZ188,CJ188)</f>
        <v>0</v>
      </c>
      <c r="AD188" s="31" t="n">
        <f aca="false">INDEX(Curves!$A$12:$AZ$907,$BZ188,CK188)</f>
        <v>0</v>
      </c>
      <c r="AE188" s="31"/>
      <c r="AF188" s="31" t="n">
        <f aca="false">INDEX(Curves!$A$12:$AZ$907,$BZ188,CM188)</f>
        <v>0</v>
      </c>
      <c r="AG188" s="31" t="n">
        <f aca="false">INDEX(Curves!$A$12:$AZ$907,$BZ188,CN188)</f>
        <v>0</v>
      </c>
      <c r="AH188" s="31" t="n">
        <f aca="false">INDEX(Curves!$A$12:$AZ$907,$BZ188,CO188)</f>
        <v>0</v>
      </c>
      <c r="AI188" s="31"/>
      <c r="AJ188" s="31" t="n">
        <f aca="false">INDEX(Curves!$A$12:$AZ$907,$BZ188,CQ188)</f>
        <v>0</v>
      </c>
      <c r="AK188" s="31" t="n">
        <f aca="false">INDEX(Curves!$A$12:$AZ$907,$BZ188,CR188)</f>
        <v>0</v>
      </c>
      <c r="AL188" s="31" t="n">
        <f aca="false">INDEX(Curves!$A$12:$AZ$907,$BZ188,CS188)</f>
        <v>0</v>
      </c>
      <c r="AM188" s="31"/>
      <c r="AN188" s="31" t="n">
        <f aca="false">INDEX(Curves!$A$12:$AZ$907,$BZ188,CU188)</f>
        <v>0</v>
      </c>
      <c r="AO188" s="31" t="n">
        <f aca="false">INDEX(Curves!$A$12:$AZ$907,$BZ188,CV188)</f>
        <v>0</v>
      </c>
      <c r="AP188" s="31" t="n">
        <f aca="false">INDEX(Curves!$A$12:$AZ$907,$BZ188,CW188)</f>
        <v>0</v>
      </c>
      <c r="AQ188" s="31"/>
      <c r="AR188" s="31" t="n">
        <f aca="false">INDEX(Curves!$A$12:$AZ$907,$BZ188,CY188)</f>
        <v>0</v>
      </c>
      <c r="AS188" s="31" t="n">
        <f aca="false">INDEX(Curves!$A$12:$AZ$907,$BZ188,CZ188)</f>
        <v>0</v>
      </c>
      <c r="AT188" s="31" t="n">
        <f aca="false">INDEX(Curves!$A$12:$AZ$907,$BZ188,DA188)</f>
        <v>0</v>
      </c>
      <c r="AU188" s="31"/>
      <c r="AV188" s="31" t="n">
        <f aca="false">INDEX(Curves!$A$12:$AZ$907,$BZ188,DC188)</f>
        <v>0</v>
      </c>
      <c r="AW188" s="31" t="n">
        <f aca="false">INDEX(Curves!$A$12:$AZ$907,$BZ188,DD188)</f>
        <v>0</v>
      </c>
      <c r="AX188" s="31" t="n">
        <f aca="false">INDEX(Curves!$A$12:$AZ$907,$BZ188,DE188)</f>
        <v>0</v>
      </c>
      <c r="AY188" s="31"/>
      <c r="AZ188" s="31" t="n">
        <f aca="false">INDEX(Curves!$A$12:$AZ$907,$BZ188,DG188)</f>
        <v>0</v>
      </c>
      <c r="BA188" s="31" t="n">
        <f aca="false">INDEX(Curves!$A$12:$AZ$907,$BZ188,DH188)</f>
        <v>0</v>
      </c>
      <c r="BB188" s="31" t="n">
        <f aca="false">INDEX(Curves!$A$12:$AZ$907,$BZ188,DI188)</f>
        <v>0</v>
      </c>
      <c r="BC188" s="31"/>
      <c r="BD188" s="31" t="n">
        <f aca="false">INDEX(Curves!$A$12:$AZ$907,$BZ188,DK188)</f>
        <v>0</v>
      </c>
      <c r="BE188" s="31" t="n">
        <f aca="false">INDEX(Curves!$A$12:$AZ$907,$BZ188,DL188)</f>
        <v>0</v>
      </c>
      <c r="BF188" s="31" t="n">
        <f aca="false">INDEX(Curves!$A$12:$AZ$907,$BZ188,DM188)</f>
        <v>0</v>
      </c>
      <c r="BG188" s="31"/>
      <c r="BH188" s="31" t="n">
        <f aca="false">INDEX(Curves!$A$12:$AZ$907,$BZ188,DO188)</f>
        <v>0</v>
      </c>
      <c r="BI188" s="31" t="n">
        <f aca="false">INDEX(Curves!$A$12:$AZ$907,$BZ188,DP188)</f>
        <v>0</v>
      </c>
      <c r="BJ188" s="31" t="n">
        <f aca="false">INDEX(Curves!$A$12:$AZ$907,$BZ188,DQ188)</f>
        <v>0</v>
      </c>
      <c r="BK188" s="0"/>
      <c r="BL188" s="0"/>
      <c r="BM188" s="51" t="n">
        <f aca="false">BM187</f>
        <v>35916</v>
      </c>
      <c r="BN188" s="51" t="n">
        <f aca="false">EOMONTH(BM188,1)</f>
        <v>35976</v>
      </c>
      <c r="BO188" s="51" t="n">
        <f aca="false">EOMONTH(BN188,1)</f>
        <v>36007</v>
      </c>
      <c r="BP188" s="51" t="n">
        <f aca="false">EOMONTH(BO188,1)</f>
        <v>36038</v>
      </c>
      <c r="BQ188" s="51" t="n">
        <f aca="false">EOMONTH(BP188,1)</f>
        <v>36068</v>
      </c>
      <c r="BR188" s="51" t="n">
        <f aca="false">EOMONTH(BQ188,1)</f>
        <v>36099</v>
      </c>
      <c r="BS188" s="51" t="n">
        <f aca="false">EOMONTH(BR188,1)</f>
        <v>36129</v>
      </c>
      <c r="BT188" s="51" t="n">
        <f aca="false">EOMONTH(BS188,1)</f>
        <v>36160</v>
      </c>
      <c r="BU188" s="51" t="n">
        <f aca="false">EOMONTH(BT188,1)</f>
        <v>36191</v>
      </c>
      <c r="BV188" s="51" t="n">
        <f aca="false">EOMONTH(BU188,1)</f>
        <v>36219</v>
      </c>
      <c r="BW188" s="51" t="n">
        <f aca="false">EOMONTH(BV188,1)</f>
        <v>36250</v>
      </c>
      <c r="BX188" s="52"/>
      <c r="BZ188" s="34" t="n">
        <f aca="false">MATCH(C188,Curves!$C$12:$C$433,0)</f>
        <v>186</v>
      </c>
      <c r="CA188" s="34" t="n">
        <f aca="false">MATCH(CONCATENATE("NG ",TEXT($BM188,"mmm-yyyy")),Curves!$11:$11,0)</f>
        <v>20</v>
      </c>
      <c r="CB188" s="34" t="n">
        <f aca="false">MATCH(CONCATENATE("B ",TEXT($BM188,"mmm-yyyy")),Curves!$11:$11,0)</f>
        <v>8</v>
      </c>
      <c r="CC188" s="34" t="n">
        <f aca="false">MATCH(CONCATENATE("DISC ",TEXT($BM188,"mmm-yyyy")),Curves!$11:$11,0)</f>
        <v>32</v>
      </c>
      <c r="CD188" s="34"/>
      <c r="CE188" s="34" t="n">
        <f aca="false">MATCH(CONCATENATE("NG ",TEXT($BN188,"mmm-yyyy")),Curves!$11:$11,0)</f>
        <v>21</v>
      </c>
      <c r="CF188" s="34" t="n">
        <f aca="false">MATCH(CONCATENATE("B ",TEXT($BN188,"mmm-yyyy")),Curves!$11:$11,0)</f>
        <v>9</v>
      </c>
      <c r="CG188" s="34" t="n">
        <f aca="false">MATCH(CONCATENATE("DISC ",TEXT($BN188,"mmm-yyyy")),Curves!$11:$11,0)</f>
        <v>33</v>
      </c>
      <c r="CH188" s="34"/>
      <c r="CI188" s="34" t="n">
        <f aca="false">MATCH(CONCATENATE("NG ",TEXT($BO188,"mmm-yyyy")),Curves!$11:$11,0)</f>
        <v>22</v>
      </c>
      <c r="CJ188" s="34" t="n">
        <f aca="false">MATCH(CONCATENATE("B ",TEXT($BO188,"mmm-yyyy")),Curves!$11:$11,0)</f>
        <v>10</v>
      </c>
      <c r="CK188" s="34" t="n">
        <f aca="false">MATCH(CONCATENATE("DISC ",TEXT($BO188,"mmm-yyyy")),Curves!$11:$11,0)</f>
        <v>34</v>
      </c>
      <c r="CL188" s="34"/>
      <c r="CM188" s="34" t="n">
        <f aca="false">MATCH(CONCATENATE("NG ",TEXT($BP188,"mmm-yyyy")),Curves!$11:$11,0)</f>
        <v>23</v>
      </c>
      <c r="CN188" s="34" t="n">
        <f aca="false">MATCH(CONCATENATE("B ",TEXT($BP188,"mmm-yyyy")),Curves!$11:$11,0)</f>
        <v>11</v>
      </c>
      <c r="CO188" s="34" t="n">
        <f aca="false">MATCH(CONCATENATE("DISC ",TEXT($BP188,"mmm-yyyy")),Curves!$11:$11,0)</f>
        <v>35</v>
      </c>
      <c r="CP188" s="34"/>
      <c r="CQ188" s="34" t="n">
        <f aca="false">MATCH(CONCATENATE("NG ",TEXT($BQ188,"mmm-yyyy")),Curves!$11:$11,0)</f>
        <v>24</v>
      </c>
      <c r="CR188" s="34" t="n">
        <f aca="false">MATCH(CONCATENATE("B ",TEXT($BQ188,"mmm-yyyy")),Curves!$11:$11,0)</f>
        <v>12</v>
      </c>
      <c r="CS188" s="34" t="n">
        <f aca="false">MATCH(CONCATENATE("DISC ",TEXT($BQ188,"mmm-yyyy")),Curves!$11:$11,0)</f>
        <v>36</v>
      </c>
      <c r="CT188" s="34"/>
      <c r="CU188" s="34" t="n">
        <f aca="false">MATCH(CONCATENATE("NG ",TEXT($BR188,"mmm-yyyy")),Curves!$11:$11,0)</f>
        <v>25</v>
      </c>
      <c r="CV188" s="34" t="n">
        <f aca="false">MATCH(CONCATENATE("B ",TEXT($BR188,"mmm-yyyy")),Curves!$11:$11,0)</f>
        <v>13</v>
      </c>
      <c r="CW188" s="34" t="n">
        <f aca="false">MATCH(CONCATENATE("DISC ",TEXT($BR188,"mmm-yyyy")),Curves!$11:$11,0)</f>
        <v>37</v>
      </c>
      <c r="CX188" s="34"/>
      <c r="CY188" s="34" t="n">
        <f aca="false">MATCH(CONCATENATE("NG ",TEXT($BS188,"mmm-yyyy")),Curves!$11:$11,0)</f>
        <v>26</v>
      </c>
      <c r="CZ188" s="34" t="n">
        <f aca="false">MATCH(CONCATENATE("B ",TEXT($BS188,"mmm-yyyy")),Curves!$11:$11,0)</f>
        <v>14</v>
      </c>
      <c r="DA188" s="34" t="n">
        <f aca="false">MATCH(CONCATENATE("DISC ",TEXT($BS188,"mmm-yyyy")),Curves!$11:$11,0)</f>
        <v>38</v>
      </c>
      <c r="DB188" s="34"/>
      <c r="DC188" s="34" t="n">
        <f aca="false">MATCH(CONCATENATE("NG ",TEXT($BT188,"mmm-yyyy")),Curves!$11:$11,0)</f>
        <v>27</v>
      </c>
      <c r="DD188" s="34" t="n">
        <f aca="false">MATCH(CONCATENATE("B ",TEXT($BT188,"mmm-yyyy")),Curves!$11:$11,0)</f>
        <v>15</v>
      </c>
      <c r="DE188" s="34" t="n">
        <f aca="false">MATCH(CONCATENATE("DISC ",TEXT($BT188,"mmm-yyyy")),Curves!$11:$11,0)</f>
        <v>39</v>
      </c>
      <c r="DF188" s="34"/>
      <c r="DG188" s="34" t="n">
        <f aca="false">MATCH(CONCATENATE("NG ",TEXT($BU188,"mmm-yyyy")),Curves!$11:$11,0)</f>
        <v>28</v>
      </c>
      <c r="DH188" s="34" t="n">
        <f aca="false">MATCH(CONCATENATE("B ",TEXT($BU188,"mmm-yyyy")),Curves!$11:$11,0)</f>
        <v>16</v>
      </c>
      <c r="DI188" s="34" t="n">
        <f aca="false">MATCH(CONCATENATE("DISC ",TEXT($BU188,"mmm-yyyy")),Curves!$11:$11,0)</f>
        <v>40</v>
      </c>
      <c r="DK188" s="34" t="n">
        <f aca="false">MATCH(CONCATENATE("NG ",TEXT($BV188,"mmm-yyyy")),Curves!$11:$11,0)</f>
        <v>29</v>
      </c>
      <c r="DL188" s="34" t="n">
        <f aca="false">MATCH(CONCATENATE("B ",TEXT($BV188,"mmm-yyyy")),Curves!$11:$11,0)</f>
        <v>17</v>
      </c>
      <c r="DM188" s="34" t="n">
        <f aca="false">MATCH(CONCATENATE("DISC ",TEXT($BV188,"mmm-yyyy")),Curves!$11:$11,0)</f>
        <v>41</v>
      </c>
      <c r="DO188" s="34" t="n">
        <f aca="false">MATCH(CONCATENATE("NG ",TEXT($BW188,"mmm-yyyy")),Curves!$11:$11,0)</f>
        <v>30</v>
      </c>
      <c r="DP188" s="34" t="n">
        <f aca="false">MATCH(CONCATENATE("B ",TEXT($BW188,"mmm-yyyy")),Curves!$11:$11,0)</f>
        <v>18</v>
      </c>
      <c r="DQ188" s="34" t="n">
        <f aca="false">MATCH(CONCATENATE("DISC ",TEXT($BW188,"mmm-yyyy")),Curves!$11:$11,0)</f>
        <v>42</v>
      </c>
    </row>
    <row r="189" customFormat="false" ht="12.75" hidden="false" customHeight="false" outlineLevel="0" collapsed="false">
      <c r="B189" s="26" t="n">
        <f aca="false">IF(C189&lt;&gt;"",IF(C189&gt;=(WORKDAY(EOMONTH(C189,0)+1,-2)),EOMONTH(EOMONTH(C189,0)+1,0)+1,EOMONTH(C189,0)+1),"")</f>
        <v>36100</v>
      </c>
      <c r="C189" s="45" t="n">
        <f aca="false">IF(Curves!C198&lt;&gt;"",Curves!C198,"")</f>
        <v>36072</v>
      </c>
      <c r="D189" s="46"/>
      <c r="E189" s="47" t="n">
        <f aca="false">(T189+U189)*V189</f>
        <v>0</v>
      </c>
      <c r="F189" s="47" t="n">
        <f aca="false">(X189+Y189)*Z189</f>
        <v>0</v>
      </c>
      <c r="G189" s="47" t="n">
        <f aca="false">(AB189+AC189)*AD189</f>
        <v>0</v>
      </c>
      <c r="H189" s="47" t="n">
        <f aca="false">(AF189+AG189)*AH189</f>
        <v>0</v>
      </c>
      <c r="I189" s="47" t="n">
        <f aca="false">(AJ189+AK189)*AL189</f>
        <v>0</v>
      </c>
      <c r="J189" s="47" t="n">
        <f aca="false">(AN189+AO189)*AP189</f>
        <v>0</v>
      </c>
      <c r="K189" s="47" t="n">
        <f aca="false">(AR189+AS189)*AT189</f>
        <v>0</v>
      </c>
      <c r="L189" s="47" t="n">
        <f aca="false">(AV189+AW189)*AX189</f>
        <v>0</v>
      </c>
      <c r="M189" s="47" t="n">
        <f aca="false">(AZ189+BA189)*BB189</f>
        <v>0</v>
      </c>
      <c r="N189" s="47" t="n">
        <f aca="false">(BD189+BE189)*BF189</f>
        <v>0</v>
      </c>
      <c r="O189" s="48" t="n">
        <f aca="false">(BH189+BI189)*BJ189</f>
        <v>0</v>
      </c>
      <c r="P189" s="49" t="n">
        <f aca="false">MAX(E189:O189)</f>
        <v>0</v>
      </c>
      <c r="Q189" s="49" t="n">
        <f aca="false">MIN(K189:O189)</f>
        <v>0</v>
      </c>
      <c r="R189" s="50" t="n">
        <f aca="false">IF(P189-Q189&lt;&gt;0,P189-Q189,R188)</f>
        <v>0.432048125811483</v>
      </c>
      <c r="T189" s="31" t="n">
        <f aca="false">INDEX(Curves!$A$12:$AZ$907,$BZ189,CA189)</f>
        <v>0</v>
      </c>
      <c r="U189" s="31" t="n">
        <f aca="false">INDEX(Curves!$A$12:$AZ$907,$BZ189,CB189)</f>
        <v>0</v>
      </c>
      <c r="V189" s="31" t="n">
        <f aca="false">INDEX(Curves!$A$12:$AZ$907,$BZ189,CC189)</f>
        <v>0</v>
      </c>
      <c r="W189" s="31"/>
      <c r="X189" s="31" t="n">
        <f aca="false">INDEX(Curves!$A$12:$AZ$907,$BZ189,CE189)</f>
        <v>0</v>
      </c>
      <c r="Y189" s="31" t="n">
        <f aca="false">INDEX(Curves!$A$12:$AZ$907,$BZ189,CF189)</f>
        <v>0</v>
      </c>
      <c r="Z189" s="31" t="n">
        <f aca="false">INDEX(Curves!$A$12:$AZ$907,$BZ189,CG189)</f>
        <v>0</v>
      </c>
      <c r="AA189" s="31"/>
      <c r="AB189" s="31" t="n">
        <f aca="false">INDEX(Curves!$A$12:$AZ$907,$BZ189,CI189)</f>
        <v>0</v>
      </c>
      <c r="AC189" s="31" t="n">
        <f aca="false">INDEX(Curves!$A$12:$AZ$907,$BZ189,CJ189)</f>
        <v>0</v>
      </c>
      <c r="AD189" s="31" t="n">
        <f aca="false">INDEX(Curves!$A$12:$AZ$907,$BZ189,CK189)</f>
        <v>0</v>
      </c>
      <c r="AE189" s="31"/>
      <c r="AF189" s="31" t="n">
        <f aca="false">INDEX(Curves!$A$12:$AZ$907,$BZ189,CM189)</f>
        <v>0</v>
      </c>
      <c r="AG189" s="31" t="n">
        <f aca="false">INDEX(Curves!$A$12:$AZ$907,$BZ189,CN189)</f>
        <v>0</v>
      </c>
      <c r="AH189" s="31" t="n">
        <f aca="false">INDEX(Curves!$A$12:$AZ$907,$BZ189,CO189)</f>
        <v>0</v>
      </c>
      <c r="AI189" s="31"/>
      <c r="AJ189" s="31" t="n">
        <f aca="false">INDEX(Curves!$A$12:$AZ$907,$BZ189,CQ189)</f>
        <v>0</v>
      </c>
      <c r="AK189" s="31" t="n">
        <f aca="false">INDEX(Curves!$A$12:$AZ$907,$BZ189,CR189)</f>
        <v>0</v>
      </c>
      <c r="AL189" s="31" t="n">
        <f aca="false">INDEX(Curves!$A$12:$AZ$907,$BZ189,CS189)</f>
        <v>0</v>
      </c>
      <c r="AM189" s="31"/>
      <c r="AN189" s="31" t="n">
        <f aca="false">INDEX(Curves!$A$12:$AZ$907,$BZ189,CU189)</f>
        <v>0</v>
      </c>
      <c r="AO189" s="31" t="n">
        <f aca="false">INDEX(Curves!$A$12:$AZ$907,$BZ189,CV189)</f>
        <v>0</v>
      </c>
      <c r="AP189" s="31" t="n">
        <f aca="false">INDEX(Curves!$A$12:$AZ$907,$BZ189,CW189)</f>
        <v>0</v>
      </c>
      <c r="AQ189" s="31"/>
      <c r="AR189" s="31" t="n">
        <f aca="false">INDEX(Curves!$A$12:$AZ$907,$BZ189,CY189)</f>
        <v>0</v>
      </c>
      <c r="AS189" s="31" t="n">
        <f aca="false">INDEX(Curves!$A$12:$AZ$907,$BZ189,CZ189)</f>
        <v>0</v>
      </c>
      <c r="AT189" s="31" t="n">
        <f aca="false">INDEX(Curves!$A$12:$AZ$907,$BZ189,DA189)</f>
        <v>0</v>
      </c>
      <c r="AU189" s="31"/>
      <c r="AV189" s="31" t="n">
        <f aca="false">INDEX(Curves!$A$12:$AZ$907,$BZ189,DC189)</f>
        <v>0</v>
      </c>
      <c r="AW189" s="31" t="n">
        <f aca="false">INDEX(Curves!$A$12:$AZ$907,$BZ189,DD189)</f>
        <v>0</v>
      </c>
      <c r="AX189" s="31" t="n">
        <f aca="false">INDEX(Curves!$A$12:$AZ$907,$BZ189,DE189)</f>
        <v>0</v>
      </c>
      <c r="AY189" s="31"/>
      <c r="AZ189" s="31" t="n">
        <f aca="false">INDEX(Curves!$A$12:$AZ$907,$BZ189,DG189)</f>
        <v>0</v>
      </c>
      <c r="BA189" s="31" t="n">
        <f aca="false">INDEX(Curves!$A$12:$AZ$907,$BZ189,DH189)</f>
        <v>0</v>
      </c>
      <c r="BB189" s="31" t="n">
        <f aca="false">INDEX(Curves!$A$12:$AZ$907,$BZ189,DI189)</f>
        <v>0</v>
      </c>
      <c r="BC189" s="31"/>
      <c r="BD189" s="31" t="n">
        <f aca="false">INDEX(Curves!$A$12:$AZ$907,$BZ189,DK189)</f>
        <v>0</v>
      </c>
      <c r="BE189" s="31" t="n">
        <f aca="false">INDEX(Curves!$A$12:$AZ$907,$BZ189,DL189)</f>
        <v>0</v>
      </c>
      <c r="BF189" s="31" t="n">
        <f aca="false">INDEX(Curves!$A$12:$AZ$907,$BZ189,DM189)</f>
        <v>0</v>
      </c>
      <c r="BG189" s="31"/>
      <c r="BH189" s="31" t="n">
        <f aca="false">INDEX(Curves!$A$12:$AZ$907,$BZ189,DO189)</f>
        <v>0</v>
      </c>
      <c r="BI189" s="31" t="n">
        <f aca="false">INDEX(Curves!$A$12:$AZ$907,$BZ189,DP189)</f>
        <v>0</v>
      </c>
      <c r="BJ189" s="31" t="n">
        <f aca="false">INDEX(Curves!$A$12:$AZ$907,$BZ189,DQ189)</f>
        <v>0</v>
      </c>
      <c r="BK189" s="0"/>
      <c r="BL189" s="0"/>
      <c r="BM189" s="51" t="n">
        <f aca="false">BM188</f>
        <v>35916</v>
      </c>
      <c r="BN189" s="51" t="n">
        <f aca="false">EOMONTH(BM189,1)</f>
        <v>35976</v>
      </c>
      <c r="BO189" s="51" t="n">
        <f aca="false">EOMONTH(BN189,1)</f>
        <v>36007</v>
      </c>
      <c r="BP189" s="51" t="n">
        <f aca="false">EOMONTH(BO189,1)</f>
        <v>36038</v>
      </c>
      <c r="BQ189" s="51" t="n">
        <f aca="false">EOMONTH(BP189,1)</f>
        <v>36068</v>
      </c>
      <c r="BR189" s="51" t="n">
        <f aca="false">EOMONTH(BQ189,1)</f>
        <v>36099</v>
      </c>
      <c r="BS189" s="51" t="n">
        <f aca="false">EOMONTH(BR189,1)</f>
        <v>36129</v>
      </c>
      <c r="BT189" s="51" t="n">
        <f aca="false">EOMONTH(BS189,1)</f>
        <v>36160</v>
      </c>
      <c r="BU189" s="51" t="n">
        <f aca="false">EOMONTH(BT189,1)</f>
        <v>36191</v>
      </c>
      <c r="BV189" s="51" t="n">
        <f aca="false">EOMONTH(BU189,1)</f>
        <v>36219</v>
      </c>
      <c r="BW189" s="51" t="n">
        <f aca="false">EOMONTH(BV189,1)</f>
        <v>36250</v>
      </c>
      <c r="BX189" s="52"/>
      <c r="BZ189" s="34" t="n">
        <f aca="false">MATCH(C189,Curves!$C$12:$C$433,0)</f>
        <v>187</v>
      </c>
      <c r="CA189" s="34" t="n">
        <f aca="false">MATCH(CONCATENATE("NG ",TEXT($BM189,"mmm-yyyy")),Curves!$11:$11,0)</f>
        <v>20</v>
      </c>
      <c r="CB189" s="34" t="n">
        <f aca="false">MATCH(CONCATENATE("B ",TEXT($BM189,"mmm-yyyy")),Curves!$11:$11,0)</f>
        <v>8</v>
      </c>
      <c r="CC189" s="34" t="n">
        <f aca="false">MATCH(CONCATENATE("DISC ",TEXT($BM189,"mmm-yyyy")),Curves!$11:$11,0)</f>
        <v>32</v>
      </c>
      <c r="CD189" s="34"/>
      <c r="CE189" s="34" t="n">
        <f aca="false">MATCH(CONCATENATE("NG ",TEXT($BN189,"mmm-yyyy")),Curves!$11:$11,0)</f>
        <v>21</v>
      </c>
      <c r="CF189" s="34" t="n">
        <f aca="false">MATCH(CONCATENATE("B ",TEXT($BN189,"mmm-yyyy")),Curves!$11:$11,0)</f>
        <v>9</v>
      </c>
      <c r="CG189" s="34" t="n">
        <f aca="false">MATCH(CONCATENATE("DISC ",TEXT($BN189,"mmm-yyyy")),Curves!$11:$11,0)</f>
        <v>33</v>
      </c>
      <c r="CH189" s="34"/>
      <c r="CI189" s="34" t="n">
        <f aca="false">MATCH(CONCATENATE("NG ",TEXT($BO189,"mmm-yyyy")),Curves!$11:$11,0)</f>
        <v>22</v>
      </c>
      <c r="CJ189" s="34" t="n">
        <f aca="false">MATCH(CONCATENATE("B ",TEXT($BO189,"mmm-yyyy")),Curves!$11:$11,0)</f>
        <v>10</v>
      </c>
      <c r="CK189" s="34" t="n">
        <f aca="false">MATCH(CONCATENATE("DISC ",TEXT($BO189,"mmm-yyyy")),Curves!$11:$11,0)</f>
        <v>34</v>
      </c>
      <c r="CL189" s="34"/>
      <c r="CM189" s="34" t="n">
        <f aca="false">MATCH(CONCATENATE("NG ",TEXT($BP189,"mmm-yyyy")),Curves!$11:$11,0)</f>
        <v>23</v>
      </c>
      <c r="CN189" s="34" t="n">
        <f aca="false">MATCH(CONCATENATE("B ",TEXT($BP189,"mmm-yyyy")),Curves!$11:$11,0)</f>
        <v>11</v>
      </c>
      <c r="CO189" s="34" t="n">
        <f aca="false">MATCH(CONCATENATE("DISC ",TEXT($BP189,"mmm-yyyy")),Curves!$11:$11,0)</f>
        <v>35</v>
      </c>
      <c r="CP189" s="34"/>
      <c r="CQ189" s="34" t="n">
        <f aca="false">MATCH(CONCATENATE("NG ",TEXT($BQ189,"mmm-yyyy")),Curves!$11:$11,0)</f>
        <v>24</v>
      </c>
      <c r="CR189" s="34" t="n">
        <f aca="false">MATCH(CONCATENATE("B ",TEXT($BQ189,"mmm-yyyy")),Curves!$11:$11,0)</f>
        <v>12</v>
      </c>
      <c r="CS189" s="34" t="n">
        <f aca="false">MATCH(CONCATENATE("DISC ",TEXT($BQ189,"mmm-yyyy")),Curves!$11:$11,0)</f>
        <v>36</v>
      </c>
      <c r="CT189" s="34"/>
      <c r="CU189" s="34" t="n">
        <f aca="false">MATCH(CONCATENATE("NG ",TEXT($BR189,"mmm-yyyy")),Curves!$11:$11,0)</f>
        <v>25</v>
      </c>
      <c r="CV189" s="34" t="n">
        <f aca="false">MATCH(CONCATENATE("B ",TEXT($BR189,"mmm-yyyy")),Curves!$11:$11,0)</f>
        <v>13</v>
      </c>
      <c r="CW189" s="34" t="n">
        <f aca="false">MATCH(CONCATENATE("DISC ",TEXT($BR189,"mmm-yyyy")),Curves!$11:$11,0)</f>
        <v>37</v>
      </c>
      <c r="CX189" s="34"/>
      <c r="CY189" s="34" t="n">
        <f aca="false">MATCH(CONCATENATE("NG ",TEXT($BS189,"mmm-yyyy")),Curves!$11:$11,0)</f>
        <v>26</v>
      </c>
      <c r="CZ189" s="34" t="n">
        <f aca="false">MATCH(CONCATENATE("B ",TEXT($BS189,"mmm-yyyy")),Curves!$11:$11,0)</f>
        <v>14</v>
      </c>
      <c r="DA189" s="34" t="n">
        <f aca="false">MATCH(CONCATENATE("DISC ",TEXT($BS189,"mmm-yyyy")),Curves!$11:$11,0)</f>
        <v>38</v>
      </c>
      <c r="DB189" s="34"/>
      <c r="DC189" s="34" t="n">
        <f aca="false">MATCH(CONCATENATE("NG ",TEXT($BT189,"mmm-yyyy")),Curves!$11:$11,0)</f>
        <v>27</v>
      </c>
      <c r="DD189" s="34" t="n">
        <f aca="false">MATCH(CONCATENATE("B ",TEXT($BT189,"mmm-yyyy")),Curves!$11:$11,0)</f>
        <v>15</v>
      </c>
      <c r="DE189" s="34" t="n">
        <f aca="false">MATCH(CONCATENATE("DISC ",TEXT($BT189,"mmm-yyyy")),Curves!$11:$11,0)</f>
        <v>39</v>
      </c>
      <c r="DF189" s="34"/>
      <c r="DG189" s="34" t="n">
        <f aca="false">MATCH(CONCATENATE("NG ",TEXT($BU189,"mmm-yyyy")),Curves!$11:$11,0)</f>
        <v>28</v>
      </c>
      <c r="DH189" s="34" t="n">
        <f aca="false">MATCH(CONCATENATE("B ",TEXT($BU189,"mmm-yyyy")),Curves!$11:$11,0)</f>
        <v>16</v>
      </c>
      <c r="DI189" s="34" t="n">
        <f aca="false">MATCH(CONCATENATE("DISC ",TEXT($BU189,"mmm-yyyy")),Curves!$11:$11,0)</f>
        <v>40</v>
      </c>
      <c r="DK189" s="34" t="n">
        <f aca="false">MATCH(CONCATENATE("NG ",TEXT($BV189,"mmm-yyyy")),Curves!$11:$11,0)</f>
        <v>29</v>
      </c>
      <c r="DL189" s="34" t="n">
        <f aca="false">MATCH(CONCATENATE("B ",TEXT($BV189,"mmm-yyyy")),Curves!$11:$11,0)</f>
        <v>17</v>
      </c>
      <c r="DM189" s="34" t="n">
        <f aca="false">MATCH(CONCATENATE("DISC ",TEXT($BV189,"mmm-yyyy")),Curves!$11:$11,0)</f>
        <v>41</v>
      </c>
      <c r="DO189" s="34" t="n">
        <f aca="false">MATCH(CONCATENATE("NG ",TEXT($BW189,"mmm-yyyy")),Curves!$11:$11,0)</f>
        <v>30</v>
      </c>
      <c r="DP189" s="34" t="n">
        <f aca="false">MATCH(CONCATENATE("B ",TEXT($BW189,"mmm-yyyy")),Curves!$11:$11,0)</f>
        <v>18</v>
      </c>
      <c r="DQ189" s="34" t="n">
        <f aca="false">MATCH(CONCATENATE("DISC ",TEXT($BW189,"mmm-yyyy")),Curves!$11:$11,0)</f>
        <v>42</v>
      </c>
    </row>
    <row r="190" customFormat="false" ht="12.75" hidden="false" customHeight="false" outlineLevel="0" collapsed="false">
      <c r="B190" s="26" t="n">
        <f aca="false">IF(C190&lt;&gt;"",IF(C190&gt;=(WORKDAY(EOMONTH(C190,0)+1,-2)),EOMONTH(EOMONTH(C190,0)+1,0)+1,EOMONTH(C190,0)+1),"")</f>
        <v>36100</v>
      </c>
      <c r="C190" s="45" t="n">
        <f aca="false">IF(Curves!C199&lt;&gt;"",Curves!C199,"")</f>
        <v>36073</v>
      </c>
      <c r="D190" s="46"/>
      <c r="E190" s="47" t="n">
        <f aca="false">(T190+U190)*V190</f>
        <v>0</v>
      </c>
      <c r="F190" s="47" t="n">
        <f aca="false">(X190+Y190)*Z190</f>
        <v>0</v>
      </c>
      <c r="G190" s="47" t="n">
        <f aca="false">(AB190+AC190)*AD190</f>
        <v>0</v>
      </c>
      <c r="H190" s="47" t="n">
        <f aca="false">(AF190+AG190)*AH190</f>
        <v>0</v>
      </c>
      <c r="I190" s="47" t="n">
        <f aca="false">(AJ190+AK190)*AL190</f>
        <v>0</v>
      </c>
      <c r="J190" s="47" t="n">
        <f aca="false">(AN190+AO190)*AP190</f>
        <v>0</v>
      </c>
      <c r="K190" s="47" t="n">
        <f aca="false">(AR190+AS190)*AT190</f>
        <v>2.53769246957609</v>
      </c>
      <c r="L190" s="47" t="n">
        <f aca="false">(AV190+AW190)*AX190</f>
        <v>2.76008298798148</v>
      </c>
      <c r="M190" s="47" t="n">
        <f aca="false">(AZ190+BA190)*BB190</f>
        <v>2.82757753084452</v>
      </c>
      <c r="N190" s="47" t="n">
        <f aca="false">(BD190+BE190)*BF190</f>
        <v>2.67994711736387</v>
      </c>
      <c r="O190" s="48" t="n">
        <f aca="false">(BH190+BI190)*BJ190</f>
        <v>2.4073584602785</v>
      </c>
      <c r="P190" s="49" t="n">
        <f aca="false">MAX(E190:O190)</f>
        <v>2.82757753084452</v>
      </c>
      <c r="Q190" s="49" t="n">
        <f aca="false">MIN(K190:O190)</f>
        <v>2.4073584602785</v>
      </c>
      <c r="R190" s="50" t="n">
        <f aca="false">IF(P190-Q190&lt;&gt;0,P190-Q190,R189)</f>
        <v>0.42021907056602</v>
      </c>
      <c r="T190" s="31" t="n">
        <f aca="false">INDEX(Curves!$A$12:$AZ$907,$BZ190,CA190)</f>
        <v>0</v>
      </c>
      <c r="U190" s="31" t="n">
        <f aca="false">INDEX(Curves!$A$12:$AZ$907,$BZ190,CB190)</f>
        <v>0</v>
      </c>
      <c r="V190" s="31" t="n">
        <f aca="false">INDEX(Curves!$A$12:$AZ$907,$BZ190,CC190)</f>
        <v>0</v>
      </c>
      <c r="W190" s="31"/>
      <c r="X190" s="31" t="n">
        <f aca="false">INDEX(Curves!$A$12:$AZ$907,$BZ190,CE190)</f>
        <v>0</v>
      </c>
      <c r="Y190" s="31" t="n">
        <f aca="false">INDEX(Curves!$A$12:$AZ$907,$BZ190,CF190)</f>
        <v>0</v>
      </c>
      <c r="Z190" s="31" t="n">
        <f aca="false">INDEX(Curves!$A$12:$AZ$907,$BZ190,CG190)</f>
        <v>0</v>
      </c>
      <c r="AA190" s="31"/>
      <c r="AB190" s="31" t="n">
        <f aca="false">INDEX(Curves!$A$12:$AZ$907,$BZ190,CI190)</f>
        <v>0</v>
      </c>
      <c r="AC190" s="31" t="n">
        <f aca="false">INDEX(Curves!$A$12:$AZ$907,$BZ190,CJ190)</f>
        <v>0</v>
      </c>
      <c r="AD190" s="31" t="n">
        <f aca="false">INDEX(Curves!$A$12:$AZ$907,$BZ190,CK190)</f>
        <v>0</v>
      </c>
      <c r="AE190" s="31"/>
      <c r="AF190" s="31" t="n">
        <f aca="false">INDEX(Curves!$A$12:$AZ$907,$BZ190,CM190)</f>
        <v>0</v>
      </c>
      <c r="AG190" s="31" t="n">
        <f aca="false">INDEX(Curves!$A$12:$AZ$907,$BZ190,CN190)</f>
        <v>0</v>
      </c>
      <c r="AH190" s="31" t="n">
        <f aca="false">INDEX(Curves!$A$12:$AZ$907,$BZ190,CO190)</f>
        <v>0</v>
      </c>
      <c r="AI190" s="31"/>
      <c r="AJ190" s="31" t="n">
        <f aca="false">INDEX(Curves!$A$12:$AZ$907,$BZ190,CQ190)</f>
        <v>0</v>
      </c>
      <c r="AK190" s="31" t="n">
        <f aca="false">INDEX(Curves!$A$12:$AZ$907,$BZ190,CR190)</f>
        <v>0</v>
      </c>
      <c r="AL190" s="31" t="n">
        <f aca="false">INDEX(Curves!$A$12:$AZ$907,$BZ190,CS190)</f>
        <v>0</v>
      </c>
      <c r="AM190" s="31"/>
      <c r="AN190" s="31" t="n">
        <f aca="false">INDEX(Curves!$A$12:$AZ$907,$BZ190,CU190)</f>
        <v>0</v>
      </c>
      <c r="AO190" s="31" t="n">
        <f aca="false">INDEX(Curves!$A$12:$AZ$907,$BZ190,CV190)</f>
        <v>0</v>
      </c>
      <c r="AP190" s="31" t="n">
        <f aca="false">INDEX(Curves!$A$12:$AZ$907,$BZ190,CW190)</f>
        <v>0</v>
      </c>
      <c r="AQ190" s="31"/>
      <c r="AR190" s="31" t="n">
        <f aca="false">INDEX(Curves!$A$12:$AZ$907,$BZ190,CY190)</f>
        <v>2.393</v>
      </c>
      <c r="AS190" s="31" t="n">
        <f aca="false">INDEX(Curves!$A$12:$AZ$907,$BZ190,CZ190)</f>
        <v>0.155</v>
      </c>
      <c r="AT190" s="31" t="n">
        <f aca="false">INDEX(Curves!$A$12:$AZ$907,$BZ190,DA190)</f>
        <v>0.995954658389362</v>
      </c>
      <c r="AU190" s="31"/>
      <c r="AV190" s="31" t="n">
        <f aca="false">INDEX(Curves!$A$12:$AZ$907,$BZ190,DC190)</f>
        <v>2.593</v>
      </c>
      <c r="AW190" s="31" t="n">
        <f aca="false">INDEX(Curves!$A$12:$AZ$907,$BZ190,DD190)</f>
        <v>0.19</v>
      </c>
      <c r="AX190" s="31" t="n">
        <f aca="false">INDEX(Curves!$A$12:$AZ$907,$BZ190,DE190)</f>
        <v>0.991765356802544</v>
      </c>
      <c r="AY190" s="31"/>
      <c r="AZ190" s="31" t="n">
        <f aca="false">INDEX(Curves!$A$12:$AZ$907,$BZ190,DG190)</f>
        <v>2.653</v>
      </c>
      <c r="BA190" s="31" t="n">
        <f aca="false">INDEX(Curves!$A$12:$AZ$907,$BZ190,DH190)</f>
        <v>0.21</v>
      </c>
      <c r="BB190" s="31" t="n">
        <f aca="false">INDEX(Curves!$A$12:$AZ$907,$BZ190,DI190)</f>
        <v>0.987627499421767</v>
      </c>
      <c r="BC190" s="31"/>
      <c r="BD190" s="31" t="n">
        <f aca="false">INDEX(Curves!$A$12:$AZ$907,$BZ190,DK190)</f>
        <v>2.515</v>
      </c>
      <c r="BE190" s="31" t="n">
        <f aca="false">INDEX(Curves!$A$12:$AZ$907,$BZ190,DL190)</f>
        <v>0.21</v>
      </c>
      <c r="BF190" s="31" t="n">
        <f aca="false">INDEX(Curves!$A$12:$AZ$907,$BZ190,DM190)</f>
        <v>0.983466832060136</v>
      </c>
      <c r="BG190" s="31"/>
      <c r="BH190" s="31" t="n">
        <f aca="false">INDEX(Curves!$A$12:$AZ$907,$BZ190,DO190)</f>
        <v>2.367</v>
      </c>
      <c r="BI190" s="31" t="n">
        <f aca="false">INDEX(Curves!$A$12:$AZ$907,$BZ190,DP190)</f>
        <v>0.09</v>
      </c>
      <c r="BJ190" s="31" t="n">
        <f aca="false">INDEX(Curves!$A$12:$AZ$907,$BZ190,DQ190)</f>
        <v>0.979795873129223</v>
      </c>
      <c r="BK190" s="0"/>
      <c r="BL190" s="0"/>
      <c r="BM190" s="51" t="n">
        <f aca="false">BM189</f>
        <v>35916</v>
      </c>
      <c r="BN190" s="51" t="n">
        <f aca="false">EOMONTH(BM190,1)</f>
        <v>35976</v>
      </c>
      <c r="BO190" s="51" t="n">
        <f aca="false">EOMONTH(BN190,1)</f>
        <v>36007</v>
      </c>
      <c r="BP190" s="51" t="n">
        <f aca="false">EOMONTH(BO190,1)</f>
        <v>36038</v>
      </c>
      <c r="BQ190" s="51" t="n">
        <f aca="false">EOMONTH(BP190,1)</f>
        <v>36068</v>
      </c>
      <c r="BR190" s="51" t="n">
        <f aca="false">EOMONTH(BQ190,1)</f>
        <v>36099</v>
      </c>
      <c r="BS190" s="51" t="n">
        <f aca="false">EOMONTH(BR190,1)</f>
        <v>36129</v>
      </c>
      <c r="BT190" s="51" t="n">
        <f aca="false">EOMONTH(BS190,1)</f>
        <v>36160</v>
      </c>
      <c r="BU190" s="51" t="n">
        <f aca="false">EOMONTH(BT190,1)</f>
        <v>36191</v>
      </c>
      <c r="BV190" s="51" t="n">
        <f aca="false">EOMONTH(BU190,1)</f>
        <v>36219</v>
      </c>
      <c r="BW190" s="51" t="n">
        <f aca="false">EOMONTH(BV190,1)</f>
        <v>36250</v>
      </c>
      <c r="BX190" s="52"/>
      <c r="BZ190" s="34" t="n">
        <f aca="false">MATCH(C190,Curves!$C$12:$C$433,0)</f>
        <v>188</v>
      </c>
      <c r="CA190" s="34" t="n">
        <f aca="false">MATCH(CONCATENATE("NG ",TEXT($BM190,"mmm-yyyy")),Curves!$11:$11,0)</f>
        <v>20</v>
      </c>
      <c r="CB190" s="34" t="n">
        <f aca="false">MATCH(CONCATENATE("B ",TEXT($BM190,"mmm-yyyy")),Curves!$11:$11,0)</f>
        <v>8</v>
      </c>
      <c r="CC190" s="34" t="n">
        <f aca="false">MATCH(CONCATENATE("DISC ",TEXT($BM190,"mmm-yyyy")),Curves!$11:$11,0)</f>
        <v>32</v>
      </c>
      <c r="CD190" s="34"/>
      <c r="CE190" s="34" t="n">
        <f aca="false">MATCH(CONCATENATE("NG ",TEXT($BN190,"mmm-yyyy")),Curves!$11:$11,0)</f>
        <v>21</v>
      </c>
      <c r="CF190" s="34" t="n">
        <f aca="false">MATCH(CONCATENATE("B ",TEXT($BN190,"mmm-yyyy")),Curves!$11:$11,0)</f>
        <v>9</v>
      </c>
      <c r="CG190" s="34" t="n">
        <f aca="false">MATCH(CONCATENATE("DISC ",TEXT($BN190,"mmm-yyyy")),Curves!$11:$11,0)</f>
        <v>33</v>
      </c>
      <c r="CH190" s="34"/>
      <c r="CI190" s="34" t="n">
        <f aca="false">MATCH(CONCATENATE("NG ",TEXT($BO190,"mmm-yyyy")),Curves!$11:$11,0)</f>
        <v>22</v>
      </c>
      <c r="CJ190" s="34" t="n">
        <f aca="false">MATCH(CONCATENATE("B ",TEXT($BO190,"mmm-yyyy")),Curves!$11:$11,0)</f>
        <v>10</v>
      </c>
      <c r="CK190" s="34" t="n">
        <f aca="false">MATCH(CONCATENATE("DISC ",TEXT($BO190,"mmm-yyyy")),Curves!$11:$11,0)</f>
        <v>34</v>
      </c>
      <c r="CL190" s="34"/>
      <c r="CM190" s="34" t="n">
        <f aca="false">MATCH(CONCATENATE("NG ",TEXT($BP190,"mmm-yyyy")),Curves!$11:$11,0)</f>
        <v>23</v>
      </c>
      <c r="CN190" s="34" t="n">
        <f aca="false">MATCH(CONCATENATE("B ",TEXT($BP190,"mmm-yyyy")),Curves!$11:$11,0)</f>
        <v>11</v>
      </c>
      <c r="CO190" s="34" t="n">
        <f aca="false">MATCH(CONCATENATE("DISC ",TEXT($BP190,"mmm-yyyy")),Curves!$11:$11,0)</f>
        <v>35</v>
      </c>
      <c r="CP190" s="34"/>
      <c r="CQ190" s="34" t="n">
        <f aca="false">MATCH(CONCATENATE("NG ",TEXT($BQ190,"mmm-yyyy")),Curves!$11:$11,0)</f>
        <v>24</v>
      </c>
      <c r="CR190" s="34" t="n">
        <f aca="false">MATCH(CONCATENATE("B ",TEXT($BQ190,"mmm-yyyy")),Curves!$11:$11,0)</f>
        <v>12</v>
      </c>
      <c r="CS190" s="34" t="n">
        <f aca="false">MATCH(CONCATENATE("DISC ",TEXT($BQ190,"mmm-yyyy")),Curves!$11:$11,0)</f>
        <v>36</v>
      </c>
      <c r="CT190" s="34"/>
      <c r="CU190" s="34" t="n">
        <f aca="false">MATCH(CONCATENATE("NG ",TEXT($BR190,"mmm-yyyy")),Curves!$11:$11,0)</f>
        <v>25</v>
      </c>
      <c r="CV190" s="34" t="n">
        <f aca="false">MATCH(CONCATENATE("B ",TEXT($BR190,"mmm-yyyy")),Curves!$11:$11,0)</f>
        <v>13</v>
      </c>
      <c r="CW190" s="34" t="n">
        <f aca="false">MATCH(CONCATENATE("DISC ",TEXT($BR190,"mmm-yyyy")),Curves!$11:$11,0)</f>
        <v>37</v>
      </c>
      <c r="CX190" s="34"/>
      <c r="CY190" s="34" t="n">
        <f aca="false">MATCH(CONCATENATE("NG ",TEXT($BS190,"mmm-yyyy")),Curves!$11:$11,0)</f>
        <v>26</v>
      </c>
      <c r="CZ190" s="34" t="n">
        <f aca="false">MATCH(CONCATENATE("B ",TEXT($BS190,"mmm-yyyy")),Curves!$11:$11,0)</f>
        <v>14</v>
      </c>
      <c r="DA190" s="34" t="n">
        <f aca="false">MATCH(CONCATENATE("DISC ",TEXT($BS190,"mmm-yyyy")),Curves!$11:$11,0)</f>
        <v>38</v>
      </c>
      <c r="DB190" s="34"/>
      <c r="DC190" s="34" t="n">
        <f aca="false">MATCH(CONCATENATE("NG ",TEXT($BT190,"mmm-yyyy")),Curves!$11:$11,0)</f>
        <v>27</v>
      </c>
      <c r="DD190" s="34" t="n">
        <f aca="false">MATCH(CONCATENATE("B ",TEXT($BT190,"mmm-yyyy")),Curves!$11:$11,0)</f>
        <v>15</v>
      </c>
      <c r="DE190" s="34" t="n">
        <f aca="false">MATCH(CONCATENATE("DISC ",TEXT($BT190,"mmm-yyyy")),Curves!$11:$11,0)</f>
        <v>39</v>
      </c>
      <c r="DF190" s="34"/>
      <c r="DG190" s="34" t="n">
        <f aca="false">MATCH(CONCATENATE("NG ",TEXT($BU190,"mmm-yyyy")),Curves!$11:$11,0)</f>
        <v>28</v>
      </c>
      <c r="DH190" s="34" t="n">
        <f aca="false">MATCH(CONCATENATE("B ",TEXT($BU190,"mmm-yyyy")),Curves!$11:$11,0)</f>
        <v>16</v>
      </c>
      <c r="DI190" s="34" t="n">
        <f aca="false">MATCH(CONCATENATE("DISC ",TEXT($BU190,"mmm-yyyy")),Curves!$11:$11,0)</f>
        <v>40</v>
      </c>
      <c r="DK190" s="34" t="n">
        <f aca="false">MATCH(CONCATENATE("NG ",TEXT($BV190,"mmm-yyyy")),Curves!$11:$11,0)</f>
        <v>29</v>
      </c>
      <c r="DL190" s="34" t="n">
        <f aca="false">MATCH(CONCATENATE("B ",TEXT($BV190,"mmm-yyyy")),Curves!$11:$11,0)</f>
        <v>17</v>
      </c>
      <c r="DM190" s="34" t="n">
        <f aca="false">MATCH(CONCATENATE("DISC ",TEXT($BV190,"mmm-yyyy")),Curves!$11:$11,0)</f>
        <v>41</v>
      </c>
      <c r="DO190" s="34" t="n">
        <f aca="false">MATCH(CONCATENATE("NG ",TEXT($BW190,"mmm-yyyy")),Curves!$11:$11,0)</f>
        <v>30</v>
      </c>
      <c r="DP190" s="34" t="n">
        <f aca="false">MATCH(CONCATENATE("B ",TEXT($BW190,"mmm-yyyy")),Curves!$11:$11,0)</f>
        <v>18</v>
      </c>
      <c r="DQ190" s="34" t="n">
        <f aca="false">MATCH(CONCATENATE("DISC ",TEXT($BW190,"mmm-yyyy")),Curves!$11:$11,0)</f>
        <v>42</v>
      </c>
    </row>
    <row r="191" customFormat="false" ht="12.75" hidden="false" customHeight="false" outlineLevel="0" collapsed="false">
      <c r="B191" s="26" t="n">
        <f aca="false">IF(C191&lt;&gt;"",IF(C191&gt;=(WORKDAY(EOMONTH(C191,0)+1,-2)),EOMONTH(EOMONTH(C191,0)+1,0)+1,EOMONTH(C191,0)+1),"")</f>
        <v>36100</v>
      </c>
      <c r="C191" s="45" t="n">
        <f aca="false">IF(Curves!C200&lt;&gt;"",Curves!C200,"")</f>
        <v>36074</v>
      </c>
      <c r="D191" s="46"/>
      <c r="E191" s="47" t="n">
        <f aca="false">(T191+U191)*V191</f>
        <v>0</v>
      </c>
      <c r="F191" s="47" t="n">
        <f aca="false">(X191+Y191)*Z191</f>
        <v>0</v>
      </c>
      <c r="G191" s="47" t="n">
        <f aca="false">(AB191+AC191)*AD191</f>
        <v>0</v>
      </c>
      <c r="H191" s="47" t="n">
        <f aca="false">(AF191+AG191)*AH191</f>
        <v>0</v>
      </c>
      <c r="I191" s="47" t="n">
        <f aca="false">(AJ191+AK191)*AL191</f>
        <v>0</v>
      </c>
      <c r="J191" s="47" t="n">
        <f aca="false">(AN191+AO191)*AP191</f>
        <v>0</v>
      </c>
      <c r="K191" s="47" t="n">
        <f aca="false">(AR191+AS191)*AT191</f>
        <v>2.49128582885668</v>
      </c>
      <c r="L191" s="47" t="n">
        <f aca="false">(AV191+AW191)*AX191</f>
        <v>2.71778377412362</v>
      </c>
      <c r="M191" s="47" t="n">
        <f aca="false">(AZ191+BA191)*BB191</f>
        <v>2.80904986470304</v>
      </c>
      <c r="N191" s="47" t="n">
        <f aca="false">(BD191+BE191)*BF191</f>
        <v>2.66925127783829</v>
      </c>
      <c r="O191" s="48" t="n">
        <f aca="false">(BH191+BI191)*BJ191</f>
        <v>2.42010365659011</v>
      </c>
      <c r="P191" s="49" t="n">
        <f aca="false">MAX(E191:O191)</f>
        <v>2.80904986470304</v>
      </c>
      <c r="Q191" s="49" t="n">
        <f aca="false">MIN(K191:O191)</f>
        <v>2.42010365659011</v>
      </c>
      <c r="R191" s="50" t="n">
        <f aca="false">IF(P191-Q191&lt;&gt;0,P191-Q191,R190)</f>
        <v>0.388946208112938</v>
      </c>
      <c r="T191" s="31" t="n">
        <f aca="false">INDEX(Curves!$A$12:$AZ$907,$BZ191,CA191)</f>
        <v>0</v>
      </c>
      <c r="U191" s="31" t="n">
        <f aca="false">INDEX(Curves!$A$12:$AZ$907,$BZ191,CB191)</f>
        <v>0</v>
      </c>
      <c r="V191" s="31" t="n">
        <f aca="false">INDEX(Curves!$A$12:$AZ$907,$BZ191,CC191)</f>
        <v>0</v>
      </c>
      <c r="W191" s="31"/>
      <c r="X191" s="31" t="n">
        <f aca="false">INDEX(Curves!$A$12:$AZ$907,$BZ191,CE191)</f>
        <v>0</v>
      </c>
      <c r="Y191" s="31" t="n">
        <f aca="false">INDEX(Curves!$A$12:$AZ$907,$BZ191,CF191)</f>
        <v>0</v>
      </c>
      <c r="Z191" s="31" t="n">
        <f aca="false">INDEX(Curves!$A$12:$AZ$907,$BZ191,CG191)</f>
        <v>0</v>
      </c>
      <c r="AA191" s="31"/>
      <c r="AB191" s="31" t="n">
        <f aca="false">INDEX(Curves!$A$12:$AZ$907,$BZ191,CI191)</f>
        <v>0</v>
      </c>
      <c r="AC191" s="31" t="n">
        <f aca="false">INDEX(Curves!$A$12:$AZ$907,$BZ191,CJ191)</f>
        <v>0</v>
      </c>
      <c r="AD191" s="31" t="n">
        <f aca="false">INDEX(Curves!$A$12:$AZ$907,$BZ191,CK191)</f>
        <v>0</v>
      </c>
      <c r="AE191" s="31"/>
      <c r="AF191" s="31" t="n">
        <f aca="false">INDEX(Curves!$A$12:$AZ$907,$BZ191,CM191)</f>
        <v>0</v>
      </c>
      <c r="AG191" s="31" t="n">
        <f aca="false">INDEX(Curves!$A$12:$AZ$907,$BZ191,CN191)</f>
        <v>0</v>
      </c>
      <c r="AH191" s="31" t="n">
        <f aca="false">INDEX(Curves!$A$12:$AZ$907,$BZ191,CO191)</f>
        <v>0</v>
      </c>
      <c r="AI191" s="31"/>
      <c r="AJ191" s="31" t="n">
        <f aca="false">INDEX(Curves!$A$12:$AZ$907,$BZ191,CQ191)</f>
        <v>0</v>
      </c>
      <c r="AK191" s="31" t="n">
        <f aca="false">INDEX(Curves!$A$12:$AZ$907,$BZ191,CR191)</f>
        <v>0</v>
      </c>
      <c r="AL191" s="31" t="n">
        <f aca="false">INDEX(Curves!$A$12:$AZ$907,$BZ191,CS191)</f>
        <v>0</v>
      </c>
      <c r="AM191" s="31"/>
      <c r="AN191" s="31" t="n">
        <f aca="false">INDEX(Curves!$A$12:$AZ$907,$BZ191,CU191)</f>
        <v>0</v>
      </c>
      <c r="AO191" s="31" t="n">
        <f aca="false">INDEX(Curves!$A$12:$AZ$907,$BZ191,CV191)</f>
        <v>0</v>
      </c>
      <c r="AP191" s="31" t="n">
        <f aca="false">INDEX(Curves!$A$12:$AZ$907,$BZ191,CW191)</f>
        <v>0</v>
      </c>
      <c r="AQ191" s="31"/>
      <c r="AR191" s="31" t="n">
        <f aca="false">INDEX(Curves!$A$12:$AZ$907,$BZ191,CY191)</f>
        <v>2.346</v>
      </c>
      <c r="AS191" s="31" t="n">
        <f aca="false">INDEX(Curves!$A$12:$AZ$907,$BZ191,CZ191)</f>
        <v>0.155</v>
      </c>
      <c r="AT191" s="31" t="n">
        <f aca="false">INDEX(Curves!$A$12:$AZ$907,$BZ191,DA191)</f>
        <v>0.996115885188595</v>
      </c>
      <c r="AU191" s="31"/>
      <c r="AV191" s="31" t="n">
        <f aca="false">INDEX(Curves!$A$12:$AZ$907,$BZ191,DC191)</f>
        <v>2.55</v>
      </c>
      <c r="AW191" s="31" t="n">
        <f aca="false">INDEX(Curves!$A$12:$AZ$907,$BZ191,DD191)</f>
        <v>0.19</v>
      </c>
      <c r="AX191" s="31" t="n">
        <f aca="false">INDEX(Curves!$A$12:$AZ$907,$BZ191,DE191)</f>
        <v>0.991891888366285</v>
      </c>
      <c r="AY191" s="31"/>
      <c r="AZ191" s="31" t="n">
        <f aca="false">INDEX(Curves!$A$12:$AZ$907,$BZ191,DG191)</f>
        <v>2.624</v>
      </c>
      <c r="BA191" s="31" t="n">
        <f aca="false">INDEX(Curves!$A$12:$AZ$907,$BZ191,DH191)</f>
        <v>0.22</v>
      </c>
      <c r="BB191" s="31" t="n">
        <f aca="false">INDEX(Curves!$A$12:$AZ$907,$BZ191,DI191)</f>
        <v>0.987710922891366</v>
      </c>
      <c r="BC191" s="31"/>
      <c r="BD191" s="31" t="n">
        <f aca="false">INDEX(Curves!$A$12:$AZ$907,$BZ191,DK191)</f>
        <v>2.494</v>
      </c>
      <c r="BE191" s="31" t="n">
        <f aca="false">INDEX(Curves!$A$12:$AZ$907,$BZ191,DL191)</f>
        <v>0.22</v>
      </c>
      <c r="BF191" s="31" t="n">
        <f aca="false">INDEX(Curves!$A$12:$AZ$907,$BZ191,DM191)</f>
        <v>0.983511893087063</v>
      </c>
      <c r="BG191" s="31"/>
      <c r="BH191" s="31" t="n">
        <f aca="false">INDEX(Curves!$A$12:$AZ$907,$BZ191,DO191)</f>
        <v>2.35</v>
      </c>
      <c r="BI191" s="31" t="n">
        <f aca="false">INDEX(Curves!$A$12:$AZ$907,$BZ191,DP191)</f>
        <v>0.12</v>
      </c>
      <c r="BJ191" s="31" t="n">
        <f aca="false">INDEX(Curves!$A$12:$AZ$907,$BZ191,DQ191)</f>
        <v>0.979799051251055</v>
      </c>
      <c r="BK191" s="0"/>
      <c r="BL191" s="0"/>
      <c r="BM191" s="51" t="n">
        <f aca="false">BM190</f>
        <v>35916</v>
      </c>
      <c r="BN191" s="51" t="n">
        <f aca="false">EOMONTH(BM191,1)</f>
        <v>35976</v>
      </c>
      <c r="BO191" s="51" t="n">
        <f aca="false">EOMONTH(BN191,1)</f>
        <v>36007</v>
      </c>
      <c r="BP191" s="51" t="n">
        <f aca="false">EOMONTH(BO191,1)</f>
        <v>36038</v>
      </c>
      <c r="BQ191" s="51" t="n">
        <f aca="false">EOMONTH(BP191,1)</f>
        <v>36068</v>
      </c>
      <c r="BR191" s="51" t="n">
        <f aca="false">EOMONTH(BQ191,1)</f>
        <v>36099</v>
      </c>
      <c r="BS191" s="51" t="n">
        <f aca="false">EOMONTH(BR191,1)</f>
        <v>36129</v>
      </c>
      <c r="BT191" s="51" t="n">
        <f aca="false">EOMONTH(BS191,1)</f>
        <v>36160</v>
      </c>
      <c r="BU191" s="51" t="n">
        <f aca="false">EOMONTH(BT191,1)</f>
        <v>36191</v>
      </c>
      <c r="BV191" s="51" t="n">
        <f aca="false">EOMONTH(BU191,1)</f>
        <v>36219</v>
      </c>
      <c r="BW191" s="51" t="n">
        <f aca="false">EOMONTH(BV191,1)</f>
        <v>36250</v>
      </c>
      <c r="BX191" s="52"/>
      <c r="BZ191" s="34" t="n">
        <f aca="false">MATCH(C191,Curves!$C$12:$C$433,0)</f>
        <v>189</v>
      </c>
      <c r="CA191" s="34" t="n">
        <f aca="false">MATCH(CONCATENATE("NG ",TEXT($BM191,"mmm-yyyy")),Curves!$11:$11,0)</f>
        <v>20</v>
      </c>
      <c r="CB191" s="34" t="n">
        <f aca="false">MATCH(CONCATENATE("B ",TEXT($BM191,"mmm-yyyy")),Curves!$11:$11,0)</f>
        <v>8</v>
      </c>
      <c r="CC191" s="34" t="n">
        <f aca="false">MATCH(CONCATENATE("DISC ",TEXT($BM191,"mmm-yyyy")),Curves!$11:$11,0)</f>
        <v>32</v>
      </c>
      <c r="CD191" s="34"/>
      <c r="CE191" s="34" t="n">
        <f aca="false">MATCH(CONCATENATE("NG ",TEXT($BN191,"mmm-yyyy")),Curves!$11:$11,0)</f>
        <v>21</v>
      </c>
      <c r="CF191" s="34" t="n">
        <f aca="false">MATCH(CONCATENATE("B ",TEXT($BN191,"mmm-yyyy")),Curves!$11:$11,0)</f>
        <v>9</v>
      </c>
      <c r="CG191" s="34" t="n">
        <f aca="false">MATCH(CONCATENATE("DISC ",TEXT($BN191,"mmm-yyyy")),Curves!$11:$11,0)</f>
        <v>33</v>
      </c>
      <c r="CH191" s="34"/>
      <c r="CI191" s="34" t="n">
        <f aca="false">MATCH(CONCATENATE("NG ",TEXT($BO191,"mmm-yyyy")),Curves!$11:$11,0)</f>
        <v>22</v>
      </c>
      <c r="CJ191" s="34" t="n">
        <f aca="false">MATCH(CONCATENATE("B ",TEXT($BO191,"mmm-yyyy")),Curves!$11:$11,0)</f>
        <v>10</v>
      </c>
      <c r="CK191" s="34" t="n">
        <f aca="false">MATCH(CONCATENATE("DISC ",TEXT($BO191,"mmm-yyyy")),Curves!$11:$11,0)</f>
        <v>34</v>
      </c>
      <c r="CL191" s="34"/>
      <c r="CM191" s="34" t="n">
        <f aca="false">MATCH(CONCATENATE("NG ",TEXT($BP191,"mmm-yyyy")),Curves!$11:$11,0)</f>
        <v>23</v>
      </c>
      <c r="CN191" s="34" t="n">
        <f aca="false">MATCH(CONCATENATE("B ",TEXT($BP191,"mmm-yyyy")),Curves!$11:$11,0)</f>
        <v>11</v>
      </c>
      <c r="CO191" s="34" t="n">
        <f aca="false">MATCH(CONCATENATE("DISC ",TEXT($BP191,"mmm-yyyy")),Curves!$11:$11,0)</f>
        <v>35</v>
      </c>
      <c r="CP191" s="34"/>
      <c r="CQ191" s="34" t="n">
        <f aca="false">MATCH(CONCATENATE("NG ",TEXT($BQ191,"mmm-yyyy")),Curves!$11:$11,0)</f>
        <v>24</v>
      </c>
      <c r="CR191" s="34" t="n">
        <f aca="false">MATCH(CONCATENATE("B ",TEXT($BQ191,"mmm-yyyy")),Curves!$11:$11,0)</f>
        <v>12</v>
      </c>
      <c r="CS191" s="34" t="n">
        <f aca="false">MATCH(CONCATENATE("DISC ",TEXT($BQ191,"mmm-yyyy")),Curves!$11:$11,0)</f>
        <v>36</v>
      </c>
      <c r="CT191" s="34"/>
      <c r="CU191" s="34" t="n">
        <f aca="false">MATCH(CONCATENATE("NG ",TEXT($BR191,"mmm-yyyy")),Curves!$11:$11,0)</f>
        <v>25</v>
      </c>
      <c r="CV191" s="34" t="n">
        <f aca="false">MATCH(CONCATENATE("B ",TEXT($BR191,"mmm-yyyy")),Curves!$11:$11,0)</f>
        <v>13</v>
      </c>
      <c r="CW191" s="34" t="n">
        <f aca="false">MATCH(CONCATENATE("DISC ",TEXT($BR191,"mmm-yyyy")),Curves!$11:$11,0)</f>
        <v>37</v>
      </c>
      <c r="CX191" s="34"/>
      <c r="CY191" s="34" t="n">
        <f aca="false">MATCH(CONCATENATE("NG ",TEXT($BS191,"mmm-yyyy")),Curves!$11:$11,0)</f>
        <v>26</v>
      </c>
      <c r="CZ191" s="34" t="n">
        <f aca="false">MATCH(CONCATENATE("B ",TEXT($BS191,"mmm-yyyy")),Curves!$11:$11,0)</f>
        <v>14</v>
      </c>
      <c r="DA191" s="34" t="n">
        <f aca="false">MATCH(CONCATENATE("DISC ",TEXT($BS191,"mmm-yyyy")),Curves!$11:$11,0)</f>
        <v>38</v>
      </c>
      <c r="DB191" s="34"/>
      <c r="DC191" s="34" t="n">
        <f aca="false">MATCH(CONCATENATE("NG ",TEXT($BT191,"mmm-yyyy")),Curves!$11:$11,0)</f>
        <v>27</v>
      </c>
      <c r="DD191" s="34" t="n">
        <f aca="false">MATCH(CONCATENATE("B ",TEXT($BT191,"mmm-yyyy")),Curves!$11:$11,0)</f>
        <v>15</v>
      </c>
      <c r="DE191" s="34" t="n">
        <f aca="false">MATCH(CONCATENATE("DISC ",TEXT($BT191,"mmm-yyyy")),Curves!$11:$11,0)</f>
        <v>39</v>
      </c>
      <c r="DF191" s="34"/>
      <c r="DG191" s="34" t="n">
        <f aca="false">MATCH(CONCATENATE("NG ",TEXT($BU191,"mmm-yyyy")),Curves!$11:$11,0)</f>
        <v>28</v>
      </c>
      <c r="DH191" s="34" t="n">
        <f aca="false">MATCH(CONCATENATE("B ",TEXT($BU191,"mmm-yyyy")),Curves!$11:$11,0)</f>
        <v>16</v>
      </c>
      <c r="DI191" s="34" t="n">
        <f aca="false">MATCH(CONCATENATE("DISC ",TEXT($BU191,"mmm-yyyy")),Curves!$11:$11,0)</f>
        <v>40</v>
      </c>
      <c r="DK191" s="34" t="n">
        <f aca="false">MATCH(CONCATENATE("NG ",TEXT($BV191,"mmm-yyyy")),Curves!$11:$11,0)</f>
        <v>29</v>
      </c>
      <c r="DL191" s="34" t="n">
        <f aca="false">MATCH(CONCATENATE("B ",TEXT($BV191,"mmm-yyyy")),Curves!$11:$11,0)</f>
        <v>17</v>
      </c>
      <c r="DM191" s="34" t="n">
        <f aca="false">MATCH(CONCATENATE("DISC ",TEXT($BV191,"mmm-yyyy")),Curves!$11:$11,0)</f>
        <v>41</v>
      </c>
      <c r="DO191" s="34" t="n">
        <f aca="false">MATCH(CONCATENATE("NG ",TEXT($BW191,"mmm-yyyy")),Curves!$11:$11,0)</f>
        <v>30</v>
      </c>
      <c r="DP191" s="34" t="n">
        <f aca="false">MATCH(CONCATENATE("B ",TEXT($BW191,"mmm-yyyy")),Curves!$11:$11,0)</f>
        <v>18</v>
      </c>
      <c r="DQ191" s="34" t="n">
        <f aca="false">MATCH(CONCATENATE("DISC ",TEXT($BW191,"mmm-yyyy")),Curves!$11:$11,0)</f>
        <v>42</v>
      </c>
    </row>
    <row r="192" customFormat="false" ht="12.75" hidden="false" customHeight="false" outlineLevel="0" collapsed="false">
      <c r="B192" s="26" t="n">
        <f aca="false">IF(C192&lt;&gt;"",IF(C192&gt;=(WORKDAY(EOMONTH(C192,0)+1,-2)),EOMONTH(EOMONTH(C192,0)+1,0)+1,EOMONTH(C192,0)+1),"")</f>
        <v>36100</v>
      </c>
      <c r="C192" s="45" t="n">
        <f aca="false">IF(Curves!C201&lt;&gt;"",Curves!C201,"")</f>
        <v>36075</v>
      </c>
      <c r="D192" s="46"/>
      <c r="E192" s="47" t="n">
        <f aca="false">(T192+U192)*V192</f>
        <v>0</v>
      </c>
      <c r="F192" s="47" t="n">
        <f aca="false">(X192+Y192)*Z192</f>
        <v>0</v>
      </c>
      <c r="G192" s="47" t="n">
        <f aca="false">(AB192+AC192)*AD192</f>
        <v>0</v>
      </c>
      <c r="H192" s="47" t="n">
        <f aca="false">(AF192+AG192)*AH192</f>
        <v>0</v>
      </c>
      <c r="I192" s="47" t="n">
        <f aca="false">(AJ192+AK192)*AL192</f>
        <v>0</v>
      </c>
      <c r="J192" s="47" t="n">
        <f aca="false">(AN192+AO192)*AP192</f>
        <v>0</v>
      </c>
      <c r="K192" s="47" t="n">
        <f aca="false">(AR192+AS192)*AT192</f>
        <v>2.54342614219438</v>
      </c>
      <c r="L192" s="47" t="n">
        <f aca="false">(AV192+AW192)*AX192</f>
        <v>2.76864534867018</v>
      </c>
      <c r="M192" s="47" t="n">
        <f aca="false">(AZ192+BA192)*BB192</f>
        <v>2.84874627053192</v>
      </c>
      <c r="N192" s="47" t="n">
        <f aca="false">(BD192+BE192)*BF192</f>
        <v>2.70474686707391</v>
      </c>
      <c r="O192" s="48" t="n">
        <f aca="false">(BH192+BI192)*BJ192</f>
        <v>2.46419747816775</v>
      </c>
      <c r="P192" s="49" t="n">
        <f aca="false">MAX(E192:O192)</f>
        <v>2.84874627053192</v>
      </c>
      <c r="Q192" s="49" t="n">
        <f aca="false">MIN(K192:O192)</f>
        <v>2.46419747816775</v>
      </c>
      <c r="R192" s="50" t="n">
        <f aca="false">IF(P192-Q192&lt;&gt;0,P192-Q192,R191)</f>
        <v>0.384548792364171</v>
      </c>
      <c r="T192" s="31" t="n">
        <f aca="false">INDEX(Curves!$A$12:$AZ$907,$BZ192,CA192)</f>
        <v>0</v>
      </c>
      <c r="U192" s="31" t="n">
        <f aca="false">INDEX(Curves!$A$12:$AZ$907,$BZ192,CB192)</f>
        <v>0</v>
      </c>
      <c r="V192" s="31" t="n">
        <f aca="false">INDEX(Curves!$A$12:$AZ$907,$BZ192,CC192)</f>
        <v>0</v>
      </c>
      <c r="W192" s="31"/>
      <c r="X192" s="31" t="n">
        <f aca="false">INDEX(Curves!$A$12:$AZ$907,$BZ192,CE192)</f>
        <v>0</v>
      </c>
      <c r="Y192" s="31" t="n">
        <f aca="false">INDEX(Curves!$A$12:$AZ$907,$BZ192,CF192)</f>
        <v>0</v>
      </c>
      <c r="Z192" s="31" t="n">
        <f aca="false">INDEX(Curves!$A$12:$AZ$907,$BZ192,CG192)</f>
        <v>0</v>
      </c>
      <c r="AA192" s="31"/>
      <c r="AB192" s="31" t="n">
        <f aca="false">INDEX(Curves!$A$12:$AZ$907,$BZ192,CI192)</f>
        <v>0</v>
      </c>
      <c r="AC192" s="31" t="n">
        <f aca="false">INDEX(Curves!$A$12:$AZ$907,$BZ192,CJ192)</f>
        <v>0</v>
      </c>
      <c r="AD192" s="31" t="n">
        <f aca="false">INDEX(Curves!$A$12:$AZ$907,$BZ192,CK192)</f>
        <v>0</v>
      </c>
      <c r="AE192" s="31"/>
      <c r="AF192" s="31" t="n">
        <f aca="false">INDEX(Curves!$A$12:$AZ$907,$BZ192,CM192)</f>
        <v>0</v>
      </c>
      <c r="AG192" s="31" t="n">
        <f aca="false">INDEX(Curves!$A$12:$AZ$907,$BZ192,CN192)</f>
        <v>0</v>
      </c>
      <c r="AH192" s="31" t="n">
        <f aca="false">INDEX(Curves!$A$12:$AZ$907,$BZ192,CO192)</f>
        <v>0</v>
      </c>
      <c r="AI192" s="31"/>
      <c r="AJ192" s="31" t="n">
        <f aca="false">INDEX(Curves!$A$12:$AZ$907,$BZ192,CQ192)</f>
        <v>0</v>
      </c>
      <c r="AK192" s="31" t="n">
        <f aca="false">INDEX(Curves!$A$12:$AZ$907,$BZ192,CR192)</f>
        <v>0</v>
      </c>
      <c r="AL192" s="31" t="n">
        <f aca="false">INDEX(Curves!$A$12:$AZ$907,$BZ192,CS192)</f>
        <v>0</v>
      </c>
      <c r="AM192" s="31"/>
      <c r="AN192" s="31" t="n">
        <f aca="false">INDEX(Curves!$A$12:$AZ$907,$BZ192,CU192)</f>
        <v>0</v>
      </c>
      <c r="AO192" s="31" t="n">
        <f aca="false">INDEX(Curves!$A$12:$AZ$907,$BZ192,CV192)</f>
        <v>0</v>
      </c>
      <c r="AP192" s="31" t="n">
        <f aca="false">INDEX(Curves!$A$12:$AZ$907,$BZ192,CW192)</f>
        <v>0</v>
      </c>
      <c r="AQ192" s="31"/>
      <c r="AR192" s="31" t="n">
        <f aca="false">INDEX(Curves!$A$12:$AZ$907,$BZ192,CY192)</f>
        <v>2.393</v>
      </c>
      <c r="AS192" s="31" t="n">
        <f aca="false">INDEX(Curves!$A$12:$AZ$907,$BZ192,CZ192)</f>
        <v>0.16</v>
      </c>
      <c r="AT192" s="31" t="n">
        <f aca="false">INDEX(Curves!$A$12:$AZ$907,$BZ192,DA192)</f>
        <v>0.996249957772964</v>
      </c>
      <c r="AU192" s="31"/>
      <c r="AV192" s="31" t="n">
        <f aca="false">INDEX(Curves!$A$12:$AZ$907,$BZ192,DC192)</f>
        <v>2.596</v>
      </c>
      <c r="AW192" s="31" t="n">
        <f aca="false">INDEX(Curves!$A$12:$AZ$907,$BZ192,DD192)</f>
        <v>0.195</v>
      </c>
      <c r="AX192" s="31" t="n">
        <f aca="false">INDEX(Curves!$A$12:$AZ$907,$BZ192,DE192)</f>
        <v>0.991990450974625</v>
      </c>
      <c r="AY192" s="31"/>
      <c r="AZ192" s="31" t="n">
        <f aca="false">INDEX(Curves!$A$12:$AZ$907,$BZ192,DG192)</f>
        <v>2.669</v>
      </c>
      <c r="BA192" s="31" t="n">
        <f aca="false">INDEX(Curves!$A$12:$AZ$907,$BZ192,DH192)</f>
        <v>0.215</v>
      </c>
      <c r="BB192" s="31" t="n">
        <f aca="false">INDEX(Curves!$A$12:$AZ$907,$BZ192,DI192)</f>
        <v>0.987776099352262</v>
      </c>
      <c r="BC192" s="31"/>
      <c r="BD192" s="31" t="n">
        <f aca="false">INDEX(Curves!$A$12:$AZ$907,$BZ192,DK192)</f>
        <v>2.535</v>
      </c>
      <c r="BE192" s="31" t="n">
        <f aca="false">INDEX(Curves!$A$12:$AZ$907,$BZ192,DL192)</f>
        <v>0.215</v>
      </c>
      <c r="BF192" s="31" t="n">
        <f aca="false">INDEX(Curves!$A$12:$AZ$907,$BZ192,DM192)</f>
        <v>0.983544315299605</v>
      </c>
      <c r="BG192" s="31"/>
      <c r="BH192" s="31" t="n">
        <f aca="false">INDEX(Curves!$A$12:$AZ$907,$BZ192,DO192)</f>
        <v>2.39</v>
      </c>
      <c r="BI192" s="31" t="n">
        <f aca="false">INDEX(Curves!$A$12:$AZ$907,$BZ192,DP192)</f>
        <v>0.125</v>
      </c>
      <c r="BJ192" s="31" t="n">
        <f aca="false">INDEX(Curves!$A$12:$AZ$907,$BZ192,DQ192)</f>
        <v>0.979800190126343</v>
      </c>
      <c r="BK192" s="0"/>
      <c r="BL192" s="0"/>
      <c r="BM192" s="51" t="n">
        <f aca="false">BM191</f>
        <v>35916</v>
      </c>
      <c r="BN192" s="51" t="n">
        <f aca="false">EOMONTH(BM192,1)</f>
        <v>35976</v>
      </c>
      <c r="BO192" s="51" t="n">
        <f aca="false">EOMONTH(BN192,1)</f>
        <v>36007</v>
      </c>
      <c r="BP192" s="51" t="n">
        <f aca="false">EOMONTH(BO192,1)</f>
        <v>36038</v>
      </c>
      <c r="BQ192" s="51" t="n">
        <f aca="false">EOMONTH(BP192,1)</f>
        <v>36068</v>
      </c>
      <c r="BR192" s="51" t="n">
        <f aca="false">EOMONTH(BQ192,1)</f>
        <v>36099</v>
      </c>
      <c r="BS192" s="51" t="n">
        <f aca="false">EOMONTH(BR192,1)</f>
        <v>36129</v>
      </c>
      <c r="BT192" s="51" t="n">
        <f aca="false">EOMONTH(BS192,1)</f>
        <v>36160</v>
      </c>
      <c r="BU192" s="51" t="n">
        <f aca="false">EOMONTH(BT192,1)</f>
        <v>36191</v>
      </c>
      <c r="BV192" s="51" t="n">
        <f aca="false">EOMONTH(BU192,1)</f>
        <v>36219</v>
      </c>
      <c r="BW192" s="51" t="n">
        <f aca="false">EOMONTH(BV192,1)</f>
        <v>36250</v>
      </c>
      <c r="BX192" s="52"/>
      <c r="BZ192" s="34" t="n">
        <f aca="false">MATCH(C192,Curves!$C$12:$C$433,0)</f>
        <v>190</v>
      </c>
      <c r="CA192" s="34" t="n">
        <f aca="false">MATCH(CONCATENATE("NG ",TEXT($BM192,"mmm-yyyy")),Curves!$11:$11,0)</f>
        <v>20</v>
      </c>
      <c r="CB192" s="34" t="n">
        <f aca="false">MATCH(CONCATENATE("B ",TEXT($BM192,"mmm-yyyy")),Curves!$11:$11,0)</f>
        <v>8</v>
      </c>
      <c r="CC192" s="34" t="n">
        <f aca="false">MATCH(CONCATENATE("DISC ",TEXT($BM192,"mmm-yyyy")),Curves!$11:$11,0)</f>
        <v>32</v>
      </c>
      <c r="CD192" s="34"/>
      <c r="CE192" s="34" t="n">
        <f aca="false">MATCH(CONCATENATE("NG ",TEXT($BN192,"mmm-yyyy")),Curves!$11:$11,0)</f>
        <v>21</v>
      </c>
      <c r="CF192" s="34" t="n">
        <f aca="false">MATCH(CONCATENATE("B ",TEXT($BN192,"mmm-yyyy")),Curves!$11:$11,0)</f>
        <v>9</v>
      </c>
      <c r="CG192" s="34" t="n">
        <f aca="false">MATCH(CONCATENATE("DISC ",TEXT($BN192,"mmm-yyyy")),Curves!$11:$11,0)</f>
        <v>33</v>
      </c>
      <c r="CH192" s="34"/>
      <c r="CI192" s="34" t="n">
        <f aca="false">MATCH(CONCATENATE("NG ",TEXT($BO192,"mmm-yyyy")),Curves!$11:$11,0)</f>
        <v>22</v>
      </c>
      <c r="CJ192" s="34" t="n">
        <f aca="false">MATCH(CONCATENATE("B ",TEXT($BO192,"mmm-yyyy")),Curves!$11:$11,0)</f>
        <v>10</v>
      </c>
      <c r="CK192" s="34" t="n">
        <f aca="false">MATCH(CONCATENATE("DISC ",TEXT($BO192,"mmm-yyyy")),Curves!$11:$11,0)</f>
        <v>34</v>
      </c>
      <c r="CL192" s="34"/>
      <c r="CM192" s="34" t="n">
        <f aca="false">MATCH(CONCATENATE("NG ",TEXT($BP192,"mmm-yyyy")),Curves!$11:$11,0)</f>
        <v>23</v>
      </c>
      <c r="CN192" s="34" t="n">
        <f aca="false">MATCH(CONCATENATE("B ",TEXT($BP192,"mmm-yyyy")),Curves!$11:$11,0)</f>
        <v>11</v>
      </c>
      <c r="CO192" s="34" t="n">
        <f aca="false">MATCH(CONCATENATE("DISC ",TEXT($BP192,"mmm-yyyy")),Curves!$11:$11,0)</f>
        <v>35</v>
      </c>
      <c r="CP192" s="34"/>
      <c r="CQ192" s="34" t="n">
        <f aca="false">MATCH(CONCATENATE("NG ",TEXT($BQ192,"mmm-yyyy")),Curves!$11:$11,0)</f>
        <v>24</v>
      </c>
      <c r="CR192" s="34" t="n">
        <f aca="false">MATCH(CONCATENATE("B ",TEXT($BQ192,"mmm-yyyy")),Curves!$11:$11,0)</f>
        <v>12</v>
      </c>
      <c r="CS192" s="34" t="n">
        <f aca="false">MATCH(CONCATENATE("DISC ",TEXT($BQ192,"mmm-yyyy")),Curves!$11:$11,0)</f>
        <v>36</v>
      </c>
      <c r="CT192" s="34"/>
      <c r="CU192" s="34" t="n">
        <f aca="false">MATCH(CONCATENATE("NG ",TEXT($BR192,"mmm-yyyy")),Curves!$11:$11,0)</f>
        <v>25</v>
      </c>
      <c r="CV192" s="34" t="n">
        <f aca="false">MATCH(CONCATENATE("B ",TEXT($BR192,"mmm-yyyy")),Curves!$11:$11,0)</f>
        <v>13</v>
      </c>
      <c r="CW192" s="34" t="n">
        <f aca="false">MATCH(CONCATENATE("DISC ",TEXT($BR192,"mmm-yyyy")),Curves!$11:$11,0)</f>
        <v>37</v>
      </c>
      <c r="CX192" s="34"/>
      <c r="CY192" s="34" t="n">
        <f aca="false">MATCH(CONCATENATE("NG ",TEXT($BS192,"mmm-yyyy")),Curves!$11:$11,0)</f>
        <v>26</v>
      </c>
      <c r="CZ192" s="34" t="n">
        <f aca="false">MATCH(CONCATENATE("B ",TEXT($BS192,"mmm-yyyy")),Curves!$11:$11,0)</f>
        <v>14</v>
      </c>
      <c r="DA192" s="34" t="n">
        <f aca="false">MATCH(CONCATENATE("DISC ",TEXT($BS192,"mmm-yyyy")),Curves!$11:$11,0)</f>
        <v>38</v>
      </c>
      <c r="DB192" s="34"/>
      <c r="DC192" s="34" t="n">
        <f aca="false">MATCH(CONCATENATE("NG ",TEXT($BT192,"mmm-yyyy")),Curves!$11:$11,0)</f>
        <v>27</v>
      </c>
      <c r="DD192" s="34" t="n">
        <f aca="false">MATCH(CONCATENATE("B ",TEXT($BT192,"mmm-yyyy")),Curves!$11:$11,0)</f>
        <v>15</v>
      </c>
      <c r="DE192" s="34" t="n">
        <f aca="false">MATCH(CONCATENATE("DISC ",TEXT($BT192,"mmm-yyyy")),Curves!$11:$11,0)</f>
        <v>39</v>
      </c>
      <c r="DF192" s="34"/>
      <c r="DG192" s="34" t="n">
        <f aca="false">MATCH(CONCATENATE("NG ",TEXT($BU192,"mmm-yyyy")),Curves!$11:$11,0)</f>
        <v>28</v>
      </c>
      <c r="DH192" s="34" t="n">
        <f aca="false">MATCH(CONCATENATE("B ",TEXT($BU192,"mmm-yyyy")),Curves!$11:$11,0)</f>
        <v>16</v>
      </c>
      <c r="DI192" s="34" t="n">
        <f aca="false">MATCH(CONCATENATE("DISC ",TEXT($BU192,"mmm-yyyy")),Curves!$11:$11,0)</f>
        <v>40</v>
      </c>
      <c r="DK192" s="34" t="n">
        <f aca="false">MATCH(CONCATENATE("NG ",TEXT($BV192,"mmm-yyyy")),Curves!$11:$11,0)</f>
        <v>29</v>
      </c>
      <c r="DL192" s="34" t="n">
        <f aca="false">MATCH(CONCATENATE("B ",TEXT($BV192,"mmm-yyyy")),Curves!$11:$11,0)</f>
        <v>17</v>
      </c>
      <c r="DM192" s="34" t="n">
        <f aca="false">MATCH(CONCATENATE("DISC ",TEXT($BV192,"mmm-yyyy")),Curves!$11:$11,0)</f>
        <v>41</v>
      </c>
      <c r="DO192" s="34" t="n">
        <f aca="false">MATCH(CONCATENATE("NG ",TEXT($BW192,"mmm-yyyy")),Curves!$11:$11,0)</f>
        <v>30</v>
      </c>
      <c r="DP192" s="34" t="n">
        <f aca="false">MATCH(CONCATENATE("B ",TEXT($BW192,"mmm-yyyy")),Curves!$11:$11,0)</f>
        <v>18</v>
      </c>
      <c r="DQ192" s="34" t="n">
        <f aca="false">MATCH(CONCATENATE("DISC ",TEXT($BW192,"mmm-yyyy")),Curves!$11:$11,0)</f>
        <v>42</v>
      </c>
    </row>
    <row r="193" customFormat="false" ht="12.75" hidden="false" customHeight="false" outlineLevel="0" collapsed="false">
      <c r="B193" s="26" t="n">
        <f aca="false">IF(C193&lt;&gt;"",IF(C193&gt;=(WORKDAY(EOMONTH(C193,0)+1,-2)),EOMONTH(EOMONTH(C193,0)+1,0)+1,EOMONTH(C193,0)+1),"")</f>
        <v>36100</v>
      </c>
      <c r="C193" s="45" t="n">
        <f aca="false">IF(Curves!C202&lt;&gt;"",Curves!C202,"")</f>
        <v>36076</v>
      </c>
      <c r="D193" s="46"/>
      <c r="E193" s="47" t="n">
        <f aca="false">(T193+U193)*V193</f>
        <v>0</v>
      </c>
      <c r="F193" s="47" t="n">
        <f aca="false">(X193+Y193)*Z193</f>
        <v>0</v>
      </c>
      <c r="G193" s="47" t="n">
        <f aca="false">(AB193+AC193)*AD193</f>
        <v>0</v>
      </c>
      <c r="H193" s="47" t="n">
        <f aca="false">(AF193+AG193)*AH193</f>
        <v>0</v>
      </c>
      <c r="I193" s="47" t="n">
        <f aca="false">(AJ193+AK193)*AL193</f>
        <v>0</v>
      </c>
      <c r="J193" s="47" t="n">
        <f aca="false">(AN193+AO193)*AP193</f>
        <v>0</v>
      </c>
      <c r="K193" s="47" t="n">
        <f aca="false">(AR193+AS193)*AT193</f>
        <v>2.43521560161414</v>
      </c>
      <c r="L193" s="47" t="n">
        <f aca="false">(AV193+AW193)*AX193</f>
        <v>2.67285844634855</v>
      </c>
      <c r="M193" s="47" t="n">
        <f aca="false">(AZ193+BA193)*BB193</f>
        <v>2.75548006888299</v>
      </c>
      <c r="N193" s="47" t="n">
        <f aca="false">(BD193+BE193)*BF193</f>
        <v>2.63560124692502</v>
      </c>
      <c r="O193" s="48" t="n">
        <f aca="false">(BH193+BI193)*BJ193</f>
        <v>2.45028838806318</v>
      </c>
      <c r="P193" s="49" t="n">
        <f aca="false">MAX(E193:O193)</f>
        <v>2.75548006888299</v>
      </c>
      <c r="Q193" s="49" t="n">
        <f aca="false">MIN(K193:O193)</f>
        <v>2.43521560161414</v>
      </c>
      <c r="R193" s="50" t="n">
        <f aca="false">IF(P193-Q193&lt;&gt;0,P193-Q193,R192)</f>
        <v>0.320264467268848</v>
      </c>
      <c r="T193" s="31" t="n">
        <f aca="false">INDEX(Curves!$A$12:$AZ$907,$BZ193,CA193)</f>
        <v>0</v>
      </c>
      <c r="U193" s="31" t="n">
        <f aca="false">INDEX(Curves!$A$12:$AZ$907,$BZ193,CB193)</f>
        <v>0</v>
      </c>
      <c r="V193" s="31" t="n">
        <f aca="false">INDEX(Curves!$A$12:$AZ$907,$BZ193,CC193)</f>
        <v>0</v>
      </c>
      <c r="W193" s="31"/>
      <c r="X193" s="31" t="n">
        <f aca="false">INDEX(Curves!$A$12:$AZ$907,$BZ193,CE193)</f>
        <v>0</v>
      </c>
      <c r="Y193" s="31" t="n">
        <f aca="false">INDEX(Curves!$A$12:$AZ$907,$BZ193,CF193)</f>
        <v>0</v>
      </c>
      <c r="Z193" s="31" t="n">
        <f aca="false">INDEX(Curves!$A$12:$AZ$907,$BZ193,CG193)</f>
        <v>0</v>
      </c>
      <c r="AA193" s="31"/>
      <c r="AB193" s="31" t="n">
        <f aca="false">INDEX(Curves!$A$12:$AZ$907,$BZ193,CI193)</f>
        <v>0</v>
      </c>
      <c r="AC193" s="31" t="n">
        <f aca="false">INDEX(Curves!$A$12:$AZ$907,$BZ193,CJ193)</f>
        <v>0</v>
      </c>
      <c r="AD193" s="31" t="n">
        <f aca="false">INDEX(Curves!$A$12:$AZ$907,$BZ193,CK193)</f>
        <v>0</v>
      </c>
      <c r="AE193" s="31"/>
      <c r="AF193" s="31" t="n">
        <f aca="false">INDEX(Curves!$A$12:$AZ$907,$BZ193,CM193)</f>
        <v>0</v>
      </c>
      <c r="AG193" s="31" t="n">
        <f aca="false">INDEX(Curves!$A$12:$AZ$907,$BZ193,CN193)</f>
        <v>0</v>
      </c>
      <c r="AH193" s="31" t="n">
        <f aca="false">INDEX(Curves!$A$12:$AZ$907,$BZ193,CO193)</f>
        <v>0</v>
      </c>
      <c r="AI193" s="31"/>
      <c r="AJ193" s="31" t="n">
        <f aca="false">INDEX(Curves!$A$12:$AZ$907,$BZ193,CQ193)</f>
        <v>0</v>
      </c>
      <c r="AK193" s="31" t="n">
        <f aca="false">INDEX(Curves!$A$12:$AZ$907,$BZ193,CR193)</f>
        <v>0</v>
      </c>
      <c r="AL193" s="31" t="n">
        <f aca="false">INDEX(Curves!$A$12:$AZ$907,$BZ193,CS193)</f>
        <v>0</v>
      </c>
      <c r="AM193" s="31"/>
      <c r="AN193" s="31" t="n">
        <f aca="false">INDEX(Curves!$A$12:$AZ$907,$BZ193,CU193)</f>
        <v>0</v>
      </c>
      <c r="AO193" s="31" t="n">
        <f aca="false">INDEX(Curves!$A$12:$AZ$907,$BZ193,CV193)</f>
        <v>0</v>
      </c>
      <c r="AP193" s="31" t="n">
        <f aca="false">INDEX(Curves!$A$12:$AZ$907,$BZ193,CW193)</f>
        <v>0</v>
      </c>
      <c r="AQ193" s="31"/>
      <c r="AR193" s="31" t="n">
        <f aca="false">INDEX(Curves!$A$12:$AZ$907,$BZ193,CY193)</f>
        <v>2.254</v>
      </c>
      <c r="AS193" s="31" t="n">
        <f aca="false">INDEX(Curves!$A$12:$AZ$907,$BZ193,CZ193)</f>
        <v>0.19</v>
      </c>
      <c r="AT193" s="31" t="n">
        <f aca="false">INDEX(Curves!$A$12:$AZ$907,$BZ193,DA193)</f>
        <v>0.996405728974689</v>
      </c>
      <c r="AU193" s="31"/>
      <c r="AV193" s="31" t="n">
        <f aca="false">INDEX(Curves!$A$12:$AZ$907,$BZ193,DC193)</f>
        <v>2.489</v>
      </c>
      <c r="AW193" s="31" t="n">
        <f aca="false">INDEX(Curves!$A$12:$AZ$907,$BZ193,DD193)</f>
        <v>0.205</v>
      </c>
      <c r="AX193" s="31" t="n">
        <f aca="false">INDEX(Curves!$A$12:$AZ$907,$BZ193,DE193)</f>
        <v>0.99215235573443</v>
      </c>
      <c r="AY193" s="31"/>
      <c r="AZ193" s="31" t="n">
        <f aca="false">INDEX(Curves!$A$12:$AZ$907,$BZ193,DG193)</f>
        <v>2.584</v>
      </c>
      <c r="BA193" s="31" t="n">
        <f aca="false">INDEX(Curves!$A$12:$AZ$907,$BZ193,DH193)</f>
        <v>0.205</v>
      </c>
      <c r="BB193" s="31" t="n">
        <f aca="false">INDEX(Curves!$A$12:$AZ$907,$BZ193,DI193)</f>
        <v>0.987981380022584</v>
      </c>
      <c r="BC193" s="31"/>
      <c r="BD193" s="31" t="n">
        <f aca="false">INDEX(Curves!$A$12:$AZ$907,$BZ193,DK193)</f>
        <v>2.474</v>
      </c>
      <c r="BE193" s="31" t="n">
        <f aca="false">INDEX(Curves!$A$12:$AZ$907,$BZ193,DL193)</f>
        <v>0.205</v>
      </c>
      <c r="BF193" s="31" t="n">
        <f aca="false">INDEX(Curves!$A$12:$AZ$907,$BZ193,DM193)</f>
        <v>0.983800390789483</v>
      </c>
      <c r="BG193" s="31"/>
      <c r="BH193" s="31" t="n">
        <f aca="false">INDEX(Curves!$A$12:$AZ$907,$BZ193,DO193)</f>
        <v>2.345</v>
      </c>
      <c r="BI193" s="31" t="n">
        <f aca="false">INDEX(Curves!$A$12:$AZ$907,$BZ193,DP193)</f>
        <v>0.155</v>
      </c>
      <c r="BJ193" s="31" t="n">
        <f aca="false">INDEX(Curves!$A$12:$AZ$907,$BZ193,DQ193)</f>
        <v>0.980115355225273</v>
      </c>
      <c r="BK193" s="0"/>
      <c r="BL193" s="0"/>
      <c r="BM193" s="51" t="n">
        <f aca="false">BM192</f>
        <v>35916</v>
      </c>
      <c r="BN193" s="51" t="n">
        <f aca="false">EOMONTH(BM193,1)</f>
        <v>35976</v>
      </c>
      <c r="BO193" s="51" t="n">
        <f aca="false">EOMONTH(BN193,1)</f>
        <v>36007</v>
      </c>
      <c r="BP193" s="51" t="n">
        <f aca="false">EOMONTH(BO193,1)</f>
        <v>36038</v>
      </c>
      <c r="BQ193" s="51" t="n">
        <f aca="false">EOMONTH(BP193,1)</f>
        <v>36068</v>
      </c>
      <c r="BR193" s="51" t="n">
        <f aca="false">EOMONTH(BQ193,1)</f>
        <v>36099</v>
      </c>
      <c r="BS193" s="51" t="n">
        <f aca="false">EOMONTH(BR193,1)</f>
        <v>36129</v>
      </c>
      <c r="BT193" s="51" t="n">
        <f aca="false">EOMONTH(BS193,1)</f>
        <v>36160</v>
      </c>
      <c r="BU193" s="51" t="n">
        <f aca="false">EOMONTH(BT193,1)</f>
        <v>36191</v>
      </c>
      <c r="BV193" s="51" t="n">
        <f aca="false">EOMONTH(BU193,1)</f>
        <v>36219</v>
      </c>
      <c r="BW193" s="51" t="n">
        <f aca="false">EOMONTH(BV193,1)</f>
        <v>36250</v>
      </c>
      <c r="BX193" s="52"/>
      <c r="BZ193" s="34" t="n">
        <f aca="false">MATCH(C193,Curves!$C$12:$C$433,0)</f>
        <v>191</v>
      </c>
      <c r="CA193" s="34" t="n">
        <f aca="false">MATCH(CONCATENATE("NG ",TEXT($BM193,"mmm-yyyy")),Curves!$11:$11,0)</f>
        <v>20</v>
      </c>
      <c r="CB193" s="34" t="n">
        <f aca="false">MATCH(CONCATENATE("B ",TEXT($BM193,"mmm-yyyy")),Curves!$11:$11,0)</f>
        <v>8</v>
      </c>
      <c r="CC193" s="34" t="n">
        <f aca="false">MATCH(CONCATENATE("DISC ",TEXT($BM193,"mmm-yyyy")),Curves!$11:$11,0)</f>
        <v>32</v>
      </c>
      <c r="CD193" s="34"/>
      <c r="CE193" s="34" t="n">
        <f aca="false">MATCH(CONCATENATE("NG ",TEXT($BN193,"mmm-yyyy")),Curves!$11:$11,0)</f>
        <v>21</v>
      </c>
      <c r="CF193" s="34" t="n">
        <f aca="false">MATCH(CONCATENATE("B ",TEXT($BN193,"mmm-yyyy")),Curves!$11:$11,0)</f>
        <v>9</v>
      </c>
      <c r="CG193" s="34" t="n">
        <f aca="false">MATCH(CONCATENATE("DISC ",TEXT($BN193,"mmm-yyyy")),Curves!$11:$11,0)</f>
        <v>33</v>
      </c>
      <c r="CH193" s="34"/>
      <c r="CI193" s="34" t="n">
        <f aca="false">MATCH(CONCATENATE("NG ",TEXT($BO193,"mmm-yyyy")),Curves!$11:$11,0)</f>
        <v>22</v>
      </c>
      <c r="CJ193" s="34" t="n">
        <f aca="false">MATCH(CONCATENATE("B ",TEXT($BO193,"mmm-yyyy")),Curves!$11:$11,0)</f>
        <v>10</v>
      </c>
      <c r="CK193" s="34" t="n">
        <f aca="false">MATCH(CONCATENATE("DISC ",TEXT($BO193,"mmm-yyyy")),Curves!$11:$11,0)</f>
        <v>34</v>
      </c>
      <c r="CL193" s="34"/>
      <c r="CM193" s="34" t="n">
        <f aca="false">MATCH(CONCATENATE("NG ",TEXT($BP193,"mmm-yyyy")),Curves!$11:$11,0)</f>
        <v>23</v>
      </c>
      <c r="CN193" s="34" t="n">
        <f aca="false">MATCH(CONCATENATE("B ",TEXT($BP193,"mmm-yyyy")),Curves!$11:$11,0)</f>
        <v>11</v>
      </c>
      <c r="CO193" s="34" t="n">
        <f aca="false">MATCH(CONCATENATE("DISC ",TEXT($BP193,"mmm-yyyy")),Curves!$11:$11,0)</f>
        <v>35</v>
      </c>
      <c r="CP193" s="34"/>
      <c r="CQ193" s="34" t="n">
        <f aca="false">MATCH(CONCATENATE("NG ",TEXT($BQ193,"mmm-yyyy")),Curves!$11:$11,0)</f>
        <v>24</v>
      </c>
      <c r="CR193" s="34" t="n">
        <f aca="false">MATCH(CONCATENATE("B ",TEXT($BQ193,"mmm-yyyy")),Curves!$11:$11,0)</f>
        <v>12</v>
      </c>
      <c r="CS193" s="34" t="n">
        <f aca="false">MATCH(CONCATENATE("DISC ",TEXT($BQ193,"mmm-yyyy")),Curves!$11:$11,0)</f>
        <v>36</v>
      </c>
      <c r="CT193" s="34"/>
      <c r="CU193" s="34" t="n">
        <f aca="false">MATCH(CONCATENATE("NG ",TEXT($BR193,"mmm-yyyy")),Curves!$11:$11,0)</f>
        <v>25</v>
      </c>
      <c r="CV193" s="34" t="n">
        <f aca="false">MATCH(CONCATENATE("B ",TEXT($BR193,"mmm-yyyy")),Curves!$11:$11,0)</f>
        <v>13</v>
      </c>
      <c r="CW193" s="34" t="n">
        <f aca="false">MATCH(CONCATENATE("DISC ",TEXT($BR193,"mmm-yyyy")),Curves!$11:$11,0)</f>
        <v>37</v>
      </c>
      <c r="CX193" s="34"/>
      <c r="CY193" s="34" t="n">
        <f aca="false">MATCH(CONCATENATE("NG ",TEXT($BS193,"mmm-yyyy")),Curves!$11:$11,0)</f>
        <v>26</v>
      </c>
      <c r="CZ193" s="34" t="n">
        <f aca="false">MATCH(CONCATENATE("B ",TEXT($BS193,"mmm-yyyy")),Curves!$11:$11,0)</f>
        <v>14</v>
      </c>
      <c r="DA193" s="34" t="n">
        <f aca="false">MATCH(CONCATENATE("DISC ",TEXT($BS193,"mmm-yyyy")),Curves!$11:$11,0)</f>
        <v>38</v>
      </c>
      <c r="DB193" s="34"/>
      <c r="DC193" s="34" t="n">
        <f aca="false">MATCH(CONCATENATE("NG ",TEXT($BT193,"mmm-yyyy")),Curves!$11:$11,0)</f>
        <v>27</v>
      </c>
      <c r="DD193" s="34" t="n">
        <f aca="false">MATCH(CONCATENATE("B ",TEXT($BT193,"mmm-yyyy")),Curves!$11:$11,0)</f>
        <v>15</v>
      </c>
      <c r="DE193" s="34" t="n">
        <f aca="false">MATCH(CONCATENATE("DISC ",TEXT($BT193,"mmm-yyyy")),Curves!$11:$11,0)</f>
        <v>39</v>
      </c>
      <c r="DF193" s="34"/>
      <c r="DG193" s="34" t="n">
        <f aca="false">MATCH(CONCATENATE("NG ",TEXT($BU193,"mmm-yyyy")),Curves!$11:$11,0)</f>
        <v>28</v>
      </c>
      <c r="DH193" s="34" t="n">
        <f aca="false">MATCH(CONCATENATE("B ",TEXT($BU193,"mmm-yyyy")),Curves!$11:$11,0)</f>
        <v>16</v>
      </c>
      <c r="DI193" s="34" t="n">
        <f aca="false">MATCH(CONCATENATE("DISC ",TEXT($BU193,"mmm-yyyy")),Curves!$11:$11,0)</f>
        <v>40</v>
      </c>
      <c r="DK193" s="34" t="n">
        <f aca="false">MATCH(CONCATENATE("NG ",TEXT($BV193,"mmm-yyyy")),Curves!$11:$11,0)</f>
        <v>29</v>
      </c>
      <c r="DL193" s="34" t="n">
        <f aca="false">MATCH(CONCATENATE("B ",TEXT($BV193,"mmm-yyyy")),Curves!$11:$11,0)</f>
        <v>17</v>
      </c>
      <c r="DM193" s="34" t="n">
        <f aca="false">MATCH(CONCATENATE("DISC ",TEXT($BV193,"mmm-yyyy")),Curves!$11:$11,0)</f>
        <v>41</v>
      </c>
      <c r="DO193" s="34" t="n">
        <f aca="false">MATCH(CONCATENATE("NG ",TEXT($BW193,"mmm-yyyy")),Curves!$11:$11,0)</f>
        <v>30</v>
      </c>
      <c r="DP193" s="34" t="n">
        <f aca="false">MATCH(CONCATENATE("B ",TEXT($BW193,"mmm-yyyy")),Curves!$11:$11,0)</f>
        <v>18</v>
      </c>
      <c r="DQ193" s="34" t="n">
        <f aca="false">MATCH(CONCATENATE("DISC ",TEXT($BW193,"mmm-yyyy")),Curves!$11:$11,0)</f>
        <v>42</v>
      </c>
    </row>
    <row r="194" customFormat="false" ht="12.75" hidden="false" customHeight="false" outlineLevel="0" collapsed="false">
      <c r="B194" s="26" t="n">
        <f aca="false">IF(C194&lt;&gt;"",IF(C194&gt;=(WORKDAY(EOMONTH(C194,0)+1,-2)),EOMONTH(EOMONTH(C194,0)+1,0)+1,EOMONTH(C194,0)+1),"")</f>
        <v>36100</v>
      </c>
      <c r="C194" s="45" t="n">
        <f aca="false">IF(Curves!C203&lt;&gt;"",Curves!C203,"")</f>
        <v>36077</v>
      </c>
      <c r="D194" s="46"/>
      <c r="E194" s="47" t="n">
        <f aca="false">(T194+U194)*V194</f>
        <v>0</v>
      </c>
      <c r="F194" s="47" t="n">
        <f aca="false">(X194+Y194)*Z194</f>
        <v>0</v>
      </c>
      <c r="G194" s="47" t="n">
        <f aca="false">(AB194+AC194)*AD194</f>
        <v>0</v>
      </c>
      <c r="H194" s="47" t="n">
        <f aca="false">(AF194+AG194)*AH194</f>
        <v>0</v>
      </c>
      <c r="I194" s="47" t="n">
        <f aca="false">(AJ194+AK194)*AL194</f>
        <v>0</v>
      </c>
      <c r="J194" s="47" t="n">
        <f aca="false">(AN194+AO194)*AP194</f>
        <v>0</v>
      </c>
      <c r="K194" s="47" t="n">
        <f aca="false">(AR194+AS194)*AT194</f>
        <v>2.3977243780338</v>
      </c>
      <c r="L194" s="47" t="n">
        <f aca="false">(AV194+AW194)*AX194</f>
        <v>2.65431129858007</v>
      </c>
      <c r="M194" s="47" t="n">
        <f aca="false">(AZ194+BA194)*BB194</f>
        <v>2.74792356939268</v>
      </c>
      <c r="N194" s="47" t="n">
        <f aca="false">(BD194+BE194)*BF194</f>
        <v>2.63204946643831</v>
      </c>
      <c r="O194" s="48" t="n">
        <f aca="false">(BH194+BI194)*BJ194</f>
        <v>2.4703240041411</v>
      </c>
      <c r="P194" s="49" t="n">
        <f aca="false">MAX(E194:O194)</f>
        <v>2.74792356939268</v>
      </c>
      <c r="Q194" s="49" t="n">
        <f aca="false">MIN(K194:O194)</f>
        <v>2.3977243780338</v>
      </c>
      <c r="R194" s="50" t="n">
        <f aca="false">IF(P194-Q194&lt;&gt;0,P194-Q194,R193)</f>
        <v>0.35019919135888</v>
      </c>
      <c r="T194" s="31" t="n">
        <f aca="false">INDEX(Curves!$A$12:$AZ$907,$BZ194,CA194)</f>
        <v>0</v>
      </c>
      <c r="U194" s="31" t="n">
        <f aca="false">INDEX(Curves!$A$12:$AZ$907,$BZ194,CB194)</f>
        <v>0</v>
      </c>
      <c r="V194" s="31" t="n">
        <f aca="false">INDEX(Curves!$A$12:$AZ$907,$BZ194,CC194)</f>
        <v>0</v>
      </c>
      <c r="W194" s="31"/>
      <c r="X194" s="31" t="n">
        <f aca="false">INDEX(Curves!$A$12:$AZ$907,$BZ194,CE194)</f>
        <v>0</v>
      </c>
      <c r="Y194" s="31" t="n">
        <f aca="false">INDEX(Curves!$A$12:$AZ$907,$BZ194,CF194)</f>
        <v>0</v>
      </c>
      <c r="Z194" s="31" t="n">
        <f aca="false">INDEX(Curves!$A$12:$AZ$907,$BZ194,CG194)</f>
        <v>0</v>
      </c>
      <c r="AA194" s="31"/>
      <c r="AB194" s="31" t="n">
        <f aca="false">INDEX(Curves!$A$12:$AZ$907,$BZ194,CI194)</f>
        <v>0</v>
      </c>
      <c r="AC194" s="31" t="n">
        <f aca="false">INDEX(Curves!$A$12:$AZ$907,$BZ194,CJ194)</f>
        <v>0</v>
      </c>
      <c r="AD194" s="31" t="n">
        <f aca="false">INDEX(Curves!$A$12:$AZ$907,$BZ194,CK194)</f>
        <v>0</v>
      </c>
      <c r="AE194" s="31"/>
      <c r="AF194" s="31" t="n">
        <f aca="false">INDEX(Curves!$A$12:$AZ$907,$BZ194,CM194)</f>
        <v>0</v>
      </c>
      <c r="AG194" s="31" t="n">
        <f aca="false">INDEX(Curves!$A$12:$AZ$907,$BZ194,CN194)</f>
        <v>0</v>
      </c>
      <c r="AH194" s="31" t="n">
        <f aca="false">INDEX(Curves!$A$12:$AZ$907,$BZ194,CO194)</f>
        <v>0</v>
      </c>
      <c r="AI194" s="31"/>
      <c r="AJ194" s="31" t="n">
        <f aca="false">INDEX(Curves!$A$12:$AZ$907,$BZ194,CQ194)</f>
        <v>0</v>
      </c>
      <c r="AK194" s="31" t="n">
        <f aca="false">INDEX(Curves!$A$12:$AZ$907,$BZ194,CR194)</f>
        <v>0</v>
      </c>
      <c r="AL194" s="31" t="n">
        <f aca="false">INDEX(Curves!$A$12:$AZ$907,$BZ194,CS194)</f>
        <v>0</v>
      </c>
      <c r="AM194" s="31"/>
      <c r="AN194" s="31" t="n">
        <f aca="false">INDEX(Curves!$A$12:$AZ$907,$BZ194,CU194)</f>
        <v>0</v>
      </c>
      <c r="AO194" s="31" t="n">
        <f aca="false">INDEX(Curves!$A$12:$AZ$907,$BZ194,CV194)</f>
        <v>0</v>
      </c>
      <c r="AP194" s="31" t="n">
        <f aca="false">INDEX(Curves!$A$12:$AZ$907,$BZ194,CW194)</f>
        <v>0</v>
      </c>
      <c r="AQ194" s="31"/>
      <c r="AR194" s="31" t="n">
        <f aca="false">INDEX(Curves!$A$12:$AZ$907,$BZ194,CY194)</f>
        <v>2.191</v>
      </c>
      <c r="AS194" s="31" t="n">
        <f aca="false">INDEX(Curves!$A$12:$AZ$907,$BZ194,CZ194)</f>
        <v>0.215</v>
      </c>
      <c r="AT194" s="31" t="n">
        <f aca="false">INDEX(Curves!$A$12:$AZ$907,$BZ194,DA194)</f>
        <v>0.996560423122942</v>
      </c>
      <c r="AU194" s="31"/>
      <c r="AV194" s="31" t="n">
        <f aca="false">INDEX(Curves!$A$12:$AZ$907,$BZ194,DC194)</f>
        <v>2.45</v>
      </c>
      <c r="AW194" s="31" t="n">
        <f aca="false">INDEX(Curves!$A$12:$AZ$907,$BZ194,DD194)</f>
        <v>0.225</v>
      </c>
      <c r="AX194" s="31" t="n">
        <f aca="false">INDEX(Curves!$A$12:$AZ$907,$BZ194,DE194)</f>
        <v>0.992265906011241</v>
      </c>
      <c r="AY194" s="31"/>
      <c r="AZ194" s="31" t="n">
        <f aca="false">INDEX(Curves!$A$12:$AZ$907,$BZ194,DG194)</f>
        <v>2.556</v>
      </c>
      <c r="BA194" s="31" t="n">
        <f aca="false">INDEX(Curves!$A$12:$AZ$907,$BZ194,DH194)</f>
        <v>0.225</v>
      </c>
      <c r="BB194" s="31" t="n">
        <f aca="false">INDEX(Curves!$A$12:$AZ$907,$BZ194,DI194)</f>
        <v>0.988106281694599</v>
      </c>
      <c r="BC194" s="31"/>
      <c r="BD194" s="31" t="n">
        <f aca="false">INDEX(Curves!$A$12:$AZ$907,$BZ194,DK194)</f>
        <v>2.45</v>
      </c>
      <c r="BE194" s="31" t="n">
        <f aca="false">INDEX(Curves!$A$12:$AZ$907,$BZ194,DL194)</f>
        <v>0.225</v>
      </c>
      <c r="BF194" s="31" t="n">
        <f aca="false">INDEX(Curves!$A$12:$AZ$907,$BZ194,DM194)</f>
        <v>0.983943725771329</v>
      </c>
      <c r="BG194" s="31"/>
      <c r="BH194" s="31" t="n">
        <f aca="false">INDEX(Curves!$A$12:$AZ$907,$BZ194,DO194)</f>
        <v>2.335</v>
      </c>
      <c r="BI194" s="31" t="n">
        <f aca="false">INDEX(Curves!$A$12:$AZ$907,$BZ194,DP194)</f>
        <v>0.185</v>
      </c>
      <c r="BJ194" s="31" t="n">
        <f aca="false">INDEX(Curves!$A$12:$AZ$907,$BZ194,DQ194)</f>
        <v>0.980287303230596</v>
      </c>
      <c r="BK194" s="0"/>
      <c r="BL194" s="0"/>
      <c r="BM194" s="51" t="n">
        <f aca="false">BM193</f>
        <v>35916</v>
      </c>
      <c r="BN194" s="51" t="n">
        <f aca="false">EOMONTH(BM194,1)</f>
        <v>35976</v>
      </c>
      <c r="BO194" s="51" t="n">
        <f aca="false">EOMONTH(BN194,1)</f>
        <v>36007</v>
      </c>
      <c r="BP194" s="51" t="n">
        <f aca="false">EOMONTH(BO194,1)</f>
        <v>36038</v>
      </c>
      <c r="BQ194" s="51" t="n">
        <f aca="false">EOMONTH(BP194,1)</f>
        <v>36068</v>
      </c>
      <c r="BR194" s="51" t="n">
        <f aca="false">EOMONTH(BQ194,1)</f>
        <v>36099</v>
      </c>
      <c r="BS194" s="51" t="n">
        <f aca="false">EOMONTH(BR194,1)</f>
        <v>36129</v>
      </c>
      <c r="BT194" s="51" t="n">
        <f aca="false">EOMONTH(BS194,1)</f>
        <v>36160</v>
      </c>
      <c r="BU194" s="51" t="n">
        <f aca="false">EOMONTH(BT194,1)</f>
        <v>36191</v>
      </c>
      <c r="BV194" s="51" t="n">
        <f aca="false">EOMONTH(BU194,1)</f>
        <v>36219</v>
      </c>
      <c r="BW194" s="51" t="n">
        <f aca="false">EOMONTH(BV194,1)</f>
        <v>36250</v>
      </c>
      <c r="BX194" s="52"/>
      <c r="BZ194" s="34" t="n">
        <f aca="false">MATCH(C194,Curves!$C$12:$C$433,0)</f>
        <v>192</v>
      </c>
      <c r="CA194" s="34" t="n">
        <f aca="false">MATCH(CONCATENATE("NG ",TEXT($BM194,"mmm-yyyy")),Curves!$11:$11,0)</f>
        <v>20</v>
      </c>
      <c r="CB194" s="34" t="n">
        <f aca="false">MATCH(CONCATENATE("B ",TEXT($BM194,"mmm-yyyy")),Curves!$11:$11,0)</f>
        <v>8</v>
      </c>
      <c r="CC194" s="34" t="n">
        <f aca="false">MATCH(CONCATENATE("DISC ",TEXT($BM194,"mmm-yyyy")),Curves!$11:$11,0)</f>
        <v>32</v>
      </c>
      <c r="CD194" s="34"/>
      <c r="CE194" s="34" t="n">
        <f aca="false">MATCH(CONCATENATE("NG ",TEXT($BN194,"mmm-yyyy")),Curves!$11:$11,0)</f>
        <v>21</v>
      </c>
      <c r="CF194" s="34" t="n">
        <f aca="false">MATCH(CONCATENATE("B ",TEXT($BN194,"mmm-yyyy")),Curves!$11:$11,0)</f>
        <v>9</v>
      </c>
      <c r="CG194" s="34" t="n">
        <f aca="false">MATCH(CONCATENATE("DISC ",TEXT($BN194,"mmm-yyyy")),Curves!$11:$11,0)</f>
        <v>33</v>
      </c>
      <c r="CH194" s="34"/>
      <c r="CI194" s="34" t="n">
        <f aca="false">MATCH(CONCATENATE("NG ",TEXT($BO194,"mmm-yyyy")),Curves!$11:$11,0)</f>
        <v>22</v>
      </c>
      <c r="CJ194" s="34" t="n">
        <f aca="false">MATCH(CONCATENATE("B ",TEXT($BO194,"mmm-yyyy")),Curves!$11:$11,0)</f>
        <v>10</v>
      </c>
      <c r="CK194" s="34" t="n">
        <f aca="false">MATCH(CONCATENATE("DISC ",TEXT($BO194,"mmm-yyyy")),Curves!$11:$11,0)</f>
        <v>34</v>
      </c>
      <c r="CL194" s="34"/>
      <c r="CM194" s="34" t="n">
        <f aca="false">MATCH(CONCATENATE("NG ",TEXT($BP194,"mmm-yyyy")),Curves!$11:$11,0)</f>
        <v>23</v>
      </c>
      <c r="CN194" s="34" t="n">
        <f aca="false">MATCH(CONCATENATE("B ",TEXT($BP194,"mmm-yyyy")),Curves!$11:$11,0)</f>
        <v>11</v>
      </c>
      <c r="CO194" s="34" t="n">
        <f aca="false">MATCH(CONCATENATE("DISC ",TEXT($BP194,"mmm-yyyy")),Curves!$11:$11,0)</f>
        <v>35</v>
      </c>
      <c r="CP194" s="34"/>
      <c r="CQ194" s="34" t="n">
        <f aca="false">MATCH(CONCATENATE("NG ",TEXT($BQ194,"mmm-yyyy")),Curves!$11:$11,0)</f>
        <v>24</v>
      </c>
      <c r="CR194" s="34" t="n">
        <f aca="false">MATCH(CONCATENATE("B ",TEXT($BQ194,"mmm-yyyy")),Curves!$11:$11,0)</f>
        <v>12</v>
      </c>
      <c r="CS194" s="34" t="n">
        <f aca="false">MATCH(CONCATENATE("DISC ",TEXT($BQ194,"mmm-yyyy")),Curves!$11:$11,0)</f>
        <v>36</v>
      </c>
      <c r="CT194" s="34"/>
      <c r="CU194" s="34" t="n">
        <f aca="false">MATCH(CONCATENATE("NG ",TEXT($BR194,"mmm-yyyy")),Curves!$11:$11,0)</f>
        <v>25</v>
      </c>
      <c r="CV194" s="34" t="n">
        <f aca="false">MATCH(CONCATENATE("B ",TEXT($BR194,"mmm-yyyy")),Curves!$11:$11,0)</f>
        <v>13</v>
      </c>
      <c r="CW194" s="34" t="n">
        <f aca="false">MATCH(CONCATENATE("DISC ",TEXT($BR194,"mmm-yyyy")),Curves!$11:$11,0)</f>
        <v>37</v>
      </c>
      <c r="CX194" s="34"/>
      <c r="CY194" s="34" t="n">
        <f aca="false">MATCH(CONCATENATE("NG ",TEXT($BS194,"mmm-yyyy")),Curves!$11:$11,0)</f>
        <v>26</v>
      </c>
      <c r="CZ194" s="34" t="n">
        <f aca="false">MATCH(CONCATENATE("B ",TEXT($BS194,"mmm-yyyy")),Curves!$11:$11,0)</f>
        <v>14</v>
      </c>
      <c r="DA194" s="34" t="n">
        <f aca="false">MATCH(CONCATENATE("DISC ",TEXT($BS194,"mmm-yyyy")),Curves!$11:$11,0)</f>
        <v>38</v>
      </c>
      <c r="DB194" s="34"/>
      <c r="DC194" s="34" t="n">
        <f aca="false">MATCH(CONCATENATE("NG ",TEXT($BT194,"mmm-yyyy")),Curves!$11:$11,0)</f>
        <v>27</v>
      </c>
      <c r="DD194" s="34" t="n">
        <f aca="false">MATCH(CONCATENATE("B ",TEXT($BT194,"mmm-yyyy")),Curves!$11:$11,0)</f>
        <v>15</v>
      </c>
      <c r="DE194" s="34" t="n">
        <f aca="false">MATCH(CONCATENATE("DISC ",TEXT($BT194,"mmm-yyyy")),Curves!$11:$11,0)</f>
        <v>39</v>
      </c>
      <c r="DF194" s="34"/>
      <c r="DG194" s="34" t="n">
        <f aca="false">MATCH(CONCATENATE("NG ",TEXT($BU194,"mmm-yyyy")),Curves!$11:$11,0)</f>
        <v>28</v>
      </c>
      <c r="DH194" s="34" t="n">
        <f aca="false">MATCH(CONCATENATE("B ",TEXT($BU194,"mmm-yyyy")),Curves!$11:$11,0)</f>
        <v>16</v>
      </c>
      <c r="DI194" s="34" t="n">
        <f aca="false">MATCH(CONCATENATE("DISC ",TEXT($BU194,"mmm-yyyy")),Curves!$11:$11,0)</f>
        <v>40</v>
      </c>
      <c r="DK194" s="34" t="n">
        <f aca="false">MATCH(CONCATENATE("NG ",TEXT($BV194,"mmm-yyyy")),Curves!$11:$11,0)</f>
        <v>29</v>
      </c>
      <c r="DL194" s="34" t="n">
        <f aca="false">MATCH(CONCATENATE("B ",TEXT($BV194,"mmm-yyyy")),Curves!$11:$11,0)</f>
        <v>17</v>
      </c>
      <c r="DM194" s="34" t="n">
        <f aca="false">MATCH(CONCATENATE("DISC ",TEXT($BV194,"mmm-yyyy")),Curves!$11:$11,0)</f>
        <v>41</v>
      </c>
      <c r="DO194" s="34" t="n">
        <f aca="false">MATCH(CONCATENATE("NG ",TEXT($BW194,"mmm-yyyy")),Curves!$11:$11,0)</f>
        <v>30</v>
      </c>
      <c r="DP194" s="34" t="n">
        <f aca="false">MATCH(CONCATENATE("B ",TEXT($BW194,"mmm-yyyy")),Curves!$11:$11,0)</f>
        <v>18</v>
      </c>
      <c r="DQ194" s="34" t="n">
        <f aca="false">MATCH(CONCATENATE("DISC ",TEXT($BW194,"mmm-yyyy")),Curves!$11:$11,0)</f>
        <v>42</v>
      </c>
    </row>
    <row r="195" customFormat="false" ht="12.75" hidden="false" customHeight="false" outlineLevel="0" collapsed="false">
      <c r="B195" s="26" t="n">
        <f aca="false">IF(C195&lt;&gt;"",IF(C195&gt;=(WORKDAY(EOMONTH(C195,0)+1,-2)),EOMONTH(EOMONTH(C195,0)+1,0)+1,EOMONTH(C195,0)+1),"")</f>
        <v>36100</v>
      </c>
      <c r="C195" s="45" t="n">
        <f aca="false">IF(Curves!C204&lt;&gt;"",Curves!C204,"")</f>
        <v>36078</v>
      </c>
      <c r="D195" s="46"/>
      <c r="E195" s="47" t="n">
        <f aca="false">(T195+U195)*V195</f>
        <v>0</v>
      </c>
      <c r="F195" s="47" t="n">
        <f aca="false">(X195+Y195)*Z195</f>
        <v>0</v>
      </c>
      <c r="G195" s="47" t="n">
        <f aca="false">(AB195+AC195)*AD195</f>
        <v>0</v>
      </c>
      <c r="H195" s="47" t="n">
        <f aca="false">(AF195+AG195)*AH195</f>
        <v>0</v>
      </c>
      <c r="I195" s="47" t="n">
        <f aca="false">(AJ195+AK195)*AL195</f>
        <v>0</v>
      </c>
      <c r="J195" s="47" t="n">
        <f aca="false">(AN195+AO195)*AP195</f>
        <v>0</v>
      </c>
      <c r="K195" s="47" t="n">
        <f aca="false">(AR195+AS195)*AT195</f>
        <v>0</v>
      </c>
      <c r="L195" s="47" t="n">
        <f aca="false">(AV195+AW195)*AX195</f>
        <v>0</v>
      </c>
      <c r="M195" s="47" t="n">
        <f aca="false">(AZ195+BA195)*BB195</f>
        <v>0</v>
      </c>
      <c r="N195" s="47" t="n">
        <f aca="false">(BD195+BE195)*BF195</f>
        <v>0</v>
      </c>
      <c r="O195" s="48" t="n">
        <f aca="false">(BH195+BI195)*BJ195</f>
        <v>0</v>
      </c>
      <c r="P195" s="49" t="n">
        <f aca="false">MAX(E195:O195)</f>
        <v>0</v>
      </c>
      <c r="Q195" s="49" t="n">
        <f aca="false">MIN(K195:O195)</f>
        <v>0</v>
      </c>
      <c r="R195" s="50" t="n">
        <f aca="false">IF(P195-Q195&lt;&gt;0,P195-Q195,R194)</f>
        <v>0.35019919135888</v>
      </c>
      <c r="T195" s="31" t="n">
        <f aca="false">INDEX(Curves!$A$12:$AZ$907,$BZ195,CA195)</f>
        <v>0</v>
      </c>
      <c r="U195" s="31" t="n">
        <f aca="false">INDEX(Curves!$A$12:$AZ$907,$BZ195,CB195)</f>
        <v>0</v>
      </c>
      <c r="V195" s="31" t="n">
        <f aca="false">INDEX(Curves!$A$12:$AZ$907,$BZ195,CC195)</f>
        <v>0</v>
      </c>
      <c r="W195" s="31"/>
      <c r="X195" s="31" t="n">
        <f aca="false">INDEX(Curves!$A$12:$AZ$907,$BZ195,CE195)</f>
        <v>0</v>
      </c>
      <c r="Y195" s="31" t="n">
        <f aca="false">INDEX(Curves!$A$12:$AZ$907,$BZ195,CF195)</f>
        <v>0</v>
      </c>
      <c r="Z195" s="31" t="n">
        <f aca="false">INDEX(Curves!$A$12:$AZ$907,$BZ195,CG195)</f>
        <v>0</v>
      </c>
      <c r="AA195" s="31"/>
      <c r="AB195" s="31" t="n">
        <f aca="false">INDEX(Curves!$A$12:$AZ$907,$BZ195,CI195)</f>
        <v>0</v>
      </c>
      <c r="AC195" s="31" t="n">
        <f aca="false">INDEX(Curves!$A$12:$AZ$907,$BZ195,CJ195)</f>
        <v>0</v>
      </c>
      <c r="AD195" s="31" t="n">
        <f aca="false">INDEX(Curves!$A$12:$AZ$907,$BZ195,CK195)</f>
        <v>0</v>
      </c>
      <c r="AE195" s="31"/>
      <c r="AF195" s="31" t="n">
        <f aca="false">INDEX(Curves!$A$12:$AZ$907,$BZ195,CM195)</f>
        <v>0</v>
      </c>
      <c r="AG195" s="31" t="n">
        <f aca="false">INDEX(Curves!$A$12:$AZ$907,$BZ195,CN195)</f>
        <v>0</v>
      </c>
      <c r="AH195" s="31" t="n">
        <f aca="false">INDEX(Curves!$A$12:$AZ$907,$BZ195,CO195)</f>
        <v>0</v>
      </c>
      <c r="AI195" s="31"/>
      <c r="AJ195" s="31" t="n">
        <f aca="false">INDEX(Curves!$A$12:$AZ$907,$BZ195,CQ195)</f>
        <v>0</v>
      </c>
      <c r="AK195" s="31" t="n">
        <f aca="false">INDEX(Curves!$A$12:$AZ$907,$BZ195,CR195)</f>
        <v>0</v>
      </c>
      <c r="AL195" s="31" t="n">
        <f aca="false">INDEX(Curves!$A$12:$AZ$907,$BZ195,CS195)</f>
        <v>0</v>
      </c>
      <c r="AM195" s="31"/>
      <c r="AN195" s="31" t="n">
        <f aca="false">INDEX(Curves!$A$12:$AZ$907,$BZ195,CU195)</f>
        <v>0</v>
      </c>
      <c r="AO195" s="31" t="n">
        <f aca="false">INDEX(Curves!$A$12:$AZ$907,$BZ195,CV195)</f>
        <v>0</v>
      </c>
      <c r="AP195" s="31" t="n">
        <f aca="false">INDEX(Curves!$A$12:$AZ$907,$BZ195,CW195)</f>
        <v>0</v>
      </c>
      <c r="AQ195" s="31"/>
      <c r="AR195" s="31" t="n">
        <f aca="false">INDEX(Curves!$A$12:$AZ$907,$BZ195,CY195)</f>
        <v>0</v>
      </c>
      <c r="AS195" s="31" t="n">
        <f aca="false">INDEX(Curves!$A$12:$AZ$907,$BZ195,CZ195)</f>
        <v>0</v>
      </c>
      <c r="AT195" s="31" t="n">
        <f aca="false">INDEX(Curves!$A$12:$AZ$907,$BZ195,DA195)</f>
        <v>0</v>
      </c>
      <c r="AU195" s="31"/>
      <c r="AV195" s="31" t="n">
        <f aca="false">INDEX(Curves!$A$12:$AZ$907,$BZ195,DC195)</f>
        <v>0</v>
      </c>
      <c r="AW195" s="31" t="n">
        <f aca="false">INDEX(Curves!$A$12:$AZ$907,$BZ195,DD195)</f>
        <v>0</v>
      </c>
      <c r="AX195" s="31" t="n">
        <f aca="false">INDEX(Curves!$A$12:$AZ$907,$BZ195,DE195)</f>
        <v>0</v>
      </c>
      <c r="AY195" s="31"/>
      <c r="AZ195" s="31" t="n">
        <f aca="false">INDEX(Curves!$A$12:$AZ$907,$BZ195,DG195)</f>
        <v>0</v>
      </c>
      <c r="BA195" s="31" t="n">
        <f aca="false">INDEX(Curves!$A$12:$AZ$907,$BZ195,DH195)</f>
        <v>0</v>
      </c>
      <c r="BB195" s="31" t="n">
        <f aca="false">INDEX(Curves!$A$12:$AZ$907,$BZ195,DI195)</f>
        <v>0</v>
      </c>
      <c r="BC195" s="31"/>
      <c r="BD195" s="31" t="n">
        <f aca="false">INDEX(Curves!$A$12:$AZ$907,$BZ195,DK195)</f>
        <v>0</v>
      </c>
      <c r="BE195" s="31" t="n">
        <f aca="false">INDEX(Curves!$A$12:$AZ$907,$BZ195,DL195)</f>
        <v>0</v>
      </c>
      <c r="BF195" s="31" t="n">
        <f aca="false">INDEX(Curves!$A$12:$AZ$907,$BZ195,DM195)</f>
        <v>0</v>
      </c>
      <c r="BG195" s="31"/>
      <c r="BH195" s="31" t="n">
        <f aca="false">INDEX(Curves!$A$12:$AZ$907,$BZ195,DO195)</f>
        <v>0</v>
      </c>
      <c r="BI195" s="31" t="n">
        <f aca="false">INDEX(Curves!$A$12:$AZ$907,$BZ195,DP195)</f>
        <v>0</v>
      </c>
      <c r="BJ195" s="31" t="n">
        <f aca="false">INDEX(Curves!$A$12:$AZ$907,$BZ195,DQ195)</f>
        <v>0</v>
      </c>
      <c r="BK195" s="0"/>
      <c r="BL195" s="0"/>
      <c r="BM195" s="51" t="n">
        <f aca="false">BM194</f>
        <v>35916</v>
      </c>
      <c r="BN195" s="51" t="n">
        <f aca="false">EOMONTH(BM195,1)</f>
        <v>35976</v>
      </c>
      <c r="BO195" s="51" t="n">
        <f aca="false">EOMONTH(BN195,1)</f>
        <v>36007</v>
      </c>
      <c r="BP195" s="51" t="n">
        <f aca="false">EOMONTH(BO195,1)</f>
        <v>36038</v>
      </c>
      <c r="BQ195" s="51" t="n">
        <f aca="false">EOMONTH(BP195,1)</f>
        <v>36068</v>
      </c>
      <c r="BR195" s="51" t="n">
        <f aca="false">EOMONTH(BQ195,1)</f>
        <v>36099</v>
      </c>
      <c r="BS195" s="51" t="n">
        <f aca="false">EOMONTH(BR195,1)</f>
        <v>36129</v>
      </c>
      <c r="BT195" s="51" t="n">
        <f aca="false">EOMONTH(BS195,1)</f>
        <v>36160</v>
      </c>
      <c r="BU195" s="51" t="n">
        <f aca="false">EOMONTH(BT195,1)</f>
        <v>36191</v>
      </c>
      <c r="BV195" s="51" t="n">
        <f aca="false">EOMONTH(BU195,1)</f>
        <v>36219</v>
      </c>
      <c r="BW195" s="51" t="n">
        <f aca="false">EOMONTH(BV195,1)</f>
        <v>36250</v>
      </c>
      <c r="BX195" s="52"/>
      <c r="BZ195" s="34" t="n">
        <f aca="false">MATCH(C195,Curves!$C$12:$C$433,0)</f>
        <v>193</v>
      </c>
      <c r="CA195" s="34" t="n">
        <f aca="false">MATCH(CONCATENATE("NG ",TEXT($BM195,"mmm-yyyy")),Curves!$11:$11,0)</f>
        <v>20</v>
      </c>
      <c r="CB195" s="34" t="n">
        <f aca="false">MATCH(CONCATENATE("B ",TEXT($BM195,"mmm-yyyy")),Curves!$11:$11,0)</f>
        <v>8</v>
      </c>
      <c r="CC195" s="34" t="n">
        <f aca="false">MATCH(CONCATENATE("DISC ",TEXT($BM195,"mmm-yyyy")),Curves!$11:$11,0)</f>
        <v>32</v>
      </c>
      <c r="CD195" s="34"/>
      <c r="CE195" s="34" t="n">
        <f aca="false">MATCH(CONCATENATE("NG ",TEXT($BN195,"mmm-yyyy")),Curves!$11:$11,0)</f>
        <v>21</v>
      </c>
      <c r="CF195" s="34" t="n">
        <f aca="false">MATCH(CONCATENATE("B ",TEXT($BN195,"mmm-yyyy")),Curves!$11:$11,0)</f>
        <v>9</v>
      </c>
      <c r="CG195" s="34" t="n">
        <f aca="false">MATCH(CONCATENATE("DISC ",TEXT($BN195,"mmm-yyyy")),Curves!$11:$11,0)</f>
        <v>33</v>
      </c>
      <c r="CH195" s="34"/>
      <c r="CI195" s="34" t="n">
        <f aca="false">MATCH(CONCATENATE("NG ",TEXT($BO195,"mmm-yyyy")),Curves!$11:$11,0)</f>
        <v>22</v>
      </c>
      <c r="CJ195" s="34" t="n">
        <f aca="false">MATCH(CONCATENATE("B ",TEXT($BO195,"mmm-yyyy")),Curves!$11:$11,0)</f>
        <v>10</v>
      </c>
      <c r="CK195" s="34" t="n">
        <f aca="false">MATCH(CONCATENATE("DISC ",TEXT($BO195,"mmm-yyyy")),Curves!$11:$11,0)</f>
        <v>34</v>
      </c>
      <c r="CL195" s="34"/>
      <c r="CM195" s="34" t="n">
        <f aca="false">MATCH(CONCATENATE("NG ",TEXT($BP195,"mmm-yyyy")),Curves!$11:$11,0)</f>
        <v>23</v>
      </c>
      <c r="CN195" s="34" t="n">
        <f aca="false">MATCH(CONCATENATE("B ",TEXT($BP195,"mmm-yyyy")),Curves!$11:$11,0)</f>
        <v>11</v>
      </c>
      <c r="CO195" s="34" t="n">
        <f aca="false">MATCH(CONCATENATE("DISC ",TEXT($BP195,"mmm-yyyy")),Curves!$11:$11,0)</f>
        <v>35</v>
      </c>
      <c r="CP195" s="34"/>
      <c r="CQ195" s="34" t="n">
        <f aca="false">MATCH(CONCATENATE("NG ",TEXT($BQ195,"mmm-yyyy")),Curves!$11:$11,0)</f>
        <v>24</v>
      </c>
      <c r="CR195" s="34" t="n">
        <f aca="false">MATCH(CONCATENATE("B ",TEXT($BQ195,"mmm-yyyy")),Curves!$11:$11,0)</f>
        <v>12</v>
      </c>
      <c r="CS195" s="34" t="n">
        <f aca="false">MATCH(CONCATENATE("DISC ",TEXT($BQ195,"mmm-yyyy")),Curves!$11:$11,0)</f>
        <v>36</v>
      </c>
      <c r="CT195" s="34"/>
      <c r="CU195" s="34" t="n">
        <f aca="false">MATCH(CONCATENATE("NG ",TEXT($BR195,"mmm-yyyy")),Curves!$11:$11,0)</f>
        <v>25</v>
      </c>
      <c r="CV195" s="34" t="n">
        <f aca="false">MATCH(CONCATENATE("B ",TEXT($BR195,"mmm-yyyy")),Curves!$11:$11,0)</f>
        <v>13</v>
      </c>
      <c r="CW195" s="34" t="n">
        <f aca="false">MATCH(CONCATENATE("DISC ",TEXT($BR195,"mmm-yyyy")),Curves!$11:$11,0)</f>
        <v>37</v>
      </c>
      <c r="CX195" s="34"/>
      <c r="CY195" s="34" t="n">
        <f aca="false">MATCH(CONCATENATE("NG ",TEXT($BS195,"mmm-yyyy")),Curves!$11:$11,0)</f>
        <v>26</v>
      </c>
      <c r="CZ195" s="34" t="n">
        <f aca="false">MATCH(CONCATENATE("B ",TEXT($BS195,"mmm-yyyy")),Curves!$11:$11,0)</f>
        <v>14</v>
      </c>
      <c r="DA195" s="34" t="n">
        <f aca="false">MATCH(CONCATENATE("DISC ",TEXT($BS195,"mmm-yyyy")),Curves!$11:$11,0)</f>
        <v>38</v>
      </c>
      <c r="DB195" s="34"/>
      <c r="DC195" s="34" t="n">
        <f aca="false">MATCH(CONCATENATE("NG ",TEXT($BT195,"mmm-yyyy")),Curves!$11:$11,0)</f>
        <v>27</v>
      </c>
      <c r="DD195" s="34" t="n">
        <f aca="false">MATCH(CONCATENATE("B ",TEXT($BT195,"mmm-yyyy")),Curves!$11:$11,0)</f>
        <v>15</v>
      </c>
      <c r="DE195" s="34" t="n">
        <f aca="false">MATCH(CONCATENATE("DISC ",TEXT($BT195,"mmm-yyyy")),Curves!$11:$11,0)</f>
        <v>39</v>
      </c>
      <c r="DF195" s="34"/>
      <c r="DG195" s="34" t="n">
        <f aca="false">MATCH(CONCATENATE("NG ",TEXT($BU195,"mmm-yyyy")),Curves!$11:$11,0)</f>
        <v>28</v>
      </c>
      <c r="DH195" s="34" t="n">
        <f aca="false">MATCH(CONCATENATE("B ",TEXT($BU195,"mmm-yyyy")),Curves!$11:$11,0)</f>
        <v>16</v>
      </c>
      <c r="DI195" s="34" t="n">
        <f aca="false">MATCH(CONCATENATE("DISC ",TEXT($BU195,"mmm-yyyy")),Curves!$11:$11,0)</f>
        <v>40</v>
      </c>
      <c r="DK195" s="34" t="n">
        <f aca="false">MATCH(CONCATENATE("NG ",TEXT($BV195,"mmm-yyyy")),Curves!$11:$11,0)</f>
        <v>29</v>
      </c>
      <c r="DL195" s="34" t="n">
        <f aca="false">MATCH(CONCATENATE("B ",TEXT($BV195,"mmm-yyyy")),Curves!$11:$11,0)</f>
        <v>17</v>
      </c>
      <c r="DM195" s="34" t="n">
        <f aca="false">MATCH(CONCATENATE("DISC ",TEXT($BV195,"mmm-yyyy")),Curves!$11:$11,0)</f>
        <v>41</v>
      </c>
      <c r="DO195" s="34" t="n">
        <f aca="false">MATCH(CONCATENATE("NG ",TEXT($BW195,"mmm-yyyy")),Curves!$11:$11,0)</f>
        <v>30</v>
      </c>
      <c r="DP195" s="34" t="n">
        <f aca="false">MATCH(CONCATENATE("B ",TEXT($BW195,"mmm-yyyy")),Curves!$11:$11,0)</f>
        <v>18</v>
      </c>
      <c r="DQ195" s="34" t="n">
        <f aca="false">MATCH(CONCATENATE("DISC ",TEXT($BW195,"mmm-yyyy")),Curves!$11:$11,0)</f>
        <v>42</v>
      </c>
    </row>
    <row r="196" customFormat="false" ht="12.75" hidden="false" customHeight="false" outlineLevel="0" collapsed="false">
      <c r="B196" s="26" t="n">
        <f aca="false">IF(C196&lt;&gt;"",IF(C196&gt;=(WORKDAY(EOMONTH(C196,0)+1,-2)),EOMONTH(EOMONTH(C196,0)+1,0)+1,EOMONTH(C196,0)+1),"")</f>
        <v>36100</v>
      </c>
      <c r="C196" s="45" t="n">
        <f aca="false">IF(Curves!C205&lt;&gt;"",Curves!C205,"")</f>
        <v>36079</v>
      </c>
      <c r="D196" s="46"/>
      <c r="E196" s="47" t="n">
        <f aca="false">(T196+U196)*V196</f>
        <v>0</v>
      </c>
      <c r="F196" s="47" t="n">
        <f aca="false">(X196+Y196)*Z196</f>
        <v>0</v>
      </c>
      <c r="G196" s="47" t="n">
        <f aca="false">(AB196+AC196)*AD196</f>
        <v>0</v>
      </c>
      <c r="H196" s="47" t="n">
        <f aca="false">(AF196+AG196)*AH196</f>
        <v>0</v>
      </c>
      <c r="I196" s="47" t="n">
        <f aca="false">(AJ196+AK196)*AL196</f>
        <v>0</v>
      </c>
      <c r="J196" s="47" t="n">
        <f aca="false">(AN196+AO196)*AP196</f>
        <v>0</v>
      </c>
      <c r="K196" s="47" t="n">
        <f aca="false">(AR196+AS196)*AT196</f>
        <v>0</v>
      </c>
      <c r="L196" s="47" t="n">
        <f aca="false">(AV196+AW196)*AX196</f>
        <v>0</v>
      </c>
      <c r="M196" s="47" t="n">
        <f aca="false">(AZ196+BA196)*BB196</f>
        <v>0</v>
      </c>
      <c r="N196" s="47" t="n">
        <f aca="false">(BD196+BE196)*BF196</f>
        <v>0</v>
      </c>
      <c r="O196" s="48" t="n">
        <f aca="false">(BH196+BI196)*BJ196</f>
        <v>0</v>
      </c>
      <c r="P196" s="49" t="n">
        <f aca="false">MAX(E196:O196)</f>
        <v>0</v>
      </c>
      <c r="Q196" s="49" t="n">
        <f aca="false">MIN(K196:O196)</f>
        <v>0</v>
      </c>
      <c r="R196" s="50" t="n">
        <f aca="false">IF(P196-Q196&lt;&gt;0,P196-Q196,R195)</f>
        <v>0.35019919135888</v>
      </c>
      <c r="T196" s="31" t="n">
        <f aca="false">INDEX(Curves!$A$12:$AZ$907,$BZ196,CA196)</f>
        <v>0</v>
      </c>
      <c r="U196" s="31" t="n">
        <f aca="false">INDEX(Curves!$A$12:$AZ$907,$BZ196,CB196)</f>
        <v>0</v>
      </c>
      <c r="V196" s="31" t="n">
        <f aca="false">INDEX(Curves!$A$12:$AZ$907,$BZ196,CC196)</f>
        <v>0</v>
      </c>
      <c r="W196" s="31"/>
      <c r="X196" s="31" t="n">
        <f aca="false">INDEX(Curves!$A$12:$AZ$907,$BZ196,CE196)</f>
        <v>0</v>
      </c>
      <c r="Y196" s="31" t="n">
        <f aca="false">INDEX(Curves!$A$12:$AZ$907,$BZ196,CF196)</f>
        <v>0</v>
      </c>
      <c r="Z196" s="31" t="n">
        <f aca="false">INDEX(Curves!$A$12:$AZ$907,$BZ196,CG196)</f>
        <v>0</v>
      </c>
      <c r="AA196" s="31"/>
      <c r="AB196" s="31" t="n">
        <f aca="false">INDEX(Curves!$A$12:$AZ$907,$BZ196,CI196)</f>
        <v>0</v>
      </c>
      <c r="AC196" s="31" t="n">
        <f aca="false">INDEX(Curves!$A$12:$AZ$907,$BZ196,CJ196)</f>
        <v>0</v>
      </c>
      <c r="AD196" s="31" t="n">
        <f aca="false">INDEX(Curves!$A$12:$AZ$907,$BZ196,CK196)</f>
        <v>0</v>
      </c>
      <c r="AE196" s="31"/>
      <c r="AF196" s="31" t="n">
        <f aca="false">INDEX(Curves!$A$12:$AZ$907,$BZ196,CM196)</f>
        <v>0</v>
      </c>
      <c r="AG196" s="31" t="n">
        <f aca="false">INDEX(Curves!$A$12:$AZ$907,$BZ196,CN196)</f>
        <v>0</v>
      </c>
      <c r="AH196" s="31" t="n">
        <f aca="false">INDEX(Curves!$A$12:$AZ$907,$BZ196,CO196)</f>
        <v>0</v>
      </c>
      <c r="AI196" s="31"/>
      <c r="AJ196" s="31" t="n">
        <f aca="false">INDEX(Curves!$A$12:$AZ$907,$BZ196,CQ196)</f>
        <v>0</v>
      </c>
      <c r="AK196" s="31" t="n">
        <f aca="false">INDEX(Curves!$A$12:$AZ$907,$BZ196,CR196)</f>
        <v>0</v>
      </c>
      <c r="AL196" s="31" t="n">
        <f aca="false">INDEX(Curves!$A$12:$AZ$907,$BZ196,CS196)</f>
        <v>0</v>
      </c>
      <c r="AM196" s="31"/>
      <c r="AN196" s="31" t="n">
        <f aca="false">INDEX(Curves!$A$12:$AZ$907,$BZ196,CU196)</f>
        <v>0</v>
      </c>
      <c r="AO196" s="31" t="n">
        <f aca="false">INDEX(Curves!$A$12:$AZ$907,$BZ196,CV196)</f>
        <v>0</v>
      </c>
      <c r="AP196" s="31" t="n">
        <f aca="false">INDEX(Curves!$A$12:$AZ$907,$BZ196,CW196)</f>
        <v>0</v>
      </c>
      <c r="AQ196" s="31"/>
      <c r="AR196" s="31" t="n">
        <f aca="false">INDEX(Curves!$A$12:$AZ$907,$BZ196,CY196)</f>
        <v>0</v>
      </c>
      <c r="AS196" s="31" t="n">
        <f aca="false">INDEX(Curves!$A$12:$AZ$907,$BZ196,CZ196)</f>
        <v>0</v>
      </c>
      <c r="AT196" s="31" t="n">
        <f aca="false">INDEX(Curves!$A$12:$AZ$907,$BZ196,DA196)</f>
        <v>0</v>
      </c>
      <c r="AU196" s="31"/>
      <c r="AV196" s="31" t="n">
        <f aca="false">INDEX(Curves!$A$12:$AZ$907,$BZ196,DC196)</f>
        <v>0</v>
      </c>
      <c r="AW196" s="31" t="n">
        <f aca="false">INDEX(Curves!$A$12:$AZ$907,$BZ196,DD196)</f>
        <v>0</v>
      </c>
      <c r="AX196" s="31" t="n">
        <f aca="false">INDEX(Curves!$A$12:$AZ$907,$BZ196,DE196)</f>
        <v>0</v>
      </c>
      <c r="AY196" s="31"/>
      <c r="AZ196" s="31" t="n">
        <f aca="false">INDEX(Curves!$A$12:$AZ$907,$BZ196,DG196)</f>
        <v>0</v>
      </c>
      <c r="BA196" s="31" t="n">
        <f aca="false">INDEX(Curves!$A$12:$AZ$907,$BZ196,DH196)</f>
        <v>0</v>
      </c>
      <c r="BB196" s="31" t="n">
        <f aca="false">INDEX(Curves!$A$12:$AZ$907,$BZ196,DI196)</f>
        <v>0</v>
      </c>
      <c r="BC196" s="31"/>
      <c r="BD196" s="31" t="n">
        <f aca="false">INDEX(Curves!$A$12:$AZ$907,$BZ196,DK196)</f>
        <v>0</v>
      </c>
      <c r="BE196" s="31" t="n">
        <f aca="false">INDEX(Curves!$A$12:$AZ$907,$BZ196,DL196)</f>
        <v>0</v>
      </c>
      <c r="BF196" s="31" t="n">
        <f aca="false">INDEX(Curves!$A$12:$AZ$907,$BZ196,DM196)</f>
        <v>0</v>
      </c>
      <c r="BG196" s="31"/>
      <c r="BH196" s="31" t="n">
        <f aca="false">INDEX(Curves!$A$12:$AZ$907,$BZ196,DO196)</f>
        <v>0</v>
      </c>
      <c r="BI196" s="31" t="n">
        <f aca="false">INDEX(Curves!$A$12:$AZ$907,$BZ196,DP196)</f>
        <v>0</v>
      </c>
      <c r="BJ196" s="31" t="n">
        <f aca="false">INDEX(Curves!$A$12:$AZ$907,$BZ196,DQ196)</f>
        <v>0</v>
      </c>
      <c r="BK196" s="0"/>
      <c r="BL196" s="0"/>
      <c r="BM196" s="51" t="n">
        <f aca="false">BM195</f>
        <v>35916</v>
      </c>
      <c r="BN196" s="51" t="n">
        <f aca="false">EOMONTH(BM196,1)</f>
        <v>35976</v>
      </c>
      <c r="BO196" s="51" t="n">
        <f aca="false">EOMONTH(BN196,1)</f>
        <v>36007</v>
      </c>
      <c r="BP196" s="51" t="n">
        <f aca="false">EOMONTH(BO196,1)</f>
        <v>36038</v>
      </c>
      <c r="BQ196" s="51" t="n">
        <f aca="false">EOMONTH(BP196,1)</f>
        <v>36068</v>
      </c>
      <c r="BR196" s="51" t="n">
        <f aca="false">EOMONTH(BQ196,1)</f>
        <v>36099</v>
      </c>
      <c r="BS196" s="51" t="n">
        <f aca="false">EOMONTH(BR196,1)</f>
        <v>36129</v>
      </c>
      <c r="BT196" s="51" t="n">
        <f aca="false">EOMONTH(BS196,1)</f>
        <v>36160</v>
      </c>
      <c r="BU196" s="51" t="n">
        <f aca="false">EOMONTH(BT196,1)</f>
        <v>36191</v>
      </c>
      <c r="BV196" s="51" t="n">
        <f aca="false">EOMONTH(BU196,1)</f>
        <v>36219</v>
      </c>
      <c r="BW196" s="51" t="n">
        <f aca="false">EOMONTH(BV196,1)</f>
        <v>36250</v>
      </c>
      <c r="BX196" s="52"/>
      <c r="BZ196" s="34" t="n">
        <f aca="false">MATCH(C196,Curves!$C$12:$C$433,0)</f>
        <v>194</v>
      </c>
      <c r="CA196" s="34" t="n">
        <f aca="false">MATCH(CONCATENATE("NG ",TEXT($BM196,"mmm-yyyy")),Curves!$11:$11,0)</f>
        <v>20</v>
      </c>
      <c r="CB196" s="34" t="n">
        <f aca="false">MATCH(CONCATENATE("B ",TEXT($BM196,"mmm-yyyy")),Curves!$11:$11,0)</f>
        <v>8</v>
      </c>
      <c r="CC196" s="34" t="n">
        <f aca="false">MATCH(CONCATENATE("DISC ",TEXT($BM196,"mmm-yyyy")),Curves!$11:$11,0)</f>
        <v>32</v>
      </c>
      <c r="CD196" s="34"/>
      <c r="CE196" s="34" t="n">
        <f aca="false">MATCH(CONCATENATE("NG ",TEXT($BN196,"mmm-yyyy")),Curves!$11:$11,0)</f>
        <v>21</v>
      </c>
      <c r="CF196" s="34" t="n">
        <f aca="false">MATCH(CONCATENATE("B ",TEXT($BN196,"mmm-yyyy")),Curves!$11:$11,0)</f>
        <v>9</v>
      </c>
      <c r="CG196" s="34" t="n">
        <f aca="false">MATCH(CONCATENATE("DISC ",TEXT($BN196,"mmm-yyyy")),Curves!$11:$11,0)</f>
        <v>33</v>
      </c>
      <c r="CH196" s="34"/>
      <c r="CI196" s="34" t="n">
        <f aca="false">MATCH(CONCATENATE("NG ",TEXT($BO196,"mmm-yyyy")),Curves!$11:$11,0)</f>
        <v>22</v>
      </c>
      <c r="CJ196" s="34" t="n">
        <f aca="false">MATCH(CONCATENATE("B ",TEXT($BO196,"mmm-yyyy")),Curves!$11:$11,0)</f>
        <v>10</v>
      </c>
      <c r="CK196" s="34" t="n">
        <f aca="false">MATCH(CONCATENATE("DISC ",TEXT($BO196,"mmm-yyyy")),Curves!$11:$11,0)</f>
        <v>34</v>
      </c>
      <c r="CL196" s="34"/>
      <c r="CM196" s="34" t="n">
        <f aca="false">MATCH(CONCATENATE("NG ",TEXT($BP196,"mmm-yyyy")),Curves!$11:$11,0)</f>
        <v>23</v>
      </c>
      <c r="CN196" s="34" t="n">
        <f aca="false">MATCH(CONCATENATE("B ",TEXT($BP196,"mmm-yyyy")),Curves!$11:$11,0)</f>
        <v>11</v>
      </c>
      <c r="CO196" s="34" t="n">
        <f aca="false">MATCH(CONCATENATE("DISC ",TEXT($BP196,"mmm-yyyy")),Curves!$11:$11,0)</f>
        <v>35</v>
      </c>
      <c r="CP196" s="34"/>
      <c r="CQ196" s="34" t="n">
        <f aca="false">MATCH(CONCATENATE("NG ",TEXT($BQ196,"mmm-yyyy")),Curves!$11:$11,0)</f>
        <v>24</v>
      </c>
      <c r="CR196" s="34" t="n">
        <f aca="false">MATCH(CONCATENATE("B ",TEXT($BQ196,"mmm-yyyy")),Curves!$11:$11,0)</f>
        <v>12</v>
      </c>
      <c r="CS196" s="34" t="n">
        <f aca="false">MATCH(CONCATENATE("DISC ",TEXT($BQ196,"mmm-yyyy")),Curves!$11:$11,0)</f>
        <v>36</v>
      </c>
      <c r="CT196" s="34"/>
      <c r="CU196" s="34" t="n">
        <f aca="false">MATCH(CONCATENATE("NG ",TEXT($BR196,"mmm-yyyy")),Curves!$11:$11,0)</f>
        <v>25</v>
      </c>
      <c r="CV196" s="34" t="n">
        <f aca="false">MATCH(CONCATENATE("B ",TEXT($BR196,"mmm-yyyy")),Curves!$11:$11,0)</f>
        <v>13</v>
      </c>
      <c r="CW196" s="34" t="n">
        <f aca="false">MATCH(CONCATENATE("DISC ",TEXT($BR196,"mmm-yyyy")),Curves!$11:$11,0)</f>
        <v>37</v>
      </c>
      <c r="CX196" s="34"/>
      <c r="CY196" s="34" t="n">
        <f aca="false">MATCH(CONCATENATE("NG ",TEXT($BS196,"mmm-yyyy")),Curves!$11:$11,0)</f>
        <v>26</v>
      </c>
      <c r="CZ196" s="34" t="n">
        <f aca="false">MATCH(CONCATENATE("B ",TEXT($BS196,"mmm-yyyy")),Curves!$11:$11,0)</f>
        <v>14</v>
      </c>
      <c r="DA196" s="34" t="n">
        <f aca="false">MATCH(CONCATENATE("DISC ",TEXT($BS196,"mmm-yyyy")),Curves!$11:$11,0)</f>
        <v>38</v>
      </c>
      <c r="DB196" s="34"/>
      <c r="DC196" s="34" t="n">
        <f aca="false">MATCH(CONCATENATE("NG ",TEXT($BT196,"mmm-yyyy")),Curves!$11:$11,0)</f>
        <v>27</v>
      </c>
      <c r="DD196" s="34" t="n">
        <f aca="false">MATCH(CONCATENATE("B ",TEXT($BT196,"mmm-yyyy")),Curves!$11:$11,0)</f>
        <v>15</v>
      </c>
      <c r="DE196" s="34" t="n">
        <f aca="false">MATCH(CONCATENATE("DISC ",TEXT($BT196,"mmm-yyyy")),Curves!$11:$11,0)</f>
        <v>39</v>
      </c>
      <c r="DF196" s="34"/>
      <c r="DG196" s="34" t="n">
        <f aca="false">MATCH(CONCATENATE("NG ",TEXT($BU196,"mmm-yyyy")),Curves!$11:$11,0)</f>
        <v>28</v>
      </c>
      <c r="DH196" s="34" t="n">
        <f aca="false">MATCH(CONCATENATE("B ",TEXT($BU196,"mmm-yyyy")),Curves!$11:$11,0)</f>
        <v>16</v>
      </c>
      <c r="DI196" s="34" t="n">
        <f aca="false">MATCH(CONCATENATE("DISC ",TEXT($BU196,"mmm-yyyy")),Curves!$11:$11,0)</f>
        <v>40</v>
      </c>
      <c r="DK196" s="34" t="n">
        <f aca="false">MATCH(CONCATENATE("NG ",TEXT($BV196,"mmm-yyyy")),Curves!$11:$11,0)</f>
        <v>29</v>
      </c>
      <c r="DL196" s="34" t="n">
        <f aca="false">MATCH(CONCATENATE("B ",TEXT($BV196,"mmm-yyyy")),Curves!$11:$11,0)</f>
        <v>17</v>
      </c>
      <c r="DM196" s="34" t="n">
        <f aca="false">MATCH(CONCATENATE("DISC ",TEXT($BV196,"mmm-yyyy")),Curves!$11:$11,0)</f>
        <v>41</v>
      </c>
      <c r="DO196" s="34" t="n">
        <f aca="false">MATCH(CONCATENATE("NG ",TEXT($BW196,"mmm-yyyy")),Curves!$11:$11,0)</f>
        <v>30</v>
      </c>
      <c r="DP196" s="34" t="n">
        <f aca="false">MATCH(CONCATENATE("B ",TEXT($BW196,"mmm-yyyy")),Curves!$11:$11,0)</f>
        <v>18</v>
      </c>
      <c r="DQ196" s="34" t="n">
        <f aca="false">MATCH(CONCATENATE("DISC ",TEXT($BW196,"mmm-yyyy")),Curves!$11:$11,0)</f>
        <v>42</v>
      </c>
    </row>
    <row r="197" customFormat="false" ht="12.75" hidden="false" customHeight="false" outlineLevel="0" collapsed="false">
      <c r="B197" s="26" t="n">
        <f aca="false">IF(C197&lt;&gt;"",IF(C197&gt;=(WORKDAY(EOMONTH(C197,0)+1,-2)),EOMONTH(EOMONTH(C197,0)+1,0)+1,EOMONTH(C197,0)+1),"")</f>
        <v>36100</v>
      </c>
      <c r="C197" s="45" t="n">
        <f aca="false">IF(Curves!C206&lt;&gt;"",Curves!C206,"")</f>
        <v>36080</v>
      </c>
      <c r="D197" s="46"/>
      <c r="E197" s="47" t="n">
        <f aca="false">(T197+U197)*V197</f>
        <v>0</v>
      </c>
      <c r="F197" s="47" t="n">
        <f aca="false">(X197+Y197)*Z197</f>
        <v>0</v>
      </c>
      <c r="G197" s="47" t="n">
        <f aca="false">(AB197+AC197)*AD197</f>
        <v>0</v>
      </c>
      <c r="H197" s="47" t="n">
        <f aca="false">(AF197+AG197)*AH197</f>
        <v>0</v>
      </c>
      <c r="I197" s="47" t="n">
        <f aca="false">(AJ197+AK197)*AL197</f>
        <v>0</v>
      </c>
      <c r="J197" s="47" t="n">
        <f aca="false">(AN197+AO197)*AP197</f>
        <v>0</v>
      </c>
      <c r="K197" s="47" t="n">
        <f aca="false">(AR197+AS197)*AT197</f>
        <v>2.34695777129922</v>
      </c>
      <c r="L197" s="47" t="n">
        <f aca="false">(AV197+AW197)*AX197</f>
        <v>2.60784982848078</v>
      </c>
      <c r="M197" s="47" t="n">
        <f aca="false">(AZ197+BA197)*BB197</f>
        <v>2.71357508218353</v>
      </c>
      <c r="N197" s="47" t="n">
        <f aca="false">(BD197+BE197)*BF197</f>
        <v>2.61847279756685</v>
      </c>
      <c r="O197" s="48" t="n">
        <f aca="false">(BH197+BI197)*BJ197</f>
        <v>2.46653440253059</v>
      </c>
      <c r="P197" s="49" t="n">
        <f aca="false">MAX(E197:O197)</f>
        <v>2.71357508218353</v>
      </c>
      <c r="Q197" s="49" t="n">
        <f aca="false">MIN(K197:O197)</f>
        <v>2.34695777129922</v>
      </c>
      <c r="R197" s="50" t="n">
        <f aca="false">IF(P197-Q197&lt;&gt;0,P197-Q197,R196)</f>
        <v>0.366617310884312</v>
      </c>
      <c r="T197" s="31" t="n">
        <f aca="false">INDEX(Curves!$A$12:$AZ$907,$BZ197,CA197)</f>
        <v>0</v>
      </c>
      <c r="U197" s="31" t="n">
        <f aca="false">INDEX(Curves!$A$12:$AZ$907,$BZ197,CB197)</f>
        <v>0</v>
      </c>
      <c r="V197" s="31" t="n">
        <f aca="false">INDEX(Curves!$A$12:$AZ$907,$BZ197,CC197)</f>
        <v>0</v>
      </c>
      <c r="W197" s="31"/>
      <c r="X197" s="31" t="n">
        <f aca="false">INDEX(Curves!$A$12:$AZ$907,$BZ197,CE197)</f>
        <v>0</v>
      </c>
      <c r="Y197" s="31" t="n">
        <f aca="false">INDEX(Curves!$A$12:$AZ$907,$BZ197,CF197)</f>
        <v>0</v>
      </c>
      <c r="Z197" s="31" t="n">
        <f aca="false">INDEX(Curves!$A$12:$AZ$907,$BZ197,CG197)</f>
        <v>0</v>
      </c>
      <c r="AA197" s="31"/>
      <c r="AB197" s="31" t="n">
        <f aca="false">INDEX(Curves!$A$12:$AZ$907,$BZ197,CI197)</f>
        <v>0</v>
      </c>
      <c r="AC197" s="31" t="n">
        <f aca="false">INDEX(Curves!$A$12:$AZ$907,$BZ197,CJ197)</f>
        <v>0</v>
      </c>
      <c r="AD197" s="31" t="n">
        <f aca="false">INDEX(Curves!$A$12:$AZ$907,$BZ197,CK197)</f>
        <v>0</v>
      </c>
      <c r="AE197" s="31"/>
      <c r="AF197" s="31" t="n">
        <f aca="false">INDEX(Curves!$A$12:$AZ$907,$BZ197,CM197)</f>
        <v>0</v>
      </c>
      <c r="AG197" s="31" t="n">
        <f aca="false">INDEX(Curves!$A$12:$AZ$907,$BZ197,CN197)</f>
        <v>0</v>
      </c>
      <c r="AH197" s="31" t="n">
        <f aca="false">INDEX(Curves!$A$12:$AZ$907,$BZ197,CO197)</f>
        <v>0</v>
      </c>
      <c r="AI197" s="31"/>
      <c r="AJ197" s="31" t="n">
        <f aca="false">INDEX(Curves!$A$12:$AZ$907,$BZ197,CQ197)</f>
        <v>0</v>
      </c>
      <c r="AK197" s="31" t="n">
        <f aca="false">INDEX(Curves!$A$12:$AZ$907,$BZ197,CR197)</f>
        <v>0</v>
      </c>
      <c r="AL197" s="31" t="n">
        <f aca="false">INDEX(Curves!$A$12:$AZ$907,$BZ197,CS197)</f>
        <v>0</v>
      </c>
      <c r="AM197" s="31"/>
      <c r="AN197" s="31" t="n">
        <f aca="false">INDEX(Curves!$A$12:$AZ$907,$BZ197,CU197)</f>
        <v>0</v>
      </c>
      <c r="AO197" s="31" t="n">
        <f aca="false">INDEX(Curves!$A$12:$AZ$907,$BZ197,CV197)</f>
        <v>0</v>
      </c>
      <c r="AP197" s="31" t="n">
        <f aca="false">INDEX(Curves!$A$12:$AZ$907,$BZ197,CW197)</f>
        <v>0</v>
      </c>
      <c r="AQ197" s="31"/>
      <c r="AR197" s="31" t="n">
        <f aca="false">INDEX(Curves!$A$12:$AZ$907,$BZ197,CY197)</f>
        <v>2.089</v>
      </c>
      <c r="AS197" s="31" t="n">
        <f aca="false">INDEX(Curves!$A$12:$AZ$907,$BZ197,CZ197)</f>
        <v>0.265</v>
      </c>
      <c r="AT197" s="31" t="n">
        <f aca="false">INDEX(Curves!$A$12:$AZ$907,$BZ197,DA197)</f>
        <v>0.997008399022609</v>
      </c>
      <c r="AU197" s="31"/>
      <c r="AV197" s="31" t="n">
        <f aca="false">INDEX(Curves!$A$12:$AZ$907,$BZ197,DC197)</f>
        <v>2.382</v>
      </c>
      <c r="AW197" s="31" t="n">
        <f aca="false">INDEX(Curves!$A$12:$AZ$907,$BZ197,DD197)</f>
        <v>0.245</v>
      </c>
      <c r="AX197" s="31" t="n">
        <f aca="false">INDEX(Curves!$A$12:$AZ$907,$BZ197,DE197)</f>
        <v>0.992710250658843</v>
      </c>
      <c r="AY197" s="31"/>
      <c r="AZ197" s="31" t="n">
        <f aca="false">INDEX(Curves!$A$12:$AZ$907,$BZ197,DG197)</f>
        <v>2.5</v>
      </c>
      <c r="BA197" s="31" t="n">
        <f aca="false">INDEX(Curves!$A$12:$AZ$907,$BZ197,DH197)</f>
        <v>0.245</v>
      </c>
      <c r="BB197" s="31" t="n">
        <f aca="false">INDEX(Curves!$A$12:$AZ$907,$BZ197,DI197)</f>
        <v>0.988551942507663</v>
      </c>
      <c r="BC197" s="31"/>
      <c r="BD197" s="31" t="n">
        <f aca="false">INDEX(Curves!$A$12:$AZ$907,$BZ197,DK197)</f>
        <v>2.415</v>
      </c>
      <c r="BE197" s="31" t="n">
        <f aca="false">INDEX(Curves!$A$12:$AZ$907,$BZ197,DL197)</f>
        <v>0.245</v>
      </c>
      <c r="BF197" s="31" t="n">
        <f aca="false">INDEX(Curves!$A$12:$AZ$907,$BZ197,DM197)</f>
        <v>0.984388269761975</v>
      </c>
      <c r="BG197" s="31"/>
      <c r="BH197" s="31" t="n">
        <f aca="false">INDEX(Curves!$A$12:$AZ$907,$BZ197,DO197)</f>
        <v>2.32</v>
      </c>
      <c r="BI197" s="31" t="n">
        <f aca="false">INDEX(Curves!$A$12:$AZ$907,$BZ197,DP197)</f>
        <v>0.195</v>
      </c>
      <c r="BJ197" s="31" t="n">
        <f aca="false">INDEX(Curves!$A$12:$AZ$907,$BZ197,DQ197)</f>
        <v>0.980729384704011</v>
      </c>
      <c r="BK197" s="0"/>
      <c r="BL197" s="0"/>
      <c r="BM197" s="51" t="n">
        <f aca="false">BM196</f>
        <v>35916</v>
      </c>
      <c r="BN197" s="51" t="n">
        <f aca="false">EOMONTH(BM197,1)</f>
        <v>35976</v>
      </c>
      <c r="BO197" s="51" t="n">
        <f aca="false">EOMONTH(BN197,1)</f>
        <v>36007</v>
      </c>
      <c r="BP197" s="51" t="n">
        <f aca="false">EOMONTH(BO197,1)</f>
        <v>36038</v>
      </c>
      <c r="BQ197" s="51" t="n">
        <f aca="false">EOMONTH(BP197,1)</f>
        <v>36068</v>
      </c>
      <c r="BR197" s="51" t="n">
        <f aca="false">EOMONTH(BQ197,1)</f>
        <v>36099</v>
      </c>
      <c r="BS197" s="51" t="n">
        <f aca="false">EOMONTH(BR197,1)</f>
        <v>36129</v>
      </c>
      <c r="BT197" s="51" t="n">
        <f aca="false">EOMONTH(BS197,1)</f>
        <v>36160</v>
      </c>
      <c r="BU197" s="51" t="n">
        <f aca="false">EOMONTH(BT197,1)</f>
        <v>36191</v>
      </c>
      <c r="BV197" s="51" t="n">
        <f aca="false">EOMONTH(BU197,1)</f>
        <v>36219</v>
      </c>
      <c r="BW197" s="51" t="n">
        <f aca="false">EOMONTH(BV197,1)</f>
        <v>36250</v>
      </c>
      <c r="BX197" s="52"/>
      <c r="BZ197" s="34" t="n">
        <f aca="false">MATCH(C197,Curves!$C$12:$C$433,0)</f>
        <v>195</v>
      </c>
      <c r="CA197" s="34" t="n">
        <f aca="false">MATCH(CONCATENATE("NG ",TEXT($BM197,"mmm-yyyy")),Curves!$11:$11,0)</f>
        <v>20</v>
      </c>
      <c r="CB197" s="34" t="n">
        <f aca="false">MATCH(CONCATENATE("B ",TEXT($BM197,"mmm-yyyy")),Curves!$11:$11,0)</f>
        <v>8</v>
      </c>
      <c r="CC197" s="34" t="n">
        <f aca="false">MATCH(CONCATENATE("DISC ",TEXT($BM197,"mmm-yyyy")),Curves!$11:$11,0)</f>
        <v>32</v>
      </c>
      <c r="CD197" s="34"/>
      <c r="CE197" s="34" t="n">
        <f aca="false">MATCH(CONCATENATE("NG ",TEXT($BN197,"mmm-yyyy")),Curves!$11:$11,0)</f>
        <v>21</v>
      </c>
      <c r="CF197" s="34" t="n">
        <f aca="false">MATCH(CONCATENATE("B ",TEXT($BN197,"mmm-yyyy")),Curves!$11:$11,0)</f>
        <v>9</v>
      </c>
      <c r="CG197" s="34" t="n">
        <f aca="false">MATCH(CONCATENATE("DISC ",TEXT($BN197,"mmm-yyyy")),Curves!$11:$11,0)</f>
        <v>33</v>
      </c>
      <c r="CH197" s="34"/>
      <c r="CI197" s="34" t="n">
        <f aca="false">MATCH(CONCATENATE("NG ",TEXT($BO197,"mmm-yyyy")),Curves!$11:$11,0)</f>
        <v>22</v>
      </c>
      <c r="CJ197" s="34" t="n">
        <f aca="false">MATCH(CONCATENATE("B ",TEXT($BO197,"mmm-yyyy")),Curves!$11:$11,0)</f>
        <v>10</v>
      </c>
      <c r="CK197" s="34" t="n">
        <f aca="false">MATCH(CONCATENATE("DISC ",TEXT($BO197,"mmm-yyyy")),Curves!$11:$11,0)</f>
        <v>34</v>
      </c>
      <c r="CL197" s="34"/>
      <c r="CM197" s="34" t="n">
        <f aca="false">MATCH(CONCATENATE("NG ",TEXT($BP197,"mmm-yyyy")),Curves!$11:$11,0)</f>
        <v>23</v>
      </c>
      <c r="CN197" s="34" t="n">
        <f aca="false">MATCH(CONCATENATE("B ",TEXT($BP197,"mmm-yyyy")),Curves!$11:$11,0)</f>
        <v>11</v>
      </c>
      <c r="CO197" s="34" t="n">
        <f aca="false">MATCH(CONCATENATE("DISC ",TEXT($BP197,"mmm-yyyy")),Curves!$11:$11,0)</f>
        <v>35</v>
      </c>
      <c r="CP197" s="34"/>
      <c r="CQ197" s="34" t="n">
        <f aca="false">MATCH(CONCATENATE("NG ",TEXT($BQ197,"mmm-yyyy")),Curves!$11:$11,0)</f>
        <v>24</v>
      </c>
      <c r="CR197" s="34" t="n">
        <f aca="false">MATCH(CONCATENATE("B ",TEXT($BQ197,"mmm-yyyy")),Curves!$11:$11,0)</f>
        <v>12</v>
      </c>
      <c r="CS197" s="34" t="n">
        <f aca="false">MATCH(CONCATENATE("DISC ",TEXT($BQ197,"mmm-yyyy")),Curves!$11:$11,0)</f>
        <v>36</v>
      </c>
      <c r="CT197" s="34"/>
      <c r="CU197" s="34" t="n">
        <f aca="false">MATCH(CONCATENATE("NG ",TEXT($BR197,"mmm-yyyy")),Curves!$11:$11,0)</f>
        <v>25</v>
      </c>
      <c r="CV197" s="34" t="n">
        <f aca="false">MATCH(CONCATENATE("B ",TEXT($BR197,"mmm-yyyy")),Curves!$11:$11,0)</f>
        <v>13</v>
      </c>
      <c r="CW197" s="34" t="n">
        <f aca="false">MATCH(CONCATENATE("DISC ",TEXT($BR197,"mmm-yyyy")),Curves!$11:$11,0)</f>
        <v>37</v>
      </c>
      <c r="CX197" s="34"/>
      <c r="CY197" s="34" t="n">
        <f aca="false">MATCH(CONCATENATE("NG ",TEXT($BS197,"mmm-yyyy")),Curves!$11:$11,0)</f>
        <v>26</v>
      </c>
      <c r="CZ197" s="34" t="n">
        <f aca="false">MATCH(CONCATENATE("B ",TEXT($BS197,"mmm-yyyy")),Curves!$11:$11,0)</f>
        <v>14</v>
      </c>
      <c r="DA197" s="34" t="n">
        <f aca="false">MATCH(CONCATENATE("DISC ",TEXT($BS197,"mmm-yyyy")),Curves!$11:$11,0)</f>
        <v>38</v>
      </c>
      <c r="DB197" s="34"/>
      <c r="DC197" s="34" t="n">
        <f aca="false">MATCH(CONCATENATE("NG ",TEXT($BT197,"mmm-yyyy")),Curves!$11:$11,0)</f>
        <v>27</v>
      </c>
      <c r="DD197" s="34" t="n">
        <f aca="false">MATCH(CONCATENATE("B ",TEXT($BT197,"mmm-yyyy")),Curves!$11:$11,0)</f>
        <v>15</v>
      </c>
      <c r="DE197" s="34" t="n">
        <f aca="false">MATCH(CONCATENATE("DISC ",TEXT($BT197,"mmm-yyyy")),Curves!$11:$11,0)</f>
        <v>39</v>
      </c>
      <c r="DF197" s="34"/>
      <c r="DG197" s="34" t="n">
        <f aca="false">MATCH(CONCATENATE("NG ",TEXT($BU197,"mmm-yyyy")),Curves!$11:$11,0)</f>
        <v>28</v>
      </c>
      <c r="DH197" s="34" t="n">
        <f aca="false">MATCH(CONCATENATE("B ",TEXT($BU197,"mmm-yyyy")),Curves!$11:$11,0)</f>
        <v>16</v>
      </c>
      <c r="DI197" s="34" t="n">
        <f aca="false">MATCH(CONCATENATE("DISC ",TEXT($BU197,"mmm-yyyy")),Curves!$11:$11,0)</f>
        <v>40</v>
      </c>
      <c r="DK197" s="34" t="n">
        <f aca="false">MATCH(CONCATENATE("NG ",TEXT($BV197,"mmm-yyyy")),Curves!$11:$11,0)</f>
        <v>29</v>
      </c>
      <c r="DL197" s="34" t="n">
        <f aca="false">MATCH(CONCATENATE("B ",TEXT($BV197,"mmm-yyyy")),Curves!$11:$11,0)</f>
        <v>17</v>
      </c>
      <c r="DM197" s="34" t="n">
        <f aca="false">MATCH(CONCATENATE("DISC ",TEXT($BV197,"mmm-yyyy")),Curves!$11:$11,0)</f>
        <v>41</v>
      </c>
      <c r="DO197" s="34" t="n">
        <f aca="false">MATCH(CONCATENATE("NG ",TEXT($BW197,"mmm-yyyy")),Curves!$11:$11,0)</f>
        <v>30</v>
      </c>
      <c r="DP197" s="34" t="n">
        <f aca="false">MATCH(CONCATENATE("B ",TEXT($BW197,"mmm-yyyy")),Curves!$11:$11,0)</f>
        <v>18</v>
      </c>
      <c r="DQ197" s="34" t="n">
        <f aca="false">MATCH(CONCATENATE("DISC ",TEXT($BW197,"mmm-yyyy")),Curves!$11:$11,0)</f>
        <v>42</v>
      </c>
    </row>
    <row r="198" customFormat="false" ht="12.75" hidden="false" customHeight="false" outlineLevel="0" collapsed="false">
      <c r="B198" s="26" t="n">
        <f aca="false">IF(C198&lt;&gt;"",IF(C198&gt;=(WORKDAY(EOMONTH(C198,0)+1,-2)),EOMONTH(EOMONTH(C198,0)+1,0)+1,EOMONTH(C198,0)+1),"")</f>
        <v>36100</v>
      </c>
      <c r="C198" s="45" t="n">
        <f aca="false">IF(Curves!C207&lt;&gt;"",Curves!C207,"")</f>
        <v>36081</v>
      </c>
      <c r="D198" s="46"/>
      <c r="E198" s="47" t="n">
        <f aca="false">(T198+U198)*V198</f>
        <v>0</v>
      </c>
      <c r="F198" s="47" t="n">
        <f aca="false">(X198+Y198)*Z198</f>
        <v>0</v>
      </c>
      <c r="G198" s="47" t="n">
        <f aca="false">(AB198+AC198)*AD198</f>
        <v>0</v>
      </c>
      <c r="H198" s="47" t="n">
        <f aca="false">(AF198+AG198)*AH198</f>
        <v>0</v>
      </c>
      <c r="I198" s="47" t="n">
        <f aca="false">(AJ198+AK198)*AL198</f>
        <v>0</v>
      </c>
      <c r="J198" s="47" t="n">
        <f aca="false">(AN198+AO198)*AP198</f>
        <v>0</v>
      </c>
      <c r="K198" s="47" t="n">
        <f aca="false">(AR198+AS198)*AT198</f>
        <v>2.37722363092616</v>
      </c>
      <c r="L198" s="47" t="n">
        <f aca="false">(AV198+AW198)*AX198</f>
        <v>2.60226333112593</v>
      </c>
      <c r="M198" s="47" t="n">
        <f aca="false">(AZ198+BA198)*BB198</f>
        <v>2.70304281843091</v>
      </c>
      <c r="N198" s="47" t="n">
        <f aca="false">(BD198+BE198)*BF198</f>
        <v>2.61384166696049</v>
      </c>
      <c r="O198" s="48" t="n">
        <f aca="false">(BH198+BI198)*BJ198</f>
        <v>2.46676614991149</v>
      </c>
      <c r="P198" s="49" t="n">
        <f aca="false">MAX(E198:O198)</f>
        <v>2.70304281843091</v>
      </c>
      <c r="Q198" s="49" t="n">
        <f aca="false">MIN(K198:O198)</f>
        <v>2.37722363092616</v>
      </c>
      <c r="R198" s="50" t="n">
        <f aca="false">IF(P198-Q198&lt;&gt;0,P198-Q198,R197)</f>
        <v>0.325819187504743</v>
      </c>
      <c r="T198" s="31" t="n">
        <f aca="false">INDEX(Curves!$A$12:$AZ$907,$BZ198,CA198)</f>
        <v>0</v>
      </c>
      <c r="U198" s="31" t="n">
        <f aca="false">INDEX(Curves!$A$12:$AZ$907,$BZ198,CB198)</f>
        <v>0</v>
      </c>
      <c r="V198" s="31" t="n">
        <f aca="false">INDEX(Curves!$A$12:$AZ$907,$BZ198,CC198)</f>
        <v>0</v>
      </c>
      <c r="W198" s="31"/>
      <c r="X198" s="31" t="n">
        <f aca="false">INDEX(Curves!$A$12:$AZ$907,$BZ198,CE198)</f>
        <v>0</v>
      </c>
      <c r="Y198" s="31" t="n">
        <f aca="false">INDEX(Curves!$A$12:$AZ$907,$BZ198,CF198)</f>
        <v>0</v>
      </c>
      <c r="Z198" s="31" t="n">
        <f aca="false">INDEX(Curves!$A$12:$AZ$907,$BZ198,CG198)</f>
        <v>0</v>
      </c>
      <c r="AA198" s="31"/>
      <c r="AB198" s="31" t="n">
        <f aca="false">INDEX(Curves!$A$12:$AZ$907,$BZ198,CI198)</f>
        <v>0</v>
      </c>
      <c r="AC198" s="31" t="n">
        <f aca="false">INDEX(Curves!$A$12:$AZ$907,$BZ198,CJ198)</f>
        <v>0</v>
      </c>
      <c r="AD198" s="31" t="n">
        <f aca="false">INDEX(Curves!$A$12:$AZ$907,$BZ198,CK198)</f>
        <v>0</v>
      </c>
      <c r="AE198" s="31"/>
      <c r="AF198" s="31" t="n">
        <f aca="false">INDEX(Curves!$A$12:$AZ$907,$BZ198,CM198)</f>
        <v>0</v>
      </c>
      <c r="AG198" s="31" t="n">
        <f aca="false">INDEX(Curves!$A$12:$AZ$907,$BZ198,CN198)</f>
        <v>0</v>
      </c>
      <c r="AH198" s="31" t="n">
        <f aca="false">INDEX(Curves!$A$12:$AZ$907,$BZ198,CO198)</f>
        <v>0</v>
      </c>
      <c r="AI198" s="31"/>
      <c r="AJ198" s="31" t="n">
        <f aca="false">INDEX(Curves!$A$12:$AZ$907,$BZ198,CQ198)</f>
        <v>0</v>
      </c>
      <c r="AK198" s="31" t="n">
        <f aca="false">INDEX(Curves!$A$12:$AZ$907,$BZ198,CR198)</f>
        <v>0</v>
      </c>
      <c r="AL198" s="31" t="n">
        <f aca="false">INDEX(Curves!$A$12:$AZ$907,$BZ198,CS198)</f>
        <v>0</v>
      </c>
      <c r="AM198" s="31"/>
      <c r="AN198" s="31" t="n">
        <f aca="false">INDEX(Curves!$A$12:$AZ$907,$BZ198,CU198)</f>
        <v>0</v>
      </c>
      <c r="AO198" s="31" t="n">
        <f aca="false">INDEX(Curves!$A$12:$AZ$907,$BZ198,CV198)</f>
        <v>0</v>
      </c>
      <c r="AP198" s="31" t="n">
        <f aca="false">INDEX(Curves!$A$12:$AZ$907,$BZ198,CW198)</f>
        <v>0</v>
      </c>
      <c r="AQ198" s="31"/>
      <c r="AR198" s="31" t="n">
        <f aca="false">INDEX(Curves!$A$12:$AZ$907,$BZ198,CY198)</f>
        <v>2.084</v>
      </c>
      <c r="AS198" s="31" t="n">
        <f aca="false">INDEX(Curves!$A$12:$AZ$907,$BZ198,CZ198)</f>
        <v>0.3</v>
      </c>
      <c r="AT198" s="31" t="n">
        <f aca="false">INDEX(Curves!$A$12:$AZ$907,$BZ198,DA198)</f>
        <v>0.997157563307954</v>
      </c>
      <c r="AU198" s="31"/>
      <c r="AV198" s="31" t="n">
        <f aca="false">INDEX(Curves!$A$12:$AZ$907,$BZ198,DC198)</f>
        <v>2.366</v>
      </c>
      <c r="AW198" s="31" t="n">
        <f aca="false">INDEX(Curves!$A$12:$AZ$907,$BZ198,DD198)</f>
        <v>0.255</v>
      </c>
      <c r="AX198" s="31" t="n">
        <f aca="false">INDEX(Curves!$A$12:$AZ$907,$BZ198,DE198)</f>
        <v>0.992851328167084</v>
      </c>
      <c r="AY198" s="31"/>
      <c r="AZ198" s="31" t="n">
        <f aca="false">INDEX(Curves!$A$12:$AZ$907,$BZ198,DG198)</f>
        <v>2.489</v>
      </c>
      <c r="BA198" s="31" t="n">
        <f aca="false">INDEX(Curves!$A$12:$AZ$907,$BZ198,DH198)</f>
        <v>0.245</v>
      </c>
      <c r="BB198" s="31" t="n">
        <f aca="false">INDEX(Curves!$A$12:$AZ$907,$BZ198,DI198)</f>
        <v>0.988676963581165</v>
      </c>
      <c r="BC198" s="31"/>
      <c r="BD198" s="31" t="n">
        <f aca="false">INDEX(Curves!$A$12:$AZ$907,$BZ198,DK198)</f>
        <v>2.41</v>
      </c>
      <c r="BE198" s="31" t="n">
        <f aca="false">INDEX(Curves!$A$12:$AZ$907,$BZ198,DL198)</f>
        <v>0.245</v>
      </c>
      <c r="BF198" s="31" t="n">
        <f aca="false">INDEX(Curves!$A$12:$AZ$907,$BZ198,DM198)</f>
        <v>0.984497802998301</v>
      </c>
      <c r="BG198" s="31"/>
      <c r="BH198" s="31" t="n">
        <f aca="false">INDEX(Curves!$A$12:$AZ$907,$BZ198,DO198)</f>
        <v>2.32</v>
      </c>
      <c r="BI198" s="31" t="n">
        <f aca="false">INDEX(Curves!$A$12:$AZ$907,$BZ198,DP198)</f>
        <v>0.195</v>
      </c>
      <c r="BJ198" s="31" t="n">
        <f aca="false">INDEX(Curves!$A$12:$AZ$907,$BZ198,DQ198)</f>
        <v>0.980821530779916</v>
      </c>
      <c r="BK198" s="0"/>
      <c r="BL198" s="0"/>
      <c r="BM198" s="51" t="n">
        <f aca="false">BM197</f>
        <v>35916</v>
      </c>
      <c r="BN198" s="51" t="n">
        <f aca="false">EOMONTH(BM198,1)</f>
        <v>35976</v>
      </c>
      <c r="BO198" s="51" t="n">
        <f aca="false">EOMONTH(BN198,1)</f>
        <v>36007</v>
      </c>
      <c r="BP198" s="51" t="n">
        <f aca="false">EOMONTH(BO198,1)</f>
        <v>36038</v>
      </c>
      <c r="BQ198" s="51" t="n">
        <f aca="false">EOMONTH(BP198,1)</f>
        <v>36068</v>
      </c>
      <c r="BR198" s="51" t="n">
        <f aca="false">EOMONTH(BQ198,1)</f>
        <v>36099</v>
      </c>
      <c r="BS198" s="51" t="n">
        <f aca="false">EOMONTH(BR198,1)</f>
        <v>36129</v>
      </c>
      <c r="BT198" s="51" t="n">
        <f aca="false">EOMONTH(BS198,1)</f>
        <v>36160</v>
      </c>
      <c r="BU198" s="51" t="n">
        <f aca="false">EOMONTH(BT198,1)</f>
        <v>36191</v>
      </c>
      <c r="BV198" s="51" t="n">
        <f aca="false">EOMONTH(BU198,1)</f>
        <v>36219</v>
      </c>
      <c r="BW198" s="51" t="n">
        <f aca="false">EOMONTH(BV198,1)</f>
        <v>36250</v>
      </c>
      <c r="BX198" s="52"/>
      <c r="BZ198" s="34" t="n">
        <f aca="false">MATCH(C198,Curves!$C$12:$C$433,0)</f>
        <v>196</v>
      </c>
      <c r="CA198" s="34" t="n">
        <f aca="false">MATCH(CONCATENATE("NG ",TEXT($BM198,"mmm-yyyy")),Curves!$11:$11,0)</f>
        <v>20</v>
      </c>
      <c r="CB198" s="34" t="n">
        <f aca="false">MATCH(CONCATENATE("B ",TEXT($BM198,"mmm-yyyy")),Curves!$11:$11,0)</f>
        <v>8</v>
      </c>
      <c r="CC198" s="34" t="n">
        <f aca="false">MATCH(CONCATENATE("DISC ",TEXT($BM198,"mmm-yyyy")),Curves!$11:$11,0)</f>
        <v>32</v>
      </c>
      <c r="CD198" s="34"/>
      <c r="CE198" s="34" t="n">
        <f aca="false">MATCH(CONCATENATE("NG ",TEXT($BN198,"mmm-yyyy")),Curves!$11:$11,0)</f>
        <v>21</v>
      </c>
      <c r="CF198" s="34" t="n">
        <f aca="false">MATCH(CONCATENATE("B ",TEXT($BN198,"mmm-yyyy")),Curves!$11:$11,0)</f>
        <v>9</v>
      </c>
      <c r="CG198" s="34" t="n">
        <f aca="false">MATCH(CONCATENATE("DISC ",TEXT($BN198,"mmm-yyyy")),Curves!$11:$11,0)</f>
        <v>33</v>
      </c>
      <c r="CH198" s="34"/>
      <c r="CI198" s="34" t="n">
        <f aca="false">MATCH(CONCATENATE("NG ",TEXT($BO198,"mmm-yyyy")),Curves!$11:$11,0)</f>
        <v>22</v>
      </c>
      <c r="CJ198" s="34" t="n">
        <f aca="false">MATCH(CONCATENATE("B ",TEXT($BO198,"mmm-yyyy")),Curves!$11:$11,0)</f>
        <v>10</v>
      </c>
      <c r="CK198" s="34" t="n">
        <f aca="false">MATCH(CONCATENATE("DISC ",TEXT($BO198,"mmm-yyyy")),Curves!$11:$11,0)</f>
        <v>34</v>
      </c>
      <c r="CL198" s="34"/>
      <c r="CM198" s="34" t="n">
        <f aca="false">MATCH(CONCATENATE("NG ",TEXT($BP198,"mmm-yyyy")),Curves!$11:$11,0)</f>
        <v>23</v>
      </c>
      <c r="CN198" s="34" t="n">
        <f aca="false">MATCH(CONCATENATE("B ",TEXT($BP198,"mmm-yyyy")),Curves!$11:$11,0)</f>
        <v>11</v>
      </c>
      <c r="CO198" s="34" t="n">
        <f aca="false">MATCH(CONCATENATE("DISC ",TEXT($BP198,"mmm-yyyy")),Curves!$11:$11,0)</f>
        <v>35</v>
      </c>
      <c r="CP198" s="34"/>
      <c r="CQ198" s="34" t="n">
        <f aca="false">MATCH(CONCATENATE("NG ",TEXT($BQ198,"mmm-yyyy")),Curves!$11:$11,0)</f>
        <v>24</v>
      </c>
      <c r="CR198" s="34" t="n">
        <f aca="false">MATCH(CONCATENATE("B ",TEXT($BQ198,"mmm-yyyy")),Curves!$11:$11,0)</f>
        <v>12</v>
      </c>
      <c r="CS198" s="34" t="n">
        <f aca="false">MATCH(CONCATENATE("DISC ",TEXT($BQ198,"mmm-yyyy")),Curves!$11:$11,0)</f>
        <v>36</v>
      </c>
      <c r="CT198" s="34"/>
      <c r="CU198" s="34" t="n">
        <f aca="false">MATCH(CONCATENATE("NG ",TEXT($BR198,"mmm-yyyy")),Curves!$11:$11,0)</f>
        <v>25</v>
      </c>
      <c r="CV198" s="34" t="n">
        <f aca="false">MATCH(CONCATENATE("B ",TEXT($BR198,"mmm-yyyy")),Curves!$11:$11,0)</f>
        <v>13</v>
      </c>
      <c r="CW198" s="34" t="n">
        <f aca="false">MATCH(CONCATENATE("DISC ",TEXT($BR198,"mmm-yyyy")),Curves!$11:$11,0)</f>
        <v>37</v>
      </c>
      <c r="CX198" s="34"/>
      <c r="CY198" s="34" t="n">
        <f aca="false">MATCH(CONCATENATE("NG ",TEXT($BS198,"mmm-yyyy")),Curves!$11:$11,0)</f>
        <v>26</v>
      </c>
      <c r="CZ198" s="34" t="n">
        <f aca="false">MATCH(CONCATENATE("B ",TEXT($BS198,"mmm-yyyy")),Curves!$11:$11,0)</f>
        <v>14</v>
      </c>
      <c r="DA198" s="34" t="n">
        <f aca="false">MATCH(CONCATENATE("DISC ",TEXT($BS198,"mmm-yyyy")),Curves!$11:$11,0)</f>
        <v>38</v>
      </c>
      <c r="DB198" s="34"/>
      <c r="DC198" s="34" t="n">
        <f aca="false">MATCH(CONCATENATE("NG ",TEXT($BT198,"mmm-yyyy")),Curves!$11:$11,0)</f>
        <v>27</v>
      </c>
      <c r="DD198" s="34" t="n">
        <f aca="false">MATCH(CONCATENATE("B ",TEXT($BT198,"mmm-yyyy")),Curves!$11:$11,0)</f>
        <v>15</v>
      </c>
      <c r="DE198" s="34" t="n">
        <f aca="false">MATCH(CONCATENATE("DISC ",TEXT($BT198,"mmm-yyyy")),Curves!$11:$11,0)</f>
        <v>39</v>
      </c>
      <c r="DF198" s="34"/>
      <c r="DG198" s="34" t="n">
        <f aca="false">MATCH(CONCATENATE("NG ",TEXT($BU198,"mmm-yyyy")),Curves!$11:$11,0)</f>
        <v>28</v>
      </c>
      <c r="DH198" s="34" t="n">
        <f aca="false">MATCH(CONCATENATE("B ",TEXT($BU198,"mmm-yyyy")),Curves!$11:$11,0)</f>
        <v>16</v>
      </c>
      <c r="DI198" s="34" t="n">
        <f aca="false">MATCH(CONCATENATE("DISC ",TEXT($BU198,"mmm-yyyy")),Curves!$11:$11,0)</f>
        <v>40</v>
      </c>
      <c r="DK198" s="34" t="n">
        <f aca="false">MATCH(CONCATENATE("NG ",TEXT($BV198,"mmm-yyyy")),Curves!$11:$11,0)</f>
        <v>29</v>
      </c>
      <c r="DL198" s="34" t="n">
        <f aca="false">MATCH(CONCATENATE("B ",TEXT($BV198,"mmm-yyyy")),Curves!$11:$11,0)</f>
        <v>17</v>
      </c>
      <c r="DM198" s="34" t="n">
        <f aca="false">MATCH(CONCATENATE("DISC ",TEXT($BV198,"mmm-yyyy")),Curves!$11:$11,0)</f>
        <v>41</v>
      </c>
      <c r="DO198" s="34" t="n">
        <f aca="false">MATCH(CONCATENATE("NG ",TEXT($BW198,"mmm-yyyy")),Curves!$11:$11,0)</f>
        <v>30</v>
      </c>
      <c r="DP198" s="34" t="n">
        <f aca="false">MATCH(CONCATENATE("B ",TEXT($BW198,"mmm-yyyy")),Curves!$11:$11,0)</f>
        <v>18</v>
      </c>
      <c r="DQ198" s="34" t="n">
        <f aca="false">MATCH(CONCATENATE("DISC ",TEXT($BW198,"mmm-yyyy")),Curves!$11:$11,0)</f>
        <v>42</v>
      </c>
    </row>
    <row r="199" customFormat="false" ht="12.75" hidden="false" customHeight="false" outlineLevel="0" collapsed="false">
      <c r="B199" s="26" t="n">
        <f aca="false">IF(C199&lt;&gt;"",IF(C199&gt;=(WORKDAY(EOMONTH(C199,0)+1,-2)),EOMONTH(EOMONTH(C199,0)+1,0)+1,EOMONTH(C199,0)+1),"")</f>
        <v>36100</v>
      </c>
      <c r="C199" s="45" t="n">
        <f aca="false">IF(Curves!C208&lt;&gt;"",Curves!C208,"")</f>
        <v>36082</v>
      </c>
      <c r="D199" s="46"/>
      <c r="E199" s="47" t="n">
        <f aca="false">(T199+U199)*V199</f>
        <v>0</v>
      </c>
      <c r="F199" s="47" t="n">
        <f aca="false">(X199+Y199)*Z199</f>
        <v>0</v>
      </c>
      <c r="G199" s="47" t="n">
        <f aca="false">(AB199+AC199)*AD199</f>
        <v>0</v>
      </c>
      <c r="H199" s="47" t="n">
        <f aca="false">(AF199+AG199)*AH199</f>
        <v>0</v>
      </c>
      <c r="I199" s="47" t="n">
        <f aca="false">(AJ199+AK199)*AL199</f>
        <v>0</v>
      </c>
      <c r="J199" s="47" t="n">
        <f aca="false">(AN199+AO199)*AP199</f>
        <v>0</v>
      </c>
      <c r="K199" s="47" t="n">
        <f aca="false">(AR199+AS199)*AT199</f>
        <v>2.35464128813653</v>
      </c>
      <c r="L199" s="47" t="n">
        <f aca="false">(AV199+AW199)*AX199</f>
        <v>2.56488337548139</v>
      </c>
      <c r="M199" s="47" t="n">
        <f aca="false">(AZ199+BA199)*BB199</f>
        <v>2.67464749160632</v>
      </c>
      <c r="N199" s="47" t="n">
        <f aca="false">(BD199+BE199)*BF199</f>
        <v>2.59926306191702</v>
      </c>
      <c r="O199" s="48" t="n">
        <f aca="false">(BH199+BI199)*BJ199</f>
        <v>2.45705207688849</v>
      </c>
      <c r="P199" s="49" t="n">
        <f aca="false">MAX(E199:O199)</f>
        <v>2.67464749160632</v>
      </c>
      <c r="Q199" s="49" t="n">
        <f aca="false">MIN(K199:O199)</f>
        <v>2.35464128813653</v>
      </c>
      <c r="R199" s="50" t="n">
        <f aca="false">IF(P199-Q199&lt;&gt;0,P199-Q199,R198)</f>
        <v>0.320006203469792</v>
      </c>
      <c r="T199" s="31" t="n">
        <f aca="false">INDEX(Curves!$A$12:$AZ$907,$BZ199,CA199)</f>
        <v>0</v>
      </c>
      <c r="U199" s="31" t="n">
        <f aca="false">INDEX(Curves!$A$12:$AZ$907,$BZ199,CB199)</f>
        <v>0</v>
      </c>
      <c r="V199" s="31" t="n">
        <f aca="false">INDEX(Curves!$A$12:$AZ$907,$BZ199,CC199)</f>
        <v>0</v>
      </c>
      <c r="W199" s="31"/>
      <c r="X199" s="31" t="n">
        <f aca="false">INDEX(Curves!$A$12:$AZ$907,$BZ199,CE199)</f>
        <v>0</v>
      </c>
      <c r="Y199" s="31" t="n">
        <f aca="false">INDEX(Curves!$A$12:$AZ$907,$BZ199,CF199)</f>
        <v>0</v>
      </c>
      <c r="Z199" s="31" t="n">
        <f aca="false">INDEX(Curves!$A$12:$AZ$907,$BZ199,CG199)</f>
        <v>0</v>
      </c>
      <c r="AA199" s="31"/>
      <c r="AB199" s="31" t="n">
        <f aca="false">INDEX(Curves!$A$12:$AZ$907,$BZ199,CI199)</f>
        <v>0</v>
      </c>
      <c r="AC199" s="31" t="n">
        <f aca="false">INDEX(Curves!$A$12:$AZ$907,$BZ199,CJ199)</f>
        <v>0</v>
      </c>
      <c r="AD199" s="31" t="n">
        <f aca="false">INDEX(Curves!$A$12:$AZ$907,$BZ199,CK199)</f>
        <v>0</v>
      </c>
      <c r="AE199" s="31"/>
      <c r="AF199" s="31" t="n">
        <f aca="false">INDEX(Curves!$A$12:$AZ$907,$BZ199,CM199)</f>
        <v>0</v>
      </c>
      <c r="AG199" s="31" t="n">
        <f aca="false">INDEX(Curves!$A$12:$AZ$907,$BZ199,CN199)</f>
        <v>0</v>
      </c>
      <c r="AH199" s="31" t="n">
        <f aca="false">INDEX(Curves!$A$12:$AZ$907,$BZ199,CO199)</f>
        <v>0</v>
      </c>
      <c r="AI199" s="31"/>
      <c r="AJ199" s="31" t="n">
        <f aca="false">INDEX(Curves!$A$12:$AZ$907,$BZ199,CQ199)</f>
        <v>0</v>
      </c>
      <c r="AK199" s="31" t="n">
        <f aca="false">INDEX(Curves!$A$12:$AZ$907,$BZ199,CR199)</f>
        <v>0</v>
      </c>
      <c r="AL199" s="31" t="n">
        <f aca="false">INDEX(Curves!$A$12:$AZ$907,$BZ199,CS199)</f>
        <v>0</v>
      </c>
      <c r="AM199" s="31"/>
      <c r="AN199" s="31" t="n">
        <f aca="false">INDEX(Curves!$A$12:$AZ$907,$BZ199,CU199)</f>
        <v>0</v>
      </c>
      <c r="AO199" s="31" t="n">
        <f aca="false">INDEX(Curves!$A$12:$AZ$907,$BZ199,CV199)</f>
        <v>0</v>
      </c>
      <c r="AP199" s="31" t="n">
        <f aca="false">INDEX(Curves!$A$12:$AZ$907,$BZ199,CW199)</f>
        <v>0</v>
      </c>
      <c r="AQ199" s="31"/>
      <c r="AR199" s="31" t="n">
        <f aca="false">INDEX(Curves!$A$12:$AZ$907,$BZ199,CY199)</f>
        <v>2.041</v>
      </c>
      <c r="AS199" s="31" t="n">
        <f aca="false">INDEX(Curves!$A$12:$AZ$907,$BZ199,CZ199)</f>
        <v>0.32</v>
      </c>
      <c r="AT199" s="31" t="n">
        <f aca="false">INDEX(Curves!$A$12:$AZ$907,$BZ199,DA199)</f>
        <v>0.99730677176473</v>
      </c>
      <c r="AU199" s="31"/>
      <c r="AV199" s="31" t="n">
        <f aca="false">INDEX(Curves!$A$12:$AZ$907,$BZ199,DC199)</f>
        <v>2.308</v>
      </c>
      <c r="AW199" s="31" t="n">
        <f aca="false">INDEX(Curves!$A$12:$AZ$907,$BZ199,DD199)</f>
        <v>0.275</v>
      </c>
      <c r="AX199" s="31" t="n">
        <f aca="false">INDEX(Curves!$A$12:$AZ$907,$BZ199,DE199)</f>
        <v>0.992986208084162</v>
      </c>
      <c r="AY199" s="31"/>
      <c r="AZ199" s="31" t="n">
        <f aca="false">INDEX(Curves!$A$12:$AZ$907,$BZ199,DG199)</f>
        <v>2.44</v>
      </c>
      <c r="BA199" s="31" t="n">
        <f aca="false">INDEX(Curves!$A$12:$AZ$907,$BZ199,DH199)</f>
        <v>0.265</v>
      </c>
      <c r="BB199" s="31" t="n">
        <f aca="false">INDEX(Curves!$A$12:$AZ$907,$BZ199,DI199)</f>
        <v>0.988779109651134</v>
      </c>
      <c r="BC199" s="31"/>
      <c r="BD199" s="31" t="n">
        <f aca="false">INDEX(Curves!$A$12:$AZ$907,$BZ199,DK199)</f>
        <v>2.375</v>
      </c>
      <c r="BE199" s="31" t="n">
        <f aca="false">INDEX(Curves!$A$12:$AZ$907,$BZ199,DL199)</f>
        <v>0.265</v>
      </c>
      <c r="BF199" s="31" t="n">
        <f aca="false">INDEX(Curves!$A$12:$AZ$907,$BZ199,DM199)</f>
        <v>0.984569341635234</v>
      </c>
      <c r="BG199" s="31"/>
      <c r="BH199" s="31" t="n">
        <f aca="false">INDEX(Curves!$A$12:$AZ$907,$BZ199,DO199)</f>
        <v>2.29</v>
      </c>
      <c r="BI199" s="31" t="n">
        <f aca="false">INDEX(Curves!$A$12:$AZ$907,$BZ199,DP199)</f>
        <v>0.215</v>
      </c>
      <c r="BJ199" s="31" t="n">
        <f aca="false">INDEX(Curves!$A$12:$AZ$907,$BZ199,DQ199)</f>
        <v>0.980859112530335</v>
      </c>
      <c r="BK199" s="0"/>
      <c r="BL199" s="0"/>
      <c r="BM199" s="51" t="n">
        <f aca="false">BM198</f>
        <v>35916</v>
      </c>
      <c r="BN199" s="51" t="n">
        <f aca="false">EOMONTH(BM199,1)</f>
        <v>35976</v>
      </c>
      <c r="BO199" s="51" t="n">
        <f aca="false">EOMONTH(BN199,1)</f>
        <v>36007</v>
      </c>
      <c r="BP199" s="51" t="n">
        <f aca="false">EOMONTH(BO199,1)</f>
        <v>36038</v>
      </c>
      <c r="BQ199" s="51" t="n">
        <f aca="false">EOMONTH(BP199,1)</f>
        <v>36068</v>
      </c>
      <c r="BR199" s="51" t="n">
        <f aca="false">EOMONTH(BQ199,1)</f>
        <v>36099</v>
      </c>
      <c r="BS199" s="51" t="n">
        <f aca="false">EOMONTH(BR199,1)</f>
        <v>36129</v>
      </c>
      <c r="BT199" s="51" t="n">
        <f aca="false">EOMONTH(BS199,1)</f>
        <v>36160</v>
      </c>
      <c r="BU199" s="51" t="n">
        <f aca="false">EOMONTH(BT199,1)</f>
        <v>36191</v>
      </c>
      <c r="BV199" s="51" t="n">
        <f aca="false">EOMONTH(BU199,1)</f>
        <v>36219</v>
      </c>
      <c r="BW199" s="51" t="n">
        <f aca="false">EOMONTH(BV199,1)</f>
        <v>36250</v>
      </c>
      <c r="BX199" s="52"/>
      <c r="BZ199" s="34" t="n">
        <f aca="false">MATCH(C199,Curves!$C$12:$C$433,0)</f>
        <v>197</v>
      </c>
      <c r="CA199" s="34" t="n">
        <f aca="false">MATCH(CONCATENATE("NG ",TEXT($BM199,"mmm-yyyy")),Curves!$11:$11,0)</f>
        <v>20</v>
      </c>
      <c r="CB199" s="34" t="n">
        <f aca="false">MATCH(CONCATENATE("B ",TEXT($BM199,"mmm-yyyy")),Curves!$11:$11,0)</f>
        <v>8</v>
      </c>
      <c r="CC199" s="34" t="n">
        <f aca="false">MATCH(CONCATENATE("DISC ",TEXT($BM199,"mmm-yyyy")),Curves!$11:$11,0)</f>
        <v>32</v>
      </c>
      <c r="CD199" s="34"/>
      <c r="CE199" s="34" t="n">
        <f aca="false">MATCH(CONCATENATE("NG ",TEXT($BN199,"mmm-yyyy")),Curves!$11:$11,0)</f>
        <v>21</v>
      </c>
      <c r="CF199" s="34" t="n">
        <f aca="false">MATCH(CONCATENATE("B ",TEXT($BN199,"mmm-yyyy")),Curves!$11:$11,0)</f>
        <v>9</v>
      </c>
      <c r="CG199" s="34" t="n">
        <f aca="false">MATCH(CONCATENATE("DISC ",TEXT($BN199,"mmm-yyyy")),Curves!$11:$11,0)</f>
        <v>33</v>
      </c>
      <c r="CH199" s="34"/>
      <c r="CI199" s="34" t="n">
        <f aca="false">MATCH(CONCATENATE("NG ",TEXT($BO199,"mmm-yyyy")),Curves!$11:$11,0)</f>
        <v>22</v>
      </c>
      <c r="CJ199" s="34" t="n">
        <f aca="false">MATCH(CONCATENATE("B ",TEXT($BO199,"mmm-yyyy")),Curves!$11:$11,0)</f>
        <v>10</v>
      </c>
      <c r="CK199" s="34" t="n">
        <f aca="false">MATCH(CONCATENATE("DISC ",TEXT($BO199,"mmm-yyyy")),Curves!$11:$11,0)</f>
        <v>34</v>
      </c>
      <c r="CL199" s="34"/>
      <c r="CM199" s="34" t="n">
        <f aca="false">MATCH(CONCATENATE("NG ",TEXT($BP199,"mmm-yyyy")),Curves!$11:$11,0)</f>
        <v>23</v>
      </c>
      <c r="CN199" s="34" t="n">
        <f aca="false">MATCH(CONCATENATE("B ",TEXT($BP199,"mmm-yyyy")),Curves!$11:$11,0)</f>
        <v>11</v>
      </c>
      <c r="CO199" s="34" t="n">
        <f aca="false">MATCH(CONCATENATE("DISC ",TEXT($BP199,"mmm-yyyy")),Curves!$11:$11,0)</f>
        <v>35</v>
      </c>
      <c r="CP199" s="34"/>
      <c r="CQ199" s="34" t="n">
        <f aca="false">MATCH(CONCATENATE("NG ",TEXT($BQ199,"mmm-yyyy")),Curves!$11:$11,0)</f>
        <v>24</v>
      </c>
      <c r="CR199" s="34" t="n">
        <f aca="false">MATCH(CONCATENATE("B ",TEXT($BQ199,"mmm-yyyy")),Curves!$11:$11,0)</f>
        <v>12</v>
      </c>
      <c r="CS199" s="34" t="n">
        <f aca="false">MATCH(CONCATENATE("DISC ",TEXT($BQ199,"mmm-yyyy")),Curves!$11:$11,0)</f>
        <v>36</v>
      </c>
      <c r="CT199" s="34"/>
      <c r="CU199" s="34" t="n">
        <f aca="false">MATCH(CONCATENATE("NG ",TEXT($BR199,"mmm-yyyy")),Curves!$11:$11,0)</f>
        <v>25</v>
      </c>
      <c r="CV199" s="34" t="n">
        <f aca="false">MATCH(CONCATENATE("B ",TEXT($BR199,"mmm-yyyy")),Curves!$11:$11,0)</f>
        <v>13</v>
      </c>
      <c r="CW199" s="34" t="n">
        <f aca="false">MATCH(CONCATENATE("DISC ",TEXT($BR199,"mmm-yyyy")),Curves!$11:$11,0)</f>
        <v>37</v>
      </c>
      <c r="CX199" s="34"/>
      <c r="CY199" s="34" t="n">
        <f aca="false">MATCH(CONCATENATE("NG ",TEXT($BS199,"mmm-yyyy")),Curves!$11:$11,0)</f>
        <v>26</v>
      </c>
      <c r="CZ199" s="34" t="n">
        <f aca="false">MATCH(CONCATENATE("B ",TEXT($BS199,"mmm-yyyy")),Curves!$11:$11,0)</f>
        <v>14</v>
      </c>
      <c r="DA199" s="34" t="n">
        <f aca="false">MATCH(CONCATENATE("DISC ",TEXT($BS199,"mmm-yyyy")),Curves!$11:$11,0)</f>
        <v>38</v>
      </c>
      <c r="DB199" s="34"/>
      <c r="DC199" s="34" t="n">
        <f aca="false">MATCH(CONCATENATE("NG ",TEXT($BT199,"mmm-yyyy")),Curves!$11:$11,0)</f>
        <v>27</v>
      </c>
      <c r="DD199" s="34" t="n">
        <f aca="false">MATCH(CONCATENATE("B ",TEXT($BT199,"mmm-yyyy")),Curves!$11:$11,0)</f>
        <v>15</v>
      </c>
      <c r="DE199" s="34" t="n">
        <f aca="false">MATCH(CONCATENATE("DISC ",TEXT($BT199,"mmm-yyyy")),Curves!$11:$11,0)</f>
        <v>39</v>
      </c>
      <c r="DF199" s="34"/>
      <c r="DG199" s="34" t="n">
        <f aca="false">MATCH(CONCATENATE("NG ",TEXT($BU199,"mmm-yyyy")),Curves!$11:$11,0)</f>
        <v>28</v>
      </c>
      <c r="DH199" s="34" t="n">
        <f aca="false">MATCH(CONCATENATE("B ",TEXT($BU199,"mmm-yyyy")),Curves!$11:$11,0)</f>
        <v>16</v>
      </c>
      <c r="DI199" s="34" t="n">
        <f aca="false">MATCH(CONCATENATE("DISC ",TEXT($BU199,"mmm-yyyy")),Curves!$11:$11,0)</f>
        <v>40</v>
      </c>
      <c r="DK199" s="34" t="n">
        <f aca="false">MATCH(CONCATENATE("NG ",TEXT($BV199,"mmm-yyyy")),Curves!$11:$11,0)</f>
        <v>29</v>
      </c>
      <c r="DL199" s="34" t="n">
        <f aca="false">MATCH(CONCATENATE("B ",TEXT($BV199,"mmm-yyyy")),Curves!$11:$11,0)</f>
        <v>17</v>
      </c>
      <c r="DM199" s="34" t="n">
        <f aca="false">MATCH(CONCATENATE("DISC ",TEXT($BV199,"mmm-yyyy")),Curves!$11:$11,0)</f>
        <v>41</v>
      </c>
      <c r="DO199" s="34" t="n">
        <f aca="false">MATCH(CONCATENATE("NG ",TEXT($BW199,"mmm-yyyy")),Curves!$11:$11,0)</f>
        <v>30</v>
      </c>
      <c r="DP199" s="34" t="n">
        <f aca="false">MATCH(CONCATENATE("B ",TEXT($BW199,"mmm-yyyy")),Curves!$11:$11,0)</f>
        <v>18</v>
      </c>
      <c r="DQ199" s="34" t="n">
        <f aca="false">MATCH(CONCATENATE("DISC ",TEXT($BW199,"mmm-yyyy")),Curves!$11:$11,0)</f>
        <v>42</v>
      </c>
    </row>
    <row r="200" customFormat="false" ht="12.75" hidden="false" customHeight="false" outlineLevel="0" collapsed="false">
      <c r="B200" s="26" t="n">
        <f aca="false">IF(C200&lt;&gt;"",IF(C200&gt;=(WORKDAY(EOMONTH(C200,0)+1,-2)),EOMONTH(EOMONTH(C200,0)+1,0)+1,EOMONTH(C200,0)+1),"")</f>
        <v>36100</v>
      </c>
      <c r="C200" s="45" t="n">
        <f aca="false">IF(Curves!C209&lt;&gt;"",Curves!C209,"")</f>
        <v>36083</v>
      </c>
      <c r="D200" s="46"/>
      <c r="E200" s="47" t="n">
        <f aca="false">(T200+U200)*V200</f>
        <v>0</v>
      </c>
      <c r="F200" s="47" t="n">
        <f aca="false">(X200+Y200)*Z200</f>
        <v>0</v>
      </c>
      <c r="G200" s="47" t="n">
        <f aca="false">(AB200+AC200)*AD200</f>
        <v>0</v>
      </c>
      <c r="H200" s="47" t="n">
        <f aca="false">(AF200+AG200)*AH200</f>
        <v>0</v>
      </c>
      <c r="I200" s="47" t="n">
        <f aca="false">(AJ200+AK200)*AL200</f>
        <v>0</v>
      </c>
      <c r="J200" s="47" t="n">
        <f aca="false">(AN200+AO200)*AP200</f>
        <v>0</v>
      </c>
      <c r="K200" s="47" t="n">
        <f aca="false">(AR200+AS200)*AT200</f>
        <v>2.41883016431281</v>
      </c>
      <c r="L200" s="47" t="n">
        <f aca="false">(AV200+AW200)*AX200</f>
        <v>2.61380484882838</v>
      </c>
      <c r="M200" s="47" t="n">
        <f aca="false">(AZ200+BA200)*BB200</f>
        <v>2.71329357262782</v>
      </c>
      <c r="N200" s="47" t="n">
        <f aca="false">(BD200+BE200)*BF200</f>
        <v>2.63070089518135</v>
      </c>
      <c r="O200" s="48" t="n">
        <f aca="false">(BH200+BI200)*BJ200</f>
        <v>2.48136845057455</v>
      </c>
      <c r="P200" s="49" t="n">
        <f aca="false">MAX(E200:O200)</f>
        <v>2.71329357262782</v>
      </c>
      <c r="Q200" s="49" t="n">
        <f aca="false">MIN(K200:O200)</f>
        <v>2.41883016431281</v>
      </c>
      <c r="R200" s="50" t="n">
        <f aca="false">IF(P200-Q200&lt;&gt;0,P200-Q200,R199)</f>
        <v>0.294463408315009</v>
      </c>
      <c r="T200" s="31" t="n">
        <f aca="false">INDEX(Curves!$A$12:$AZ$907,$BZ200,CA200)</f>
        <v>0</v>
      </c>
      <c r="U200" s="31" t="n">
        <f aca="false">INDEX(Curves!$A$12:$AZ$907,$BZ200,CB200)</f>
        <v>0</v>
      </c>
      <c r="V200" s="31" t="n">
        <f aca="false">INDEX(Curves!$A$12:$AZ$907,$BZ200,CC200)</f>
        <v>0</v>
      </c>
      <c r="W200" s="31"/>
      <c r="X200" s="31" t="n">
        <f aca="false">INDEX(Curves!$A$12:$AZ$907,$BZ200,CE200)</f>
        <v>0</v>
      </c>
      <c r="Y200" s="31" t="n">
        <f aca="false">INDEX(Curves!$A$12:$AZ$907,$BZ200,CF200)</f>
        <v>0</v>
      </c>
      <c r="Z200" s="31" t="n">
        <f aca="false">INDEX(Curves!$A$12:$AZ$907,$BZ200,CG200)</f>
        <v>0</v>
      </c>
      <c r="AA200" s="31"/>
      <c r="AB200" s="31" t="n">
        <f aca="false">INDEX(Curves!$A$12:$AZ$907,$BZ200,CI200)</f>
        <v>0</v>
      </c>
      <c r="AC200" s="31" t="n">
        <f aca="false">INDEX(Curves!$A$12:$AZ$907,$BZ200,CJ200)</f>
        <v>0</v>
      </c>
      <c r="AD200" s="31" t="n">
        <f aca="false">INDEX(Curves!$A$12:$AZ$907,$BZ200,CK200)</f>
        <v>0</v>
      </c>
      <c r="AE200" s="31"/>
      <c r="AF200" s="31" t="n">
        <f aca="false">INDEX(Curves!$A$12:$AZ$907,$BZ200,CM200)</f>
        <v>0</v>
      </c>
      <c r="AG200" s="31" t="n">
        <f aca="false">INDEX(Curves!$A$12:$AZ$907,$BZ200,CN200)</f>
        <v>0</v>
      </c>
      <c r="AH200" s="31" t="n">
        <f aca="false">INDEX(Curves!$A$12:$AZ$907,$BZ200,CO200)</f>
        <v>0</v>
      </c>
      <c r="AI200" s="31"/>
      <c r="AJ200" s="31" t="n">
        <f aca="false">INDEX(Curves!$A$12:$AZ$907,$BZ200,CQ200)</f>
        <v>0</v>
      </c>
      <c r="AK200" s="31" t="n">
        <f aca="false">INDEX(Curves!$A$12:$AZ$907,$BZ200,CR200)</f>
        <v>0</v>
      </c>
      <c r="AL200" s="31" t="n">
        <f aca="false">INDEX(Curves!$A$12:$AZ$907,$BZ200,CS200)</f>
        <v>0</v>
      </c>
      <c r="AM200" s="31"/>
      <c r="AN200" s="31" t="n">
        <f aca="false">INDEX(Curves!$A$12:$AZ$907,$BZ200,CU200)</f>
        <v>0</v>
      </c>
      <c r="AO200" s="31" t="n">
        <f aca="false">INDEX(Curves!$A$12:$AZ$907,$BZ200,CV200)</f>
        <v>0</v>
      </c>
      <c r="AP200" s="31" t="n">
        <f aca="false">INDEX(Curves!$A$12:$AZ$907,$BZ200,CW200)</f>
        <v>0</v>
      </c>
      <c r="AQ200" s="31"/>
      <c r="AR200" s="31" t="n">
        <f aca="false">INDEX(Curves!$A$12:$AZ$907,$BZ200,CY200)</f>
        <v>2.095</v>
      </c>
      <c r="AS200" s="31" t="n">
        <f aca="false">INDEX(Curves!$A$12:$AZ$907,$BZ200,CZ200)</f>
        <v>0.33</v>
      </c>
      <c r="AT200" s="31" t="n">
        <f aca="false">INDEX(Curves!$A$12:$AZ$907,$BZ200,DA200)</f>
        <v>0.997455737860954</v>
      </c>
      <c r="AU200" s="31"/>
      <c r="AV200" s="31" t="n">
        <f aca="false">INDEX(Curves!$A$12:$AZ$907,$BZ200,DC200)</f>
        <v>2.347</v>
      </c>
      <c r="AW200" s="31" t="n">
        <f aca="false">INDEX(Curves!$A$12:$AZ$907,$BZ200,DD200)</f>
        <v>0.285</v>
      </c>
      <c r="AX200" s="31" t="n">
        <f aca="false">INDEX(Curves!$A$12:$AZ$907,$BZ200,DE200)</f>
        <v>0.993086948643</v>
      </c>
      <c r="AY200" s="31"/>
      <c r="AZ200" s="31" t="n">
        <f aca="false">INDEX(Curves!$A$12:$AZ$907,$BZ200,DG200)</f>
        <v>2.469</v>
      </c>
      <c r="BA200" s="31" t="n">
        <f aca="false">INDEX(Curves!$A$12:$AZ$907,$BZ200,DH200)</f>
        <v>0.275</v>
      </c>
      <c r="BB200" s="31" t="n">
        <f aca="false">INDEX(Curves!$A$12:$AZ$907,$BZ200,DI200)</f>
        <v>0.98880961101597</v>
      </c>
      <c r="BC200" s="31"/>
      <c r="BD200" s="31" t="n">
        <f aca="false">INDEX(Curves!$A$12:$AZ$907,$BZ200,DK200)</f>
        <v>2.397</v>
      </c>
      <c r="BE200" s="31" t="n">
        <f aca="false">INDEX(Curves!$A$12:$AZ$907,$BZ200,DL200)</f>
        <v>0.275</v>
      </c>
      <c r="BF200" s="31" t="n">
        <f aca="false">INDEX(Curves!$A$12:$AZ$907,$BZ200,DM200)</f>
        <v>0.984543748196611</v>
      </c>
      <c r="BG200" s="31"/>
      <c r="BH200" s="31" t="n">
        <f aca="false">INDEX(Curves!$A$12:$AZ$907,$BZ200,DO200)</f>
        <v>2.305</v>
      </c>
      <c r="BI200" s="31" t="n">
        <f aca="false">INDEX(Curves!$A$12:$AZ$907,$BZ200,DP200)</f>
        <v>0.225</v>
      </c>
      <c r="BJ200" s="31" t="n">
        <f aca="false">INDEX(Curves!$A$12:$AZ$907,$BZ200,DQ200)</f>
        <v>0.980778043705355</v>
      </c>
      <c r="BK200" s="0"/>
      <c r="BL200" s="0"/>
      <c r="BM200" s="51" t="n">
        <f aca="false">BM199</f>
        <v>35916</v>
      </c>
      <c r="BN200" s="51" t="n">
        <f aca="false">EOMONTH(BM200,1)</f>
        <v>35976</v>
      </c>
      <c r="BO200" s="51" t="n">
        <f aca="false">EOMONTH(BN200,1)</f>
        <v>36007</v>
      </c>
      <c r="BP200" s="51" t="n">
        <f aca="false">EOMONTH(BO200,1)</f>
        <v>36038</v>
      </c>
      <c r="BQ200" s="51" t="n">
        <f aca="false">EOMONTH(BP200,1)</f>
        <v>36068</v>
      </c>
      <c r="BR200" s="51" t="n">
        <f aca="false">EOMONTH(BQ200,1)</f>
        <v>36099</v>
      </c>
      <c r="BS200" s="51" t="n">
        <f aca="false">EOMONTH(BR200,1)</f>
        <v>36129</v>
      </c>
      <c r="BT200" s="51" t="n">
        <f aca="false">EOMONTH(BS200,1)</f>
        <v>36160</v>
      </c>
      <c r="BU200" s="51" t="n">
        <f aca="false">EOMONTH(BT200,1)</f>
        <v>36191</v>
      </c>
      <c r="BV200" s="51" t="n">
        <f aca="false">EOMONTH(BU200,1)</f>
        <v>36219</v>
      </c>
      <c r="BW200" s="51" t="n">
        <f aca="false">EOMONTH(BV200,1)</f>
        <v>36250</v>
      </c>
      <c r="BX200" s="52"/>
      <c r="BZ200" s="34" t="n">
        <f aca="false">MATCH(C200,Curves!$C$12:$C$433,0)</f>
        <v>198</v>
      </c>
      <c r="CA200" s="34" t="n">
        <f aca="false">MATCH(CONCATENATE("NG ",TEXT($BM200,"mmm-yyyy")),Curves!$11:$11,0)</f>
        <v>20</v>
      </c>
      <c r="CB200" s="34" t="n">
        <f aca="false">MATCH(CONCATENATE("B ",TEXT($BM200,"mmm-yyyy")),Curves!$11:$11,0)</f>
        <v>8</v>
      </c>
      <c r="CC200" s="34" t="n">
        <f aca="false">MATCH(CONCATENATE("DISC ",TEXT($BM200,"mmm-yyyy")),Curves!$11:$11,0)</f>
        <v>32</v>
      </c>
      <c r="CD200" s="34"/>
      <c r="CE200" s="34" t="n">
        <f aca="false">MATCH(CONCATENATE("NG ",TEXT($BN200,"mmm-yyyy")),Curves!$11:$11,0)</f>
        <v>21</v>
      </c>
      <c r="CF200" s="34" t="n">
        <f aca="false">MATCH(CONCATENATE("B ",TEXT($BN200,"mmm-yyyy")),Curves!$11:$11,0)</f>
        <v>9</v>
      </c>
      <c r="CG200" s="34" t="n">
        <f aca="false">MATCH(CONCATENATE("DISC ",TEXT($BN200,"mmm-yyyy")),Curves!$11:$11,0)</f>
        <v>33</v>
      </c>
      <c r="CH200" s="34"/>
      <c r="CI200" s="34" t="n">
        <f aca="false">MATCH(CONCATENATE("NG ",TEXT($BO200,"mmm-yyyy")),Curves!$11:$11,0)</f>
        <v>22</v>
      </c>
      <c r="CJ200" s="34" t="n">
        <f aca="false">MATCH(CONCATENATE("B ",TEXT($BO200,"mmm-yyyy")),Curves!$11:$11,0)</f>
        <v>10</v>
      </c>
      <c r="CK200" s="34" t="n">
        <f aca="false">MATCH(CONCATENATE("DISC ",TEXT($BO200,"mmm-yyyy")),Curves!$11:$11,0)</f>
        <v>34</v>
      </c>
      <c r="CL200" s="34"/>
      <c r="CM200" s="34" t="n">
        <f aca="false">MATCH(CONCATENATE("NG ",TEXT($BP200,"mmm-yyyy")),Curves!$11:$11,0)</f>
        <v>23</v>
      </c>
      <c r="CN200" s="34" t="n">
        <f aca="false">MATCH(CONCATENATE("B ",TEXT($BP200,"mmm-yyyy")),Curves!$11:$11,0)</f>
        <v>11</v>
      </c>
      <c r="CO200" s="34" t="n">
        <f aca="false">MATCH(CONCATENATE("DISC ",TEXT($BP200,"mmm-yyyy")),Curves!$11:$11,0)</f>
        <v>35</v>
      </c>
      <c r="CP200" s="34"/>
      <c r="CQ200" s="34" t="n">
        <f aca="false">MATCH(CONCATENATE("NG ",TEXT($BQ200,"mmm-yyyy")),Curves!$11:$11,0)</f>
        <v>24</v>
      </c>
      <c r="CR200" s="34" t="n">
        <f aca="false">MATCH(CONCATENATE("B ",TEXT($BQ200,"mmm-yyyy")),Curves!$11:$11,0)</f>
        <v>12</v>
      </c>
      <c r="CS200" s="34" t="n">
        <f aca="false">MATCH(CONCATENATE("DISC ",TEXT($BQ200,"mmm-yyyy")),Curves!$11:$11,0)</f>
        <v>36</v>
      </c>
      <c r="CT200" s="34"/>
      <c r="CU200" s="34" t="n">
        <f aca="false">MATCH(CONCATENATE("NG ",TEXT($BR200,"mmm-yyyy")),Curves!$11:$11,0)</f>
        <v>25</v>
      </c>
      <c r="CV200" s="34" t="n">
        <f aca="false">MATCH(CONCATENATE("B ",TEXT($BR200,"mmm-yyyy")),Curves!$11:$11,0)</f>
        <v>13</v>
      </c>
      <c r="CW200" s="34" t="n">
        <f aca="false">MATCH(CONCATENATE("DISC ",TEXT($BR200,"mmm-yyyy")),Curves!$11:$11,0)</f>
        <v>37</v>
      </c>
      <c r="CX200" s="34"/>
      <c r="CY200" s="34" t="n">
        <f aca="false">MATCH(CONCATENATE("NG ",TEXT($BS200,"mmm-yyyy")),Curves!$11:$11,0)</f>
        <v>26</v>
      </c>
      <c r="CZ200" s="34" t="n">
        <f aca="false">MATCH(CONCATENATE("B ",TEXT($BS200,"mmm-yyyy")),Curves!$11:$11,0)</f>
        <v>14</v>
      </c>
      <c r="DA200" s="34" t="n">
        <f aca="false">MATCH(CONCATENATE("DISC ",TEXT($BS200,"mmm-yyyy")),Curves!$11:$11,0)</f>
        <v>38</v>
      </c>
      <c r="DB200" s="34"/>
      <c r="DC200" s="34" t="n">
        <f aca="false">MATCH(CONCATENATE("NG ",TEXT($BT200,"mmm-yyyy")),Curves!$11:$11,0)</f>
        <v>27</v>
      </c>
      <c r="DD200" s="34" t="n">
        <f aca="false">MATCH(CONCATENATE("B ",TEXT($BT200,"mmm-yyyy")),Curves!$11:$11,0)</f>
        <v>15</v>
      </c>
      <c r="DE200" s="34" t="n">
        <f aca="false">MATCH(CONCATENATE("DISC ",TEXT($BT200,"mmm-yyyy")),Curves!$11:$11,0)</f>
        <v>39</v>
      </c>
      <c r="DF200" s="34"/>
      <c r="DG200" s="34" t="n">
        <f aca="false">MATCH(CONCATENATE("NG ",TEXT($BU200,"mmm-yyyy")),Curves!$11:$11,0)</f>
        <v>28</v>
      </c>
      <c r="DH200" s="34" t="n">
        <f aca="false">MATCH(CONCATENATE("B ",TEXT($BU200,"mmm-yyyy")),Curves!$11:$11,0)</f>
        <v>16</v>
      </c>
      <c r="DI200" s="34" t="n">
        <f aca="false">MATCH(CONCATENATE("DISC ",TEXT($BU200,"mmm-yyyy")),Curves!$11:$11,0)</f>
        <v>40</v>
      </c>
      <c r="DK200" s="34" t="n">
        <f aca="false">MATCH(CONCATENATE("NG ",TEXT($BV200,"mmm-yyyy")),Curves!$11:$11,0)</f>
        <v>29</v>
      </c>
      <c r="DL200" s="34" t="n">
        <f aca="false">MATCH(CONCATENATE("B ",TEXT($BV200,"mmm-yyyy")),Curves!$11:$11,0)</f>
        <v>17</v>
      </c>
      <c r="DM200" s="34" t="n">
        <f aca="false">MATCH(CONCATENATE("DISC ",TEXT($BV200,"mmm-yyyy")),Curves!$11:$11,0)</f>
        <v>41</v>
      </c>
      <c r="DO200" s="34" t="n">
        <f aca="false">MATCH(CONCATENATE("NG ",TEXT($BW200,"mmm-yyyy")),Curves!$11:$11,0)</f>
        <v>30</v>
      </c>
      <c r="DP200" s="34" t="n">
        <f aca="false">MATCH(CONCATENATE("B ",TEXT($BW200,"mmm-yyyy")),Curves!$11:$11,0)</f>
        <v>18</v>
      </c>
      <c r="DQ200" s="34" t="n">
        <f aca="false">MATCH(CONCATENATE("DISC ",TEXT($BW200,"mmm-yyyy")),Curves!$11:$11,0)</f>
        <v>42</v>
      </c>
    </row>
    <row r="201" customFormat="false" ht="12.75" hidden="false" customHeight="false" outlineLevel="0" collapsed="false">
      <c r="B201" s="26" t="n">
        <f aca="false">IF(C201&lt;&gt;"",IF(C201&gt;=(WORKDAY(EOMONTH(C201,0)+1,-2)),EOMONTH(EOMONTH(C201,0)+1,0)+1,EOMONTH(C201,0)+1),"")</f>
        <v>36100</v>
      </c>
      <c r="C201" s="45" t="n">
        <f aca="false">IF(Curves!C210&lt;&gt;"",Curves!C210,"")</f>
        <v>36084</v>
      </c>
      <c r="D201" s="46"/>
      <c r="E201" s="47" t="n">
        <f aca="false">(T201+U201)*V201</f>
        <v>0</v>
      </c>
      <c r="F201" s="47" t="n">
        <f aca="false">(X201+Y201)*Z201</f>
        <v>0</v>
      </c>
      <c r="G201" s="47" t="n">
        <f aca="false">(AB201+AC201)*AD201</f>
        <v>0</v>
      </c>
      <c r="H201" s="47" t="n">
        <f aca="false">(AF201+AG201)*AH201</f>
        <v>0</v>
      </c>
      <c r="I201" s="47" t="n">
        <f aca="false">(AJ201+AK201)*AL201</f>
        <v>0</v>
      </c>
      <c r="J201" s="47" t="n">
        <f aca="false">(AN201+AO201)*AP201</f>
        <v>0</v>
      </c>
      <c r="K201" s="47" t="n">
        <f aca="false">(AR201+AS201)*AT201</f>
        <v>2.42324887219606</v>
      </c>
      <c r="L201" s="47" t="n">
        <f aca="false">(AV201+AW201)*AX201</f>
        <v>2.61277699289485</v>
      </c>
      <c r="M201" s="47" t="n">
        <f aca="false">(AZ201+BA201)*BB201</f>
        <v>2.70992345294822</v>
      </c>
      <c r="N201" s="47" t="n">
        <f aca="false">(BD201+BE201)*BF201</f>
        <v>2.62589007008255</v>
      </c>
      <c r="O201" s="48" t="n">
        <f aca="false">(BH201+BI201)*BJ201</f>
        <v>2.47403989818675</v>
      </c>
      <c r="P201" s="49" t="n">
        <f aca="false">MAX(E201:O201)</f>
        <v>2.70992345294822</v>
      </c>
      <c r="Q201" s="49" t="n">
        <f aca="false">MIN(K201:O201)</f>
        <v>2.42324887219606</v>
      </c>
      <c r="R201" s="50" t="n">
        <f aca="false">IF(P201-Q201&lt;&gt;0,P201-Q201,R200)</f>
        <v>0.286674580752161</v>
      </c>
      <c r="T201" s="31" t="n">
        <f aca="false">INDEX(Curves!$A$12:$AZ$907,$BZ201,CA201)</f>
        <v>0</v>
      </c>
      <c r="U201" s="31" t="n">
        <f aca="false">INDEX(Curves!$A$12:$AZ$907,$BZ201,CB201)</f>
        <v>0</v>
      </c>
      <c r="V201" s="31" t="n">
        <f aca="false">INDEX(Curves!$A$12:$AZ$907,$BZ201,CC201)</f>
        <v>0</v>
      </c>
      <c r="W201" s="31"/>
      <c r="X201" s="31" t="n">
        <f aca="false">INDEX(Curves!$A$12:$AZ$907,$BZ201,CE201)</f>
        <v>0</v>
      </c>
      <c r="Y201" s="31" t="n">
        <f aca="false">INDEX(Curves!$A$12:$AZ$907,$BZ201,CF201)</f>
        <v>0</v>
      </c>
      <c r="Z201" s="31" t="n">
        <f aca="false">INDEX(Curves!$A$12:$AZ$907,$BZ201,CG201)</f>
        <v>0</v>
      </c>
      <c r="AA201" s="31"/>
      <c r="AB201" s="31" t="n">
        <f aca="false">INDEX(Curves!$A$12:$AZ$907,$BZ201,CI201)</f>
        <v>0</v>
      </c>
      <c r="AC201" s="31" t="n">
        <f aca="false">INDEX(Curves!$A$12:$AZ$907,$BZ201,CJ201)</f>
        <v>0</v>
      </c>
      <c r="AD201" s="31" t="n">
        <f aca="false">INDEX(Curves!$A$12:$AZ$907,$BZ201,CK201)</f>
        <v>0</v>
      </c>
      <c r="AE201" s="31"/>
      <c r="AF201" s="31" t="n">
        <f aca="false">INDEX(Curves!$A$12:$AZ$907,$BZ201,CM201)</f>
        <v>0</v>
      </c>
      <c r="AG201" s="31" t="n">
        <f aca="false">INDEX(Curves!$A$12:$AZ$907,$BZ201,CN201)</f>
        <v>0</v>
      </c>
      <c r="AH201" s="31" t="n">
        <f aca="false">INDEX(Curves!$A$12:$AZ$907,$BZ201,CO201)</f>
        <v>0</v>
      </c>
      <c r="AI201" s="31"/>
      <c r="AJ201" s="31" t="n">
        <f aca="false">INDEX(Curves!$A$12:$AZ$907,$BZ201,CQ201)</f>
        <v>0</v>
      </c>
      <c r="AK201" s="31" t="n">
        <f aca="false">INDEX(Curves!$A$12:$AZ$907,$BZ201,CR201)</f>
        <v>0</v>
      </c>
      <c r="AL201" s="31" t="n">
        <f aca="false">INDEX(Curves!$A$12:$AZ$907,$BZ201,CS201)</f>
        <v>0</v>
      </c>
      <c r="AM201" s="31"/>
      <c r="AN201" s="31" t="n">
        <f aca="false">INDEX(Curves!$A$12:$AZ$907,$BZ201,CU201)</f>
        <v>0</v>
      </c>
      <c r="AO201" s="31" t="n">
        <f aca="false">INDEX(Curves!$A$12:$AZ$907,$BZ201,CV201)</f>
        <v>0</v>
      </c>
      <c r="AP201" s="31" t="n">
        <f aca="false">INDEX(Curves!$A$12:$AZ$907,$BZ201,CW201)</f>
        <v>0</v>
      </c>
      <c r="AQ201" s="31"/>
      <c r="AR201" s="31" t="n">
        <f aca="false">INDEX(Curves!$A$12:$AZ$907,$BZ201,CY201)</f>
        <v>2.109</v>
      </c>
      <c r="AS201" s="31" t="n">
        <f aca="false">INDEX(Curves!$A$12:$AZ$907,$BZ201,CZ201)</f>
        <v>0.32</v>
      </c>
      <c r="AT201" s="31" t="n">
        <f aca="false">INDEX(Curves!$A$12:$AZ$907,$BZ201,DA201)</f>
        <v>0.997632306379605</v>
      </c>
      <c r="AU201" s="31"/>
      <c r="AV201" s="31" t="n">
        <f aca="false">INDEX(Curves!$A$12:$AZ$907,$BZ201,DC201)</f>
        <v>2.355</v>
      </c>
      <c r="AW201" s="31" t="n">
        <f aca="false">INDEX(Curves!$A$12:$AZ$907,$BZ201,DD201)</f>
        <v>0.275</v>
      </c>
      <c r="AX201" s="31" t="n">
        <f aca="false">INDEX(Curves!$A$12:$AZ$907,$BZ201,DE201)</f>
        <v>0.993451328096902</v>
      </c>
      <c r="AY201" s="31"/>
      <c r="AZ201" s="31" t="n">
        <f aca="false">INDEX(Curves!$A$12:$AZ$907,$BZ201,DG201)</f>
        <v>2.474</v>
      </c>
      <c r="BA201" s="31" t="n">
        <f aca="false">INDEX(Curves!$A$12:$AZ$907,$BZ201,DH201)</f>
        <v>0.265</v>
      </c>
      <c r="BB201" s="31" t="n">
        <f aca="false">INDEX(Curves!$A$12:$AZ$907,$BZ201,DI201)</f>
        <v>0.989384247151596</v>
      </c>
      <c r="BC201" s="31"/>
      <c r="BD201" s="31" t="n">
        <f aca="false">INDEX(Curves!$A$12:$AZ$907,$BZ201,DK201)</f>
        <v>2.4</v>
      </c>
      <c r="BE201" s="31" t="n">
        <f aca="false">INDEX(Curves!$A$12:$AZ$907,$BZ201,DL201)</f>
        <v>0.265</v>
      </c>
      <c r="BF201" s="31" t="n">
        <f aca="false">INDEX(Curves!$A$12:$AZ$907,$BZ201,DM201)</f>
        <v>0.985324604158554</v>
      </c>
      <c r="BG201" s="31"/>
      <c r="BH201" s="31" t="n">
        <f aca="false">INDEX(Curves!$A$12:$AZ$907,$BZ201,DO201)</f>
        <v>2.305</v>
      </c>
      <c r="BI201" s="31" t="n">
        <f aca="false">INDEX(Curves!$A$12:$AZ$907,$BZ201,DP201)</f>
        <v>0.215</v>
      </c>
      <c r="BJ201" s="31" t="n">
        <f aca="false">INDEX(Curves!$A$12:$AZ$907,$BZ201,DQ201)</f>
        <v>0.981761864359823</v>
      </c>
      <c r="BK201" s="0"/>
      <c r="BL201" s="0"/>
      <c r="BM201" s="51" t="n">
        <f aca="false">BM200</f>
        <v>35916</v>
      </c>
      <c r="BN201" s="51" t="n">
        <f aca="false">EOMONTH(BM201,1)</f>
        <v>35976</v>
      </c>
      <c r="BO201" s="51" t="n">
        <f aca="false">EOMONTH(BN201,1)</f>
        <v>36007</v>
      </c>
      <c r="BP201" s="51" t="n">
        <f aca="false">EOMONTH(BO201,1)</f>
        <v>36038</v>
      </c>
      <c r="BQ201" s="51" t="n">
        <f aca="false">EOMONTH(BP201,1)</f>
        <v>36068</v>
      </c>
      <c r="BR201" s="51" t="n">
        <f aca="false">EOMONTH(BQ201,1)</f>
        <v>36099</v>
      </c>
      <c r="BS201" s="51" t="n">
        <f aca="false">EOMONTH(BR201,1)</f>
        <v>36129</v>
      </c>
      <c r="BT201" s="51" t="n">
        <f aca="false">EOMONTH(BS201,1)</f>
        <v>36160</v>
      </c>
      <c r="BU201" s="51" t="n">
        <f aca="false">EOMONTH(BT201,1)</f>
        <v>36191</v>
      </c>
      <c r="BV201" s="51" t="n">
        <f aca="false">EOMONTH(BU201,1)</f>
        <v>36219</v>
      </c>
      <c r="BW201" s="51" t="n">
        <f aca="false">EOMONTH(BV201,1)</f>
        <v>36250</v>
      </c>
      <c r="BX201" s="52"/>
      <c r="BZ201" s="34" t="n">
        <f aca="false">MATCH(C201,Curves!$C$12:$C$433,0)</f>
        <v>199</v>
      </c>
      <c r="CA201" s="34" t="n">
        <f aca="false">MATCH(CONCATENATE("NG ",TEXT($BM201,"mmm-yyyy")),Curves!$11:$11,0)</f>
        <v>20</v>
      </c>
      <c r="CB201" s="34" t="n">
        <f aca="false">MATCH(CONCATENATE("B ",TEXT($BM201,"mmm-yyyy")),Curves!$11:$11,0)</f>
        <v>8</v>
      </c>
      <c r="CC201" s="34" t="n">
        <f aca="false">MATCH(CONCATENATE("DISC ",TEXT($BM201,"mmm-yyyy")),Curves!$11:$11,0)</f>
        <v>32</v>
      </c>
      <c r="CD201" s="34"/>
      <c r="CE201" s="34" t="n">
        <f aca="false">MATCH(CONCATENATE("NG ",TEXT($BN201,"mmm-yyyy")),Curves!$11:$11,0)</f>
        <v>21</v>
      </c>
      <c r="CF201" s="34" t="n">
        <f aca="false">MATCH(CONCATENATE("B ",TEXT($BN201,"mmm-yyyy")),Curves!$11:$11,0)</f>
        <v>9</v>
      </c>
      <c r="CG201" s="34" t="n">
        <f aca="false">MATCH(CONCATENATE("DISC ",TEXT($BN201,"mmm-yyyy")),Curves!$11:$11,0)</f>
        <v>33</v>
      </c>
      <c r="CH201" s="34"/>
      <c r="CI201" s="34" t="n">
        <f aca="false">MATCH(CONCATENATE("NG ",TEXT($BO201,"mmm-yyyy")),Curves!$11:$11,0)</f>
        <v>22</v>
      </c>
      <c r="CJ201" s="34" t="n">
        <f aca="false">MATCH(CONCATENATE("B ",TEXT($BO201,"mmm-yyyy")),Curves!$11:$11,0)</f>
        <v>10</v>
      </c>
      <c r="CK201" s="34" t="n">
        <f aca="false">MATCH(CONCATENATE("DISC ",TEXT($BO201,"mmm-yyyy")),Curves!$11:$11,0)</f>
        <v>34</v>
      </c>
      <c r="CL201" s="34"/>
      <c r="CM201" s="34" t="n">
        <f aca="false">MATCH(CONCATENATE("NG ",TEXT($BP201,"mmm-yyyy")),Curves!$11:$11,0)</f>
        <v>23</v>
      </c>
      <c r="CN201" s="34" t="n">
        <f aca="false">MATCH(CONCATENATE("B ",TEXT($BP201,"mmm-yyyy")),Curves!$11:$11,0)</f>
        <v>11</v>
      </c>
      <c r="CO201" s="34" t="n">
        <f aca="false">MATCH(CONCATENATE("DISC ",TEXT($BP201,"mmm-yyyy")),Curves!$11:$11,0)</f>
        <v>35</v>
      </c>
      <c r="CP201" s="34"/>
      <c r="CQ201" s="34" t="n">
        <f aca="false">MATCH(CONCATENATE("NG ",TEXT($BQ201,"mmm-yyyy")),Curves!$11:$11,0)</f>
        <v>24</v>
      </c>
      <c r="CR201" s="34" t="n">
        <f aca="false">MATCH(CONCATENATE("B ",TEXT($BQ201,"mmm-yyyy")),Curves!$11:$11,0)</f>
        <v>12</v>
      </c>
      <c r="CS201" s="34" t="n">
        <f aca="false">MATCH(CONCATENATE("DISC ",TEXT($BQ201,"mmm-yyyy")),Curves!$11:$11,0)</f>
        <v>36</v>
      </c>
      <c r="CT201" s="34"/>
      <c r="CU201" s="34" t="n">
        <f aca="false">MATCH(CONCATENATE("NG ",TEXT($BR201,"mmm-yyyy")),Curves!$11:$11,0)</f>
        <v>25</v>
      </c>
      <c r="CV201" s="34" t="n">
        <f aca="false">MATCH(CONCATENATE("B ",TEXT($BR201,"mmm-yyyy")),Curves!$11:$11,0)</f>
        <v>13</v>
      </c>
      <c r="CW201" s="34" t="n">
        <f aca="false">MATCH(CONCATENATE("DISC ",TEXT($BR201,"mmm-yyyy")),Curves!$11:$11,0)</f>
        <v>37</v>
      </c>
      <c r="CX201" s="34"/>
      <c r="CY201" s="34" t="n">
        <f aca="false">MATCH(CONCATENATE("NG ",TEXT($BS201,"mmm-yyyy")),Curves!$11:$11,0)</f>
        <v>26</v>
      </c>
      <c r="CZ201" s="34" t="n">
        <f aca="false">MATCH(CONCATENATE("B ",TEXT($BS201,"mmm-yyyy")),Curves!$11:$11,0)</f>
        <v>14</v>
      </c>
      <c r="DA201" s="34" t="n">
        <f aca="false">MATCH(CONCATENATE("DISC ",TEXT($BS201,"mmm-yyyy")),Curves!$11:$11,0)</f>
        <v>38</v>
      </c>
      <c r="DB201" s="34"/>
      <c r="DC201" s="34" t="n">
        <f aca="false">MATCH(CONCATENATE("NG ",TEXT($BT201,"mmm-yyyy")),Curves!$11:$11,0)</f>
        <v>27</v>
      </c>
      <c r="DD201" s="34" t="n">
        <f aca="false">MATCH(CONCATENATE("B ",TEXT($BT201,"mmm-yyyy")),Curves!$11:$11,0)</f>
        <v>15</v>
      </c>
      <c r="DE201" s="34" t="n">
        <f aca="false">MATCH(CONCATENATE("DISC ",TEXT($BT201,"mmm-yyyy")),Curves!$11:$11,0)</f>
        <v>39</v>
      </c>
      <c r="DF201" s="34"/>
      <c r="DG201" s="34" t="n">
        <f aca="false">MATCH(CONCATENATE("NG ",TEXT($BU201,"mmm-yyyy")),Curves!$11:$11,0)</f>
        <v>28</v>
      </c>
      <c r="DH201" s="34" t="n">
        <f aca="false">MATCH(CONCATENATE("B ",TEXT($BU201,"mmm-yyyy")),Curves!$11:$11,0)</f>
        <v>16</v>
      </c>
      <c r="DI201" s="34" t="n">
        <f aca="false">MATCH(CONCATENATE("DISC ",TEXT($BU201,"mmm-yyyy")),Curves!$11:$11,0)</f>
        <v>40</v>
      </c>
      <c r="DK201" s="34" t="n">
        <f aca="false">MATCH(CONCATENATE("NG ",TEXT($BV201,"mmm-yyyy")),Curves!$11:$11,0)</f>
        <v>29</v>
      </c>
      <c r="DL201" s="34" t="n">
        <f aca="false">MATCH(CONCATENATE("B ",TEXT($BV201,"mmm-yyyy")),Curves!$11:$11,0)</f>
        <v>17</v>
      </c>
      <c r="DM201" s="34" t="n">
        <f aca="false">MATCH(CONCATENATE("DISC ",TEXT($BV201,"mmm-yyyy")),Curves!$11:$11,0)</f>
        <v>41</v>
      </c>
      <c r="DO201" s="34" t="n">
        <f aca="false">MATCH(CONCATENATE("NG ",TEXT($BW201,"mmm-yyyy")),Curves!$11:$11,0)</f>
        <v>30</v>
      </c>
      <c r="DP201" s="34" t="n">
        <f aca="false">MATCH(CONCATENATE("B ",TEXT($BW201,"mmm-yyyy")),Curves!$11:$11,0)</f>
        <v>18</v>
      </c>
      <c r="DQ201" s="34" t="n">
        <f aca="false">MATCH(CONCATENATE("DISC ",TEXT($BW201,"mmm-yyyy")),Curves!$11:$11,0)</f>
        <v>42</v>
      </c>
    </row>
    <row r="202" customFormat="false" ht="12.75" hidden="false" customHeight="false" outlineLevel="0" collapsed="false">
      <c r="B202" s="26" t="n">
        <f aca="false">IF(C202&lt;&gt;"",IF(C202&gt;=(WORKDAY(EOMONTH(C202,0)+1,-2)),EOMONTH(EOMONTH(C202,0)+1,0)+1,EOMONTH(C202,0)+1),"")</f>
        <v>36100</v>
      </c>
      <c r="C202" s="45" t="n">
        <f aca="false">IF(Curves!C211&lt;&gt;"",Curves!C211,"")</f>
        <v>36085</v>
      </c>
      <c r="D202" s="46"/>
      <c r="E202" s="47" t="n">
        <f aca="false">(T202+U202)*V202</f>
        <v>0</v>
      </c>
      <c r="F202" s="47" t="n">
        <f aca="false">(X202+Y202)*Z202</f>
        <v>0</v>
      </c>
      <c r="G202" s="47" t="n">
        <f aca="false">(AB202+AC202)*AD202</f>
        <v>0</v>
      </c>
      <c r="H202" s="47" t="n">
        <f aca="false">(AF202+AG202)*AH202</f>
        <v>0</v>
      </c>
      <c r="I202" s="47" t="n">
        <f aca="false">(AJ202+AK202)*AL202</f>
        <v>0</v>
      </c>
      <c r="J202" s="47" t="n">
        <f aca="false">(AN202+AO202)*AP202</f>
        <v>0</v>
      </c>
      <c r="K202" s="47" t="n">
        <f aca="false">(AR202+AS202)*AT202</f>
        <v>0</v>
      </c>
      <c r="L202" s="47" t="n">
        <f aca="false">(AV202+AW202)*AX202</f>
        <v>0</v>
      </c>
      <c r="M202" s="47" t="n">
        <f aca="false">(AZ202+BA202)*BB202</f>
        <v>0</v>
      </c>
      <c r="N202" s="47" t="n">
        <f aca="false">(BD202+BE202)*BF202</f>
        <v>0</v>
      </c>
      <c r="O202" s="48" t="n">
        <f aca="false">(BH202+BI202)*BJ202</f>
        <v>0</v>
      </c>
      <c r="P202" s="49" t="n">
        <f aca="false">MAX(E202:O202)</f>
        <v>0</v>
      </c>
      <c r="Q202" s="49" t="n">
        <f aca="false">MIN(K202:O202)</f>
        <v>0</v>
      </c>
      <c r="R202" s="50" t="n">
        <f aca="false">IF(P202-Q202&lt;&gt;0,P202-Q202,R201)</f>
        <v>0.286674580752161</v>
      </c>
      <c r="T202" s="31" t="n">
        <f aca="false">INDEX(Curves!$A$12:$AZ$907,$BZ202,CA202)</f>
        <v>0</v>
      </c>
      <c r="U202" s="31" t="n">
        <f aca="false">INDEX(Curves!$A$12:$AZ$907,$BZ202,CB202)</f>
        <v>0</v>
      </c>
      <c r="V202" s="31" t="n">
        <f aca="false">INDEX(Curves!$A$12:$AZ$907,$BZ202,CC202)</f>
        <v>0</v>
      </c>
      <c r="W202" s="31"/>
      <c r="X202" s="31" t="n">
        <f aca="false">INDEX(Curves!$A$12:$AZ$907,$BZ202,CE202)</f>
        <v>0</v>
      </c>
      <c r="Y202" s="31" t="n">
        <f aca="false">INDEX(Curves!$A$12:$AZ$907,$BZ202,CF202)</f>
        <v>0</v>
      </c>
      <c r="Z202" s="31" t="n">
        <f aca="false">INDEX(Curves!$A$12:$AZ$907,$BZ202,CG202)</f>
        <v>0</v>
      </c>
      <c r="AA202" s="31"/>
      <c r="AB202" s="31" t="n">
        <f aca="false">INDEX(Curves!$A$12:$AZ$907,$BZ202,CI202)</f>
        <v>0</v>
      </c>
      <c r="AC202" s="31" t="n">
        <f aca="false">INDEX(Curves!$A$12:$AZ$907,$BZ202,CJ202)</f>
        <v>0</v>
      </c>
      <c r="AD202" s="31" t="n">
        <f aca="false">INDEX(Curves!$A$12:$AZ$907,$BZ202,CK202)</f>
        <v>0</v>
      </c>
      <c r="AE202" s="31"/>
      <c r="AF202" s="31" t="n">
        <f aca="false">INDEX(Curves!$A$12:$AZ$907,$BZ202,CM202)</f>
        <v>0</v>
      </c>
      <c r="AG202" s="31" t="n">
        <f aca="false">INDEX(Curves!$A$12:$AZ$907,$BZ202,CN202)</f>
        <v>0</v>
      </c>
      <c r="AH202" s="31" t="n">
        <f aca="false">INDEX(Curves!$A$12:$AZ$907,$BZ202,CO202)</f>
        <v>0</v>
      </c>
      <c r="AI202" s="31"/>
      <c r="AJ202" s="31" t="n">
        <f aca="false">INDEX(Curves!$A$12:$AZ$907,$BZ202,CQ202)</f>
        <v>0</v>
      </c>
      <c r="AK202" s="31" t="n">
        <f aca="false">INDEX(Curves!$A$12:$AZ$907,$BZ202,CR202)</f>
        <v>0</v>
      </c>
      <c r="AL202" s="31" t="n">
        <f aca="false">INDEX(Curves!$A$12:$AZ$907,$BZ202,CS202)</f>
        <v>0</v>
      </c>
      <c r="AM202" s="31"/>
      <c r="AN202" s="31" t="n">
        <f aca="false">INDEX(Curves!$A$12:$AZ$907,$BZ202,CU202)</f>
        <v>0</v>
      </c>
      <c r="AO202" s="31" t="n">
        <f aca="false">INDEX(Curves!$A$12:$AZ$907,$BZ202,CV202)</f>
        <v>0</v>
      </c>
      <c r="AP202" s="31" t="n">
        <f aca="false">INDEX(Curves!$A$12:$AZ$907,$BZ202,CW202)</f>
        <v>0</v>
      </c>
      <c r="AQ202" s="31"/>
      <c r="AR202" s="31" t="n">
        <f aca="false">INDEX(Curves!$A$12:$AZ$907,$BZ202,CY202)</f>
        <v>0</v>
      </c>
      <c r="AS202" s="31" t="n">
        <f aca="false">INDEX(Curves!$A$12:$AZ$907,$BZ202,CZ202)</f>
        <v>0</v>
      </c>
      <c r="AT202" s="31" t="n">
        <f aca="false">INDEX(Curves!$A$12:$AZ$907,$BZ202,DA202)</f>
        <v>0</v>
      </c>
      <c r="AU202" s="31"/>
      <c r="AV202" s="31" t="n">
        <f aca="false">INDEX(Curves!$A$12:$AZ$907,$BZ202,DC202)</f>
        <v>0</v>
      </c>
      <c r="AW202" s="31" t="n">
        <f aca="false">INDEX(Curves!$A$12:$AZ$907,$BZ202,DD202)</f>
        <v>0</v>
      </c>
      <c r="AX202" s="31" t="n">
        <f aca="false">INDEX(Curves!$A$12:$AZ$907,$BZ202,DE202)</f>
        <v>0</v>
      </c>
      <c r="AY202" s="31"/>
      <c r="AZ202" s="31" t="n">
        <f aca="false">INDEX(Curves!$A$12:$AZ$907,$BZ202,DG202)</f>
        <v>0</v>
      </c>
      <c r="BA202" s="31" t="n">
        <f aca="false">INDEX(Curves!$A$12:$AZ$907,$BZ202,DH202)</f>
        <v>0</v>
      </c>
      <c r="BB202" s="31" t="n">
        <f aca="false">INDEX(Curves!$A$12:$AZ$907,$BZ202,DI202)</f>
        <v>0</v>
      </c>
      <c r="BC202" s="31"/>
      <c r="BD202" s="31" t="n">
        <f aca="false">INDEX(Curves!$A$12:$AZ$907,$BZ202,DK202)</f>
        <v>0</v>
      </c>
      <c r="BE202" s="31" t="n">
        <f aca="false">INDEX(Curves!$A$12:$AZ$907,$BZ202,DL202)</f>
        <v>0</v>
      </c>
      <c r="BF202" s="31" t="n">
        <f aca="false">INDEX(Curves!$A$12:$AZ$907,$BZ202,DM202)</f>
        <v>0</v>
      </c>
      <c r="BG202" s="31"/>
      <c r="BH202" s="31" t="n">
        <f aca="false">INDEX(Curves!$A$12:$AZ$907,$BZ202,DO202)</f>
        <v>0</v>
      </c>
      <c r="BI202" s="31" t="n">
        <f aca="false">INDEX(Curves!$A$12:$AZ$907,$BZ202,DP202)</f>
        <v>0</v>
      </c>
      <c r="BJ202" s="31" t="n">
        <f aca="false">INDEX(Curves!$A$12:$AZ$907,$BZ202,DQ202)</f>
        <v>0</v>
      </c>
      <c r="BK202" s="0"/>
      <c r="BL202" s="0"/>
      <c r="BM202" s="51" t="n">
        <f aca="false">BM201</f>
        <v>35916</v>
      </c>
      <c r="BN202" s="51" t="n">
        <f aca="false">EOMONTH(BM202,1)</f>
        <v>35976</v>
      </c>
      <c r="BO202" s="51" t="n">
        <f aca="false">EOMONTH(BN202,1)</f>
        <v>36007</v>
      </c>
      <c r="BP202" s="51" t="n">
        <f aca="false">EOMONTH(BO202,1)</f>
        <v>36038</v>
      </c>
      <c r="BQ202" s="51" t="n">
        <f aca="false">EOMONTH(BP202,1)</f>
        <v>36068</v>
      </c>
      <c r="BR202" s="51" t="n">
        <f aca="false">EOMONTH(BQ202,1)</f>
        <v>36099</v>
      </c>
      <c r="BS202" s="51" t="n">
        <f aca="false">EOMONTH(BR202,1)</f>
        <v>36129</v>
      </c>
      <c r="BT202" s="51" t="n">
        <f aca="false">EOMONTH(BS202,1)</f>
        <v>36160</v>
      </c>
      <c r="BU202" s="51" t="n">
        <f aca="false">EOMONTH(BT202,1)</f>
        <v>36191</v>
      </c>
      <c r="BV202" s="51" t="n">
        <f aca="false">EOMONTH(BU202,1)</f>
        <v>36219</v>
      </c>
      <c r="BW202" s="51" t="n">
        <f aca="false">EOMONTH(BV202,1)</f>
        <v>36250</v>
      </c>
      <c r="BX202" s="52"/>
      <c r="BZ202" s="34" t="n">
        <f aca="false">MATCH(C202,Curves!$C$12:$C$433,0)</f>
        <v>200</v>
      </c>
      <c r="CA202" s="34" t="n">
        <f aca="false">MATCH(CONCATENATE("NG ",TEXT($BM202,"mmm-yyyy")),Curves!$11:$11,0)</f>
        <v>20</v>
      </c>
      <c r="CB202" s="34" t="n">
        <f aca="false">MATCH(CONCATENATE("B ",TEXT($BM202,"mmm-yyyy")),Curves!$11:$11,0)</f>
        <v>8</v>
      </c>
      <c r="CC202" s="34" t="n">
        <f aca="false">MATCH(CONCATENATE("DISC ",TEXT($BM202,"mmm-yyyy")),Curves!$11:$11,0)</f>
        <v>32</v>
      </c>
      <c r="CD202" s="34"/>
      <c r="CE202" s="34" t="n">
        <f aca="false">MATCH(CONCATENATE("NG ",TEXT($BN202,"mmm-yyyy")),Curves!$11:$11,0)</f>
        <v>21</v>
      </c>
      <c r="CF202" s="34" t="n">
        <f aca="false">MATCH(CONCATENATE("B ",TEXT($BN202,"mmm-yyyy")),Curves!$11:$11,0)</f>
        <v>9</v>
      </c>
      <c r="CG202" s="34" t="n">
        <f aca="false">MATCH(CONCATENATE("DISC ",TEXT($BN202,"mmm-yyyy")),Curves!$11:$11,0)</f>
        <v>33</v>
      </c>
      <c r="CH202" s="34"/>
      <c r="CI202" s="34" t="n">
        <f aca="false">MATCH(CONCATENATE("NG ",TEXT($BO202,"mmm-yyyy")),Curves!$11:$11,0)</f>
        <v>22</v>
      </c>
      <c r="CJ202" s="34" t="n">
        <f aca="false">MATCH(CONCATENATE("B ",TEXT($BO202,"mmm-yyyy")),Curves!$11:$11,0)</f>
        <v>10</v>
      </c>
      <c r="CK202" s="34" t="n">
        <f aca="false">MATCH(CONCATENATE("DISC ",TEXT($BO202,"mmm-yyyy")),Curves!$11:$11,0)</f>
        <v>34</v>
      </c>
      <c r="CL202" s="34"/>
      <c r="CM202" s="34" t="n">
        <f aca="false">MATCH(CONCATENATE("NG ",TEXT($BP202,"mmm-yyyy")),Curves!$11:$11,0)</f>
        <v>23</v>
      </c>
      <c r="CN202" s="34" t="n">
        <f aca="false">MATCH(CONCATENATE("B ",TEXT($BP202,"mmm-yyyy")),Curves!$11:$11,0)</f>
        <v>11</v>
      </c>
      <c r="CO202" s="34" t="n">
        <f aca="false">MATCH(CONCATENATE("DISC ",TEXT($BP202,"mmm-yyyy")),Curves!$11:$11,0)</f>
        <v>35</v>
      </c>
      <c r="CP202" s="34"/>
      <c r="CQ202" s="34" t="n">
        <f aca="false">MATCH(CONCATENATE("NG ",TEXT($BQ202,"mmm-yyyy")),Curves!$11:$11,0)</f>
        <v>24</v>
      </c>
      <c r="CR202" s="34" t="n">
        <f aca="false">MATCH(CONCATENATE("B ",TEXT($BQ202,"mmm-yyyy")),Curves!$11:$11,0)</f>
        <v>12</v>
      </c>
      <c r="CS202" s="34" t="n">
        <f aca="false">MATCH(CONCATENATE("DISC ",TEXT($BQ202,"mmm-yyyy")),Curves!$11:$11,0)</f>
        <v>36</v>
      </c>
      <c r="CT202" s="34"/>
      <c r="CU202" s="34" t="n">
        <f aca="false">MATCH(CONCATENATE("NG ",TEXT($BR202,"mmm-yyyy")),Curves!$11:$11,0)</f>
        <v>25</v>
      </c>
      <c r="CV202" s="34" t="n">
        <f aca="false">MATCH(CONCATENATE("B ",TEXT($BR202,"mmm-yyyy")),Curves!$11:$11,0)</f>
        <v>13</v>
      </c>
      <c r="CW202" s="34" t="n">
        <f aca="false">MATCH(CONCATENATE("DISC ",TEXT($BR202,"mmm-yyyy")),Curves!$11:$11,0)</f>
        <v>37</v>
      </c>
      <c r="CX202" s="34"/>
      <c r="CY202" s="34" t="n">
        <f aca="false">MATCH(CONCATENATE("NG ",TEXT($BS202,"mmm-yyyy")),Curves!$11:$11,0)</f>
        <v>26</v>
      </c>
      <c r="CZ202" s="34" t="n">
        <f aca="false">MATCH(CONCATENATE("B ",TEXT($BS202,"mmm-yyyy")),Curves!$11:$11,0)</f>
        <v>14</v>
      </c>
      <c r="DA202" s="34" t="n">
        <f aca="false">MATCH(CONCATENATE("DISC ",TEXT($BS202,"mmm-yyyy")),Curves!$11:$11,0)</f>
        <v>38</v>
      </c>
      <c r="DB202" s="34"/>
      <c r="DC202" s="34" t="n">
        <f aca="false">MATCH(CONCATENATE("NG ",TEXT($BT202,"mmm-yyyy")),Curves!$11:$11,0)</f>
        <v>27</v>
      </c>
      <c r="DD202" s="34" t="n">
        <f aca="false">MATCH(CONCATENATE("B ",TEXT($BT202,"mmm-yyyy")),Curves!$11:$11,0)</f>
        <v>15</v>
      </c>
      <c r="DE202" s="34" t="n">
        <f aca="false">MATCH(CONCATENATE("DISC ",TEXT($BT202,"mmm-yyyy")),Curves!$11:$11,0)</f>
        <v>39</v>
      </c>
      <c r="DF202" s="34"/>
      <c r="DG202" s="34" t="n">
        <f aca="false">MATCH(CONCATENATE("NG ",TEXT($BU202,"mmm-yyyy")),Curves!$11:$11,0)</f>
        <v>28</v>
      </c>
      <c r="DH202" s="34" t="n">
        <f aca="false">MATCH(CONCATENATE("B ",TEXT($BU202,"mmm-yyyy")),Curves!$11:$11,0)</f>
        <v>16</v>
      </c>
      <c r="DI202" s="34" t="n">
        <f aca="false">MATCH(CONCATENATE("DISC ",TEXT($BU202,"mmm-yyyy")),Curves!$11:$11,0)</f>
        <v>40</v>
      </c>
      <c r="DK202" s="34" t="n">
        <f aca="false">MATCH(CONCATENATE("NG ",TEXT($BV202,"mmm-yyyy")),Curves!$11:$11,0)</f>
        <v>29</v>
      </c>
      <c r="DL202" s="34" t="n">
        <f aca="false">MATCH(CONCATENATE("B ",TEXT($BV202,"mmm-yyyy")),Curves!$11:$11,0)</f>
        <v>17</v>
      </c>
      <c r="DM202" s="34" t="n">
        <f aca="false">MATCH(CONCATENATE("DISC ",TEXT($BV202,"mmm-yyyy")),Curves!$11:$11,0)</f>
        <v>41</v>
      </c>
      <c r="DO202" s="34" t="n">
        <f aca="false">MATCH(CONCATENATE("NG ",TEXT($BW202,"mmm-yyyy")),Curves!$11:$11,0)</f>
        <v>30</v>
      </c>
      <c r="DP202" s="34" t="n">
        <f aca="false">MATCH(CONCATENATE("B ",TEXT($BW202,"mmm-yyyy")),Curves!$11:$11,0)</f>
        <v>18</v>
      </c>
      <c r="DQ202" s="34" t="n">
        <f aca="false">MATCH(CONCATENATE("DISC ",TEXT($BW202,"mmm-yyyy")),Curves!$11:$11,0)</f>
        <v>42</v>
      </c>
    </row>
    <row r="203" customFormat="false" ht="12.75" hidden="false" customHeight="false" outlineLevel="0" collapsed="false">
      <c r="B203" s="26" t="n">
        <f aca="false">IF(C203&lt;&gt;"",IF(C203&gt;=(WORKDAY(EOMONTH(C203,0)+1,-2)),EOMONTH(EOMONTH(C203,0)+1,0)+1,EOMONTH(C203,0)+1),"")</f>
        <v>36100</v>
      </c>
      <c r="C203" s="45" t="n">
        <f aca="false">IF(Curves!C212&lt;&gt;"",Curves!C212,"")</f>
        <v>36086</v>
      </c>
      <c r="D203" s="46"/>
      <c r="E203" s="47" t="n">
        <f aca="false">(T203+U203)*V203</f>
        <v>0</v>
      </c>
      <c r="F203" s="47" t="n">
        <f aca="false">(X203+Y203)*Z203</f>
        <v>0</v>
      </c>
      <c r="G203" s="47" t="n">
        <f aca="false">(AB203+AC203)*AD203</f>
        <v>0</v>
      </c>
      <c r="H203" s="47" t="n">
        <f aca="false">(AF203+AG203)*AH203</f>
        <v>0</v>
      </c>
      <c r="I203" s="47" t="n">
        <f aca="false">(AJ203+AK203)*AL203</f>
        <v>0</v>
      </c>
      <c r="J203" s="47" t="n">
        <f aca="false">(AN203+AO203)*AP203</f>
        <v>0</v>
      </c>
      <c r="K203" s="47" t="n">
        <f aca="false">(AR203+AS203)*AT203</f>
        <v>0</v>
      </c>
      <c r="L203" s="47" t="n">
        <f aca="false">(AV203+AW203)*AX203</f>
        <v>0</v>
      </c>
      <c r="M203" s="47" t="n">
        <f aca="false">(AZ203+BA203)*BB203</f>
        <v>0</v>
      </c>
      <c r="N203" s="47" t="n">
        <f aca="false">(BD203+BE203)*BF203</f>
        <v>0</v>
      </c>
      <c r="O203" s="48" t="n">
        <f aca="false">(BH203+BI203)*BJ203</f>
        <v>0</v>
      </c>
      <c r="P203" s="49" t="n">
        <f aca="false">MAX(E203:O203)</f>
        <v>0</v>
      </c>
      <c r="Q203" s="49" t="n">
        <f aca="false">MIN(K203:O203)</f>
        <v>0</v>
      </c>
      <c r="R203" s="50" t="n">
        <f aca="false">IF(P203-Q203&lt;&gt;0,P203-Q203,R202)</f>
        <v>0.286674580752161</v>
      </c>
      <c r="T203" s="31" t="n">
        <f aca="false">INDEX(Curves!$A$12:$AZ$907,$BZ203,CA203)</f>
        <v>0</v>
      </c>
      <c r="U203" s="31" t="n">
        <f aca="false">INDEX(Curves!$A$12:$AZ$907,$BZ203,CB203)</f>
        <v>0</v>
      </c>
      <c r="V203" s="31" t="n">
        <f aca="false">INDEX(Curves!$A$12:$AZ$907,$BZ203,CC203)</f>
        <v>0</v>
      </c>
      <c r="W203" s="31"/>
      <c r="X203" s="31" t="n">
        <f aca="false">INDEX(Curves!$A$12:$AZ$907,$BZ203,CE203)</f>
        <v>0</v>
      </c>
      <c r="Y203" s="31" t="n">
        <f aca="false">INDEX(Curves!$A$12:$AZ$907,$BZ203,CF203)</f>
        <v>0</v>
      </c>
      <c r="Z203" s="31" t="n">
        <f aca="false">INDEX(Curves!$A$12:$AZ$907,$BZ203,CG203)</f>
        <v>0</v>
      </c>
      <c r="AA203" s="31"/>
      <c r="AB203" s="31" t="n">
        <f aca="false">INDEX(Curves!$A$12:$AZ$907,$BZ203,CI203)</f>
        <v>0</v>
      </c>
      <c r="AC203" s="31" t="n">
        <f aca="false">INDEX(Curves!$A$12:$AZ$907,$BZ203,CJ203)</f>
        <v>0</v>
      </c>
      <c r="AD203" s="31" t="n">
        <f aca="false">INDEX(Curves!$A$12:$AZ$907,$BZ203,CK203)</f>
        <v>0</v>
      </c>
      <c r="AE203" s="31"/>
      <c r="AF203" s="31" t="n">
        <f aca="false">INDEX(Curves!$A$12:$AZ$907,$BZ203,CM203)</f>
        <v>0</v>
      </c>
      <c r="AG203" s="31" t="n">
        <f aca="false">INDEX(Curves!$A$12:$AZ$907,$BZ203,CN203)</f>
        <v>0</v>
      </c>
      <c r="AH203" s="31" t="n">
        <f aca="false">INDEX(Curves!$A$12:$AZ$907,$BZ203,CO203)</f>
        <v>0</v>
      </c>
      <c r="AI203" s="31"/>
      <c r="AJ203" s="31" t="n">
        <f aca="false">INDEX(Curves!$A$12:$AZ$907,$BZ203,CQ203)</f>
        <v>0</v>
      </c>
      <c r="AK203" s="31" t="n">
        <f aca="false">INDEX(Curves!$A$12:$AZ$907,$BZ203,CR203)</f>
        <v>0</v>
      </c>
      <c r="AL203" s="31" t="n">
        <f aca="false">INDEX(Curves!$A$12:$AZ$907,$BZ203,CS203)</f>
        <v>0</v>
      </c>
      <c r="AM203" s="31"/>
      <c r="AN203" s="31" t="n">
        <f aca="false">INDEX(Curves!$A$12:$AZ$907,$BZ203,CU203)</f>
        <v>0</v>
      </c>
      <c r="AO203" s="31" t="n">
        <f aca="false">INDEX(Curves!$A$12:$AZ$907,$BZ203,CV203)</f>
        <v>0</v>
      </c>
      <c r="AP203" s="31" t="n">
        <f aca="false">INDEX(Curves!$A$12:$AZ$907,$BZ203,CW203)</f>
        <v>0</v>
      </c>
      <c r="AQ203" s="31"/>
      <c r="AR203" s="31" t="n">
        <f aca="false">INDEX(Curves!$A$12:$AZ$907,$BZ203,CY203)</f>
        <v>0</v>
      </c>
      <c r="AS203" s="31" t="n">
        <f aca="false">INDEX(Curves!$A$12:$AZ$907,$BZ203,CZ203)</f>
        <v>0</v>
      </c>
      <c r="AT203" s="31" t="n">
        <f aca="false">INDEX(Curves!$A$12:$AZ$907,$BZ203,DA203)</f>
        <v>0</v>
      </c>
      <c r="AU203" s="31"/>
      <c r="AV203" s="31" t="n">
        <f aca="false">INDEX(Curves!$A$12:$AZ$907,$BZ203,DC203)</f>
        <v>0</v>
      </c>
      <c r="AW203" s="31" t="n">
        <f aca="false">INDEX(Curves!$A$12:$AZ$907,$BZ203,DD203)</f>
        <v>0</v>
      </c>
      <c r="AX203" s="31" t="n">
        <f aca="false">INDEX(Curves!$A$12:$AZ$907,$BZ203,DE203)</f>
        <v>0</v>
      </c>
      <c r="AY203" s="31"/>
      <c r="AZ203" s="31" t="n">
        <f aca="false">INDEX(Curves!$A$12:$AZ$907,$BZ203,DG203)</f>
        <v>0</v>
      </c>
      <c r="BA203" s="31" t="n">
        <f aca="false">INDEX(Curves!$A$12:$AZ$907,$BZ203,DH203)</f>
        <v>0</v>
      </c>
      <c r="BB203" s="31" t="n">
        <f aca="false">INDEX(Curves!$A$12:$AZ$907,$BZ203,DI203)</f>
        <v>0</v>
      </c>
      <c r="BC203" s="31"/>
      <c r="BD203" s="31" t="n">
        <f aca="false">INDEX(Curves!$A$12:$AZ$907,$BZ203,DK203)</f>
        <v>0</v>
      </c>
      <c r="BE203" s="31" t="n">
        <f aca="false">INDEX(Curves!$A$12:$AZ$907,$BZ203,DL203)</f>
        <v>0</v>
      </c>
      <c r="BF203" s="31" t="n">
        <f aca="false">INDEX(Curves!$A$12:$AZ$907,$BZ203,DM203)</f>
        <v>0</v>
      </c>
      <c r="BG203" s="31"/>
      <c r="BH203" s="31" t="n">
        <f aca="false">INDEX(Curves!$A$12:$AZ$907,$BZ203,DO203)</f>
        <v>0</v>
      </c>
      <c r="BI203" s="31" t="n">
        <f aca="false">INDEX(Curves!$A$12:$AZ$907,$BZ203,DP203)</f>
        <v>0</v>
      </c>
      <c r="BJ203" s="31" t="n">
        <f aca="false">INDEX(Curves!$A$12:$AZ$907,$BZ203,DQ203)</f>
        <v>0</v>
      </c>
      <c r="BK203" s="0"/>
      <c r="BL203" s="0"/>
      <c r="BM203" s="51" t="n">
        <f aca="false">BM202</f>
        <v>35916</v>
      </c>
      <c r="BN203" s="51" t="n">
        <f aca="false">EOMONTH(BM203,1)</f>
        <v>35976</v>
      </c>
      <c r="BO203" s="51" t="n">
        <f aca="false">EOMONTH(BN203,1)</f>
        <v>36007</v>
      </c>
      <c r="BP203" s="51" t="n">
        <f aca="false">EOMONTH(BO203,1)</f>
        <v>36038</v>
      </c>
      <c r="BQ203" s="51" t="n">
        <f aca="false">EOMONTH(BP203,1)</f>
        <v>36068</v>
      </c>
      <c r="BR203" s="51" t="n">
        <f aca="false">EOMONTH(BQ203,1)</f>
        <v>36099</v>
      </c>
      <c r="BS203" s="51" t="n">
        <f aca="false">EOMONTH(BR203,1)</f>
        <v>36129</v>
      </c>
      <c r="BT203" s="51" t="n">
        <f aca="false">EOMONTH(BS203,1)</f>
        <v>36160</v>
      </c>
      <c r="BU203" s="51" t="n">
        <f aca="false">EOMONTH(BT203,1)</f>
        <v>36191</v>
      </c>
      <c r="BV203" s="51" t="n">
        <f aca="false">EOMONTH(BU203,1)</f>
        <v>36219</v>
      </c>
      <c r="BW203" s="51" t="n">
        <f aca="false">EOMONTH(BV203,1)</f>
        <v>36250</v>
      </c>
      <c r="BX203" s="52"/>
      <c r="BZ203" s="34" t="n">
        <f aca="false">MATCH(C203,Curves!$C$12:$C$433,0)</f>
        <v>201</v>
      </c>
      <c r="CA203" s="34" t="n">
        <f aca="false">MATCH(CONCATENATE("NG ",TEXT($BM203,"mmm-yyyy")),Curves!$11:$11,0)</f>
        <v>20</v>
      </c>
      <c r="CB203" s="34" t="n">
        <f aca="false">MATCH(CONCATENATE("B ",TEXT($BM203,"mmm-yyyy")),Curves!$11:$11,0)</f>
        <v>8</v>
      </c>
      <c r="CC203" s="34" t="n">
        <f aca="false">MATCH(CONCATENATE("DISC ",TEXT($BM203,"mmm-yyyy")),Curves!$11:$11,0)</f>
        <v>32</v>
      </c>
      <c r="CD203" s="34"/>
      <c r="CE203" s="34" t="n">
        <f aca="false">MATCH(CONCATENATE("NG ",TEXT($BN203,"mmm-yyyy")),Curves!$11:$11,0)</f>
        <v>21</v>
      </c>
      <c r="CF203" s="34" t="n">
        <f aca="false">MATCH(CONCATENATE("B ",TEXT($BN203,"mmm-yyyy")),Curves!$11:$11,0)</f>
        <v>9</v>
      </c>
      <c r="CG203" s="34" t="n">
        <f aca="false">MATCH(CONCATENATE("DISC ",TEXT($BN203,"mmm-yyyy")),Curves!$11:$11,0)</f>
        <v>33</v>
      </c>
      <c r="CH203" s="34"/>
      <c r="CI203" s="34" t="n">
        <f aca="false">MATCH(CONCATENATE("NG ",TEXT($BO203,"mmm-yyyy")),Curves!$11:$11,0)</f>
        <v>22</v>
      </c>
      <c r="CJ203" s="34" t="n">
        <f aca="false">MATCH(CONCATENATE("B ",TEXT($BO203,"mmm-yyyy")),Curves!$11:$11,0)</f>
        <v>10</v>
      </c>
      <c r="CK203" s="34" t="n">
        <f aca="false">MATCH(CONCATENATE("DISC ",TEXT($BO203,"mmm-yyyy")),Curves!$11:$11,0)</f>
        <v>34</v>
      </c>
      <c r="CL203" s="34"/>
      <c r="CM203" s="34" t="n">
        <f aca="false">MATCH(CONCATENATE("NG ",TEXT($BP203,"mmm-yyyy")),Curves!$11:$11,0)</f>
        <v>23</v>
      </c>
      <c r="CN203" s="34" t="n">
        <f aca="false">MATCH(CONCATENATE("B ",TEXT($BP203,"mmm-yyyy")),Curves!$11:$11,0)</f>
        <v>11</v>
      </c>
      <c r="CO203" s="34" t="n">
        <f aca="false">MATCH(CONCATENATE("DISC ",TEXT($BP203,"mmm-yyyy")),Curves!$11:$11,0)</f>
        <v>35</v>
      </c>
      <c r="CP203" s="34"/>
      <c r="CQ203" s="34" t="n">
        <f aca="false">MATCH(CONCATENATE("NG ",TEXT($BQ203,"mmm-yyyy")),Curves!$11:$11,0)</f>
        <v>24</v>
      </c>
      <c r="CR203" s="34" t="n">
        <f aca="false">MATCH(CONCATENATE("B ",TEXT($BQ203,"mmm-yyyy")),Curves!$11:$11,0)</f>
        <v>12</v>
      </c>
      <c r="CS203" s="34" t="n">
        <f aca="false">MATCH(CONCATENATE("DISC ",TEXT($BQ203,"mmm-yyyy")),Curves!$11:$11,0)</f>
        <v>36</v>
      </c>
      <c r="CT203" s="34"/>
      <c r="CU203" s="34" t="n">
        <f aca="false">MATCH(CONCATENATE("NG ",TEXT($BR203,"mmm-yyyy")),Curves!$11:$11,0)</f>
        <v>25</v>
      </c>
      <c r="CV203" s="34" t="n">
        <f aca="false">MATCH(CONCATENATE("B ",TEXT($BR203,"mmm-yyyy")),Curves!$11:$11,0)</f>
        <v>13</v>
      </c>
      <c r="CW203" s="34" t="n">
        <f aca="false">MATCH(CONCATENATE("DISC ",TEXT($BR203,"mmm-yyyy")),Curves!$11:$11,0)</f>
        <v>37</v>
      </c>
      <c r="CX203" s="34"/>
      <c r="CY203" s="34" t="n">
        <f aca="false">MATCH(CONCATENATE("NG ",TEXT($BS203,"mmm-yyyy")),Curves!$11:$11,0)</f>
        <v>26</v>
      </c>
      <c r="CZ203" s="34" t="n">
        <f aca="false">MATCH(CONCATENATE("B ",TEXT($BS203,"mmm-yyyy")),Curves!$11:$11,0)</f>
        <v>14</v>
      </c>
      <c r="DA203" s="34" t="n">
        <f aca="false">MATCH(CONCATENATE("DISC ",TEXT($BS203,"mmm-yyyy")),Curves!$11:$11,0)</f>
        <v>38</v>
      </c>
      <c r="DB203" s="34"/>
      <c r="DC203" s="34" t="n">
        <f aca="false">MATCH(CONCATENATE("NG ",TEXT($BT203,"mmm-yyyy")),Curves!$11:$11,0)</f>
        <v>27</v>
      </c>
      <c r="DD203" s="34" t="n">
        <f aca="false">MATCH(CONCATENATE("B ",TEXT($BT203,"mmm-yyyy")),Curves!$11:$11,0)</f>
        <v>15</v>
      </c>
      <c r="DE203" s="34" t="n">
        <f aca="false">MATCH(CONCATENATE("DISC ",TEXT($BT203,"mmm-yyyy")),Curves!$11:$11,0)</f>
        <v>39</v>
      </c>
      <c r="DF203" s="34"/>
      <c r="DG203" s="34" t="n">
        <f aca="false">MATCH(CONCATENATE("NG ",TEXT($BU203,"mmm-yyyy")),Curves!$11:$11,0)</f>
        <v>28</v>
      </c>
      <c r="DH203" s="34" t="n">
        <f aca="false">MATCH(CONCATENATE("B ",TEXT($BU203,"mmm-yyyy")),Curves!$11:$11,0)</f>
        <v>16</v>
      </c>
      <c r="DI203" s="34" t="n">
        <f aca="false">MATCH(CONCATENATE("DISC ",TEXT($BU203,"mmm-yyyy")),Curves!$11:$11,0)</f>
        <v>40</v>
      </c>
      <c r="DK203" s="34" t="n">
        <f aca="false">MATCH(CONCATENATE("NG ",TEXT($BV203,"mmm-yyyy")),Curves!$11:$11,0)</f>
        <v>29</v>
      </c>
      <c r="DL203" s="34" t="n">
        <f aca="false">MATCH(CONCATENATE("B ",TEXT($BV203,"mmm-yyyy")),Curves!$11:$11,0)</f>
        <v>17</v>
      </c>
      <c r="DM203" s="34" t="n">
        <f aca="false">MATCH(CONCATENATE("DISC ",TEXT($BV203,"mmm-yyyy")),Curves!$11:$11,0)</f>
        <v>41</v>
      </c>
      <c r="DO203" s="34" t="n">
        <f aca="false">MATCH(CONCATENATE("NG ",TEXT($BW203,"mmm-yyyy")),Curves!$11:$11,0)</f>
        <v>30</v>
      </c>
      <c r="DP203" s="34" t="n">
        <f aca="false">MATCH(CONCATENATE("B ",TEXT($BW203,"mmm-yyyy")),Curves!$11:$11,0)</f>
        <v>18</v>
      </c>
      <c r="DQ203" s="34" t="n">
        <f aca="false">MATCH(CONCATENATE("DISC ",TEXT($BW203,"mmm-yyyy")),Curves!$11:$11,0)</f>
        <v>42</v>
      </c>
    </row>
    <row r="204" customFormat="false" ht="12.75" hidden="false" customHeight="false" outlineLevel="0" collapsed="false">
      <c r="B204" s="26" t="n">
        <f aca="false">IF(C204&lt;&gt;"",IF(C204&gt;=(WORKDAY(EOMONTH(C204,0)+1,-2)),EOMONTH(EOMONTH(C204,0)+1,0)+1,EOMONTH(C204,0)+1),"")</f>
        <v>36100</v>
      </c>
      <c r="C204" s="45" t="n">
        <f aca="false">IF(Curves!C213&lt;&gt;"",Curves!C213,"")</f>
        <v>36087</v>
      </c>
      <c r="D204" s="46"/>
      <c r="E204" s="47" t="n">
        <f aca="false">(T204+U204)*V204</f>
        <v>0</v>
      </c>
      <c r="F204" s="47" t="n">
        <f aca="false">(X204+Y204)*Z204</f>
        <v>0</v>
      </c>
      <c r="G204" s="47" t="n">
        <f aca="false">(AB204+AC204)*AD204</f>
        <v>0</v>
      </c>
      <c r="H204" s="47" t="n">
        <f aca="false">(AF204+AG204)*AH204</f>
        <v>0</v>
      </c>
      <c r="I204" s="47" t="n">
        <f aca="false">(AJ204+AK204)*AL204</f>
        <v>0</v>
      </c>
      <c r="J204" s="47" t="n">
        <f aca="false">(AN204+AO204)*AP204</f>
        <v>0</v>
      </c>
      <c r="K204" s="47" t="n">
        <f aca="false">(AR204+AS204)*AT204</f>
        <v>2.45865131241788</v>
      </c>
      <c r="L204" s="47" t="n">
        <f aca="false">(AV204+AW204)*AX204</f>
        <v>2.69346608717698</v>
      </c>
      <c r="M204" s="47" t="n">
        <f aca="false">(AZ204+BA204)*BB204</f>
        <v>2.78234092408686</v>
      </c>
      <c r="N204" s="47" t="n">
        <f aca="false">(BD204+BE204)*BF204</f>
        <v>2.67625609884474</v>
      </c>
      <c r="O204" s="48" t="n">
        <f aca="false">(BH204+BI204)*BJ204</f>
        <v>2.49465341276572</v>
      </c>
      <c r="P204" s="49" t="n">
        <f aca="false">MAX(E204:O204)</f>
        <v>2.78234092408686</v>
      </c>
      <c r="Q204" s="49" t="n">
        <f aca="false">MIN(K204:O204)</f>
        <v>2.45865131241788</v>
      </c>
      <c r="R204" s="50" t="n">
        <f aca="false">IF(P204-Q204&lt;&gt;0,P204-Q204,R203)</f>
        <v>0.323689611668974</v>
      </c>
      <c r="T204" s="31" t="n">
        <f aca="false">INDEX(Curves!$A$12:$AZ$907,$BZ204,CA204)</f>
        <v>0</v>
      </c>
      <c r="U204" s="31" t="n">
        <f aca="false">INDEX(Curves!$A$12:$AZ$907,$BZ204,CB204)</f>
        <v>0</v>
      </c>
      <c r="V204" s="31" t="n">
        <f aca="false">INDEX(Curves!$A$12:$AZ$907,$BZ204,CC204)</f>
        <v>0</v>
      </c>
      <c r="W204" s="31"/>
      <c r="X204" s="31" t="n">
        <f aca="false">INDEX(Curves!$A$12:$AZ$907,$BZ204,CE204)</f>
        <v>0</v>
      </c>
      <c r="Y204" s="31" t="n">
        <f aca="false">INDEX(Curves!$A$12:$AZ$907,$BZ204,CF204)</f>
        <v>0</v>
      </c>
      <c r="Z204" s="31" t="n">
        <f aca="false">INDEX(Curves!$A$12:$AZ$907,$BZ204,CG204)</f>
        <v>0</v>
      </c>
      <c r="AA204" s="31"/>
      <c r="AB204" s="31" t="n">
        <f aca="false">INDEX(Curves!$A$12:$AZ$907,$BZ204,CI204)</f>
        <v>0</v>
      </c>
      <c r="AC204" s="31" t="n">
        <f aca="false">INDEX(Curves!$A$12:$AZ$907,$BZ204,CJ204)</f>
        <v>0</v>
      </c>
      <c r="AD204" s="31" t="n">
        <f aca="false">INDEX(Curves!$A$12:$AZ$907,$BZ204,CK204)</f>
        <v>0</v>
      </c>
      <c r="AE204" s="31"/>
      <c r="AF204" s="31" t="n">
        <f aca="false">INDEX(Curves!$A$12:$AZ$907,$BZ204,CM204)</f>
        <v>0</v>
      </c>
      <c r="AG204" s="31" t="n">
        <f aca="false">INDEX(Curves!$A$12:$AZ$907,$BZ204,CN204)</f>
        <v>0</v>
      </c>
      <c r="AH204" s="31" t="n">
        <f aca="false">INDEX(Curves!$A$12:$AZ$907,$BZ204,CO204)</f>
        <v>0</v>
      </c>
      <c r="AI204" s="31"/>
      <c r="AJ204" s="31" t="n">
        <f aca="false">INDEX(Curves!$A$12:$AZ$907,$BZ204,CQ204)</f>
        <v>0</v>
      </c>
      <c r="AK204" s="31" t="n">
        <f aca="false">INDEX(Curves!$A$12:$AZ$907,$BZ204,CR204)</f>
        <v>0</v>
      </c>
      <c r="AL204" s="31" t="n">
        <f aca="false">INDEX(Curves!$A$12:$AZ$907,$BZ204,CS204)</f>
        <v>0</v>
      </c>
      <c r="AM204" s="31"/>
      <c r="AN204" s="31" t="n">
        <f aca="false">INDEX(Curves!$A$12:$AZ$907,$BZ204,CU204)</f>
        <v>0</v>
      </c>
      <c r="AO204" s="31" t="n">
        <f aca="false">INDEX(Curves!$A$12:$AZ$907,$BZ204,CV204)</f>
        <v>0</v>
      </c>
      <c r="AP204" s="31" t="n">
        <f aca="false">INDEX(Curves!$A$12:$AZ$907,$BZ204,CW204)</f>
        <v>0</v>
      </c>
      <c r="AQ204" s="31"/>
      <c r="AR204" s="31" t="n">
        <f aca="false">INDEX(Curves!$A$12:$AZ$907,$BZ204,CY204)</f>
        <v>2.143</v>
      </c>
      <c r="AS204" s="31" t="n">
        <f aca="false">INDEX(Curves!$A$12:$AZ$907,$BZ204,CZ204)</f>
        <v>0.32</v>
      </c>
      <c r="AT204" s="31" t="n">
        <f aca="false">INDEX(Curves!$A$12:$AZ$907,$BZ204,DA204)</f>
        <v>0.998234393998329</v>
      </c>
      <c r="AU204" s="31"/>
      <c r="AV204" s="31" t="n">
        <f aca="false">INDEX(Curves!$A$12:$AZ$907,$BZ204,DC204)</f>
        <v>2.42</v>
      </c>
      <c r="AW204" s="31" t="n">
        <f aca="false">INDEX(Curves!$A$12:$AZ$907,$BZ204,DD204)</f>
        <v>0.29</v>
      </c>
      <c r="AX204" s="31" t="n">
        <f aca="false">INDEX(Curves!$A$12:$AZ$907,$BZ204,DE204)</f>
        <v>0.993898925157558</v>
      </c>
      <c r="AY204" s="31"/>
      <c r="AZ204" s="31" t="n">
        <f aca="false">INDEX(Curves!$A$12:$AZ$907,$BZ204,DG204)</f>
        <v>2.531</v>
      </c>
      <c r="BA204" s="31" t="n">
        <f aca="false">INDEX(Curves!$A$12:$AZ$907,$BZ204,DH204)</f>
        <v>0.28</v>
      </c>
      <c r="BB204" s="31" t="n">
        <f aca="false">INDEX(Curves!$A$12:$AZ$907,$BZ204,DI204)</f>
        <v>0.989804668832038</v>
      </c>
      <c r="BC204" s="31"/>
      <c r="BD204" s="31" t="n">
        <f aca="false">INDEX(Curves!$A$12:$AZ$907,$BZ204,DK204)</f>
        <v>2.435</v>
      </c>
      <c r="BE204" s="31" t="n">
        <f aca="false">INDEX(Curves!$A$12:$AZ$907,$BZ204,DL204)</f>
        <v>0.28</v>
      </c>
      <c r="BF204" s="31" t="n">
        <f aca="false">INDEX(Curves!$A$12:$AZ$907,$BZ204,DM204)</f>
        <v>0.985729686498985</v>
      </c>
      <c r="BG204" s="31"/>
      <c r="BH204" s="31" t="n">
        <f aca="false">INDEX(Curves!$A$12:$AZ$907,$BZ204,DO204)</f>
        <v>2.325</v>
      </c>
      <c r="BI204" s="31" t="n">
        <f aca="false">INDEX(Curves!$A$12:$AZ$907,$BZ204,DP204)</f>
        <v>0.215</v>
      </c>
      <c r="BJ204" s="31" t="n">
        <f aca="false">INDEX(Curves!$A$12:$AZ$907,$BZ204,DQ204)</f>
        <v>0.982147012899889</v>
      </c>
      <c r="BK204" s="0"/>
      <c r="BL204" s="0"/>
      <c r="BM204" s="51" t="n">
        <f aca="false">BM203</f>
        <v>35916</v>
      </c>
      <c r="BN204" s="51" t="n">
        <f aca="false">EOMONTH(BM204,1)</f>
        <v>35976</v>
      </c>
      <c r="BO204" s="51" t="n">
        <f aca="false">EOMONTH(BN204,1)</f>
        <v>36007</v>
      </c>
      <c r="BP204" s="51" t="n">
        <f aca="false">EOMONTH(BO204,1)</f>
        <v>36038</v>
      </c>
      <c r="BQ204" s="51" t="n">
        <f aca="false">EOMONTH(BP204,1)</f>
        <v>36068</v>
      </c>
      <c r="BR204" s="51" t="n">
        <f aca="false">EOMONTH(BQ204,1)</f>
        <v>36099</v>
      </c>
      <c r="BS204" s="51" t="n">
        <f aca="false">EOMONTH(BR204,1)</f>
        <v>36129</v>
      </c>
      <c r="BT204" s="51" t="n">
        <f aca="false">EOMONTH(BS204,1)</f>
        <v>36160</v>
      </c>
      <c r="BU204" s="51" t="n">
        <f aca="false">EOMONTH(BT204,1)</f>
        <v>36191</v>
      </c>
      <c r="BV204" s="51" t="n">
        <f aca="false">EOMONTH(BU204,1)</f>
        <v>36219</v>
      </c>
      <c r="BW204" s="51" t="n">
        <f aca="false">EOMONTH(BV204,1)</f>
        <v>36250</v>
      </c>
      <c r="BX204" s="52"/>
      <c r="BZ204" s="34" t="n">
        <f aca="false">MATCH(C204,Curves!$C$12:$C$433,0)</f>
        <v>202</v>
      </c>
      <c r="CA204" s="34" t="n">
        <f aca="false">MATCH(CONCATENATE("NG ",TEXT($BM204,"mmm-yyyy")),Curves!$11:$11,0)</f>
        <v>20</v>
      </c>
      <c r="CB204" s="34" t="n">
        <f aca="false">MATCH(CONCATENATE("B ",TEXT($BM204,"mmm-yyyy")),Curves!$11:$11,0)</f>
        <v>8</v>
      </c>
      <c r="CC204" s="34" t="n">
        <f aca="false">MATCH(CONCATENATE("DISC ",TEXT($BM204,"mmm-yyyy")),Curves!$11:$11,0)</f>
        <v>32</v>
      </c>
      <c r="CD204" s="34"/>
      <c r="CE204" s="34" t="n">
        <f aca="false">MATCH(CONCATENATE("NG ",TEXT($BN204,"mmm-yyyy")),Curves!$11:$11,0)</f>
        <v>21</v>
      </c>
      <c r="CF204" s="34" t="n">
        <f aca="false">MATCH(CONCATENATE("B ",TEXT($BN204,"mmm-yyyy")),Curves!$11:$11,0)</f>
        <v>9</v>
      </c>
      <c r="CG204" s="34" t="n">
        <f aca="false">MATCH(CONCATENATE("DISC ",TEXT($BN204,"mmm-yyyy")),Curves!$11:$11,0)</f>
        <v>33</v>
      </c>
      <c r="CH204" s="34"/>
      <c r="CI204" s="34" t="n">
        <f aca="false">MATCH(CONCATENATE("NG ",TEXT($BO204,"mmm-yyyy")),Curves!$11:$11,0)</f>
        <v>22</v>
      </c>
      <c r="CJ204" s="34" t="n">
        <f aca="false">MATCH(CONCATENATE("B ",TEXT($BO204,"mmm-yyyy")),Curves!$11:$11,0)</f>
        <v>10</v>
      </c>
      <c r="CK204" s="34" t="n">
        <f aca="false">MATCH(CONCATENATE("DISC ",TEXT($BO204,"mmm-yyyy")),Curves!$11:$11,0)</f>
        <v>34</v>
      </c>
      <c r="CL204" s="34"/>
      <c r="CM204" s="34" t="n">
        <f aca="false">MATCH(CONCATENATE("NG ",TEXT($BP204,"mmm-yyyy")),Curves!$11:$11,0)</f>
        <v>23</v>
      </c>
      <c r="CN204" s="34" t="n">
        <f aca="false">MATCH(CONCATENATE("B ",TEXT($BP204,"mmm-yyyy")),Curves!$11:$11,0)</f>
        <v>11</v>
      </c>
      <c r="CO204" s="34" t="n">
        <f aca="false">MATCH(CONCATENATE("DISC ",TEXT($BP204,"mmm-yyyy")),Curves!$11:$11,0)</f>
        <v>35</v>
      </c>
      <c r="CP204" s="34"/>
      <c r="CQ204" s="34" t="n">
        <f aca="false">MATCH(CONCATENATE("NG ",TEXT($BQ204,"mmm-yyyy")),Curves!$11:$11,0)</f>
        <v>24</v>
      </c>
      <c r="CR204" s="34" t="n">
        <f aca="false">MATCH(CONCATENATE("B ",TEXT($BQ204,"mmm-yyyy")),Curves!$11:$11,0)</f>
        <v>12</v>
      </c>
      <c r="CS204" s="34" t="n">
        <f aca="false">MATCH(CONCATENATE("DISC ",TEXT($BQ204,"mmm-yyyy")),Curves!$11:$11,0)</f>
        <v>36</v>
      </c>
      <c r="CT204" s="34"/>
      <c r="CU204" s="34" t="n">
        <f aca="false">MATCH(CONCATENATE("NG ",TEXT($BR204,"mmm-yyyy")),Curves!$11:$11,0)</f>
        <v>25</v>
      </c>
      <c r="CV204" s="34" t="n">
        <f aca="false">MATCH(CONCATENATE("B ",TEXT($BR204,"mmm-yyyy")),Curves!$11:$11,0)</f>
        <v>13</v>
      </c>
      <c r="CW204" s="34" t="n">
        <f aca="false">MATCH(CONCATENATE("DISC ",TEXT($BR204,"mmm-yyyy")),Curves!$11:$11,0)</f>
        <v>37</v>
      </c>
      <c r="CX204" s="34"/>
      <c r="CY204" s="34" t="n">
        <f aca="false">MATCH(CONCATENATE("NG ",TEXT($BS204,"mmm-yyyy")),Curves!$11:$11,0)</f>
        <v>26</v>
      </c>
      <c r="CZ204" s="34" t="n">
        <f aca="false">MATCH(CONCATENATE("B ",TEXT($BS204,"mmm-yyyy")),Curves!$11:$11,0)</f>
        <v>14</v>
      </c>
      <c r="DA204" s="34" t="n">
        <f aca="false">MATCH(CONCATENATE("DISC ",TEXT($BS204,"mmm-yyyy")),Curves!$11:$11,0)</f>
        <v>38</v>
      </c>
      <c r="DB204" s="34"/>
      <c r="DC204" s="34" t="n">
        <f aca="false">MATCH(CONCATENATE("NG ",TEXT($BT204,"mmm-yyyy")),Curves!$11:$11,0)</f>
        <v>27</v>
      </c>
      <c r="DD204" s="34" t="n">
        <f aca="false">MATCH(CONCATENATE("B ",TEXT($BT204,"mmm-yyyy")),Curves!$11:$11,0)</f>
        <v>15</v>
      </c>
      <c r="DE204" s="34" t="n">
        <f aca="false">MATCH(CONCATENATE("DISC ",TEXT($BT204,"mmm-yyyy")),Curves!$11:$11,0)</f>
        <v>39</v>
      </c>
      <c r="DF204" s="34"/>
      <c r="DG204" s="34" t="n">
        <f aca="false">MATCH(CONCATENATE("NG ",TEXT($BU204,"mmm-yyyy")),Curves!$11:$11,0)</f>
        <v>28</v>
      </c>
      <c r="DH204" s="34" t="n">
        <f aca="false">MATCH(CONCATENATE("B ",TEXT($BU204,"mmm-yyyy")),Curves!$11:$11,0)</f>
        <v>16</v>
      </c>
      <c r="DI204" s="34" t="n">
        <f aca="false">MATCH(CONCATENATE("DISC ",TEXT($BU204,"mmm-yyyy")),Curves!$11:$11,0)</f>
        <v>40</v>
      </c>
      <c r="DK204" s="34" t="n">
        <f aca="false">MATCH(CONCATENATE("NG ",TEXT($BV204,"mmm-yyyy")),Curves!$11:$11,0)</f>
        <v>29</v>
      </c>
      <c r="DL204" s="34" t="n">
        <f aca="false">MATCH(CONCATENATE("B ",TEXT($BV204,"mmm-yyyy")),Curves!$11:$11,0)</f>
        <v>17</v>
      </c>
      <c r="DM204" s="34" t="n">
        <f aca="false">MATCH(CONCATENATE("DISC ",TEXT($BV204,"mmm-yyyy")),Curves!$11:$11,0)</f>
        <v>41</v>
      </c>
      <c r="DO204" s="34" t="n">
        <f aca="false">MATCH(CONCATENATE("NG ",TEXT($BW204,"mmm-yyyy")),Curves!$11:$11,0)</f>
        <v>30</v>
      </c>
      <c r="DP204" s="34" t="n">
        <f aca="false">MATCH(CONCATENATE("B ",TEXT($BW204,"mmm-yyyy")),Curves!$11:$11,0)</f>
        <v>18</v>
      </c>
      <c r="DQ204" s="34" t="n">
        <f aca="false">MATCH(CONCATENATE("DISC ",TEXT($BW204,"mmm-yyyy")),Curves!$11:$11,0)</f>
        <v>42</v>
      </c>
    </row>
    <row r="205" customFormat="false" ht="12.75" hidden="false" customHeight="false" outlineLevel="0" collapsed="false">
      <c r="B205" s="26" t="n">
        <f aca="false">IF(C205&lt;&gt;"",IF(C205&gt;=(WORKDAY(EOMONTH(C205,0)+1,-2)),EOMONTH(EOMONTH(C205,0)+1,0)+1,EOMONTH(C205,0)+1),"")</f>
        <v>36100</v>
      </c>
      <c r="C205" s="45" t="n">
        <f aca="false">IF(Curves!C214&lt;&gt;"",Curves!C214,"")</f>
        <v>36088</v>
      </c>
      <c r="D205" s="46"/>
      <c r="E205" s="47" t="n">
        <f aca="false">(T205+U205)*V205</f>
        <v>0</v>
      </c>
      <c r="F205" s="47" t="n">
        <f aca="false">(X205+Y205)*Z205</f>
        <v>0</v>
      </c>
      <c r="G205" s="47" t="n">
        <f aca="false">(AB205+AC205)*AD205</f>
        <v>0</v>
      </c>
      <c r="H205" s="47" t="n">
        <f aca="false">(AF205+AG205)*AH205</f>
        <v>0</v>
      </c>
      <c r="I205" s="47" t="n">
        <f aca="false">(AJ205+AK205)*AL205</f>
        <v>0</v>
      </c>
      <c r="J205" s="47" t="n">
        <f aca="false">(AN205+AO205)*AP205</f>
        <v>0</v>
      </c>
      <c r="K205" s="47" t="n">
        <f aca="false">(AR205+AS205)*AT205</f>
        <v>2.59776690137872</v>
      </c>
      <c r="L205" s="47" t="n">
        <f aca="false">(AV205+AW205)*AX205</f>
        <v>2.77635018583378</v>
      </c>
      <c r="M205" s="47" t="n">
        <f aca="false">(AZ205+BA205)*BB205</f>
        <v>2.86089512839455</v>
      </c>
      <c r="N205" s="47" t="n">
        <f aca="false">(BD205+BE205)*BF205</f>
        <v>2.74556126027464</v>
      </c>
      <c r="O205" s="48" t="n">
        <f aca="false">(BH205+BI205)*BJ205</f>
        <v>2.56364257409465</v>
      </c>
      <c r="P205" s="49" t="n">
        <f aca="false">MAX(E205:O205)</f>
        <v>2.86089512839455</v>
      </c>
      <c r="Q205" s="49" t="n">
        <f aca="false">MIN(K205:O205)</f>
        <v>2.56364257409465</v>
      </c>
      <c r="R205" s="50" t="n">
        <f aca="false">IF(P205-Q205&lt;&gt;0,P205-Q205,R204)</f>
        <v>0.297252554299899</v>
      </c>
      <c r="T205" s="31" t="n">
        <f aca="false">INDEX(Curves!$A$12:$AZ$907,$BZ205,CA205)</f>
        <v>0</v>
      </c>
      <c r="U205" s="31" t="n">
        <f aca="false">INDEX(Curves!$A$12:$AZ$907,$BZ205,CB205)</f>
        <v>0</v>
      </c>
      <c r="V205" s="31" t="n">
        <f aca="false">INDEX(Curves!$A$12:$AZ$907,$BZ205,CC205)</f>
        <v>0</v>
      </c>
      <c r="W205" s="31"/>
      <c r="X205" s="31" t="n">
        <f aca="false">INDEX(Curves!$A$12:$AZ$907,$BZ205,CE205)</f>
        <v>0</v>
      </c>
      <c r="Y205" s="31" t="n">
        <f aca="false">INDEX(Curves!$A$12:$AZ$907,$BZ205,CF205)</f>
        <v>0</v>
      </c>
      <c r="Z205" s="31" t="n">
        <f aca="false">INDEX(Curves!$A$12:$AZ$907,$BZ205,CG205)</f>
        <v>0</v>
      </c>
      <c r="AA205" s="31"/>
      <c r="AB205" s="31" t="n">
        <f aca="false">INDEX(Curves!$A$12:$AZ$907,$BZ205,CI205)</f>
        <v>0</v>
      </c>
      <c r="AC205" s="31" t="n">
        <f aca="false">INDEX(Curves!$A$12:$AZ$907,$BZ205,CJ205)</f>
        <v>0</v>
      </c>
      <c r="AD205" s="31" t="n">
        <f aca="false">INDEX(Curves!$A$12:$AZ$907,$BZ205,CK205)</f>
        <v>0</v>
      </c>
      <c r="AE205" s="31"/>
      <c r="AF205" s="31" t="n">
        <f aca="false">INDEX(Curves!$A$12:$AZ$907,$BZ205,CM205)</f>
        <v>0</v>
      </c>
      <c r="AG205" s="31" t="n">
        <f aca="false">INDEX(Curves!$A$12:$AZ$907,$BZ205,CN205)</f>
        <v>0</v>
      </c>
      <c r="AH205" s="31" t="n">
        <f aca="false">INDEX(Curves!$A$12:$AZ$907,$BZ205,CO205)</f>
        <v>0</v>
      </c>
      <c r="AI205" s="31"/>
      <c r="AJ205" s="31" t="n">
        <f aca="false">INDEX(Curves!$A$12:$AZ$907,$BZ205,CQ205)</f>
        <v>0</v>
      </c>
      <c r="AK205" s="31" t="n">
        <f aca="false">INDEX(Curves!$A$12:$AZ$907,$BZ205,CR205)</f>
        <v>0</v>
      </c>
      <c r="AL205" s="31" t="n">
        <f aca="false">INDEX(Curves!$A$12:$AZ$907,$BZ205,CS205)</f>
        <v>0</v>
      </c>
      <c r="AM205" s="31"/>
      <c r="AN205" s="31" t="n">
        <f aca="false">INDEX(Curves!$A$12:$AZ$907,$BZ205,CU205)</f>
        <v>0</v>
      </c>
      <c r="AO205" s="31" t="n">
        <f aca="false">INDEX(Curves!$A$12:$AZ$907,$BZ205,CV205)</f>
        <v>0</v>
      </c>
      <c r="AP205" s="31" t="n">
        <f aca="false">INDEX(Curves!$A$12:$AZ$907,$BZ205,CW205)</f>
        <v>0</v>
      </c>
      <c r="AQ205" s="31"/>
      <c r="AR205" s="31" t="n">
        <f aca="false">INDEX(Curves!$A$12:$AZ$907,$BZ205,CY205)</f>
        <v>2.202</v>
      </c>
      <c r="AS205" s="31" t="n">
        <f aca="false">INDEX(Curves!$A$12:$AZ$907,$BZ205,CZ205)</f>
        <v>0.4</v>
      </c>
      <c r="AT205" s="31" t="n">
        <f aca="false">INDEX(Curves!$A$12:$AZ$907,$BZ205,DA205)</f>
        <v>0.998373136579062</v>
      </c>
      <c r="AU205" s="31"/>
      <c r="AV205" s="31" t="n">
        <f aca="false">INDEX(Curves!$A$12:$AZ$907,$BZ205,DC205)</f>
        <v>2.483</v>
      </c>
      <c r="AW205" s="31" t="n">
        <f aca="false">INDEX(Curves!$A$12:$AZ$907,$BZ205,DD205)</f>
        <v>0.31</v>
      </c>
      <c r="AX205" s="31" t="n">
        <f aca="false">INDEX(Curves!$A$12:$AZ$907,$BZ205,DE205)</f>
        <v>0.994038734634365</v>
      </c>
      <c r="AY205" s="31"/>
      <c r="AZ205" s="31" t="n">
        <f aca="false">INDEX(Curves!$A$12:$AZ$907,$BZ205,DG205)</f>
        <v>2.59</v>
      </c>
      <c r="BA205" s="31" t="n">
        <f aca="false">INDEX(Curves!$A$12:$AZ$907,$BZ205,DH205)</f>
        <v>0.3</v>
      </c>
      <c r="BB205" s="31" t="n">
        <f aca="false">INDEX(Curves!$A$12:$AZ$907,$BZ205,DI205)</f>
        <v>0.989929110171125</v>
      </c>
      <c r="BC205" s="31"/>
      <c r="BD205" s="31" t="n">
        <f aca="false">INDEX(Curves!$A$12:$AZ$907,$BZ205,DK205)</f>
        <v>2.485</v>
      </c>
      <c r="BE205" s="31" t="n">
        <f aca="false">INDEX(Curves!$A$12:$AZ$907,$BZ205,DL205)</f>
        <v>0.3</v>
      </c>
      <c r="BF205" s="31" t="n">
        <f aca="false">INDEX(Curves!$A$12:$AZ$907,$BZ205,DM205)</f>
        <v>0.985838872630033</v>
      </c>
      <c r="BG205" s="31"/>
      <c r="BH205" s="31" t="n">
        <f aca="false">INDEX(Curves!$A$12:$AZ$907,$BZ205,DO205)</f>
        <v>2.36</v>
      </c>
      <c r="BI205" s="31" t="n">
        <f aca="false">INDEX(Curves!$A$12:$AZ$907,$BZ205,DP205)</f>
        <v>0.25</v>
      </c>
      <c r="BJ205" s="31" t="n">
        <f aca="false">INDEX(Curves!$A$12:$AZ$907,$BZ205,DQ205)</f>
        <v>0.982238534135882</v>
      </c>
      <c r="BK205" s="0"/>
      <c r="BL205" s="0"/>
      <c r="BM205" s="51" t="n">
        <f aca="false">BM204</f>
        <v>35916</v>
      </c>
      <c r="BN205" s="51" t="n">
        <f aca="false">EOMONTH(BM205,1)</f>
        <v>35976</v>
      </c>
      <c r="BO205" s="51" t="n">
        <f aca="false">EOMONTH(BN205,1)</f>
        <v>36007</v>
      </c>
      <c r="BP205" s="51" t="n">
        <f aca="false">EOMONTH(BO205,1)</f>
        <v>36038</v>
      </c>
      <c r="BQ205" s="51" t="n">
        <f aca="false">EOMONTH(BP205,1)</f>
        <v>36068</v>
      </c>
      <c r="BR205" s="51" t="n">
        <f aca="false">EOMONTH(BQ205,1)</f>
        <v>36099</v>
      </c>
      <c r="BS205" s="51" t="n">
        <f aca="false">EOMONTH(BR205,1)</f>
        <v>36129</v>
      </c>
      <c r="BT205" s="51" t="n">
        <f aca="false">EOMONTH(BS205,1)</f>
        <v>36160</v>
      </c>
      <c r="BU205" s="51" t="n">
        <f aca="false">EOMONTH(BT205,1)</f>
        <v>36191</v>
      </c>
      <c r="BV205" s="51" t="n">
        <f aca="false">EOMONTH(BU205,1)</f>
        <v>36219</v>
      </c>
      <c r="BW205" s="51" t="n">
        <f aca="false">EOMONTH(BV205,1)</f>
        <v>36250</v>
      </c>
      <c r="BX205" s="52"/>
      <c r="BZ205" s="34" t="n">
        <f aca="false">MATCH(C205,Curves!$C$12:$C$433,0)</f>
        <v>203</v>
      </c>
      <c r="CA205" s="34" t="n">
        <f aca="false">MATCH(CONCATENATE("NG ",TEXT($BM205,"mmm-yyyy")),Curves!$11:$11,0)</f>
        <v>20</v>
      </c>
      <c r="CB205" s="34" t="n">
        <f aca="false">MATCH(CONCATENATE("B ",TEXT($BM205,"mmm-yyyy")),Curves!$11:$11,0)</f>
        <v>8</v>
      </c>
      <c r="CC205" s="34" t="n">
        <f aca="false">MATCH(CONCATENATE("DISC ",TEXT($BM205,"mmm-yyyy")),Curves!$11:$11,0)</f>
        <v>32</v>
      </c>
      <c r="CD205" s="34"/>
      <c r="CE205" s="34" t="n">
        <f aca="false">MATCH(CONCATENATE("NG ",TEXT($BN205,"mmm-yyyy")),Curves!$11:$11,0)</f>
        <v>21</v>
      </c>
      <c r="CF205" s="34" t="n">
        <f aca="false">MATCH(CONCATENATE("B ",TEXT($BN205,"mmm-yyyy")),Curves!$11:$11,0)</f>
        <v>9</v>
      </c>
      <c r="CG205" s="34" t="n">
        <f aca="false">MATCH(CONCATENATE("DISC ",TEXT($BN205,"mmm-yyyy")),Curves!$11:$11,0)</f>
        <v>33</v>
      </c>
      <c r="CH205" s="34"/>
      <c r="CI205" s="34" t="n">
        <f aca="false">MATCH(CONCATENATE("NG ",TEXT($BO205,"mmm-yyyy")),Curves!$11:$11,0)</f>
        <v>22</v>
      </c>
      <c r="CJ205" s="34" t="n">
        <f aca="false">MATCH(CONCATENATE("B ",TEXT($BO205,"mmm-yyyy")),Curves!$11:$11,0)</f>
        <v>10</v>
      </c>
      <c r="CK205" s="34" t="n">
        <f aca="false">MATCH(CONCATENATE("DISC ",TEXT($BO205,"mmm-yyyy")),Curves!$11:$11,0)</f>
        <v>34</v>
      </c>
      <c r="CL205" s="34"/>
      <c r="CM205" s="34" t="n">
        <f aca="false">MATCH(CONCATENATE("NG ",TEXT($BP205,"mmm-yyyy")),Curves!$11:$11,0)</f>
        <v>23</v>
      </c>
      <c r="CN205" s="34" t="n">
        <f aca="false">MATCH(CONCATENATE("B ",TEXT($BP205,"mmm-yyyy")),Curves!$11:$11,0)</f>
        <v>11</v>
      </c>
      <c r="CO205" s="34" t="n">
        <f aca="false">MATCH(CONCATENATE("DISC ",TEXT($BP205,"mmm-yyyy")),Curves!$11:$11,0)</f>
        <v>35</v>
      </c>
      <c r="CP205" s="34"/>
      <c r="CQ205" s="34" t="n">
        <f aca="false">MATCH(CONCATENATE("NG ",TEXT($BQ205,"mmm-yyyy")),Curves!$11:$11,0)</f>
        <v>24</v>
      </c>
      <c r="CR205" s="34" t="n">
        <f aca="false">MATCH(CONCATENATE("B ",TEXT($BQ205,"mmm-yyyy")),Curves!$11:$11,0)</f>
        <v>12</v>
      </c>
      <c r="CS205" s="34" t="n">
        <f aca="false">MATCH(CONCATENATE("DISC ",TEXT($BQ205,"mmm-yyyy")),Curves!$11:$11,0)</f>
        <v>36</v>
      </c>
      <c r="CT205" s="34"/>
      <c r="CU205" s="34" t="n">
        <f aca="false">MATCH(CONCATENATE("NG ",TEXT($BR205,"mmm-yyyy")),Curves!$11:$11,0)</f>
        <v>25</v>
      </c>
      <c r="CV205" s="34" t="n">
        <f aca="false">MATCH(CONCATENATE("B ",TEXT($BR205,"mmm-yyyy")),Curves!$11:$11,0)</f>
        <v>13</v>
      </c>
      <c r="CW205" s="34" t="n">
        <f aca="false">MATCH(CONCATENATE("DISC ",TEXT($BR205,"mmm-yyyy")),Curves!$11:$11,0)</f>
        <v>37</v>
      </c>
      <c r="CX205" s="34"/>
      <c r="CY205" s="34" t="n">
        <f aca="false">MATCH(CONCATENATE("NG ",TEXT($BS205,"mmm-yyyy")),Curves!$11:$11,0)</f>
        <v>26</v>
      </c>
      <c r="CZ205" s="34" t="n">
        <f aca="false">MATCH(CONCATENATE("B ",TEXT($BS205,"mmm-yyyy")),Curves!$11:$11,0)</f>
        <v>14</v>
      </c>
      <c r="DA205" s="34" t="n">
        <f aca="false">MATCH(CONCATENATE("DISC ",TEXT($BS205,"mmm-yyyy")),Curves!$11:$11,0)</f>
        <v>38</v>
      </c>
      <c r="DB205" s="34"/>
      <c r="DC205" s="34" t="n">
        <f aca="false">MATCH(CONCATENATE("NG ",TEXT($BT205,"mmm-yyyy")),Curves!$11:$11,0)</f>
        <v>27</v>
      </c>
      <c r="DD205" s="34" t="n">
        <f aca="false">MATCH(CONCATENATE("B ",TEXT($BT205,"mmm-yyyy")),Curves!$11:$11,0)</f>
        <v>15</v>
      </c>
      <c r="DE205" s="34" t="n">
        <f aca="false">MATCH(CONCATENATE("DISC ",TEXT($BT205,"mmm-yyyy")),Curves!$11:$11,0)</f>
        <v>39</v>
      </c>
      <c r="DF205" s="34"/>
      <c r="DG205" s="34" t="n">
        <f aca="false">MATCH(CONCATENATE("NG ",TEXT($BU205,"mmm-yyyy")),Curves!$11:$11,0)</f>
        <v>28</v>
      </c>
      <c r="DH205" s="34" t="n">
        <f aca="false">MATCH(CONCATENATE("B ",TEXT($BU205,"mmm-yyyy")),Curves!$11:$11,0)</f>
        <v>16</v>
      </c>
      <c r="DI205" s="34" t="n">
        <f aca="false">MATCH(CONCATENATE("DISC ",TEXT($BU205,"mmm-yyyy")),Curves!$11:$11,0)</f>
        <v>40</v>
      </c>
      <c r="DK205" s="34" t="n">
        <f aca="false">MATCH(CONCATENATE("NG ",TEXT($BV205,"mmm-yyyy")),Curves!$11:$11,0)</f>
        <v>29</v>
      </c>
      <c r="DL205" s="34" t="n">
        <f aca="false">MATCH(CONCATENATE("B ",TEXT($BV205,"mmm-yyyy")),Curves!$11:$11,0)</f>
        <v>17</v>
      </c>
      <c r="DM205" s="34" t="n">
        <f aca="false">MATCH(CONCATENATE("DISC ",TEXT($BV205,"mmm-yyyy")),Curves!$11:$11,0)</f>
        <v>41</v>
      </c>
      <c r="DO205" s="34" t="n">
        <f aca="false">MATCH(CONCATENATE("NG ",TEXT($BW205,"mmm-yyyy")),Curves!$11:$11,0)</f>
        <v>30</v>
      </c>
      <c r="DP205" s="34" t="n">
        <f aca="false">MATCH(CONCATENATE("B ",TEXT($BW205,"mmm-yyyy")),Curves!$11:$11,0)</f>
        <v>18</v>
      </c>
      <c r="DQ205" s="34" t="n">
        <f aca="false">MATCH(CONCATENATE("DISC ",TEXT($BW205,"mmm-yyyy")),Curves!$11:$11,0)</f>
        <v>42</v>
      </c>
    </row>
    <row r="206" customFormat="false" ht="12.75" hidden="false" customHeight="false" outlineLevel="0" collapsed="false">
      <c r="B206" s="26" t="n">
        <f aca="false">IF(C206&lt;&gt;"",IF(C206&gt;=(WORKDAY(EOMONTH(C206,0)+1,-2)),EOMONTH(EOMONTH(C206,0)+1,0)+1,EOMONTH(C206,0)+1),"")</f>
        <v>36100</v>
      </c>
      <c r="C206" s="45" t="n">
        <f aca="false">IF(Curves!C215&lt;&gt;"",Curves!C215,"")</f>
        <v>36089</v>
      </c>
      <c r="D206" s="46"/>
      <c r="E206" s="47" t="n">
        <f aca="false">(T206+U206)*V206</f>
        <v>0</v>
      </c>
      <c r="F206" s="47" t="n">
        <f aca="false">(X206+Y206)*Z206</f>
        <v>0</v>
      </c>
      <c r="G206" s="47" t="n">
        <f aca="false">(AB206+AC206)*AD206</f>
        <v>0</v>
      </c>
      <c r="H206" s="47" t="n">
        <f aca="false">(AF206+AG206)*AH206</f>
        <v>0</v>
      </c>
      <c r="I206" s="47" t="n">
        <f aca="false">(AJ206+AK206)*AL206</f>
        <v>0</v>
      </c>
      <c r="J206" s="47" t="n">
        <f aca="false">(AN206+AO206)*AP206</f>
        <v>0</v>
      </c>
      <c r="K206" s="47" t="n">
        <f aca="false">(AR206+AS206)*AT206</f>
        <v>2.57615984540434</v>
      </c>
      <c r="L206" s="47" t="n">
        <f aca="false">(AV206+AW206)*AX206</f>
        <v>2.74889049985033</v>
      </c>
      <c r="M206" s="47" t="n">
        <f aca="false">(AZ206+BA206)*BB206</f>
        <v>2.84335324963559</v>
      </c>
      <c r="N206" s="47" t="n">
        <f aca="false">(BD206+BE206)*BF206</f>
        <v>2.73290839887992</v>
      </c>
      <c r="O206" s="48" t="n">
        <f aca="false">(BH206+BI206)*BJ206</f>
        <v>2.55386121158395</v>
      </c>
      <c r="P206" s="49" t="n">
        <f aca="false">MAX(E206:O206)</f>
        <v>2.84335324963559</v>
      </c>
      <c r="Q206" s="49" t="n">
        <f aca="false">MIN(K206:O206)</f>
        <v>2.55386121158395</v>
      </c>
      <c r="R206" s="50" t="n">
        <f aca="false">IF(P206-Q206&lt;&gt;0,P206-Q206,R205)</f>
        <v>0.289492038051643</v>
      </c>
      <c r="T206" s="31" t="n">
        <f aca="false">INDEX(Curves!$A$12:$AZ$907,$BZ206,CA206)</f>
        <v>0</v>
      </c>
      <c r="U206" s="31" t="n">
        <f aca="false">INDEX(Curves!$A$12:$AZ$907,$BZ206,CB206)</f>
        <v>0</v>
      </c>
      <c r="V206" s="31" t="n">
        <f aca="false">INDEX(Curves!$A$12:$AZ$907,$BZ206,CC206)</f>
        <v>0</v>
      </c>
      <c r="W206" s="31"/>
      <c r="X206" s="31" t="n">
        <f aca="false">INDEX(Curves!$A$12:$AZ$907,$BZ206,CE206)</f>
        <v>0</v>
      </c>
      <c r="Y206" s="31" t="n">
        <f aca="false">INDEX(Curves!$A$12:$AZ$907,$BZ206,CF206)</f>
        <v>0</v>
      </c>
      <c r="Z206" s="31" t="n">
        <f aca="false">INDEX(Curves!$A$12:$AZ$907,$BZ206,CG206)</f>
        <v>0</v>
      </c>
      <c r="AA206" s="31"/>
      <c r="AB206" s="31" t="n">
        <f aca="false">INDEX(Curves!$A$12:$AZ$907,$BZ206,CI206)</f>
        <v>0</v>
      </c>
      <c r="AC206" s="31" t="n">
        <f aca="false">INDEX(Curves!$A$12:$AZ$907,$BZ206,CJ206)</f>
        <v>0</v>
      </c>
      <c r="AD206" s="31" t="n">
        <f aca="false">INDEX(Curves!$A$12:$AZ$907,$BZ206,CK206)</f>
        <v>0</v>
      </c>
      <c r="AE206" s="31"/>
      <c r="AF206" s="31" t="n">
        <f aca="false">INDEX(Curves!$A$12:$AZ$907,$BZ206,CM206)</f>
        <v>0</v>
      </c>
      <c r="AG206" s="31" t="n">
        <f aca="false">INDEX(Curves!$A$12:$AZ$907,$BZ206,CN206)</f>
        <v>0</v>
      </c>
      <c r="AH206" s="31" t="n">
        <f aca="false">INDEX(Curves!$A$12:$AZ$907,$BZ206,CO206)</f>
        <v>0</v>
      </c>
      <c r="AI206" s="31"/>
      <c r="AJ206" s="31" t="n">
        <f aca="false">INDEX(Curves!$A$12:$AZ$907,$BZ206,CQ206)</f>
        <v>0</v>
      </c>
      <c r="AK206" s="31" t="n">
        <f aca="false">INDEX(Curves!$A$12:$AZ$907,$BZ206,CR206)</f>
        <v>0</v>
      </c>
      <c r="AL206" s="31" t="n">
        <f aca="false">INDEX(Curves!$A$12:$AZ$907,$BZ206,CS206)</f>
        <v>0</v>
      </c>
      <c r="AM206" s="31"/>
      <c r="AN206" s="31" t="n">
        <f aca="false">INDEX(Curves!$A$12:$AZ$907,$BZ206,CU206)</f>
        <v>0</v>
      </c>
      <c r="AO206" s="31" t="n">
        <f aca="false">INDEX(Curves!$A$12:$AZ$907,$BZ206,CV206)</f>
        <v>0</v>
      </c>
      <c r="AP206" s="31" t="n">
        <f aca="false">INDEX(Curves!$A$12:$AZ$907,$BZ206,CW206)</f>
        <v>0</v>
      </c>
      <c r="AQ206" s="31"/>
      <c r="AR206" s="31" t="n">
        <f aca="false">INDEX(Curves!$A$12:$AZ$907,$BZ206,CY206)</f>
        <v>2.18</v>
      </c>
      <c r="AS206" s="31" t="n">
        <f aca="false">INDEX(Curves!$A$12:$AZ$907,$BZ206,CZ206)</f>
        <v>0.4</v>
      </c>
      <c r="AT206" s="31" t="n">
        <f aca="false">INDEX(Curves!$A$12:$AZ$907,$BZ206,DA206)</f>
        <v>0.998511567986177</v>
      </c>
      <c r="AU206" s="31"/>
      <c r="AV206" s="31" t="n">
        <f aca="false">INDEX(Curves!$A$12:$AZ$907,$BZ206,DC206)</f>
        <v>2.455</v>
      </c>
      <c r="AW206" s="31" t="n">
        <f aca="false">INDEX(Curves!$A$12:$AZ$907,$BZ206,DD206)</f>
        <v>0.31</v>
      </c>
      <c r="AX206" s="31" t="n">
        <f aca="false">INDEX(Curves!$A$12:$AZ$907,$BZ206,DE206)</f>
        <v>0.994173779331042</v>
      </c>
      <c r="AY206" s="31"/>
      <c r="AZ206" s="31" t="n">
        <f aca="false">INDEX(Curves!$A$12:$AZ$907,$BZ206,DG206)</f>
        <v>2.572</v>
      </c>
      <c r="BA206" s="31" t="n">
        <f aca="false">INDEX(Curves!$A$12:$AZ$907,$BZ206,DH206)</f>
        <v>0.3</v>
      </c>
      <c r="BB206" s="31" t="n">
        <f aca="false">INDEX(Curves!$A$12:$AZ$907,$BZ206,DI206)</f>
        <v>0.99002550474777</v>
      </c>
      <c r="BC206" s="31"/>
      <c r="BD206" s="31" t="n">
        <f aca="false">INDEX(Curves!$A$12:$AZ$907,$BZ206,DK206)</f>
        <v>2.472</v>
      </c>
      <c r="BE206" s="31" t="n">
        <f aca="false">INDEX(Curves!$A$12:$AZ$907,$BZ206,DL206)</f>
        <v>0.3</v>
      </c>
      <c r="BF206" s="31" t="n">
        <f aca="false">INDEX(Curves!$A$12:$AZ$907,$BZ206,DM206)</f>
        <v>0.98589769079362</v>
      </c>
      <c r="BG206" s="31"/>
      <c r="BH206" s="31" t="n">
        <f aca="false">INDEX(Curves!$A$12:$AZ$907,$BZ206,DO206)</f>
        <v>2.35</v>
      </c>
      <c r="BI206" s="31" t="n">
        <f aca="false">INDEX(Curves!$A$12:$AZ$907,$BZ206,DP206)</f>
        <v>0.25</v>
      </c>
      <c r="BJ206" s="31" t="n">
        <f aca="false">INDEX(Curves!$A$12:$AZ$907,$BZ206,DQ206)</f>
        <v>0.982254312147673</v>
      </c>
      <c r="BK206" s="0"/>
      <c r="BL206" s="0"/>
      <c r="BM206" s="51" t="n">
        <f aca="false">BM205</f>
        <v>35916</v>
      </c>
      <c r="BN206" s="51" t="n">
        <f aca="false">EOMONTH(BM206,1)</f>
        <v>35976</v>
      </c>
      <c r="BO206" s="51" t="n">
        <f aca="false">EOMONTH(BN206,1)</f>
        <v>36007</v>
      </c>
      <c r="BP206" s="51" t="n">
        <f aca="false">EOMONTH(BO206,1)</f>
        <v>36038</v>
      </c>
      <c r="BQ206" s="51" t="n">
        <f aca="false">EOMONTH(BP206,1)</f>
        <v>36068</v>
      </c>
      <c r="BR206" s="51" t="n">
        <f aca="false">EOMONTH(BQ206,1)</f>
        <v>36099</v>
      </c>
      <c r="BS206" s="51" t="n">
        <f aca="false">EOMONTH(BR206,1)</f>
        <v>36129</v>
      </c>
      <c r="BT206" s="51" t="n">
        <f aca="false">EOMONTH(BS206,1)</f>
        <v>36160</v>
      </c>
      <c r="BU206" s="51" t="n">
        <f aca="false">EOMONTH(BT206,1)</f>
        <v>36191</v>
      </c>
      <c r="BV206" s="51" t="n">
        <f aca="false">EOMONTH(BU206,1)</f>
        <v>36219</v>
      </c>
      <c r="BW206" s="51" t="n">
        <f aca="false">EOMONTH(BV206,1)</f>
        <v>36250</v>
      </c>
      <c r="BX206" s="52"/>
      <c r="BZ206" s="34" t="n">
        <f aca="false">MATCH(C206,Curves!$C$12:$C$433,0)</f>
        <v>204</v>
      </c>
      <c r="CA206" s="34" t="n">
        <f aca="false">MATCH(CONCATENATE("NG ",TEXT($BM206,"mmm-yyyy")),Curves!$11:$11,0)</f>
        <v>20</v>
      </c>
      <c r="CB206" s="34" t="n">
        <f aca="false">MATCH(CONCATENATE("B ",TEXT($BM206,"mmm-yyyy")),Curves!$11:$11,0)</f>
        <v>8</v>
      </c>
      <c r="CC206" s="34" t="n">
        <f aca="false">MATCH(CONCATENATE("DISC ",TEXT($BM206,"mmm-yyyy")),Curves!$11:$11,0)</f>
        <v>32</v>
      </c>
      <c r="CD206" s="34"/>
      <c r="CE206" s="34" t="n">
        <f aca="false">MATCH(CONCATENATE("NG ",TEXT($BN206,"mmm-yyyy")),Curves!$11:$11,0)</f>
        <v>21</v>
      </c>
      <c r="CF206" s="34" t="n">
        <f aca="false">MATCH(CONCATENATE("B ",TEXT($BN206,"mmm-yyyy")),Curves!$11:$11,0)</f>
        <v>9</v>
      </c>
      <c r="CG206" s="34" t="n">
        <f aca="false">MATCH(CONCATENATE("DISC ",TEXT($BN206,"mmm-yyyy")),Curves!$11:$11,0)</f>
        <v>33</v>
      </c>
      <c r="CH206" s="34"/>
      <c r="CI206" s="34" t="n">
        <f aca="false">MATCH(CONCATENATE("NG ",TEXT($BO206,"mmm-yyyy")),Curves!$11:$11,0)</f>
        <v>22</v>
      </c>
      <c r="CJ206" s="34" t="n">
        <f aca="false">MATCH(CONCATENATE("B ",TEXT($BO206,"mmm-yyyy")),Curves!$11:$11,0)</f>
        <v>10</v>
      </c>
      <c r="CK206" s="34" t="n">
        <f aca="false">MATCH(CONCATENATE("DISC ",TEXT($BO206,"mmm-yyyy")),Curves!$11:$11,0)</f>
        <v>34</v>
      </c>
      <c r="CL206" s="34"/>
      <c r="CM206" s="34" t="n">
        <f aca="false">MATCH(CONCATENATE("NG ",TEXT($BP206,"mmm-yyyy")),Curves!$11:$11,0)</f>
        <v>23</v>
      </c>
      <c r="CN206" s="34" t="n">
        <f aca="false">MATCH(CONCATENATE("B ",TEXT($BP206,"mmm-yyyy")),Curves!$11:$11,0)</f>
        <v>11</v>
      </c>
      <c r="CO206" s="34" t="n">
        <f aca="false">MATCH(CONCATENATE("DISC ",TEXT($BP206,"mmm-yyyy")),Curves!$11:$11,0)</f>
        <v>35</v>
      </c>
      <c r="CP206" s="34"/>
      <c r="CQ206" s="34" t="n">
        <f aca="false">MATCH(CONCATENATE("NG ",TEXT($BQ206,"mmm-yyyy")),Curves!$11:$11,0)</f>
        <v>24</v>
      </c>
      <c r="CR206" s="34" t="n">
        <f aca="false">MATCH(CONCATENATE("B ",TEXT($BQ206,"mmm-yyyy")),Curves!$11:$11,0)</f>
        <v>12</v>
      </c>
      <c r="CS206" s="34" t="n">
        <f aca="false">MATCH(CONCATENATE("DISC ",TEXT($BQ206,"mmm-yyyy")),Curves!$11:$11,0)</f>
        <v>36</v>
      </c>
      <c r="CT206" s="34"/>
      <c r="CU206" s="34" t="n">
        <f aca="false">MATCH(CONCATENATE("NG ",TEXT($BR206,"mmm-yyyy")),Curves!$11:$11,0)</f>
        <v>25</v>
      </c>
      <c r="CV206" s="34" t="n">
        <f aca="false">MATCH(CONCATENATE("B ",TEXT($BR206,"mmm-yyyy")),Curves!$11:$11,0)</f>
        <v>13</v>
      </c>
      <c r="CW206" s="34" t="n">
        <f aca="false">MATCH(CONCATENATE("DISC ",TEXT($BR206,"mmm-yyyy")),Curves!$11:$11,0)</f>
        <v>37</v>
      </c>
      <c r="CX206" s="34"/>
      <c r="CY206" s="34" t="n">
        <f aca="false">MATCH(CONCATENATE("NG ",TEXT($BS206,"mmm-yyyy")),Curves!$11:$11,0)</f>
        <v>26</v>
      </c>
      <c r="CZ206" s="34" t="n">
        <f aca="false">MATCH(CONCATENATE("B ",TEXT($BS206,"mmm-yyyy")),Curves!$11:$11,0)</f>
        <v>14</v>
      </c>
      <c r="DA206" s="34" t="n">
        <f aca="false">MATCH(CONCATENATE("DISC ",TEXT($BS206,"mmm-yyyy")),Curves!$11:$11,0)</f>
        <v>38</v>
      </c>
      <c r="DB206" s="34"/>
      <c r="DC206" s="34" t="n">
        <f aca="false">MATCH(CONCATENATE("NG ",TEXT($BT206,"mmm-yyyy")),Curves!$11:$11,0)</f>
        <v>27</v>
      </c>
      <c r="DD206" s="34" t="n">
        <f aca="false">MATCH(CONCATENATE("B ",TEXT($BT206,"mmm-yyyy")),Curves!$11:$11,0)</f>
        <v>15</v>
      </c>
      <c r="DE206" s="34" t="n">
        <f aca="false">MATCH(CONCATENATE("DISC ",TEXT($BT206,"mmm-yyyy")),Curves!$11:$11,0)</f>
        <v>39</v>
      </c>
      <c r="DF206" s="34"/>
      <c r="DG206" s="34" t="n">
        <f aca="false">MATCH(CONCATENATE("NG ",TEXT($BU206,"mmm-yyyy")),Curves!$11:$11,0)</f>
        <v>28</v>
      </c>
      <c r="DH206" s="34" t="n">
        <f aca="false">MATCH(CONCATENATE("B ",TEXT($BU206,"mmm-yyyy")),Curves!$11:$11,0)</f>
        <v>16</v>
      </c>
      <c r="DI206" s="34" t="n">
        <f aca="false">MATCH(CONCATENATE("DISC ",TEXT($BU206,"mmm-yyyy")),Curves!$11:$11,0)</f>
        <v>40</v>
      </c>
      <c r="DK206" s="34" t="n">
        <f aca="false">MATCH(CONCATENATE("NG ",TEXT($BV206,"mmm-yyyy")),Curves!$11:$11,0)</f>
        <v>29</v>
      </c>
      <c r="DL206" s="34" t="n">
        <f aca="false">MATCH(CONCATENATE("B ",TEXT($BV206,"mmm-yyyy")),Curves!$11:$11,0)</f>
        <v>17</v>
      </c>
      <c r="DM206" s="34" t="n">
        <f aca="false">MATCH(CONCATENATE("DISC ",TEXT($BV206,"mmm-yyyy")),Curves!$11:$11,0)</f>
        <v>41</v>
      </c>
      <c r="DO206" s="34" t="n">
        <f aca="false">MATCH(CONCATENATE("NG ",TEXT($BW206,"mmm-yyyy")),Curves!$11:$11,0)</f>
        <v>30</v>
      </c>
      <c r="DP206" s="34" t="n">
        <f aca="false">MATCH(CONCATENATE("B ",TEXT($BW206,"mmm-yyyy")),Curves!$11:$11,0)</f>
        <v>18</v>
      </c>
      <c r="DQ206" s="34" t="n">
        <f aca="false">MATCH(CONCATENATE("DISC ",TEXT($BW206,"mmm-yyyy")),Curves!$11:$11,0)</f>
        <v>42</v>
      </c>
    </row>
    <row r="207" customFormat="false" ht="12.75" hidden="false" customHeight="false" outlineLevel="0" collapsed="false">
      <c r="B207" s="26" t="n">
        <f aca="false">IF(C207&lt;&gt;"",IF(C207&gt;=(WORKDAY(EOMONTH(C207,0)+1,-2)),EOMONTH(EOMONTH(C207,0)+1,0)+1,EOMONTH(C207,0)+1),"")</f>
        <v>36100</v>
      </c>
      <c r="C207" s="45" t="n">
        <f aca="false">IF(Curves!C216&lt;&gt;"",Curves!C216,"")</f>
        <v>36090</v>
      </c>
      <c r="D207" s="46"/>
      <c r="E207" s="47" t="n">
        <f aca="false">(T207+U207)*V207</f>
        <v>0</v>
      </c>
      <c r="F207" s="47" t="n">
        <f aca="false">(X207+Y207)*Z207</f>
        <v>0</v>
      </c>
      <c r="G207" s="47" t="n">
        <f aca="false">(AB207+AC207)*AD207</f>
        <v>0</v>
      </c>
      <c r="H207" s="47" t="n">
        <f aca="false">(AF207+AG207)*AH207</f>
        <v>0</v>
      </c>
      <c r="I207" s="47" t="n">
        <f aca="false">(AJ207+AK207)*AL207</f>
        <v>0</v>
      </c>
      <c r="J207" s="47" t="n">
        <f aca="false">(AN207+AO207)*AP207</f>
        <v>0</v>
      </c>
      <c r="K207" s="47" t="n">
        <f aca="false">(AR207+AS207)*AT207</f>
        <v>2.58238647680492</v>
      </c>
      <c r="L207" s="47" t="n">
        <f aca="false">(AV207+AW207)*AX207</f>
        <v>2.73825598373811</v>
      </c>
      <c r="M207" s="47" t="n">
        <f aca="false">(AZ207+BA207)*BB207</f>
        <v>2.84557738281172</v>
      </c>
      <c r="N207" s="47" t="n">
        <f aca="false">(BD207+BE207)*BF207</f>
        <v>2.7350822644016</v>
      </c>
      <c r="O207" s="48" t="n">
        <f aca="false">(BH207+BI207)*BJ207</f>
        <v>2.56091579714575</v>
      </c>
      <c r="P207" s="49" t="n">
        <f aca="false">MAX(E207:O207)</f>
        <v>2.84557738281172</v>
      </c>
      <c r="Q207" s="49" t="n">
        <f aca="false">MIN(K207:O207)</f>
        <v>2.56091579714575</v>
      </c>
      <c r="R207" s="50" t="n">
        <f aca="false">IF(P207-Q207&lt;&gt;0,P207-Q207,R206)</f>
        <v>0.284661585665971</v>
      </c>
      <c r="T207" s="31" t="n">
        <f aca="false">INDEX(Curves!$A$12:$AZ$907,$BZ207,CA207)</f>
        <v>0</v>
      </c>
      <c r="U207" s="31" t="n">
        <f aca="false">INDEX(Curves!$A$12:$AZ$907,$BZ207,CB207)</f>
        <v>0</v>
      </c>
      <c r="V207" s="31" t="n">
        <f aca="false">INDEX(Curves!$A$12:$AZ$907,$BZ207,CC207)</f>
        <v>0</v>
      </c>
      <c r="W207" s="31"/>
      <c r="X207" s="31" t="n">
        <f aca="false">INDEX(Curves!$A$12:$AZ$907,$BZ207,CE207)</f>
        <v>0</v>
      </c>
      <c r="Y207" s="31" t="n">
        <f aca="false">INDEX(Curves!$A$12:$AZ$907,$BZ207,CF207)</f>
        <v>0</v>
      </c>
      <c r="Z207" s="31" t="n">
        <f aca="false">INDEX(Curves!$A$12:$AZ$907,$BZ207,CG207)</f>
        <v>0</v>
      </c>
      <c r="AA207" s="31"/>
      <c r="AB207" s="31" t="n">
        <f aca="false">INDEX(Curves!$A$12:$AZ$907,$BZ207,CI207)</f>
        <v>0</v>
      </c>
      <c r="AC207" s="31" t="n">
        <f aca="false">INDEX(Curves!$A$12:$AZ$907,$BZ207,CJ207)</f>
        <v>0</v>
      </c>
      <c r="AD207" s="31" t="n">
        <f aca="false">INDEX(Curves!$A$12:$AZ$907,$BZ207,CK207)</f>
        <v>0</v>
      </c>
      <c r="AE207" s="31"/>
      <c r="AF207" s="31" t="n">
        <f aca="false">INDEX(Curves!$A$12:$AZ$907,$BZ207,CM207)</f>
        <v>0</v>
      </c>
      <c r="AG207" s="31" t="n">
        <f aca="false">INDEX(Curves!$A$12:$AZ$907,$BZ207,CN207)</f>
        <v>0</v>
      </c>
      <c r="AH207" s="31" t="n">
        <f aca="false">INDEX(Curves!$A$12:$AZ$907,$BZ207,CO207)</f>
        <v>0</v>
      </c>
      <c r="AI207" s="31"/>
      <c r="AJ207" s="31" t="n">
        <f aca="false">INDEX(Curves!$A$12:$AZ$907,$BZ207,CQ207)</f>
        <v>0</v>
      </c>
      <c r="AK207" s="31" t="n">
        <f aca="false">INDEX(Curves!$A$12:$AZ$907,$BZ207,CR207)</f>
        <v>0</v>
      </c>
      <c r="AL207" s="31" t="n">
        <f aca="false">INDEX(Curves!$A$12:$AZ$907,$BZ207,CS207)</f>
        <v>0</v>
      </c>
      <c r="AM207" s="31"/>
      <c r="AN207" s="31" t="n">
        <f aca="false">INDEX(Curves!$A$12:$AZ$907,$BZ207,CU207)</f>
        <v>0</v>
      </c>
      <c r="AO207" s="31" t="n">
        <f aca="false">INDEX(Curves!$A$12:$AZ$907,$BZ207,CV207)</f>
        <v>0</v>
      </c>
      <c r="AP207" s="31" t="n">
        <f aca="false">INDEX(Curves!$A$12:$AZ$907,$BZ207,CW207)</f>
        <v>0</v>
      </c>
      <c r="AQ207" s="31"/>
      <c r="AR207" s="31" t="n">
        <f aca="false">INDEX(Curves!$A$12:$AZ$907,$BZ207,CY207)</f>
        <v>2.176</v>
      </c>
      <c r="AS207" s="31" t="n">
        <f aca="false">INDEX(Curves!$A$12:$AZ$907,$BZ207,CZ207)</f>
        <v>0.41</v>
      </c>
      <c r="AT207" s="31" t="n">
        <f aca="false">INDEX(Curves!$A$12:$AZ$907,$BZ207,DA207)</f>
        <v>0.998602659243977</v>
      </c>
      <c r="AU207" s="31"/>
      <c r="AV207" s="31" t="n">
        <f aca="false">INDEX(Curves!$A$12:$AZ$907,$BZ207,DC207)</f>
        <v>2.434</v>
      </c>
      <c r="AW207" s="31" t="n">
        <f aca="false">INDEX(Curves!$A$12:$AZ$907,$BZ207,DD207)</f>
        <v>0.32</v>
      </c>
      <c r="AX207" s="31" t="n">
        <f aca="false">INDEX(Curves!$A$12:$AZ$907,$BZ207,DE207)</f>
        <v>0.994283218496047</v>
      </c>
      <c r="AY207" s="31"/>
      <c r="AZ207" s="31" t="n">
        <f aca="false">INDEX(Curves!$A$12:$AZ$907,$BZ207,DG207)</f>
        <v>2.564</v>
      </c>
      <c r="BA207" s="31" t="n">
        <f aca="false">INDEX(Curves!$A$12:$AZ$907,$BZ207,DH207)</f>
        <v>0.31</v>
      </c>
      <c r="BB207" s="31" t="n">
        <f aca="false">INDEX(Curves!$A$12:$AZ$907,$BZ207,DI207)</f>
        <v>0.990110432432748</v>
      </c>
      <c r="BC207" s="31"/>
      <c r="BD207" s="31" t="n">
        <f aca="false">INDEX(Curves!$A$12:$AZ$907,$BZ207,DK207)</f>
        <v>2.464</v>
      </c>
      <c r="BE207" s="31" t="n">
        <f aca="false">INDEX(Curves!$A$12:$AZ$907,$BZ207,DL207)</f>
        <v>0.31</v>
      </c>
      <c r="BF207" s="31" t="n">
        <f aca="false">INDEX(Curves!$A$12:$AZ$907,$BZ207,DM207)</f>
        <v>0.985970535112328</v>
      </c>
      <c r="BG207" s="31"/>
      <c r="BH207" s="31" t="n">
        <f aca="false">INDEX(Curves!$A$12:$AZ$907,$BZ207,DO207)</f>
        <v>2.347</v>
      </c>
      <c r="BI207" s="31" t="n">
        <f aca="false">INDEX(Curves!$A$12:$AZ$907,$BZ207,DP207)</f>
        <v>0.26</v>
      </c>
      <c r="BJ207" s="31" t="n">
        <f aca="false">INDEX(Curves!$A$12:$AZ$907,$BZ207,DQ207)</f>
        <v>0.982322898790083</v>
      </c>
      <c r="BK207" s="0"/>
      <c r="BL207" s="0"/>
      <c r="BM207" s="51" t="n">
        <f aca="false">BM206</f>
        <v>35916</v>
      </c>
      <c r="BN207" s="51" t="n">
        <f aca="false">EOMONTH(BM207,1)</f>
        <v>35976</v>
      </c>
      <c r="BO207" s="51" t="n">
        <f aca="false">EOMONTH(BN207,1)</f>
        <v>36007</v>
      </c>
      <c r="BP207" s="51" t="n">
        <f aca="false">EOMONTH(BO207,1)</f>
        <v>36038</v>
      </c>
      <c r="BQ207" s="51" t="n">
        <f aca="false">EOMONTH(BP207,1)</f>
        <v>36068</v>
      </c>
      <c r="BR207" s="51" t="n">
        <f aca="false">EOMONTH(BQ207,1)</f>
        <v>36099</v>
      </c>
      <c r="BS207" s="51" t="n">
        <f aca="false">EOMONTH(BR207,1)</f>
        <v>36129</v>
      </c>
      <c r="BT207" s="51" t="n">
        <f aca="false">EOMONTH(BS207,1)</f>
        <v>36160</v>
      </c>
      <c r="BU207" s="51" t="n">
        <f aca="false">EOMONTH(BT207,1)</f>
        <v>36191</v>
      </c>
      <c r="BV207" s="51" t="n">
        <f aca="false">EOMONTH(BU207,1)</f>
        <v>36219</v>
      </c>
      <c r="BW207" s="51" t="n">
        <f aca="false">EOMONTH(BV207,1)</f>
        <v>36250</v>
      </c>
      <c r="BX207" s="52"/>
      <c r="BZ207" s="34" t="n">
        <f aca="false">MATCH(C207,Curves!$C$12:$C$433,0)</f>
        <v>205</v>
      </c>
      <c r="CA207" s="34" t="n">
        <f aca="false">MATCH(CONCATENATE("NG ",TEXT($BM207,"mmm-yyyy")),Curves!$11:$11,0)</f>
        <v>20</v>
      </c>
      <c r="CB207" s="34" t="n">
        <f aca="false">MATCH(CONCATENATE("B ",TEXT($BM207,"mmm-yyyy")),Curves!$11:$11,0)</f>
        <v>8</v>
      </c>
      <c r="CC207" s="34" t="n">
        <f aca="false">MATCH(CONCATENATE("DISC ",TEXT($BM207,"mmm-yyyy")),Curves!$11:$11,0)</f>
        <v>32</v>
      </c>
      <c r="CD207" s="34"/>
      <c r="CE207" s="34" t="n">
        <f aca="false">MATCH(CONCATENATE("NG ",TEXT($BN207,"mmm-yyyy")),Curves!$11:$11,0)</f>
        <v>21</v>
      </c>
      <c r="CF207" s="34" t="n">
        <f aca="false">MATCH(CONCATENATE("B ",TEXT($BN207,"mmm-yyyy")),Curves!$11:$11,0)</f>
        <v>9</v>
      </c>
      <c r="CG207" s="34" t="n">
        <f aca="false">MATCH(CONCATENATE("DISC ",TEXT($BN207,"mmm-yyyy")),Curves!$11:$11,0)</f>
        <v>33</v>
      </c>
      <c r="CH207" s="34"/>
      <c r="CI207" s="34" t="n">
        <f aca="false">MATCH(CONCATENATE("NG ",TEXT($BO207,"mmm-yyyy")),Curves!$11:$11,0)</f>
        <v>22</v>
      </c>
      <c r="CJ207" s="34" t="n">
        <f aca="false">MATCH(CONCATENATE("B ",TEXT($BO207,"mmm-yyyy")),Curves!$11:$11,0)</f>
        <v>10</v>
      </c>
      <c r="CK207" s="34" t="n">
        <f aca="false">MATCH(CONCATENATE("DISC ",TEXT($BO207,"mmm-yyyy")),Curves!$11:$11,0)</f>
        <v>34</v>
      </c>
      <c r="CL207" s="34"/>
      <c r="CM207" s="34" t="n">
        <f aca="false">MATCH(CONCATENATE("NG ",TEXT($BP207,"mmm-yyyy")),Curves!$11:$11,0)</f>
        <v>23</v>
      </c>
      <c r="CN207" s="34" t="n">
        <f aca="false">MATCH(CONCATENATE("B ",TEXT($BP207,"mmm-yyyy")),Curves!$11:$11,0)</f>
        <v>11</v>
      </c>
      <c r="CO207" s="34" t="n">
        <f aca="false">MATCH(CONCATENATE("DISC ",TEXT($BP207,"mmm-yyyy")),Curves!$11:$11,0)</f>
        <v>35</v>
      </c>
      <c r="CP207" s="34"/>
      <c r="CQ207" s="34" t="n">
        <f aca="false">MATCH(CONCATENATE("NG ",TEXT($BQ207,"mmm-yyyy")),Curves!$11:$11,0)</f>
        <v>24</v>
      </c>
      <c r="CR207" s="34" t="n">
        <f aca="false">MATCH(CONCATENATE("B ",TEXT($BQ207,"mmm-yyyy")),Curves!$11:$11,0)</f>
        <v>12</v>
      </c>
      <c r="CS207" s="34" t="n">
        <f aca="false">MATCH(CONCATENATE("DISC ",TEXT($BQ207,"mmm-yyyy")),Curves!$11:$11,0)</f>
        <v>36</v>
      </c>
      <c r="CT207" s="34"/>
      <c r="CU207" s="34" t="n">
        <f aca="false">MATCH(CONCATENATE("NG ",TEXT($BR207,"mmm-yyyy")),Curves!$11:$11,0)</f>
        <v>25</v>
      </c>
      <c r="CV207" s="34" t="n">
        <f aca="false">MATCH(CONCATENATE("B ",TEXT($BR207,"mmm-yyyy")),Curves!$11:$11,0)</f>
        <v>13</v>
      </c>
      <c r="CW207" s="34" t="n">
        <f aca="false">MATCH(CONCATENATE("DISC ",TEXT($BR207,"mmm-yyyy")),Curves!$11:$11,0)</f>
        <v>37</v>
      </c>
      <c r="CX207" s="34"/>
      <c r="CY207" s="34" t="n">
        <f aca="false">MATCH(CONCATENATE("NG ",TEXT($BS207,"mmm-yyyy")),Curves!$11:$11,0)</f>
        <v>26</v>
      </c>
      <c r="CZ207" s="34" t="n">
        <f aca="false">MATCH(CONCATENATE("B ",TEXT($BS207,"mmm-yyyy")),Curves!$11:$11,0)</f>
        <v>14</v>
      </c>
      <c r="DA207" s="34" t="n">
        <f aca="false">MATCH(CONCATENATE("DISC ",TEXT($BS207,"mmm-yyyy")),Curves!$11:$11,0)</f>
        <v>38</v>
      </c>
      <c r="DB207" s="34"/>
      <c r="DC207" s="34" t="n">
        <f aca="false">MATCH(CONCATENATE("NG ",TEXT($BT207,"mmm-yyyy")),Curves!$11:$11,0)</f>
        <v>27</v>
      </c>
      <c r="DD207" s="34" t="n">
        <f aca="false">MATCH(CONCATENATE("B ",TEXT($BT207,"mmm-yyyy")),Curves!$11:$11,0)</f>
        <v>15</v>
      </c>
      <c r="DE207" s="34" t="n">
        <f aca="false">MATCH(CONCATENATE("DISC ",TEXT($BT207,"mmm-yyyy")),Curves!$11:$11,0)</f>
        <v>39</v>
      </c>
      <c r="DF207" s="34"/>
      <c r="DG207" s="34" t="n">
        <f aca="false">MATCH(CONCATENATE("NG ",TEXT($BU207,"mmm-yyyy")),Curves!$11:$11,0)</f>
        <v>28</v>
      </c>
      <c r="DH207" s="34" t="n">
        <f aca="false">MATCH(CONCATENATE("B ",TEXT($BU207,"mmm-yyyy")),Curves!$11:$11,0)</f>
        <v>16</v>
      </c>
      <c r="DI207" s="34" t="n">
        <f aca="false">MATCH(CONCATENATE("DISC ",TEXT($BU207,"mmm-yyyy")),Curves!$11:$11,0)</f>
        <v>40</v>
      </c>
      <c r="DK207" s="34" t="n">
        <f aca="false">MATCH(CONCATENATE("NG ",TEXT($BV207,"mmm-yyyy")),Curves!$11:$11,0)</f>
        <v>29</v>
      </c>
      <c r="DL207" s="34" t="n">
        <f aca="false">MATCH(CONCATENATE("B ",TEXT($BV207,"mmm-yyyy")),Curves!$11:$11,0)</f>
        <v>17</v>
      </c>
      <c r="DM207" s="34" t="n">
        <f aca="false">MATCH(CONCATENATE("DISC ",TEXT($BV207,"mmm-yyyy")),Curves!$11:$11,0)</f>
        <v>41</v>
      </c>
      <c r="DO207" s="34" t="n">
        <f aca="false">MATCH(CONCATENATE("NG ",TEXT($BW207,"mmm-yyyy")),Curves!$11:$11,0)</f>
        <v>30</v>
      </c>
      <c r="DP207" s="34" t="n">
        <f aca="false">MATCH(CONCATENATE("B ",TEXT($BW207,"mmm-yyyy")),Curves!$11:$11,0)</f>
        <v>18</v>
      </c>
      <c r="DQ207" s="34" t="n">
        <f aca="false">MATCH(CONCATENATE("DISC ",TEXT($BW207,"mmm-yyyy")),Curves!$11:$11,0)</f>
        <v>42</v>
      </c>
    </row>
    <row r="208" customFormat="false" ht="12.75" hidden="false" customHeight="false" outlineLevel="0" collapsed="false">
      <c r="B208" s="26" t="n">
        <f aca="false">IF(C208&lt;&gt;"",IF(C208&gt;=(WORKDAY(EOMONTH(C208,0)+1,-2)),EOMONTH(EOMONTH(C208,0)+1,0)+1,EOMONTH(C208,0)+1),"")</f>
        <v>36100</v>
      </c>
      <c r="C208" s="45" t="n">
        <f aca="false">IF(Curves!C217&lt;&gt;"",Curves!C217,"")</f>
        <v>36091</v>
      </c>
      <c r="D208" s="46"/>
      <c r="E208" s="47" t="n">
        <f aca="false">(T208+U208)*V208</f>
        <v>0</v>
      </c>
      <c r="F208" s="47" t="n">
        <f aca="false">(X208+Y208)*Z208</f>
        <v>0</v>
      </c>
      <c r="G208" s="47" t="n">
        <f aca="false">(AB208+AC208)*AD208</f>
        <v>0</v>
      </c>
      <c r="H208" s="47" t="n">
        <f aca="false">(AF208+AG208)*AH208</f>
        <v>0</v>
      </c>
      <c r="I208" s="47" t="n">
        <f aca="false">(AJ208+AK208)*AL208</f>
        <v>0</v>
      </c>
      <c r="J208" s="47" t="n">
        <f aca="false">(AN208+AO208)*AP208</f>
        <v>0</v>
      </c>
      <c r="K208" s="47" t="n">
        <f aca="false">(AR208+AS208)*AT208</f>
        <v>2.57090350335643</v>
      </c>
      <c r="L208" s="47" t="n">
        <f aca="false">(AV208+AW208)*AX208</f>
        <v>2.73176148019312</v>
      </c>
      <c r="M208" s="47" t="n">
        <f aca="false">(AZ208+BA208)*BB208</f>
        <v>2.84402913988325</v>
      </c>
      <c r="N208" s="47" t="n">
        <f aca="false">(BD208+BE208)*BF208</f>
        <v>2.73544488589714</v>
      </c>
      <c r="O208" s="48" t="n">
        <f aca="false">(BH208+BI208)*BJ208</f>
        <v>2.56903870147838</v>
      </c>
      <c r="P208" s="49" t="n">
        <f aca="false">MAX(E208:O208)</f>
        <v>2.84402913988325</v>
      </c>
      <c r="Q208" s="49" t="n">
        <f aca="false">MIN(K208:O208)</f>
        <v>2.56903870147838</v>
      </c>
      <c r="R208" s="50" t="n">
        <f aca="false">IF(P208-Q208&lt;&gt;0,P208-Q208,R207)</f>
        <v>0.274990438404865</v>
      </c>
      <c r="T208" s="31" t="n">
        <f aca="false">INDEX(Curves!$A$12:$AZ$907,$BZ208,CA208)</f>
        <v>0</v>
      </c>
      <c r="U208" s="31" t="n">
        <f aca="false">INDEX(Curves!$A$12:$AZ$907,$BZ208,CB208)</f>
        <v>0</v>
      </c>
      <c r="V208" s="31" t="n">
        <f aca="false">INDEX(Curves!$A$12:$AZ$907,$BZ208,CC208)</f>
        <v>0</v>
      </c>
      <c r="W208" s="31"/>
      <c r="X208" s="31" t="n">
        <f aca="false">INDEX(Curves!$A$12:$AZ$907,$BZ208,CE208)</f>
        <v>0</v>
      </c>
      <c r="Y208" s="31" t="n">
        <f aca="false">INDEX(Curves!$A$12:$AZ$907,$BZ208,CF208)</f>
        <v>0</v>
      </c>
      <c r="Z208" s="31" t="n">
        <f aca="false">INDEX(Curves!$A$12:$AZ$907,$BZ208,CG208)</f>
        <v>0</v>
      </c>
      <c r="AA208" s="31"/>
      <c r="AB208" s="31" t="n">
        <f aca="false">INDEX(Curves!$A$12:$AZ$907,$BZ208,CI208)</f>
        <v>0</v>
      </c>
      <c r="AC208" s="31" t="n">
        <f aca="false">INDEX(Curves!$A$12:$AZ$907,$BZ208,CJ208)</f>
        <v>0</v>
      </c>
      <c r="AD208" s="31" t="n">
        <f aca="false">INDEX(Curves!$A$12:$AZ$907,$BZ208,CK208)</f>
        <v>0</v>
      </c>
      <c r="AE208" s="31"/>
      <c r="AF208" s="31" t="n">
        <f aca="false">INDEX(Curves!$A$12:$AZ$907,$BZ208,CM208)</f>
        <v>0</v>
      </c>
      <c r="AG208" s="31" t="n">
        <f aca="false">INDEX(Curves!$A$12:$AZ$907,$BZ208,CN208)</f>
        <v>0</v>
      </c>
      <c r="AH208" s="31" t="n">
        <f aca="false">INDEX(Curves!$A$12:$AZ$907,$BZ208,CO208)</f>
        <v>0</v>
      </c>
      <c r="AI208" s="31"/>
      <c r="AJ208" s="31" t="n">
        <f aca="false">INDEX(Curves!$A$12:$AZ$907,$BZ208,CQ208)</f>
        <v>0</v>
      </c>
      <c r="AK208" s="31" t="n">
        <f aca="false">INDEX(Curves!$A$12:$AZ$907,$BZ208,CR208)</f>
        <v>0</v>
      </c>
      <c r="AL208" s="31" t="n">
        <f aca="false">INDEX(Curves!$A$12:$AZ$907,$BZ208,CS208)</f>
        <v>0</v>
      </c>
      <c r="AM208" s="31"/>
      <c r="AN208" s="31" t="n">
        <f aca="false">INDEX(Curves!$A$12:$AZ$907,$BZ208,CU208)</f>
        <v>0</v>
      </c>
      <c r="AO208" s="31" t="n">
        <f aca="false">INDEX(Curves!$A$12:$AZ$907,$BZ208,CV208)</f>
        <v>0</v>
      </c>
      <c r="AP208" s="31" t="n">
        <f aca="false">INDEX(Curves!$A$12:$AZ$907,$BZ208,CW208)</f>
        <v>0</v>
      </c>
      <c r="AQ208" s="31"/>
      <c r="AR208" s="31" t="n">
        <f aca="false">INDEX(Curves!$A$12:$AZ$907,$BZ208,CY208)</f>
        <v>2.164</v>
      </c>
      <c r="AS208" s="31" t="n">
        <f aca="false">INDEX(Curves!$A$12:$AZ$907,$BZ208,CZ208)</f>
        <v>0.41</v>
      </c>
      <c r="AT208" s="31" t="n">
        <f aca="false">INDEX(Curves!$A$12:$AZ$907,$BZ208,DA208)</f>
        <v>0.998797009850984</v>
      </c>
      <c r="AU208" s="31"/>
      <c r="AV208" s="31" t="n">
        <f aca="false">INDEX(Curves!$A$12:$AZ$907,$BZ208,DC208)</f>
        <v>2.427</v>
      </c>
      <c r="AW208" s="31" t="n">
        <f aca="false">INDEX(Curves!$A$12:$AZ$907,$BZ208,DD208)</f>
        <v>0.32</v>
      </c>
      <c r="AX208" s="31" t="n">
        <f aca="false">INDEX(Curves!$A$12:$AZ$907,$BZ208,DE208)</f>
        <v>0.994452668435793</v>
      </c>
      <c r="AY208" s="31"/>
      <c r="AZ208" s="31" t="n">
        <f aca="false">INDEX(Curves!$A$12:$AZ$907,$BZ208,DG208)</f>
        <v>2.562</v>
      </c>
      <c r="BA208" s="31" t="n">
        <f aca="false">INDEX(Curves!$A$12:$AZ$907,$BZ208,DH208)</f>
        <v>0.31</v>
      </c>
      <c r="BB208" s="31" t="n">
        <f aca="false">INDEX(Curves!$A$12:$AZ$907,$BZ208,DI208)</f>
        <v>0.990260842577732</v>
      </c>
      <c r="BC208" s="31"/>
      <c r="BD208" s="31" t="n">
        <f aca="false">INDEX(Curves!$A$12:$AZ$907,$BZ208,DK208)</f>
        <v>2.464</v>
      </c>
      <c r="BE208" s="31" t="n">
        <f aca="false">INDEX(Curves!$A$12:$AZ$907,$BZ208,DL208)</f>
        <v>0.31</v>
      </c>
      <c r="BF208" s="31" t="n">
        <f aca="false">INDEX(Curves!$A$12:$AZ$907,$BZ208,DM208)</f>
        <v>0.986101256631991</v>
      </c>
      <c r="BG208" s="31"/>
      <c r="BH208" s="31" t="n">
        <f aca="false">INDEX(Curves!$A$12:$AZ$907,$BZ208,DO208)</f>
        <v>2.355</v>
      </c>
      <c r="BI208" s="31" t="n">
        <f aca="false">INDEX(Curves!$A$12:$AZ$907,$BZ208,DP208)</f>
        <v>0.26</v>
      </c>
      <c r="BJ208" s="31" t="n">
        <f aca="false">INDEX(Curves!$A$12:$AZ$907,$BZ208,DQ208)</f>
        <v>0.982423977620796</v>
      </c>
      <c r="BK208" s="0"/>
      <c r="BL208" s="0"/>
      <c r="BM208" s="51" t="n">
        <f aca="false">BM207</f>
        <v>35916</v>
      </c>
      <c r="BN208" s="51" t="n">
        <f aca="false">EOMONTH(BM208,1)</f>
        <v>35976</v>
      </c>
      <c r="BO208" s="51" t="n">
        <f aca="false">EOMONTH(BN208,1)</f>
        <v>36007</v>
      </c>
      <c r="BP208" s="51" t="n">
        <f aca="false">EOMONTH(BO208,1)</f>
        <v>36038</v>
      </c>
      <c r="BQ208" s="51" t="n">
        <f aca="false">EOMONTH(BP208,1)</f>
        <v>36068</v>
      </c>
      <c r="BR208" s="51" t="n">
        <f aca="false">EOMONTH(BQ208,1)</f>
        <v>36099</v>
      </c>
      <c r="BS208" s="51" t="n">
        <f aca="false">EOMONTH(BR208,1)</f>
        <v>36129</v>
      </c>
      <c r="BT208" s="51" t="n">
        <f aca="false">EOMONTH(BS208,1)</f>
        <v>36160</v>
      </c>
      <c r="BU208" s="51" t="n">
        <f aca="false">EOMONTH(BT208,1)</f>
        <v>36191</v>
      </c>
      <c r="BV208" s="51" t="n">
        <f aca="false">EOMONTH(BU208,1)</f>
        <v>36219</v>
      </c>
      <c r="BW208" s="51" t="n">
        <f aca="false">EOMONTH(BV208,1)</f>
        <v>36250</v>
      </c>
      <c r="BX208" s="52"/>
      <c r="BZ208" s="34" t="n">
        <f aca="false">MATCH(C208,Curves!$C$12:$C$433,0)</f>
        <v>206</v>
      </c>
      <c r="CA208" s="34" t="n">
        <f aca="false">MATCH(CONCATENATE("NG ",TEXT($BM208,"mmm-yyyy")),Curves!$11:$11,0)</f>
        <v>20</v>
      </c>
      <c r="CB208" s="34" t="n">
        <f aca="false">MATCH(CONCATENATE("B ",TEXT($BM208,"mmm-yyyy")),Curves!$11:$11,0)</f>
        <v>8</v>
      </c>
      <c r="CC208" s="34" t="n">
        <f aca="false">MATCH(CONCATENATE("DISC ",TEXT($BM208,"mmm-yyyy")),Curves!$11:$11,0)</f>
        <v>32</v>
      </c>
      <c r="CD208" s="34"/>
      <c r="CE208" s="34" t="n">
        <f aca="false">MATCH(CONCATENATE("NG ",TEXT($BN208,"mmm-yyyy")),Curves!$11:$11,0)</f>
        <v>21</v>
      </c>
      <c r="CF208" s="34" t="n">
        <f aca="false">MATCH(CONCATENATE("B ",TEXT($BN208,"mmm-yyyy")),Curves!$11:$11,0)</f>
        <v>9</v>
      </c>
      <c r="CG208" s="34" t="n">
        <f aca="false">MATCH(CONCATENATE("DISC ",TEXT($BN208,"mmm-yyyy")),Curves!$11:$11,0)</f>
        <v>33</v>
      </c>
      <c r="CH208" s="34"/>
      <c r="CI208" s="34" t="n">
        <f aca="false">MATCH(CONCATENATE("NG ",TEXT($BO208,"mmm-yyyy")),Curves!$11:$11,0)</f>
        <v>22</v>
      </c>
      <c r="CJ208" s="34" t="n">
        <f aca="false">MATCH(CONCATENATE("B ",TEXT($BO208,"mmm-yyyy")),Curves!$11:$11,0)</f>
        <v>10</v>
      </c>
      <c r="CK208" s="34" t="n">
        <f aca="false">MATCH(CONCATENATE("DISC ",TEXT($BO208,"mmm-yyyy")),Curves!$11:$11,0)</f>
        <v>34</v>
      </c>
      <c r="CL208" s="34"/>
      <c r="CM208" s="34" t="n">
        <f aca="false">MATCH(CONCATENATE("NG ",TEXT($BP208,"mmm-yyyy")),Curves!$11:$11,0)</f>
        <v>23</v>
      </c>
      <c r="CN208" s="34" t="n">
        <f aca="false">MATCH(CONCATENATE("B ",TEXT($BP208,"mmm-yyyy")),Curves!$11:$11,0)</f>
        <v>11</v>
      </c>
      <c r="CO208" s="34" t="n">
        <f aca="false">MATCH(CONCATENATE("DISC ",TEXT($BP208,"mmm-yyyy")),Curves!$11:$11,0)</f>
        <v>35</v>
      </c>
      <c r="CP208" s="34"/>
      <c r="CQ208" s="34" t="n">
        <f aca="false">MATCH(CONCATENATE("NG ",TEXT($BQ208,"mmm-yyyy")),Curves!$11:$11,0)</f>
        <v>24</v>
      </c>
      <c r="CR208" s="34" t="n">
        <f aca="false">MATCH(CONCATENATE("B ",TEXT($BQ208,"mmm-yyyy")),Curves!$11:$11,0)</f>
        <v>12</v>
      </c>
      <c r="CS208" s="34" t="n">
        <f aca="false">MATCH(CONCATENATE("DISC ",TEXT($BQ208,"mmm-yyyy")),Curves!$11:$11,0)</f>
        <v>36</v>
      </c>
      <c r="CT208" s="34"/>
      <c r="CU208" s="34" t="n">
        <f aca="false">MATCH(CONCATENATE("NG ",TEXT($BR208,"mmm-yyyy")),Curves!$11:$11,0)</f>
        <v>25</v>
      </c>
      <c r="CV208" s="34" t="n">
        <f aca="false">MATCH(CONCATENATE("B ",TEXT($BR208,"mmm-yyyy")),Curves!$11:$11,0)</f>
        <v>13</v>
      </c>
      <c r="CW208" s="34" t="n">
        <f aca="false">MATCH(CONCATENATE("DISC ",TEXT($BR208,"mmm-yyyy")),Curves!$11:$11,0)</f>
        <v>37</v>
      </c>
      <c r="CX208" s="34"/>
      <c r="CY208" s="34" t="n">
        <f aca="false">MATCH(CONCATENATE("NG ",TEXT($BS208,"mmm-yyyy")),Curves!$11:$11,0)</f>
        <v>26</v>
      </c>
      <c r="CZ208" s="34" t="n">
        <f aca="false">MATCH(CONCATENATE("B ",TEXT($BS208,"mmm-yyyy")),Curves!$11:$11,0)</f>
        <v>14</v>
      </c>
      <c r="DA208" s="34" t="n">
        <f aca="false">MATCH(CONCATENATE("DISC ",TEXT($BS208,"mmm-yyyy")),Curves!$11:$11,0)</f>
        <v>38</v>
      </c>
      <c r="DB208" s="34"/>
      <c r="DC208" s="34" t="n">
        <f aca="false">MATCH(CONCATENATE("NG ",TEXT($BT208,"mmm-yyyy")),Curves!$11:$11,0)</f>
        <v>27</v>
      </c>
      <c r="DD208" s="34" t="n">
        <f aca="false">MATCH(CONCATENATE("B ",TEXT($BT208,"mmm-yyyy")),Curves!$11:$11,0)</f>
        <v>15</v>
      </c>
      <c r="DE208" s="34" t="n">
        <f aca="false">MATCH(CONCATENATE("DISC ",TEXT($BT208,"mmm-yyyy")),Curves!$11:$11,0)</f>
        <v>39</v>
      </c>
      <c r="DF208" s="34"/>
      <c r="DG208" s="34" t="n">
        <f aca="false">MATCH(CONCATENATE("NG ",TEXT($BU208,"mmm-yyyy")),Curves!$11:$11,0)</f>
        <v>28</v>
      </c>
      <c r="DH208" s="34" t="n">
        <f aca="false">MATCH(CONCATENATE("B ",TEXT($BU208,"mmm-yyyy")),Curves!$11:$11,0)</f>
        <v>16</v>
      </c>
      <c r="DI208" s="34" t="n">
        <f aca="false">MATCH(CONCATENATE("DISC ",TEXT($BU208,"mmm-yyyy")),Curves!$11:$11,0)</f>
        <v>40</v>
      </c>
      <c r="DK208" s="34" t="n">
        <f aca="false">MATCH(CONCATENATE("NG ",TEXT($BV208,"mmm-yyyy")),Curves!$11:$11,0)</f>
        <v>29</v>
      </c>
      <c r="DL208" s="34" t="n">
        <f aca="false">MATCH(CONCATENATE("B ",TEXT($BV208,"mmm-yyyy")),Curves!$11:$11,0)</f>
        <v>17</v>
      </c>
      <c r="DM208" s="34" t="n">
        <f aca="false">MATCH(CONCATENATE("DISC ",TEXT($BV208,"mmm-yyyy")),Curves!$11:$11,0)</f>
        <v>41</v>
      </c>
      <c r="DO208" s="34" t="n">
        <f aca="false">MATCH(CONCATENATE("NG ",TEXT($BW208,"mmm-yyyy")),Curves!$11:$11,0)</f>
        <v>30</v>
      </c>
      <c r="DP208" s="34" t="n">
        <f aca="false">MATCH(CONCATENATE("B ",TEXT($BW208,"mmm-yyyy")),Curves!$11:$11,0)</f>
        <v>18</v>
      </c>
      <c r="DQ208" s="34" t="n">
        <f aca="false">MATCH(CONCATENATE("DISC ",TEXT($BW208,"mmm-yyyy")),Curves!$11:$11,0)</f>
        <v>42</v>
      </c>
    </row>
    <row r="209" customFormat="false" ht="12.75" hidden="false" customHeight="false" outlineLevel="0" collapsed="false">
      <c r="B209" s="26" t="n">
        <f aca="false">IF(C209&lt;&gt;"",IF(C209&gt;=(WORKDAY(EOMONTH(C209,0)+1,-2)),EOMONTH(EOMONTH(C209,0)+1,0)+1,EOMONTH(C209,0)+1),"")</f>
        <v>36100</v>
      </c>
      <c r="C209" s="45" t="n">
        <f aca="false">IF(Curves!C218&lt;&gt;"",Curves!C218,"")</f>
        <v>36092</v>
      </c>
      <c r="D209" s="46"/>
      <c r="E209" s="47" t="n">
        <f aca="false">(T209+U209)*V209</f>
        <v>0</v>
      </c>
      <c r="F209" s="47" t="n">
        <f aca="false">(X209+Y209)*Z209</f>
        <v>0</v>
      </c>
      <c r="G209" s="47" t="n">
        <f aca="false">(AB209+AC209)*AD209</f>
        <v>0</v>
      </c>
      <c r="H209" s="47" t="n">
        <f aca="false">(AF209+AG209)*AH209</f>
        <v>0</v>
      </c>
      <c r="I209" s="47" t="n">
        <f aca="false">(AJ209+AK209)*AL209</f>
        <v>0</v>
      </c>
      <c r="J209" s="47" t="n">
        <f aca="false">(AN209+AO209)*AP209</f>
        <v>0</v>
      </c>
      <c r="K209" s="47" t="n">
        <f aca="false">(AR209+AS209)*AT209</f>
        <v>0</v>
      </c>
      <c r="L209" s="47" t="n">
        <f aca="false">(AV209+AW209)*AX209</f>
        <v>0</v>
      </c>
      <c r="M209" s="47" t="n">
        <f aca="false">(AZ209+BA209)*BB209</f>
        <v>0</v>
      </c>
      <c r="N209" s="47" t="n">
        <f aca="false">(BD209+BE209)*BF209</f>
        <v>0</v>
      </c>
      <c r="O209" s="48" t="n">
        <f aca="false">(BH209+BI209)*BJ209</f>
        <v>0</v>
      </c>
      <c r="P209" s="49" t="n">
        <f aca="false">MAX(E209:O209)</f>
        <v>0</v>
      </c>
      <c r="Q209" s="49" t="n">
        <f aca="false">MIN(K209:O209)</f>
        <v>0</v>
      </c>
      <c r="R209" s="50" t="n">
        <f aca="false">IF(P209-Q209&lt;&gt;0,P209-Q209,R208)</f>
        <v>0.274990438404865</v>
      </c>
      <c r="T209" s="31" t="n">
        <f aca="false">INDEX(Curves!$A$12:$AZ$907,$BZ209,CA209)</f>
        <v>0</v>
      </c>
      <c r="U209" s="31" t="n">
        <f aca="false">INDEX(Curves!$A$12:$AZ$907,$BZ209,CB209)</f>
        <v>0</v>
      </c>
      <c r="V209" s="31" t="n">
        <f aca="false">INDEX(Curves!$A$12:$AZ$907,$BZ209,CC209)</f>
        <v>0</v>
      </c>
      <c r="W209" s="31"/>
      <c r="X209" s="31" t="n">
        <f aca="false">INDEX(Curves!$A$12:$AZ$907,$BZ209,CE209)</f>
        <v>0</v>
      </c>
      <c r="Y209" s="31" t="n">
        <f aca="false">INDEX(Curves!$A$12:$AZ$907,$BZ209,CF209)</f>
        <v>0</v>
      </c>
      <c r="Z209" s="31" t="n">
        <f aca="false">INDEX(Curves!$A$12:$AZ$907,$BZ209,CG209)</f>
        <v>0</v>
      </c>
      <c r="AA209" s="31"/>
      <c r="AB209" s="31" t="n">
        <f aca="false">INDEX(Curves!$A$12:$AZ$907,$BZ209,CI209)</f>
        <v>0</v>
      </c>
      <c r="AC209" s="31" t="n">
        <f aca="false">INDEX(Curves!$A$12:$AZ$907,$BZ209,CJ209)</f>
        <v>0</v>
      </c>
      <c r="AD209" s="31" t="n">
        <f aca="false">INDEX(Curves!$A$12:$AZ$907,$BZ209,CK209)</f>
        <v>0</v>
      </c>
      <c r="AE209" s="31"/>
      <c r="AF209" s="31" t="n">
        <f aca="false">INDEX(Curves!$A$12:$AZ$907,$BZ209,CM209)</f>
        <v>0</v>
      </c>
      <c r="AG209" s="31" t="n">
        <f aca="false">INDEX(Curves!$A$12:$AZ$907,$BZ209,CN209)</f>
        <v>0</v>
      </c>
      <c r="AH209" s="31" t="n">
        <f aca="false">INDEX(Curves!$A$12:$AZ$907,$BZ209,CO209)</f>
        <v>0</v>
      </c>
      <c r="AI209" s="31"/>
      <c r="AJ209" s="31" t="n">
        <f aca="false">INDEX(Curves!$A$12:$AZ$907,$BZ209,CQ209)</f>
        <v>0</v>
      </c>
      <c r="AK209" s="31" t="n">
        <f aca="false">INDEX(Curves!$A$12:$AZ$907,$BZ209,CR209)</f>
        <v>0</v>
      </c>
      <c r="AL209" s="31" t="n">
        <f aca="false">INDEX(Curves!$A$12:$AZ$907,$BZ209,CS209)</f>
        <v>0</v>
      </c>
      <c r="AM209" s="31"/>
      <c r="AN209" s="31" t="n">
        <f aca="false">INDEX(Curves!$A$12:$AZ$907,$BZ209,CU209)</f>
        <v>0</v>
      </c>
      <c r="AO209" s="31" t="n">
        <f aca="false">INDEX(Curves!$A$12:$AZ$907,$BZ209,CV209)</f>
        <v>0</v>
      </c>
      <c r="AP209" s="31" t="n">
        <f aca="false">INDEX(Curves!$A$12:$AZ$907,$BZ209,CW209)</f>
        <v>0</v>
      </c>
      <c r="AQ209" s="31"/>
      <c r="AR209" s="31" t="n">
        <f aca="false">INDEX(Curves!$A$12:$AZ$907,$BZ209,CY209)</f>
        <v>0</v>
      </c>
      <c r="AS209" s="31" t="n">
        <f aca="false">INDEX(Curves!$A$12:$AZ$907,$BZ209,CZ209)</f>
        <v>0</v>
      </c>
      <c r="AT209" s="31" t="n">
        <f aca="false">INDEX(Curves!$A$12:$AZ$907,$BZ209,DA209)</f>
        <v>0</v>
      </c>
      <c r="AU209" s="31"/>
      <c r="AV209" s="31" t="n">
        <f aca="false">INDEX(Curves!$A$12:$AZ$907,$BZ209,DC209)</f>
        <v>0</v>
      </c>
      <c r="AW209" s="31" t="n">
        <f aca="false">INDEX(Curves!$A$12:$AZ$907,$BZ209,DD209)</f>
        <v>0</v>
      </c>
      <c r="AX209" s="31" t="n">
        <f aca="false">INDEX(Curves!$A$12:$AZ$907,$BZ209,DE209)</f>
        <v>0</v>
      </c>
      <c r="AY209" s="31"/>
      <c r="AZ209" s="31" t="n">
        <f aca="false">INDEX(Curves!$A$12:$AZ$907,$BZ209,DG209)</f>
        <v>0</v>
      </c>
      <c r="BA209" s="31" t="n">
        <f aca="false">INDEX(Curves!$A$12:$AZ$907,$BZ209,DH209)</f>
        <v>0</v>
      </c>
      <c r="BB209" s="31" t="n">
        <f aca="false">INDEX(Curves!$A$12:$AZ$907,$BZ209,DI209)</f>
        <v>0</v>
      </c>
      <c r="BC209" s="31"/>
      <c r="BD209" s="31" t="n">
        <f aca="false">INDEX(Curves!$A$12:$AZ$907,$BZ209,DK209)</f>
        <v>0</v>
      </c>
      <c r="BE209" s="31" t="n">
        <f aca="false">INDEX(Curves!$A$12:$AZ$907,$BZ209,DL209)</f>
        <v>0</v>
      </c>
      <c r="BF209" s="31" t="n">
        <f aca="false">INDEX(Curves!$A$12:$AZ$907,$BZ209,DM209)</f>
        <v>0</v>
      </c>
      <c r="BG209" s="31"/>
      <c r="BH209" s="31" t="n">
        <f aca="false">INDEX(Curves!$A$12:$AZ$907,$BZ209,DO209)</f>
        <v>0</v>
      </c>
      <c r="BI209" s="31" t="n">
        <f aca="false">INDEX(Curves!$A$12:$AZ$907,$BZ209,DP209)</f>
        <v>0</v>
      </c>
      <c r="BJ209" s="31" t="n">
        <f aca="false">INDEX(Curves!$A$12:$AZ$907,$BZ209,DQ209)</f>
        <v>0</v>
      </c>
      <c r="BK209" s="0"/>
      <c r="BL209" s="0"/>
      <c r="BM209" s="51" t="n">
        <f aca="false">BM208</f>
        <v>35916</v>
      </c>
      <c r="BN209" s="51" t="n">
        <f aca="false">EOMONTH(BM209,1)</f>
        <v>35976</v>
      </c>
      <c r="BO209" s="51" t="n">
        <f aca="false">EOMONTH(BN209,1)</f>
        <v>36007</v>
      </c>
      <c r="BP209" s="51" t="n">
        <f aca="false">EOMONTH(BO209,1)</f>
        <v>36038</v>
      </c>
      <c r="BQ209" s="51" t="n">
        <f aca="false">EOMONTH(BP209,1)</f>
        <v>36068</v>
      </c>
      <c r="BR209" s="51" t="n">
        <f aca="false">EOMONTH(BQ209,1)</f>
        <v>36099</v>
      </c>
      <c r="BS209" s="51" t="n">
        <f aca="false">EOMONTH(BR209,1)</f>
        <v>36129</v>
      </c>
      <c r="BT209" s="51" t="n">
        <f aca="false">EOMONTH(BS209,1)</f>
        <v>36160</v>
      </c>
      <c r="BU209" s="51" t="n">
        <f aca="false">EOMONTH(BT209,1)</f>
        <v>36191</v>
      </c>
      <c r="BV209" s="51" t="n">
        <f aca="false">EOMONTH(BU209,1)</f>
        <v>36219</v>
      </c>
      <c r="BW209" s="51" t="n">
        <f aca="false">EOMONTH(BV209,1)</f>
        <v>36250</v>
      </c>
      <c r="BX209" s="52"/>
      <c r="BZ209" s="34" t="n">
        <f aca="false">MATCH(C209,Curves!$C$12:$C$433,0)</f>
        <v>207</v>
      </c>
      <c r="CA209" s="34" t="n">
        <f aca="false">MATCH(CONCATENATE("NG ",TEXT($BM209,"mmm-yyyy")),Curves!$11:$11,0)</f>
        <v>20</v>
      </c>
      <c r="CB209" s="34" t="n">
        <f aca="false">MATCH(CONCATENATE("B ",TEXT($BM209,"mmm-yyyy")),Curves!$11:$11,0)</f>
        <v>8</v>
      </c>
      <c r="CC209" s="34" t="n">
        <f aca="false">MATCH(CONCATENATE("DISC ",TEXT($BM209,"mmm-yyyy")),Curves!$11:$11,0)</f>
        <v>32</v>
      </c>
      <c r="CD209" s="34"/>
      <c r="CE209" s="34" t="n">
        <f aca="false">MATCH(CONCATENATE("NG ",TEXT($BN209,"mmm-yyyy")),Curves!$11:$11,0)</f>
        <v>21</v>
      </c>
      <c r="CF209" s="34" t="n">
        <f aca="false">MATCH(CONCATENATE("B ",TEXT($BN209,"mmm-yyyy")),Curves!$11:$11,0)</f>
        <v>9</v>
      </c>
      <c r="CG209" s="34" t="n">
        <f aca="false">MATCH(CONCATENATE("DISC ",TEXT($BN209,"mmm-yyyy")),Curves!$11:$11,0)</f>
        <v>33</v>
      </c>
      <c r="CH209" s="34"/>
      <c r="CI209" s="34" t="n">
        <f aca="false">MATCH(CONCATENATE("NG ",TEXT($BO209,"mmm-yyyy")),Curves!$11:$11,0)</f>
        <v>22</v>
      </c>
      <c r="CJ209" s="34" t="n">
        <f aca="false">MATCH(CONCATENATE("B ",TEXT($BO209,"mmm-yyyy")),Curves!$11:$11,0)</f>
        <v>10</v>
      </c>
      <c r="CK209" s="34" t="n">
        <f aca="false">MATCH(CONCATENATE("DISC ",TEXT($BO209,"mmm-yyyy")),Curves!$11:$11,0)</f>
        <v>34</v>
      </c>
      <c r="CL209" s="34"/>
      <c r="CM209" s="34" t="n">
        <f aca="false">MATCH(CONCATENATE("NG ",TEXT($BP209,"mmm-yyyy")),Curves!$11:$11,0)</f>
        <v>23</v>
      </c>
      <c r="CN209" s="34" t="n">
        <f aca="false">MATCH(CONCATENATE("B ",TEXT($BP209,"mmm-yyyy")),Curves!$11:$11,0)</f>
        <v>11</v>
      </c>
      <c r="CO209" s="34" t="n">
        <f aca="false">MATCH(CONCATENATE("DISC ",TEXT($BP209,"mmm-yyyy")),Curves!$11:$11,0)</f>
        <v>35</v>
      </c>
      <c r="CP209" s="34"/>
      <c r="CQ209" s="34" t="n">
        <f aca="false">MATCH(CONCATENATE("NG ",TEXT($BQ209,"mmm-yyyy")),Curves!$11:$11,0)</f>
        <v>24</v>
      </c>
      <c r="CR209" s="34" t="n">
        <f aca="false">MATCH(CONCATENATE("B ",TEXT($BQ209,"mmm-yyyy")),Curves!$11:$11,0)</f>
        <v>12</v>
      </c>
      <c r="CS209" s="34" t="n">
        <f aca="false">MATCH(CONCATENATE("DISC ",TEXT($BQ209,"mmm-yyyy")),Curves!$11:$11,0)</f>
        <v>36</v>
      </c>
      <c r="CT209" s="34"/>
      <c r="CU209" s="34" t="n">
        <f aca="false">MATCH(CONCATENATE("NG ",TEXT($BR209,"mmm-yyyy")),Curves!$11:$11,0)</f>
        <v>25</v>
      </c>
      <c r="CV209" s="34" t="n">
        <f aca="false">MATCH(CONCATENATE("B ",TEXT($BR209,"mmm-yyyy")),Curves!$11:$11,0)</f>
        <v>13</v>
      </c>
      <c r="CW209" s="34" t="n">
        <f aca="false">MATCH(CONCATENATE("DISC ",TEXT($BR209,"mmm-yyyy")),Curves!$11:$11,0)</f>
        <v>37</v>
      </c>
      <c r="CX209" s="34"/>
      <c r="CY209" s="34" t="n">
        <f aca="false">MATCH(CONCATENATE("NG ",TEXT($BS209,"mmm-yyyy")),Curves!$11:$11,0)</f>
        <v>26</v>
      </c>
      <c r="CZ209" s="34" t="n">
        <f aca="false">MATCH(CONCATENATE("B ",TEXT($BS209,"mmm-yyyy")),Curves!$11:$11,0)</f>
        <v>14</v>
      </c>
      <c r="DA209" s="34" t="n">
        <f aca="false">MATCH(CONCATENATE("DISC ",TEXT($BS209,"mmm-yyyy")),Curves!$11:$11,0)</f>
        <v>38</v>
      </c>
      <c r="DB209" s="34"/>
      <c r="DC209" s="34" t="n">
        <f aca="false">MATCH(CONCATENATE("NG ",TEXT($BT209,"mmm-yyyy")),Curves!$11:$11,0)</f>
        <v>27</v>
      </c>
      <c r="DD209" s="34" t="n">
        <f aca="false">MATCH(CONCATENATE("B ",TEXT($BT209,"mmm-yyyy")),Curves!$11:$11,0)</f>
        <v>15</v>
      </c>
      <c r="DE209" s="34" t="n">
        <f aca="false">MATCH(CONCATENATE("DISC ",TEXT($BT209,"mmm-yyyy")),Curves!$11:$11,0)</f>
        <v>39</v>
      </c>
      <c r="DF209" s="34"/>
      <c r="DG209" s="34" t="n">
        <f aca="false">MATCH(CONCATENATE("NG ",TEXT($BU209,"mmm-yyyy")),Curves!$11:$11,0)</f>
        <v>28</v>
      </c>
      <c r="DH209" s="34" t="n">
        <f aca="false">MATCH(CONCATENATE("B ",TEXT($BU209,"mmm-yyyy")),Curves!$11:$11,0)</f>
        <v>16</v>
      </c>
      <c r="DI209" s="34" t="n">
        <f aca="false">MATCH(CONCATENATE("DISC ",TEXT($BU209,"mmm-yyyy")),Curves!$11:$11,0)</f>
        <v>40</v>
      </c>
      <c r="DK209" s="34" t="n">
        <f aca="false">MATCH(CONCATENATE("NG ",TEXT($BV209,"mmm-yyyy")),Curves!$11:$11,0)</f>
        <v>29</v>
      </c>
      <c r="DL209" s="34" t="n">
        <f aca="false">MATCH(CONCATENATE("B ",TEXT($BV209,"mmm-yyyy")),Curves!$11:$11,0)</f>
        <v>17</v>
      </c>
      <c r="DM209" s="34" t="n">
        <f aca="false">MATCH(CONCATENATE("DISC ",TEXT($BV209,"mmm-yyyy")),Curves!$11:$11,0)</f>
        <v>41</v>
      </c>
      <c r="DO209" s="34" t="n">
        <f aca="false">MATCH(CONCATENATE("NG ",TEXT($BW209,"mmm-yyyy")),Curves!$11:$11,0)</f>
        <v>30</v>
      </c>
      <c r="DP209" s="34" t="n">
        <f aca="false">MATCH(CONCATENATE("B ",TEXT($BW209,"mmm-yyyy")),Curves!$11:$11,0)</f>
        <v>18</v>
      </c>
      <c r="DQ209" s="34" t="n">
        <f aca="false">MATCH(CONCATENATE("DISC ",TEXT($BW209,"mmm-yyyy")),Curves!$11:$11,0)</f>
        <v>42</v>
      </c>
    </row>
    <row r="210" customFormat="false" ht="12.75" hidden="false" customHeight="false" outlineLevel="0" collapsed="false">
      <c r="B210" s="26" t="n">
        <f aca="false">IF(C210&lt;&gt;"",IF(C210&gt;=(WORKDAY(EOMONTH(C210,0)+1,-2)),EOMONTH(EOMONTH(C210,0)+1,0)+1,EOMONTH(C210,0)+1),"")</f>
        <v>36100</v>
      </c>
      <c r="C210" s="45" t="n">
        <f aca="false">IF(Curves!C219&lt;&gt;"",Curves!C219,"")</f>
        <v>36093</v>
      </c>
      <c r="D210" s="46"/>
      <c r="E210" s="47" t="n">
        <f aca="false">(T210+U210)*V210</f>
        <v>0</v>
      </c>
      <c r="F210" s="47" t="n">
        <f aca="false">(X210+Y210)*Z210</f>
        <v>0</v>
      </c>
      <c r="G210" s="47" t="n">
        <f aca="false">(AB210+AC210)*AD210</f>
        <v>0</v>
      </c>
      <c r="H210" s="47" t="n">
        <f aca="false">(AF210+AG210)*AH210</f>
        <v>0</v>
      </c>
      <c r="I210" s="47" t="n">
        <f aca="false">(AJ210+AK210)*AL210</f>
        <v>0</v>
      </c>
      <c r="J210" s="47" t="n">
        <f aca="false">(AN210+AO210)*AP210</f>
        <v>0</v>
      </c>
      <c r="K210" s="47" t="n">
        <f aca="false">(AR210+AS210)*AT210</f>
        <v>0</v>
      </c>
      <c r="L210" s="47" t="n">
        <f aca="false">(AV210+AW210)*AX210</f>
        <v>0</v>
      </c>
      <c r="M210" s="47" t="n">
        <f aca="false">(AZ210+BA210)*BB210</f>
        <v>0</v>
      </c>
      <c r="N210" s="47" t="n">
        <f aca="false">(BD210+BE210)*BF210</f>
        <v>0</v>
      </c>
      <c r="O210" s="48" t="n">
        <f aca="false">(BH210+BI210)*BJ210</f>
        <v>0</v>
      </c>
      <c r="P210" s="49" t="n">
        <f aca="false">MAX(E210:O210)</f>
        <v>0</v>
      </c>
      <c r="Q210" s="49" t="n">
        <f aca="false">MIN(K210:O210)</f>
        <v>0</v>
      </c>
      <c r="R210" s="50" t="n">
        <f aca="false">IF(P210-Q210&lt;&gt;0,P210-Q210,R209)</f>
        <v>0.274990438404865</v>
      </c>
      <c r="T210" s="31" t="n">
        <f aca="false">INDEX(Curves!$A$12:$AZ$907,$BZ210,CA210)</f>
        <v>0</v>
      </c>
      <c r="U210" s="31" t="n">
        <f aca="false">INDEX(Curves!$A$12:$AZ$907,$BZ210,CB210)</f>
        <v>0</v>
      </c>
      <c r="V210" s="31" t="n">
        <f aca="false">INDEX(Curves!$A$12:$AZ$907,$BZ210,CC210)</f>
        <v>0</v>
      </c>
      <c r="W210" s="31"/>
      <c r="X210" s="31" t="n">
        <f aca="false">INDEX(Curves!$A$12:$AZ$907,$BZ210,CE210)</f>
        <v>0</v>
      </c>
      <c r="Y210" s="31" t="n">
        <f aca="false">INDEX(Curves!$A$12:$AZ$907,$BZ210,CF210)</f>
        <v>0</v>
      </c>
      <c r="Z210" s="31" t="n">
        <f aca="false">INDEX(Curves!$A$12:$AZ$907,$BZ210,CG210)</f>
        <v>0</v>
      </c>
      <c r="AA210" s="31"/>
      <c r="AB210" s="31" t="n">
        <f aca="false">INDEX(Curves!$A$12:$AZ$907,$BZ210,CI210)</f>
        <v>0</v>
      </c>
      <c r="AC210" s="31" t="n">
        <f aca="false">INDEX(Curves!$A$12:$AZ$907,$BZ210,CJ210)</f>
        <v>0</v>
      </c>
      <c r="AD210" s="31" t="n">
        <f aca="false">INDEX(Curves!$A$12:$AZ$907,$BZ210,CK210)</f>
        <v>0</v>
      </c>
      <c r="AE210" s="31"/>
      <c r="AF210" s="31" t="n">
        <f aca="false">INDEX(Curves!$A$12:$AZ$907,$BZ210,CM210)</f>
        <v>0</v>
      </c>
      <c r="AG210" s="31" t="n">
        <f aca="false">INDEX(Curves!$A$12:$AZ$907,$BZ210,CN210)</f>
        <v>0</v>
      </c>
      <c r="AH210" s="31" t="n">
        <f aca="false">INDEX(Curves!$A$12:$AZ$907,$BZ210,CO210)</f>
        <v>0</v>
      </c>
      <c r="AI210" s="31"/>
      <c r="AJ210" s="31" t="n">
        <f aca="false">INDEX(Curves!$A$12:$AZ$907,$BZ210,CQ210)</f>
        <v>0</v>
      </c>
      <c r="AK210" s="31" t="n">
        <f aca="false">INDEX(Curves!$A$12:$AZ$907,$BZ210,CR210)</f>
        <v>0</v>
      </c>
      <c r="AL210" s="31" t="n">
        <f aca="false">INDEX(Curves!$A$12:$AZ$907,$BZ210,CS210)</f>
        <v>0</v>
      </c>
      <c r="AM210" s="31"/>
      <c r="AN210" s="31" t="n">
        <f aca="false">INDEX(Curves!$A$12:$AZ$907,$BZ210,CU210)</f>
        <v>0</v>
      </c>
      <c r="AO210" s="31" t="n">
        <f aca="false">INDEX(Curves!$A$12:$AZ$907,$BZ210,CV210)</f>
        <v>0</v>
      </c>
      <c r="AP210" s="31" t="n">
        <f aca="false">INDEX(Curves!$A$12:$AZ$907,$BZ210,CW210)</f>
        <v>0</v>
      </c>
      <c r="AQ210" s="31"/>
      <c r="AR210" s="31" t="n">
        <f aca="false">INDEX(Curves!$A$12:$AZ$907,$BZ210,CY210)</f>
        <v>0</v>
      </c>
      <c r="AS210" s="31" t="n">
        <f aca="false">INDEX(Curves!$A$12:$AZ$907,$BZ210,CZ210)</f>
        <v>0</v>
      </c>
      <c r="AT210" s="31" t="n">
        <f aca="false">INDEX(Curves!$A$12:$AZ$907,$BZ210,DA210)</f>
        <v>0</v>
      </c>
      <c r="AU210" s="31"/>
      <c r="AV210" s="31" t="n">
        <f aca="false">INDEX(Curves!$A$12:$AZ$907,$BZ210,DC210)</f>
        <v>0</v>
      </c>
      <c r="AW210" s="31" t="n">
        <f aca="false">INDEX(Curves!$A$12:$AZ$907,$BZ210,DD210)</f>
        <v>0</v>
      </c>
      <c r="AX210" s="31" t="n">
        <f aca="false">INDEX(Curves!$A$12:$AZ$907,$BZ210,DE210)</f>
        <v>0</v>
      </c>
      <c r="AY210" s="31"/>
      <c r="AZ210" s="31" t="n">
        <f aca="false">INDEX(Curves!$A$12:$AZ$907,$BZ210,DG210)</f>
        <v>0</v>
      </c>
      <c r="BA210" s="31" t="n">
        <f aca="false">INDEX(Curves!$A$12:$AZ$907,$BZ210,DH210)</f>
        <v>0</v>
      </c>
      <c r="BB210" s="31" t="n">
        <f aca="false">INDEX(Curves!$A$12:$AZ$907,$BZ210,DI210)</f>
        <v>0</v>
      </c>
      <c r="BC210" s="31"/>
      <c r="BD210" s="31" t="n">
        <f aca="false">INDEX(Curves!$A$12:$AZ$907,$BZ210,DK210)</f>
        <v>0</v>
      </c>
      <c r="BE210" s="31" t="n">
        <f aca="false">INDEX(Curves!$A$12:$AZ$907,$BZ210,DL210)</f>
        <v>0</v>
      </c>
      <c r="BF210" s="31" t="n">
        <f aca="false">INDEX(Curves!$A$12:$AZ$907,$BZ210,DM210)</f>
        <v>0</v>
      </c>
      <c r="BG210" s="31"/>
      <c r="BH210" s="31" t="n">
        <f aca="false">INDEX(Curves!$A$12:$AZ$907,$BZ210,DO210)</f>
        <v>0</v>
      </c>
      <c r="BI210" s="31" t="n">
        <f aca="false">INDEX(Curves!$A$12:$AZ$907,$BZ210,DP210)</f>
        <v>0</v>
      </c>
      <c r="BJ210" s="31" t="n">
        <f aca="false">INDEX(Curves!$A$12:$AZ$907,$BZ210,DQ210)</f>
        <v>0</v>
      </c>
      <c r="BK210" s="0"/>
      <c r="BL210" s="0"/>
      <c r="BM210" s="51" t="n">
        <f aca="false">BM209</f>
        <v>35916</v>
      </c>
      <c r="BN210" s="51" t="n">
        <f aca="false">EOMONTH(BM210,1)</f>
        <v>35976</v>
      </c>
      <c r="BO210" s="51" t="n">
        <f aca="false">EOMONTH(BN210,1)</f>
        <v>36007</v>
      </c>
      <c r="BP210" s="51" t="n">
        <f aca="false">EOMONTH(BO210,1)</f>
        <v>36038</v>
      </c>
      <c r="BQ210" s="51" t="n">
        <f aca="false">EOMONTH(BP210,1)</f>
        <v>36068</v>
      </c>
      <c r="BR210" s="51" t="n">
        <f aca="false">EOMONTH(BQ210,1)</f>
        <v>36099</v>
      </c>
      <c r="BS210" s="51" t="n">
        <f aca="false">EOMONTH(BR210,1)</f>
        <v>36129</v>
      </c>
      <c r="BT210" s="51" t="n">
        <f aca="false">EOMONTH(BS210,1)</f>
        <v>36160</v>
      </c>
      <c r="BU210" s="51" t="n">
        <f aca="false">EOMONTH(BT210,1)</f>
        <v>36191</v>
      </c>
      <c r="BV210" s="51" t="n">
        <f aca="false">EOMONTH(BU210,1)</f>
        <v>36219</v>
      </c>
      <c r="BW210" s="51" t="n">
        <f aca="false">EOMONTH(BV210,1)</f>
        <v>36250</v>
      </c>
      <c r="BX210" s="52"/>
      <c r="BZ210" s="34" t="n">
        <f aca="false">MATCH(C210,Curves!$C$12:$C$433,0)</f>
        <v>208</v>
      </c>
      <c r="CA210" s="34" t="n">
        <f aca="false">MATCH(CONCATENATE("NG ",TEXT($BM210,"mmm-yyyy")),Curves!$11:$11,0)</f>
        <v>20</v>
      </c>
      <c r="CB210" s="34" t="n">
        <f aca="false">MATCH(CONCATENATE("B ",TEXT($BM210,"mmm-yyyy")),Curves!$11:$11,0)</f>
        <v>8</v>
      </c>
      <c r="CC210" s="34" t="n">
        <f aca="false">MATCH(CONCATENATE("DISC ",TEXT($BM210,"mmm-yyyy")),Curves!$11:$11,0)</f>
        <v>32</v>
      </c>
      <c r="CD210" s="34"/>
      <c r="CE210" s="34" t="n">
        <f aca="false">MATCH(CONCATENATE("NG ",TEXT($BN210,"mmm-yyyy")),Curves!$11:$11,0)</f>
        <v>21</v>
      </c>
      <c r="CF210" s="34" t="n">
        <f aca="false">MATCH(CONCATENATE("B ",TEXT($BN210,"mmm-yyyy")),Curves!$11:$11,0)</f>
        <v>9</v>
      </c>
      <c r="CG210" s="34" t="n">
        <f aca="false">MATCH(CONCATENATE("DISC ",TEXT($BN210,"mmm-yyyy")),Curves!$11:$11,0)</f>
        <v>33</v>
      </c>
      <c r="CH210" s="34"/>
      <c r="CI210" s="34" t="n">
        <f aca="false">MATCH(CONCATENATE("NG ",TEXT($BO210,"mmm-yyyy")),Curves!$11:$11,0)</f>
        <v>22</v>
      </c>
      <c r="CJ210" s="34" t="n">
        <f aca="false">MATCH(CONCATENATE("B ",TEXT($BO210,"mmm-yyyy")),Curves!$11:$11,0)</f>
        <v>10</v>
      </c>
      <c r="CK210" s="34" t="n">
        <f aca="false">MATCH(CONCATENATE("DISC ",TEXT($BO210,"mmm-yyyy")),Curves!$11:$11,0)</f>
        <v>34</v>
      </c>
      <c r="CL210" s="34"/>
      <c r="CM210" s="34" t="n">
        <f aca="false">MATCH(CONCATENATE("NG ",TEXT($BP210,"mmm-yyyy")),Curves!$11:$11,0)</f>
        <v>23</v>
      </c>
      <c r="CN210" s="34" t="n">
        <f aca="false">MATCH(CONCATENATE("B ",TEXT($BP210,"mmm-yyyy")),Curves!$11:$11,0)</f>
        <v>11</v>
      </c>
      <c r="CO210" s="34" t="n">
        <f aca="false">MATCH(CONCATENATE("DISC ",TEXT($BP210,"mmm-yyyy")),Curves!$11:$11,0)</f>
        <v>35</v>
      </c>
      <c r="CP210" s="34"/>
      <c r="CQ210" s="34" t="n">
        <f aca="false">MATCH(CONCATENATE("NG ",TEXT($BQ210,"mmm-yyyy")),Curves!$11:$11,0)</f>
        <v>24</v>
      </c>
      <c r="CR210" s="34" t="n">
        <f aca="false">MATCH(CONCATENATE("B ",TEXT($BQ210,"mmm-yyyy")),Curves!$11:$11,0)</f>
        <v>12</v>
      </c>
      <c r="CS210" s="34" t="n">
        <f aca="false">MATCH(CONCATENATE("DISC ",TEXT($BQ210,"mmm-yyyy")),Curves!$11:$11,0)</f>
        <v>36</v>
      </c>
      <c r="CT210" s="34"/>
      <c r="CU210" s="34" t="n">
        <f aca="false">MATCH(CONCATENATE("NG ",TEXT($BR210,"mmm-yyyy")),Curves!$11:$11,0)</f>
        <v>25</v>
      </c>
      <c r="CV210" s="34" t="n">
        <f aca="false">MATCH(CONCATENATE("B ",TEXT($BR210,"mmm-yyyy")),Curves!$11:$11,0)</f>
        <v>13</v>
      </c>
      <c r="CW210" s="34" t="n">
        <f aca="false">MATCH(CONCATENATE("DISC ",TEXT($BR210,"mmm-yyyy")),Curves!$11:$11,0)</f>
        <v>37</v>
      </c>
      <c r="CX210" s="34"/>
      <c r="CY210" s="34" t="n">
        <f aca="false">MATCH(CONCATENATE("NG ",TEXT($BS210,"mmm-yyyy")),Curves!$11:$11,0)</f>
        <v>26</v>
      </c>
      <c r="CZ210" s="34" t="n">
        <f aca="false">MATCH(CONCATENATE("B ",TEXT($BS210,"mmm-yyyy")),Curves!$11:$11,0)</f>
        <v>14</v>
      </c>
      <c r="DA210" s="34" t="n">
        <f aca="false">MATCH(CONCATENATE("DISC ",TEXT($BS210,"mmm-yyyy")),Curves!$11:$11,0)</f>
        <v>38</v>
      </c>
      <c r="DB210" s="34"/>
      <c r="DC210" s="34" t="n">
        <f aca="false">MATCH(CONCATENATE("NG ",TEXT($BT210,"mmm-yyyy")),Curves!$11:$11,0)</f>
        <v>27</v>
      </c>
      <c r="DD210" s="34" t="n">
        <f aca="false">MATCH(CONCATENATE("B ",TEXT($BT210,"mmm-yyyy")),Curves!$11:$11,0)</f>
        <v>15</v>
      </c>
      <c r="DE210" s="34" t="n">
        <f aca="false">MATCH(CONCATENATE("DISC ",TEXT($BT210,"mmm-yyyy")),Curves!$11:$11,0)</f>
        <v>39</v>
      </c>
      <c r="DF210" s="34"/>
      <c r="DG210" s="34" t="n">
        <f aca="false">MATCH(CONCATENATE("NG ",TEXT($BU210,"mmm-yyyy")),Curves!$11:$11,0)</f>
        <v>28</v>
      </c>
      <c r="DH210" s="34" t="n">
        <f aca="false">MATCH(CONCATENATE("B ",TEXT($BU210,"mmm-yyyy")),Curves!$11:$11,0)</f>
        <v>16</v>
      </c>
      <c r="DI210" s="34" t="n">
        <f aca="false">MATCH(CONCATENATE("DISC ",TEXT($BU210,"mmm-yyyy")),Curves!$11:$11,0)</f>
        <v>40</v>
      </c>
      <c r="DK210" s="34" t="n">
        <f aca="false">MATCH(CONCATENATE("NG ",TEXT($BV210,"mmm-yyyy")),Curves!$11:$11,0)</f>
        <v>29</v>
      </c>
      <c r="DL210" s="34" t="n">
        <f aca="false">MATCH(CONCATENATE("B ",TEXT($BV210,"mmm-yyyy")),Curves!$11:$11,0)</f>
        <v>17</v>
      </c>
      <c r="DM210" s="34" t="n">
        <f aca="false">MATCH(CONCATENATE("DISC ",TEXT($BV210,"mmm-yyyy")),Curves!$11:$11,0)</f>
        <v>41</v>
      </c>
      <c r="DO210" s="34" t="n">
        <f aca="false">MATCH(CONCATENATE("NG ",TEXT($BW210,"mmm-yyyy")),Curves!$11:$11,0)</f>
        <v>30</v>
      </c>
      <c r="DP210" s="34" t="n">
        <f aca="false">MATCH(CONCATENATE("B ",TEXT($BW210,"mmm-yyyy")),Curves!$11:$11,0)</f>
        <v>18</v>
      </c>
      <c r="DQ210" s="34" t="n">
        <f aca="false">MATCH(CONCATENATE("DISC ",TEXT($BW210,"mmm-yyyy")),Curves!$11:$11,0)</f>
        <v>42</v>
      </c>
    </row>
    <row r="211" customFormat="false" ht="12.75" hidden="false" customHeight="false" outlineLevel="0" collapsed="false">
      <c r="B211" s="26" t="n">
        <f aca="false">IF(C211&lt;&gt;"",IF(C211&gt;=(WORKDAY(EOMONTH(C211,0)+1,-2)),EOMONTH(EOMONTH(C211,0)+1,0)+1,EOMONTH(C211,0)+1),"")</f>
        <v>36100</v>
      </c>
      <c r="C211" s="45" t="n">
        <f aca="false">IF(Curves!C220&lt;&gt;"",Curves!C220,"")</f>
        <v>36094</v>
      </c>
      <c r="D211" s="46"/>
      <c r="E211" s="47" t="n">
        <f aca="false">(T211+U211)*V211</f>
        <v>0</v>
      </c>
      <c r="F211" s="47" t="n">
        <f aca="false">(X211+Y211)*Z211</f>
        <v>0</v>
      </c>
      <c r="G211" s="47" t="n">
        <f aca="false">(AB211+AC211)*AD211</f>
        <v>0</v>
      </c>
      <c r="H211" s="47" t="n">
        <f aca="false">(AF211+AG211)*AH211</f>
        <v>0</v>
      </c>
      <c r="I211" s="47" t="n">
        <f aca="false">(AJ211+AK211)*AL211</f>
        <v>0</v>
      </c>
      <c r="J211" s="47" t="n">
        <f aca="false">(AN211+AO211)*AP211</f>
        <v>0</v>
      </c>
      <c r="K211" s="47" t="n">
        <f aca="false">(AR211+AS211)*AT211</f>
        <v>2.65577555494849</v>
      </c>
      <c r="L211" s="47" t="n">
        <f aca="false">(AV211+AW211)*AX211</f>
        <v>2.86011587911732</v>
      </c>
      <c r="M211" s="47" t="n">
        <f aca="false">(AZ211+BA211)*BB211</f>
        <v>2.9479400495133</v>
      </c>
      <c r="N211" s="47" t="n">
        <f aca="false">(BD211+BE211)*BF211</f>
        <v>2.82098860072954</v>
      </c>
      <c r="O211" s="48" t="n">
        <f aca="false">(BH211+BI211)*BJ211</f>
        <v>2.61381308507992</v>
      </c>
      <c r="P211" s="49" t="n">
        <f aca="false">MAX(E211:O211)</f>
        <v>2.9479400495133</v>
      </c>
      <c r="Q211" s="49" t="n">
        <f aca="false">MIN(K211:O211)</f>
        <v>2.61381308507992</v>
      </c>
      <c r="R211" s="50" t="n">
        <f aca="false">IF(P211-Q211&lt;&gt;0,P211-Q211,R210)</f>
        <v>0.334126964433383</v>
      </c>
      <c r="T211" s="31" t="n">
        <f aca="false">INDEX(Curves!$A$12:$AZ$907,$BZ211,CA211)</f>
        <v>0</v>
      </c>
      <c r="U211" s="31" t="n">
        <f aca="false">INDEX(Curves!$A$12:$AZ$907,$BZ211,CB211)</f>
        <v>0</v>
      </c>
      <c r="V211" s="31" t="n">
        <f aca="false">INDEX(Curves!$A$12:$AZ$907,$BZ211,CC211)</f>
        <v>0</v>
      </c>
      <c r="W211" s="31"/>
      <c r="X211" s="31" t="n">
        <f aca="false">INDEX(Curves!$A$12:$AZ$907,$BZ211,CE211)</f>
        <v>0</v>
      </c>
      <c r="Y211" s="31" t="n">
        <f aca="false">INDEX(Curves!$A$12:$AZ$907,$BZ211,CF211)</f>
        <v>0</v>
      </c>
      <c r="Z211" s="31" t="n">
        <f aca="false">INDEX(Curves!$A$12:$AZ$907,$BZ211,CG211)</f>
        <v>0</v>
      </c>
      <c r="AA211" s="31"/>
      <c r="AB211" s="31" t="n">
        <f aca="false">INDEX(Curves!$A$12:$AZ$907,$BZ211,CI211)</f>
        <v>0</v>
      </c>
      <c r="AC211" s="31" t="n">
        <f aca="false">INDEX(Curves!$A$12:$AZ$907,$BZ211,CJ211)</f>
        <v>0</v>
      </c>
      <c r="AD211" s="31" t="n">
        <f aca="false">INDEX(Curves!$A$12:$AZ$907,$BZ211,CK211)</f>
        <v>0</v>
      </c>
      <c r="AE211" s="31"/>
      <c r="AF211" s="31" t="n">
        <f aca="false">INDEX(Curves!$A$12:$AZ$907,$BZ211,CM211)</f>
        <v>0</v>
      </c>
      <c r="AG211" s="31" t="n">
        <f aca="false">INDEX(Curves!$A$12:$AZ$907,$BZ211,CN211)</f>
        <v>0</v>
      </c>
      <c r="AH211" s="31" t="n">
        <f aca="false">INDEX(Curves!$A$12:$AZ$907,$BZ211,CO211)</f>
        <v>0</v>
      </c>
      <c r="AI211" s="31"/>
      <c r="AJ211" s="31" t="n">
        <f aca="false">INDEX(Curves!$A$12:$AZ$907,$BZ211,CQ211)</f>
        <v>0</v>
      </c>
      <c r="AK211" s="31" t="n">
        <f aca="false">INDEX(Curves!$A$12:$AZ$907,$BZ211,CR211)</f>
        <v>0</v>
      </c>
      <c r="AL211" s="31" t="n">
        <f aca="false">INDEX(Curves!$A$12:$AZ$907,$BZ211,CS211)</f>
        <v>0</v>
      </c>
      <c r="AM211" s="31"/>
      <c r="AN211" s="31" t="n">
        <f aca="false">INDEX(Curves!$A$12:$AZ$907,$BZ211,CU211)</f>
        <v>0</v>
      </c>
      <c r="AO211" s="31" t="n">
        <f aca="false">INDEX(Curves!$A$12:$AZ$907,$BZ211,CV211)</f>
        <v>0</v>
      </c>
      <c r="AP211" s="31" t="n">
        <f aca="false">INDEX(Curves!$A$12:$AZ$907,$BZ211,CW211)</f>
        <v>0</v>
      </c>
      <c r="AQ211" s="31"/>
      <c r="AR211" s="31" t="n">
        <f aca="false">INDEX(Curves!$A$12:$AZ$907,$BZ211,CY211)</f>
        <v>2.298</v>
      </c>
      <c r="AS211" s="31" t="n">
        <f aca="false">INDEX(Curves!$A$12:$AZ$907,$BZ211,CZ211)</f>
        <v>0.36</v>
      </c>
      <c r="AT211" s="31" t="n">
        <f aca="false">INDEX(Curves!$A$12:$AZ$907,$BZ211,DA211)</f>
        <v>0.999163113223662</v>
      </c>
      <c r="AU211" s="31"/>
      <c r="AV211" s="31" t="n">
        <f aca="false">INDEX(Curves!$A$12:$AZ$907,$BZ211,DC211)</f>
        <v>2.575</v>
      </c>
      <c r="AW211" s="31" t="n">
        <f aca="false">INDEX(Curves!$A$12:$AZ$907,$BZ211,DD211)</f>
        <v>0.3</v>
      </c>
      <c r="AX211" s="31" t="n">
        <f aca="false">INDEX(Curves!$A$12:$AZ$907,$BZ211,DE211)</f>
        <v>0.99482291447559</v>
      </c>
      <c r="AY211" s="31"/>
      <c r="AZ211" s="31" t="n">
        <f aca="false">INDEX(Curves!$A$12:$AZ$907,$BZ211,DG211)</f>
        <v>2.686</v>
      </c>
      <c r="BA211" s="31" t="n">
        <f aca="false">INDEX(Curves!$A$12:$AZ$907,$BZ211,DH211)</f>
        <v>0.29</v>
      </c>
      <c r="BB211" s="31" t="n">
        <f aca="false">INDEX(Curves!$A$12:$AZ$907,$BZ211,DI211)</f>
        <v>0.990571253196673</v>
      </c>
      <c r="BC211" s="31"/>
      <c r="BD211" s="31" t="n">
        <f aca="false">INDEX(Curves!$A$12:$AZ$907,$BZ211,DK211)</f>
        <v>2.57</v>
      </c>
      <c r="BE211" s="31" t="n">
        <f aca="false">INDEX(Curves!$A$12:$AZ$907,$BZ211,DL211)</f>
        <v>0.29</v>
      </c>
      <c r="BF211" s="31" t="n">
        <f aca="false">INDEX(Curves!$A$12:$AZ$907,$BZ211,DM211)</f>
        <v>0.986359650604734</v>
      </c>
      <c r="BG211" s="31"/>
      <c r="BH211" s="31" t="n">
        <f aca="false">INDEX(Curves!$A$12:$AZ$907,$BZ211,DO211)</f>
        <v>2.42</v>
      </c>
      <c r="BI211" s="31" t="n">
        <f aca="false">INDEX(Curves!$A$12:$AZ$907,$BZ211,DP211)</f>
        <v>0.24</v>
      </c>
      <c r="BJ211" s="31" t="n">
        <f aca="false">INDEX(Curves!$A$12:$AZ$907,$BZ211,DQ211)</f>
        <v>0.982636498150344</v>
      </c>
      <c r="BK211" s="0"/>
      <c r="BL211" s="0"/>
      <c r="BM211" s="51" t="n">
        <f aca="false">BM210</f>
        <v>35916</v>
      </c>
      <c r="BN211" s="51" t="n">
        <f aca="false">EOMONTH(BM211,1)</f>
        <v>35976</v>
      </c>
      <c r="BO211" s="51" t="n">
        <f aca="false">EOMONTH(BN211,1)</f>
        <v>36007</v>
      </c>
      <c r="BP211" s="51" t="n">
        <f aca="false">EOMONTH(BO211,1)</f>
        <v>36038</v>
      </c>
      <c r="BQ211" s="51" t="n">
        <f aca="false">EOMONTH(BP211,1)</f>
        <v>36068</v>
      </c>
      <c r="BR211" s="51" t="n">
        <f aca="false">EOMONTH(BQ211,1)</f>
        <v>36099</v>
      </c>
      <c r="BS211" s="51" t="n">
        <f aca="false">EOMONTH(BR211,1)</f>
        <v>36129</v>
      </c>
      <c r="BT211" s="51" t="n">
        <f aca="false">EOMONTH(BS211,1)</f>
        <v>36160</v>
      </c>
      <c r="BU211" s="51" t="n">
        <f aca="false">EOMONTH(BT211,1)</f>
        <v>36191</v>
      </c>
      <c r="BV211" s="51" t="n">
        <f aca="false">EOMONTH(BU211,1)</f>
        <v>36219</v>
      </c>
      <c r="BW211" s="51" t="n">
        <f aca="false">EOMONTH(BV211,1)</f>
        <v>36250</v>
      </c>
      <c r="BX211" s="52"/>
      <c r="BZ211" s="34" t="n">
        <f aca="false">MATCH(C211,Curves!$C$12:$C$433,0)</f>
        <v>209</v>
      </c>
      <c r="CA211" s="34" t="n">
        <f aca="false">MATCH(CONCATENATE("NG ",TEXT($BM211,"mmm-yyyy")),Curves!$11:$11,0)</f>
        <v>20</v>
      </c>
      <c r="CB211" s="34" t="n">
        <f aca="false">MATCH(CONCATENATE("B ",TEXT($BM211,"mmm-yyyy")),Curves!$11:$11,0)</f>
        <v>8</v>
      </c>
      <c r="CC211" s="34" t="n">
        <f aca="false">MATCH(CONCATENATE("DISC ",TEXT($BM211,"mmm-yyyy")),Curves!$11:$11,0)</f>
        <v>32</v>
      </c>
      <c r="CD211" s="34"/>
      <c r="CE211" s="34" t="n">
        <f aca="false">MATCH(CONCATENATE("NG ",TEXT($BN211,"mmm-yyyy")),Curves!$11:$11,0)</f>
        <v>21</v>
      </c>
      <c r="CF211" s="34" t="n">
        <f aca="false">MATCH(CONCATENATE("B ",TEXT($BN211,"mmm-yyyy")),Curves!$11:$11,0)</f>
        <v>9</v>
      </c>
      <c r="CG211" s="34" t="n">
        <f aca="false">MATCH(CONCATENATE("DISC ",TEXT($BN211,"mmm-yyyy")),Curves!$11:$11,0)</f>
        <v>33</v>
      </c>
      <c r="CH211" s="34"/>
      <c r="CI211" s="34" t="n">
        <f aca="false">MATCH(CONCATENATE("NG ",TEXT($BO211,"mmm-yyyy")),Curves!$11:$11,0)</f>
        <v>22</v>
      </c>
      <c r="CJ211" s="34" t="n">
        <f aca="false">MATCH(CONCATENATE("B ",TEXT($BO211,"mmm-yyyy")),Curves!$11:$11,0)</f>
        <v>10</v>
      </c>
      <c r="CK211" s="34" t="n">
        <f aca="false">MATCH(CONCATENATE("DISC ",TEXT($BO211,"mmm-yyyy")),Curves!$11:$11,0)</f>
        <v>34</v>
      </c>
      <c r="CL211" s="34"/>
      <c r="CM211" s="34" t="n">
        <f aca="false">MATCH(CONCATENATE("NG ",TEXT($BP211,"mmm-yyyy")),Curves!$11:$11,0)</f>
        <v>23</v>
      </c>
      <c r="CN211" s="34" t="n">
        <f aca="false">MATCH(CONCATENATE("B ",TEXT($BP211,"mmm-yyyy")),Curves!$11:$11,0)</f>
        <v>11</v>
      </c>
      <c r="CO211" s="34" t="n">
        <f aca="false">MATCH(CONCATENATE("DISC ",TEXT($BP211,"mmm-yyyy")),Curves!$11:$11,0)</f>
        <v>35</v>
      </c>
      <c r="CP211" s="34"/>
      <c r="CQ211" s="34" t="n">
        <f aca="false">MATCH(CONCATENATE("NG ",TEXT($BQ211,"mmm-yyyy")),Curves!$11:$11,0)</f>
        <v>24</v>
      </c>
      <c r="CR211" s="34" t="n">
        <f aca="false">MATCH(CONCATENATE("B ",TEXT($BQ211,"mmm-yyyy")),Curves!$11:$11,0)</f>
        <v>12</v>
      </c>
      <c r="CS211" s="34" t="n">
        <f aca="false">MATCH(CONCATENATE("DISC ",TEXT($BQ211,"mmm-yyyy")),Curves!$11:$11,0)</f>
        <v>36</v>
      </c>
      <c r="CT211" s="34"/>
      <c r="CU211" s="34" t="n">
        <f aca="false">MATCH(CONCATENATE("NG ",TEXT($BR211,"mmm-yyyy")),Curves!$11:$11,0)</f>
        <v>25</v>
      </c>
      <c r="CV211" s="34" t="n">
        <f aca="false">MATCH(CONCATENATE("B ",TEXT($BR211,"mmm-yyyy")),Curves!$11:$11,0)</f>
        <v>13</v>
      </c>
      <c r="CW211" s="34" t="n">
        <f aca="false">MATCH(CONCATENATE("DISC ",TEXT($BR211,"mmm-yyyy")),Curves!$11:$11,0)</f>
        <v>37</v>
      </c>
      <c r="CX211" s="34"/>
      <c r="CY211" s="34" t="n">
        <f aca="false">MATCH(CONCATENATE("NG ",TEXT($BS211,"mmm-yyyy")),Curves!$11:$11,0)</f>
        <v>26</v>
      </c>
      <c r="CZ211" s="34" t="n">
        <f aca="false">MATCH(CONCATENATE("B ",TEXT($BS211,"mmm-yyyy")),Curves!$11:$11,0)</f>
        <v>14</v>
      </c>
      <c r="DA211" s="34" t="n">
        <f aca="false">MATCH(CONCATENATE("DISC ",TEXT($BS211,"mmm-yyyy")),Curves!$11:$11,0)</f>
        <v>38</v>
      </c>
      <c r="DB211" s="34"/>
      <c r="DC211" s="34" t="n">
        <f aca="false">MATCH(CONCATENATE("NG ",TEXT($BT211,"mmm-yyyy")),Curves!$11:$11,0)</f>
        <v>27</v>
      </c>
      <c r="DD211" s="34" t="n">
        <f aca="false">MATCH(CONCATENATE("B ",TEXT($BT211,"mmm-yyyy")),Curves!$11:$11,0)</f>
        <v>15</v>
      </c>
      <c r="DE211" s="34" t="n">
        <f aca="false">MATCH(CONCATENATE("DISC ",TEXT($BT211,"mmm-yyyy")),Curves!$11:$11,0)</f>
        <v>39</v>
      </c>
      <c r="DF211" s="34"/>
      <c r="DG211" s="34" t="n">
        <f aca="false">MATCH(CONCATENATE("NG ",TEXT($BU211,"mmm-yyyy")),Curves!$11:$11,0)</f>
        <v>28</v>
      </c>
      <c r="DH211" s="34" t="n">
        <f aca="false">MATCH(CONCATENATE("B ",TEXT($BU211,"mmm-yyyy")),Curves!$11:$11,0)</f>
        <v>16</v>
      </c>
      <c r="DI211" s="34" t="n">
        <f aca="false">MATCH(CONCATENATE("DISC ",TEXT($BU211,"mmm-yyyy")),Curves!$11:$11,0)</f>
        <v>40</v>
      </c>
      <c r="DK211" s="34" t="n">
        <f aca="false">MATCH(CONCATENATE("NG ",TEXT($BV211,"mmm-yyyy")),Curves!$11:$11,0)</f>
        <v>29</v>
      </c>
      <c r="DL211" s="34" t="n">
        <f aca="false">MATCH(CONCATENATE("B ",TEXT($BV211,"mmm-yyyy")),Curves!$11:$11,0)</f>
        <v>17</v>
      </c>
      <c r="DM211" s="34" t="n">
        <f aca="false">MATCH(CONCATENATE("DISC ",TEXT($BV211,"mmm-yyyy")),Curves!$11:$11,0)</f>
        <v>41</v>
      </c>
      <c r="DO211" s="34" t="n">
        <f aca="false">MATCH(CONCATENATE("NG ",TEXT($BW211,"mmm-yyyy")),Curves!$11:$11,0)</f>
        <v>30</v>
      </c>
      <c r="DP211" s="34" t="n">
        <f aca="false">MATCH(CONCATENATE("B ",TEXT($BW211,"mmm-yyyy")),Curves!$11:$11,0)</f>
        <v>18</v>
      </c>
      <c r="DQ211" s="34" t="n">
        <f aca="false">MATCH(CONCATENATE("DISC ",TEXT($BW211,"mmm-yyyy")),Curves!$11:$11,0)</f>
        <v>42</v>
      </c>
    </row>
    <row r="212" customFormat="false" ht="12.75" hidden="false" customHeight="false" outlineLevel="0" collapsed="false">
      <c r="B212" s="26" t="n">
        <f aca="false">IF(C212&lt;&gt;"",IF(C212&gt;=(WORKDAY(EOMONTH(C212,0)+1,-2)),EOMONTH(EOMONTH(C212,0)+1,0)+1,EOMONTH(C212,0)+1),"")</f>
        <v>36100</v>
      </c>
      <c r="C212" s="45" t="n">
        <f aca="false">IF(Curves!C221&lt;&gt;"",Curves!C221,"")</f>
        <v>36095</v>
      </c>
      <c r="D212" s="46"/>
      <c r="E212" s="47" t="n">
        <f aca="false">(T212+U212)*V212</f>
        <v>0</v>
      </c>
      <c r="F212" s="47" t="n">
        <f aca="false">(X212+Y212)*Z212</f>
        <v>0</v>
      </c>
      <c r="G212" s="47" t="n">
        <f aca="false">(AB212+AC212)*AD212</f>
        <v>0</v>
      </c>
      <c r="H212" s="47" t="n">
        <f aca="false">(AF212+AG212)*AH212</f>
        <v>0</v>
      </c>
      <c r="I212" s="47" t="n">
        <f aca="false">(AJ212+AK212)*AL212</f>
        <v>0</v>
      </c>
      <c r="J212" s="47" t="n">
        <f aca="false">(AN212+AO212)*AP212</f>
        <v>0</v>
      </c>
      <c r="K212" s="47" t="n">
        <f aca="false">(AR212+AS212)*AT212</f>
        <v>2.48624770650387</v>
      </c>
      <c r="L212" s="47" t="n">
        <f aca="false">(AV212+AW212)*AX212</f>
        <v>2.6674981659761</v>
      </c>
      <c r="M212" s="47" t="n">
        <f aca="false">(AZ212+BA212)*BB212</f>
        <v>2.80973623635107</v>
      </c>
      <c r="N212" s="47" t="n">
        <f aca="false">(BD212+BE212)*BF212</f>
        <v>2.6932969395769</v>
      </c>
      <c r="O212" s="48" t="n">
        <f aca="false">(BH212+BI212)*BJ212</f>
        <v>2.53088260324516</v>
      </c>
      <c r="P212" s="49" t="n">
        <f aca="false">MAX(E212:O212)</f>
        <v>2.80973623635107</v>
      </c>
      <c r="Q212" s="49" t="n">
        <f aca="false">MIN(K212:O212)</f>
        <v>2.48624770650387</v>
      </c>
      <c r="R212" s="50" t="n">
        <f aca="false">IF(P212-Q212&lt;&gt;0,P212-Q212,R211)</f>
        <v>0.323488529847193</v>
      </c>
      <c r="T212" s="31" t="n">
        <f aca="false">INDEX(Curves!$A$12:$AZ$907,$BZ212,CA212)</f>
        <v>0</v>
      </c>
      <c r="U212" s="31" t="n">
        <f aca="false">INDEX(Curves!$A$12:$AZ$907,$BZ212,CB212)</f>
        <v>0</v>
      </c>
      <c r="V212" s="31" t="n">
        <f aca="false">INDEX(Curves!$A$12:$AZ$907,$BZ212,CC212)</f>
        <v>0</v>
      </c>
      <c r="W212" s="31"/>
      <c r="X212" s="31" t="n">
        <f aca="false">INDEX(Curves!$A$12:$AZ$907,$BZ212,CE212)</f>
        <v>0</v>
      </c>
      <c r="Y212" s="31" t="n">
        <f aca="false">INDEX(Curves!$A$12:$AZ$907,$BZ212,CF212)</f>
        <v>0</v>
      </c>
      <c r="Z212" s="31" t="n">
        <f aca="false">INDEX(Curves!$A$12:$AZ$907,$BZ212,CG212)</f>
        <v>0</v>
      </c>
      <c r="AA212" s="31"/>
      <c r="AB212" s="31" t="n">
        <f aca="false">INDEX(Curves!$A$12:$AZ$907,$BZ212,CI212)</f>
        <v>0</v>
      </c>
      <c r="AC212" s="31" t="n">
        <f aca="false">INDEX(Curves!$A$12:$AZ$907,$BZ212,CJ212)</f>
        <v>0</v>
      </c>
      <c r="AD212" s="31" t="n">
        <f aca="false">INDEX(Curves!$A$12:$AZ$907,$BZ212,CK212)</f>
        <v>0</v>
      </c>
      <c r="AE212" s="31"/>
      <c r="AF212" s="31" t="n">
        <f aca="false">INDEX(Curves!$A$12:$AZ$907,$BZ212,CM212)</f>
        <v>0</v>
      </c>
      <c r="AG212" s="31" t="n">
        <f aca="false">INDEX(Curves!$A$12:$AZ$907,$BZ212,CN212)</f>
        <v>0</v>
      </c>
      <c r="AH212" s="31" t="n">
        <f aca="false">INDEX(Curves!$A$12:$AZ$907,$BZ212,CO212)</f>
        <v>0</v>
      </c>
      <c r="AI212" s="31"/>
      <c r="AJ212" s="31" t="n">
        <f aca="false">INDEX(Curves!$A$12:$AZ$907,$BZ212,CQ212)</f>
        <v>0</v>
      </c>
      <c r="AK212" s="31" t="n">
        <f aca="false">INDEX(Curves!$A$12:$AZ$907,$BZ212,CR212)</f>
        <v>0</v>
      </c>
      <c r="AL212" s="31" t="n">
        <f aca="false">INDEX(Curves!$A$12:$AZ$907,$BZ212,CS212)</f>
        <v>0</v>
      </c>
      <c r="AM212" s="31"/>
      <c r="AN212" s="31" t="n">
        <f aca="false">INDEX(Curves!$A$12:$AZ$907,$BZ212,CU212)</f>
        <v>0</v>
      </c>
      <c r="AO212" s="31" t="n">
        <f aca="false">INDEX(Curves!$A$12:$AZ$907,$BZ212,CV212)</f>
        <v>0</v>
      </c>
      <c r="AP212" s="31" t="n">
        <f aca="false">INDEX(Curves!$A$12:$AZ$907,$BZ212,CW212)</f>
        <v>0</v>
      </c>
      <c r="AQ212" s="31"/>
      <c r="AR212" s="31" t="n">
        <f aca="false">INDEX(Curves!$A$12:$AZ$907,$BZ212,CY212)</f>
        <v>2.108</v>
      </c>
      <c r="AS212" s="31" t="n">
        <f aca="false">INDEX(Curves!$A$12:$AZ$907,$BZ212,CZ212)</f>
        <v>0.38</v>
      </c>
      <c r="AT212" s="31" t="n">
        <f aca="false">INDEX(Curves!$A$12:$AZ$907,$BZ212,DA212)</f>
        <v>0.99929570197101</v>
      </c>
      <c r="AU212" s="31"/>
      <c r="AV212" s="31" t="n">
        <f aca="false">INDEX(Curves!$A$12:$AZ$907,$BZ212,DC212)</f>
        <v>2.371</v>
      </c>
      <c r="AW212" s="31" t="n">
        <f aca="false">INDEX(Curves!$A$12:$AZ$907,$BZ212,DD212)</f>
        <v>0.31</v>
      </c>
      <c r="AX212" s="31" t="n">
        <f aca="false">INDEX(Curves!$A$12:$AZ$907,$BZ212,DE212)</f>
        <v>0.994963881378629</v>
      </c>
      <c r="AY212" s="31"/>
      <c r="AZ212" s="31" t="n">
        <f aca="false">INDEX(Curves!$A$12:$AZ$907,$BZ212,DG212)</f>
        <v>2.536</v>
      </c>
      <c r="BA212" s="31" t="n">
        <f aca="false">INDEX(Curves!$A$12:$AZ$907,$BZ212,DH212)</f>
        <v>0.3</v>
      </c>
      <c r="BB212" s="31" t="n">
        <f aca="false">INDEX(Curves!$A$12:$AZ$907,$BZ212,DI212)</f>
        <v>0.99073915245101</v>
      </c>
      <c r="BC212" s="31"/>
      <c r="BD212" s="31" t="n">
        <f aca="false">INDEX(Curves!$A$12:$AZ$907,$BZ212,DK212)</f>
        <v>2.43</v>
      </c>
      <c r="BE212" s="31" t="n">
        <f aca="false">INDEX(Curves!$A$12:$AZ$907,$BZ212,DL212)</f>
        <v>0.3</v>
      </c>
      <c r="BF212" s="31" t="n">
        <f aca="false">INDEX(Curves!$A$12:$AZ$907,$BZ212,DM212)</f>
        <v>0.986555655522675</v>
      </c>
      <c r="BG212" s="31"/>
      <c r="BH212" s="31" t="n">
        <f aca="false">INDEX(Curves!$A$12:$AZ$907,$BZ212,DO212)</f>
        <v>2.325</v>
      </c>
      <c r="BI212" s="31" t="n">
        <f aca="false">INDEX(Curves!$A$12:$AZ$907,$BZ212,DP212)</f>
        <v>0.25</v>
      </c>
      <c r="BJ212" s="31" t="n">
        <f aca="false">INDEX(Curves!$A$12:$AZ$907,$BZ212,DQ212)</f>
        <v>0.982867030386468</v>
      </c>
      <c r="BK212" s="0"/>
      <c r="BL212" s="0"/>
      <c r="BM212" s="51" t="n">
        <f aca="false">BM211</f>
        <v>35916</v>
      </c>
      <c r="BN212" s="51" t="n">
        <f aca="false">EOMONTH(BM212,1)</f>
        <v>35976</v>
      </c>
      <c r="BO212" s="51" t="n">
        <f aca="false">EOMONTH(BN212,1)</f>
        <v>36007</v>
      </c>
      <c r="BP212" s="51" t="n">
        <f aca="false">EOMONTH(BO212,1)</f>
        <v>36038</v>
      </c>
      <c r="BQ212" s="51" t="n">
        <f aca="false">EOMONTH(BP212,1)</f>
        <v>36068</v>
      </c>
      <c r="BR212" s="51" t="n">
        <f aca="false">EOMONTH(BQ212,1)</f>
        <v>36099</v>
      </c>
      <c r="BS212" s="51" t="n">
        <f aca="false">EOMONTH(BR212,1)</f>
        <v>36129</v>
      </c>
      <c r="BT212" s="51" t="n">
        <f aca="false">EOMONTH(BS212,1)</f>
        <v>36160</v>
      </c>
      <c r="BU212" s="51" t="n">
        <f aca="false">EOMONTH(BT212,1)</f>
        <v>36191</v>
      </c>
      <c r="BV212" s="51" t="n">
        <f aca="false">EOMONTH(BU212,1)</f>
        <v>36219</v>
      </c>
      <c r="BW212" s="51" t="n">
        <f aca="false">EOMONTH(BV212,1)</f>
        <v>36250</v>
      </c>
      <c r="BX212" s="52"/>
      <c r="BZ212" s="34" t="n">
        <f aca="false">MATCH(C212,Curves!$C$12:$C$433,0)</f>
        <v>210</v>
      </c>
      <c r="CA212" s="34" t="n">
        <f aca="false">MATCH(CONCATENATE("NG ",TEXT($BM212,"mmm-yyyy")),Curves!$11:$11,0)</f>
        <v>20</v>
      </c>
      <c r="CB212" s="34" t="n">
        <f aca="false">MATCH(CONCATENATE("B ",TEXT($BM212,"mmm-yyyy")),Curves!$11:$11,0)</f>
        <v>8</v>
      </c>
      <c r="CC212" s="34" t="n">
        <f aca="false">MATCH(CONCATENATE("DISC ",TEXT($BM212,"mmm-yyyy")),Curves!$11:$11,0)</f>
        <v>32</v>
      </c>
      <c r="CD212" s="34"/>
      <c r="CE212" s="34" t="n">
        <f aca="false">MATCH(CONCATENATE("NG ",TEXT($BN212,"mmm-yyyy")),Curves!$11:$11,0)</f>
        <v>21</v>
      </c>
      <c r="CF212" s="34" t="n">
        <f aca="false">MATCH(CONCATENATE("B ",TEXT($BN212,"mmm-yyyy")),Curves!$11:$11,0)</f>
        <v>9</v>
      </c>
      <c r="CG212" s="34" t="n">
        <f aca="false">MATCH(CONCATENATE("DISC ",TEXT($BN212,"mmm-yyyy")),Curves!$11:$11,0)</f>
        <v>33</v>
      </c>
      <c r="CH212" s="34"/>
      <c r="CI212" s="34" t="n">
        <f aca="false">MATCH(CONCATENATE("NG ",TEXT($BO212,"mmm-yyyy")),Curves!$11:$11,0)</f>
        <v>22</v>
      </c>
      <c r="CJ212" s="34" t="n">
        <f aca="false">MATCH(CONCATENATE("B ",TEXT($BO212,"mmm-yyyy")),Curves!$11:$11,0)</f>
        <v>10</v>
      </c>
      <c r="CK212" s="34" t="n">
        <f aca="false">MATCH(CONCATENATE("DISC ",TEXT($BO212,"mmm-yyyy")),Curves!$11:$11,0)</f>
        <v>34</v>
      </c>
      <c r="CL212" s="34"/>
      <c r="CM212" s="34" t="n">
        <f aca="false">MATCH(CONCATENATE("NG ",TEXT($BP212,"mmm-yyyy")),Curves!$11:$11,0)</f>
        <v>23</v>
      </c>
      <c r="CN212" s="34" t="n">
        <f aca="false">MATCH(CONCATENATE("B ",TEXT($BP212,"mmm-yyyy")),Curves!$11:$11,0)</f>
        <v>11</v>
      </c>
      <c r="CO212" s="34" t="n">
        <f aca="false">MATCH(CONCATENATE("DISC ",TEXT($BP212,"mmm-yyyy")),Curves!$11:$11,0)</f>
        <v>35</v>
      </c>
      <c r="CP212" s="34"/>
      <c r="CQ212" s="34" t="n">
        <f aca="false">MATCH(CONCATENATE("NG ",TEXT($BQ212,"mmm-yyyy")),Curves!$11:$11,0)</f>
        <v>24</v>
      </c>
      <c r="CR212" s="34" t="n">
        <f aca="false">MATCH(CONCATENATE("B ",TEXT($BQ212,"mmm-yyyy")),Curves!$11:$11,0)</f>
        <v>12</v>
      </c>
      <c r="CS212" s="34" t="n">
        <f aca="false">MATCH(CONCATENATE("DISC ",TEXT($BQ212,"mmm-yyyy")),Curves!$11:$11,0)</f>
        <v>36</v>
      </c>
      <c r="CT212" s="34"/>
      <c r="CU212" s="34" t="n">
        <f aca="false">MATCH(CONCATENATE("NG ",TEXT($BR212,"mmm-yyyy")),Curves!$11:$11,0)</f>
        <v>25</v>
      </c>
      <c r="CV212" s="34" t="n">
        <f aca="false">MATCH(CONCATENATE("B ",TEXT($BR212,"mmm-yyyy")),Curves!$11:$11,0)</f>
        <v>13</v>
      </c>
      <c r="CW212" s="34" t="n">
        <f aca="false">MATCH(CONCATENATE("DISC ",TEXT($BR212,"mmm-yyyy")),Curves!$11:$11,0)</f>
        <v>37</v>
      </c>
      <c r="CX212" s="34"/>
      <c r="CY212" s="34" t="n">
        <f aca="false">MATCH(CONCATENATE("NG ",TEXT($BS212,"mmm-yyyy")),Curves!$11:$11,0)</f>
        <v>26</v>
      </c>
      <c r="CZ212" s="34" t="n">
        <f aca="false">MATCH(CONCATENATE("B ",TEXT($BS212,"mmm-yyyy")),Curves!$11:$11,0)</f>
        <v>14</v>
      </c>
      <c r="DA212" s="34" t="n">
        <f aca="false">MATCH(CONCATENATE("DISC ",TEXT($BS212,"mmm-yyyy")),Curves!$11:$11,0)</f>
        <v>38</v>
      </c>
      <c r="DB212" s="34"/>
      <c r="DC212" s="34" t="n">
        <f aca="false">MATCH(CONCATENATE("NG ",TEXT($BT212,"mmm-yyyy")),Curves!$11:$11,0)</f>
        <v>27</v>
      </c>
      <c r="DD212" s="34" t="n">
        <f aca="false">MATCH(CONCATENATE("B ",TEXT($BT212,"mmm-yyyy")),Curves!$11:$11,0)</f>
        <v>15</v>
      </c>
      <c r="DE212" s="34" t="n">
        <f aca="false">MATCH(CONCATENATE("DISC ",TEXT($BT212,"mmm-yyyy")),Curves!$11:$11,0)</f>
        <v>39</v>
      </c>
      <c r="DF212" s="34"/>
      <c r="DG212" s="34" t="n">
        <f aca="false">MATCH(CONCATENATE("NG ",TEXT($BU212,"mmm-yyyy")),Curves!$11:$11,0)</f>
        <v>28</v>
      </c>
      <c r="DH212" s="34" t="n">
        <f aca="false">MATCH(CONCATENATE("B ",TEXT($BU212,"mmm-yyyy")),Curves!$11:$11,0)</f>
        <v>16</v>
      </c>
      <c r="DI212" s="34" t="n">
        <f aca="false">MATCH(CONCATENATE("DISC ",TEXT($BU212,"mmm-yyyy")),Curves!$11:$11,0)</f>
        <v>40</v>
      </c>
      <c r="DK212" s="34" t="n">
        <f aca="false">MATCH(CONCATENATE("NG ",TEXT($BV212,"mmm-yyyy")),Curves!$11:$11,0)</f>
        <v>29</v>
      </c>
      <c r="DL212" s="34" t="n">
        <f aca="false">MATCH(CONCATENATE("B ",TEXT($BV212,"mmm-yyyy")),Curves!$11:$11,0)</f>
        <v>17</v>
      </c>
      <c r="DM212" s="34" t="n">
        <f aca="false">MATCH(CONCATENATE("DISC ",TEXT($BV212,"mmm-yyyy")),Curves!$11:$11,0)</f>
        <v>41</v>
      </c>
      <c r="DO212" s="34" t="n">
        <f aca="false">MATCH(CONCATENATE("NG ",TEXT($BW212,"mmm-yyyy")),Curves!$11:$11,0)</f>
        <v>30</v>
      </c>
      <c r="DP212" s="34" t="n">
        <f aca="false">MATCH(CONCATENATE("B ",TEXT($BW212,"mmm-yyyy")),Curves!$11:$11,0)</f>
        <v>18</v>
      </c>
      <c r="DQ212" s="34" t="n">
        <f aca="false">MATCH(CONCATENATE("DISC ",TEXT($BW212,"mmm-yyyy")),Curves!$11:$11,0)</f>
        <v>42</v>
      </c>
    </row>
    <row r="213" customFormat="false" ht="12.75" hidden="false" customHeight="false" outlineLevel="0" collapsed="false">
      <c r="B213" s="26" t="n">
        <f aca="false">IF(C213&lt;&gt;"",IF(C213&gt;=(WORKDAY(EOMONTH(C213,0)+1,-2)),EOMONTH(EOMONTH(C213,0)+1,0)+1,EOMONTH(C213,0)+1),"")</f>
        <v>36100</v>
      </c>
      <c r="C213" s="45" t="n">
        <f aca="false">IF(Curves!C222&lt;&gt;"",Curves!C222,"")</f>
        <v>36096</v>
      </c>
      <c r="D213" s="46"/>
      <c r="E213" s="47" t="n">
        <f aca="false">(T213+U213)*V213</f>
        <v>0</v>
      </c>
      <c r="F213" s="47" t="n">
        <f aca="false">(X213+Y213)*Z213</f>
        <v>0</v>
      </c>
      <c r="G213" s="47" t="n">
        <f aca="false">(AB213+AC213)*AD213</f>
        <v>0</v>
      </c>
      <c r="H213" s="47" t="n">
        <f aca="false">(AF213+AG213)*AH213</f>
        <v>0</v>
      </c>
      <c r="I213" s="47" t="n">
        <f aca="false">(AJ213+AK213)*AL213</f>
        <v>0</v>
      </c>
      <c r="J213" s="47" t="n">
        <f aca="false">(AN213+AO213)*AP213</f>
        <v>0</v>
      </c>
      <c r="K213" s="47" t="n">
        <f aca="false">(AR213+AS213)*AT213</f>
        <v>2.39863105544144</v>
      </c>
      <c r="L213" s="47" t="n">
        <f aca="false">(AV213+AW213)*AX213</f>
        <v>2.64098095031754</v>
      </c>
      <c r="M213" s="47" t="n">
        <f aca="false">(AZ213+BA213)*BB213</f>
        <v>2.77141683089997</v>
      </c>
      <c r="N213" s="47" t="n">
        <f aca="false">(BD213+BE213)*BF213</f>
        <v>2.6886302678982</v>
      </c>
      <c r="O213" s="48" t="n">
        <f aca="false">(BH213+BI213)*BJ213</f>
        <v>2.5310922472638</v>
      </c>
      <c r="P213" s="49" t="n">
        <f aca="false">MAX(E213:O213)</f>
        <v>2.77141683089997</v>
      </c>
      <c r="Q213" s="49" t="n">
        <f aca="false">MIN(K213:O213)</f>
        <v>2.39863105544144</v>
      </c>
      <c r="R213" s="50" t="n">
        <f aca="false">IF(P213-Q213&lt;&gt;0,P213-Q213,R212)</f>
        <v>0.372785775458524</v>
      </c>
      <c r="T213" s="31" t="n">
        <f aca="false">INDEX(Curves!$A$12:$AZ$907,$BZ213,CA213)</f>
        <v>0</v>
      </c>
      <c r="U213" s="31" t="n">
        <f aca="false">INDEX(Curves!$A$12:$AZ$907,$BZ213,CB213)</f>
        <v>0</v>
      </c>
      <c r="V213" s="31" t="n">
        <f aca="false">INDEX(Curves!$A$12:$AZ$907,$BZ213,CC213)</f>
        <v>0</v>
      </c>
      <c r="W213" s="31"/>
      <c r="X213" s="31" t="n">
        <f aca="false">INDEX(Curves!$A$12:$AZ$907,$BZ213,CE213)</f>
        <v>0</v>
      </c>
      <c r="Y213" s="31" t="n">
        <f aca="false">INDEX(Curves!$A$12:$AZ$907,$BZ213,CF213)</f>
        <v>0</v>
      </c>
      <c r="Z213" s="31" t="n">
        <f aca="false">INDEX(Curves!$A$12:$AZ$907,$BZ213,CG213)</f>
        <v>0</v>
      </c>
      <c r="AA213" s="31"/>
      <c r="AB213" s="31" t="n">
        <f aca="false">INDEX(Curves!$A$12:$AZ$907,$BZ213,CI213)</f>
        <v>0</v>
      </c>
      <c r="AC213" s="31" t="n">
        <f aca="false">INDEX(Curves!$A$12:$AZ$907,$BZ213,CJ213)</f>
        <v>0</v>
      </c>
      <c r="AD213" s="31" t="n">
        <f aca="false">INDEX(Curves!$A$12:$AZ$907,$BZ213,CK213)</f>
        <v>0</v>
      </c>
      <c r="AE213" s="31"/>
      <c r="AF213" s="31" t="n">
        <f aca="false">INDEX(Curves!$A$12:$AZ$907,$BZ213,CM213)</f>
        <v>0</v>
      </c>
      <c r="AG213" s="31" t="n">
        <f aca="false">INDEX(Curves!$A$12:$AZ$907,$BZ213,CN213)</f>
        <v>0</v>
      </c>
      <c r="AH213" s="31" t="n">
        <f aca="false">INDEX(Curves!$A$12:$AZ$907,$BZ213,CO213)</f>
        <v>0</v>
      </c>
      <c r="AI213" s="31"/>
      <c r="AJ213" s="31" t="n">
        <f aca="false">INDEX(Curves!$A$12:$AZ$907,$BZ213,CQ213)</f>
        <v>0</v>
      </c>
      <c r="AK213" s="31" t="n">
        <f aca="false">INDEX(Curves!$A$12:$AZ$907,$BZ213,CR213)</f>
        <v>0</v>
      </c>
      <c r="AL213" s="31" t="n">
        <f aca="false">INDEX(Curves!$A$12:$AZ$907,$BZ213,CS213)</f>
        <v>0</v>
      </c>
      <c r="AM213" s="31"/>
      <c r="AN213" s="31" t="n">
        <f aca="false">INDEX(Curves!$A$12:$AZ$907,$BZ213,CU213)</f>
        <v>0</v>
      </c>
      <c r="AO213" s="31" t="n">
        <f aca="false">INDEX(Curves!$A$12:$AZ$907,$BZ213,CV213)</f>
        <v>0</v>
      </c>
      <c r="AP213" s="31" t="n">
        <f aca="false">INDEX(Curves!$A$12:$AZ$907,$BZ213,CW213)</f>
        <v>0</v>
      </c>
      <c r="AQ213" s="31"/>
      <c r="AR213" s="31" t="n">
        <f aca="false">INDEX(Curves!$A$12:$AZ$907,$BZ213,CY213)</f>
        <v>1.972</v>
      </c>
      <c r="AS213" s="31" t="n">
        <f aca="false">INDEX(Curves!$A$12:$AZ$907,$BZ213,CZ213)</f>
        <v>0.428</v>
      </c>
      <c r="AT213" s="31" t="n">
        <f aca="false">INDEX(Curves!$A$12:$AZ$907,$BZ213,DA213)</f>
        <v>0.999429606433934</v>
      </c>
      <c r="AU213" s="31"/>
      <c r="AV213" s="31" t="n">
        <f aca="false">INDEX(Curves!$A$12:$AZ$907,$BZ213,DC213)</f>
        <v>2.324</v>
      </c>
      <c r="AW213" s="31" t="n">
        <f aca="false">INDEX(Curves!$A$12:$AZ$907,$BZ213,DD213)</f>
        <v>0.33</v>
      </c>
      <c r="AX213" s="31" t="n">
        <f aca="false">INDEX(Curves!$A$12:$AZ$907,$BZ213,DE213)</f>
        <v>0.99509455550774</v>
      </c>
      <c r="AY213" s="31"/>
      <c r="AZ213" s="31" t="n">
        <f aca="false">INDEX(Curves!$A$12:$AZ$907,$BZ213,DG213)</f>
        <v>2.477</v>
      </c>
      <c r="BA213" s="31" t="n">
        <f aca="false">INDEX(Curves!$A$12:$AZ$907,$BZ213,DH213)</f>
        <v>0.32</v>
      </c>
      <c r="BB213" s="31" t="n">
        <f aca="false">INDEX(Curves!$A$12:$AZ$907,$BZ213,DI213)</f>
        <v>0.990853353914897</v>
      </c>
      <c r="BC213" s="31"/>
      <c r="BD213" s="31" t="n">
        <f aca="false">INDEX(Curves!$A$12:$AZ$907,$BZ213,DK213)</f>
        <v>2.405</v>
      </c>
      <c r="BE213" s="31" t="n">
        <f aca="false">INDEX(Curves!$A$12:$AZ$907,$BZ213,DL213)</f>
        <v>0.32</v>
      </c>
      <c r="BF213" s="31" t="n">
        <f aca="false">INDEX(Curves!$A$12:$AZ$907,$BZ213,DM213)</f>
        <v>0.986653309320439</v>
      </c>
      <c r="BG213" s="31"/>
      <c r="BH213" s="31" t="n">
        <f aca="false">INDEX(Curves!$A$12:$AZ$907,$BZ213,DO213)</f>
        <v>2.305</v>
      </c>
      <c r="BI213" s="31" t="n">
        <f aca="false">INDEX(Curves!$A$12:$AZ$907,$BZ213,DP213)</f>
        <v>0.27</v>
      </c>
      <c r="BJ213" s="31" t="n">
        <f aca="false">INDEX(Curves!$A$12:$AZ$907,$BZ213,DQ213)</f>
        <v>0.982948445539341</v>
      </c>
      <c r="BK213" s="0"/>
      <c r="BL213" s="0"/>
      <c r="BM213" s="51" t="n">
        <f aca="false">BM212</f>
        <v>35916</v>
      </c>
      <c r="BN213" s="51" t="n">
        <f aca="false">EOMONTH(BM213,1)</f>
        <v>35976</v>
      </c>
      <c r="BO213" s="51" t="n">
        <f aca="false">EOMONTH(BN213,1)</f>
        <v>36007</v>
      </c>
      <c r="BP213" s="51" t="n">
        <f aca="false">EOMONTH(BO213,1)</f>
        <v>36038</v>
      </c>
      <c r="BQ213" s="51" t="n">
        <f aca="false">EOMONTH(BP213,1)</f>
        <v>36068</v>
      </c>
      <c r="BR213" s="51" t="n">
        <f aca="false">EOMONTH(BQ213,1)</f>
        <v>36099</v>
      </c>
      <c r="BS213" s="51" t="n">
        <f aca="false">EOMONTH(BR213,1)</f>
        <v>36129</v>
      </c>
      <c r="BT213" s="51" t="n">
        <f aca="false">EOMONTH(BS213,1)</f>
        <v>36160</v>
      </c>
      <c r="BU213" s="51" t="n">
        <f aca="false">EOMONTH(BT213,1)</f>
        <v>36191</v>
      </c>
      <c r="BV213" s="51" t="n">
        <f aca="false">EOMONTH(BU213,1)</f>
        <v>36219</v>
      </c>
      <c r="BW213" s="51" t="n">
        <f aca="false">EOMONTH(BV213,1)</f>
        <v>36250</v>
      </c>
      <c r="BX213" s="52"/>
      <c r="BZ213" s="34" t="n">
        <f aca="false">MATCH(C213,Curves!$C$12:$C$433,0)</f>
        <v>211</v>
      </c>
      <c r="CA213" s="34" t="n">
        <f aca="false">MATCH(CONCATENATE("NG ",TEXT($BM213,"mmm-yyyy")),Curves!$11:$11,0)</f>
        <v>20</v>
      </c>
      <c r="CB213" s="34" t="n">
        <f aca="false">MATCH(CONCATENATE("B ",TEXT($BM213,"mmm-yyyy")),Curves!$11:$11,0)</f>
        <v>8</v>
      </c>
      <c r="CC213" s="34" t="n">
        <f aca="false">MATCH(CONCATENATE("DISC ",TEXT($BM213,"mmm-yyyy")),Curves!$11:$11,0)</f>
        <v>32</v>
      </c>
      <c r="CD213" s="34"/>
      <c r="CE213" s="34" t="n">
        <f aca="false">MATCH(CONCATENATE("NG ",TEXT($BN213,"mmm-yyyy")),Curves!$11:$11,0)</f>
        <v>21</v>
      </c>
      <c r="CF213" s="34" t="n">
        <f aca="false">MATCH(CONCATENATE("B ",TEXT($BN213,"mmm-yyyy")),Curves!$11:$11,0)</f>
        <v>9</v>
      </c>
      <c r="CG213" s="34" t="n">
        <f aca="false">MATCH(CONCATENATE("DISC ",TEXT($BN213,"mmm-yyyy")),Curves!$11:$11,0)</f>
        <v>33</v>
      </c>
      <c r="CH213" s="34"/>
      <c r="CI213" s="34" t="n">
        <f aca="false">MATCH(CONCATENATE("NG ",TEXT($BO213,"mmm-yyyy")),Curves!$11:$11,0)</f>
        <v>22</v>
      </c>
      <c r="CJ213" s="34" t="n">
        <f aca="false">MATCH(CONCATENATE("B ",TEXT($BO213,"mmm-yyyy")),Curves!$11:$11,0)</f>
        <v>10</v>
      </c>
      <c r="CK213" s="34" t="n">
        <f aca="false">MATCH(CONCATENATE("DISC ",TEXT($BO213,"mmm-yyyy")),Curves!$11:$11,0)</f>
        <v>34</v>
      </c>
      <c r="CL213" s="34"/>
      <c r="CM213" s="34" t="n">
        <f aca="false">MATCH(CONCATENATE("NG ",TEXT($BP213,"mmm-yyyy")),Curves!$11:$11,0)</f>
        <v>23</v>
      </c>
      <c r="CN213" s="34" t="n">
        <f aca="false">MATCH(CONCATENATE("B ",TEXT($BP213,"mmm-yyyy")),Curves!$11:$11,0)</f>
        <v>11</v>
      </c>
      <c r="CO213" s="34" t="n">
        <f aca="false">MATCH(CONCATENATE("DISC ",TEXT($BP213,"mmm-yyyy")),Curves!$11:$11,0)</f>
        <v>35</v>
      </c>
      <c r="CP213" s="34"/>
      <c r="CQ213" s="34" t="n">
        <f aca="false">MATCH(CONCATENATE("NG ",TEXT($BQ213,"mmm-yyyy")),Curves!$11:$11,0)</f>
        <v>24</v>
      </c>
      <c r="CR213" s="34" t="n">
        <f aca="false">MATCH(CONCATENATE("B ",TEXT($BQ213,"mmm-yyyy")),Curves!$11:$11,0)</f>
        <v>12</v>
      </c>
      <c r="CS213" s="34" t="n">
        <f aca="false">MATCH(CONCATENATE("DISC ",TEXT($BQ213,"mmm-yyyy")),Curves!$11:$11,0)</f>
        <v>36</v>
      </c>
      <c r="CT213" s="34"/>
      <c r="CU213" s="34" t="n">
        <f aca="false">MATCH(CONCATENATE("NG ",TEXT($BR213,"mmm-yyyy")),Curves!$11:$11,0)</f>
        <v>25</v>
      </c>
      <c r="CV213" s="34" t="n">
        <f aca="false">MATCH(CONCATENATE("B ",TEXT($BR213,"mmm-yyyy")),Curves!$11:$11,0)</f>
        <v>13</v>
      </c>
      <c r="CW213" s="34" t="n">
        <f aca="false">MATCH(CONCATENATE("DISC ",TEXT($BR213,"mmm-yyyy")),Curves!$11:$11,0)</f>
        <v>37</v>
      </c>
      <c r="CX213" s="34"/>
      <c r="CY213" s="34" t="n">
        <f aca="false">MATCH(CONCATENATE("NG ",TEXT($BS213,"mmm-yyyy")),Curves!$11:$11,0)</f>
        <v>26</v>
      </c>
      <c r="CZ213" s="34" t="n">
        <f aca="false">MATCH(CONCATENATE("B ",TEXT($BS213,"mmm-yyyy")),Curves!$11:$11,0)</f>
        <v>14</v>
      </c>
      <c r="DA213" s="34" t="n">
        <f aca="false">MATCH(CONCATENATE("DISC ",TEXT($BS213,"mmm-yyyy")),Curves!$11:$11,0)</f>
        <v>38</v>
      </c>
      <c r="DB213" s="34"/>
      <c r="DC213" s="34" t="n">
        <f aca="false">MATCH(CONCATENATE("NG ",TEXT($BT213,"mmm-yyyy")),Curves!$11:$11,0)</f>
        <v>27</v>
      </c>
      <c r="DD213" s="34" t="n">
        <f aca="false">MATCH(CONCATENATE("B ",TEXT($BT213,"mmm-yyyy")),Curves!$11:$11,0)</f>
        <v>15</v>
      </c>
      <c r="DE213" s="34" t="n">
        <f aca="false">MATCH(CONCATENATE("DISC ",TEXT($BT213,"mmm-yyyy")),Curves!$11:$11,0)</f>
        <v>39</v>
      </c>
      <c r="DF213" s="34"/>
      <c r="DG213" s="34" t="n">
        <f aca="false">MATCH(CONCATENATE("NG ",TEXT($BU213,"mmm-yyyy")),Curves!$11:$11,0)</f>
        <v>28</v>
      </c>
      <c r="DH213" s="34" t="n">
        <f aca="false">MATCH(CONCATENATE("B ",TEXT($BU213,"mmm-yyyy")),Curves!$11:$11,0)</f>
        <v>16</v>
      </c>
      <c r="DI213" s="34" t="n">
        <f aca="false">MATCH(CONCATENATE("DISC ",TEXT($BU213,"mmm-yyyy")),Curves!$11:$11,0)</f>
        <v>40</v>
      </c>
      <c r="DK213" s="34" t="n">
        <f aca="false">MATCH(CONCATENATE("NG ",TEXT($BV213,"mmm-yyyy")),Curves!$11:$11,0)</f>
        <v>29</v>
      </c>
      <c r="DL213" s="34" t="n">
        <f aca="false">MATCH(CONCATENATE("B ",TEXT($BV213,"mmm-yyyy")),Curves!$11:$11,0)</f>
        <v>17</v>
      </c>
      <c r="DM213" s="34" t="n">
        <f aca="false">MATCH(CONCATENATE("DISC ",TEXT($BV213,"mmm-yyyy")),Curves!$11:$11,0)</f>
        <v>41</v>
      </c>
      <c r="DO213" s="34" t="n">
        <f aca="false">MATCH(CONCATENATE("NG ",TEXT($BW213,"mmm-yyyy")),Curves!$11:$11,0)</f>
        <v>30</v>
      </c>
      <c r="DP213" s="34" t="n">
        <f aca="false">MATCH(CONCATENATE("B ",TEXT($BW213,"mmm-yyyy")),Curves!$11:$11,0)</f>
        <v>18</v>
      </c>
      <c r="DQ213" s="34" t="n">
        <f aca="false">MATCH(CONCATENATE("DISC ",TEXT($BW213,"mmm-yyyy")),Curves!$11:$11,0)</f>
        <v>42</v>
      </c>
    </row>
    <row r="214" customFormat="false" ht="12.75" hidden="false" customHeight="false" outlineLevel="0" collapsed="false">
      <c r="B214" s="26" t="n">
        <f aca="false">IF(C214&lt;&gt;"",IF(C214&gt;=(WORKDAY(EOMONTH(C214,0)+1,-2)),EOMONTH(EOMONTH(C214,0)+1,0)+1,EOMONTH(C214,0)+1),"")</f>
        <v>36130</v>
      </c>
      <c r="C214" s="45" t="n">
        <f aca="false">IF(Curves!C223&lt;&gt;"",Curves!C223,"")</f>
        <v>36097</v>
      </c>
      <c r="D214" s="46"/>
      <c r="E214" s="47" t="n">
        <f aca="false">(T214+U214)*V214</f>
        <v>0</v>
      </c>
      <c r="F214" s="47" t="n">
        <f aca="false">(X214+Y214)*Z214</f>
        <v>0</v>
      </c>
      <c r="G214" s="47" t="n">
        <f aca="false">(AB214+AC214)*AD214</f>
        <v>0</v>
      </c>
      <c r="H214" s="47" t="n">
        <f aca="false">(AF214+AG214)*AH214</f>
        <v>0</v>
      </c>
      <c r="I214" s="47" t="n">
        <f aca="false">(AJ214+AK214)*AL214</f>
        <v>0</v>
      </c>
      <c r="J214" s="47" t="n">
        <f aca="false">(AN214+AO214)*AP214</f>
        <v>0</v>
      </c>
      <c r="K214" s="47" t="n">
        <f aca="false">(AR214+AS214)*AT214</f>
        <v>0</v>
      </c>
      <c r="L214" s="47" t="n">
        <f aca="false">(AV214+AW214)*AX214</f>
        <v>2.66518284124279</v>
      </c>
      <c r="M214" s="47" t="n">
        <f aca="false">(AZ214+BA214)*BB214</f>
        <v>2.80241564226358</v>
      </c>
      <c r="N214" s="47" t="n">
        <f aca="false">(BD214+BE214)*BF214</f>
        <v>2.71353937140961</v>
      </c>
      <c r="O214" s="48" t="n">
        <f aca="false">(BH214+BI214)*BJ214</f>
        <v>2.55096743889081</v>
      </c>
      <c r="P214" s="49" t="n">
        <f aca="false">MAX(E214:O214)</f>
        <v>2.80241564226358</v>
      </c>
      <c r="Q214" s="49" t="n">
        <f aca="false">MIN(L214:O214)</f>
        <v>2.55096743889081</v>
      </c>
      <c r="R214" s="50" t="n">
        <f aca="false">IF(P214-Q214&lt;&gt;0,P214-Q214,R213)</f>
        <v>0.251448203372776</v>
      </c>
      <c r="T214" s="31" t="n">
        <f aca="false">INDEX(Curves!$A$12:$AZ$907,$BZ214,CA214)</f>
        <v>0</v>
      </c>
      <c r="U214" s="31" t="n">
        <f aca="false">INDEX(Curves!$A$12:$AZ$907,$BZ214,CB214)</f>
        <v>0</v>
      </c>
      <c r="V214" s="31" t="n">
        <f aca="false">INDEX(Curves!$A$12:$AZ$907,$BZ214,CC214)</f>
        <v>0</v>
      </c>
      <c r="W214" s="31"/>
      <c r="X214" s="31" t="n">
        <f aca="false">INDEX(Curves!$A$12:$AZ$907,$BZ214,CE214)</f>
        <v>0</v>
      </c>
      <c r="Y214" s="31" t="n">
        <f aca="false">INDEX(Curves!$A$12:$AZ$907,$BZ214,CF214)</f>
        <v>0</v>
      </c>
      <c r="Z214" s="31" t="n">
        <f aca="false">INDEX(Curves!$A$12:$AZ$907,$BZ214,CG214)</f>
        <v>0</v>
      </c>
      <c r="AA214" s="31"/>
      <c r="AB214" s="31" t="n">
        <f aca="false">INDEX(Curves!$A$12:$AZ$907,$BZ214,CI214)</f>
        <v>0</v>
      </c>
      <c r="AC214" s="31" t="n">
        <f aca="false">INDEX(Curves!$A$12:$AZ$907,$BZ214,CJ214)</f>
        <v>0</v>
      </c>
      <c r="AD214" s="31" t="n">
        <f aca="false">INDEX(Curves!$A$12:$AZ$907,$BZ214,CK214)</f>
        <v>0</v>
      </c>
      <c r="AE214" s="31"/>
      <c r="AF214" s="31" t="n">
        <f aca="false">INDEX(Curves!$A$12:$AZ$907,$BZ214,CM214)</f>
        <v>0</v>
      </c>
      <c r="AG214" s="31" t="n">
        <f aca="false">INDEX(Curves!$A$12:$AZ$907,$BZ214,CN214)</f>
        <v>0</v>
      </c>
      <c r="AH214" s="31" t="n">
        <f aca="false">INDEX(Curves!$A$12:$AZ$907,$BZ214,CO214)</f>
        <v>0</v>
      </c>
      <c r="AI214" s="31"/>
      <c r="AJ214" s="31" t="n">
        <f aca="false">INDEX(Curves!$A$12:$AZ$907,$BZ214,CQ214)</f>
        <v>0</v>
      </c>
      <c r="AK214" s="31" t="n">
        <f aca="false">INDEX(Curves!$A$12:$AZ$907,$BZ214,CR214)</f>
        <v>0</v>
      </c>
      <c r="AL214" s="31" t="n">
        <f aca="false">INDEX(Curves!$A$12:$AZ$907,$BZ214,CS214)</f>
        <v>0</v>
      </c>
      <c r="AM214" s="31"/>
      <c r="AN214" s="31" t="n">
        <f aca="false">INDEX(Curves!$A$12:$AZ$907,$BZ214,CU214)</f>
        <v>0</v>
      </c>
      <c r="AO214" s="31" t="n">
        <f aca="false">INDEX(Curves!$A$12:$AZ$907,$BZ214,CV214)</f>
        <v>0</v>
      </c>
      <c r="AP214" s="31" t="n">
        <f aca="false">INDEX(Curves!$A$12:$AZ$907,$BZ214,CW214)</f>
        <v>0</v>
      </c>
      <c r="AQ214" s="31"/>
      <c r="AR214" s="31" t="n">
        <f aca="false">INDEX(Curves!$A$12:$AZ$907,$BZ214,CY214)</f>
        <v>0</v>
      </c>
      <c r="AS214" s="31" t="n">
        <f aca="false">INDEX(Curves!$A$12:$AZ$907,$BZ214,CZ214)</f>
        <v>0</v>
      </c>
      <c r="AT214" s="31" t="n">
        <f aca="false">INDEX(Curves!$A$12:$AZ$907,$BZ214,DA214)</f>
        <v>0</v>
      </c>
      <c r="AU214" s="31"/>
      <c r="AV214" s="31" t="n">
        <f aca="false">INDEX(Curves!$A$12:$AZ$907,$BZ214,DC214)</f>
        <v>2.348</v>
      </c>
      <c r="AW214" s="31" t="n">
        <f aca="false">INDEX(Curves!$A$12:$AZ$907,$BZ214,DD214)</f>
        <v>0.33</v>
      </c>
      <c r="AX214" s="31" t="n">
        <f aca="false">INDEX(Curves!$A$12:$AZ$907,$BZ214,DE214)</f>
        <v>0.995213906363998</v>
      </c>
      <c r="AY214" s="31"/>
      <c r="AZ214" s="31" t="n">
        <f aca="false">INDEX(Curves!$A$12:$AZ$907,$BZ214,DG214)</f>
        <v>2.508</v>
      </c>
      <c r="BA214" s="31" t="n">
        <f aca="false">INDEX(Curves!$A$12:$AZ$907,$BZ214,DH214)</f>
        <v>0.32</v>
      </c>
      <c r="BB214" s="31" t="n">
        <f aca="false">INDEX(Curves!$A$12:$AZ$907,$BZ214,DI214)</f>
        <v>0.990953197405793</v>
      </c>
      <c r="BC214" s="31"/>
      <c r="BD214" s="31" t="n">
        <f aca="false">INDEX(Curves!$A$12:$AZ$907,$BZ214,DK214)</f>
        <v>2.43</v>
      </c>
      <c r="BE214" s="31" t="n">
        <f aca="false">INDEX(Curves!$A$12:$AZ$907,$BZ214,DL214)</f>
        <v>0.32</v>
      </c>
      <c r="BF214" s="31" t="n">
        <f aca="false">INDEX(Curves!$A$12:$AZ$907,$BZ214,DM214)</f>
        <v>0.986741589603494</v>
      </c>
      <c r="BG214" s="31"/>
      <c r="BH214" s="31" t="n">
        <f aca="false">INDEX(Curves!$A$12:$AZ$907,$BZ214,DO214)</f>
        <v>2.325</v>
      </c>
      <c r="BI214" s="31" t="n">
        <f aca="false">INDEX(Curves!$A$12:$AZ$907,$BZ214,DP214)</f>
        <v>0.27</v>
      </c>
      <c r="BJ214" s="31" t="n">
        <f aca="false">INDEX(Curves!$A$12:$AZ$907,$BZ214,DQ214)</f>
        <v>0.983031768358692</v>
      </c>
      <c r="BK214" s="0"/>
      <c r="BL214" s="0"/>
      <c r="BM214" s="51" t="n">
        <f aca="false">BM213</f>
        <v>35916</v>
      </c>
      <c r="BN214" s="51" t="n">
        <f aca="false">EOMONTH(BM214,1)</f>
        <v>35976</v>
      </c>
      <c r="BO214" s="51" t="n">
        <f aca="false">EOMONTH(BN214,1)</f>
        <v>36007</v>
      </c>
      <c r="BP214" s="51" t="n">
        <f aca="false">EOMONTH(BO214,1)</f>
        <v>36038</v>
      </c>
      <c r="BQ214" s="51" t="n">
        <f aca="false">EOMONTH(BP214,1)</f>
        <v>36068</v>
      </c>
      <c r="BR214" s="51" t="n">
        <f aca="false">EOMONTH(BQ214,1)</f>
        <v>36099</v>
      </c>
      <c r="BS214" s="51" t="n">
        <f aca="false">EOMONTH(BR214,1)</f>
        <v>36129</v>
      </c>
      <c r="BT214" s="51" t="n">
        <f aca="false">EOMONTH(BS214,1)</f>
        <v>36160</v>
      </c>
      <c r="BU214" s="51" t="n">
        <f aca="false">EOMONTH(BT214,1)</f>
        <v>36191</v>
      </c>
      <c r="BV214" s="51" t="n">
        <f aca="false">EOMONTH(BU214,1)</f>
        <v>36219</v>
      </c>
      <c r="BW214" s="51" t="n">
        <f aca="false">EOMONTH(BV214,1)</f>
        <v>36250</v>
      </c>
      <c r="BX214" s="52"/>
      <c r="BZ214" s="34" t="n">
        <f aca="false">MATCH(C214,Curves!$C$12:$C$433,0)</f>
        <v>212</v>
      </c>
      <c r="CA214" s="34" t="n">
        <f aca="false">MATCH(CONCATENATE("NG ",TEXT($BM214,"mmm-yyyy")),Curves!$11:$11,0)</f>
        <v>20</v>
      </c>
      <c r="CB214" s="34" t="n">
        <f aca="false">MATCH(CONCATENATE("B ",TEXT($BM214,"mmm-yyyy")),Curves!$11:$11,0)</f>
        <v>8</v>
      </c>
      <c r="CC214" s="34" t="n">
        <f aca="false">MATCH(CONCATENATE("DISC ",TEXT($BM214,"mmm-yyyy")),Curves!$11:$11,0)</f>
        <v>32</v>
      </c>
      <c r="CD214" s="34"/>
      <c r="CE214" s="34" t="n">
        <f aca="false">MATCH(CONCATENATE("NG ",TEXT($BN214,"mmm-yyyy")),Curves!$11:$11,0)</f>
        <v>21</v>
      </c>
      <c r="CF214" s="34" t="n">
        <f aca="false">MATCH(CONCATENATE("B ",TEXT($BN214,"mmm-yyyy")),Curves!$11:$11,0)</f>
        <v>9</v>
      </c>
      <c r="CG214" s="34" t="n">
        <f aca="false">MATCH(CONCATENATE("DISC ",TEXT($BN214,"mmm-yyyy")),Curves!$11:$11,0)</f>
        <v>33</v>
      </c>
      <c r="CH214" s="34"/>
      <c r="CI214" s="34" t="n">
        <f aca="false">MATCH(CONCATENATE("NG ",TEXT($BO214,"mmm-yyyy")),Curves!$11:$11,0)</f>
        <v>22</v>
      </c>
      <c r="CJ214" s="34" t="n">
        <f aca="false">MATCH(CONCATENATE("B ",TEXT($BO214,"mmm-yyyy")),Curves!$11:$11,0)</f>
        <v>10</v>
      </c>
      <c r="CK214" s="34" t="n">
        <f aca="false">MATCH(CONCATENATE("DISC ",TEXT($BO214,"mmm-yyyy")),Curves!$11:$11,0)</f>
        <v>34</v>
      </c>
      <c r="CL214" s="34"/>
      <c r="CM214" s="34" t="n">
        <f aca="false">MATCH(CONCATENATE("NG ",TEXT($BP214,"mmm-yyyy")),Curves!$11:$11,0)</f>
        <v>23</v>
      </c>
      <c r="CN214" s="34" t="n">
        <f aca="false">MATCH(CONCATENATE("B ",TEXT($BP214,"mmm-yyyy")),Curves!$11:$11,0)</f>
        <v>11</v>
      </c>
      <c r="CO214" s="34" t="n">
        <f aca="false">MATCH(CONCATENATE("DISC ",TEXT($BP214,"mmm-yyyy")),Curves!$11:$11,0)</f>
        <v>35</v>
      </c>
      <c r="CP214" s="34"/>
      <c r="CQ214" s="34" t="n">
        <f aca="false">MATCH(CONCATENATE("NG ",TEXT($BQ214,"mmm-yyyy")),Curves!$11:$11,0)</f>
        <v>24</v>
      </c>
      <c r="CR214" s="34" t="n">
        <f aca="false">MATCH(CONCATENATE("B ",TEXT($BQ214,"mmm-yyyy")),Curves!$11:$11,0)</f>
        <v>12</v>
      </c>
      <c r="CS214" s="34" t="n">
        <f aca="false">MATCH(CONCATENATE("DISC ",TEXT($BQ214,"mmm-yyyy")),Curves!$11:$11,0)</f>
        <v>36</v>
      </c>
      <c r="CT214" s="34"/>
      <c r="CU214" s="34" t="n">
        <f aca="false">MATCH(CONCATENATE("NG ",TEXT($BR214,"mmm-yyyy")),Curves!$11:$11,0)</f>
        <v>25</v>
      </c>
      <c r="CV214" s="34" t="n">
        <f aca="false">MATCH(CONCATENATE("B ",TEXT($BR214,"mmm-yyyy")),Curves!$11:$11,0)</f>
        <v>13</v>
      </c>
      <c r="CW214" s="34" t="n">
        <f aca="false">MATCH(CONCATENATE("DISC ",TEXT($BR214,"mmm-yyyy")),Curves!$11:$11,0)</f>
        <v>37</v>
      </c>
      <c r="CX214" s="34"/>
      <c r="CY214" s="34" t="n">
        <f aca="false">MATCH(CONCATENATE("NG ",TEXT($BS214,"mmm-yyyy")),Curves!$11:$11,0)</f>
        <v>26</v>
      </c>
      <c r="CZ214" s="34" t="n">
        <f aca="false">MATCH(CONCATENATE("B ",TEXT($BS214,"mmm-yyyy")),Curves!$11:$11,0)</f>
        <v>14</v>
      </c>
      <c r="DA214" s="34" t="n">
        <f aca="false">MATCH(CONCATENATE("DISC ",TEXT($BS214,"mmm-yyyy")),Curves!$11:$11,0)</f>
        <v>38</v>
      </c>
      <c r="DB214" s="34"/>
      <c r="DC214" s="34" t="n">
        <f aca="false">MATCH(CONCATENATE("NG ",TEXT($BT214,"mmm-yyyy")),Curves!$11:$11,0)</f>
        <v>27</v>
      </c>
      <c r="DD214" s="34" t="n">
        <f aca="false">MATCH(CONCATENATE("B ",TEXT($BT214,"mmm-yyyy")),Curves!$11:$11,0)</f>
        <v>15</v>
      </c>
      <c r="DE214" s="34" t="n">
        <f aca="false">MATCH(CONCATENATE("DISC ",TEXT($BT214,"mmm-yyyy")),Curves!$11:$11,0)</f>
        <v>39</v>
      </c>
      <c r="DF214" s="34"/>
      <c r="DG214" s="34" t="n">
        <f aca="false">MATCH(CONCATENATE("NG ",TEXT($BU214,"mmm-yyyy")),Curves!$11:$11,0)</f>
        <v>28</v>
      </c>
      <c r="DH214" s="34" t="n">
        <f aca="false">MATCH(CONCATENATE("B ",TEXT($BU214,"mmm-yyyy")),Curves!$11:$11,0)</f>
        <v>16</v>
      </c>
      <c r="DI214" s="34" t="n">
        <f aca="false">MATCH(CONCATENATE("DISC ",TEXT($BU214,"mmm-yyyy")),Curves!$11:$11,0)</f>
        <v>40</v>
      </c>
      <c r="DK214" s="34" t="n">
        <f aca="false">MATCH(CONCATENATE("NG ",TEXT($BV214,"mmm-yyyy")),Curves!$11:$11,0)</f>
        <v>29</v>
      </c>
      <c r="DL214" s="34" t="n">
        <f aca="false">MATCH(CONCATENATE("B ",TEXT($BV214,"mmm-yyyy")),Curves!$11:$11,0)</f>
        <v>17</v>
      </c>
      <c r="DM214" s="34" t="n">
        <f aca="false">MATCH(CONCATENATE("DISC ",TEXT($BV214,"mmm-yyyy")),Curves!$11:$11,0)</f>
        <v>41</v>
      </c>
      <c r="DO214" s="34" t="n">
        <f aca="false">MATCH(CONCATENATE("NG ",TEXT($BW214,"mmm-yyyy")),Curves!$11:$11,0)</f>
        <v>30</v>
      </c>
      <c r="DP214" s="34" t="n">
        <f aca="false">MATCH(CONCATENATE("B ",TEXT($BW214,"mmm-yyyy")),Curves!$11:$11,0)</f>
        <v>18</v>
      </c>
      <c r="DQ214" s="34" t="n">
        <f aca="false">MATCH(CONCATENATE("DISC ",TEXT($BW214,"mmm-yyyy")),Curves!$11:$11,0)</f>
        <v>42</v>
      </c>
    </row>
    <row r="215" customFormat="false" ht="12.75" hidden="false" customHeight="false" outlineLevel="0" collapsed="false">
      <c r="B215" s="26" t="n">
        <f aca="false">IF(C215&lt;&gt;"",IF(C215&gt;=(WORKDAY(EOMONTH(C215,0)+1,-2)),EOMONTH(EOMONTH(C215,0)+1,0)+1,EOMONTH(C215,0)+1),"")</f>
        <v>36130</v>
      </c>
      <c r="C215" s="45" t="n">
        <f aca="false">IF(Curves!C224&lt;&gt;"",Curves!C224,"")</f>
        <v>36098</v>
      </c>
      <c r="D215" s="46"/>
      <c r="E215" s="47" t="n">
        <f aca="false">(T215+U215)*V215</f>
        <v>0</v>
      </c>
      <c r="F215" s="47" t="n">
        <f aca="false">(X215+Y215)*Z215</f>
        <v>0</v>
      </c>
      <c r="G215" s="47" t="n">
        <f aca="false">(AB215+AC215)*AD215</f>
        <v>0</v>
      </c>
      <c r="H215" s="47" t="n">
        <f aca="false">(AF215+AG215)*AH215</f>
        <v>0</v>
      </c>
      <c r="I215" s="47" t="n">
        <f aca="false">(AJ215+AK215)*AL215</f>
        <v>0</v>
      </c>
      <c r="J215" s="47" t="n">
        <f aca="false">(AN215+AO215)*AP215</f>
        <v>0</v>
      </c>
      <c r="K215" s="47" t="n">
        <f aca="false">(AR215+AS215)*AT215</f>
        <v>0</v>
      </c>
      <c r="L215" s="47" t="n">
        <f aca="false">(AV215+AW215)*AX215</f>
        <v>2.57796729731505</v>
      </c>
      <c r="M215" s="47" t="n">
        <f aca="false">(AZ215+BA215)*BB215</f>
        <v>2.73821877033349</v>
      </c>
      <c r="N215" s="47" t="n">
        <f aca="false">(BD215+BE215)*BF215</f>
        <v>2.66226020567221</v>
      </c>
      <c r="O215" s="48" t="n">
        <f aca="false">(BH215+BI215)*BJ215</f>
        <v>2.50656101039125</v>
      </c>
      <c r="P215" s="49" t="n">
        <f aca="false">MAX(E215:O215)</f>
        <v>2.73821877033349</v>
      </c>
      <c r="Q215" s="49" t="n">
        <f aca="false">MIN(L215:O215)</f>
        <v>2.50656101039125</v>
      </c>
      <c r="R215" s="50" t="n">
        <f aca="false">IF(P215-Q215&lt;&gt;0,P215-Q215,R214)</f>
        <v>0.231657759942243</v>
      </c>
      <c r="T215" s="31" t="n">
        <f aca="false">INDEX(Curves!$A$12:$AZ$907,$BZ215,CA215)</f>
        <v>0</v>
      </c>
      <c r="U215" s="31" t="n">
        <f aca="false">INDEX(Curves!$A$12:$AZ$907,$BZ215,CB215)</f>
        <v>0</v>
      </c>
      <c r="V215" s="31" t="n">
        <f aca="false">INDEX(Curves!$A$12:$AZ$907,$BZ215,CC215)</f>
        <v>0</v>
      </c>
      <c r="W215" s="31"/>
      <c r="X215" s="31" t="n">
        <f aca="false">INDEX(Curves!$A$12:$AZ$907,$BZ215,CE215)</f>
        <v>0</v>
      </c>
      <c r="Y215" s="31" t="n">
        <f aca="false">INDEX(Curves!$A$12:$AZ$907,$BZ215,CF215)</f>
        <v>0</v>
      </c>
      <c r="Z215" s="31" t="n">
        <f aca="false">INDEX(Curves!$A$12:$AZ$907,$BZ215,CG215)</f>
        <v>0</v>
      </c>
      <c r="AA215" s="31"/>
      <c r="AB215" s="31" t="n">
        <f aca="false">INDEX(Curves!$A$12:$AZ$907,$BZ215,CI215)</f>
        <v>0</v>
      </c>
      <c r="AC215" s="31" t="n">
        <f aca="false">INDEX(Curves!$A$12:$AZ$907,$BZ215,CJ215)</f>
        <v>0</v>
      </c>
      <c r="AD215" s="31" t="n">
        <f aca="false">INDEX(Curves!$A$12:$AZ$907,$BZ215,CK215)</f>
        <v>0</v>
      </c>
      <c r="AE215" s="31"/>
      <c r="AF215" s="31" t="n">
        <f aca="false">INDEX(Curves!$A$12:$AZ$907,$BZ215,CM215)</f>
        <v>0</v>
      </c>
      <c r="AG215" s="31" t="n">
        <f aca="false">INDEX(Curves!$A$12:$AZ$907,$BZ215,CN215)</f>
        <v>0</v>
      </c>
      <c r="AH215" s="31" t="n">
        <f aca="false">INDEX(Curves!$A$12:$AZ$907,$BZ215,CO215)</f>
        <v>0</v>
      </c>
      <c r="AI215" s="31"/>
      <c r="AJ215" s="31" t="n">
        <f aca="false">INDEX(Curves!$A$12:$AZ$907,$BZ215,CQ215)</f>
        <v>0</v>
      </c>
      <c r="AK215" s="31" t="n">
        <f aca="false">INDEX(Curves!$A$12:$AZ$907,$BZ215,CR215)</f>
        <v>0</v>
      </c>
      <c r="AL215" s="31" t="n">
        <f aca="false">INDEX(Curves!$A$12:$AZ$907,$BZ215,CS215)</f>
        <v>0</v>
      </c>
      <c r="AM215" s="31"/>
      <c r="AN215" s="31" t="n">
        <f aca="false">INDEX(Curves!$A$12:$AZ$907,$BZ215,CU215)</f>
        <v>0</v>
      </c>
      <c r="AO215" s="31" t="n">
        <f aca="false">INDEX(Curves!$A$12:$AZ$907,$BZ215,CV215)</f>
        <v>0</v>
      </c>
      <c r="AP215" s="31" t="n">
        <f aca="false">INDEX(Curves!$A$12:$AZ$907,$BZ215,CW215)</f>
        <v>0</v>
      </c>
      <c r="AQ215" s="31"/>
      <c r="AR215" s="31" t="n">
        <f aca="false">INDEX(Curves!$A$12:$AZ$907,$BZ215,CY215)</f>
        <v>0</v>
      </c>
      <c r="AS215" s="31" t="n">
        <f aca="false">INDEX(Curves!$A$12:$AZ$907,$BZ215,CZ215)</f>
        <v>0</v>
      </c>
      <c r="AT215" s="31" t="n">
        <f aca="false">INDEX(Curves!$A$12:$AZ$907,$BZ215,DA215)</f>
        <v>0</v>
      </c>
      <c r="AU215" s="31"/>
      <c r="AV215" s="31" t="n">
        <f aca="false">INDEX(Curves!$A$12:$AZ$907,$BZ215,DC215)</f>
        <v>2.275</v>
      </c>
      <c r="AW215" s="31" t="n">
        <f aca="false">INDEX(Curves!$A$12:$AZ$907,$BZ215,DD215)</f>
        <v>0.315</v>
      </c>
      <c r="AX215" s="31" t="n">
        <f aca="false">INDEX(Curves!$A$12:$AZ$907,$BZ215,DE215)</f>
        <v>0.995354168847511</v>
      </c>
      <c r="AY215" s="31"/>
      <c r="AZ215" s="31" t="n">
        <f aca="false">INDEX(Curves!$A$12:$AZ$907,$BZ215,DG215)</f>
        <v>2.448</v>
      </c>
      <c r="BA215" s="31" t="n">
        <f aca="false">INDEX(Curves!$A$12:$AZ$907,$BZ215,DH215)</f>
        <v>0.315</v>
      </c>
      <c r="BB215" s="31" t="n">
        <f aca="false">INDEX(Curves!$A$12:$AZ$907,$BZ215,DI215)</f>
        <v>0.991031042465977</v>
      </c>
      <c r="BC215" s="31"/>
      <c r="BD215" s="31" t="n">
        <f aca="false">INDEX(Curves!$A$12:$AZ$907,$BZ215,DK215)</f>
        <v>2.388</v>
      </c>
      <c r="BE215" s="31" t="n">
        <f aca="false">INDEX(Curves!$A$12:$AZ$907,$BZ215,DL215)</f>
        <v>0.31</v>
      </c>
      <c r="BF215" s="31" t="n">
        <f aca="false">INDEX(Curves!$A$12:$AZ$907,$BZ215,DM215)</f>
        <v>0.986753226713199</v>
      </c>
      <c r="BG215" s="31"/>
      <c r="BH215" s="31" t="n">
        <f aca="false">INDEX(Curves!$A$12:$AZ$907,$BZ215,DO215)</f>
        <v>2.29</v>
      </c>
      <c r="BI215" s="31" t="n">
        <f aca="false">INDEX(Curves!$A$12:$AZ$907,$BZ215,DP215)</f>
        <v>0.26</v>
      </c>
      <c r="BJ215" s="31" t="n">
        <f aca="false">INDEX(Curves!$A$12:$AZ$907,$BZ215,DQ215)</f>
        <v>0.982965102114216</v>
      </c>
      <c r="BK215" s="0"/>
      <c r="BL215" s="0"/>
      <c r="BM215" s="51" t="n">
        <f aca="false">BM214</f>
        <v>35916</v>
      </c>
      <c r="BN215" s="51" t="n">
        <f aca="false">EOMONTH(BM215,1)</f>
        <v>35976</v>
      </c>
      <c r="BO215" s="51" t="n">
        <f aca="false">EOMONTH(BN215,1)</f>
        <v>36007</v>
      </c>
      <c r="BP215" s="51" t="n">
        <f aca="false">EOMONTH(BO215,1)</f>
        <v>36038</v>
      </c>
      <c r="BQ215" s="51" t="n">
        <f aca="false">EOMONTH(BP215,1)</f>
        <v>36068</v>
      </c>
      <c r="BR215" s="51" t="n">
        <f aca="false">EOMONTH(BQ215,1)</f>
        <v>36099</v>
      </c>
      <c r="BS215" s="51" t="n">
        <f aca="false">EOMONTH(BR215,1)</f>
        <v>36129</v>
      </c>
      <c r="BT215" s="51" t="n">
        <f aca="false">EOMONTH(BS215,1)</f>
        <v>36160</v>
      </c>
      <c r="BU215" s="51" t="n">
        <f aca="false">EOMONTH(BT215,1)</f>
        <v>36191</v>
      </c>
      <c r="BV215" s="51" t="n">
        <f aca="false">EOMONTH(BU215,1)</f>
        <v>36219</v>
      </c>
      <c r="BW215" s="51" t="n">
        <f aca="false">EOMONTH(BV215,1)</f>
        <v>36250</v>
      </c>
      <c r="BX215" s="52"/>
      <c r="BZ215" s="34" t="n">
        <f aca="false">MATCH(C215,Curves!$C$12:$C$433,0)</f>
        <v>213</v>
      </c>
      <c r="CA215" s="34" t="n">
        <f aca="false">MATCH(CONCATENATE("NG ",TEXT($BM215,"mmm-yyyy")),Curves!$11:$11,0)</f>
        <v>20</v>
      </c>
      <c r="CB215" s="34" t="n">
        <f aca="false">MATCH(CONCATENATE("B ",TEXT($BM215,"mmm-yyyy")),Curves!$11:$11,0)</f>
        <v>8</v>
      </c>
      <c r="CC215" s="34" t="n">
        <f aca="false">MATCH(CONCATENATE("DISC ",TEXT($BM215,"mmm-yyyy")),Curves!$11:$11,0)</f>
        <v>32</v>
      </c>
      <c r="CD215" s="34"/>
      <c r="CE215" s="34" t="n">
        <f aca="false">MATCH(CONCATENATE("NG ",TEXT($BN215,"mmm-yyyy")),Curves!$11:$11,0)</f>
        <v>21</v>
      </c>
      <c r="CF215" s="34" t="n">
        <f aca="false">MATCH(CONCATENATE("B ",TEXT($BN215,"mmm-yyyy")),Curves!$11:$11,0)</f>
        <v>9</v>
      </c>
      <c r="CG215" s="34" t="n">
        <f aca="false">MATCH(CONCATENATE("DISC ",TEXT($BN215,"mmm-yyyy")),Curves!$11:$11,0)</f>
        <v>33</v>
      </c>
      <c r="CH215" s="34"/>
      <c r="CI215" s="34" t="n">
        <f aca="false">MATCH(CONCATENATE("NG ",TEXT($BO215,"mmm-yyyy")),Curves!$11:$11,0)</f>
        <v>22</v>
      </c>
      <c r="CJ215" s="34" t="n">
        <f aca="false">MATCH(CONCATENATE("B ",TEXT($BO215,"mmm-yyyy")),Curves!$11:$11,0)</f>
        <v>10</v>
      </c>
      <c r="CK215" s="34" t="n">
        <f aca="false">MATCH(CONCATENATE("DISC ",TEXT($BO215,"mmm-yyyy")),Curves!$11:$11,0)</f>
        <v>34</v>
      </c>
      <c r="CL215" s="34"/>
      <c r="CM215" s="34" t="n">
        <f aca="false">MATCH(CONCATENATE("NG ",TEXT($BP215,"mmm-yyyy")),Curves!$11:$11,0)</f>
        <v>23</v>
      </c>
      <c r="CN215" s="34" t="n">
        <f aca="false">MATCH(CONCATENATE("B ",TEXT($BP215,"mmm-yyyy")),Curves!$11:$11,0)</f>
        <v>11</v>
      </c>
      <c r="CO215" s="34" t="n">
        <f aca="false">MATCH(CONCATENATE("DISC ",TEXT($BP215,"mmm-yyyy")),Curves!$11:$11,0)</f>
        <v>35</v>
      </c>
      <c r="CP215" s="34"/>
      <c r="CQ215" s="34" t="n">
        <f aca="false">MATCH(CONCATENATE("NG ",TEXT($BQ215,"mmm-yyyy")),Curves!$11:$11,0)</f>
        <v>24</v>
      </c>
      <c r="CR215" s="34" t="n">
        <f aca="false">MATCH(CONCATENATE("B ",TEXT($BQ215,"mmm-yyyy")),Curves!$11:$11,0)</f>
        <v>12</v>
      </c>
      <c r="CS215" s="34" t="n">
        <f aca="false">MATCH(CONCATENATE("DISC ",TEXT($BQ215,"mmm-yyyy")),Curves!$11:$11,0)</f>
        <v>36</v>
      </c>
      <c r="CT215" s="34"/>
      <c r="CU215" s="34" t="n">
        <f aca="false">MATCH(CONCATENATE("NG ",TEXT($BR215,"mmm-yyyy")),Curves!$11:$11,0)</f>
        <v>25</v>
      </c>
      <c r="CV215" s="34" t="n">
        <f aca="false">MATCH(CONCATENATE("B ",TEXT($BR215,"mmm-yyyy")),Curves!$11:$11,0)</f>
        <v>13</v>
      </c>
      <c r="CW215" s="34" t="n">
        <f aca="false">MATCH(CONCATENATE("DISC ",TEXT($BR215,"mmm-yyyy")),Curves!$11:$11,0)</f>
        <v>37</v>
      </c>
      <c r="CX215" s="34"/>
      <c r="CY215" s="34" t="n">
        <f aca="false">MATCH(CONCATENATE("NG ",TEXT($BS215,"mmm-yyyy")),Curves!$11:$11,0)</f>
        <v>26</v>
      </c>
      <c r="CZ215" s="34" t="n">
        <f aca="false">MATCH(CONCATENATE("B ",TEXT($BS215,"mmm-yyyy")),Curves!$11:$11,0)</f>
        <v>14</v>
      </c>
      <c r="DA215" s="34" t="n">
        <f aca="false">MATCH(CONCATENATE("DISC ",TEXT($BS215,"mmm-yyyy")),Curves!$11:$11,0)</f>
        <v>38</v>
      </c>
      <c r="DB215" s="34"/>
      <c r="DC215" s="34" t="n">
        <f aca="false">MATCH(CONCATENATE("NG ",TEXT($BT215,"mmm-yyyy")),Curves!$11:$11,0)</f>
        <v>27</v>
      </c>
      <c r="DD215" s="34" t="n">
        <f aca="false">MATCH(CONCATENATE("B ",TEXT($BT215,"mmm-yyyy")),Curves!$11:$11,0)</f>
        <v>15</v>
      </c>
      <c r="DE215" s="34" t="n">
        <f aca="false">MATCH(CONCATENATE("DISC ",TEXT($BT215,"mmm-yyyy")),Curves!$11:$11,0)</f>
        <v>39</v>
      </c>
      <c r="DF215" s="34"/>
      <c r="DG215" s="34" t="n">
        <f aca="false">MATCH(CONCATENATE("NG ",TEXT($BU215,"mmm-yyyy")),Curves!$11:$11,0)</f>
        <v>28</v>
      </c>
      <c r="DH215" s="34" t="n">
        <f aca="false">MATCH(CONCATENATE("B ",TEXT($BU215,"mmm-yyyy")),Curves!$11:$11,0)</f>
        <v>16</v>
      </c>
      <c r="DI215" s="34" t="n">
        <f aca="false">MATCH(CONCATENATE("DISC ",TEXT($BU215,"mmm-yyyy")),Curves!$11:$11,0)</f>
        <v>40</v>
      </c>
      <c r="DK215" s="34" t="n">
        <f aca="false">MATCH(CONCATENATE("NG ",TEXT($BV215,"mmm-yyyy")),Curves!$11:$11,0)</f>
        <v>29</v>
      </c>
      <c r="DL215" s="34" t="n">
        <f aca="false">MATCH(CONCATENATE("B ",TEXT($BV215,"mmm-yyyy")),Curves!$11:$11,0)</f>
        <v>17</v>
      </c>
      <c r="DM215" s="34" t="n">
        <f aca="false">MATCH(CONCATENATE("DISC ",TEXT($BV215,"mmm-yyyy")),Curves!$11:$11,0)</f>
        <v>41</v>
      </c>
      <c r="DO215" s="34" t="n">
        <f aca="false">MATCH(CONCATENATE("NG ",TEXT($BW215,"mmm-yyyy")),Curves!$11:$11,0)</f>
        <v>30</v>
      </c>
      <c r="DP215" s="34" t="n">
        <f aca="false">MATCH(CONCATENATE("B ",TEXT($BW215,"mmm-yyyy")),Curves!$11:$11,0)</f>
        <v>18</v>
      </c>
      <c r="DQ215" s="34" t="n">
        <f aca="false">MATCH(CONCATENATE("DISC ",TEXT($BW215,"mmm-yyyy")),Curves!$11:$11,0)</f>
        <v>42</v>
      </c>
    </row>
    <row r="216" customFormat="false" ht="12.75" hidden="false" customHeight="false" outlineLevel="0" collapsed="false">
      <c r="B216" s="26" t="n">
        <f aca="false">IF(C216&lt;&gt;"",IF(C216&gt;=(WORKDAY(EOMONTH(C216,0)+1,-2)),EOMONTH(EOMONTH(C216,0)+1,0)+1,EOMONTH(C216,0)+1),"")</f>
        <v>36130</v>
      </c>
      <c r="C216" s="45" t="n">
        <f aca="false">IF(Curves!C225&lt;&gt;"",Curves!C225,"")</f>
        <v>36099</v>
      </c>
      <c r="D216" s="46"/>
      <c r="E216" s="47" t="n">
        <f aca="false">(T216+U216)*V216</f>
        <v>0</v>
      </c>
      <c r="F216" s="47" t="n">
        <f aca="false">(X216+Y216)*Z216</f>
        <v>0</v>
      </c>
      <c r="G216" s="47" t="n">
        <f aca="false">(AB216+AC216)*AD216</f>
        <v>0</v>
      </c>
      <c r="H216" s="47" t="n">
        <f aca="false">(AF216+AG216)*AH216</f>
        <v>0</v>
      </c>
      <c r="I216" s="47" t="n">
        <f aca="false">(AJ216+AK216)*AL216</f>
        <v>0</v>
      </c>
      <c r="J216" s="47" t="n">
        <f aca="false">(AN216+AO216)*AP216</f>
        <v>0</v>
      </c>
      <c r="K216" s="47" t="n">
        <f aca="false">(AR216+AS216)*AT216</f>
        <v>0</v>
      </c>
      <c r="L216" s="47" t="n">
        <f aca="false">(AV216+AW216)*AX216</f>
        <v>0</v>
      </c>
      <c r="M216" s="47" t="n">
        <f aca="false">(AZ216+BA216)*BB216</f>
        <v>0</v>
      </c>
      <c r="N216" s="47" t="n">
        <f aca="false">(BD216+BE216)*BF216</f>
        <v>0</v>
      </c>
      <c r="O216" s="48" t="n">
        <f aca="false">(BH216+BI216)*BJ216</f>
        <v>0</v>
      </c>
      <c r="P216" s="49" t="n">
        <f aca="false">MAX(E216:O216)</f>
        <v>0</v>
      </c>
      <c r="Q216" s="49" t="n">
        <f aca="false">MIN(L216:O216)</f>
        <v>0</v>
      </c>
      <c r="R216" s="50" t="n">
        <f aca="false">IF(P216-Q216&lt;&gt;0,P216-Q216,R215)</f>
        <v>0.231657759942243</v>
      </c>
      <c r="T216" s="31" t="n">
        <f aca="false">INDEX(Curves!$A$12:$AZ$907,$BZ216,CA216)</f>
        <v>0</v>
      </c>
      <c r="U216" s="31" t="n">
        <f aca="false">INDEX(Curves!$A$12:$AZ$907,$BZ216,CB216)</f>
        <v>0</v>
      </c>
      <c r="V216" s="31" t="n">
        <f aca="false">INDEX(Curves!$A$12:$AZ$907,$BZ216,CC216)</f>
        <v>0</v>
      </c>
      <c r="W216" s="31"/>
      <c r="X216" s="31" t="n">
        <f aca="false">INDEX(Curves!$A$12:$AZ$907,$BZ216,CE216)</f>
        <v>0</v>
      </c>
      <c r="Y216" s="31" t="n">
        <f aca="false">INDEX(Curves!$A$12:$AZ$907,$BZ216,CF216)</f>
        <v>0</v>
      </c>
      <c r="Z216" s="31" t="n">
        <f aca="false">INDEX(Curves!$A$12:$AZ$907,$BZ216,CG216)</f>
        <v>0</v>
      </c>
      <c r="AA216" s="31"/>
      <c r="AB216" s="31" t="n">
        <f aca="false">INDEX(Curves!$A$12:$AZ$907,$BZ216,CI216)</f>
        <v>0</v>
      </c>
      <c r="AC216" s="31" t="n">
        <f aca="false">INDEX(Curves!$A$12:$AZ$907,$BZ216,CJ216)</f>
        <v>0</v>
      </c>
      <c r="AD216" s="31" t="n">
        <f aca="false">INDEX(Curves!$A$12:$AZ$907,$BZ216,CK216)</f>
        <v>0</v>
      </c>
      <c r="AE216" s="31"/>
      <c r="AF216" s="31" t="n">
        <f aca="false">INDEX(Curves!$A$12:$AZ$907,$BZ216,CM216)</f>
        <v>0</v>
      </c>
      <c r="AG216" s="31" t="n">
        <f aca="false">INDEX(Curves!$A$12:$AZ$907,$BZ216,CN216)</f>
        <v>0</v>
      </c>
      <c r="AH216" s="31" t="n">
        <f aca="false">INDEX(Curves!$A$12:$AZ$907,$BZ216,CO216)</f>
        <v>0</v>
      </c>
      <c r="AI216" s="31"/>
      <c r="AJ216" s="31" t="n">
        <f aca="false">INDEX(Curves!$A$12:$AZ$907,$BZ216,CQ216)</f>
        <v>0</v>
      </c>
      <c r="AK216" s="31" t="n">
        <f aca="false">INDEX(Curves!$A$12:$AZ$907,$BZ216,CR216)</f>
        <v>0</v>
      </c>
      <c r="AL216" s="31" t="n">
        <f aca="false">INDEX(Curves!$A$12:$AZ$907,$BZ216,CS216)</f>
        <v>0</v>
      </c>
      <c r="AM216" s="31"/>
      <c r="AN216" s="31" t="n">
        <f aca="false">INDEX(Curves!$A$12:$AZ$907,$BZ216,CU216)</f>
        <v>0</v>
      </c>
      <c r="AO216" s="31" t="n">
        <f aca="false">INDEX(Curves!$A$12:$AZ$907,$BZ216,CV216)</f>
        <v>0</v>
      </c>
      <c r="AP216" s="31" t="n">
        <f aca="false">INDEX(Curves!$A$12:$AZ$907,$BZ216,CW216)</f>
        <v>0.99549902384093</v>
      </c>
      <c r="AQ216" s="31"/>
      <c r="AR216" s="31" t="n">
        <f aca="false">INDEX(Curves!$A$12:$AZ$907,$BZ216,CY216)</f>
        <v>0</v>
      </c>
      <c r="AS216" s="31" t="n">
        <f aca="false">INDEX(Curves!$A$12:$AZ$907,$BZ216,CZ216)</f>
        <v>0</v>
      </c>
      <c r="AT216" s="31" t="n">
        <f aca="false">INDEX(Curves!$A$12:$AZ$907,$BZ216,DA216)</f>
        <v>0.991172776658062</v>
      </c>
      <c r="AU216" s="31"/>
      <c r="AV216" s="31" t="n">
        <f aca="false">INDEX(Curves!$A$12:$AZ$907,$BZ216,DC216)</f>
        <v>0</v>
      </c>
      <c r="AW216" s="31" t="n">
        <f aca="false">INDEX(Curves!$A$12:$AZ$907,$BZ216,DD216)</f>
        <v>0</v>
      </c>
      <c r="AX216" s="31" t="n">
        <f aca="false">INDEX(Curves!$A$12:$AZ$907,$BZ216,DE216)</f>
        <v>0.986893222225967</v>
      </c>
      <c r="AY216" s="31"/>
      <c r="AZ216" s="31" t="n">
        <f aca="false">INDEX(Curves!$A$12:$AZ$907,$BZ216,DG216)</f>
        <v>0</v>
      </c>
      <c r="BA216" s="31" t="n">
        <f aca="false">INDEX(Curves!$A$12:$AZ$907,$BZ216,DH216)</f>
        <v>0</v>
      </c>
      <c r="BB216" s="31" t="n">
        <f aca="false">INDEX(Curves!$A$12:$AZ$907,$BZ216,DI216)</f>
        <v>0.983103546067962</v>
      </c>
      <c r="BC216" s="31"/>
      <c r="BD216" s="31" t="n">
        <f aca="false">INDEX(Curves!$A$12:$AZ$907,$BZ216,DK216)</f>
        <v>0</v>
      </c>
      <c r="BE216" s="31" t="n">
        <f aca="false">INDEX(Curves!$A$12:$AZ$907,$BZ216,DL216)</f>
        <v>0</v>
      </c>
      <c r="BF216" s="31" t="n">
        <f aca="false">INDEX(Curves!$A$12:$AZ$907,$BZ216,DM216)</f>
        <v>0</v>
      </c>
      <c r="BG216" s="31"/>
      <c r="BH216" s="31" t="n">
        <f aca="false">INDEX(Curves!$A$12:$AZ$907,$BZ216,DO216)</f>
        <v>0</v>
      </c>
      <c r="BI216" s="31" t="n">
        <f aca="false">INDEX(Curves!$A$12:$AZ$907,$BZ216,DP216)</f>
        <v>0</v>
      </c>
      <c r="BJ216" s="31" t="n">
        <f aca="false">INDEX(Curves!$A$12:$AZ$907,$BZ216,DQ216)</f>
        <v>0</v>
      </c>
      <c r="BK216" s="0"/>
      <c r="BL216" s="0"/>
      <c r="BM216" s="51" t="n">
        <f aca="false">BM215</f>
        <v>35916</v>
      </c>
      <c r="BN216" s="51" t="n">
        <f aca="false">EOMONTH(BM216,1)</f>
        <v>35976</v>
      </c>
      <c r="BO216" s="51" t="n">
        <f aca="false">EOMONTH(BN216,1)</f>
        <v>36007</v>
      </c>
      <c r="BP216" s="51" t="n">
        <f aca="false">EOMONTH(BO216,1)</f>
        <v>36038</v>
      </c>
      <c r="BQ216" s="51" t="n">
        <f aca="false">EOMONTH(BP216,1)</f>
        <v>36068</v>
      </c>
      <c r="BR216" s="51" t="n">
        <f aca="false">EOMONTH(BQ216,1)</f>
        <v>36099</v>
      </c>
      <c r="BS216" s="51" t="n">
        <f aca="false">EOMONTH(BR216,1)</f>
        <v>36129</v>
      </c>
      <c r="BT216" s="51" t="n">
        <f aca="false">EOMONTH(BS216,1)</f>
        <v>36160</v>
      </c>
      <c r="BU216" s="51" t="n">
        <f aca="false">EOMONTH(BT216,1)</f>
        <v>36191</v>
      </c>
      <c r="BV216" s="51" t="n">
        <f aca="false">EOMONTH(BU216,1)</f>
        <v>36219</v>
      </c>
      <c r="BW216" s="51" t="n">
        <f aca="false">EOMONTH(BV216,1)</f>
        <v>36250</v>
      </c>
      <c r="BX216" s="52"/>
      <c r="BZ216" s="34" t="n">
        <f aca="false">MATCH(C216,Curves!$C$12:$C$433,0)</f>
        <v>214</v>
      </c>
      <c r="CA216" s="34" t="n">
        <f aca="false">MATCH(CONCATENATE("NG ",TEXT($BM216,"mmm-yyyy")),Curves!$11:$11,0)</f>
        <v>20</v>
      </c>
      <c r="CB216" s="34" t="n">
        <f aca="false">MATCH(CONCATENATE("B ",TEXT($BM216,"mmm-yyyy")),Curves!$11:$11,0)</f>
        <v>8</v>
      </c>
      <c r="CC216" s="34" t="n">
        <f aca="false">MATCH(CONCATENATE("DISC ",TEXT($BM216,"mmm-yyyy")),Curves!$11:$11,0)</f>
        <v>32</v>
      </c>
      <c r="CD216" s="34"/>
      <c r="CE216" s="34" t="n">
        <f aca="false">MATCH(CONCATENATE("NG ",TEXT($BN216,"mmm-yyyy")),Curves!$11:$11,0)</f>
        <v>21</v>
      </c>
      <c r="CF216" s="34" t="n">
        <f aca="false">MATCH(CONCATENATE("B ",TEXT($BN216,"mmm-yyyy")),Curves!$11:$11,0)</f>
        <v>9</v>
      </c>
      <c r="CG216" s="34" t="n">
        <f aca="false">MATCH(CONCATENATE("DISC ",TEXT($BN216,"mmm-yyyy")),Curves!$11:$11,0)</f>
        <v>33</v>
      </c>
      <c r="CH216" s="34"/>
      <c r="CI216" s="34" t="n">
        <f aca="false">MATCH(CONCATENATE("NG ",TEXT($BO216,"mmm-yyyy")),Curves!$11:$11,0)</f>
        <v>22</v>
      </c>
      <c r="CJ216" s="34" t="n">
        <f aca="false">MATCH(CONCATENATE("B ",TEXT($BO216,"mmm-yyyy")),Curves!$11:$11,0)</f>
        <v>10</v>
      </c>
      <c r="CK216" s="34" t="n">
        <f aca="false">MATCH(CONCATENATE("DISC ",TEXT($BO216,"mmm-yyyy")),Curves!$11:$11,0)</f>
        <v>34</v>
      </c>
      <c r="CL216" s="34"/>
      <c r="CM216" s="34" t="n">
        <f aca="false">MATCH(CONCATENATE("NG ",TEXT($BP216,"mmm-yyyy")),Curves!$11:$11,0)</f>
        <v>23</v>
      </c>
      <c r="CN216" s="34" t="n">
        <f aca="false">MATCH(CONCATENATE("B ",TEXT($BP216,"mmm-yyyy")),Curves!$11:$11,0)</f>
        <v>11</v>
      </c>
      <c r="CO216" s="34" t="n">
        <f aca="false">MATCH(CONCATENATE("DISC ",TEXT($BP216,"mmm-yyyy")),Curves!$11:$11,0)</f>
        <v>35</v>
      </c>
      <c r="CP216" s="34"/>
      <c r="CQ216" s="34" t="n">
        <f aca="false">MATCH(CONCATENATE("NG ",TEXT($BQ216,"mmm-yyyy")),Curves!$11:$11,0)</f>
        <v>24</v>
      </c>
      <c r="CR216" s="34" t="n">
        <f aca="false">MATCH(CONCATENATE("B ",TEXT($BQ216,"mmm-yyyy")),Curves!$11:$11,0)</f>
        <v>12</v>
      </c>
      <c r="CS216" s="34" t="n">
        <f aca="false">MATCH(CONCATENATE("DISC ",TEXT($BQ216,"mmm-yyyy")),Curves!$11:$11,0)</f>
        <v>36</v>
      </c>
      <c r="CT216" s="34"/>
      <c r="CU216" s="34" t="n">
        <f aca="false">MATCH(CONCATENATE("NG ",TEXT($BR216,"mmm-yyyy")),Curves!$11:$11,0)</f>
        <v>25</v>
      </c>
      <c r="CV216" s="34" t="n">
        <f aca="false">MATCH(CONCATENATE("B ",TEXT($BR216,"mmm-yyyy")),Curves!$11:$11,0)</f>
        <v>13</v>
      </c>
      <c r="CW216" s="34" t="n">
        <f aca="false">MATCH(CONCATENATE("DISC ",TEXT($BR216,"mmm-yyyy")),Curves!$11:$11,0)</f>
        <v>37</v>
      </c>
      <c r="CX216" s="34"/>
      <c r="CY216" s="34" t="n">
        <f aca="false">MATCH(CONCATENATE("NG ",TEXT($BS216,"mmm-yyyy")),Curves!$11:$11,0)</f>
        <v>26</v>
      </c>
      <c r="CZ216" s="34" t="n">
        <f aca="false">MATCH(CONCATENATE("B ",TEXT($BS216,"mmm-yyyy")),Curves!$11:$11,0)</f>
        <v>14</v>
      </c>
      <c r="DA216" s="34" t="n">
        <f aca="false">MATCH(CONCATENATE("DISC ",TEXT($BS216,"mmm-yyyy")),Curves!$11:$11,0)</f>
        <v>38</v>
      </c>
      <c r="DB216" s="34"/>
      <c r="DC216" s="34" t="n">
        <f aca="false">MATCH(CONCATENATE("NG ",TEXT($BT216,"mmm-yyyy")),Curves!$11:$11,0)</f>
        <v>27</v>
      </c>
      <c r="DD216" s="34" t="n">
        <f aca="false">MATCH(CONCATENATE("B ",TEXT($BT216,"mmm-yyyy")),Curves!$11:$11,0)</f>
        <v>15</v>
      </c>
      <c r="DE216" s="34" t="n">
        <f aca="false">MATCH(CONCATENATE("DISC ",TEXT($BT216,"mmm-yyyy")),Curves!$11:$11,0)</f>
        <v>39</v>
      </c>
      <c r="DF216" s="34"/>
      <c r="DG216" s="34" t="n">
        <f aca="false">MATCH(CONCATENATE("NG ",TEXT($BU216,"mmm-yyyy")),Curves!$11:$11,0)</f>
        <v>28</v>
      </c>
      <c r="DH216" s="34" t="n">
        <f aca="false">MATCH(CONCATENATE("B ",TEXT($BU216,"mmm-yyyy")),Curves!$11:$11,0)</f>
        <v>16</v>
      </c>
      <c r="DI216" s="34" t="n">
        <f aca="false">MATCH(CONCATENATE("DISC ",TEXT($BU216,"mmm-yyyy")),Curves!$11:$11,0)</f>
        <v>40</v>
      </c>
      <c r="DK216" s="34" t="n">
        <f aca="false">MATCH(CONCATENATE("NG ",TEXT($BV216,"mmm-yyyy")),Curves!$11:$11,0)</f>
        <v>29</v>
      </c>
      <c r="DL216" s="34" t="n">
        <f aca="false">MATCH(CONCATENATE("B ",TEXT($BV216,"mmm-yyyy")),Curves!$11:$11,0)</f>
        <v>17</v>
      </c>
      <c r="DM216" s="34" t="n">
        <f aca="false">MATCH(CONCATENATE("DISC ",TEXT($BV216,"mmm-yyyy")),Curves!$11:$11,0)</f>
        <v>41</v>
      </c>
      <c r="DO216" s="34" t="n">
        <f aca="false">MATCH(CONCATENATE("NG ",TEXT($BW216,"mmm-yyyy")),Curves!$11:$11,0)</f>
        <v>30</v>
      </c>
      <c r="DP216" s="34" t="n">
        <f aca="false">MATCH(CONCATENATE("B ",TEXT($BW216,"mmm-yyyy")),Curves!$11:$11,0)</f>
        <v>18</v>
      </c>
      <c r="DQ216" s="34" t="n">
        <f aca="false">MATCH(CONCATENATE("DISC ",TEXT($BW216,"mmm-yyyy")),Curves!$11:$11,0)</f>
        <v>42</v>
      </c>
    </row>
    <row r="217" customFormat="false" ht="12.75" hidden="false" customHeight="false" outlineLevel="0" collapsed="false">
      <c r="B217" s="26" t="n">
        <f aca="false">IF(C217&lt;&gt;"",IF(C217&gt;=(WORKDAY(EOMONTH(C217,0)+1,-2)),EOMONTH(EOMONTH(C217,0)+1,0)+1,EOMONTH(C217,0)+1),"")</f>
        <v>36130</v>
      </c>
      <c r="C217" s="45" t="n">
        <f aca="false">IF(Curves!C226&lt;&gt;"",Curves!C226,"")</f>
        <v>36100</v>
      </c>
      <c r="D217" s="46"/>
      <c r="E217" s="47" t="n">
        <f aca="false">(T217+U217)*V217</f>
        <v>0</v>
      </c>
      <c r="F217" s="47" t="n">
        <f aca="false">(X217+Y217)*Z217</f>
        <v>0</v>
      </c>
      <c r="G217" s="47" t="n">
        <f aca="false">(AB217+AC217)*AD217</f>
        <v>0</v>
      </c>
      <c r="H217" s="47" t="n">
        <f aca="false">(AF217+AG217)*AH217</f>
        <v>0</v>
      </c>
      <c r="I217" s="47" t="n">
        <f aca="false">(AJ217+AK217)*AL217</f>
        <v>0</v>
      </c>
      <c r="J217" s="47" t="n">
        <f aca="false">(AN217+AO217)*AP217</f>
        <v>0</v>
      </c>
      <c r="K217" s="47" t="n">
        <f aca="false">(AR217+AS217)*AT217</f>
        <v>0</v>
      </c>
      <c r="L217" s="47" t="n">
        <f aca="false">(AV217+AW217)*AX217</f>
        <v>0</v>
      </c>
      <c r="M217" s="47" t="n">
        <f aca="false">(AZ217+BA217)*BB217</f>
        <v>0</v>
      </c>
      <c r="N217" s="47" t="n">
        <f aca="false">(BD217+BE217)*BF217</f>
        <v>0</v>
      </c>
      <c r="O217" s="48" t="n">
        <f aca="false">(BH217+BI217)*BJ217</f>
        <v>0</v>
      </c>
      <c r="P217" s="49" t="n">
        <f aca="false">MAX(E217:O217)</f>
        <v>0</v>
      </c>
      <c r="Q217" s="49" t="n">
        <f aca="false">MIN(L217:O217)</f>
        <v>0</v>
      </c>
      <c r="R217" s="50" t="n">
        <f aca="false">IF(P217-Q217&lt;&gt;0,P217-Q217,R216)</f>
        <v>0.231657759942243</v>
      </c>
      <c r="T217" s="31" t="n">
        <f aca="false">INDEX(Curves!$A$12:$AZ$907,$BZ217,CA217)</f>
        <v>0</v>
      </c>
      <c r="U217" s="31" t="n">
        <f aca="false">INDEX(Curves!$A$12:$AZ$907,$BZ217,CB217)</f>
        <v>0</v>
      </c>
      <c r="V217" s="31" t="n">
        <f aca="false">INDEX(Curves!$A$12:$AZ$907,$BZ217,CC217)</f>
        <v>0</v>
      </c>
      <c r="W217" s="31"/>
      <c r="X217" s="31" t="n">
        <f aca="false">INDEX(Curves!$A$12:$AZ$907,$BZ217,CE217)</f>
        <v>0</v>
      </c>
      <c r="Y217" s="31" t="n">
        <f aca="false">INDEX(Curves!$A$12:$AZ$907,$BZ217,CF217)</f>
        <v>0</v>
      </c>
      <c r="Z217" s="31" t="n">
        <f aca="false">INDEX(Curves!$A$12:$AZ$907,$BZ217,CG217)</f>
        <v>0</v>
      </c>
      <c r="AA217" s="31"/>
      <c r="AB217" s="31" t="n">
        <f aca="false">INDEX(Curves!$A$12:$AZ$907,$BZ217,CI217)</f>
        <v>0</v>
      </c>
      <c r="AC217" s="31" t="n">
        <f aca="false">INDEX(Curves!$A$12:$AZ$907,$BZ217,CJ217)</f>
        <v>0</v>
      </c>
      <c r="AD217" s="31" t="n">
        <f aca="false">INDEX(Curves!$A$12:$AZ$907,$BZ217,CK217)</f>
        <v>0</v>
      </c>
      <c r="AE217" s="31"/>
      <c r="AF217" s="31" t="n">
        <f aca="false">INDEX(Curves!$A$12:$AZ$907,$BZ217,CM217)</f>
        <v>0</v>
      </c>
      <c r="AG217" s="31" t="n">
        <f aca="false">INDEX(Curves!$A$12:$AZ$907,$BZ217,CN217)</f>
        <v>0</v>
      </c>
      <c r="AH217" s="31" t="n">
        <f aca="false">INDEX(Curves!$A$12:$AZ$907,$BZ217,CO217)</f>
        <v>0</v>
      </c>
      <c r="AI217" s="31"/>
      <c r="AJ217" s="31" t="n">
        <f aca="false">INDEX(Curves!$A$12:$AZ$907,$BZ217,CQ217)</f>
        <v>0</v>
      </c>
      <c r="AK217" s="31" t="n">
        <f aca="false">INDEX(Curves!$A$12:$AZ$907,$BZ217,CR217)</f>
        <v>0</v>
      </c>
      <c r="AL217" s="31" t="n">
        <f aca="false">INDEX(Curves!$A$12:$AZ$907,$BZ217,CS217)</f>
        <v>0</v>
      </c>
      <c r="AM217" s="31"/>
      <c r="AN217" s="31" t="n">
        <f aca="false">INDEX(Curves!$A$12:$AZ$907,$BZ217,CU217)</f>
        <v>0</v>
      </c>
      <c r="AO217" s="31" t="n">
        <f aca="false">INDEX(Curves!$A$12:$AZ$907,$BZ217,CV217)</f>
        <v>0</v>
      </c>
      <c r="AP217" s="31" t="n">
        <f aca="false">INDEX(Curves!$A$12:$AZ$907,$BZ217,CW217)</f>
        <v>0</v>
      </c>
      <c r="AQ217" s="31"/>
      <c r="AR217" s="31" t="n">
        <f aca="false">INDEX(Curves!$A$12:$AZ$907,$BZ217,CY217)</f>
        <v>0</v>
      </c>
      <c r="AS217" s="31" t="n">
        <f aca="false">INDEX(Curves!$A$12:$AZ$907,$BZ217,CZ217)</f>
        <v>0</v>
      </c>
      <c r="AT217" s="31" t="n">
        <f aca="false">INDEX(Curves!$A$12:$AZ$907,$BZ217,DA217)</f>
        <v>0</v>
      </c>
      <c r="AU217" s="31"/>
      <c r="AV217" s="31" t="n">
        <f aca="false">INDEX(Curves!$A$12:$AZ$907,$BZ217,DC217)</f>
        <v>0</v>
      </c>
      <c r="AW217" s="31" t="n">
        <f aca="false">INDEX(Curves!$A$12:$AZ$907,$BZ217,DD217)</f>
        <v>0</v>
      </c>
      <c r="AX217" s="31" t="n">
        <f aca="false">INDEX(Curves!$A$12:$AZ$907,$BZ217,DE217)</f>
        <v>0</v>
      </c>
      <c r="AY217" s="31"/>
      <c r="AZ217" s="31" t="n">
        <f aca="false">INDEX(Curves!$A$12:$AZ$907,$BZ217,DG217)</f>
        <v>0</v>
      </c>
      <c r="BA217" s="31" t="n">
        <f aca="false">INDEX(Curves!$A$12:$AZ$907,$BZ217,DH217)</f>
        <v>0</v>
      </c>
      <c r="BB217" s="31" t="n">
        <f aca="false">INDEX(Curves!$A$12:$AZ$907,$BZ217,DI217)</f>
        <v>0</v>
      </c>
      <c r="BC217" s="31"/>
      <c r="BD217" s="31" t="n">
        <f aca="false">INDEX(Curves!$A$12:$AZ$907,$BZ217,DK217)</f>
        <v>0</v>
      </c>
      <c r="BE217" s="31" t="n">
        <f aca="false">INDEX(Curves!$A$12:$AZ$907,$BZ217,DL217)</f>
        <v>0</v>
      </c>
      <c r="BF217" s="31" t="n">
        <f aca="false">INDEX(Curves!$A$12:$AZ$907,$BZ217,DM217)</f>
        <v>0</v>
      </c>
      <c r="BG217" s="31"/>
      <c r="BH217" s="31" t="n">
        <f aca="false">INDEX(Curves!$A$12:$AZ$907,$BZ217,DO217)</f>
        <v>0</v>
      </c>
      <c r="BI217" s="31" t="n">
        <f aca="false">INDEX(Curves!$A$12:$AZ$907,$BZ217,DP217)</f>
        <v>0</v>
      </c>
      <c r="BJ217" s="31" t="n">
        <f aca="false">INDEX(Curves!$A$12:$AZ$907,$BZ217,DQ217)</f>
        <v>0</v>
      </c>
      <c r="BK217" s="0"/>
      <c r="BL217" s="0"/>
      <c r="BM217" s="51" t="n">
        <f aca="false">BM216</f>
        <v>35916</v>
      </c>
      <c r="BN217" s="51" t="n">
        <f aca="false">EOMONTH(BM217,1)</f>
        <v>35976</v>
      </c>
      <c r="BO217" s="51" t="n">
        <f aca="false">EOMONTH(BN217,1)</f>
        <v>36007</v>
      </c>
      <c r="BP217" s="51" t="n">
        <f aca="false">EOMONTH(BO217,1)</f>
        <v>36038</v>
      </c>
      <c r="BQ217" s="51" t="n">
        <f aca="false">EOMONTH(BP217,1)</f>
        <v>36068</v>
      </c>
      <c r="BR217" s="51" t="n">
        <f aca="false">EOMONTH(BQ217,1)</f>
        <v>36099</v>
      </c>
      <c r="BS217" s="51" t="n">
        <f aca="false">EOMONTH(BR217,1)</f>
        <v>36129</v>
      </c>
      <c r="BT217" s="51" t="n">
        <f aca="false">EOMONTH(BS217,1)</f>
        <v>36160</v>
      </c>
      <c r="BU217" s="51" t="n">
        <f aca="false">EOMONTH(BT217,1)</f>
        <v>36191</v>
      </c>
      <c r="BV217" s="51" t="n">
        <f aca="false">EOMONTH(BU217,1)</f>
        <v>36219</v>
      </c>
      <c r="BW217" s="51" t="n">
        <f aca="false">EOMONTH(BV217,1)</f>
        <v>36250</v>
      </c>
      <c r="BX217" s="52"/>
      <c r="BZ217" s="34" t="n">
        <f aca="false">MATCH(C217,Curves!$C$12:$C$433,0)</f>
        <v>215</v>
      </c>
      <c r="CA217" s="34" t="n">
        <f aca="false">MATCH(CONCATENATE("NG ",TEXT($BM217,"mmm-yyyy")),Curves!$11:$11,0)</f>
        <v>20</v>
      </c>
      <c r="CB217" s="34" t="n">
        <f aca="false">MATCH(CONCATENATE("B ",TEXT($BM217,"mmm-yyyy")),Curves!$11:$11,0)</f>
        <v>8</v>
      </c>
      <c r="CC217" s="34" t="n">
        <f aca="false">MATCH(CONCATENATE("DISC ",TEXT($BM217,"mmm-yyyy")),Curves!$11:$11,0)</f>
        <v>32</v>
      </c>
      <c r="CD217" s="34"/>
      <c r="CE217" s="34" t="n">
        <f aca="false">MATCH(CONCATENATE("NG ",TEXT($BN217,"mmm-yyyy")),Curves!$11:$11,0)</f>
        <v>21</v>
      </c>
      <c r="CF217" s="34" t="n">
        <f aca="false">MATCH(CONCATENATE("B ",TEXT($BN217,"mmm-yyyy")),Curves!$11:$11,0)</f>
        <v>9</v>
      </c>
      <c r="CG217" s="34" t="n">
        <f aca="false">MATCH(CONCATENATE("DISC ",TEXT($BN217,"mmm-yyyy")),Curves!$11:$11,0)</f>
        <v>33</v>
      </c>
      <c r="CH217" s="34"/>
      <c r="CI217" s="34" t="n">
        <f aca="false">MATCH(CONCATENATE("NG ",TEXT($BO217,"mmm-yyyy")),Curves!$11:$11,0)</f>
        <v>22</v>
      </c>
      <c r="CJ217" s="34" t="n">
        <f aca="false">MATCH(CONCATENATE("B ",TEXT($BO217,"mmm-yyyy")),Curves!$11:$11,0)</f>
        <v>10</v>
      </c>
      <c r="CK217" s="34" t="n">
        <f aca="false">MATCH(CONCATENATE("DISC ",TEXT($BO217,"mmm-yyyy")),Curves!$11:$11,0)</f>
        <v>34</v>
      </c>
      <c r="CL217" s="34"/>
      <c r="CM217" s="34" t="n">
        <f aca="false">MATCH(CONCATENATE("NG ",TEXT($BP217,"mmm-yyyy")),Curves!$11:$11,0)</f>
        <v>23</v>
      </c>
      <c r="CN217" s="34" t="n">
        <f aca="false">MATCH(CONCATENATE("B ",TEXT($BP217,"mmm-yyyy")),Curves!$11:$11,0)</f>
        <v>11</v>
      </c>
      <c r="CO217" s="34" t="n">
        <f aca="false">MATCH(CONCATENATE("DISC ",TEXT($BP217,"mmm-yyyy")),Curves!$11:$11,0)</f>
        <v>35</v>
      </c>
      <c r="CP217" s="34"/>
      <c r="CQ217" s="34" t="n">
        <f aca="false">MATCH(CONCATENATE("NG ",TEXT($BQ217,"mmm-yyyy")),Curves!$11:$11,0)</f>
        <v>24</v>
      </c>
      <c r="CR217" s="34" t="n">
        <f aca="false">MATCH(CONCATENATE("B ",TEXT($BQ217,"mmm-yyyy")),Curves!$11:$11,0)</f>
        <v>12</v>
      </c>
      <c r="CS217" s="34" t="n">
        <f aca="false">MATCH(CONCATENATE("DISC ",TEXT($BQ217,"mmm-yyyy")),Curves!$11:$11,0)</f>
        <v>36</v>
      </c>
      <c r="CT217" s="34"/>
      <c r="CU217" s="34" t="n">
        <f aca="false">MATCH(CONCATENATE("NG ",TEXT($BR217,"mmm-yyyy")),Curves!$11:$11,0)</f>
        <v>25</v>
      </c>
      <c r="CV217" s="34" t="n">
        <f aca="false">MATCH(CONCATENATE("B ",TEXT($BR217,"mmm-yyyy")),Curves!$11:$11,0)</f>
        <v>13</v>
      </c>
      <c r="CW217" s="34" t="n">
        <f aca="false">MATCH(CONCATENATE("DISC ",TEXT($BR217,"mmm-yyyy")),Curves!$11:$11,0)</f>
        <v>37</v>
      </c>
      <c r="CX217" s="34"/>
      <c r="CY217" s="34" t="n">
        <f aca="false">MATCH(CONCATENATE("NG ",TEXT($BS217,"mmm-yyyy")),Curves!$11:$11,0)</f>
        <v>26</v>
      </c>
      <c r="CZ217" s="34" t="n">
        <f aca="false">MATCH(CONCATENATE("B ",TEXT($BS217,"mmm-yyyy")),Curves!$11:$11,0)</f>
        <v>14</v>
      </c>
      <c r="DA217" s="34" t="n">
        <f aca="false">MATCH(CONCATENATE("DISC ",TEXT($BS217,"mmm-yyyy")),Curves!$11:$11,0)</f>
        <v>38</v>
      </c>
      <c r="DB217" s="34"/>
      <c r="DC217" s="34" t="n">
        <f aca="false">MATCH(CONCATENATE("NG ",TEXT($BT217,"mmm-yyyy")),Curves!$11:$11,0)</f>
        <v>27</v>
      </c>
      <c r="DD217" s="34" t="n">
        <f aca="false">MATCH(CONCATENATE("B ",TEXT($BT217,"mmm-yyyy")),Curves!$11:$11,0)</f>
        <v>15</v>
      </c>
      <c r="DE217" s="34" t="n">
        <f aca="false">MATCH(CONCATENATE("DISC ",TEXT($BT217,"mmm-yyyy")),Curves!$11:$11,0)</f>
        <v>39</v>
      </c>
      <c r="DF217" s="34"/>
      <c r="DG217" s="34" t="n">
        <f aca="false">MATCH(CONCATENATE("NG ",TEXT($BU217,"mmm-yyyy")),Curves!$11:$11,0)</f>
        <v>28</v>
      </c>
      <c r="DH217" s="34" t="n">
        <f aca="false">MATCH(CONCATENATE("B ",TEXT($BU217,"mmm-yyyy")),Curves!$11:$11,0)</f>
        <v>16</v>
      </c>
      <c r="DI217" s="34" t="n">
        <f aca="false">MATCH(CONCATENATE("DISC ",TEXT($BU217,"mmm-yyyy")),Curves!$11:$11,0)</f>
        <v>40</v>
      </c>
      <c r="DK217" s="34" t="n">
        <f aca="false">MATCH(CONCATENATE("NG ",TEXT($BV217,"mmm-yyyy")),Curves!$11:$11,0)</f>
        <v>29</v>
      </c>
      <c r="DL217" s="34" t="n">
        <f aca="false">MATCH(CONCATENATE("B ",TEXT($BV217,"mmm-yyyy")),Curves!$11:$11,0)</f>
        <v>17</v>
      </c>
      <c r="DM217" s="34" t="n">
        <f aca="false">MATCH(CONCATENATE("DISC ",TEXT($BV217,"mmm-yyyy")),Curves!$11:$11,0)</f>
        <v>41</v>
      </c>
      <c r="DO217" s="34" t="n">
        <f aca="false">MATCH(CONCATENATE("NG ",TEXT($BW217,"mmm-yyyy")),Curves!$11:$11,0)</f>
        <v>30</v>
      </c>
      <c r="DP217" s="34" t="n">
        <f aca="false">MATCH(CONCATENATE("B ",TEXT($BW217,"mmm-yyyy")),Curves!$11:$11,0)</f>
        <v>18</v>
      </c>
      <c r="DQ217" s="34" t="n">
        <f aca="false">MATCH(CONCATENATE("DISC ",TEXT($BW217,"mmm-yyyy")),Curves!$11:$11,0)</f>
        <v>42</v>
      </c>
    </row>
    <row r="218" customFormat="false" ht="12.75" hidden="false" customHeight="false" outlineLevel="0" collapsed="false">
      <c r="B218" s="26" t="n">
        <f aca="false">IF(C218&lt;&gt;"",IF(C218&gt;=(WORKDAY(EOMONTH(C218,0)+1,-2)),EOMONTH(EOMONTH(C218,0)+1,0)+1,EOMONTH(C218,0)+1),"")</f>
        <v>36130</v>
      </c>
      <c r="C218" s="45" t="n">
        <f aca="false">IF(Curves!C227&lt;&gt;"",Curves!C227,"")</f>
        <v>36101</v>
      </c>
      <c r="D218" s="46"/>
      <c r="E218" s="47" t="n">
        <f aca="false">(T218+U218)*V218</f>
        <v>0</v>
      </c>
      <c r="F218" s="47" t="n">
        <f aca="false">(X218+Y218)*Z218</f>
        <v>0</v>
      </c>
      <c r="G218" s="47" t="n">
        <f aca="false">(AB218+AC218)*AD218</f>
        <v>0</v>
      </c>
      <c r="H218" s="47" t="n">
        <f aca="false">(AF218+AG218)*AH218</f>
        <v>0</v>
      </c>
      <c r="I218" s="47" t="n">
        <f aca="false">(AJ218+AK218)*AL218</f>
        <v>0</v>
      </c>
      <c r="J218" s="47" t="n">
        <f aca="false">(AN218+AO218)*AP218</f>
        <v>0</v>
      </c>
      <c r="K218" s="47" t="n">
        <f aca="false">(AR218+AS218)*AT218</f>
        <v>0</v>
      </c>
      <c r="L218" s="47" t="n">
        <f aca="false">(AV218+AW218)*AX218</f>
        <v>2.67581966911403</v>
      </c>
      <c r="M218" s="47" t="n">
        <f aca="false">(AZ218+BA218)*BB218</f>
        <v>2.81768242821817</v>
      </c>
      <c r="N218" s="47" t="n">
        <f aca="false">(BD218+BE218)*BF218</f>
        <v>2.72639739003078</v>
      </c>
      <c r="O218" s="48" t="n">
        <f aca="false">(BH218+BI218)*BJ218</f>
        <v>2.56823849156082</v>
      </c>
      <c r="P218" s="49" t="n">
        <f aca="false">MAX(E218:O218)</f>
        <v>2.81768242821817</v>
      </c>
      <c r="Q218" s="49" t="n">
        <f aca="false">MIN(L218:O218)</f>
        <v>2.56823849156082</v>
      </c>
      <c r="R218" s="50" t="n">
        <f aca="false">IF(P218-Q218&lt;&gt;0,P218-Q218,R217)</f>
        <v>0.249443936657354</v>
      </c>
      <c r="T218" s="31" t="n">
        <f aca="false">INDEX(Curves!$A$12:$AZ$907,$BZ218,CA218)</f>
        <v>0</v>
      </c>
      <c r="U218" s="31" t="n">
        <f aca="false">INDEX(Curves!$A$12:$AZ$907,$BZ218,CB218)</f>
        <v>0</v>
      </c>
      <c r="V218" s="31" t="n">
        <f aca="false">INDEX(Curves!$A$12:$AZ$907,$BZ218,CC218)</f>
        <v>0</v>
      </c>
      <c r="W218" s="31"/>
      <c r="X218" s="31" t="n">
        <f aca="false">INDEX(Curves!$A$12:$AZ$907,$BZ218,CE218)</f>
        <v>0</v>
      </c>
      <c r="Y218" s="31" t="n">
        <f aca="false">INDEX(Curves!$A$12:$AZ$907,$BZ218,CF218)</f>
        <v>0</v>
      </c>
      <c r="Z218" s="31" t="n">
        <f aca="false">INDEX(Curves!$A$12:$AZ$907,$BZ218,CG218)</f>
        <v>0</v>
      </c>
      <c r="AA218" s="31"/>
      <c r="AB218" s="31" t="n">
        <f aca="false">INDEX(Curves!$A$12:$AZ$907,$BZ218,CI218)</f>
        <v>0</v>
      </c>
      <c r="AC218" s="31" t="n">
        <f aca="false">INDEX(Curves!$A$12:$AZ$907,$BZ218,CJ218)</f>
        <v>0</v>
      </c>
      <c r="AD218" s="31" t="n">
        <f aca="false">INDEX(Curves!$A$12:$AZ$907,$BZ218,CK218)</f>
        <v>0</v>
      </c>
      <c r="AE218" s="31"/>
      <c r="AF218" s="31" t="n">
        <f aca="false">INDEX(Curves!$A$12:$AZ$907,$BZ218,CM218)</f>
        <v>0</v>
      </c>
      <c r="AG218" s="31" t="n">
        <f aca="false">INDEX(Curves!$A$12:$AZ$907,$BZ218,CN218)</f>
        <v>0</v>
      </c>
      <c r="AH218" s="31" t="n">
        <f aca="false">INDEX(Curves!$A$12:$AZ$907,$BZ218,CO218)</f>
        <v>0</v>
      </c>
      <c r="AI218" s="31"/>
      <c r="AJ218" s="31" t="n">
        <f aca="false">INDEX(Curves!$A$12:$AZ$907,$BZ218,CQ218)</f>
        <v>0</v>
      </c>
      <c r="AK218" s="31" t="n">
        <f aca="false">INDEX(Curves!$A$12:$AZ$907,$BZ218,CR218)</f>
        <v>0</v>
      </c>
      <c r="AL218" s="31" t="n">
        <f aca="false">INDEX(Curves!$A$12:$AZ$907,$BZ218,CS218)</f>
        <v>0</v>
      </c>
      <c r="AM218" s="31"/>
      <c r="AN218" s="31" t="n">
        <f aca="false">INDEX(Curves!$A$12:$AZ$907,$BZ218,CU218)</f>
        <v>0</v>
      </c>
      <c r="AO218" s="31" t="n">
        <f aca="false">INDEX(Curves!$A$12:$AZ$907,$BZ218,CV218)</f>
        <v>0</v>
      </c>
      <c r="AP218" s="31" t="n">
        <f aca="false">INDEX(Curves!$A$12:$AZ$907,$BZ218,CW218)</f>
        <v>0</v>
      </c>
      <c r="AQ218" s="31"/>
      <c r="AR218" s="31" t="n">
        <f aca="false">INDEX(Curves!$A$12:$AZ$907,$BZ218,CY218)</f>
        <v>0</v>
      </c>
      <c r="AS218" s="31" t="n">
        <f aca="false">INDEX(Curves!$A$12:$AZ$907,$BZ218,CZ218)</f>
        <v>0</v>
      </c>
      <c r="AT218" s="31" t="n">
        <f aca="false">INDEX(Curves!$A$12:$AZ$907,$BZ218,DA218)</f>
        <v>0</v>
      </c>
      <c r="AU218" s="31"/>
      <c r="AV218" s="31" t="n">
        <f aca="false">INDEX(Curves!$A$12:$AZ$907,$BZ218,DC218)</f>
        <v>2.387</v>
      </c>
      <c r="AW218" s="31" t="n">
        <f aca="false">INDEX(Curves!$A$12:$AZ$907,$BZ218,DD218)</f>
        <v>0.3</v>
      </c>
      <c r="AX218" s="31" t="n">
        <f aca="false">INDEX(Curves!$A$12:$AZ$907,$BZ218,DE218)</f>
        <v>0.99583910275922</v>
      </c>
      <c r="AY218" s="31"/>
      <c r="AZ218" s="31" t="n">
        <f aca="false">INDEX(Curves!$A$12:$AZ$907,$BZ218,DG218)</f>
        <v>2.552</v>
      </c>
      <c r="BA218" s="31" t="n">
        <f aca="false">INDEX(Curves!$A$12:$AZ$907,$BZ218,DH218)</f>
        <v>0.29</v>
      </c>
      <c r="BB218" s="31" t="n">
        <f aca="false">INDEX(Curves!$A$12:$AZ$907,$BZ218,DI218)</f>
        <v>0.991443500428632</v>
      </c>
      <c r="BC218" s="31"/>
      <c r="BD218" s="31" t="n">
        <f aca="false">INDEX(Curves!$A$12:$AZ$907,$BZ218,DK218)</f>
        <v>2.472</v>
      </c>
      <c r="BE218" s="31" t="n">
        <f aca="false">INDEX(Curves!$A$12:$AZ$907,$BZ218,DL218)</f>
        <v>0.29</v>
      </c>
      <c r="BF218" s="31" t="n">
        <f aca="false">INDEX(Curves!$A$12:$AZ$907,$BZ218,DM218)</f>
        <v>0.987109844326857</v>
      </c>
      <c r="BG218" s="31"/>
      <c r="BH218" s="31" t="n">
        <f aca="false">INDEX(Curves!$A$12:$AZ$907,$BZ218,DO218)</f>
        <v>2.357</v>
      </c>
      <c r="BI218" s="31" t="n">
        <f aca="false">INDEX(Curves!$A$12:$AZ$907,$BZ218,DP218)</f>
        <v>0.255</v>
      </c>
      <c r="BJ218" s="31" t="n">
        <f aca="false">INDEX(Curves!$A$12:$AZ$907,$BZ218,DQ218)</f>
        <v>0.983245976860957</v>
      </c>
      <c r="BK218" s="0"/>
      <c r="BL218" s="0"/>
      <c r="BM218" s="51" t="n">
        <f aca="false">BM217</f>
        <v>35916</v>
      </c>
      <c r="BN218" s="51" t="n">
        <f aca="false">EOMONTH(BM218,1)</f>
        <v>35976</v>
      </c>
      <c r="BO218" s="51" t="n">
        <f aca="false">EOMONTH(BN218,1)</f>
        <v>36007</v>
      </c>
      <c r="BP218" s="51" t="n">
        <f aca="false">EOMONTH(BO218,1)</f>
        <v>36038</v>
      </c>
      <c r="BQ218" s="51" t="n">
        <f aca="false">EOMONTH(BP218,1)</f>
        <v>36068</v>
      </c>
      <c r="BR218" s="51" t="n">
        <f aca="false">EOMONTH(BQ218,1)</f>
        <v>36099</v>
      </c>
      <c r="BS218" s="51" t="n">
        <f aca="false">EOMONTH(BR218,1)</f>
        <v>36129</v>
      </c>
      <c r="BT218" s="51" t="n">
        <f aca="false">EOMONTH(BS218,1)</f>
        <v>36160</v>
      </c>
      <c r="BU218" s="51" t="n">
        <f aca="false">EOMONTH(BT218,1)</f>
        <v>36191</v>
      </c>
      <c r="BV218" s="51" t="n">
        <f aca="false">EOMONTH(BU218,1)</f>
        <v>36219</v>
      </c>
      <c r="BW218" s="51" t="n">
        <f aca="false">EOMONTH(BV218,1)</f>
        <v>36250</v>
      </c>
      <c r="BX218" s="52"/>
      <c r="BZ218" s="34" t="n">
        <f aca="false">MATCH(C218,Curves!$C$12:$C$433,0)</f>
        <v>216</v>
      </c>
      <c r="CA218" s="34" t="n">
        <f aca="false">MATCH(CONCATENATE("NG ",TEXT($BM218,"mmm-yyyy")),Curves!$11:$11,0)</f>
        <v>20</v>
      </c>
      <c r="CB218" s="34" t="n">
        <f aca="false">MATCH(CONCATENATE("B ",TEXT($BM218,"mmm-yyyy")),Curves!$11:$11,0)</f>
        <v>8</v>
      </c>
      <c r="CC218" s="34" t="n">
        <f aca="false">MATCH(CONCATENATE("DISC ",TEXT($BM218,"mmm-yyyy")),Curves!$11:$11,0)</f>
        <v>32</v>
      </c>
      <c r="CD218" s="34"/>
      <c r="CE218" s="34" t="n">
        <f aca="false">MATCH(CONCATENATE("NG ",TEXT($BN218,"mmm-yyyy")),Curves!$11:$11,0)</f>
        <v>21</v>
      </c>
      <c r="CF218" s="34" t="n">
        <f aca="false">MATCH(CONCATENATE("B ",TEXT($BN218,"mmm-yyyy")),Curves!$11:$11,0)</f>
        <v>9</v>
      </c>
      <c r="CG218" s="34" t="n">
        <f aca="false">MATCH(CONCATENATE("DISC ",TEXT($BN218,"mmm-yyyy")),Curves!$11:$11,0)</f>
        <v>33</v>
      </c>
      <c r="CH218" s="34"/>
      <c r="CI218" s="34" t="n">
        <f aca="false">MATCH(CONCATENATE("NG ",TEXT($BO218,"mmm-yyyy")),Curves!$11:$11,0)</f>
        <v>22</v>
      </c>
      <c r="CJ218" s="34" t="n">
        <f aca="false">MATCH(CONCATENATE("B ",TEXT($BO218,"mmm-yyyy")),Curves!$11:$11,0)</f>
        <v>10</v>
      </c>
      <c r="CK218" s="34" t="n">
        <f aca="false">MATCH(CONCATENATE("DISC ",TEXT($BO218,"mmm-yyyy")),Curves!$11:$11,0)</f>
        <v>34</v>
      </c>
      <c r="CL218" s="34"/>
      <c r="CM218" s="34" t="n">
        <f aca="false">MATCH(CONCATENATE("NG ",TEXT($BP218,"mmm-yyyy")),Curves!$11:$11,0)</f>
        <v>23</v>
      </c>
      <c r="CN218" s="34" t="n">
        <f aca="false">MATCH(CONCATENATE("B ",TEXT($BP218,"mmm-yyyy")),Curves!$11:$11,0)</f>
        <v>11</v>
      </c>
      <c r="CO218" s="34" t="n">
        <f aca="false">MATCH(CONCATENATE("DISC ",TEXT($BP218,"mmm-yyyy")),Curves!$11:$11,0)</f>
        <v>35</v>
      </c>
      <c r="CP218" s="34"/>
      <c r="CQ218" s="34" t="n">
        <f aca="false">MATCH(CONCATENATE("NG ",TEXT($BQ218,"mmm-yyyy")),Curves!$11:$11,0)</f>
        <v>24</v>
      </c>
      <c r="CR218" s="34" t="n">
        <f aca="false">MATCH(CONCATENATE("B ",TEXT($BQ218,"mmm-yyyy")),Curves!$11:$11,0)</f>
        <v>12</v>
      </c>
      <c r="CS218" s="34" t="n">
        <f aca="false">MATCH(CONCATENATE("DISC ",TEXT($BQ218,"mmm-yyyy")),Curves!$11:$11,0)</f>
        <v>36</v>
      </c>
      <c r="CT218" s="34"/>
      <c r="CU218" s="34" t="n">
        <f aca="false">MATCH(CONCATENATE("NG ",TEXT($BR218,"mmm-yyyy")),Curves!$11:$11,0)</f>
        <v>25</v>
      </c>
      <c r="CV218" s="34" t="n">
        <f aca="false">MATCH(CONCATENATE("B ",TEXT($BR218,"mmm-yyyy")),Curves!$11:$11,0)</f>
        <v>13</v>
      </c>
      <c r="CW218" s="34" t="n">
        <f aca="false">MATCH(CONCATENATE("DISC ",TEXT($BR218,"mmm-yyyy")),Curves!$11:$11,0)</f>
        <v>37</v>
      </c>
      <c r="CX218" s="34"/>
      <c r="CY218" s="34" t="n">
        <f aca="false">MATCH(CONCATENATE("NG ",TEXT($BS218,"mmm-yyyy")),Curves!$11:$11,0)</f>
        <v>26</v>
      </c>
      <c r="CZ218" s="34" t="n">
        <f aca="false">MATCH(CONCATENATE("B ",TEXT($BS218,"mmm-yyyy")),Curves!$11:$11,0)</f>
        <v>14</v>
      </c>
      <c r="DA218" s="34" t="n">
        <f aca="false">MATCH(CONCATENATE("DISC ",TEXT($BS218,"mmm-yyyy")),Curves!$11:$11,0)</f>
        <v>38</v>
      </c>
      <c r="DB218" s="34"/>
      <c r="DC218" s="34" t="n">
        <f aca="false">MATCH(CONCATENATE("NG ",TEXT($BT218,"mmm-yyyy")),Curves!$11:$11,0)</f>
        <v>27</v>
      </c>
      <c r="DD218" s="34" t="n">
        <f aca="false">MATCH(CONCATENATE("B ",TEXT($BT218,"mmm-yyyy")),Curves!$11:$11,0)</f>
        <v>15</v>
      </c>
      <c r="DE218" s="34" t="n">
        <f aca="false">MATCH(CONCATENATE("DISC ",TEXT($BT218,"mmm-yyyy")),Curves!$11:$11,0)</f>
        <v>39</v>
      </c>
      <c r="DF218" s="34"/>
      <c r="DG218" s="34" t="n">
        <f aca="false">MATCH(CONCATENATE("NG ",TEXT($BU218,"mmm-yyyy")),Curves!$11:$11,0)</f>
        <v>28</v>
      </c>
      <c r="DH218" s="34" t="n">
        <f aca="false">MATCH(CONCATENATE("B ",TEXT($BU218,"mmm-yyyy")),Curves!$11:$11,0)</f>
        <v>16</v>
      </c>
      <c r="DI218" s="34" t="n">
        <f aca="false">MATCH(CONCATENATE("DISC ",TEXT($BU218,"mmm-yyyy")),Curves!$11:$11,0)</f>
        <v>40</v>
      </c>
      <c r="DK218" s="34" t="n">
        <f aca="false">MATCH(CONCATENATE("NG ",TEXT($BV218,"mmm-yyyy")),Curves!$11:$11,0)</f>
        <v>29</v>
      </c>
      <c r="DL218" s="34" t="n">
        <f aca="false">MATCH(CONCATENATE("B ",TEXT($BV218,"mmm-yyyy")),Curves!$11:$11,0)</f>
        <v>17</v>
      </c>
      <c r="DM218" s="34" t="n">
        <f aca="false">MATCH(CONCATENATE("DISC ",TEXT($BV218,"mmm-yyyy")),Curves!$11:$11,0)</f>
        <v>41</v>
      </c>
      <c r="DO218" s="34" t="n">
        <f aca="false">MATCH(CONCATENATE("NG ",TEXT($BW218,"mmm-yyyy")),Curves!$11:$11,0)</f>
        <v>30</v>
      </c>
      <c r="DP218" s="34" t="n">
        <f aca="false">MATCH(CONCATENATE("B ",TEXT($BW218,"mmm-yyyy")),Curves!$11:$11,0)</f>
        <v>18</v>
      </c>
      <c r="DQ218" s="34" t="n">
        <f aca="false">MATCH(CONCATENATE("DISC ",TEXT($BW218,"mmm-yyyy")),Curves!$11:$11,0)</f>
        <v>42</v>
      </c>
    </row>
    <row r="219" customFormat="false" ht="12.75" hidden="false" customHeight="false" outlineLevel="0" collapsed="false">
      <c r="B219" s="26" t="n">
        <f aca="false">IF(C219&lt;&gt;"",IF(C219&gt;=(WORKDAY(EOMONTH(C219,0)+1,-2)),EOMONTH(EOMONTH(C219,0)+1,0)+1,EOMONTH(C219,0)+1),"")</f>
        <v>36130</v>
      </c>
      <c r="C219" s="45" t="n">
        <f aca="false">IF(Curves!C228&lt;&gt;"",Curves!C228,"")</f>
        <v>36102</v>
      </c>
      <c r="D219" s="46"/>
      <c r="E219" s="47" t="n">
        <f aca="false">(T219+U219)*V219</f>
        <v>0</v>
      </c>
      <c r="F219" s="47" t="n">
        <f aca="false">(X219+Y219)*Z219</f>
        <v>0</v>
      </c>
      <c r="G219" s="47" t="n">
        <f aca="false">(AB219+AC219)*AD219</f>
        <v>0</v>
      </c>
      <c r="H219" s="47" t="n">
        <f aca="false">(AF219+AG219)*AH219</f>
        <v>0</v>
      </c>
      <c r="I219" s="47" t="n">
        <f aca="false">(AJ219+AK219)*AL219</f>
        <v>0</v>
      </c>
      <c r="J219" s="47" t="n">
        <f aca="false">(AN219+AO219)*AP219</f>
        <v>0</v>
      </c>
      <c r="K219" s="47" t="n">
        <f aca="false">(AR219+AS219)*AT219</f>
        <v>0</v>
      </c>
      <c r="L219" s="47" t="n">
        <f aca="false">(AV219+AW219)*AX219</f>
        <v>2.69504065571048</v>
      </c>
      <c r="M219" s="47" t="n">
        <f aca="false">(AZ219+BA219)*BB219</f>
        <v>2.84084611622908</v>
      </c>
      <c r="N219" s="47" t="n">
        <f aca="false">(BD219+BE219)*BF219</f>
        <v>2.73960745114142</v>
      </c>
      <c r="O219" s="48" t="n">
        <f aca="false">(BH219+BI219)*BJ219</f>
        <v>2.58634990841391</v>
      </c>
      <c r="P219" s="49" t="n">
        <f aca="false">MAX(E219:O219)</f>
        <v>2.84084611622908</v>
      </c>
      <c r="Q219" s="49" t="n">
        <f aca="false">MIN(L219:O219)</f>
        <v>2.58634990841391</v>
      </c>
      <c r="R219" s="50" t="n">
        <f aca="false">IF(P219-Q219&lt;&gt;0,P219-Q219,R218)</f>
        <v>0.25449620781517</v>
      </c>
      <c r="T219" s="31" t="n">
        <f aca="false">INDEX(Curves!$A$12:$AZ$907,$BZ219,CA219)</f>
        <v>0</v>
      </c>
      <c r="U219" s="31" t="n">
        <f aca="false">INDEX(Curves!$A$12:$AZ$907,$BZ219,CB219)</f>
        <v>0</v>
      </c>
      <c r="V219" s="31" t="n">
        <f aca="false">INDEX(Curves!$A$12:$AZ$907,$BZ219,CC219)</f>
        <v>0</v>
      </c>
      <c r="W219" s="31"/>
      <c r="X219" s="31" t="n">
        <f aca="false">INDEX(Curves!$A$12:$AZ$907,$BZ219,CE219)</f>
        <v>0</v>
      </c>
      <c r="Y219" s="31" t="n">
        <f aca="false">INDEX(Curves!$A$12:$AZ$907,$BZ219,CF219)</f>
        <v>0</v>
      </c>
      <c r="Z219" s="31" t="n">
        <f aca="false">INDEX(Curves!$A$12:$AZ$907,$BZ219,CG219)</f>
        <v>0</v>
      </c>
      <c r="AA219" s="31"/>
      <c r="AB219" s="31" t="n">
        <f aca="false">INDEX(Curves!$A$12:$AZ$907,$BZ219,CI219)</f>
        <v>0</v>
      </c>
      <c r="AC219" s="31" t="n">
        <f aca="false">INDEX(Curves!$A$12:$AZ$907,$BZ219,CJ219)</f>
        <v>0</v>
      </c>
      <c r="AD219" s="31" t="n">
        <f aca="false">INDEX(Curves!$A$12:$AZ$907,$BZ219,CK219)</f>
        <v>0</v>
      </c>
      <c r="AE219" s="31"/>
      <c r="AF219" s="31" t="n">
        <f aca="false">INDEX(Curves!$A$12:$AZ$907,$BZ219,CM219)</f>
        <v>0</v>
      </c>
      <c r="AG219" s="31" t="n">
        <f aca="false">INDEX(Curves!$A$12:$AZ$907,$BZ219,CN219)</f>
        <v>0</v>
      </c>
      <c r="AH219" s="31" t="n">
        <f aca="false">INDEX(Curves!$A$12:$AZ$907,$BZ219,CO219)</f>
        <v>0</v>
      </c>
      <c r="AI219" s="31"/>
      <c r="AJ219" s="31" t="n">
        <f aca="false">INDEX(Curves!$A$12:$AZ$907,$BZ219,CQ219)</f>
        <v>0</v>
      </c>
      <c r="AK219" s="31" t="n">
        <f aca="false">INDEX(Curves!$A$12:$AZ$907,$BZ219,CR219)</f>
        <v>0</v>
      </c>
      <c r="AL219" s="31" t="n">
        <f aca="false">INDEX(Curves!$A$12:$AZ$907,$BZ219,CS219)</f>
        <v>0</v>
      </c>
      <c r="AM219" s="31"/>
      <c r="AN219" s="31" t="n">
        <f aca="false">INDEX(Curves!$A$12:$AZ$907,$BZ219,CU219)</f>
        <v>0</v>
      </c>
      <c r="AO219" s="31" t="n">
        <f aca="false">INDEX(Curves!$A$12:$AZ$907,$BZ219,CV219)</f>
        <v>0</v>
      </c>
      <c r="AP219" s="31" t="n">
        <f aca="false">INDEX(Curves!$A$12:$AZ$907,$BZ219,CW219)</f>
        <v>0</v>
      </c>
      <c r="AQ219" s="31"/>
      <c r="AR219" s="31" t="n">
        <f aca="false">INDEX(Curves!$A$12:$AZ$907,$BZ219,CY219)</f>
        <v>0</v>
      </c>
      <c r="AS219" s="31" t="n">
        <f aca="false">INDEX(Curves!$A$12:$AZ$907,$BZ219,CZ219)</f>
        <v>0</v>
      </c>
      <c r="AT219" s="31" t="n">
        <f aca="false">INDEX(Curves!$A$12:$AZ$907,$BZ219,DA219)</f>
        <v>0</v>
      </c>
      <c r="AU219" s="31"/>
      <c r="AV219" s="31" t="n">
        <f aca="false">INDEX(Curves!$A$12:$AZ$907,$BZ219,DC219)</f>
        <v>2.436</v>
      </c>
      <c r="AW219" s="31" t="n">
        <f aca="false">INDEX(Curves!$A$12:$AZ$907,$BZ219,DD219)</f>
        <v>0.27</v>
      </c>
      <c r="AX219" s="31" t="n">
        <f aca="false">INDEX(Curves!$A$12:$AZ$907,$BZ219,DE219)</f>
        <v>0.995949983632844</v>
      </c>
      <c r="AY219" s="31"/>
      <c r="AZ219" s="31" t="n">
        <f aca="false">INDEX(Curves!$A$12:$AZ$907,$BZ219,DG219)</f>
        <v>2.595</v>
      </c>
      <c r="BA219" s="31" t="n">
        <f aca="false">INDEX(Curves!$A$12:$AZ$907,$BZ219,DH219)</f>
        <v>0.27</v>
      </c>
      <c r="BB219" s="31" t="n">
        <f aca="false">INDEX(Curves!$A$12:$AZ$907,$BZ219,DI219)</f>
        <v>0.991569325036327</v>
      </c>
      <c r="BC219" s="31"/>
      <c r="BD219" s="31" t="n">
        <f aca="false">INDEX(Curves!$A$12:$AZ$907,$BZ219,DK219)</f>
        <v>2.515</v>
      </c>
      <c r="BE219" s="31" t="n">
        <f aca="false">INDEX(Curves!$A$12:$AZ$907,$BZ219,DL219)</f>
        <v>0.26</v>
      </c>
      <c r="BF219" s="31" t="n">
        <f aca="false">INDEX(Curves!$A$12:$AZ$907,$BZ219,DM219)</f>
        <v>0.987245928339251</v>
      </c>
      <c r="BG219" s="31"/>
      <c r="BH219" s="31" t="n">
        <f aca="false">INDEX(Curves!$A$12:$AZ$907,$BZ219,DO219)</f>
        <v>2.395</v>
      </c>
      <c r="BI219" s="31" t="n">
        <f aca="false">INDEX(Curves!$A$12:$AZ$907,$BZ219,DP219)</f>
        <v>0.235</v>
      </c>
      <c r="BJ219" s="31" t="n">
        <f aca="false">INDEX(Curves!$A$12:$AZ$907,$BZ219,DQ219)</f>
        <v>0.983403007001485</v>
      </c>
      <c r="BK219" s="0"/>
      <c r="BL219" s="0"/>
      <c r="BM219" s="51" t="n">
        <f aca="false">BM218</f>
        <v>35916</v>
      </c>
      <c r="BN219" s="51" t="n">
        <f aca="false">EOMONTH(BM219,1)</f>
        <v>35976</v>
      </c>
      <c r="BO219" s="51" t="n">
        <f aca="false">EOMONTH(BN219,1)</f>
        <v>36007</v>
      </c>
      <c r="BP219" s="51" t="n">
        <f aca="false">EOMONTH(BO219,1)</f>
        <v>36038</v>
      </c>
      <c r="BQ219" s="51" t="n">
        <f aca="false">EOMONTH(BP219,1)</f>
        <v>36068</v>
      </c>
      <c r="BR219" s="51" t="n">
        <f aca="false">EOMONTH(BQ219,1)</f>
        <v>36099</v>
      </c>
      <c r="BS219" s="51" t="n">
        <f aca="false">EOMONTH(BR219,1)</f>
        <v>36129</v>
      </c>
      <c r="BT219" s="51" t="n">
        <f aca="false">EOMONTH(BS219,1)</f>
        <v>36160</v>
      </c>
      <c r="BU219" s="51" t="n">
        <f aca="false">EOMONTH(BT219,1)</f>
        <v>36191</v>
      </c>
      <c r="BV219" s="51" t="n">
        <f aca="false">EOMONTH(BU219,1)</f>
        <v>36219</v>
      </c>
      <c r="BW219" s="51" t="n">
        <f aca="false">EOMONTH(BV219,1)</f>
        <v>36250</v>
      </c>
      <c r="BX219" s="52"/>
      <c r="BZ219" s="34" t="n">
        <f aca="false">MATCH(C219,Curves!$C$12:$C$433,0)</f>
        <v>217</v>
      </c>
      <c r="CA219" s="34" t="n">
        <f aca="false">MATCH(CONCATENATE("NG ",TEXT($BM219,"mmm-yyyy")),Curves!$11:$11,0)</f>
        <v>20</v>
      </c>
      <c r="CB219" s="34" t="n">
        <f aca="false">MATCH(CONCATENATE("B ",TEXT($BM219,"mmm-yyyy")),Curves!$11:$11,0)</f>
        <v>8</v>
      </c>
      <c r="CC219" s="34" t="n">
        <f aca="false">MATCH(CONCATENATE("DISC ",TEXT($BM219,"mmm-yyyy")),Curves!$11:$11,0)</f>
        <v>32</v>
      </c>
      <c r="CD219" s="34"/>
      <c r="CE219" s="34" t="n">
        <f aca="false">MATCH(CONCATENATE("NG ",TEXT($BN219,"mmm-yyyy")),Curves!$11:$11,0)</f>
        <v>21</v>
      </c>
      <c r="CF219" s="34" t="n">
        <f aca="false">MATCH(CONCATENATE("B ",TEXT($BN219,"mmm-yyyy")),Curves!$11:$11,0)</f>
        <v>9</v>
      </c>
      <c r="CG219" s="34" t="n">
        <f aca="false">MATCH(CONCATENATE("DISC ",TEXT($BN219,"mmm-yyyy")),Curves!$11:$11,0)</f>
        <v>33</v>
      </c>
      <c r="CH219" s="34"/>
      <c r="CI219" s="34" t="n">
        <f aca="false">MATCH(CONCATENATE("NG ",TEXT($BO219,"mmm-yyyy")),Curves!$11:$11,0)</f>
        <v>22</v>
      </c>
      <c r="CJ219" s="34" t="n">
        <f aca="false">MATCH(CONCATENATE("B ",TEXT($BO219,"mmm-yyyy")),Curves!$11:$11,0)</f>
        <v>10</v>
      </c>
      <c r="CK219" s="34" t="n">
        <f aca="false">MATCH(CONCATENATE("DISC ",TEXT($BO219,"mmm-yyyy")),Curves!$11:$11,0)</f>
        <v>34</v>
      </c>
      <c r="CL219" s="34"/>
      <c r="CM219" s="34" t="n">
        <f aca="false">MATCH(CONCATENATE("NG ",TEXT($BP219,"mmm-yyyy")),Curves!$11:$11,0)</f>
        <v>23</v>
      </c>
      <c r="CN219" s="34" t="n">
        <f aca="false">MATCH(CONCATENATE("B ",TEXT($BP219,"mmm-yyyy")),Curves!$11:$11,0)</f>
        <v>11</v>
      </c>
      <c r="CO219" s="34" t="n">
        <f aca="false">MATCH(CONCATENATE("DISC ",TEXT($BP219,"mmm-yyyy")),Curves!$11:$11,0)</f>
        <v>35</v>
      </c>
      <c r="CP219" s="34"/>
      <c r="CQ219" s="34" t="n">
        <f aca="false">MATCH(CONCATENATE("NG ",TEXT($BQ219,"mmm-yyyy")),Curves!$11:$11,0)</f>
        <v>24</v>
      </c>
      <c r="CR219" s="34" t="n">
        <f aca="false">MATCH(CONCATENATE("B ",TEXT($BQ219,"mmm-yyyy")),Curves!$11:$11,0)</f>
        <v>12</v>
      </c>
      <c r="CS219" s="34" t="n">
        <f aca="false">MATCH(CONCATENATE("DISC ",TEXT($BQ219,"mmm-yyyy")),Curves!$11:$11,0)</f>
        <v>36</v>
      </c>
      <c r="CT219" s="34"/>
      <c r="CU219" s="34" t="n">
        <f aca="false">MATCH(CONCATENATE("NG ",TEXT($BR219,"mmm-yyyy")),Curves!$11:$11,0)</f>
        <v>25</v>
      </c>
      <c r="CV219" s="34" t="n">
        <f aca="false">MATCH(CONCATENATE("B ",TEXT($BR219,"mmm-yyyy")),Curves!$11:$11,0)</f>
        <v>13</v>
      </c>
      <c r="CW219" s="34" t="n">
        <f aca="false">MATCH(CONCATENATE("DISC ",TEXT($BR219,"mmm-yyyy")),Curves!$11:$11,0)</f>
        <v>37</v>
      </c>
      <c r="CX219" s="34"/>
      <c r="CY219" s="34" t="n">
        <f aca="false">MATCH(CONCATENATE("NG ",TEXT($BS219,"mmm-yyyy")),Curves!$11:$11,0)</f>
        <v>26</v>
      </c>
      <c r="CZ219" s="34" t="n">
        <f aca="false">MATCH(CONCATENATE("B ",TEXT($BS219,"mmm-yyyy")),Curves!$11:$11,0)</f>
        <v>14</v>
      </c>
      <c r="DA219" s="34" t="n">
        <f aca="false">MATCH(CONCATENATE("DISC ",TEXT($BS219,"mmm-yyyy")),Curves!$11:$11,0)</f>
        <v>38</v>
      </c>
      <c r="DB219" s="34"/>
      <c r="DC219" s="34" t="n">
        <f aca="false">MATCH(CONCATENATE("NG ",TEXT($BT219,"mmm-yyyy")),Curves!$11:$11,0)</f>
        <v>27</v>
      </c>
      <c r="DD219" s="34" t="n">
        <f aca="false">MATCH(CONCATENATE("B ",TEXT($BT219,"mmm-yyyy")),Curves!$11:$11,0)</f>
        <v>15</v>
      </c>
      <c r="DE219" s="34" t="n">
        <f aca="false">MATCH(CONCATENATE("DISC ",TEXT($BT219,"mmm-yyyy")),Curves!$11:$11,0)</f>
        <v>39</v>
      </c>
      <c r="DF219" s="34"/>
      <c r="DG219" s="34" t="n">
        <f aca="false">MATCH(CONCATENATE("NG ",TEXT($BU219,"mmm-yyyy")),Curves!$11:$11,0)</f>
        <v>28</v>
      </c>
      <c r="DH219" s="34" t="n">
        <f aca="false">MATCH(CONCATENATE("B ",TEXT($BU219,"mmm-yyyy")),Curves!$11:$11,0)</f>
        <v>16</v>
      </c>
      <c r="DI219" s="34" t="n">
        <f aca="false">MATCH(CONCATENATE("DISC ",TEXT($BU219,"mmm-yyyy")),Curves!$11:$11,0)</f>
        <v>40</v>
      </c>
      <c r="DK219" s="34" t="n">
        <f aca="false">MATCH(CONCATENATE("NG ",TEXT($BV219,"mmm-yyyy")),Curves!$11:$11,0)</f>
        <v>29</v>
      </c>
      <c r="DL219" s="34" t="n">
        <f aca="false">MATCH(CONCATENATE("B ",TEXT($BV219,"mmm-yyyy")),Curves!$11:$11,0)</f>
        <v>17</v>
      </c>
      <c r="DM219" s="34" t="n">
        <f aca="false">MATCH(CONCATENATE("DISC ",TEXT($BV219,"mmm-yyyy")),Curves!$11:$11,0)</f>
        <v>41</v>
      </c>
      <c r="DO219" s="34" t="n">
        <f aca="false">MATCH(CONCATENATE("NG ",TEXT($BW219,"mmm-yyyy")),Curves!$11:$11,0)</f>
        <v>30</v>
      </c>
      <c r="DP219" s="34" t="n">
        <f aca="false">MATCH(CONCATENATE("B ",TEXT($BW219,"mmm-yyyy")),Curves!$11:$11,0)</f>
        <v>18</v>
      </c>
      <c r="DQ219" s="34" t="n">
        <f aca="false">MATCH(CONCATENATE("DISC ",TEXT($BW219,"mmm-yyyy")),Curves!$11:$11,0)</f>
        <v>42</v>
      </c>
    </row>
    <row r="220" customFormat="false" ht="12.75" hidden="false" customHeight="false" outlineLevel="0" collapsed="false">
      <c r="B220" s="26" t="n">
        <f aca="false">IF(C220&lt;&gt;"",IF(C220&gt;=(WORKDAY(EOMONTH(C220,0)+1,-2)),EOMONTH(EOMONTH(C220,0)+1,0)+1,EOMONTH(C220,0)+1),"")</f>
        <v>36130</v>
      </c>
      <c r="C220" s="45" t="n">
        <f aca="false">IF(Curves!C229&lt;&gt;"",Curves!C229,"")</f>
        <v>36103</v>
      </c>
      <c r="D220" s="46"/>
      <c r="E220" s="47" t="n">
        <f aca="false">(T220+U220)*V220</f>
        <v>0</v>
      </c>
      <c r="F220" s="47" t="n">
        <f aca="false">(X220+Y220)*Z220</f>
        <v>0</v>
      </c>
      <c r="G220" s="47" t="n">
        <f aca="false">(AB220+AC220)*AD220</f>
        <v>0</v>
      </c>
      <c r="H220" s="47" t="n">
        <f aca="false">(AF220+AG220)*AH220</f>
        <v>0</v>
      </c>
      <c r="I220" s="47" t="n">
        <f aca="false">(AJ220+AK220)*AL220</f>
        <v>0</v>
      </c>
      <c r="J220" s="47" t="n">
        <f aca="false">(AN220+AO220)*AP220</f>
        <v>0</v>
      </c>
      <c r="K220" s="47" t="n">
        <f aca="false">(AR220+AS220)*AT220</f>
        <v>0</v>
      </c>
      <c r="L220" s="47" t="n">
        <f aca="false">(AV220+AW220)*AX220</f>
        <v>2.6545151949921</v>
      </c>
      <c r="M220" s="47" t="n">
        <f aca="false">(AZ220+BA220)*BB220</f>
        <v>2.78450042942517</v>
      </c>
      <c r="N220" s="47" t="n">
        <f aca="false">(BD220+BE220)*BF220</f>
        <v>2.69028005905751</v>
      </c>
      <c r="O220" s="48" t="n">
        <f aca="false">(BH220+BI220)*BJ220</f>
        <v>2.54692515888928</v>
      </c>
      <c r="P220" s="49" t="n">
        <f aca="false">MAX(E220:O220)</f>
        <v>2.78450042942517</v>
      </c>
      <c r="Q220" s="49" t="n">
        <f aca="false">MIN(L220:O220)</f>
        <v>2.54692515888928</v>
      </c>
      <c r="R220" s="50" t="n">
        <f aca="false">IF(P220-Q220&lt;&gt;0,P220-Q220,R219)</f>
        <v>0.237575270535894</v>
      </c>
      <c r="T220" s="31" t="n">
        <f aca="false">INDEX(Curves!$A$12:$AZ$907,$BZ220,CA220)</f>
        <v>0</v>
      </c>
      <c r="U220" s="31" t="n">
        <f aca="false">INDEX(Curves!$A$12:$AZ$907,$BZ220,CB220)</f>
        <v>0</v>
      </c>
      <c r="V220" s="31" t="n">
        <f aca="false">INDEX(Curves!$A$12:$AZ$907,$BZ220,CC220)</f>
        <v>0</v>
      </c>
      <c r="W220" s="31"/>
      <c r="X220" s="31" t="n">
        <f aca="false">INDEX(Curves!$A$12:$AZ$907,$BZ220,CE220)</f>
        <v>0</v>
      </c>
      <c r="Y220" s="31" t="n">
        <f aca="false">INDEX(Curves!$A$12:$AZ$907,$BZ220,CF220)</f>
        <v>0</v>
      </c>
      <c r="Z220" s="31" t="n">
        <f aca="false">INDEX(Curves!$A$12:$AZ$907,$BZ220,CG220)</f>
        <v>0</v>
      </c>
      <c r="AA220" s="31"/>
      <c r="AB220" s="31" t="n">
        <f aca="false">INDEX(Curves!$A$12:$AZ$907,$BZ220,CI220)</f>
        <v>0</v>
      </c>
      <c r="AC220" s="31" t="n">
        <f aca="false">INDEX(Curves!$A$12:$AZ$907,$BZ220,CJ220)</f>
        <v>0</v>
      </c>
      <c r="AD220" s="31" t="n">
        <f aca="false">INDEX(Curves!$A$12:$AZ$907,$BZ220,CK220)</f>
        <v>0</v>
      </c>
      <c r="AE220" s="31"/>
      <c r="AF220" s="31" t="n">
        <f aca="false">INDEX(Curves!$A$12:$AZ$907,$BZ220,CM220)</f>
        <v>0</v>
      </c>
      <c r="AG220" s="31" t="n">
        <f aca="false">INDEX(Curves!$A$12:$AZ$907,$BZ220,CN220)</f>
        <v>0</v>
      </c>
      <c r="AH220" s="31" t="n">
        <f aca="false">INDEX(Curves!$A$12:$AZ$907,$BZ220,CO220)</f>
        <v>0</v>
      </c>
      <c r="AI220" s="31"/>
      <c r="AJ220" s="31" t="n">
        <f aca="false">INDEX(Curves!$A$12:$AZ$907,$BZ220,CQ220)</f>
        <v>0</v>
      </c>
      <c r="AK220" s="31" t="n">
        <f aca="false">INDEX(Curves!$A$12:$AZ$907,$BZ220,CR220)</f>
        <v>0</v>
      </c>
      <c r="AL220" s="31" t="n">
        <f aca="false">INDEX(Curves!$A$12:$AZ$907,$BZ220,CS220)</f>
        <v>0</v>
      </c>
      <c r="AM220" s="31"/>
      <c r="AN220" s="31" t="n">
        <f aca="false">INDEX(Curves!$A$12:$AZ$907,$BZ220,CU220)</f>
        <v>0</v>
      </c>
      <c r="AO220" s="31" t="n">
        <f aca="false">INDEX(Curves!$A$12:$AZ$907,$BZ220,CV220)</f>
        <v>0</v>
      </c>
      <c r="AP220" s="31" t="n">
        <f aca="false">INDEX(Curves!$A$12:$AZ$907,$BZ220,CW220)</f>
        <v>0</v>
      </c>
      <c r="AQ220" s="31"/>
      <c r="AR220" s="31" t="n">
        <f aca="false">INDEX(Curves!$A$12:$AZ$907,$BZ220,CY220)</f>
        <v>0</v>
      </c>
      <c r="AS220" s="31" t="n">
        <f aca="false">INDEX(Curves!$A$12:$AZ$907,$BZ220,CZ220)</f>
        <v>0</v>
      </c>
      <c r="AT220" s="31" t="n">
        <f aca="false">INDEX(Curves!$A$12:$AZ$907,$BZ220,DA220)</f>
        <v>0</v>
      </c>
      <c r="AU220" s="31"/>
      <c r="AV220" s="31" t="n">
        <f aca="false">INDEX(Curves!$A$12:$AZ$907,$BZ220,DC220)</f>
        <v>2.395</v>
      </c>
      <c r="AW220" s="31" t="n">
        <f aca="false">INDEX(Curves!$A$12:$AZ$907,$BZ220,DD220)</f>
        <v>0.27</v>
      </c>
      <c r="AX220" s="31" t="n">
        <f aca="false">INDEX(Curves!$A$12:$AZ$907,$BZ220,DE220)</f>
        <v>0.996065739209045</v>
      </c>
      <c r="AY220" s="31"/>
      <c r="AZ220" s="31" t="n">
        <f aca="false">INDEX(Curves!$A$12:$AZ$907,$BZ220,DG220)</f>
        <v>2.538</v>
      </c>
      <c r="BA220" s="31" t="n">
        <f aca="false">INDEX(Curves!$A$12:$AZ$907,$BZ220,DH220)</f>
        <v>0.27</v>
      </c>
      <c r="BB220" s="31" t="n">
        <f aca="false">INDEX(Curves!$A$12:$AZ$907,$BZ220,DI220)</f>
        <v>0.991631207060245</v>
      </c>
      <c r="BC220" s="31"/>
      <c r="BD220" s="31" t="n">
        <f aca="false">INDEX(Curves!$A$12:$AZ$907,$BZ220,DK220)</f>
        <v>2.465</v>
      </c>
      <c r="BE220" s="31" t="n">
        <f aca="false">INDEX(Curves!$A$12:$AZ$907,$BZ220,DL220)</f>
        <v>0.26</v>
      </c>
      <c r="BF220" s="31" t="n">
        <f aca="false">INDEX(Curves!$A$12:$AZ$907,$BZ220,DM220)</f>
        <v>0.987258737268811</v>
      </c>
      <c r="BG220" s="31"/>
      <c r="BH220" s="31" t="n">
        <f aca="false">INDEX(Curves!$A$12:$AZ$907,$BZ220,DO220)</f>
        <v>2.355</v>
      </c>
      <c r="BI220" s="31" t="n">
        <f aca="false">INDEX(Curves!$A$12:$AZ$907,$BZ220,DP220)</f>
        <v>0.235</v>
      </c>
      <c r="BJ220" s="31" t="n">
        <f aca="false">INDEX(Curves!$A$12:$AZ$907,$BZ220,DQ220)</f>
        <v>0.983368787215936</v>
      </c>
      <c r="BK220" s="0"/>
      <c r="BL220" s="0"/>
      <c r="BM220" s="51" t="n">
        <f aca="false">BM219</f>
        <v>35916</v>
      </c>
      <c r="BN220" s="51" t="n">
        <f aca="false">EOMONTH(BM220,1)</f>
        <v>35976</v>
      </c>
      <c r="BO220" s="51" t="n">
        <f aca="false">EOMONTH(BN220,1)</f>
        <v>36007</v>
      </c>
      <c r="BP220" s="51" t="n">
        <f aca="false">EOMONTH(BO220,1)</f>
        <v>36038</v>
      </c>
      <c r="BQ220" s="51" t="n">
        <f aca="false">EOMONTH(BP220,1)</f>
        <v>36068</v>
      </c>
      <c r="BR220" s="51" t="n">
        <f aca="false">EOMONTH(BQ220,1)</f>
        <v>36099</v>
      </c>
      <c r="BS220" s="51" t="n">
        <f aca="false">EOMONTH(BR220,1)</f>
        <v>36129</v>
      </c>
      <c r="BT220" s="51" t="n">
        <f aca="false">EOMONTH(BS220,1)</f>
        <v>36160</v>
      </c>
      <c r="BU220" s="51" t="n">
        <f aca="false">EOMONTH(BT220,1)</f>
        <v>36191</v>
      </c>
      <c r="BV220" s="51" t="n">
        <f aca="false">EOMONTH(BU220,1)</f>
        <v>36219</v>
      </c>
      <c r="BW220" s="51" t="n">
        <f aca="false">EOMONTH(BV220,1)</f>
        <v>36250</v>
      </c>
      <c r="BX220" s="52"/>
      <c r="BZ220" s="34" t="n">
        <f aca="false">MATCH(C220,Curves!$C$12:$C$433,0)</f>
        <v>218</v>
      </c>
      <c r="CA220" s="34" t="n">
        <f aca="false">MATCH(CONCATENATE("NG ",TEXT($BM220,"mmm-yyyy")),Curves!$11:$11,0)</f>
        <v>20</v>
      </c>
      <c r="CB220" s="34" t="n">
        <f aca="false">MATCH(CONCATENATE("B ",TEXT($BM220,"mmm-yyyy")),Curves!$11:$11,0)</f>
        <v>8</v>
      </c>
      <c r="CC220" s="34" t="n">
        <f aca="false">MATCH(CONCATENATE("DISC ",TEXT($BM220,"mmm-yyyy")),Curves!$11:$11,0)</f>
        <v>32</v>
      </c>
      <c r="CD220" s="34"/>
      <c r="CE220" s="34" t="n">
        <f aca="false">MATCH(CONCATENATE("NG ",TEXT($BN220,"mmm-yyyy")),Curves!$11:$11,0)</f>
        <v>21</v>
      </c>
      <c r="CF220" s="34" t="n">
        <f aca="false">MATCH(CONCATENATE("B ",TEXT($BN220,"mmm-yyyy")),Curves!$11:$11,0)</f>
        <v>9</v>
      </c>
      <c r="CG220" s="34" t="n">
        <f aca="false">MATCH(CONCATENATE("DISC ",TEXT($BN220,"mmm-yyyy")),Curves!$11:$11,0)</f>
        <v>33</v>
      </c>
      <c r="CH220" s="34"/>
      <c r="CI220" s="34" t="n">
        <f aca="false">MATCH(CONCATENATE("NG ",TEXT($BO220,"mmm-yyyy")),Curves!$11:$11,0)</f>
        <v>22</v>
      </c>
      <c r="CJ220" s="34" t="n">
        <f aca="false">MATCH(CONCATENATE("B ",TEXT($BO220,"mmm-yyyy")),Curves!$11:$11,0)</f>
        <v>10</v>
      </c>
      <c r="CK220" s="34" t="n">
        <f aca="false">MATCH(CONCATENATE("DISC ",TEXT($BO220,"mmm-yyyy")),Curves!$11:$11,0)</f>
        <v>34</v>
      </c>
      <c r="CL220" s="34"/>
      <c r="CM220" s="34" t="n">
        <f aca="false">MATCH(CONCATENATE("NG ",TEXT($BP220,"mmm-yyyy")),Curves!$11:$11,0)</f>
        <v>23</v>
      </c>
      <c r="CN220" s="34" t="n">
        <f aca="false">MATCH(CONCATENATE("B ",TEXT($BP220,"mmm-yyyy")),Curves!$11:$11,0)</f>
        <v>11</v>
      </c>
      <c r="CO220" s="34" t="n">
        <f aca="false">MATCH(CONCATENATE("DISC ",TEXT($BP220,"mmm-yyyy")),Curves!$11:$11,0)</f>
        <v>35</v>
      </c>
      <c r="CP220" s="34"/>
      <c r="CQ220" s="34" t="n">
        <f aca="false">MATCH(CONCATENATE("NG ",TEXT($BQ220,"mmm-yyyy")),Curves!$11:$11,0)</f>
        <v>24</v>
      </c>
      <c r="CR220" s="34" t="n">
        <f aca="false">MATCH(CONCATENATE("B ",TEXT($BQ220,"mmm-yyyy")),Curves!$11:$11,0)</f>
        <v>12</v>
      </c>
      <c r="CS220" s="34" t="n">
        <f aca="false">MATCH(CONCATENATE("DISC ",TEXT($BQ220,"mmm-yyyy")),Curves!$11:$11,0)</f>
        <v>36</v>
      </c>
      <c r="CT220" s="34"/>
      <c r="CU220" s="34" t="n">
        <f aca="false">MATCH(CONCATENATE("NG ",TEXT($BR220,"mmm-yyyy")),Curves!$11:$11,0)</f>
        <v>25</v>
      </c>
      <c r="CV220" s="34" t="n">
        <f aca="false">MATCH(CONCATENATE("B ",TEXT($BR220,"mmm-yyyy")),Curves!$11:$11,0)</f>
        <v>13</v>
      </c>
      <c r="CW220" s="34" t="n">
        <f aca="false">MATCH(CONCATENATE("DISC ",TEXT($BR220,"mmm-yyyy")),Curves!$11:$11,0)</f>
        <v>37</v>
      </c>
      <c r="CX220" s="34"/>
      <c r="CY220" s="34" t="n">
        <f aca="false">MATCH(CONCATENATE("NG ",TEXT($BS220,"mmm-yyyy")),Curves!$11:$11,0)</f>
        <v>26</v>
      </c>
      <c r="CZ220" s="34" t="n">
        <f aca="false">MATCH(CONCATENATE("B ",TEXT($BS220,"mmm-yyyy")),Curves!$11:$11,0)</f>
        <v>14</v>
      </c>
      <c r="DA220" s="34" t="n">
        <f aca="false">MATCH(CONCATENATE("DISC ",TEXT($BS220,"mmm-yyyy")),Curves!$11:$11,0)</f>
        <v>38</v>
      </c>
      <c r="DB220" s="34"/>
      <c r="DC220" s="34" t="n">
        <f aca="false">MATCH(CONCATENATE("NG ",TEXT($BT220,"mmm-yyyy")),Curves!$11:$11,0)</f>
        <v>27</v>
      </c>
      <c r="DD220" s="34" t="n">
        <f aca="false">MATCH(CONCATENATE("B ",TEXT($BT220,"mmm-yyyy")),Curves!$11:$11,0)</f>
        <v>15</v>
      </c>
      <c r="DE220" s="34" t="n">
        <f aca="false">MATCH(CONCATENATE("DISC ",TEXT($BT220,"mmm-yyyy")),Curves!$11:$11,0)</f>
        <v>39</v>
      </c>
      <c r="DF220" s="34"/>
      <c r="DG220" s="34" t="n">
        <f aca="false">MATCH(CONCATENATE("NG ",TEXT($BU220,"mmm-yyyy")),Curves!$11:$11,0)</f>
        <v>28</v>
      </c>
      <c r="DH220" s="34" t="n">
        <f aca="false">MATCH(CONCATENATE("B ",TEXT($BU220,"mmm-yyyy")),Curves!$11:$11,0)</f>
        <v>16</v>
      </c>
      <c r="DI220" s="34" t="n">
        <f aca="false">MATCH(CONCATENATE("DISC ",TEXT($BU220,"mmm-yyyy")),Curves!$11:$11,0)</f>
        <v>40</v>
      </c>
      <c r="DK220" s="34" t="n">
        <f aca="false">MATCH(CONCATENATE("NG ",TEXT($BV220,"mmm-yyyy")),Curves!$11:$11,0)</f>
        <v>29</v>
      </c>
      <c r="DL220" s="34" t="n">
        <f aca="false">MATCH(CONCATENATE("B ",TEXT($BV220,"mmm-yyyy")),Curves!$11:$11,0)</f>
        <v>17</v>
      </c>
      <c r="DM220" s="34" t="n">
        <f aca="false">MATCH(CONCATENATE("DISC ",TEXT($BV220,"mmm-yyyy")),Curves!$11:$11,0)</f>
        <v>41</v>
      </c>
      <c r="DO220" s="34" t="n">
        <f aca="false">MATCH(CONCATENATE("NG ",TEXT($BW220,"mmm-yyyy")),Curves!$11:$11,0)</f>
        <v>30</v>
      </c>
      <c r="DP220" s="34" t="n">
        <f aca="false">MATCH(CONCATENATE("B ",TEXT($BW220,"mmm-yyyy")),Curves!$11:$11,0)</f>
        <v>18</v>
      </c>
      <c r="DQ220" s="34" t="n">
        <f aca="false">MATCH(CONCATENATE("DISC ",TEXT($BW220,"mmm-yyyy")),Curves!$11:$11,0)</f>
        <v>42</v>
      </c>
    </row>
    <row r="221" customFormat="false" ht="12.75" hidden="false" customHeight="false" outlineLevel="0" collapsed="false">
      <c r="B221" s="26" t="n">
        <f aca="false">IF(C221&lt;&gt;"",IF(C221&gt;=(WORKDAY(EOMONTH(C221,0)+1,-2)),EOMONTH(EOMONTH(C221,0)+1,0)+1,EOMONTH(C221,0)+1),"")</f>
        <v>36130</v>
      </c>
      <c r="C221" s="45" t="n">
        <f aca="false">IF(Curves!C230&lt;&gt;"",Curves!C230,"")</f>
        <v>36104</v>
      </c>
      <c r="D221" s="46"/>
      <c r="E221" s="47" t="n">
        <f aca="false">(T221+U221)*V221</f>
        <v>0</v>
      </c>
      <c r="F221" s="47" t="n">
        <f aca="false">(X221+Y221)*Z221</f>
        <v>0</v>
      </c>
      <c r="G221" s="47" t="n">
        <f aca="false">(AB221+AC221)*AD221</f>
        <v>0</v>
      </c>
      <c r="H221" s="47" t="n">
        <f aca="false">(AF221+AG221)*AH221</f>
        <v>0</v>
      </c>
      <c r="I221" s="47" t="n">
        <f aca="false">(AJ221+AK221)*AL221</f>
        <v>0</v>
      </c>
      <c r="J221" s="47" t="n">
        <f aca="false">(AN221+AO221)*AP221</f>
        <v>0</v>
      </c>
      <c r="K221" s="47" t="n">
        <f aca="false">(AR221+AS221)*AT221</f>
        <v>0</v>
      </c>
      <c r="L221" s="47" t="n">
        <f aca="false">(AV221+AW221)*AX221</f>
        <v>2.86224176569016</v>
      </c>
      <c r="M221" s="47" t="n">
        <f aca="false">(AZ221+BA221)*BB221</f>
        <v>2.97037838605398</v>
      </c>
      <c r="N221" s="47" t="n">
        <f aca="false">(BD221+BE221)*BF221</f>
        <v>2.85358569126143</v>
      </c>
      <c r="O221" s="48" t="n">
        <f aca="false">(BH221+BI221)*BJ221</f>
        <v>2.68495326952825</v>
      </c>
      <c r="P221" s="49" t="n">
        <f aca="false">MAX(E221:O221)</f>
        <v>2.97037838605398</v>
      </c>
      <c r="Q221" s="49" t="n">
        <f aca="false">MIN(L221:O221)</f>
        <v>2.68495326952825</v>
      </c>
      <c r="R221" s="50" t="n">
        <f aca="false">IF(P221-Q221&lt;&gt;0,P221-Q221,R220)</f>
        <v>0.285425116525734</v>
      </c>
      <c r="T221" s="31" t="n">
        <f aca="false">INDEX(Curves!$A$12:$AZ$907,$BZ221,CA221)</f>
        <v>0</v>
      </c>
      <c r="U221" s="31" t="n">
        <f aca="false">INDEX(Curves!$A$12:$AZ$907,$BZ221,CB221)</f>
        <v>0</v>
      </c>
      <c r="V221" s="31" t="n">
        <f aca="false">INDEX(Curves!$A$12:$AZ$907,$BZ221,CC221)</f>
        <v>0</v>
      </c>
      <c r="W221" s="31"/>
      <c r="X221" s="31" t="n">
        <f aca="false">INDEX(Curves!$A$12:$AZ$907,$BZ221,CE221)</f>
        <v>0</v>
      </c>
      <c r="Y221" s="31" t="n">
        <f aca="false">INDEX(Curves!$A$12:$AZ$907,$BZ221,CF221)</f>
        <v>0</v>
      </c>
      <c r="Z221" s="31" t="n">
        <f aca="false">INDEX(Curves!$A$12:$AZ$907,$BZ221,CG221)</f>
        <v>0</v>
      </c>
      <c r="AA221" s="31"/>
      <c r="AB221" s="31" t="n">
        <f aca="false">INDEX(Curves!$A$12:$AZ$907,$BZ221,CI221)</f>
        <v>0</v>
      </c>
      <c r="AC221" s="31" t="n">
        <f aca="false">INDEX(Curves!$A$12:$AZ$907,$BZ221,CJ221)</f>
        <v>0</v>
      </c>
      <c r="AD221" s="31" t="n">
        <f aca="false">INDEX(Curves!$A$12:$AZ$907,$BZ221,CK221)</f>
        <v>0</v>
      </c>
      <c r="AE221" s="31"/>
      <c r="AF221" s="31" t="n">
        <f aca="false">INDEX(Curves!$A$12:$AZ$907,$BZ221,CM221)</f>
        <v>0</v>
      </c>
      <c r="AG221" s="31" t="n">
        <f aca="false">INDEX(Curves!$A$12:$AZ$907,$BZ221,CN221)</f>
        <v>0</v>
      </c>
      <c r="AH221" s="31" t="n">
        <f aca="false">INDEX(Curves!$A$12:$AZ$907,$BZ221,CO221)</f>
        <v>0</v>
      </c>
      <c r="AI221" s="31"/>
      <c r="AJ221" s="31" t="n">
        <f aca="false">INDEX(Curves!$A$12:$AZ$907,$BZ221,CQ221)</f>
        <v>0</v>
      </c>
      <c r="AK221" s="31" t="n">
        <f aca="false">INDEX(Curves!$A$12:$AZ$907,$BZ221,CR221)</f>
        <v>0</v>
      </c>
      <c r="AL221" s="31" t="n">
        <f aca="false">INDEX(Curves!$A$12:$AZ$907,$BZ221,CS221)</f>
        <v>0</v>
      </c>
      <c r="AM221" s="31"/>
      <c r="AN221" s="31" t="n">
        <f aca="false">INDEX(Curves!$A$12:$AZ$907,$BZ221,CU221)</f>
        <v>0</v>
      </c>
      <c r="AO221" s="31" t="n">
        <f aca="false">INDEX(Curves!$A$12:$AZ$907,$BZ221,CV221)</f>
        <v>0</v>
      </c>
      <c r="AP221" s="31" t="n">
        <f aca="false">INDEX(Curves!$A$12:$AZ$907,$BZ221,CW221)</f>
        <v>0</v>
      </c>
      <c r="AQ221" s="31"/>
      <c r="AR221" s="31" t="n">
        <f aca="false">INDEX(Curves!$A$12:$AZ$907,$BZ221,CY221)</f>
        <v>0</v>
      </c>
      <c r="AS221" s="31" t="n">
        <f aca="false">INDEX(Curves!$A$12:$AZ$907,$BZ221,CZ221)</f>
        <v>0</v>
      </c>
      <c r="AT221" s="31" t="n">
        <f aca="false">INDEX(Curves!$A$12:$AZ$907,$BZ221,DA221)</f>
        <v>0</v>
      </c>
      <c r="AU221" s="31"/>
      <c r="AV221" s="31" t="n">
        <f aca="false">INDEX(Curves!$A$12:$AZ$907,$BZ221,DC221)</f>
        <v>2.553</v>
      </c>
      <c r="AW221" s="31" t="n">
        <f aca="false">INDEX(Curves!$A$12:$AZ$907,$BZ221,DD221)</f>
        <v>0.32</v>
      </c>
      <c r="AX221" s="31" t="n">
        <f aca="false">INDEX(Curves!$A$12:$AZ$907,$BZ221,DE221)</f>
        <v>0.996255400518675</v>
      </c>
      <c r="AY221" s="31"/>
      <c r="AZ221" s="31" t="n">
        <f aca="false">INDEX(Curves!$A$12:$AZ$907,$BZ221,DG221)</f>
        <v>2.665</v>
      </c>
      <c r="BA221" s="31" t="n">
        <f aca="false">INDEX(Curves!$A$12:$AZ$907,$BZ221,DH221)</f>
        <v>0.33</v>
      </c>
      <c r="BB221" s="31" t="n">
        <f aca="false">INDEX(Curves!$A$12:$AZ$907,$BZ221,DI221)</f>
        <v>0.991779093841062</v>
      </c>
      <c r="BC221" s="31"/>
      <c r="BD221" s="31" t="n">
        <f aca="false">INDEX(Curves!$A$12:$AZ$907,$BZ221,DK221)</f>
        <v>2.565</v>
      </c>
      <c r="BE221" s="31" t="n">
        <f aca="false">INDEX(Curves!$A$12:$AZ$907,$BZ221,DL221)</f>
        <v>0.325</v>
      </c>
      <c r="BF221" s="31" t="n">
        <f aca="false">INDEX(Curves!$A$12:$AZ$907,$BZ221,DM221)</f>
        <v>0.987399893170045</v>
      </c>
      <c r="BG221" s="31"/>
      <c r="BH221" s="31" t="n">
        <f aca="false">INDEX(Curves!$A$12:$AZ$907,$BZ221,DO221)</f>
        <v>2.43</v>
      </c>
      <c r="BI221" s="31" t="n">
        <f aca="false">INDEX(Curves!$A$12:$AZ$907,$BZ221,DP221)</f>
        <v>0.3</v>
      </c>
      <c r="BJ221" s="31" t="n">
        <f aca="false">INDEX(Curves!$A$12:$AZ$907,$BZ221,DQ221)</f>
        <v>0.983499366127563</v>
      </c>
      <c r="BK221" s="0"/>
      <c r="BL221" s="0"/>
      <c r="BM221" s="51" t="n">
        <f aca="false">BM220</f>
        <v>35916</v>
      </c>
      <c r="BN221" s="51" t="n">
        <f aca="false">EOMONTH(BM221,1)</f>
        <v>35976</v>
      </c>
      <c r="BO221" s="51" t="n">
        <f aca="false">EOMONTH(BN221,1)</f>
        <v>36007</v>
      </c>
      <c r="BP221" s="51" t="n">
        <f aca="false">EOMONTH(BO221,1)</f>
        <v>36038</v>
      </c>
      <c r="BQ221" s="51" t="n">
        <f aca="false">EOMONTH(BP221,1)</f>
        <v>36068</v>
      </c>
      <c r="BR221" s="51" t="n">
        <f aca="false">EOMONTH(BQ221,1)</f>
        <v>36099</v>
      </c>
      <c r="BS221" s="51" t="n">
        <f aca="false">EOMONTH(BR221,1)</f>
        <v>36129</v>
      </c>
      <c r="BT221" s="51" t="n">
        <f aca="false">EOMONTH(BS221,1)</f>
        <v>36160</v>
      </c>
      <c r="BU221" s="51" t="n">
        <f aca="false">EOMONTH(BT221,1)</f>
        <v>36191</v>
      </c>
      <c r="BV221" s="51" t="n">
        <f aca="false">EOMONTH(BU221,1)</f>
        <v>36219</v>
      </c>
      <c r="BW221" s="51" t="n">
        <f aca="false">EOMONTH(BV221,1)</f>
        <v>36250</v>
      </c>
      <c r="BX221" s="52"/>
      <c r="BZ221" s="34" t="n">
        <f aca="false">MATCH(C221,Curves!$C$12:$C$433,0)</f>
        <v>219</v>
      </c>
      <c r="CA221" s="34" t="n">
        <f aca="false">MATCH(CONCATENATE("NG ",TEXT($BM221,"mmm-yyyy")),Curves!$11:$11,0)</f>
        <v>20</v>
      </c>
      <c r="CB221" s="34" t="n">
        <f aca="false">MATCH(CONCATENATE("B ",TEXT($BM221,"mmm-yyyy")),Curves!$11:$11,0)</f>
        <v>8</v>
      </c>
      <c r="CC221" s="34" t="n">
        <f aca="false">MATCH(CONCATENATE("DISC ",TEXT($BM221,"mmm-yyyy")),Curves!$11:$11,0)</f>
        <v>32</v>
      </c>
      <c r="CD221" s="34"/>
      <c r="CE221" s="34" t="n">
        <f aca="false">MATCH(CONCATENATE("NG ",TEXT($BN221,"mmm-yyyy")),Curves!$11:$11,0)</f>
        <v>21</v>
      </c>
      <c r="CF221" s="34" t="n">
        <f aca="false">MATCH(CONCATENATE("B ",TEXT($BN221,"mmm-yyyy")),Curves!$11:$11,0)</f>
        <v>9</v>
      </c>
      <c r="CG221" s="34" t="n">
        <f aca="false">MATCH(CONCATENATE("DISC ",TEXT($BN221,"mmm-yyyy")),Curves!$11:$11,0)</f>
        <v>33</v>
      </c>
      <c r="CH221" s="34"/>
      <c r="CI221" s="34" t="n">
        <f aca="false">MATCH(CONCATENATE("NG ",TEXT($BO221,"mmm-yyyy")),Curves!$11:$11,0)</f>
        <v>22</v>
      </c>
      <c r="CJ221" s="34" t="n">
        <f aca="false">MATCH(CONCATENATE("B ",TEXT($BO221,"mmm-yyyy")),Curves!$11:$11,0)</f>
        <v>10</v>
      </c>
      <c r="CK221" s="34" t="n">
        <f aca="false">MATCH(CONCATENATE("DISC ",TEXT($BO221,"mmm-yyyy")),Curves!$11:$11,0)</f>
        <v>34</v>
      </c>
      <c r="CL221" s="34"/>
      <c r="CM221" s="34" t="n">
        <f aca="false">MATCH(CONCATENATE("NG ",TEXT($BP221,"mmm-yyyy")),Curves!$11:$11,0)</f>
        <v>23</v>
      </c>
      <c r="CN221" s="34" t="n">
        <f aca="false">MATCH(CONCATENATE("B ",TEXT($BP221,"mmm-yyyy")),Curves!$11:$11,0)</f>
        <v>11</v>
      </c>
      <c r="CO221" s="34" t="n">
        <f aca="false">MATCH(CONCATENATE("DISC ",TEXT($BP221,"mmm-yyyy")),Curves!$11:$11,0)</f>
        <v>35</v>
      </c>
      <c r="CP221" s="34"/>
      <c r="CQ221" s="34" t="n">
        <f aca="false">MATCH(CONCATENATE("NG ",TEXT($BQ221,"mmm-yyyy")),Curves!$11:$11,0)</f>
        <v>24</v>
      </c>
      <c r="CR221" s="34" t="n">
        <f aca="false">MATCH(CONCATENATE("B ",TEXT($BQ221,"mmm-yyyy")),Curves!$11:$11,0)</f>
        <v>12</v>
      </c>
      <c r="CS221" s="34" t="n">
        <f aca="false">MATCH(CONCATENATE("DISC ",TEXT($BQ221,"mmm-yyyy")),Curves!$11:$11,0)</f>
        <v>36</v>
      </c>
      <c r="CT221" s="34"/>
      <c r="CU221" s="34" t="n">
        <f aca="false">MATCH(CONCATENATE("NG ",TEXT($BR221,"mmm-yyyy")),Curves!$11:$11,0)</f>
        <v>25</v>
      </c>
      <c r="CV221" s="34" t="n">
        <f aca="false">MATCH(CONCATENATE("B ",TEXT($BR221,"mmm-yyyy")),Curves!$11:$11,0)</f>
        <v>13</v>
      </c>
      <c r="CW221" s="34" t="n">
        <f aca="false">MATCH(CONCATENATE("DISC ",TEXT($BR221,"mmm-yyyy")),Curves!$11:$11,0)</f>
        <v>37</v>
      </c>
      <c r="CX221" s="34"/>
      <c r="CY221" s="34" t="n">
        <f aca="false">MATCH(CONCATENATE("NG ",TEXT($BS221,"mmm-yyyy")),Curves!$11:$11,0)</f>
        <v>26</v>
      </c>
      <c r="CZ221" s="34" t="n">
        <f aca="false">MATCH(CONCATENATE("B ",TEXT($BS221,"mmm-yyyy")),Curves!$11:$11,0)</f>
        <v>14</v>
      </c>
      <c r="DA221" s="34" t="n">
        <f aca="false">MATCH(CONCATENATE("DISC ",TEXT($BS221,"mmm-yyyy")),Curves!$11:$11,0)</f>
        <v>38</v>
      </c>
      <c r="DB221" s="34"/>
      <c r="DC221" s="34" t="n">
        <f aca="false">MATCH(CONCATENATE("NG ",TEXT($BT221,"mmm-yyyy")),Curves!$11:$11,0)</f>
        <v>27</v>
      </c>
      <c r="DD221" s="34" t="n">
        <f aca="false">MATCH(CONCATENATE("B ",TEXT($BT221,"mmm-yyyy")),Curves!$11:$11,0)</f>
        <v>15</v>
      </c>
      <c r="DE221" s="34" t="n">
        <f aca="false">MATCH(CONCATENATE("DISC ",TEXT($BT221,"mmm-yyyy")),Curves!$11:$11,0)</f>
        <v>39</v>
      </c>
      <c r="DF221" s="34"/>
      <c r="DG221" s="34" t="n">
        <f aca="false">MATCH(CONCATENATE("NG ",TEXT($BU221,"mmm-yyyy")),Curves!$11:$11,0)</f>
        <v>28</v>
      </c>
      <c r="DH221" s="34" t="n">
        <f aca="false">MATCH(CONCATENATE("B ",TEXT($BU221,"mmm-yyyy")),Curves!$11:$11,0)</f>
        <v>16</v>
      </c>
      <c r="DI221" s="34" t="n">
        <f aca="false">MATCH(CONCATENATE("DISC ",TEXT($BU221,"mmm-yyyy")),Curves!$11:$11,0)</f>
        <v>40</v>
      </c>
      <c r="DK221" s="34" t="n">
        <f aca="false">MATCH(CONCATENATE("NG ",TEXT($BV221,"mmm-yyyy")),Curves!$11:$11,0)</f>
        <v>29</v>
      </c>
      <c r="DL221" s="34" t="n">
        <f aca="false">MATCH(CONCATENATE("B ",TEXT($BV221,"mmm-yyyy")),Curves!$11:$11,0)</f>
        <v>17</v>
      </c>
      <c r="DM221" s="34" t="n">
        <f aca="false">MATCH(CONCATENATE("DISC ",TEXT($BV221,"mmm-yyyy")),Curves!$11:$11,0)</f>
        <v>41</v>
      </c>
      <c r="DO221" s="34" t="n">
        <f aca="false">MATCH(CONCATENATE("NG ",TEXT($BW221,"mmm-yyyy")),Curves!$11:$11,0)</f>
        <v>30</v>
      </c>
      <c r="DP221" s="34" t="n">
        <f aca="false">MATCH(CONCATENATE("B ",TEXT($BW221,"mmm-yyyy")),Curves!$11:$11,0)</f>
        <v>18</v>
      </c>
      <c r="DQ221" s="34" t="n">
        <f aca="false">MATCH(CONCATENATE("DISC ",TEXT($BW221,"mmm-yyyy")),Curves!$11:$11,0)</f>
        <v>42</v>
      </c>
    </row>
    <row r="222" customFormat="false" ht="12.75" hidden="false" customHeight="false" outlineLevel="0" collapsed="false">
      <c r="B222" s="26" t="n">
        <f aca="false">IF(C222&lt;&gt;"",IF(C222&gt;=(WORKDAY(EOMONTH(C222,0)+1,-2)),EOMONTH(EOMONTH(C222,0)+1,0)+1,EOMONTH(C222,0)+1),"")</f>
        <v>36130</v>
      </c>
      <c r="C222" s="45" t="n">
        <f aca="false">IF(Curves!C231&lt;&gt;"",Curves!C231,"")</f>
        <v>36105</v>
      </c>
      <c r="D222" s="46"/>
      <c r="E222" s="47" t="n">
        <f aca="false">(T222+U222)*V222</f>
        <v>0</v>
      </c>
      <c r="F222" s="47" t="n">
        <f aca="false">(X222+Y222)*Z222</f>
        <v>0</v>
      </c>
      <c r="G222" s="47" t="n">
        <f aca="false">(AB222+AC222)*AD222</f>
        <v>0</v>
      </c>
      <c r="H222" s="47" t="n">
        <f aca="false">(AF222+AG222)*AH222</f>
        <v>0</v>
      </c>
      <c r="I222" s="47" t="n">
        <f aca="false">(AJ222+AK222)*AL222</f>
        <v>0</v>
      </c>
      <c r="J222" s="47" t="n">
        <f aca="false">(AN222+AO222)*AP222</f>
        <v>0</v>
      </c>
      <c r="K222" s="47" t="n">
        <f aca="false">(AR222+AS222)*AT222</f>
        <v>0</v>
      </c>
      <c r="L222" s="47" t="n">
        <f aca="false">(AV222+AW222)*AX222</f>
        <v>2.87267679342187</v>
      </c>
      <c r="M222" s="47" t="n">
        <f aca="false">(AZ222+BA222)*BB222</f>
        <v>2.98362614312385</v>
      </c>
      <c r="N222" s="47" t="n">
        <f aca="false">(BD222+BE222)*BF222</f>
        <v>2.86660360951524</v>
      </c>
      <c r="O222" s="48" t="n">
        <f aca="false">(BH222+BI222)*BJ222</f>
        <v>2.70262532058666</v>
      </c>
      <c r="P222" s="49" t="n">
        <f aca="false">MAX(E222:O222)</f>
        <v>2.98362614312385</v>
      </c>
      <c r="Q222" s="49" t="n">
        <f aca="false">MIN(L222:O222)</f>
        <v>2.70262532058666</v>
      </c>
      <c r="R222" s="50" t="n">
        <f aca="false">IF(P222-Q222&lt;&gt;0,P222-Q222,R221)</f>
        <v>0.281000822537194</v>
      </c>
      <c r="T222" s="31" t="n">
        <f aca="false">INDEX(Curves!$A$12:$AZ$907,$BZ222,CA222)</f>
        <v>0</v>
      </c>
      <c r="U222" s="31" t="n">
        <f aca="false">INDEX(Curves!$A$12:$AZ$907,$BZ222,CB222)</f>
        <v>0</v>
      </c>
      <c r="V222" s="31" t="n">
        <f aca="false">INDEX(Curves!$A$12:$AZ$907,$BZ222,CC222)</f>
        <v>0</v>
      </c>
      <c r="W222" s="31"/>
      <c r="X222" s="31" t="n">
        <f aca="false">INDEX(Curves!$A$12:$AZ$907,$BZ222,CE222)</f>
        <v>0</v>
      </c>
      <c r="Y222" s="31" t="n">
        <f aca="false">INDEX(Curves!$A$12:$AZ$907,$BZ222,CF222)</f>
        <v>0</v>
      </c>
      <c r="Z222" s="31" t="n">
        <f aca="false">INDEX(Curves!$A$12:$AZ$907,$BZ222,CG222)</f>
        <v>0</v>
      </c>
      <c r="AA222" s="31"/>
      <c r="AB222" s="31" t="n">
        <f aca="false">INDEX(Curves!$A$12:$AZ$907,$BZ222,CI222)</f>
        <v>0</v>
      </c>
      <c r="AC222" s="31" t="n">
        <f aca="false">INDEX(Curves!$A$12:$AZ$907,$BZ222,CJ222)</f>
        <v>0</v>
      </c>
      <c r="AD222" s="31" t="n">
        <f aca="false">INDEX(Curves!$A$12:$AZ$907,$BZ222,CK222)</f>
        <v>0</v>
      </c>
      <c r="AE222" s="31"/>
      <c r="AF222" s="31" t="n">
        <f aca="false">INDEX(Curves!$A$12:$AZ$907,$BZ222,CM222)</f>
        <v>0</v>
      </c>
      <c r="AG222" s="31" t="n">
        <f aca="false">INDEX(Curves!$A$12:$AZ$907,$BZ222,CN222)</f>
        <v>0</v>
      </c>
      <c r="AH222" s="31" t="n">
        <f aca="false">INDEX(Curves!$A$12:$AZ$907,$BZ222,CO222)</f>
        <v>0</v>
      </c>
      <c r="AI222" s="31"/>
      <c r="AJ222" s="31" t="n">
        <f aca="false">INDEX(Curves!$A$12:$AZ$907,$BZ222,CQ222)</f>
        <v>0</v>
      </c>
      <c r="AK222" s="31" t="n">
        <f aca="false">INDEX(Curves!$A$12:$AZ$907,$BZ222,CR222)</f>
        <v>0</v>
      </c>
      <c r="AL222" s="31" t="n">
        <f aca="false">INDEX(Curves!$A$12:$AZ$907,$BZ222,CS222)</f>
        <v>0</v>
      </c>
      <c r="AM222" s="31"/>
      <c r="AN222" s="31" t="n">
        <f aca="false">INDEX(Curves!$A$12:$AZ$907,$BZ222,CU222)</f>
        <v>0</v>
      </c>
      <c r="AO222" s="31" t="n">
        <f aca="false">INDEX(Curves!$A$12:$AZ$907,$BZ222,CV222)</f>
        <v>0</v>
      </c>
      <c r="AP222" s="31" t="n">
        <f aca="false">INDEX(Curves!$A$12:$AZ$907,$BZ222,CW222)</f>
        <v>0</v>
      </c>
      <c r="AQ222" s="31"/>
      <c r="AR222" s="31" t="n">
        <f aca="false">INDEX(Curves!$A$12:$AZ$907,$BZ222,CY222)</f>
        <v>0</v>
      </c>
      <c r="AS222" s="31" t="n">
        <f aca="false">INDEX(Curves!$A$12:$AZ$907,$BZ222,CZ222)</f>
        <v>0</v>
      </c>
      <c r="AT222" s="31" t="n">
        <f aca="false">INDEX(Curves!$A$12:$AZ$907,$BZ222,DA222)</f>
        <v>0</v>
      </c>
      <c r="AU222" s="31"/>
      <c r="AV222" s="31" t="n">
        <f aca="false">INDEX(Curves!$A$12:$AZ$907,$BZ222,DC222)</f>
        <v>2.553</v>
      </c>
      <c r="AW222" s="31" t="n">
        <f aca="false">INDEX(Curves!$A$12:$AZ$907,$BZ222,DD222)</f>
        <v>0.33</v>
      </c>
      <c r="AX222" s="31" t="n">
        <f aca="false">INDEX(Curves!$A$12:$AZ$907,$BZ222,DE222)</f>
        <v>0.996419283184831</v>
      </c>
      <c r="AY222" s="31"/>
      <c r="AZ222" s="31" t="n">
        <f aca="false">INDEX(Curves!$A$12:$AZ$907,$BZ222,DG222)</f>
        <v>2.668</v>
      </c>
      <c r="BA222" s="31" t="n">
        <f aca="false">INDEX(Curves!$A$12:$AZ$907,$BZ222,DH222)</f>
        <v>0.34</v>
      </c>
      <c r="BB222" s="31" t="n">
        <f aca="false">INDEX(Curves!$A$12:$AZ$907,$BZ222,DI222)</f>
        <v>0.991896989070429</v>
      </c>
      <c r="BC222" s="31"/>
      <c r="BD222" s="31" t="n">
        <f aca="false">INDEX(Curves!$A$12:$AZ$907,$BZ222,DK222)</f>
        <v>2.568</v>
      </c>
      <c r="BE222" s="31" t="n">
        <f aca="false">INDEX(Curves!$A$12:$AZ$907,$BZ222,DL222)</f>
        <v>0.335</v>
      </c>
      <c r="BF222" s="31" t="n">
        <f aca="false">INDEX(Curves!$A$12:$AZ$907,$BZ222,DM222)</f>
        <v>0.987462490360055</v>
      </c>
      <c r="BG222" s="31"/>
      <c r="BH222" s="31" t="n">
        <f aca="false">INDEX(Curves!$A$12:$AZ$907,$BZ222,DO222)</f>
        <v>2.428</v>
      </c>
      <c r="BI222" s="31" t="n">
        <f aca="false">INDEX(Curves!$A$12:$AZ$907,$BZ222,DP222)</f>
        <v>0.32</v>
      </c>
      <c r="BJ222" s="31" t="n">
        <f aca="false">INDEX(Curves!$A$12:$AZ$907,$BZ222,DQ222)</f>
        <v>0.983488107928187</v>
      </c>
      <c r="BK222" s="0"/>
      <c r="BL222" s="0"/>
      <c r="BM222" s="51" t="n">
        <f aca="false">BM221</f>
        <v>35916</v>
      </c>
      <c r="BN222" s="51" t="n">
        <f aca="false">EOMONTH(BM222,1)</f>
        <v>35976</v>
      </c>
      <c r="BO222" s="51" t="n">
        <f aca="false">EOMONTH(BN222,1)</f>
        <v>36007</v>
      </c>
      <c r="BP222" s="51" t="n">
        <f aca="false">EOMONTH(BO222,1)</f>
        <v>36038</v>
      </c>
      <c r="BQ222" s="51" t="n">
        <f aca="false">EOMONTH(BP222,1)</f>
        <v>36068</v>
      </c>
      <c r="BR222" s="51" t="n">
        <f aca="false">EOMONTH(BQ222,1)</f>
        <v>36099</v>
      </c>
      <c r="BS222" s="51" t="n">
        <f aca="false">EOMONTH(BR222,1)</f>
        <v>36129</v>
      </c>
      <c r="BT222" s="51" t="n">
        <f aca="false">EOMONTH(BS222,1)</f>
        <v>36160</v>
      </c>
      <c r="BU222" s="51" t="n">
        <f aca="false">EOMONTH(BT222,1)</f>
        <v>36191</v>
      </c>
      <c r="BV222" s="51" t="n">
        <f aca="false">EOMONTH(BU222,1)</f>
        <v>36219</v>
      </c>
      <c r="BW222" s="51" t="n">
        <f aca="false">EOMONTH(BV222,1)</f>
        <v>36250</v>
      </c>
      <c r="BX222" s="52"/>
      <c r="BZ222" s="34" t="n">
        <f aca="false">MATCH(C222,Curves!$C$12:$C$433,0)</f>
        <v>220</v>
      </c>
      <c r="CA222" s="34" t="n">
        <f aca="false">MATCH(CONCATENATE("NG ",TEXT($BM222,"mmm-yyyy")),Curves!$11:$11,0)</f>
        <v>20</v>
      </c>
      <c r="CB222" s="34" t="n">
        <f aca="false">MATCH(CONCATENATE("B ",TEXT($BM222,"mmm-yyyy")),Curves!$11:$11,0)</f>
        <v>8</v>
      </c>
      <c r="CC222" s="34" t="n">
        <f aca="false">MATCH(CONCATENATE("DISC ",TEXT($BM222,"mmm-yyyy")),Curves!$11:$11,0)</f>
        <v>32</v>
      </c>
      <c r="CD222" s="34"/>
      <c r="CE222" s="34" t="n">
        <f aca="false">MATCH(CONCATENATE("NG ",TEXT($BN222,"mmm-yyyy")),Curves!$11:$11,0)</f>
        <v>21</v>
      </c>
      <c r="CF222" s="34" t="n">
        <f aca="false">MATCH(CONCATENATE("B ",TEXT($BN222,"mmm-yyyy")),Curves!$11:$11,0)</f>
        <v>9</v>
      </c>
      <c r="CG222" s="34" t="n">
        <f aca="false">MATCH(CONCATENATE("DISC ",TEXT($BN222,"mmm-yyyy")),Curves!$11:$11,0)</f>
        <v>33</v>
      </c>
      <c r="CH222" s="34"/>
      <c r="CI222" s="34" t="n">
        <f aca="false">MATCH(CONCATENATE("NG ",TEXT($BO222,"mmm-yyyy")),Curves!$11:$11,0)</f>
        <v>22</v>
      </c>
      <c r="CJ222" s="34" t="n">
        <f aca="false">MATCH(CONCATENATE("B ",TEXT($BO222,"mmm-yyyy")),Curves!$11:$11,0)</f>
        <v>10</v>
      </c>
      <c r="CK222" s="34" t="n">
        <f aca="false">MATCH(CONCATENATE("DISC ",TEXT($BO222,"mmm-yyyy")),Curves!$11:$11,0)</f>
        <v>34</v>
      </c>
      <c r="CL222" s="34"/>
      <c r="CM222" s="34" t="n">
        <f aca="false">MATCH(CONCATENATE("NG ",TEXT($BP222,"mmm-yyyy")),Curves!$11:$11,0)</f>
        <v>23</v>
      </c>
      <c r="CN222" s="34" t="n">
        <f aca="false">MATCH(CONCATENATE("B ",TEXT($BP222,"mmm-yyyy")),Curves!$11:$11,0)</f>
        <v>11</v>
      </c>
      <c r="CO222" s="34" t="n">
        <f aca="false">MATCH(CONCATENATE("DISC ",TEXT($BP222,"mmm-yyyy")),Curves!$11:$11,0)</f>
        <v>35</v>
      </c>
      <c r="CP222" s="34"/>
      <c r="CQ222" s="34" t="n">
        <f aca="false">MATCH(CONCATENATE("NG ",TEXT($BQ222,"mmm-yyyy")),Curves!$11:$11,0)</f>
        <v>24</v>
      </c>
      <c r="CR222" s="34" t="n">
        <f aca="false">MATCH(CONCATENATE("B ",TEXT($BQ222,"mmm-yyyy")),Curves!$11:$11,0)</f>
        <v>12</v>
      </c>
      <c r="CS222" s="34" t="n">
        <f aca="false">MATCH(CONCATENATE("DISC ",TEXT($BQ222,"mmm-yyyy")),Curves!$11:$11,0)</f>
        <v>36</v>
      </c>
      <c r="CT222" s="34"/>
      <c r="CU222" s="34" t="n">
        <f aca="false">MATCH(CONCATENATE("NG ",TEXT($BR222,"mmm-yyyy")),Curves!$11:$11,0)</f>
        <v>25</v>
      </c>
      <c r="CV222" s="34" t="n">
        <f aca="false">MATCH(CONCATENATE("B ",TEXT($BR222,"mmm-yyyy")),Curves!$11:$11,0)</f>
        <v>13</v>
      </c>
      <c r="CW222" s="34" t="n">
        <f aca="false">MATCH(CONCATENATE("DISC ",TEXT($BR222,"mmm-yyyy")),Curves!$11:$11,0)</f>
        <v>37</v>
      </c>
      <c r="CX222" s="34"/>
      <c r="CY222" s="34" t="n">
        <f aca="false">MATCH(CONCATENATE("NG ",TEXT($BS222,"mmm-yyyy")),Curves!$11:$11,0)</f>
        <v>26</v>
      </c>
      <c r="CZ222" s="34" t="n">
        <f aca="false">MATCH(CONCATENATE("B ",TEXT($BS222,"mmm-yyyy")),Curves!$11:$11,0)</f>
        <v>14</v>
      </c>
      <c r="DA222" s="34" t="n">
        <f aca="false">MATCH(CONCATENATE("DISC ",TEXT($BS222,"mmm-yyyy")),Curves!$11:$11,0)</f>
        <v>38</v>
      </c>
      <c r="DB222" s="34"/>
      <c r="DC222" s="34" t="n">
        <f aca="false">MATCH(CONCATENATE("NG ",TEXT($BT222,"mmm-yyyy")),Curves!$11:$11,0)</f>
        <v>27</v>
      </c>
      <c r="DD222" s="34" t="n">
        <f aca="false">MATCH(CONCATENATE("B ",TEXT($BT222,"mmm-yyyy")),Curves!$11:$11,0)</f>
        <v>15</v>
      </c>
      <c r="DE222" s="34" t="n">
        <f aca="false">MATCH(CONCATENATE("DISC ",TEXT($BT222,"mmm-yyyy")),Curves!$11:$11,0)</f>
        <v>39</v>
      </c>
      <c r="DF222" s="34"/>
      <c r="DG222" s="34" t="n">
        <f aca="false">MATCH(CONCATENATE("NG ",TEXT($BU222,"mmm-yyyy")),Curves!$11:$11,0)</f>
        <v>28</v>
      </c>
      <c r="DH222" s="34" t="n">
        <f aca="false">MATCH(CONCATENATE("B ",TEXT($BU222,"mmm-yyyy")),Curves!$11:$11,0)</f>
        <v>16</v>
      </c>
      <c r="DI222" s="34" t="n">
        <f aca="false">MATCH(CONCATENATE("DISC ",TEXT($BU222,"mmm-yyyy")),Curves!$11:$11,0)</f>
        <v>40</v>
      </c>
      <c r="DK222" s="34" t="n">
        <f aca="false">MATCH(CONCATENATE("NG ",TEXT($BV222,"mmm-yyyy")),Curves!$11:$11,0)</f>
        <v>29</v>
      </c>
      <c r="DL222" s="34" t="n">
        <f aca="false">MATCH(CONCATENATE("B ",TEXT($BV222,"mmm-yyyy")),Curves!$11:$11,0)</f>
        <v>17</v>
      </c>
      <c r="DM222" s="34" t="n">
        <f aca="false">MATCH(CONCATENATE("DISC ",TEXT($BV222,"mmm-yyyy")),Curves!$11:$11,0)</f>
        <v>41</v>
      </c>
      <c r="DO222" s="34" t="n">
        <f aca="false">MATCH(CONCATENATE("NG ",TEXT($BW222,"mmm-yyyy")),Curves!$11:$11,0)</f>
        <v>30</v>
      </c>
      <c r="DP222" s="34" t="n">
        <f aca="false">MATCH(CONCATENATE("B ",TEXT($BW222,"mmm-yyyy")),Curves!$11:$11,0)</f>
        <v>18</v>
      </c>
      <c r="DQ222" s="34" t="n">
        <f aca="false">MATCH(CONCATENATE("DISC ",TEXT($BW222,"mmm-yyyy")),Curves!$11:$11,0)</f>
        <v>42</v>
      </c>
    </row>
    <row r="223" customFormat="false" ht="12.75" hidden="false" customHeight="false" outlineLevel="0" collapsed="false">
      <c r="B223" s="26" t="n">
        <f aca="false">IF(C223&lt;&gt;"",IF(C223&gt;=(WORKDAY(EOMONTH(C223,0)+1,-2)),EOMONTH(EOMONTH(C223,0)+1,0)+1,EOMONTH(C223,0)+1),"")</f>
        <v>36130</v>
      </c>
      <c r="C223" s="45" t="n">
        <f aca="false">IF(Curves!C232&lt;&gt;"",Curves!C232,"")</f>
        <v>36106</v>
      </c>
      <c r="D223" s="46"/>
      <c r="E223" s="47" t="n">
        <f aca="false">(T223+U223)*V223</f>
        <v>0</v>
      </c>
      <c r="F223" s="47" t="n">
        <f aca="false">(X223+Y223)*Z223</f>
        <v>0</v>
      </c>
      <c r="G223" s="47" t="n">
        <f aca="false">(AB223+AC223)*AD223</f>
        <v>0</v>
      </c>
      <c r="H223" s="47" t="n">
        <f aca="false">(AF223+AG223)*AH223</f>
        <v>0</v>
      </c>
      <c r="I223" s="47" t="n">
        <f aca="false">(AJ223+AK223)*AL223</f>
        <v>0</v>
      </c>
      <c r="J223" s="47" t="n">
        <f aca="false">(AN223+AO223)*AP223</f>
        <v>0</v>
      </c>
      <c r="K223" s="47" t="n">
        <f aca="false">(AR223+AS223)*AT223</f>
        <v>0</v>
      </c>
      <c r="L223" s="47" t="n">
        <f aca="false">(AV223+AW223)*AX223</f>
        <v>0</v>
      </c>
      <c r="M223" s="47" t="n">
        <f aca="false">(AZ223+BA223)*BB223</f>
        <v>0</v>
      </c>
      <c r="N223" s="47" t="n">
        <f aca="false">(BD223+BE223)*BF223</f>
        <v>0</v>
      </c>
      <c r="O223" s="48" t="n">
        <f aca="false">(BH223+BI223)*BJ223</f>
        <v>0</v>
      </c>
      <c r="P223" s="49" t="n">
        <f aca="false">MAX(E223:O223)</f>
        <v>0</v>
      </c>
      <c r="Q223" s="49" t="n">
        <f aca="false">MIN(L223:O223)</f>
        <v>0</v>
      </c>
      <c r="R223" s="50" t="n">
        <f aca="false">IF(P223-Q223&lt;&gt;0,P223-Q223,R222)</f>
        <v>0.281000822537194</v>
      </c>
      <c r="T223" s="31" t="n">
        <f aca="false">INDEX(Curves!$A$12:$AZ$907,$BZ223,CA223)</f>
        <v>0</v>
      </c>
      <c r="U223" s="31" t="n">
        <f aca="false">INDEX(Curves!$A$12:$AZ$907,$BZ223,CB223)</f>
        <v>0</v>
      </c>
      <c r="V223" s="31" t="n">
        <f aca="false">INDEX(Curves!$A$12:$AZ$907,$BZ223,CC223)</f>
        <v>0</v>
      </c>
      <c r="W223" s="31"/>
      <c r="X223" s="31" t="n">
        <f aca="false">INDEX(Curves!$A$12:$AZ$907,$BZ223,CE223)</f>
        <v>0</v>
      </c>
      <c r="Y223" s="31" t="n">
        <f aca="false">INDEX(Curves!$A$12:$AZ$907,$BZ223,CF223)</f>
        <v>0</v>
      </c>
      <c r="Z223" s="31" t="n">
        <f aca="false">INDEX(Curves!$A$12:$AZ$907,$BZ223,CG223)</f>
        <v>0</v>
      </c>
      <c r="AA223" s="31"/>
      <c r="AB223" s="31" t="n">
        <f aca="false">INDEX(Curves!$A$12:$AZ$907,$BZ223,CI223)</f>
        <v>0</v>
      </c>
      <c r="AC223" s="31" t="n">
        <f aca="false">INDEX(Curves!$A$12:$AZ$907,$BZ223,CJ223)</f>
        <v>0</v>
      </c>
      <c r="AD223" s="31" t="n">
        <f aca="false">INDEX(Curves!$A$12:$AZ$907,$BZ223,CK223)</f>
        <v>0</v>
      </c>
      <c r="AE223" s="31"/>
      <c r="AF223" s="31" t="n">
        <f aca="false">INDEX(Curves!$A$12:$AZ$907,$BZ223,CM223)</f>
        <v>0</v>
      </c>
      <c r="AG223" s="31" t="n">
        <f aca="false">INDEX(Curves!$A$12:$AZ$907,$BZ223,CN223)</f>
        <v>0</v>
      </c>
      <c r="AH223" s="31" t="n">
        <f aca="false">INDEX(Curves!$A$12:$AZ$907,$BZ223,CO223)</f>
        <v>0</v>
      </c>
      <c r="AI223" s="31"/>
      <c r="AJ223" s="31" t="n">
        <f aca="false">INDEX(Curves!$A$12:$AZ$907,$BZ223,CQ223)</f>
        <v>0</v>
      </c>
      <c r="AK223" s="31" t="n">
        <f aca="false">INDEX(Curves!$A$12:$AZ$907,$BZ223,CR223)</f>
        <v>0</v>
      </c>
      <c r="AL223" s="31" t="n">
        <f aca="false">INDEX(Curves!$A$12:$AZ$907,$BZ223,CS223)</f>
        <v>0</v>
      </c>
      <c r="AM223" s="31"/>
      <c r="AN223" s="31" t="n">
        <f aca="false">INDEX(Curves!$A$12:$AZ$907,$BZ223,CU223)</f>
        <v>0</v>
      </c>
      <c r="AO223" s="31" t="n">
        <f aca="false">INDEX(Curves!$A$12:$AZ$907,$BZ223,CV223)</f>
        <v>0</v>
      </c>
      <c r="AP223" s="31" t="n">
        <f aca="false">INDEX(Curves!$A$12:$AZ$907,$BZ223,CW223)</f>
        <v>0</v>
      </c>
      <c r="AQ223" s="31"/>
      <c r="AR223" s="31" t="n">
        <f aca="false">INDEX(Curves!$A$12:$AZ$907,$BZ223,CY223)</f>
        <v>0</v>
      </c>
      <c r="AS223" s="31" t="n">
        <f aca="false">INDEX(Curves!$A$12:$AZ$907,$BZ223,CZ223)</f>
        <v>0</v>
      </c>
      <c r="AT223" s="31" t="n">
        <f aca="false">INDEX(Curves!$A$12:$AZ$907,$BZ223,DA223)</f>
        <v>0</v>
      </c>
      <c r="AU223" s="31"/>
      <c r="AV223" s="31" t="n">
        <f aca="false">INDEX(Curves!$A$12:$AZ$907,$BZ223,DC223)</f>
        <v>0</v>
      </c>
      <c r="AW223" s="31" t="n">
        <f aca="false">INDEX(Curves!$A$12:$AZ$907,$BZ223,DD223)</f>
        <v>0</v>
      </c>
      <c r="AX223" s="31" t="n">
        <f aca="false">INDEX(Curves!$A$12:$AZ$907,$BZ223,DE223)</f>
        <v>0</v>
      </c>
      <c r="AY223" s="31"/>
      <c r="AZ223" s="31" t="n">
        <f aca="false">INDEX(Curves!$A$12:$AZ$907,$BZ223,DG223)</f>
        <v>0</v>
      </c>
      <c r="BA223" s="31" t="n">
        <f aca="false">INDEX(Curves!$A$12:$AZ$907,$BZ223,DH223)</f>
        <v>0</v>
      </c>
      <c r="BB223" s="31" t="n">
        <f aca="false">INDEX(Curves!$A$12:$AZ$907,$BZ223,DI223)</f>
        <v>0</v>
      </c>
      <c r="BC223" s="31"/>
      <c r="BD223" s="31" t="n">
        <f aca="false">INDEX(Curves!$A$12:$AZ$907,$BZ223,DK223)</f>
        <v>0</v>
      </c>
      <c r="BE223" s="31" t="n">
        <f aca="false">INDEX(Curves!$A$12:$AZ$907,$BZ223,DL223)</f>
        <v>0</v>
      </c>
      <c r="BF223" s="31" t="n">
        <f aca="false">INDEX(Curves!$A$12:$AZ$907,$BZ223,DM223)</f>
        <v>0</v>
      </c>
      <c r="BG223" s="31"/>
      <c r="BH223" s="31" t="n">
        <f aca="false">INDEX(Curves!$A$12:$AZ$907,$BZ223,DO223)</f>
        <v>0</v>
      </c>
      <c r="BI223" s="31" t="n">
        <f aca="false">INDEX(Curves!$A$12:$AZ$907,$BZ223,DP223)</f>
        <v>0</v>
      </c>
      <c r="BJ223" s="31" t="n">
        <f aca="false">INDEX(Curves!$A$12:$AZ$907,$BZ223,DQ223)</f>
        <v>0</v>
      </c>
      <c r="BK223" s="0"/>
      <c r="BL223" s="0"/>
      <c r="BM223" s="51" t="n">
        <f aca="false">BM222</f>
        <v>35916</v>
      </c>
      <c r="BN223" s="51" t="n">
        <f aca="false">EOMONTH(BM223,1)</f>
        <v>35976</v>
      </c>
      <c r="BO223" s="51" t="n">
        <f aca="false">EOMONTH(BN223,1)</f>
        <v>36007</v>
      </c>
      <c r="BP223" s="51" t="n">
        <f aca="false">EOMONTH(BO223,1)</f>
        <v>36038</v>
      </c>
      <c r="BQ223" s="51" t="n">
        <f aca="false">EOMONTH(BP223,1)</f>
        <v>36068</v>
      </c>
      <c r="BR223" s="51" t="n">
        <f aca="false">EOMONTH(BQ223,1)</f>
        <v>36099</v>
      </c>
      <c r="BS223" s="51" t="n">
        <f aca="false">EOMONTH(BR223,1)</f>
        <v>36129</v>
      </c>
      <c r="BT223" s="51" t="n">
        <f aca="false">EOMONTH(BS223,1)</f>
        <v>36160</v>
      </c>
      <c r="BU223" s="51" t="n">
        <f aca="false">EOMONTH(BT223,1)</f>
        <v>36191</v>
      </c>
      <c r="BV223" s="51" t="n">
        <f aca="false">EOMONTH(BU223,1)</f>
        <v>36219</v>
      </c>
      <c r="BW223" s="51" t="n">
        <f aca="false">EOMONTH(BV223,1)</f>
        <v>36250</v>
      </c>
      <c r="BX223" s="52"/>
      <c r="BZ223" s="34" t="n">
        <f aca="false">MATCH(C223,Curves!$C$12:$C$433,0)</f>
        <v>221</v>
      </c>
      <c r="CA223" s="34" t="n">
        <f aca="false">MATCH(CONCATENATE("NG ",TEXT($BM223,"mmm-yyyy")),Curves!$11:$11,0)</f>
        <v>20</v>
      </c>
      <c r="CB223" s="34" t="n">
        <f aca="false">MATCH(CONCATENATE("B ",TEXT($BM223,"mmm-yyyy")),Curves!$11:$11,0)</f>
        <v>8</v>
      </c>
      <c r="CC223" s="34" t="n">
        <f aca="false">MATCH(CONCATENATE("DISC ",TEXT($BM223,"mmm-yyyy")),Curves!$11:$11,0)</f>
        <v>32</v>
      </c>
      <c r="CD223" s="34"/>
      <c r="CE223" s="34" t="n">
        <f aca="false">MATCH(CONCATENATE("NG ",TEXT($BN223,"mmm-yyyy")),Curves!$11:$11,0)</f>
        <v>21</v>
      </c>
      <c r="CF223" s="34" t="n">
        <f aca="false">MATCH(CONCATENATE("B ",TEXT($BN223,"mmm-yyyy")),Curves!$11:$11,0)</f>
        <v>9</v>
      </c>
      <c r="CG223" s="34" t="n">
        <f aca="false">MATCH(CONCATENATE("DISC ",TEXT($BN223,"mmm-yyyy")),Curves!$11:$11,0)</f>
        <v>33</v>
      </c>
      <c r="CH223" s="34"/>
      <c r="CI223" s="34" t="n">
        <f aca="false">MATCH(CONCATENATE("NG ",TEXT($BO223,"mmm-yyyy")),Curves!$11:$11,0)</f>
        <v>22</v>
      </c>
      <c r="CJ223" s="34" t="n">
        <f aca="false">MATCH(CONCATENATE("B ",TEXT($BO223,"mmm-yyyy")),Curves!$11:$11,0)</f>
        <v>10</v>
      </c>
      <c r="CK223" s="34" t="n">
        <f aca="false">MATCH(CONCATENATE("DISC ",TEXT($BO223,"mmm-yyyy")),Curves!$11:$11,0)</f>
        <v>34</v>
      </c>
      <c r="CL223" s="34"/>
      <c r="CM223" s="34" t="n">
        <f aca="false">MATCH(CONCATENATE("NG ",TEXT($BP223,"mmm-yyyy")),Curves!$11:$11,0)</f>
        <v>23</v>
      </c>
      <c r="CN223" s="34" t="n">
        <f aca="false">MATCH(CONCATENATE("B ",TEXT($BP223,"mmm-yyyy")),Curves!$11:$11,0)</f>
        <v>11</v>
      </c>
      <c r="CO223" s="34" t="n">
        <f aca="false">MATCH(CONCATENATE("DISC ",TEXT($BP223,"mmm-yyyy")),Curves!$11:$11,0)</f>
        <v>35</v>
      </c>
      <c r="CP223" s="34"/>
      <c r="CQ223" s="34" t="n">
        <f aca="false">MATCH(CONCATENATE("NG ",TEXT($BQ223,"mmm-yyyy")),Curves!$11:$11,0)</f>
        <v>24</v>
      </c>
      <c r="CR223" s="34" t="n">
        <f aca="false">MATCH(CONCATENATE("B ",TEXT($BQ223,"mmm-yyyy")),Curves!$11:$11,0)</f>
        <v>12</v>
      </c>
      <c r="CS223" s="34" t="n">
        <f aca="false">MATCH(CONCATENATE("DISC ",TEXT($BQ223,"mmm-yyyy")),Curves!$11:$11,0)</f>
        <v>36</v>
      </c>
      <c r="CT223" s="34"/>
      <c r="CU223" s="34" t="n">
        <f aca="false">MATCH(CONCATENATE("NG ",TEXT($BR223,"mmm-yyyy")),Curves!$11:$11,0)</f>
        <v>25</v>
      </c>
      <c r="CV223" s="34" t="n">
        <f aca="false">MATCH(CONCATENATE("B ",TEXT($BR223,"mmm-yyyy")),Curves!$11:$11,0)</f>
        <v>13</v>
      </c>
      <c r="CW223" s="34" t="n">
        <f aca="false">MATCH(CONCATENATE("DISC ",TEXT($BR223,"mmm-yyyy")),Curves!$11:$11,0)</f>
        <v>37</v>
      </c>
      <c r="CX223" s="34"/>
      <c r="CY223" s="34" t="n">
        <f aca="false">MATCH(CONCATENATE("NG ",TEXT($BS223,"mmm-yyyy")),Curves!$11:$11,0)</f>
        <v>26</v>
      </c>
      <c r="CZ223" s="34" t="n">
        <f aca="false">MATCH(CONCATENATE("B ",TEXT($BS223,"mmm-yyyy")),Curves!$11:$11,0)</f>
        <v>14</v>
      </c>
      <c r="DA223" s="34" t="n">
        <f aca="false">MATCH(CONCATENATE("DISC ",TEXT($BS223,"mmm-yyyy")),Curves!$11:$11,0)</f>
        <v>38</v>
      </c>
      <c r="DB223" s="34"/>
      <c r="DC223" s="34" t="n">
        <f aca="false">MATCH(CONCATENATE("NG ",TEXT($BT223,"mmm-yyyy")),Curves!$11:$11,0)</f>
        <v>27</v>
      </c>
      <c r="DD223" s="34" t="n">
        <f aca="false">MATCH(CONCATENATE("B ",TEXT($BT223,"mmm-yyyy")),Curves!$11:$11,0)</f>
        <v>15</v>
      </c>
      <c r="DE223" s="34" t="n">
        <f aca="false">MATCH(CONCATENATE("DISC ",TEXT($BT223,"mmm-yyyy")),Curves!$11:$11,0)</f>
        <v>39</v>
      </c>
      <c r="DF223" s="34"/>
      <c r="DG223" s="34" t="n">
        <f aca="false">MATCH(CONCATENATE("NG ",TEXT($BU223,"mmm-yyyy")),Curves!$11:$11,0)</f>
        <v>28</v>
      </c>
      <c r="DH223" s="34" t="n">
        <f aca="false">MATCH(CONCATENATE("B ",TEXT($BU223,"mmm-yyyy")),Curves!$11:$11,0)</f>
        <v>16</v>
      </c>
      <c r="DI223" s="34" t="n">
        <f aca="false">MATCH(CONCATENATE("DISC ",TEXT($BU223,"mmm-yyyy")),Curves!$11:$11,0)</f>
        <v>40</v>
      </c>
      <c r="DK223" s="34" t="n">
        <f aca="false">MATCH(CONCATENATE("NG ",TEXT($BV223,"mmm-yyyy")),Curves!$11:$11,0)</f>
        <v>29</v>
      </c>
      <c r="DL223" s="34" t="n">
        <f aca="false">MATCH(CONCATENATE("B ",TEXT($BV223,"mmm-yyyy")),Curves!$11:$11,0)</f>
        <v>17</v>
      </c>
      <c r="DM223" s="34" t="n">
        <f aca="false">MATCH(CONCATENATE("DISC ",TEXT($BV223,"mmm-yyyy")),Curves!$11:$11,0)</f>
        <v>41</v>
      </c>
      <c r="DO223" s="34" t="n">
        <f aca="false">MATCH(CONCATENATE("NG ",TEXT($BW223,"mmm-yyyy")),Curves!$11:$11,0)</f>
        <v>30</v>
      </c>
      <c r="DP223" s="34" t="n">
        <f aca="false">MATCH(CONCATENATE("B ",TEXT($BW223,"mmm-yyyy")),Curves!$11:$11,0)</f>
        <v>18</v>
      </c>
      <c r="DQ223" s="34" t="n">
        <f aca="false">MATCH(CONCATENATE("DISC ",TEXT($BW223,"mmm-yyyy")),Curves!$11:$11,0)</f>
        <v>42</v>
      </c>
    </row>
    <row r="224" customFormat="false" ht="12.75" hidden="false" customHeight="false" outlineLevel="0" collapsed="false">
      <c r="B224" s="26" t="n">
        <f aca="false">IF(C224&lt;&gt;"",IF(C224&gt;=(WORKDAY(EOMONTH(C224,0)+1,-2)),EOMONTH(EOMONTH(C224,0)+1,0)+1,EOMONTH(C224,0)+1),"")</f>
        <v>36130</v>
      </c>
      <c r="C224" s="45" t="n">
        <f aca="false">IF(Curves!C233&lt;&gt;"",Curves!C233,"")</f>
        <v>36107</v>
      </c>
      <c r="D224" s="46"/>
      <c r="E224" s="47" t="n">
        <f aca="false">(T224+U224)*V224</f>
        <v>0</v>
      </c>
      <c r="F224" s="47" t="n">
        <f aca="false">(X224+Y224)*Z224</f>
        <v>0</v>
      </c>
      <c r="G224" s="47" t="n">
        <f aca="false">(AB224+AC224)*AD224</f>
        <v>0</v>
      </c>
      <c r="H224" s="47" t="n">
        <f aca="false">(AF224+AG224)*AH224</f>
        <v>0</v>
      </c>
      <c r="I224" s="47" t="n">
        <f aca="false">(AJ224+AK224)*AL224</f>
        <v>0</v>
      </c>
      <c r="J224" s="47" t="n">
        <f aca="false">(AN224+AO224)*AP224</f>
        <v>0</v>
      </c>
      <c r="K224" s="47" t="n">
        <f aca="false">(AR224+AS224)*AT224</f>
        <v>0</v>
      </c>
      <c r="L224" s="47" t="n">
        <f aca="false">(AV224+AW224)*AX224</f>
        <v>0</v>
      </c>
      <c r="M224" s="47" t="n">
        <f aca="false">(AZ224+BA224)*BB224</f>
        <v>0</v>
      </c>
      <c r="N224" s="47" t="n">
        <f aca="false">(BD224+BE224)*BF224</f>
        <v>0</v>
      </c>
      <c r="O224" s="48" t="n">
        <f aca="false">(BH224+BI224)*BJ224</f>
        <v>0</v>
      </c>
      <c r="P224" s="49" t="n">
        <f aca="false">MAX(E224:O224)</f>
        <v>0</v>
      </c>
      <c r="Q224" s="49" t="n">
        <f aca="false">MIN(L224:O224)</f>
        <v>0</v>
      </c>
      <c r="R224" s="50" t="n">
        <f aca="false">IF(P224-Q224&lt;&gt;0,P224-Q224,R223)</f>
        <v>0.281000822537194</v>
      </c>
      <c r="T224" s="31" t="n">
        <f aca="false">INDEX(Curves!$A$12:$AZ$907,$BZ224,CA224)</f>
        <v>0</v>
      </c>
      <c r="U224" s="31" t="n">
        <f aca="false">INDEX(Curves!$A$12:$AZ$907,$BZ224,CB224)</f>
        <v>0</v>
      </c>
      <c r="V224" s="31" t="n">
        <f aca="false">INDEX(Curves!$A$12:$AZ$907,$BZ224,CC224)</f>
        <v>0</v>
      </c>
      <c r="W224" s="31"/>
      <c r="X224" s="31" t="n">
        <f aca="false">INDEX(Curves!$A$12:$AZ$907,$BZ224,CE224)</f>
        <v>0</v>
      </c>
      <c r="Y224" s="31" t="n">
        <f aca="false">INDEX(Curves!$A$12:$AZ$907,$BZ224,CF224)</f>
        <v>0</v>
      </c>
      <c r="Z224" s="31" t="n">
        <f aca="false">INDEX(Curves!$A$12:$AZ$907,$BZ224,CG224)</f>
        <v>0</v>
      </c>
      <c r="AA224" s="31"/>
      <c r="AB224" s="31" t="n">
        <f aca="false">INDEX(Curves!$A$12:$AZ$907,$BZ224,CI224)</f>
        <v>0</v>
      </c>
      <c r="AC224" s="31" t="n">
        <f aca="false">INDEX(Curves!$A$12:$AZ$907,$BZ224,CJ224)</f>
        <v>0</v>
      </c>
      <c r="AD224" s="31" t="n">
        <f aca="false">INDEX(Curves!$A$12:$AZ$907,$BZ224,CK224)</f>
        <v>0</v>
      </c>
      <c r="AE224" s="31"/>
      <c r="AF224" s="31" t="n">
        <f aca="false">INDEX(Curves!$A$12:$AZ$907,$BZ224,CM224)</f>
        <v>0</v>
      </c>
      <c r="AG224" s="31" t="n">
        <f aca="false">INDEX(Curves!$A$12:$AZ$907,$BZ224,CN224)</f>
        <v>0</v>
      </c>
      <c r="AH224" s="31" t="n">
        <f aca="false">INDEX(Curves!$A$12:$AZ$907,$BZ224,CO224)</f>
        <v>0</v>
      </c>
      <c r="AI224" s="31"/>
      <c r="AJ224" s="31" t="n">
        <f aca="false">INDEX(Curves!$A$12:$AZ$907,$BZ224,CQ224)</f>
        <v>0</v>
      </c>
      <c r="AK224" s="31" t="n">
        <f aca="false">INDEX(Curves!$A$12:$AZ$907,$BZ224,CR224)</f>
        <v>0</v>
      </c>
      <c r="AL224" s="31" t="n">
        <f aca="false">INDEX(Curves!$A$12:$AZ$907,$BZ224,CS224)</f>
        <v>0</v>
      </c>
      <c r="AM224" s="31"/>
      <c r="AN224" s="31" t="n">
        <f aca="false">INDEX(Curves!$A$12:$AZ$907,$BZ224,CU224)</f>
        <v>0</v>
      </c>
      <c r="AO224" s="31" t="n">
        <f aca="false">INDEX(Curves!$A$12:$AZ$907,$BZ224,CV224)</f>
        <v>0</v>
      </c>
      <c r="AP224" s="31" t="n">
        <f aca="false">INDEX(Curves!$A$12:$AZ$907,$BZ224,CW224)</f>
        <v>0</v>
      </c>
      <c r="AQ224" s="31"/>
      <c r="AR224" s="31" t="n">
        <f aca="false">INDEX(Curves!$A$12:$AZ$907,$BZ224,CY224)</f>
        <v>0</v>
      </c>
      <c r="AS224" s="31" t="n">
        <f aca="false">INDEX(Curves!$A$12:$AZ$907,$BZ224,CZ224)</f>
        <v>0</v>
      </c>
      <c r="AT224" s="31" t="n">
        <f aca="false">INDEX(Curves!$A$12:$AZ$907,$BZ224,DA224)</f>
        <v>0</v>
      </c>
      <c r="AU224" s="31"/>
      <c r="AV224" s="31" t="n">
        <f aca="false">INDEX(Curves!$A$12:$AZ$907,$BZ224,DC224)</f>
        <v>0</v>
      </c>
      <c r="AW224" s="31" t="n">
        <f aca="false">INDEX(Curves!$A$12:$AZ$907,$BZ224,DD224)</f>
        <v>0</v>
      </c>
      <c r="AX224" s="31" t="n">
        <f aca="false">INDEX(Curves!$A$12:$AZ$907,$BZ224,DE224)</f>
        <v>0</v>
      </c>
      <c r="AY224" s="31"/>
      <c r="AZ224" s="31" t="n">
        <f aca="false">INDEX(Curves!$A$12:$AZ$907,$BZ224,DG224)</f>
        <v>0</v>
      </c>
      <c r="BA224" s="31" t="n">
        <f aca="false">INDEX(Curves!$A$12:$AZ$907,$BZ224,DH224)</f>
        <v>0</v>
      </c>
      <c r="BB224" s="31" t="n">
        <f aca="false">INDEX(Curves!$A$12:$AZ$907,$BZ224,DI224)</f>
        <v>0</v>
      </c>
      <c r="BC224" s="31"/>
      <c r="BD224" s="31" t="n">
        <f aca="false">INDEX(Curves!$A$12:$AZ$907,$BZ224,DK224)</f>
        <v>0</v>
      </c>
      <c r="BE224" s="31" t="n">
        <f aca="false">INDEX(Curves!$A$12:$AZ$907,$BZ224,DL224)</f>
        <v>0</v>
      </c>
      <c r="BF224" s="31" t="n">
        <f aca="false">INDEX(Curves!$A$12:$AZ$907,$BZ224,DM224)</f>
        <v>0</v>
      </c>
      <c r="BG224" s="31"/>
      <c r="BH224" s="31" t="n">
        <f aca="false">INDEX(Curves!$A$12:$AZ$907,$BZ224,DO224)</f>
        <v>0</v>
      </c>
      <c r="BI224" s="31" t="n">
        <f aca="false">INDEX(Curves!$A$12:$AZ$907,$BZ224,DP224)</f>
        <v>0</v>
      </c>
      <c r="BJ224" s="31" t="n">
        <f aca="false">INDEX(Curves!$A$12:$AZ$907,$BZ224,DQ224)</f>
        <v>0</v>
      </c>
      <c r="BK224" s="0"/>
      <c r="BL224" s="0"/>
      <c r="BM224" s="51" t="n">
        <f aca="false">BM223</f>
        <v>35916</v>
      </c>
      <c r="BN224" s="51" t="n">
        <f aca="false">EOMONTH(BM224,1)</f>
        <v>35976</v>
      </c>
      <c r="BO224" s="51" t="n">
        <f aca="false">EOMONTH(BN224,1)</f>
        <v>36007</v>
      </c>
      <c r="BP224" s="51" t="n">
        <f aca="false">EOMONTH(BO224,1)</f>
        <v>36038</v>
      </c>
      <c r="BQ224" s="51" t="n">
        <f aca="false">EOMONTH(BP224,1)</f>
        <v>36068</v>
      </c>
      <c r="BR224" s="51" t="n">
        <f aca="false">EOMONTH(BQ224,1)</f>
        <v>36099</v>
      </c>
      <c r="BS224" s="51" t="n">
        <f aca="false">EOMONTH(BR224,1)</f>
        <v>36129</v>
      </c>
      <c r="BT224" s="51" t="n">
        <f aca="false">EOMONTH(BS224,1)</f>
        <v>36160</v>
      </c>
      <c r="BU224" s="51" t="n">
        <f aca="false">EOMONTH(BT224,1)</f>
        <v>36191</v>
      </c>
      <c r="BV224" s="51" t="n">
        <f aca="false">EOMONTH(BU224,1)</f>
        <v>36219</v>
      </c>
      <c r="BW224" s="51" t="n">
        <f aca="false">EOMONTH(BV224,1)</f>
        <v>36250</v>
      </c>
      <c r="BX224" s="52"/>
      <c r="BZ224" s="34" t="n">
        <f aca="false">MATCH(C224,Curves!$C$12:$C$433,0)</f>
        <v>222</v>
      </c>
      <c r="CA224" s="34" t="n">
        <f aca="false">MATCH(CONCATENATE("NG ",TEXT($BM224,"mmm-yyyy")),Curves!$11:$11,0)</f>
        <v>20</v>
      </c>
      <c r="CB224" s="34" t="n">
        <f aca="false">MATCH(CONCATENATE("B ",TEXT($BM224,"mmm-yyyy")),Curves!$11:$11,0)</f>
        <v>8</v>
      </c>
      <c r="CC224" s="34" t="n">
        <f aca="false">MATCH(CONCATENATE("DISC ",TEXT($BM224,"mmm-yyyy")),Curves!$11:$11,0)</f>
        <v>32</v>
      </c>
      <c r="CD224" s="34"/>
      <c r="CE224" s="34" t="n">
        <f aca="false">MATCH(CONCATENATE("NG ",TEXT($BN224,"mmm-yyyy")),Curves!$11:$11,0)</f>
        <v>21</v>
      </c>
      <c r="CF224" s="34" t="n">
        <f aca="false">MATCH(CONCATENATE("B ",TEXT($BN224,"mmm-yyyy")),Curves!$11:$11,0)</f>
        <v>9</v>
      </c>
      <c r="CG224" s="34" t="n">
        <f aca="false">MATCH(CONCATENATE("DISC ",TEXT($BN224,"mmm-yyyy")),Curves!$11:$11,0)</f>
        <v>33</v>
      </c>
      <c r="CH224" s="34"/>
      <c r="CI224" s="34" t="n">
        <f aca="false">MATCH(CONCATENATE("NG ",TEXT($BO224,"mmm-yyyy")),Curves!$11:$11,0)</f>
        <v>22</v>
      </c>
      <c r="CJ224" s="34" t="n">
        <f aca="false">MATCH(CONCATENATE("B ",TEXT($BO224,"mmm-yyyy")),Curves!$11:$11,0)</f>
        <v>10</v>
      </c>
      <c r="CK224" s="34" t="n">
        <f aca="false">MATCH(CONCATENATE("DISC ",TEXT($BO224,"mmm-yyyy")),Curves!$11:$11,0)</f>
        <v>34</v>
      </c>
      <c r="CL224" s="34"/>
      <c r="CM224" s="34" t="n">
        <f aca="false">MATCH(CONCATENATE("NG ",TEXT($BP224,"mmm-yyyy")),Curves!$11:$11,0)</f>
        <v>23</v>
      </c>
      <c r="CN224" s="34" t="n">
        <f aca="false">MATCH(CONCATENATE("B ",TEXT($BP224,"mmm-yyyy")),Curves!$11:$11,0)</f>
        <v>11</v>
      </c>
      <c r="CO224" s="34" t="n">
        <f aca="false">MATCH(CONCATENATE("DISC ",TEXT($BP224,"mmm-yyyy")),Curves!$11:$11,0)</f>
        <v>35</v>
      </c>
      <c r="CP224" s="34"/>
      <c r="CQ224" s="34" t="n">
        <f aca="false">MATCH(CONCATENATE("NG ",TEXT($BQ224,"mmm-yyyy")),Curves!$11:$11,0)</f>
        <v>24</v>
      </c>
      <c r="CR224" s="34" t="n">
        <f aca="false">MATCH(CONCATENATE("B ",TEXT($BQ224,"mmm-yyyy")),Curves!$11:$11,0)</f>
        <v>12</v>
      </c>
      <c r="CS224" s="34" t="n">
        <f aca="false">MATCH(CONCATENATE("DISC ",TEXT($BQ224,"mmm-yyyy")),Curves!$11:$11,0)</f>
        <v>36</v>
      </c>
      <c r="CT224" s="34"/>
      <c r="CU224" s="34" t="n">
        <f aca="false">MATCH(CONCATENATE("NG ",TEXT($BR224,"mmm-yyyy")),Curves!$11:$11,0)</f>
        <v>25</v>
      </c>
      <c r="CV224" s="34" t="n">
        <f aca="false">MATCH(CONCATENATE("B ",TEXT($BR224,"mmm-yyyy")),Curves!$11:$11,0)</f>
        <v>13</v>
      </c>
      <c r="CW224" s="34" t="n">
        <f aca="false">MATCH(CONCATENATE("DISC ",TEXT($BR224,"mmm-yyyy")),Curves!$11:$11,0)</f>
        <v>37</v>
      </c>
      <c r="CX224" s="34"/>
      <c r="CY224" s="34" t="n">
        <f aca="false">MATCH(CONCATENATE("NG ",TEXT($BS224,"mmm-yyyy")),Curves!$11:$11,0)</f>
        <v>26</v>
      </c>
      <c r="CZ224" s="34" t="n">
        <f aca="false">MATCH(CONCATENATE("B ",TEXT($BS224,"mmm-yyyy")),Curves!$11:$11,0)</f>
        <v>14</v>
      </c>
      <c r="DA224" s="34" t="n">
        <f aca="false">MATCH(CONCATENATE("DISC ",TEXT($BS224,"mmm-yyyy")),Curves!$11:$11,0)</f>
        <v>38</v>
      </c>
      <c r="DB224" s="34"/>
      <c r="DC224" s="34" t="n">
        <f aca="false">MATCH(CONCATENATE("NG ",TEXT($BT224,"mmm-yyyy")),Curves!$11:$11,0)</f>
        <v>27</v>
      </c>
      <c r="DD224" s="34" t="n">
        <f aca="false">MATCH(CONCATENATE("B ",TEXT($BT224,"mmm-yyyy")),Curves!$11:$11,0)</f>
        <v>15</v>
      </c>
      <c r="DE224" s="34" t="n">
        <f aca="false">MATCH(CONCATENATE("DISC ",TEXT($BT224,"mmm-yyyy")),Curves!$11:$11,0)</f>
        <v>39</v>
      </c>
      <c r="DF224" s="34"/>
      <c r="DG224" s="34" t="n">
        <f aca="false">MATCH(CONCATENATE("NG ",TEXT($BU224,"mmm-yyyy")),Curves!$11:$11,0)</f>
        <v>28</v>
      </c>
      <c r="DH224" s="34" t="n">
        <f aca="false">MATCH(CONCATENATE("B ",TEXT($BU224,"mmm-yyyy")),Curves!$11:$11,0)</f>
        <v>16</v>
      </c>
      <c r="DI224" s="34" t="n">
        <f aca="false">MATCH(CONCATENATE("DISC ",TEXT($BU224,"mmm-yyyy")),Curves!$11:$11,0)</f>
        <v>40</v>
      </c>
      <c r="DK224" s="34" t="n">
        <f aca="false">MATCH(CONCATENATE("NG ",TEXT($BV224,"mmm-yyyy")),Curves!$11:$11,0)</f>
        <v>29</v>
      </c>
      <c r="DL224" s="34" t="n">
        <f aca="false">MATCH(CONCATENATE("B ",TEXT($BV224,"mmm-yyyy")),Curves!$11:$11,0)</f>
        <v>17</v>
      </c>
      <c r="DM224" s="34" t="n">
        <f aca="false">MATCH(CONCATENATE("DISC ",TEXT($BV224,"mmm-yyyy")),Curves!$11:$11,0)</f>
        <v>41</v>
      </c>
      <c r="DO224" s="34" t="n">
        <f aca="false">MATCH(CONCATENATE("NG ",TEXT($BW224,"mmm-yyyy")),Curves!$11:$11,0)</f>
        <v>30</v>
      </c>
      <c r="DP224" s="34" t="n">
        <f aca="false">MATCH(CONCATENATE("B ",TEXT($BW224,"mmm-yyyy")),Curves!$11:$11,0)</f>
        <v>18</v>
      </c>
      <c r="DQ224" s="34" t="n">
        <f aca="false">MATCH(CONCATENATE("DISC ",TEXT($BW224,"mmm-yyyy")),Curves!$11:$11,0)</f>
        <v>42</v>
      </c>
    </row>
    <row r="225" customFormat="false" ht="12.75" hidden="false" customHeight="false" outlineLevel="0" collapsed="false">
      <c r="B225" s="26" t="n">
        <f aca="false">IF(C225&lt;&gt;"",IF(C225&gt;=(WORKDAY(EOMONTH(C225,0)+1,-2)),EOMONTH(EOMONTH(C225,0)+1,0)+1,EOMONTH(C225,0)+1),"")</f>
        <v>36130</v>
      </c>
      <c r="C225" s="45" t="n">
        <f aca="false">IF(Curves!C234&lt;&gt;"",Curves!C234,"")</f>
        <v>36108</v>
      </c>
      <c r="D225" s="46"/>
      <c r="E225" s="47" t="n">
        <f aca="false">(T225+U225)*V225</f>
        <v>0</v>
      </c>
      <c r="F225" s="47" t="n">
        <f aca="false">(X225+Y225)*Z225</f>
        <v>0</v>
      </c>
      <c r="G225" s="47" t="n">
        <f aca="false">(AB225+AC225)*AD225</f>
        <v>0</v>
      </c>
      <c r="H225" s="47" t="n">
        <f aca="false">(AF225+AG225)*AH225</f>
        <v>0</v>
      </c>
      <c r="I225" s="47" t="n">
        <f aca="false">(AJ225+AK225)*AL225</f>
        <v>0</v>
      </c>
      <c r="J225" s="47" t="n">
        <f aca="false">(AN225+AO225)*AP225</f>
        <v>0</v>
      </c>
      <c r="K225" s="47" t="n">
        <f aca="false">(AR225+AS225)*AT225</f>
        <v>0</v>
      </c>
      <c r="L225" s="47" t="n">
        <f aca="false">(AV225+AW225)*AX225</f>
        <v>2.78821946239214</v>
      </c>
      <c r="M225" s="47" t="n">
        <f aca="false">(AZ225+BA225)*BB225</f>
        <v>2.91643933961996</v>
      </c>
      <c r="N225" s="47" t="n">
        <f aca="false">(BD225+BE225)*BF225</f>
        <v>2.8006936530528</v>
      </c>
      <c r="O225" s="48" t="n">
        <f aca="false">(BH225+BI225)*BJ225</f>
        <v>2.65664714831946</v>
      </c>
      <c r="P225" s="49" t="n">
        <f aca="false">MAX(E225:O225)</f>
        <v>2.91643933961996</v>
      </c>
      <c r="Q225" s="49" t="n">
        <f aca="false">MIN(L225:O225)</f>
        <v>2.65664714831946</v>
      </c>
      <c r="R225" s="50" t="n">
        <f aca="false">IF(P225-Q225&lt;&gt;0,P225-Q225,R224)</f>
        <v>0.259792191300496</v>
      </c>
      <c r="T225" s="31" t="n">
        <f aca="false">INDEX(Curves!$A$12:$AZ$907,$BZ225,CA225)</f>
        <v>0</v>
      </c>
      <c r="U225" s="31" t="n">
        <f aca="false">INDEX(Curves!$A$12:$AZ$907,$BZ225,CB225)</f>
        <v>0</v>
      </c>
      <c r="V225" s="31" t="n">
        <f aca="false">INDEX(Curves!$A$12:$AZ$907,$BZ225,CC225)</f>
        <v>0</v>
      </c>
      <c r="W225" s="31"/>
      <c r="X225" s="31" t="n">
        <f aca="false">INDEX(Curves!$A$12:$AZ$907,$BZ225,CE225)</f>
        <v>0</v>
      </c>
      <c r="Y225" s="31" t="n">
        <f aca="false">INDEX(Curves!$A$12:$AZ$907,$BZ225,CF225)</f>
        <v>0</v>
      </c>
      <c r="Z225" s="31" t="n">
        <f aca="false">INDEX(Curves!$A$12:$AZ$907,$BZ225,CG225)</f>
        <v>0</v>
      </c>
      <c r="AA225" s="31"/>
      <c r="AB225" s="31" t="n">
        <f aca="false">INDEX(Curves!$A$12:$AZ$907,$BZ225,CI225)</f>
        <v>0</v>
      </c>
      <c r="AC225" s="31" t="n">
        <f aca="false">INDEX(Curves!$A$12:$AZ$907,$BZ225,CJ225)</f>
        <v>0</v>
      </c>
      <c r="AD225" s="31" t="n">
        <f aca="false">INDEX(Curves!$A$12:$AZ$907,$BZ225,CK225)</f>
        <v>0</v>
      </c>
      <c r="AE225" s="31"/>
      <c r="AF225" s="31" t="n">
        <f aca="false">INDEX(Curves!$A$12:$AZ$907,$BZ225,CM225)</f>
        <v>0</v>
      </c>
      <c r="AG225" s="31" t="n">
        <f aca="false">INDEX(Curves!$A$12:$AZ$907,$BZ225,CN225)</f>
        <v>0</v>
      </c>
      <c r="AH225" s="31" t="n">
        <f aca="false">INDEX(Curves!$A$12:$AZ$907,$BZ225,CO225)</f>
        <v>0</v>
      </c>
      <c r="AI225" s="31"/>
      <c r="AJ225" s="31" t="n">
        <f aca="false">INDEX(Curves!$A$12:$AZ$907,$BZ225,CQ225)</f>
        <v>0</v>
      </c>
      <c r="AK225" s="31" t="n">
        <f aca="false">INDEX(Curves!$A$12:$AZ$907,$BZ225,CR225)</f>
        <v>0</v>
      </c>
      <c r="AL225" s="31" t="n">
        <f aca="false">INDEX(Curves!$A$12:$AZ$907,$BZ225,CS225)</f>
        <v>0</v>
      </c>
      <c r="AM225" s="31"/>
      <c r="AN225" s="31" t="n">
        <f aca="false">INDEX(Curves!$A$12:$AZ$907,$BZ225,CU225)</f>
        <v>0</v>
      </c>
      <c r="AO225" s="31" t="n">
        <f aca="false">INDEX(Curves!$A$12:$AZ$907,$BZ225,CV225)</f>
        <v>0</v>
      </c>
      <c r="AP225" s="31" t="n">
        <f aca="false">INDEX(Curves!$A$12:$AZ$907,$BZ225,CW225)</f>
        <v>0</v>
      </c>
      <c r="AQ225" s="31"/>
      <c r="AR225" s="31" t="n">
        <f aca="false">INDEX(Curves!$A$12:$AZ$907,$BZ225,CY225)</f>
        <v>0</v>
      </c>
      <c r="AS225" s="31" t="n">
        <f aca="false">INDEX(Curves!$A$12:$AZ$907,$BZ225,CZ225)</f>
        <v>0</v>
      </c>
      <c r="AT225" s="31" t="n">
        <f aca="false">INDEX(Curves!$A$12:$AZ$907,$BZ225,DA225)</f>
        <v>0</v>
      </c>
      <c r="AU225" s="31"/>
      <c r="AV225" s="31" t="n">
        <f aca="false">INDEX(Curves!$A$12:$AZ$907,$BZ225,DC225)</f>
        <v>2.442</v>
      </c>
      <c r="AW225" s="31" t="n">
        <f aca="false">INDEX(Curves!$A$12:$AZ$907,$BZ225,DD225)</f>
        <v>0.355</v>
      </c>
      <c r="AX225" s="31" t="n">
        <f aca="false">INDEX(Curves!$A$12:$AZ$907,$BZ225,DE225)</f>
        <v>0.996860730208131</v>
      </c>
      <c r="AY225" s="31"/>
      <c r="AZ225" s="31" t="n">
        <f aca="false">INDEX(Curves!$A$12:$AZ$907,$BZ225,DG225)</f>
        <v>2.569</v>
      </c>
      <c r="BA225" s="31" t="n">
        <f aca="false">INDEX(Curves!$A$12:$AZ$907,$BZ225,DH225)</f>
        <v>0.37</v>
      </c>
      <c r="BB225" s="31" t="n">
        <f aca="false">INDEX(Curves!$A$12:$AZ$907,$BZ225,DI225)</f>
        <v>0.99232369500509</v>
      </c>
      <c r="BC225" s="31"/>
      <c r="BD225" s="31" t="n">
        <f aca="false">INDEX(Curves!$A$12:$AZ$907,$BZ225,DK225)</f>
        <v>2.48</v>
      </c>
      <c r="BE225" s="31" t="n">
        <f aca="false">INDEX(Curves!$A$12:$AZ$907,$BZ225,DL225)</f>
        <v>0.355</v>
      </c>
      <c r="BF225" s="31" t="n">
        <f aca="false">INDEX(Curves!$A$12:$AZ$907,$BZ225,DM225)</f>
        <v>0.98789899578582</v>
      </c>
      <c r="BG225" s="31"/>
      <c r="BH225" s="31" t="n">
        <f aca="false">INDEX(Curves!$A$12:$AZ$907,$BZ225,DO225)</f>
        <v>2.36</v>
      </c>
      <c r="BI225" s="31" t="n">
        <f aca="false">INDEX(Curves!$A$12:$AZ$907,$BZ225,DP225)</f>
        <v>0.34</v>
      </c>
      <c r="BJ225" s="31" t="n">
        <f aca="false">INDEX(Curves!$A$12:$AZ$907,$BZ225,DQ225)</f>
        <v>0.983943388266468</v>
      </c>
      <c r="BK225" s="0"/>
      <c r="BL225" s="0"/>
      <c r="BM225" s="51" t="n">
        <f aca="false">BM224</f>
        <v>35916</v>
      </c>
      <c r="BN225" s="51" t="n">
        <f aca="false">EOMONTH(BM225,1)</f>
        <v>35976</v>
      </c>
      <c r="BO225" s="51" t="n">
        <f aca="false">EOMONTH(BN225,1)</f>
        <v>36007</v>
      </c>
      <c r="BP225" s="51" t="n">
        <f aca="false">EOMONTH(BO225,1)</f>
        <v>36038</v>
      </c>
      <c r="BQ225" s="51" t="n">
        <f aca="false">EOMONTH(BP225,1)</f>
        <v>36068</v>
      </c>
      <c r="BR225" s="51" t="n">
        <f aca="false">EOMONTH(BQ225,1)</f>
        <v>36099</v>
      </c>
      <c r="BS225" s="51" t="n">
        <f aca="false">EOMONTH(BR225,1)</f>
        <v>36129</v>
      </c>
      <c r="BT225" s="51" t="n">
        <f aca="false">EOMONTH(BS225,1)</f>
        <v>36160</v>
      </c>
      <c r="BU225" s="51" t="n">
        <f aca="false">EOMONTH(BT225,1)</f>
        <v>36191</v>
      </c>
      <c r="BV225" s="51" t="n">
        <f aca="false">EOMONTH(BU225,1)</f>
        <v>36219</v>
      </c>
      <c r="BW225" s="51" t="n">
        <f aca="false">EOMONTH(BV225,1)</f>
        <v>36250</v>
      </c>
      <c r="BX225" s="52"/>
      <c r="BZ225" s="34" t="n">
        <f aca="false">MATCH(C225,Curves!$C$12:$C$433,0)</f>
        <v>223</v>
      </c>
      <c r="CA225" s="34" t="n">
        <f aca="false">MATCH(CONCATENATE("NG ",TEXT($BM225,"mmm-yyyy")),Curves!$11:$11,0)</f>
        <v>20</v>
      </c>
      <c r="CB225" s="34" t="n">
        <f aca="false">MATCH(CONCATENATE("B ",TEXT($BM225,"mmm-yyyy")),Curves!$11:$11,0)</f>
        <v>8</v>
      </c>
      <c r="CC225" s="34" t="n">
        <f aca="false">MATCH(CONCATENATE("DISC ",TEXT($BM225,"mmm-yyyy")),Curves!$11:$11,0)</f>
        <v>32</v>
      </c>
      <c r="CD225" s="34"/>
      <c r="CE225" s="34" t="n">
        <f aca="false">MATCH(CONCATENATE("NG ",TEXT($BN225,"mmm-yyyy")),Curves!$11:$11,0)</f>
        <v>21</v>
      </c>
      <c r="CF225" s="34" t="n">
        <f aca="false">MATCH(CONCATENATE("B ",TEXT($BN225,"mmm-yyyy")),Curves!$11:$11,0)</f>
        <v>9</v>
      </c>
      <c r="CG225" s="34" t="n">
        <f aca="false">MATCH(CONCATENATE("DISC ",TEXT($BN225,"mmm-yyyy")),Curves!$11:$11,0)</f>
        <v>33</v>
      </c>
      <c r="CH225" s="34"/>
      <c r="CI225" s="34" t="n">
        <f aca="false">MATCH(CONCATENATE("NG ",TEXT($BO225,"mmm-yyyy")),Curves!$11:$11,0)</f>
        <v>22</v>
      </c>
      <c r="CJ225" s="34" t="n">
        <f aca="false">MATCH(CONCATENATE("B ",TEXT($BO225,"mmm-yyyy")),Curves!$11:$11,0)</f>
        <v>10</v>
      </c>
      <c r="CK225" s="34" t="n">
        <f aca="false">MATCH(CONCATENATE("DISC ",TEXT($BO225,"mmm-yyyy")),Curves!$11:$11,0)</f>
        <v>34</v>
      </c>
      <c r="CL225" s="34"/>
      <c r="CM225" s="34" t="n">
        <f aca="false">MATCH(CONCATENATE("NG ",TEXT($BP225,"mmm-yyyy")),Curves!$11:$11,0)</f>
        <v>23</v>
      </c>
      <c r="CN225" s="34" t="n">
        <f aca="false">MATCH(CONCATENATE("B ",TEXT($BP225,"mmm-yyyy")),Curves!$11:$11,0)</f>
        <v>11</v>
      </c>
      <c r="CO225" s="34" t="n">
        <f aca="false">MATCH(CONCATENATE("DISC ",TEXT($BP225,"mmm-yyyy")),Curves!$11:$11,0)</f>
        <v>35</v>
      </c>
      <c r="CP225" s="34"/>
      <c r="CQ225" s="34" t="n">
        <f aca="false">MATCH(CONCATENATE("NG ",TEXT($BQ225,"mmm-yyyy")),Curves!$11:$11,0)</f>
        <v>24</v>
      </c>
      <c r="CR225" s="34" t="n">
        <f aca="false">MATCH(CONCATENATE("B ",TEXT($BQ225,"mmm-yyyy")),Curves!$11:$11,0)</f>
        <v>12</v>
      </c>
      <c r="CS225" s="34" t="n">
        <f aca="false">MATCH(CONCATENATE("DISC ",TEXT($BQ225,"mmm-yyyy")),Curves!$11:$11,0)</f>
        <v>36</v>
      </c>
      <c r="CT225" s="34"/>
      <c r="CU225" s="34" t="n">
        <f aca="false">MATCH(CONCATENATE("NG ",TEXT($BR225,"mmm-yyyy")),Curves!$11:$11,0)</f>
        <v>25</v>
      </c>
      <c r="CV225" s="34" t="n">
        <f aca="false">MATCH(CONCATENATE("B ",TEXT($BR225,"mmm-yyyy")),Curves!$11:$11,0)</f>
        <v>13</v>
      </c>
      <c r="CW225" s="34" t="n">
        <f aca="false">MATCH(CONCATENATE("DISC ",TEXT($BR225,"mmm-yyyy")),Curves!$11:$11,0)</f>
        <v>37</v>
      </c>
      <c r="CX225" s="34"/>
      <c r="CY225" s="34" t="n">
        <f aca="false">MATCH(CONCATENATE("NG ",TEXT($BS225,"mmm-yyyy")),Curves!$11:$11,0)</f>
        <v>26</v>
      </c>
      <c r="CZ225" s="34" t="n">
        <f aca="false">MATCH(CONCATENATE("B ",TEXT($BS225,"mmm-yyyy")),Curves!$11:$11,0)</f>
        <v>14</v>
      </c>
      <c r="DA225" s="34" t="n">
        <f aca="false">MATCH(CONCATENATE("DISC ",TEXT($BS225,"mmm-yyyy")),Curves!$11:$11,0)</f>
        <v>38</v>
      </c>
      <c r="DB225" s="34"/>
      <c r="DC225" s="34" t="n">
        <f aca="false">MATCH(CONCATENATE("NG ",TEXT($BT225,"mmm-yyyy")),Curves!$11:$11,0)</f>
        <v>27</v>
      </c>
      <c r="DD225" s="34" t="n">
        <f aca="false">MATCH(CONCATENATE("B ",TEXT($BT225,"mmm-yyyy")),Curves!$11:$11,0)</f>
        <v>15</v>
      </c>
      <c r="DE225" s="34" t="n">
        <f aca="false">MATCH(CONCATENATE("DISC ",TEXT($BT225,"mmm-yyyy")),Curves!$11:$11,0)</f>
        <v>39</v>
      </c>
      <c r="DF225" s="34"/>
      <c r="DG225" s="34" t="n">
        <f aca="false">MATCH(CONCATENATE("NG ",TEXT($BU225,"mmm-yyyy")),Curves!$11:$11,0)</f>
        <v>28</v>
      </c>
      <c r="DH225" s="34" t="n">
        <f aca="false">MATCH(CONCATENATE("B ",TEXT($BU225,"mmm-yyyy")),Curves!$11:$11,0)</f>
        <v>16</v>
      </c>
      <c r="DI225" s="34" t="n">
        <f aca="false">MATCH(CONCATENATE("DISC ",TEXT($BU225,"mmm-yyyy")),Curves!$11:$11,0)</f>
        <v>40</v>
      </c>
      <c r="DK225" s="34" t="n">
        <f aca="false">MATCH(CONCATENATE("NG ",TEXT($BV225,"mmm-yyyy")),Curves!$11:$11,0)</f>
        <v>29</v>
      </c>
      <c r="DL225" s="34" t="n">
        <f aca="false">MATCH(CONCATENATE("B ",TEXT($BV225,"mmm-yyyy")),Curves!$11:$11,0)</f>
        <v>17</v>
      </c>
      <c r="DM225" s="34" t="n">
        <f aca="false">MATCH(CONCATENATE("DISC ",TEXT($BV225,"mmm-yyyy")),Curves!$11:$11,0)</f>
        <v>41</v>
      </c>
      <c r="DO225" s="34" t="n">
        <f aca="false">MATCH(CONCATENATE("NG ",TEXT($BW225,"mmm-yyyy")),Curves!$11:$11,0)</f>
        <v>30</v>
      </c>
      <c r="DP225" s="34" t="n">
        <f aca="false">MATCH(CONCATENATE("B ",TEXT($BW225,"mmm-yyyy")),Curves!$11:$11,0)</f>
        <v>18</v>
      </c>
      <c r="DQ225" s="34" t="n">
        <f aca="false">MATCH(CONCATENATE("DISC ",TEXT($BW225,"mmm-yyyy")),Curves!$11:$11,0)</f>
        <v>42</v>
      </c>
    </row>
    <row r="226" customFormat="false" ht="12.75" hidden="false" customHeight="false" outlineLevel="0" collapsed="false">
      <c r="B226" s="26" t="n">
        <f aca="false">IF(C226&lt;&gt;"",IF(C226&gt;=(WORKDAY(EOMONTH(C226,0)+1,-2)),EOMONTH(EOMONTH(C226,0)+1,0)+1,EOMONTH(C226,0)+1),"")</f>
        <v>36130</v>
      </c>
      <c r="C226" s="45" t="n">
        <f aca="false">IF(Curves!C235&lt;&gt;"",Curves!C235,"")</f>
        <v>36109</v>
      </c>
      <c r="D226" s="46"/>
      <c r="E226" s="47" t="n">
        <f aca="false">(T226+U226)*V226</f>
        <v>0</v>
      </c>
      <c r="F226" s="47" t="n">
        <f aca="false">(X226+Y226)*Z226</f>
        <v>0</v>
      </c>
      <c r="G226" s="47" t="n">
        <f aca="false">(AB226+AC226)*AD226</f>
        <v>0</v>
      </c>
      <c r="H226" s="47" t="n">
        <f aca="false">(AF226+AG226)*AH226</f>
        <v>0</v>
      </c>
      <c r="I226" s="47" t="n">
        <f aca="false">(AJ226+AK226)*AL226</f>
        <v>0</v>
      </c>
      <c r="J226" s="47" t="n">
        <f aca="false">(AN226+AO226)*AP226</f>
        <v>0</v>
      </c>
      <c r="K226" s="47" t="n">
        <f aca="false">(AR226+AS226)*AT226</f>
        <v>0</v>
      </c>
      <c r="L226" s="47" t="n">
        <f aca="false">(AV226+AW226)*AX226</f>
        <v>2.83448575250518</v>
      </c>
      <c r="M226" s="47" t="n">
        <f aca="false">(AZ226+BA226)*BB226</f>
        <v>2.9605559343219</v>
      </c>
      <c r="N226" s="47" t="n">
        <f aca="false">(BD226+BE226)*BF226</f>
        <v>2.84366747367273</v>
      </c>
      <c r="O226" s="48" t="n">
        <f aca="false">(BH226+BI226)*BJ226</f>
        <v>2.69359813203772</v>
      </c>
      <c r="P226" s="49" t="n">
        <f aca="false">MAX(E226:O226)</f>
        <v>2.9605559343219</v>
      </c>
      <c r="Q226" s="49" t="n">
        <f aca="false">MIN(L226:O226)</f>
        <v>2.69359813203772</v>
      </c>
      <c r="R226" s="50" t="n">
        <f aca="false">IF(P226-Q226&lt;&gt;0,P226-Q226,R225)</f>
        <v>0.266957802284176</v>
      </c>
      <c r="T226" s="31" t="n">
        <f aca="false">INDEX(Curves!$A$12:$AZ$907,$BZ226,CA226)</f>
        <v>0</v>
      </c>
      <c r="U226" s="31" t="n">
        <f aca="false">INDEX(Curves!$A$12:$AZ$907,$BZ226,CB226)</f>
        <v>0</v>
      </c>
      <c r="V226" s="31" t="n">
        <f aca="false">INDEX(Curves!$A$12:$AZ$907,$BZ226,CC226)</f>
        <v>0</v>
      </c>
      <c r="W226" s="31"/>
      <c r="X226" s="31" t="n">
        <f aca="false">INDEX(Curves!$A$12:$AZ$907,$BZ226,CE226)</f>
        <v>0</v>
      </c>
      <c r="Y226" s="31" t="n">
        <f aca="false">INDEX(Curves!$A$12:$AZ$907,$BZ226,CF226)</f>
        <v>0</v>
      </c>
      <c r="Z226" s="31" t="n">
        <f aca="false">INDEX(Curves!$A$12:$AZ$907,$BZ226,CG226)</f>
        <v>0</v>
      </c>
      <c r="AA226" s="31"/>
      <c r="AB226" s="31" t="n">
        <f aca="false">INDEX(Curves!$A$12:$AZ$907,$BZ226,CI226)</f>
        <v>0</v>
      </c>
      <c r="AC226" s="31" t="n">
        <f aca="false">INDEX(Curves!$A$12:$AZ$907,$BZ226,CJ226)</f>
        <v>0</v>
      </c>
      <c r="AD226" s="31" t="n">
        <f aca="false">INDEX(Curves!$A$12:$AZ$907,$BZ226,CK226)</f>
        <v>0</v>
      </c>
      <c r="AE226" s="31"/>
      <c r="AF226" s="31" t="n">
        <f aca="false">INDEX(Curves!$A$12:$AZ$907,$BZ226,CM226)</f>
        <v>0</v>
      </c>
      <c r="AG226" s="31" t="n">
        <f aca="false">INDEX(Curves!$A$12:$AZ$907,$BZ226,CN226)</f>
        <v>0</v>
      </c>
      <c r="AH226" s="31" t="n">
        <f aca="false">INDEX(Curves!$A$12:$AZ$907,$BZ226,CO226)</f>
        <v>0</v>
      </c>
      <c r="AI226" s="31"/>
      <c r="AJ226" s="31" t="n">
        <f aca="false">INDEX(Curves!$A$12:$AZ$907,$BZ226,CQ226)</f>
        <v>0</v>
      </c>
      <c r="AK226" s="31" t="n">
        <f aca="false">INDEX(Curves!$A$12:$AZ$907,$BZ226,CR226)</f>
        <v>0</v>
      </c>
      <c r="AL226" s="31" t="n">
        <f aca="false">INDEX(Curves!$A$12:$AZ$907,$BZ226,CS226)</f>
        <v>0</v>
      </c>
      <c r="AM226" s="31"/>
      <c r="AN226" s="31" t="n">
        <f aca="false">INDEX(Curves!$A$12:$AZ$907,$BZ226,CU226)</f>
        <v>0</v>
      </c>
      <c r="AO226" s="31" t="n">
        <f aca="false">INDEX(Curves!$A$12:$AZ$907,$BZ226,CV226)</f>
        <v>0</v>
      </c>
      <c r="AP226" s="31" t="n">
        <f aca="false">INDEX(Curves!$A$12:$AZ$907,$BZ226,CW226)</f>
        <v>0</v>
      </c>
      <c r="AQ226" s="31"/>
      <c r="AR226" s="31" t="n">
        <f aca="false">INDEX(Curves!$A$12:$AZ$907,$BZ226,CY226)</f>
        <v>0</v>
      </c>
      <c r="AS226" s="31" t="n">
        <f aca="false">INDEX(Curves!$A$12:$AZ$907,$BZ226,CZ226)</f>
        <v>0</v>
      </c>
      <c r="AT226" s="31" t="n">
        <f aca="false">INDEX(Curves!$A$12:$AZ$907,$BZ226,DA226)</f>
        <v>0</v>
      </c>
      <c r="AU226" s="31"/>
      <c r="AV226" s="31" t="n">
        <f aca="false">INDEX(Curves!$A$12:$AZ$907,$BZ226,DC226)</f>
        <v>2.478</v>
      </c>
      <c r="AW226" s="31" t="n">
        <f aca="false">INDEX(Curves!$A$12:$AZ$907,$BZ226,DD226)</f>
        <v>0.365</v>
      </c>
      <c r="AX226" s="31" t="n">
        <f aca="false">INDEX(Curves!$A$12:$AZ$907,$BZ226,DE226)</f>
        <v>0.997005189062674</v>
      </c>
      <c r="AY226" s="31"/>
      <c r="AZ226" s="31" t="n">
        <f aca="false">INDEX(Curves!$A$12:$AZ$907,$BZ226,DG226)</f>
        <v>2.603</v>
      </c>
      <c r="BA226" s="31" t="n">
        <f aca="false">INDEX(Curves!$A$12:$AZ$907,$BZ226,DH226)</f>
        <v>0.38</v>
      </c>
      <c r="BB226" s="31" t="n">
        <f aca="false">INDEX(Curves!$A$12:$AZ$907,$BZ226,DI226)</f>
        <v>0.992476008823968</v>
      </c>
      <c r="BC226" s="31"/>
      <c r="BD226" s="31" t="n">
        <f aca="false">INDEX(Curves!$A$12:$AZ$907,$BZ226,DK226)</f>
        <v>2.513</v>
      </c>
      <c r="BE226" s="31" t="n">
        <f aca="false">INDEX(Curves!$A$12:$AZ$907,$BZ226,DL226)</f>
        <v>0.365</v>
      </c>
      <c r="BF226" s="31" t="n">
        <f aca="false">INDEX(Curves!$A$12:$AZ$907,$BZ226,DM226)</f>
        <v>0.988070699677806</v>
      </c>
      <c r="BG226" s="31"/>
      <c r="BH226" s="31" t="n">
        <f aca="false">INDEX(Curves!$A$12:$AZ$907,$BZ226,DO226)</f>
        <v>2.387</v>
      </c>
      <c r="BI226" s="31" t="n">
        <f aca="false">INDEX(Curves!$A$12:$AZ$907,$BZ226,DP226)</f>
        <v>0.35</v>
      </c>
      <c r="BJ226" s="31" t="n">
        <f aca="false">INDEX(Curves!$A$12:$AZ$907,$BZ226,DQ226)</f>
        <v>0.984142540021089</v>
      </c>
      <c r="BK226" s="0"/>
      <c r="BL226" s="0"/>
      <c r="BM226" s="51" t="n">
        <f aca="false">BM225</f>
        <v>35916</v>
      </c>
      <c r="BN226" s="51" t="n">
        <f aca="false">EOMONTH(BM226,1)</f>
        <v>35976</v>
      </c>
      <c r="BO226" s="51" t="n">
        <f aca="false">EOMONTH(BN226,1)</f>
        <v>36007</v>
      </c>
      <c r="BP226" s="51" t="n">
        <f aca="false">EOMONTH(BO226,1)</f>
        <v>36038</v>
      </c>
      <c r="BQ226" s="51" t="n">
        <f aca="false">EOMONTH(BP226,1)</f>
        <v>36068</v>
      </c>
      <c r="BR226" s="51" t="n">
        <f aca="false">EOMONTH(BQ226,1)</f>
        <v>36099</v>
      </c>
      <c r="BS226" s="51" t="n">
        <f aca="false">EOMONTH(BR226,1)</f>
        <v>36129</v>
      </c>
      <c r="BT226" s="51" t="n">
        <f aca="false">EOMONTH(BS226,1)</f>
        <v>36160</v>
      </c>
      <c r="BU226" s="51" t="n">
        <f aca="false">EOMONTH(BT226,1)</f>
        <v>36191</v>
      </c>
      <c r="BV226" s="51" t="n">
        <f aca="false">EOMONTH(BU226,1)</f>
        <v>36219</v>
      </c>
      <c r="BW226" s="51" t="n">
        <f aca="false">EOMONTH(BV226,1)</f>
        <v>36250</v>
      </c>
      <c r="BX226" s="52"/>
      <c r="BZ226" s="34" t="n">
        <f aca="false">MATCH(C226,Curves!$C$12:$C$433,0)</f>
        <v>224</v>
      </c>
      <c r="CA226" s="34" t="n">
        <f aca="false">MATCH(CONCATENATE("NG ",TEXT($BM226,"mmm-yyyy")),Curves!$11:$11,0)</f>
        <v>20</v>
      </c>
      <c r="CB226" s="34" t="n">
        <f aca="false">MATCH(CONCATENATE("B ",TEXT($BM226,"mmm-yyyy")),Curves!$11:$11,0)</f>
        <v>8</v>
      </c>
      <c r="CC226" s="34" t="n">
        <f aca="false">MATCH(CONCATENATE("DISC ",TEXT($BM226,"mmm-yyyy")),Curves!$11:$11,0)</f>
        <v>32</v>
      </c>
      <c r="CD226" s="34"/>
      <c r="CE226" s="34" t="n">
        <f aca="false">MATCH(CONCATENATE("NG ",TEXT($BN226,"mmm-yyyy")),Curves!$11:$11,0)</f>
        <v>21</v>
      </c>
      <c r="CF226" s="34" t="n">
        <f aca="false">MATCH(CONCATENATE("B ",TEXT($BN226,"mmm-yyyy")),Curves!$11:$11,0)</f>
        <v>9</v>
      </c>
      <c r="CG226" s="34" t="n">
        <f aca="false">MATCH(CONCATENATE("DISC ",TEXT($BN226,"mmm-yyyy")),Curves!$11:$11,0)</f>
        <v>33</v>
      </c>
      <c r="CH226" s="34"/>
      <c r="CI226" s="34" t="n">
        <f aca="false">MATCH(CONCATENATE("NG ",TEXT($BO226,"mmm-yyyy")),Curves!$11:$11,0)</f>
        <v>22</v>
      </c>
      <c r="CJ226" s="34" t="n">
        <f aca="false">MATCH(CONCATENATE("B ",TEXT($BO226,"mmm-yyyy")),Curves!$11:$11,0)</f>
        <v>10</v>
      </c>
      <c r="CK226" s="34" t="n">
        <f aca="false">MATCH(CONCATENATE("DISC ",TEXT($BO226,"mmm-yyyy")),Curves!$11:$11,0)</f>
        <v>34</v>
      </c>
      <c r="CL226" s="34"/>
      <c r="CM226" s="34" t="n">
        <f aca="false">MATCH(CONCATENATE("NG ",TEXT($BP226,"mmm-yyyy")),Curves!$11:$11,0)</f>
        <v>23</v>
      </c>
      <c r="CN226" s="34" t="n">
        <f aca="false">MATCH(CONCATENATE("B ",TEXT($BP226,"mmm-yyyy")),Curves!$11:$11,0)</f>
        <v>11</v>
      </c>
      <c r="CO226" s="34" t="n">
        <f aca="false">MATCH(CONCATENATE("DISC ",TEXT($BP226,"mmm-yyyy")),Curves!$11:$11,0)</f>
        <v>35</v>
      </c>
      <c r="CP226" s="34"/>
      <c r="CQ226" s="34" t="n">
        <f aca="false">MATCH(CONCATENATE("NG ",TEXT($BQ226,"mmm-yyyy")),Curves!$11:$11,0)</f>
        <v>24</v>
      </c>
      <c r="CR226" s="34" t="n">
        <f aca="false">MATCH(CONCATENATE("B ",TEXT($BQ226,"mmm-yyyy")),Curves!$11:$11,0)</f>
        <v>12</v>
      </c>
      <c r="CS226" s="34" t="n">
        <f aca="false">MATCH(CONCATENATE("DISC ",TEXT($BQ226,"mmm-yyyy")),Curves!$11:$11,0)</f>
        <v>36</v>
      </c>
      <c r="CT226" s="34"/>
      <c r="CU226" s="34" t="n">
        <f aca="false">MATCH(CONCATENATE("NG ",TEXT($BR226,"mmm-yyyy")),Curves!$11:$11,0)</f>
        <v>25</v>
      </c>
      <c r="CV226" s="34" t="n">
        <f aca="false">MATCH(CONCATENATE("B ",TEXT($BR226,"mmm-yyyy")),Curves!$11:$11,0)</f>
        <v>13</v>
      </c>
      <c r="CW226" s="34" t="n">
        <f aca="false">MATCH(CONCATENATE("DISC ",TEXT($BR226,"mmm-yyyy")),Curves!$11:$11,0)</f>
        <v>37</v>
      </c>
      <c r="CX226" s="34"/>
      <c r="CY226" s="34" t="n">
        <f aca="false">MATCH(CONCATENATE("NG ",TEXT($BS226,"mmm-yyyy")),Curves!$11:$11,0)</f>
        <v>26</v>
      </c>
      <c r="CZ226" s="34" t="n">
        <f aca="false">MATCH(CONCATENATE("B ",TEXT($BS226,"mmm-yyyy")),Curves!$11:$11,0)</f>
        <v>14</v>
      </c>
      <c r="DA226" s="34" t="n">
        <f aca="false">MATCH(CONCATENATE("DISC ",TEXT($BS226,"mmm-yyyy")),Curves!$11:$11,0)</f>
        <v>38</v>
      </c>
      <c r="DB226" s="34"/>
      <c r="DC226" s="34" t="n">
        <f aca="false">MATCH(CONCATENATE("NG ",TEXT($BT226,"mmm-yyyy")),Curves!$11:$11,0)</f>
        <v>27</v>
      </c>
      <c r="DD226" s="34" t="n">
        <f aca="false">MATCH(CONCATENATE("B ",TEXT($BT226,"mmm-yyyy")),Curves!$11:$11,0)</f>
        <v>15</v>
      </c>
      <c r="DE226" s="34" t="n">
        <f aca="false">MATCH(CONCATENATE("DISC ",TEXT($BT226,"mmm-yyyy")),Curves!$11:$11,0)</f>
        <v>39</v>
      </c>
      <c r="DF226" s="34"/>
      <c r="DG226" s="34" t="n">
        <f aca="false">MATCH(CONCATENATE("NG ",TEXT($BU226,"mmm-yyyy")),Curves!$11:$11,0)</f>
        <v>28</v>
      </c>
      <c r="DH226" s="34" t="n">
        <f aca="false">MATCH(CONCATENATE("B ",TEXT($BU226,"mmm-yyyy")),Curves!$11:$11,0)</f>
        <v>16</v>
      </c>
      <c r="DI226" s="34" t="n">
        <f aca="false">MATCH(CONCATENATE("DISC ",TEXT($BU226,"mmm-yyyy")),Curves!$11:$11,0)</f>
        <v>40</v>
      </c>
      <c r="DK226" s="34" t="n">
        <f aca="false">MATCH(CONCATENATE("NG ",TEXT($BV226,"mmm-yyyy")),Curves!$11:$11,0)</f>
        <v>29</v>
      </c>
      <c r="DL226" s="34" t="n">
        <f aca="false">MATCH(CONCATENATE("B ",TEXT($BV226,"mmm-yyyy")),Curves!$11:$11,0)</f>
        <v>17</v>
      </c>
      <c r="DM226" s="34" t="n">
        <f aca="false">MATCH(CONCATENATE("DISC ",TEXT($BV226,"mmm-yyyy")),Curves!$11:$11,0)</f>
        <v>41</v>
      </c>
      <c r="DO226" s="34" t="n">
        <f aca="false">MATCH(CONCATENATE("NG ",TEXT($BW226,"mmm-yyyy")),Curves!$11:$11,0)</f>
        <v>30</v>
      </c>
      <c r="DP226" s="34" t="n">
        <f aca="false">MATCH(CONCATENATE("B ",TEXT($BW226,"mmm-yyyy")),Curves!$11:$11,0)</f>
        <v>18</v>
      </c>
      <c r="DQ226" s="34" t="n">
        <f aca="false">MATCH(CONCATENATE("DISC ",TEXT($BW226,"mmm-yyyy")),Curves!$11:$11,0)</f>
        <v>42</v>
      </c>
    </row>
    <row r="227" customFormat="false" ht="12.75" hidden="false" customHeight="false" outlineLevel="0" collapsed="false">
      <c r="B227" s="26" t="n">
        <f aca="false">IF(C227&lt;&gt;"",IF(C227&gt;=(WORKDAY(EOMONTH(C227,0)+1,-2)),EOMONTH(EOMONTH(C227,0)+1,0)+1,EOMONTH(C227,0)+1),"")</f>
        <v>36130</v>
      </c>
      <c r="C227" s="45" t="n">
        <f aca="false">IF(Curves!C236&lt;&gt;"",Curves!C236,"")</f>
        <v>36110</v>
      </c>
      <c r="D227" s="46"/>
      <c r="E227" s="47" t="n">
        <f aca="false">(T227+U227)*V227</f>
        <v>0</v>
      </c>
      <c r="F227" s="47" t="n">
        <f aca="false">(X227+Y227)*Z227</f>
        <v>0</v>
      </c>
      <c r="G227" s="47" t="n">
        <f aca="false">(AB227+AC227)*AD227</f>
        <v>0</v>
      </c>
      <c r="H227" s="47" t="n">
        <f aca="false">(AF227+AG227)*AH227</f>
        <v>0</v>
      </c>
      <c r="I227" s="47" t="n">
        <f aca="false">(AJ227+AK227)*AL227</f>
        <v>0</v>
      </c>
      <c r="J227" s="47" t="n">
        <f aca="false">(AN227+AO227)*AP227</f>
        <v>0</v>
      </c>
      <c r="K227" s="47" t="n">
        <f aca="false">(AR227+AS227)*AT227</f>
        <v>0</v>
      </c>
      <c r="L227" s="47" t="n">
        <f aca="false">(AV227+AW227)*AX227</f>
        <v>2.80895788419633</v>
      </c>
      <c r="M227" s="47" t="n">
        <f aca="false">(AZ227+BA227)*BB227</f>
        <v>2.93515318999608</v>
      </c>
      <c r="N227" s="47" t="n">
        <f aca="false">(BD227+BE227)*BF227</f>
        <v>2.83021772371196</v>
      </c>
      <c r="O227" s="48" t="n">
        <f aca="false">(BH227+BI227)*BJ227</f>
        <v>2.68904564392807</v>
      </c>
      <c r="P227" s="49" t="n">
        <f aca="false">MAX(E227:O227)</f>
        <v>2.93515318999608</v>
      </c>
      <c r="Q227" s="49" t="n">
        <f aca="false">MIN(L227:O227)</f>
        <v>2.68904564392807</v>
      </c>
      <c r="R227" s="50" t="n">
        <f aca="false">IF(P227-Q227&lt;&gt;0,P227-Q227,R226)</f>
        <v>0.246107546068008</v>
      </c>
      <c r="T227" s="31" t="n">
        <f aca="false">INDEX(Curves!$A$12:$AZ$907,$BZ227,CA227)</f>
        <v>0</v>
      </c>
      <c r="U227" s="31" t="n">
        <f aca="false">INDEX(Curves!$A$12:$AZ$907,$BZ227,CB227)</f>
        <v>0</v>
      </c>
      <c r="V227" s="31" t="n">
        <f aca="false">INDEX(Curves!$A$12:$AZ$907,$BZ227,CC227)</f>
        <v>0</v>
      </c>
      <c r="W227" s="31"/>
      <c r="X227" s="31" t="n">
        <f aca="false">INDEX(Curves!$A$12:$AZ$907,$BZ227,CE227)</f>
        <v>0</v>
      </c>
      <c r="Y227" s="31" t="n">
        <f aca="false">INDEX(Curves!$A$12:$AZ$907,$BZ227,CF227)</f>
        <v>0</v>
      </c>
      <c r="Z227" s="31" t="n">
        <f aca="false">INDEX(Curves!$A$12:$AZ$907,$BZ227,CG227)</f>
        <v>0</v>
      </c>
      <c r="AA227" s="31"/>
      <c r="AB227" s="31" t="n">
        <f aca="false">INDEX(Curves!$A$12:$AZ$907,$BZ227,CI227)</f>
        <v>0</v>
      </c>
      <c r="AC227" s="31" t="n">
        <f aca="false">INDEX(Curves!$A$12:$AZ$907,$BZ227,CJ227)</f>
        <v>0</v>
      </c>
      <c r="AD227" s="31" t="n">
        <f aca="false">INDEX(Curves!$A$12:$AZ$907,$BZ227,CK227)</f>
        <v>0</v>
      </c>
      <c r="AE227" s="31"/>
      <c r="AF227" s="31" t="n">
        <f aca="false">INDEX(Curves!$A$12:$AZ$907,$BZ227,CM227)</f>
        <v>0</v>
      </c>
      <c r="AG227" s="31" t="n">
        <f aca="false">INDEX(Curves!$A$12:$AZ$907,$BZ227,CN227)</f>
        <v>0</v>
      </c>
      <c r="AH227" s="31" t="n">
        <f aca="false">INDEX(Curves!$A$12:$AZ$907,$BZ227,CO227)</f>
        <v>0</v>
      </c>
      <c r="AI227" s="31"/>
      <c r="AJ227" s="31" t="n">
        <f aca="false">INDEX(Curves!$A$12:$AZ$907,$BZ227,CQ227)</f>
        <v>0</v>
      </c>
      <c r="AK227" s="31" t="n">
        <f aca="false">INDEX(Curves!$A$12:$AZ$907,$BZ227,CR227)</f>
        <v>0</v>
      </c>
      <c r="AL227" s="31" t="n">
        <f aca="false">INDEX(Curves!$A$12:$AZ$907,$BZ227,CS227)</f>
        <v>0</v>
      </c>
      <c r="AM227" s="31"/>
      <c r="AN227" s="31" t="n">
        <f aca="false">INDEX(Curves!$A$12:$AZ$907,$BZ227,CU227)</f>
        <v>0</v>
      </c>
      <c r="AO227" s="31" t="n">
        <f aca="false">INDEX(Curves!$A$12:$AZ$907,$BZ227,CV227)</f>
        <v>0</v>
      </c>
      <c r="AP227" s="31" t="n">
        <f aca="false">INDEX(Curves!$A$12:$AZ$907,$BZ227,CW227)</f>
        <v>0</v>
      </c>
      <c r="AQ227" s="31"/>
      <c r="AR227" s="31" t="n">
        <f aca="false">INDEX(Curves!$A$12:$AZ$907,$BZ227,CY227)</f>
        <v>0</v>
      </c>
      <c r="AS227" s="31" t="n">
        <f aca="false">INDEX(Curves!$A$12:$AZ$907,$BZ227,CZ227)</f>
        <v>0</v>
      </c>
      <c r="AT227" s="31" t="n">
        <f aca="false">INDEX(Curves!$A$12:$AZ$907,$BZ227,DA227)</f>
        <v>0</v>
      </c>
      <c r="AU227" s="31"/>
      <c r="AV227" s="31" t="n">
        <f aca="false">INDEX(Curves!$A$12:$AZ$907,$BZ227,DC227)</f>
        <v>2.432</v>
      </c>
      <c r="AW227" s="31" t="n">
        <f aca="false">INDEX(Curves!$A$12:$AZ$907,$BZ227,DD227)</f>
        <v>0.385</v>
      </c>
      <c r="AX227" s="31" t="n">
        <f aca="false">INDEX(Curves!$A$12:$AZ$907,$BZ227,DE227)</f>
        <v>0.997145148809488</v>
      </c>
      <c r="AY227" s="31"/>
      <c r="AZ227" s="31" t="n">
        <f aca="false">INDEX(Curves!$A$12:$AZ$907,$BZ227,DG227)</f>
        <v>2.557</v>
      </c>
      <c r="BA227" s="31" t="n">
        <f aca="false">INDEX(Curves!$A$12:$AZ$907,$BZ227,DH227)</f>
        <v>0.4</v>
      </c>
      <c r="BB227" s="31" t="n">
        <f aca="false">INDEX(Curves!$A$12:$AZ$907,$BZ227,DI227)</f>
        <v>0.992611832937464</v>
      </c>
      <c r="BC227" s="31"/>
      <c r="BD227" s="31" t="n">
        <f aca="false">INDEX(Curves!$A$12:$AZ$907,$BZ227,DK227)</f>
        <v>2.479</v>
      </c>
      <c r="BE227" s="31" t="n">
        <f aca="false">INDEX(Curves!$A$12:$AZ$907,$BZ227,DL227)</f>
        <v>0.385</v>
      </c>
      <c r="BF227" s="31" t="n">
        <f aca="false">INDEX(Curves!$A$12:$AZ$907,$BZ227,DM227)</f>
        <v>0.988204512469259</v>
      </c>
      <c r="BG227" s="31"/>
      <c r="BH227" s="31" t="n">
        <f aca="false">INDEX(Curves!$A$12:$AZ$907,$BZ227,DO227)</f>
        <v>2.362</v>
      </c>
      <c r="BI227" s="31" t="n">
        <f aca="false">INDEX(Curves!$A$12:$AZ$907,$BZ227,DP227)</f>
        <v>0.37</v>
      </c>
      <c r="BJ227" s="31" t="n">
        <f aca="false">INDEX(Curves!$A$12:$AZ$907,$BZ227,DQ227)</f>
        <v>0.984277322082018</v>
      </c>
      <c r="BK227" s="0"/>
      <c r="BL227" s="0"/>
      <c r="BM227" s="51" t="n">
        <f aca="false">BM226</f>
        <v>35916</v>
      </c>
      <c r="BN227" s="51" t="n">
        <f aca="false">EOMONTH(BM227,1)</f>
        <v>35976</v>
      </c>
      <c r="BO227" s="51" t="n">
        <f aca="false">EOMONTH(BN227,1)</f>
        <v>36007</v>
      </c>
      <c r="BP227" s="51" t="n">
        <f aca="false">EOMONTH(BO227,1)</f>
        <v>36038</v>
      </c>
      <c r="BQ227" s="51" t="n">
        <f aca="false">EOMONTH(BP227,1)</f>
        <v>36068</v>
      </c>
      <c r="BR227" s="51" t="n">
        <f aca="false">EOMONTH(BQ227,1)</f>
        <v>36099</v>
      </c>
      <c r="BS227" s="51" t="n">
        <f aca="false">EOMONTH(BR227,1)</f>
        <v>36129</v>
      </c>
      <c r="BT227" s="51" t="n">
        <f aca="false">EOMONTH(BS227,1)</f>
        <v>36160</v>
      </c>
      <c r="BU227" s="51" t="n">
        <f aca="false">EOMONTH(BT227,1)</f>
        <v>36191</v>
      </c>
      <c r="BV227" s="51" t="n">
        <f aca="false">EOMONTH(BU227,1)</f>
        <v>36219</v>
      </c>
      <c r="BW227" s="51" t="n">
        <f aca="false">EOMONTH(BV227,1)</f>
        <v>36250</v>
      </c>
      <c r="BX227" s="52"/>
      <c r="BZ227" s="34" t="n">
        <f aca="false">MATCH(C227,Curves!$C$12:$C$433,0)</f>
        <v>225</v>
      </c>
      <c r="CA227" s="34" t="n">
        <f aca="false">MATCH(CONCATENATE("NG ",TEXT($BM227,"mmm-yyyy")),Curves!$11:$11,0)</f>
        <v>20</v>
      </c>
      <c r="CB227" s="34" t="n">
        <f aca="false">MATCH(CONCATENATE("B ",TEXT($BM227,"mmm-yyyy")),Curves!$11:$11,0)</f>
        <v>8</v>
      </c>
      <c r="CC227" s="34" t="n">
        <f aca="false">MATCH(CONCATENATE("DISC ",TEXT($BM227,"mmm-yyyy")),Curves!$11:$11,0)</f>
        <v>32</v>
      </c>
      <c r="CD227" s="34"/>
      <c r="CE227" s="34" t="n">
        <f aca="false">MATCH(CONCATENATE("NG ",TEXT($BN227,"mmm-yyyy")),Curves!$11:$11,0)</f>
        <v>21</v>
      </c>
      <c r="CF227" s="34" t="n">
        <f aca="false">MATCH(CONCATENATE("B ",TEXT($BN227,"mmm-yyyy")),Curves!$11:$11,0)</f>
        <v>9</v>
      </c>
      <c r="CG227" s="34" t="n">
        <f aca="false">MATCH(CONCATENATE("DISC ",TEXT($BN227,"mmm-yyyy")),Curves!$11:$11,0)</f>
        <v>33</v>
      </c>
      <c r="CH227" s="34"/>
      <c r="CI227" s="34" t="n">
        <f aca="false">MATCH(CONCATENATE("NG ",TEXT($BO227,"mmm-yyyy")),Curves!$11:$11,0)</f>
        <v>22</v>
      </c>
      <c r="CJ227" s="34" t="n">
        <f aca="false">MATCH(CONCATENATE("B ",TEXT($BO227,"mmm-yyyy")),Curves!$11:$11,0)</f>
        <v>10</v>
      </c>
      <c r="CK227" s="34" t="n">
        <f aca="false">MATCH(CONCATENATE("DISC ",TEXT($BO227,"mmm-yyyy")),Curves!$11:$11,0)</f>
        <v>34</v>
      </c>
      <c r="CL227" s="34"/>
      <c r="CM227" s="34" t="n">
        <f aca="false">MATCH(CONCATENATE("NG ",TEXT($BP227,"mmm-yyyy")),Curves!$11:$11,0)</f>
        <v>23</v>
      </c>
      <c r="CN227" s="34" t="n">
        <f aca="false">MATCH(CONCATENATE("B ",TEXT($BP227,"mmm-yyyy")),Curves!$11:$11,0)</f>
        <v>11</v>
      </c>
      <c r="CO227" s="34" t="n">
        <f aca="false">MATCH(CONCATENATE("DISC ",TEXT($BP227,"mmm-yyyy")),Curves!$11:$11,0)</f>
        <v>35</v>
      </c>
      <c r="CP227" s="34"/>
      <c r="CQ227" s="34" t="n">
        <f aca="false">MATCH(CONCATENATE("NG ",TEXT($BQ227,"mmm-yyyy")),Curves!$11:$11,0)</f>
        <v>24</v>
      </c>
      <c r="CR227" s="34" t="n">
        <f aca="false">MATCH(CONCATENATE("B ",TEXT($BQ227,"mmm-yyyy")),Curves!$11:$11,0)</f>
        <v>12</v>
      </c>
      <c r="CS227" s="34" t="n">
        <f aca="false">MATCH(CONCATENATE("DISC ",TEXT($BQ227,"mmm-yyyy")),Curves!$11:$11,0)</f>
        <v>36</v>
      </c>
      <c r="CT227" s="34"/>
      <c r="CU227" s="34" t="n">
        <f aca="false">MATCH(CONCATENATE("NG ",TEXT($BR227,"mmm-yyyy")),Curves!$11:$11,0)</f>
        <v>25</v>
      </c>
      <c r="CV227" s="34" t="n">
        <f aca="false">MATCH(CONCATENATE("B ",TEXT($BR227,"mmm-yyyy")),Curves!$11:$11,0)</f>
        <v>13</v>
      </c>
      <c r="CW227" s="34" t="n">
        <f aca="false">MATCH(CONCATENATE("DISC ",TEXT($BR227,"mmm-yyyy")),Curves!$11:$11,0)</f>
        <v>37</v>
      </c>
      <c r="CX227" s="34"/>
      <c r="CY227" s="34" t="n">
        <f aca="false">MATCH(CONCATENATE("NG ",TEXT($BS227,"mmm-yyyy")),Curves!$11:$11,0)</f>
        <v>26</v>
      </c>
      <c r="CZ227" s="34" t="n">
        <f aca="false">MATCH(CONCATENATE("B ",TEXT($BS227,"mmm-yyyy")),Curves!$11:$11,0)</f>
        <v>14</v>
      </c>
      <c r="DA227" s="34" t="n">
        <f aca="false">MATCH(CONCATENATE("DISC ",TEXT($BS227,"mmm-yyyy")),Curves!$11:$11,0)</f>
        <v>38</v>
      </c>
      <c r="DB227" s="34"/>
      <c r="DC227" s="34" t="n">
        <f aca="false">MATCH(CONCATENATE("NG ",TEXT($BT227,"mmm-yyyy")),Curves!$11:$11,0)</f>
        <v>27</v>
      </c>
      <c r="DD227" s="34" t="n">
        <f aca="false">MATCH(CONCATENATE("B ",TEXT($BT227,"mmm-yyyy")),Curves!$11:$11,0)</f>
        <v>15</v>
      </c>
      <c r="DE227" s="34" t="n">
        <f aca="false">MATCH(CONCATENATE("DISC ",TEXT($BT227,"mmm-yyyy")),Curves!$11:$11,0)</f>
        <v>39</v>
      </c>
      <c r="DF227" s="34"/>
      <c r="DG227" s="34" t="n">
        <f aca="false">MATCH(CONCATENATE("NG ",TEXT($BU227,"mmm-yyyy")),Curves!$11:$11,0)</f>
        <v>28</v>
      </c>
      <c r="DH227" s="34" t="n">
        <f aca="false">MATCH(CONCATENATE("B ",TEXT($BU227,"mmm-yyyy")),Curves!$11:$11,0)</f>
        <v>16</v>
      </c>
      <c r="DI227" s="34" t="n">
        <f aca="false">MATCH(CONCATENATE("DISC ",TEXT($BU227,"mmm-yyyy")),Curves!$11:$11,0)</f>
        <v>40</v>
      </c>
      <c r="DK227" s="34" t="n">
        <f aca="false">MATCH(CONCATENATE("NG ",TEXT($BV227,"mmm-yyyy")),Curves!$11:$11,0)</f>
        <v>29</v>
      </c>
      <c r="DL227" s="34" t="n">
        <f aca="false">MATCH(CONCATENATE("B ",TEXT($BV227,"mmm-yyyy")),Curves!$11:$11,0)</f>
        <v>17</v>
      </c>
      <c r="DM227" s="34" t="n">
        <f aca="false">MATCH(CONCATENATE("DISC ",TEXT($BV227,"mmm-yyyy")),Curves!$11:$11,0)</f>
        <v>41</v>
      </c>
      <c r="DO227" s="34" t="n">
        <f aca="false">MATCH(CONCATENATE("NG ",TEXT($BW227,"mmm-yyyy")),Curves!$11:$11,0)</f>
        <v>30</v>
      </c>
      <c r="DP227" s="34" t="n">
        <f aca="false">MATCH(CONCATENATE("B ",TEXT($BW227,"mmm-yyyy")),Curves!$11:$11,0)</f>
        <v>18</v>
      </c>
      <c r="DQ227" s="34" t="n">
        <f aca="false">MATCH(CONCATENATE("DISC ",TEXT($BW227,"mmm-yyyy")),Curves!$11:$11,0)</f>
        <v>42</v>
      </c>
    </row>
    <row r="228" customFormat="false" ht="12.75" hidden="false" customHeight="false" outlineLevel="0" collapsed="false">
      <c r="B228" s="26" t="n">
        <f aca="false">IF(C228&lt;&gt;"",IF(C228&gt;=(WORKDAY(EOMONTH(C228,0)+1,-2)),EOMONTH(EOMONTH(C228,0)+1,0)+1,EOMONTH(C228,0)+1),"")</f>
        <v>36130</v>
      </c>
      <c r="C228" s="45" t="n">
        <f aca="false">IF(Curves!C237&lt;&gt;"",Curves!C237,"")</f>
        <v>36111</v>
      </c>
      <c r="D228" s="46"/>
      <c r="E228" s="47" t="n">
        <f aca="false">(T228+U228)*V228</f>
        <v>0</v>
      </c>
      <c r="F228" s="47" t="n">
        <f aca="false">(X228+Y228)*Z228</f>
        <v>0</v>
      </c>
      <c r="G228" s="47" t="n">
        <f aca="false">(AB228+AC228)*AD228</f>
        <v>0</v>
      </c>
      <c r="H228" s="47" t="n">
        <f aca="false">(AF228+AG228)*AH228</f>
        <v>0</v>
      </c>
      <c r="I228" s="47" t="n">
        <f aca="false">(AJ228+AK228)*AL228</f>
        <v>0</v>
      </c>
      <c r="J228" s="47" t="n">
        <f aca="false">(AN228+AO228)*AP228</f>
        <v>0</v>
      </c>
      <c r="K228" s="47" t="n">
        <f aca="false">(AR228+AS228)*AT228</f>
        <v>0</v>
      </c>
      <c r="L228" s="47" t="n">
        <f aca="false">(AV228+AW228)*AX228</f>
        <v>2.77145462357875</v>
      </c>
      <c r="M228" s="47" t="n">
        <f aca="false">(AZ228+BA228)*BB228</f>
        <v>2.90083694052545</v>
      </c>
      <c r="N228" s="47" t="n">
        <f aca="false">(BD228+BE228)*BF228</f>
        <v>2.81181812971901</v>
      </c>
      <c r="O228" s="48" t="n">
        <f aca="false">(BH228+BI228)*BJ228</f>
        <v>2.68246127142677</v>
      </c>
      <c r="P228" s="49" t="n">
        <f aca="false">MAX(E228:O228)</f>
        <v>2.90083694052545</v>
      </c>
      <c r="Q228" s="49" t="n">
        <f aca="false">MIN(L228:O228)</f>
        <v>2.68246127142677</v>
      </c>
      <c r="R228" s="50" t="n">
        <f aca="false">IF(P228-Q228&lt;&gt;0,P228-Q228,R227)</f>
        <v>0.218375669098681</v>
      </c>
      <c r="T228" s="31" t="n">
        <f aca="false">INDEX(Curves!$A$12:$AZ$907,$BZ228,CA228)</f>
        <v>0</v>
      </c>
      <c r="U228" s="31" t="n">
        <f aca="false">INDEX(Curves!$A$12:$AZ$907,$BZ228,CB228)</f>
        <v>0</v>
      </c>
      <c r="V228" s="31" t="n">
        <f aca="false">INDEX(Curves!$A$12:$AZ$907,$BZ228,CC228)</f>
        <v>0</v>
      </c>
      <c r="W228" s="31"/>
      <c r="X228" s="31" t="n">
        <f aca="false">INDEX(Curves!$A$12:$AZ$907,$BZ228,CE228)</f>
        <v>0</v>
      </c>
      <c r="Y228" s="31" t="n">
        <f aca="false">INDEX(Curves!$A$12:$AZ$907,$BZ228,CF228)</f>
        <v>0</v>
      </c>
      <c r="Z228" s="31" t="n">
        <f aca="false">INDEX(Curves!$A$12:$AZ$907,$BZ228,CG228)</f>
        <v>0</v>
      </c>
      <c r="AA228" s="31"/>
      <c r="AB228" s="31" t="n">
        <f aca="false">INDEX(Curves!$A$12:$AZ$907,$BZ228,CI228)</f>
        <v>0</v>
      </c>
      <c r="AC228" s="31" t="n">
        <f aca="false">INDEX(Curves!$A$12:$AZ$907,$BZ228,CJ228)</f>
        <v>0</v>
      </c>
      <c r="AD228" s="31" t="n">
        <f aca="false">INDEX(Curves!$A$12:$AZ$907,$BZ228,CK228)</f>
        <v>0</v>
      </c>
      <c r="AE228" s="31"/>
      <c r="AF228" s="31" t="n">
        <f aca="false">INDEX(Curves!$A$12:$AZ$907,$BZ228,CM228)</f>
        <v>0</v>
      </c>
      <c r="AG228" s="31" t="n">
        <f aca="false">INDEX(Curves!$A$12:$AZ$907,$BZ228,CN228)</f>
        <v>0</v>
      </c>
      <c r="AH228" s="31" t="n">
        <f aca="false">INDEX(Curves!$A$12:$AZ$907,$BZ228,CO228)</f>
        <v>0</v>
      </c>
      <c r="AI228" s="31"/>
      <c r="AJ228" s="31" t="n">
        <f aca="false">INDEX(Curves!$A$12:$AZ$907,$BZ228,CQ228)</f>
        <v>0</v>
      </c>
      <c r="AK228" s="31" t="n">
        <f aca="false">INDEX(Curves!$A$12:$AZ$907,$BZ228,CR228)</f>
        <v>0</v>
      </c>
      <c r="AL228" s="31" t="n">
        <f aca="false">INDEX(Curves!$A$12:$AZ$907,$BZ228,CS228)</f>
        <v>0</v>
      </c>
      <c r="AM228" s="31"/>
      <c r="AN228" s="31" t="n">
        <f aca="false">INDEX(Curves!$A$12:$AZ$907,$BZ228,CU228)</f>
        <v>0</v>
      </c>
      <c r="AO228" s="31" t="n">
        <f aca="false">INDEX(Curves!$A$12:$AZ$907,$BZ228,CV228)</f>
        <v>0</v>
      </c>
      <c r="AP228" s="31" t="n">
        <f aca="false">INDEX(Curves!$A$12:$AZ$907,$BZ228,CW228)</f>
        <v>0</v>
      </c>
      <c r="AQ228" s="31"/>
      <c r="AR228" s="31" t="n">
        <f aca="false">INDEX(Curves!$A$12:$AZ$907,$BZ228,CY228)</f>
        <v>0</v>
      </c>
      <c r="AS228" s="31" t="n">
        <f aca="false">INDEX(Curves!$A$12:$AZ$907,$BZ228,CZ228)</f>
        <v>0</v>
      </c>
      <c r="AT228" s="31" t="n">
        <f aca="false">INDEX(Curves!$A$12:$AZ$907,$BZ228,DA228)</f>
        <v>0</v>
      </c>
      <c r="AU228" s="31"/>
      <c r="AV228" s="31" t="n">
        <f aca="false">INDEX(Curves!$A$12:$AZ$907,$BZ228,DC228)</f>
        <v>2.394</v>
      </c>
      <c r="AW228" s="31" t="n">
        <f aca="false">INDEX(Curves!$A$12:$AZ$907,$BZ228,DD228)</f>
        <v>0.385</v>
      </c>
      <c r="AX228" s="31" t="n">
        <f aca="false">INDEX(Curves!$A$12:$AZ$907,$BZ228,DE228)</f>
        <v>0.997284859150322</v>
      </c>
      <c r="AY228" s="31"/>
      <c r="AZ228" s="31" t="n">
        <f aca="false">INDEX(Curves!$A$12:$AZ$907,$BZ228,DG228)</f>
        <v>2.522</v>
      </c>
      <c r="BA228" s="31" t="n">
        <f aca="false">INDEX(Curves!$A$12:$AZ$907,$BZ228,DH228)</f>
        <v>0.4</v>
      </c>
      <c r="BB228" s="31" t="n">
        <f aca="false">INDEX(Curves!$A$12:$AZ$907,$BZ228,DI228)</f>
        <v>0.992757337619934</v>
      </c>
      <c r="BC228" s="31"/>
      <c r="BD228" s="31" t="n">
        <f aca="false">INDEX(Curves!$A$12:$AZ$907,$BZ228,DK228)</f>
        <v>2.46</v>
      </c>
      <c r="BE228" s="31" t="n">
        <f aca="false">INDEX(Curves!$A$12:$AZ$907,$BZ228,DL228)</f>
        <v>0.385</v>
      </c>
      <c r="BF228" s="31" t="n">
        <f aca="false">INDEX(Curves!$A$12:$AZ$907,$BZ228,DM228)</f>
        <v>0.988336776702638</v>
      </c>
      <c r="BG228" s="31"/>
      <c r="BH228" s="31" t="n">
        <f aca="false">INDEX(Curves!$A$12:$AZ$907,$BZ228,DO228)</f>
        <v>2.355</v>
      </c>
      <c r="BI228" s="31" t="n">
        <f aca="false">INDEX(Curves!$A$12:$AZ$907,$BZ228,DP228)</f>
        <v>0.37</v>
      </c>
      <c r="BJ228" s="31" t="n">
        <f aca="false">INDEX(Curves!$A$12:$AZ$907,$BZ228,DQ228)</f>
        <v>0.984389457404318</v>
      </c>
      <c r="BK228" s="0"/>
      <c r="BL228" s="0"/>
      <c r="BM228" s="51" t="n">
        <f aca="false">BM227</f>
        <v>35916</v>
      </c>
      <c r="BN228" s="51" t="n">
        <f aca="false">EOMONTH(BM228,1)</f>
        <v>35976</v>
      </c>
      <c r="BO228" s="51" t="n">
        <f aca="false">EOMONTH(BN228,1)</f>
        <v>36007</v>
      </c>
      <c r="BP228" s="51" t="n">
        <f aca="false">EOMONTH(BO228,1)</f>
        <v>36038</v>
      </c>
      <c r="BQ228" s="51" t="n">
        <f aca="false">EOMONTH(BP228,1)</f>
        <v>36068</v>
      </c>
      <c r="BR228" s="51" t="n">
        <f aca="false">EOMONTH(BQ228,1)</f>
        <v>36099</v>
      </c>
      <c r="BS228" s="51" t="n">
        <f aca="false">EOMONTH(BR228,1)</f>
        <v>36129</v>
      </c>
      <c r="BT228" s="51" t="n">
        <f aca="false">EOMONTH(BS228,1)</f>
        <v>36160</v>
      </c>
      <c r="BU228" s="51" t="n">
        <f aca="false">EOMONTH(BT228,1)</f>
        <v>36191</v>
      </c>
      <c r="BV228" s="51" t="n">
        <f aca="false">EOMONTH(BU228,1)</f>
        <v>36219</v>
      </c>
      <c r="BW228" s="51" t="n">
        <f aca="false">EOMONTH(BV228,1)</f>
        <v>36250</v>
      </c>
      <c r="BX228" s="52"/>
      <c r="BZ228" s="34" t="n">
        <f aca="false">MATCH(C228,Curves!$C$12:$C$433,0)</f>
        <v>226</v>
      </c>
      <c r="CA228" s="34" t="n">
        <f aca="false">MATCH(CONCATENATE("NG ",TEXT($BM228,"mmm-yyyy")),Curves!$11:$11,0)</f>
        <v>20</v>
      </c>
      <c r="CB228" s="34" t="n">
        <f aca="false">MATCH(CONCATENATE("B ",TEXT($BM228,"mmm-yyyy")),Curves!$11:$11,0)</f>
        <v>8</v>
      </c>
      <c r="CC228" s="34" t="n">
        <f aca="false">MATCH(CONCATENATE("DISC ",TEXT($BM228,"mmm-yyyy")),Curves!$11:$11,0)</f>
        <v>32</v>
      </c>
      <c r="CD228" s="34"/>
      <c r="CE228" s="34" t="n">
        <f aca="false">MATCH(CONCATENATE("NG ",TEXT($BN228,"mmm-yyyy")),Curves!$11:$11,0)</f>
        <v>21</v>
      </c>
      <c r="CF228" s="34" t="n">
        <f aca="false">MATCH(CONCATENATE("B ",TEXT($BN228,"mmm-yyyy")),Curves!$11:$11,0)</f>
        <v>9</v>
      </c>
      <c r="CG228" s="34" t="n">
        <f aca="false">MATCH(CONCATENATE("DISC ",TEXT($BN228,"mmm-yyyy")),Curves!$11:$11,0)</f>
        <v>33</v>
      </c>
      <c r="CH228" s="34"/>
      <c r="CI228" s="34" t="n">
        <f aca="false">MATCH(CONCATENATE("NG ",TEXT($BO228,"mmm-yyyy")),Curves!$11:$11,0)</f>
        <v>22</v>
      </c>
      <c r="CJ228" s="34" t="n">
        <f aca="false">MATCH(CONCATENATE("B ",TEXT($BO228,"mmm-yyyy")),Curves!$11:$11,0)</f>
        <v>10</v>
      </c>
      <c r="CK228" s="34" t="n">
        <f aca="false">MATCH(CONCATENATE("DISC ",TEXT($BO228,"mmm-yyyy")),Curves!$11:$11,0)</f>
        <v>34</v>
      </c>
      <c r="CL228" s="34"/>
      <c r="CM228" s="34" t="n">
        <f aca="false">MATCH(CONCATENATE("NG ",TEXT($BP228,"mmm-yyyy")),Curves!$11:$11,0)</f>
        <v>23</v>
      </c>
      <c r="CN228" s="34" t="n">
        <f aca="false">MATCH(CONCATENATE("B ",TEXT($BP228,"mmm-yyyy")),Curves!$11:$11,0)</f>
        <v>11</v>
      </c>
      <c r="CO228" s="34" t="n">
        <f aca="false">MATCH(CONCATENATE("DISC ",TEXT($BP228,"mmm-yyyy")),Curves!$11:$11,0)</f>
        <v>35</v>
      </c>
      <c r="CP228" s="34"/>
      <c r="CQ228" s="34" t="n">
        <f aca="false">MATCH(CONCATENATE("NG ",TEXT($BQ228,"mmm-yyyy")),Curves!$11:$11,0)</f>
        <v>24</v>
      </c>
      <c r="CR228" s="34" t="n">
        <f aca="false">MATCH(CONCATENATE("B ",TEXT($BQ228,"mmm-yyyy")),Curves!$11:$11,0)</f>
        <v>12</v>
      </c>
      <c r="CS228" s="34" t="n">
        <f aca="false">MATCH(CONCATENATE("DISC ",TEXT($BQ228,"mmm-yyyy")),Curves!$11:$11,0)</f>
        <v>36</v>
      </c>
      <c r="CT228" s="34"/>
      <c r="CU228" s="34" t="n">
        <f aca="false">MATCH(CONCATENATE("NG ",TEXT($BR228,"mmm-yyyy")),Curves!$11:$11,0)</f>
        <v>25</v>
      </c>
      <c r="CV228" s="34" t="n">
        <f aca="false">MATCH(CONCATENATE("B ",TEXT($BR228,"mmm-yyyy")),Curves!$11:$11,0)</f>
        <v>13</v>
      </c>
      <c r="CW228" s="34" t="n">
        <f aca="false">MATCH(CONCATENATE("DISC ",TEXT($BR228,"mmm-yyyy")),Curves!$11:$11,0)</f>
        <v>37</v>
      </c>
      <c r="CX228" s="34"/>
      <c r="CY228" s="34" t="n">
        <f aca="false">MATCH(CONCATENATE("NG ",TEXT($BS228,"mmm-yyyy")),Curves!$11:$11,0)</f>
        <v>26</v>
      </c>
      <c r="CZ228" s="34" t="n">
        <f aca="false">MATCH(CONCATENATE("B ",TEXT($BS228,"mmm-yyyy")),Curves!$11:$11,0)</f>
        <v>14</v>
      </c>
      <c r="DA228" s="34" t="n">
        <f aca="false">MATCH(CONCATENATE("DISC ",TEXT($BS228,"mmm-yyyy")),Curves!$11:$11,0)</f>
        <v>38</v>
      </c>
      <c r="DB228" s="34"/>
      <c r="DC228" s="34" t="n">
        <f aca="false">MATCH(CONCATENATE("NG ",TEXT($BT228,"mmm-yyyy")),Curves!$11:$11,0)</f>
        <v>27</v>
      </c>
      <c r="DD228" s="34" t="n">
        <f aca="false">MATCH(CONCATENATE("B ",TEXT($BT228,"mmm-yyyy")),Curves!$11:$11,0)</f>
        <v>15</v>
      </c>
      <c r="DE228" s="34" t="n">
        <f aca="false">MATCH(CONCATENATE("DISC ",TEXT($BT228,"mmm-yyyy")),Curves!$11:$11,0)</f>
        <v>39</v>
      </c>
      <c r="DF228" s="34"/>
      <c r="DG228" s="34" t="n">
        <f aca="false">MATCH(CONCATENATE("NG ",TEXT($BU228,"mmm-yyyy")),Curves!$11:$11,0)</f>
        <v>28</v>
      </c>
      <c r="DH228" s="34" t="n">
        <f aca="false">MATCH(CONCATENATE("B ",TEXT($BU228,"mmm-yyyy")),Curves!$11:$11,0)</f>
        <v>16</v>
      </c>
      <c r="DI228" s="34" t="n">
        <f aca="false">MATCH(CONCATENATE("DISC ",TEXT($BU228,"mmm-yyyy")),Curves!$11:$11,0)</f>
        <v>40</v>
      </c>
      <c r="DK228" s="34" t="n">
        <f aca="false">MATCH(CONCATENATE("NG ",TEXT($BV228,"mmm-yyyy")),Curves!$11:$11,0)</f>
        <v>29</v>
      </c>
      <c r="DL228" s="34" t="n">
        <f aca="false">MATCH(CONCATENATE("B ",TEXT($BV228,"mmm-yyyy")),Curves!$11:$11,0)</f>
        <v>17</v>
      </c>
      <c r="DM228" s="34" t="n">
        <f aca="false">MATCH(CONCATENATE("DISC ",TEXT($BV228,"mmm-yyyy")),Curves!$11:$11,0)</f>
        <v>41</v>
      </c>
      <c r="DO228" s="34" t="n">
        <f aca="false">MATCH(CONCATENATE("NG ",TEXT($BW228,"mmm-yyyy")),Curves!$11:$11,0)</f>
        <v>30</v>
      </c>
      <c r="DP228" s="34" t="n">
        <f aca="false">MATCH(CONCATENATE("B ",TEXT($BW228,"mmm-yyyy")),Curves!$11:$11,0)</f>
        <v>18</v>
      </c>
      <c r="DQ228" s="34" t="n">
        <f aca="false">MATCH(CONCATENATE("DISC ",TEXT($BW228,"mmm-yyyy")),Curves!$11:$11,0)</f>
        <v>42</v>
      </c>
    </row>
    <row r="229" customFormat="false" ht="12.75" hidden="false" customHeight="false" outlineLevel="0" collapsed="false">
      <c r="B229" s="26" t="n">
        <f aca="false">IF(C229&lt;&gt;"",IF(C229&gt;=(WORKDAY(EOMONTH(C229,0)+1,-2)),EOMONTH(EOMONTH(C229,0)+1,0)+1,EOMONTH(C229,0)+1),"")</f>
        <v>36130</v>
      </c>
      <c r="C229" s="45" t="n">
        <f aca="false">IF(Curves!C238&lt;&gt;"",Curves!C238,"")</f>
        <v>36112</v>
      </c>
      <c r="D229" s="46"/>
      <c r="E229" s="47" t="n">
        <f aca="false">(T229+U229)*V229</f>
        <v>0</v>
      </c>
      <c r="F229" s="47" t="n">
        <f aca="false">(X229+Y229)*Z229</f>
        <v>0</v>
      </c>
      <c r="G229" s="47" t="n">
        <f aca="false">(AB229+AC229)*AD229</f>
        <v>0</v>
      </c>
      <c r="H229" s="47" t="n">
        <f aca="false">(AF229+AG229)*AH229</f>
        <v>0</v>
      </c>
      <c r="I229" s="47" t="n">
        <f aca="false">(AJ229+AK229)*AL229</f>
        <v>0</v>
      </c>
      <c r="J229" s="47" t="n">
        <f aca="false">(AN229+AO229)*AP229</f>
        <v>0</v>
      </c>
      <c r="K229" s="47" t="n">
        <f aca="false">(AR229+AS229)*AT229</f>
        <v>0</v>
      </c>
      <c r="L229" s="47" t="n">
        <f aca="false">(AV229+AW229)*AX229</f>
        <v>2.82167599865171</v>
      </c>
      <c r="M229" s="47" t="n">
        <f aca="false">(AZ229+BA229)*BB229</f>
        <v>2.93500766077334</v>
      </c>
      <c r="N229" s="47" t="n">
        <f aca="false">(BD229+BE229)*BF229</f>
        <v>2.83689152972679</v>
      </c>
      <c r="O229" s="48" t="n">
        <f aca="false">(BH229+BI229)*BJ229</f>
        <v>2.69752210485799</v>
      </c>
      <c r="P229" s="49" t="n">
        <f aca="false">MAX(E229:O229)</f>
        <v>2.93500766077334</v>
      </c>
      <c r="Q229" s="49" t="n">
        <f aca="false">MIN(L229:O229)</f>
        <v>2.69752210485799</v>
      </c>
      <c r="R229" s="50" t="n">
        <f aca="false">IF(P229-Q229&lt;&gt;0,P229-Q229,R228)</f>
        <v>0.237485555915355</v>
      </c>
      <c r="T229" s="31" t="n">
        <f aca="false">INDEX(Curves!$A$12:$AZ$907,$BZ229,CA229)</f>
        <v>0</v>
      </c>
      <c r="U229" s="31" t="n">
        <f aca="false">INDEX(Curves!$A$12:$AZ$907,$BZ229,CB229)</f>
        <v>0</v>
      </c>
      <c r="V229" s="31" t="n">
        <f aca="false">INDEX(Curves!$A$12:$AZ$907,$BZ229,CC229)</f>
        <v>0</v>
      </c>
      <c r="W229" s="31"/>
      <c r="X229" s="31" t="n">
        <f aca="false">INDEX(Curves!$A$12:$AZ$907,$BZ229,CE229)</f>
        <v>0</v>
      </c>
      <c r="Y229" s="31" t="n">
        <f aca="false">INDEX(Curves!$A$12:$AZ$907,$BZ229,CF229)</f>
        <v>0</v>
      </c>
      <c r="Z229" s="31" t="n">
        <f aca="false">INDEX(Curves!$A$12:$AZ$907,$BZ229,CG229)</f>
        <v>0</v>
      </c>
      <c r="AA229" s="31"/>
      <c r="AB229" s="31" t="n">
        <f aca="false">INDEX(Curves!$A$12:$AZ$907,$BZ229,CI229)</f>
        <v>0</v>
      </c>
      <c r="AC229" s="31" t="n">
        <f aca="false">INDEX(Curves!$A$12:$AZ$907,$BZ229,CJ229)</f>
        <v>0</v>
      </c>
      <c r="AD229" s="31" t="n">
        <f aca="false">INDEX(Curves!$A$12:$AZ$907,$BZ229,CK229)</f>
        <v>0</v>
      </c>
      <c r="AE229" s="31"/>
      <c r="AF229" s="31" t="n">
        <f aca="false">INDEX(Curves!$A$12:$AZ$907,$BZ229,CM229)</f>
        <v>0</v>
      </c>
      <c r="AG229" s="31" t="n">
        <f aca="false">INDEX(Curves!$A$12:$AZ$907,$BZ229,CN229)</f>
        <v>0</v>
      </c>
      <c r="AH229" s="31" t="n">
        <f aca="false">INDEX(Curves!$A$12:$AZ$907,$BZ229,CO229)</f>
        <v>0</v>
      </c>
      <c r="AI229" s="31"/>
      <c r="AJ229" s="31" t="n">
        <f aca="false">INDEX(Curves!$A$12:$AZ$907,$BZ229,CQ229)</f>
        <v>0</v>
      </c>
      <c r="AK229" s="31" t="n">
        <f aca="false">INDEX(Curves!$A$12:$AZ$907,$BZ229,CR229)</f>
        <v>0</v>
      </c>
      <c r="AL229" s="31" t="n">
        <f aca="false">INDEX(Curves!$A$12:$AZ$907,$BZ229,CS229)</f>
        <v>0</v>
      </c>
      <c r="AM229" s="31"/>
      <c r="AN229" s="31" t="n">
        <f aca="false">INDEX(Curves!$A$12:$AZ$907,$BZ229,CU229)</f>
        <v>0</v>
      </c>
      <c r="AO229" s="31" t="n">
        <f aca="false">INDEX(Curves!$A$12:$AZ$907,$BZ229,CV229)</f>
        <v>0</v>
      </c>
      <c r="AP229" s="31" t="n">
        <f aca="false">INDEX(Curves!$A$12:$AZ$907,$BZ229,CW229)</f>
        <v>0</v>
      </c>
      <c r="AQ229" s="31"/>
      <c r="AR229" s="31" t="n">
        <f aca="false">INDEX(Curves!$A$12:$AZ$907,$BZ229,CY229)</f>
        <v>0</v>
      </c>
      <c r="AS229" s="31" t="n">
        <f aca="false">INDEX(Curves!$A$12:$AZ$907,$BZ229,CZ229)</f>
        <v>0</v>
      </c>
      <c r="AT229" s="31" t="n">
        <f aca="false">INDEX(Curves!$A$12:$AZ$907,$BZ229,DA229)</f>
        <v>0</v>
      </c>
      <c r="AU229" s="31"/>
      <c r="AV229" s="31" t="n">
        <f aca="false">INDEX(Curves!$A$12:$AZ$907,$BZ229,DC229)</f>
        <v>2.459</v>
      </c>
      <c r="AW229" s="31" t="n">
        <f aca="false">INDEX(Curves!$A$12:$AZ$907,$BZ229,DD229)</f>
        <v>0.37</v>
      </c>
      <c r="AX229" s="31" t="n">
        <f aca="false">INDEX(Curves!$A$12:$AZ$907,$BZ229,DE229)</f>
        <v>0.997411098851787</v>
      </c>
      <c r="AY229" s="31"/>
      <c r="AZ229" s="31" t="n">
        <f aca="false">INDEX(Curves!$A$12:$AZ$907,$BZ229,DG229)</f>
        <v>2.576</v>
      </c>
      <c r="BA229" s="31" t="n">
        <f aca="false">INDEX(Curves!$A$12:$AZ$907,$BZ229,DH229)</f>
        <v>0.38</v>
      </c>
      <c r="BB229" s="31" t="n">
        <f aca="false">INDEX(Curves!$A$12:$AZ$907,$BZ229,DI229)</f>
        <v>0.992898396743351</v>
      </c>
      <c r="BC229" s="31"/>
      <c r="BD229" s="31" t="n">
        <f aca="false">INDEX(Curves!$A$12:$AZ$907,$BZ229,DK229)</f>
        <v>2.505</v>
      </c>
      <c r="BE229" s="31" t="n">
        <f aca="false">INDEX(Curves!$A$12:$AZ$907,$BZ229,DL229)</f>
        <v>0.365</v>
      </c>
      <c r="BF229" s="31" t="n">
        <f aca="false">INDEX(Curves!$A$12:$AZ$907,$BZ229,DM229)</f>
        <v>0.988463947639996</v>
      </c>
      <c r="BG229" s="31"/>
      <c r="BH229" s="31" t="n">
        <f aca="false">INDEX(Curves!$A$12:$AZ$907,$BZ229,DO229)</f>
        <v>2.39</v>
      </c>
      <c r="BI229" s="31" t="n">
        <f aca="false">INDEX(Curves!$A$12:$AZ$907,$BZ229,DP229)</f>
        <v>0.35</v>
      </c>
      <c r="BJ229" s="31" t="n">
        <f aca="false">INDEX(Curves!$A$12:$AZ$907,$BZ229,DQ229)</f>
        <v>0.98449711856131</v>
      </c>
      <c r="BK229" s="0"/>
      <c r="BL229" s="0"/>
      <c r="BM229" s="51" t="n">
        <f aca="false">BM228</f>
        <v>35916</v>
      </c>
      <c r="BN229" s="51" t="n">
        <f aca="false">EOMONTH(BM229,1)</f>
        <v>35976</v>
      </c>
      <c r="BO229" s="51" t="n">
        <f aca="false">EOMONTH(BN229,1)</f>
        <v>36007</v>
      </c>
      <c r="BP229" s="51" t="n">
        <f aca="false">EOMONTH(BO229,1)</f>
        <v>36038</v>
      </c>
      <c r="BQ229" s="51" t="n">
        <f aca="false">EOMONTH(BP229,1)</f>
        <v>36068</v>
      </c>
      <c r="BR229" s="51" t="n">
        <f aca="false">EOMONTH(BQ229,1)</f>
        <v>36099</v>
      </c>
      <c r="BS229" s="51" t="n">
        <f aca="false">EOMONTH(BR229,1)</f>
        <v>36129</v>
      </c>
      <c r="BT229" s="51" t="n">
        <f aca="false">EOMONTH(BS229,1)</f>
        <v>36160</v>
      </c>
      <c r="BU229" s="51" t="n">
        <f aca="false">EOMONTH(BT229,1)</f>
        <v>36191</v>
      </c>
      <c r="BV229" s="51" t="n">
        <f aca="false">EOMONTH(BU229,1)</f>
        <v>36219</v>
      </c>
      <c r="BW229" s="51" t="n">
        <f aca="false">EOMONTH(BV229,1)</f>
        <v>36250</v>
      </c>
      <c r="BX229" s="52"/>
      <c r="BZ229" s="34" t="n">
        <f aca="false">MATCH(C229,Curves!$C$12:$C$433,0)</f>
        <v>227</v>
      </c>
      <c r="CA229" s="34" t="n">
        <f aca="false">MATCH(CONCATENATE("NG ",TEXT($BM229,"mmm-yyyy")),Curves!$11:$11,0)</f>
        <v>20</v>
      </c>
      <c r="CB229" s="34" t="n">
        <f aca="false">MATCH(CONCATENATE("B ",TEXT($BM229,"mmm-yyyy")),Curves!$11:$11,0)</f>
        <v>8</v>
      </c>
      <c r="CC229" s="34" t="n">
        <f aca="false">MATCH(CONCATENATE("DISC ",TEXT($BM229,"mmm-yyyy")),Curves!$11:$11,0)</f>
        <v>32</v>
      </c>
      <c r="CD229" s="34"/>
      <c r="CE229" s="34" t="n">
        <f aca="false">MATCH(CONCATENATE("NG ",TEXT($BN229,"mmm-yyyy")),Curves!$11:$11,0)</f>
        <v>21</v>
      </c>
      <c r="CF229" s="34" t="n">
        <f aca="false">MATCH(CONCATENATE("B ",TEXT($BN229,"mmm-yyyy")),Curves!$11:$11,0)</f>
        <v>9</v>
      </c>
      <c r="CG229" s="34" t="n">
        <f aca="false">MATCH(CONCATENATE("DISC ",TEXT($BN229,"mmm-yyyy")),Curves!$11:$11,0)</f>
        <v>33</v>
      </c>
      <c r="CH229" s="34"/>
      <c r="CI229" s="34" t="n">
        <f aca="false">MATCH(CONCATENATE("NG ",TEXT($BO229,"mmm-yyyy")),Curves!$11:$11,0)</f>
        <v>22</v>
      </c>
      <c r="CJ229" s="34" t="n">
        <f aca="false">MATCH(CONCATENATE("B ",TEXT($BO229,"mmm-yyyy")),Curves!$11:$11,0)</f>
        <v>10</v>
      </c>
      <c r="CK229" s="34" t="n">
        <f aca="false">MATCH(CONCATENATE("DISC ",TEXT($BO229,"mmm-yyyy")),Curves!$11:$11,0)</f>
        <v>34</v>
      </c>
      <c r="CL229" s="34"/>
      <c r="CM229" s="34" t="n">
        <f aca="false">MATCH(CONCATENATE("NG ",TEXT($BP229,"mmm-yyyy")),Curves!$11:$11,0)</f>
        <v>23</v>
      </c>
      <c r="CN229" s="34" t="n">
        <f aca="false">MATCH(CONCATENATE("B ",TEXT($BP229,"mmm-yyyy")),Curves!$11:$11,0)</f>
        <v>11</v>
      </c>
      <c r="CO229" s="34" t="n">
        <f aca="false">MATCH(CONCATENATE("DISC ",TEXT($BP229,"mmm-yyyy")),Curves!$11:$11,0)</f>
        <v>35</v>
      </c>
      <c r="CP229" s="34"/>
      <c r="CQ229" s="34" t="n">
        <f aca="false">MATCH(CONCATENATE("NG ",TEXT($BQ229,"mmm-yyyy")),Curves!$11:$11,0)</f>
        <v>24</v>
      </c>
      <c r="CR229" s="34" t="n">
        <f aca="false">MATCH(CONCATENATE("B ",TEXT($BQ229,"mmm-yyyy")),Curves!$11:$11,0)</f>
        <v>12</v>
      </c>
      <c r="CS229" s="34" t="n">
        <f aca="false">MATCH(CONCATENATE("DISC ",TEXT($BQ229,"mmm-yyyy")),Curves!$11:$11,0)</f>
        <v>36</v>
      </c>
      <c r="CT229" s="34"/>
      <c r="CU229" s="34" t="n">
        <f aca="false">MATCH(CONCATENATE("NG ",TEXT($BR229,"mmm-yyyy")),Curves!$11:$11,0)</f>
        <v>25</v>
      </c>
      <c r="CV229" s="34" t="n">
        <f aca="false">MATCH(CONCATENATE("B ",TEXT($BR229,"mmm-yyyy")),Curves!$11:$11,0)</f>
        <v>13</v>
      </c>
      <c r="CW229" s="34" t="n">
        <f aca="false">MATCH(CONCATENATE("DISC ",TEXT($BR229,"mmm-yyyy")),Curves!$11:$11,0)</f>
        <v>37</v>
      </c>
      <c r="CX229" s="34"/>
      <c r="CY229" s="34" t="n">
        <f aca="false">MATCH(CONCATENATE("NG ",TEXT($BS229,"mmm-yyyy")),Curves!$11:$11,0)</f>
        <v>26</v>
      </c>
      <c r="CZ229" s="34" t="n">
        <f aca="false">MATCH(CONCATENATE("B ",TEXT($BS229,"mmm-yyyy")),Curves!$11:$11,0)</f>
        <v>14</v>
      </c>
      <c r="DA229" s="34" t="n">
        <f aca="false">MATCH(CONCATENATE("DISC ",TEXT($BS229,"mmm-yyyy")),Curves!$11:$11,0)</f>
        <v>38</v>
      </c>
      <c r="DB229" s="34"/>
      <c r="DC229" s="34" t="n">
        <f aca="false">MATCH(CONCATENATE("NG ",TEXT($BT229,"mmm-yyyy")),Curves!$11:$11,0)</f>
        <v>27</v>
      </c>
      <c r="DD229" s="34" t="n">
        <f aca="false">MATCH(CONCATENATE("B ",TEXT($BT229,"mmm-yyyy")),Curves!$11:$11,0)</f>
        <v>15</v>
      </c>
      <c r="DE229" s="34" t="n">
        <f aca="false">MATCH(CONCATENATE("DISC ",TEXT($BT229,"mmm-yyyy")),Curves!$11:$11,0)</f>
        <v>39</v>
      </c>
      <c r="DF229" s="34"/>
      <c r="DG229" s="34" t="n">
        <f aca="false">MATCH(CONCATENATE("NG ",TEXT($BU229,"mmm-yyyy")),Curves!$11:$11,0)</f>
        <v>28</v>
      </c>
      <c r="DH229" s="34" t="n">
        <f aca="false">MATCH(CONCATENATE("B ",TEXT($BU229,"mmm-yyyy")),Curves!$11:$11,0)</f>
        <v>16</v>
      </c>
      <c r="DI229" s="34" t="n">
        <f aca="false">MATCH(CONCATENATE("DISC ",TEXT($BU229,"mmm-yyyy")),Curves!$11:$11,0)</f>
        <v>40</v>
      </c>
      <c r="DK229" s="34" t="n">
        <f aca="false">MATCH(CONCATENATE("NG ",TEXT($BV229,"mmm-yyyy")),Curves!$11:$11,0)</f>
        <v>29</v>
      </c>
      <c r="DL229" s="34" t="n">
        <f aca="false">MATCH(CONCATENATE("B ",TEXT($BV229,"mmm-yyyy")),Curves!$11:$11,0)</f>
        <v>17</v>
      </c>
      <c r="DM229" s="34" t="n">
        <f aca="false">MATCH(CONCATENATE("DISC ",TEXT($BV229,"mmm-yyyy")),Curves!$11:$11,0)</f>
        <v>41</v>
      </c>
      <c r="DO229" s="34" t="n">
        <f aca="false">MATCH(CONCATENATE("NG ",TEXT($BW229,"mmm-yyyy")),Curves!$11:$11,0)</f>
        <v>30</v>
      </c>
      <c r="DP229" s="34" t="n">
        <f aca="false">MATCH(CONCATENATE("B ",TEXT($BW229,"mmm-yyyy")),Curves!$11:$11,0)</f>
        <v>18</v>
      </c>
      <c r="DQ229" s="34" t="n">
        <f aca="false">MATCH(CONCATENATE("DISC ",TEXT($BW229,"mmm-yyyy")),Curves!$11:$11,0)</f>
        <v>42</v>
      </c>
    </row>
    <row r="230" customFormat="false" ht="12.75" hidden="false" customHeight="false" outlineLevel="0" collapsed="false">
      <c r="B230" s="26" t="n">
        <f aca="false">IF(C230&lt;&gt;"",IF(C230&gt;=(WORKDAY(EOMONTH(C230,0)+1,-2)),EOMONTH(EOMONTH(C230,0)+1,0)+1,EOMONTH(C230,0)+1),"")</f>
        <v>36130</v>
      </c>
      <c r="C230" s="45" t="n">
        <f aca="false">IF(Curves!C239&lt;&gt;"",Curves!C239,"")</f>
        <v>36113</v>
      </c>
      <c r="D230" s="46"/>
      <c r="E230" s="47" t="n">
        <f aca="false">(T230+U230)*V230</f>
        <v>0</v>
      </c>
      <c r="F230" s="47" t="n">
        <f aca="false">(X230+Y230)*Z230</f>
        <v>0</v>
      </c>
      <c r="G230" s="47" t="n">
        <f aca="false">(AB230+AC230)*AD230</f>
        <v>0</v>
      </c>
      <c r="H230" s="47" t="n">
        <f aca="false">(AF230+AG230)*AH230</f>
        <v>0</v>
      </c>
      <c r="I230" s="47" t="n">
        <f aca="false">(AJ230+AK230)*AL230</f>
        <v>0</v>
      </c>
      <c r="J230" s="47" t="n">
        <f aca="false">(AN230+AO230)*AP230</f>
        <v>0</v>
      </c>
      <c r="K230" s="47" t="n">
        <f aca="false">(AR230+AS230)*AT230</f>
        <v>0</v>
      </c>
      <c r="L230" s="47" t="n">
        <f aca="false">(AV230+AW230)*AX230</f>
        <v>0</v>
      </c>
      <c r="M230" s="47" t="n">
        <f aca="false">(AZ230+BA230)*BB230</f>
        <v>0</v>
      </c>
      <c r="N230" s="47" t="n">
        <f aca="false">(BD230+BE230)*BF230</f>
        <v>0</v>
      </c>
      <c r="O230" s="48" t="n">
        <f aca="false">(BH230+BI230)*BJ230</f>
        <v>0</v>
      </c>
      <c r="P230" s="49" t="n">
        <f aca="false">MAX(E230:O230)</f>
        <v>0</v>
      </c>
      <c r="Q230" s="49" t="n">
        <f aca="false">MIN(L230:O230)</f>
        <v>0</v>
      </c>
      <c r="R230" s="50" t="n">
        <f aca="false">IF(P230-Q230&lt;&gt;0,P230-Q230,R229)</f>
        <v>0.237485555915355</v>
      </c>
      <c r="T230" s="31" t="n">
        <f aca="false">INDEX(Curves!$A$12:$AZ$907,$BZ230,CA230)</f>
        <v>0</v>
      </c>
      <c r="U230" s="31" t="n">
        <f aca="false">INDEX(Curves!$A$12:$AZ$907,$BZ230,CB230)</f>
        <v>0</v>
      </c>
      <c r="V230" s="31" t="n">
        <f aca="false">INDEX(Curves!$A$12:$AZ$907,$BZ230,CC230)</f>
        <v>0</v>
      </c>
      <c r="W230" s="31"/>
      <c r="X230" s="31" t="n">
        <f aca="false">INDEX(Curves!$A$12:$AZ$907,$BZ230,CE230)</f>
        <v>0</v>
      </c>
      <c r="Y230" s="31" t="n">
        <f aca="false">INDEX(Curves!$A$12:$AZ$907,$BZ230,CF230)</f>
        <v>0</v>
      </c>
      <c r="Z230" s="31" t="n">
        <f aca="false">INDEX(Curves!$A$12:$AZ$907,$BZ230,CG230)</f>
        <v>0</v>
      </c>
      <c r="AA230" s="31"/>
      <c r="AB230" s="31" t="n">
        <f aca="false">INDEX(Curves!$A$12:$AZ$907,$BZ230,CI230)</f>
        <v>0</v>
      </c>
      <c r="AC230" s="31" t="n">
        <f aca="false">INDEX(Curves!$A$12:$AZ$907,$BZ230,CJ230)</f>
        <v>0</v>
      </c>
      <c r="AD230" s="31" t="n">
        <f aca="false">INDEX(Curves!$A$12:$AZ$907,$BZ230,CK230)</f>
        <v>0</v>
      </c>
      <c r="AE230" s="31"/>
      <c r="AF230" s="31" t="n">
        <f aca="false">INDEX(Curves!$A$12:$AZ$907,$BZ230,CM230)</f>
        <v>0</v>
      </c>
      <c r="AG230" s="31" t="n">
        <f aca="false">INDEX(Curves!$A$12:$AZ$907,$BZ230,CN230)</f>
        <v>0</v>
      </c>
      <c r="AH230" s="31" t="n">
        <f aca="false">INDEX(Curves!$A$12:$AZ$907,$BZ230,CO230)</f>
        <v>0</v>
      </c>
      <c r="AI230" s="31"/>
      <c r="AJ230" s="31" t="n">
        <f aca="false">INDEX(Curves!$A$12:$AZ$907,$BZ230,CQ230)</f>
        <v>0</v>
      </c>
      <c r="AK230" s="31" t="n">
        <f aca="false">INDEX(Curves!$A$12:$AZ$907,$BZ230,CR230)</f>
        <v>0</v>
      </c>
      <c r="AL230" s="31" t="n">
        <f aca="false">INDEX(Curves!$A$12:$AZ$907,$BZ230,CS230)</f>
        <v>0</v>
      </c>
      <c r="AM230" s="31"/>
      <c r="AN230" s="31" t="n">
        <f aca="false">INDEX(Curves!$A$12:$AZ$907,$BZ230,CU230)</f>
        <v>0</v>
      </c>
      <c r="AO230" s="31" t="n">
        <f aca="false">INDEX(Curves!$A$12:$AZ$907,$BZ230,CV230)</f>
        <v>0</v>
      </c>
      <c r="AP230" s="31" t="n">
        <f aca="false">INDEX(Curves!$A$12:$AZ$907,$BZ230,CW230)</f>
        <v>0</v>
      </c>
      <c r="AQ230" s="31"/>
      <c r="AR230" s="31" t="n">
        <f aca="false">INDEX(Curves!$A$12:$AZ$907,$BZ230,CY230)</f>
        <v>0</v>
      </c>
      <c r="AS230" s="31" t="n">
        <f aca="false">INDEX(Curves!$A$12:$AZ$907,$BZ230,CZ230)</f>
        <v>0</v>
      </c>
      <c r="AT230" s="31" t="n">
        <f aca="false">INDEX(Curves!$A$12:$AZ$907,$BZ230,DA230)</f>
        <v>0</v>
      </c>
      <c r="AU230" s="31"/>
      <c r="AV230" s="31" t="n">
        <f aca="false">INDEX(Curves!$A$12:$AZ$907,$BZ230,DC230)</f>
        <v>0</v>
      </c>
      <c r="AW230" s="31" t="n">
        <f aca="false">INDEX(Curves!$A$12:$AZ$907,$BZ230,DD230)</f>
        <v>0</v>
      </c>
      <c r="AX230" s="31" t="n">
        <f aca="false">INDEX(Curves!$A$12:$AZ$907,$BZ230,DE230)</f>
        <v>0</v>
      </c>
      <c r="AY230" s="31"/>
      <c r="AZ230" s="31" t="n">
        <f aca="false">INDEX(Curves!$A$12:$AZ$907,$BZ230,DG230)</f>
        <v>0</v>
      </c>
      <c r="BA230" s="31" t="n">
        <f aca="false">INDEX(Curves!$A$12:$AZ$907,$BZ230,DH230)</f>
        <v>0</v>
      </c>
      <c r="BB230" s="31" t="n">
        <f aca="false">INDEX(Curves!$A$12:$AZ$907,$BZ230,DI230)</f>
        <v>0</v>
      </c>
      <c r="BC230" s="31"/>
      <c r="BD230" s="31" t="n">
        <f aca="false">INDEX(Curves!$A$12:$AZ$907,$BZ230,DK230)</f>
        <v>0</v>
      </c>
      <c r="BE230" s="31" t="n">
        <f aca="false">INDEX(Curves!$A$12:$AZ$907,$BZ230,DL230)</f>
        <v>0</v>
      </c>
      <c r="BF230" s="31" t="n">
        <f aca="false">INDEX(Curves!$A$12:$AZ$907,$BZ230,DM230)</f>
        <v>0</v>
      </c>
      <c r="BG230" s="31"/>
      <c r="BH230" s="31" t="n">
        <f aca="false">INDEX(Curves!$A$12:$AZ$907,$BZ230,DO230)</f>
        <v>0</v>
      </c>
      <c r="BI230" s="31" t="n">
        <f aca="false">INDEX(Curves!$A$12:$AZ$907,$BZ230,DP230)</f>
        <v>0</v>
      </c>
      <c r="BJ230" s="31" t="n">
        <f aca="false">INDEX(Curves!$A$12:$AZ$907,$BZ230,DQ230)</f>
        <v>0</v>
      </c>
      <c r="BK230" s="0"/>
      <c r="BL230" s="0"/>
      <c r="BM230" s="51" t="n">
        <f aca="false">BM229</f>
        <v>35916</v>
      </c>
      <c r="BN230" s="51" t="n">
        <f aca="false">EOMONTH(BM230,1)</f>
        <v>35976</v>
      </c>
      <c r="BO230" s="51" t="n">
        <f aca="false">EOMONTH(BN230,1)</f>
        <v>36007</v>
      </c>
      <c r="BP230" s="51" t="n">
        <f aca="false">EOMONTH(BO230,1)</f>
        <v>36038</v>
      </c>
      <c r="BQ230" s="51" t="n">
        <f aca="false">EOMONTH(BP230,1)</f>
        <v>36068</v>
      </c>
      <c r="BR230" s="51" t="n">
        <f aca="false">EOMONTH(BQ230,1)</f>
        <v>36099</v>
      </c>
      <c r="BS230" s="51" t="n">
        <f aca="false">EOMONTH(BR230,1)</f>
        <v>36129</v>
      </c>
      <c r="BT230" s="51" t="n">
        <f aca="false">EOMONTH(BS230,1)</f>
        <v>36160</v>
      </c>
      <c r="BU230" s="51" t="n">
        <f aca="false">EOMONTH(BT230,1)</f>
        <v>36191</v>
      </c>
      <c r="BV230" s="51" t="n">
        <f aca="false">EOMONTH(BU230,1)</f>
        <v>36219</v>
      </c>
      <c r="BW230" s="51" t="n">
        <f aca="false">EOMONTH(BV230,1)</f>
        <v>36250</v>
      </c>
      <c r="BX230" s="52"/>
      <c r="BZ230" s="34" t="n">
        <f aca="false">MATCH(C230,Curves!$C$12:$C$433,0)</f>
        <v>228</v>
      </c>
      <c r="CA230" s="34" t="n">
        <f aca="false">MATCH(CONCATENATE("NG ",TEXT($BM230,"mmm-yyyy")),Curves!$11:$11,0)</f>
        <v>20</v>
      </c>
      <c r="CB230" s="34" t="n">
        <f aca="false">MATCH(CONCATENATE("B ",TEXT($BM230,"mmm-yyyy")),Curves!$11:$11,0)</f>
        <v>8</v>
      </c>
      <c r="CC230" s="34" t="n">
        <f aca="false">MATCH(CONCATENATE("DISC ",TEXT($BM230,"mmm-yyyy")),Curves!$11:$11,0)</f>
        <v>32</v>
      </c>
      <c r="CD230" s="34"/>
      <c r="CE230" s="34" t="n">
        <f aca="false">MATCH(CONCATENATE("NG ",TEXT($BN230,"mmm-yyyy")),Curves!$11:$11,0)</f>
        <v>21</v>
      </c>
      <c r="CF230" s="34" t="n">
        <f aca="false">MATCH(CONCATENATE("B ",TEXT($BN230,"mmm-yyyy")),Curves!$11:$11,0)</f>
        <v>9</v>
      </c>
      <c r="CG230" s="34" t="n">
        <f aca="false">MATCH(CONCATENATE("DISC ",TEXT($BN230,"mmm-yyyy")),Curves!$11:$11,0)</f>
        <v>33</v>
      </c>
      <c r="CH230" s="34"/>
      <c r="CI230" s="34" t="n">
        <f aca="false">MATCH(CONCATENATE("NG ",TEXT($BO230,"mmm-yyyy")),Curves!$11:$11,0)</f>
        <v>22</v>
      </c>
      <c r="CJ230" s="34" t="n">
        <f aca="false">MATCH(CONCATENATE("B ",TEXT($BO230,"mmm-yyyy")),Curves!$11:$11,0)</f>
        <v>10</v>
      </c>
      <c r="CK230" s="34" t="n">
        <f aca="false">MATCH(CONCATENATE("DISC ",TEXT($BO230,"mmm-yyyy")),Curves!$11:$11,0)</f>
        <v>34</v>
      </c>
      <c r="CL230" s="34"/>
      <c r="CM230" s="34" t="n">
        <f aca="false">MATCH(CONCATENATE("NG ",TEXT($BP230,"mmm-yyyy")),Curves!$11:$11,0)</f>
        <v>23</v>
      </c>
      <c r="CN230" s="34" t="n">
        <f aca="false">MATCH(CONCATENATE("B ",TEXT($BP230,"mmm-yyyy")),Curves!$11:$11,0)</f>
        <v>11</v>
      </c>
      <c r="CO230" s="34" t="n">
        <f aca="false">MATCH(CONCATENATE("DISC ",TEXT($BP230,"mmm-yyyy")),Curves!$11:$11,0)</f>
        <v>35</v>
      </c>
      <c r="CP230" s="34"/>
      <c r="CQ230" s="34" t="n">
        <f aca="false">MATCH(CONCATENATE("NG ",TEXT($BQ230,"mmm-yyyy")),Curves!$11:$11,0)</f>
        <v>24</v>
      </c>
      <c r="CR230" s="34" t="n">
        <f aca="false">MATCH(CONCATENATE("B ",TEXT($BQ230,"mmm-yyyy")),Curves!$11:$11,0)</f>
        <v>12</v>
      </c>
      <c r="CS230" s="34" t="n">
        <f aca="false">MATCH(CONCATENATE("DISC ",TEXT($BQ230,"mmm-yyyy")),Curves!$11:$11,0)</f>
        <v>36</v>
      </c>
      <c r="CT230" s="34"/>
      <c r="CU230" s="34" t="n">
        <f aca="false">MATCH(CONCATENATE("NG ",TEXT($BR230,"mmm-yyyy")),Curves!$11:$11,0)</f>
        <v>25</v>
      </c>
      <c r="CV230" s="34" t="n">
        <f aca="false">MATCH(CONCATENATE("B ",TEXT($BR230,"mmm-yyyy")),Curves!$11:$11,0)</f>
        <v>13</v>
      </c>
      <c r="CW230" s="34" t="n">
        <f aca="false">MATCH(CONCATENATE("DISC ",TEXT($BR230,"mmm-yyyy")),Curves!$11:$11,0)</f>
        <v>37</v>
      </c>
      <c r="CX230" s="34"/>
      <c r="CY230" s="34" t="n">
        <f aca="false">MATCH(CONCATENATE("NG ",TEXT($BS230,"mmm-yyyy")),Curves!$11:$11,0)</f>
        <v>26</v>
      </c>
      <c r="CZ230" s="34" t="n">
        <f aca="false">MATCH(CONCATENATE("B ",TEXT($BS230,"mmm-yyyy")),Curves!$11:$11,0)</f>
        <v>14</v>
      </c>
      <c r="DA230" s="34" t="n">
        <f aca="false">MATCH(CONCATENATE("DISC ",TEXT($BS230,"mmm-yyyy")),Curves!$11:$11,0)</f>
        <v>38</v>
      </c>
      <c r="DB230" s="34"/>
      <c r="DC230" s="34" t="n">
        <f aca="false">MATCH(CONCATENATE("NG ",TEXT($BT230,"mmm-yyyy")),Curves!$11:$11,0)</f>
        <v>27</v>
      </c>
      <c r="DD230" s="34" t="n">
        <f aca="false">MATCH(CONCATENATE("B ",TEXT($BT230,"mmm-yyyy")),Curves!$11:$11,0)</f>
        <v>15</v>
      </c>
      <c r="DE230" s="34" t="n">
        <f aca="false">MATCH(CONCATENATE("DISC ",TEXT($BT230,"mmm-yyyy")),Curves!$11:$11,0)</f>
        <v>39</v>
      </c>
      <c r="DF230" s="34"/>
      <c r="DG230" s="34" t="n">
        <f aca="false">MATCH(CONCATENATE("NG ",TEXT($BU230,"mmm-yyyy")),Curves!$11:$11,0)</f>
        <v>28</v>
      </c>
      <c r="DH230" s="34" t="n">
        <f aca="false">MATCH(CONCATENATE("B ",TEXT($BU230,"mmm-yyyy")),Curves!$11:$11,0)</f>
        <v>16</v>
      </c>
      <c r="DI230" s="34" t="n">
        <f aca="false">MATCH(CONCATENATE("DISC ",TEXT($BU230,"mmm-yyyy")),Curves!$11:$11,0)</f>
        <v>40</v>
      </c>
      <c r="DK230" s="34" t="n">
        <f aca="false">MATCH(CONCATENATE("NG ",TEXT($BV230,"mmm-yyyy")),Curves!$11:$11,0)</f>
        <v>29</v>
      </c>
      <c r="DL230" s="34" t="n">
        <f aca="false">MATCH(CONCATENATE("B ",TEXT($BV230,"mmm-yyyy")),Curves!$11:$11,0)</f>
        <v>17</v>
      </c>
      <c r="DM230" s="34" t="n">
        <f aca="false">MATCH(CONCATENATE("DISC ",TEXT($BV230,"mmm-yyyy")),Curves!$11:$11,0)</f>
        <v>41</v>
      </c>
      <c r="DO230" s="34" t="n">
        <f aca="false">MATCH(CONCATENATE("NG ",TEXT($BW230,"mmm-yyyy")),Curves!$11:$11,0)</f>
        <v>30</v>
      </c>
      <c r="DP230" s="34" t="n">
        <f aca="false">MATCH(CONCATENATE("B ",TEXT($BW230,"mmm-yyyy")),Curves!$11:$11,0)</f>
        <v>18</v>
      </c>
      <c r="DQ230" s="34" t="n">
        <f aca="false">MATCH(CONCATENATE("DISC ",TEXT($BW230,"mmm-yyyy")),Curves!$11:$11,0)</f>
        <v>42</v>
      </c>
    </row>
    <row r="231" customFormat="false" ht="12.75" hidden="false" customHeight="false" outlineLevel="0" collapsed="false">
      <c r="B231" s="26" t="n">
        <f aca="false">IF(C231&lt;&gt;"",IF(C231&gt;=(WORKDAY(EOMONTH(C231,0)+1,-2)),EOMONTH(EOMONTH(C231,0)+1,0)+1,EOMONTH(C231,0)+1),"")</f>
        <v>36130</v>
      </c>
      <c r="C231" s="45" t="n">
        <f aca="false">IF(Curves!C240&lt;&gt;"",Curves!C240,"")</f>
        <v>36114</v>
      </c>
      <c r="D231" s="46"/>
      <c r="E231" s="47" t="n">
        <f aca="false">(T231+U231)*V231</f>
        <v>0</v>
      </c>
      <c r="F231" s="47" t="n">
        <f aca="false">(X231+Y231)*Z231</f>
        <v>0</v>
      </c>
      <c r="G231" s="47" t="n">
        <f aca="false">(AB231+AC231)*AD231</f>
        <v>0</v>
      </c>
      <c r="H231" s="47" t="n">
        <f aca="false">(AF231+AG231)*AH231</f>
        <v>0</v>
      </c>
      <c r="I231" s="47" t="n">
        <f aca="false">(AJ231+AK231)*AL231</f>
        <v>0</v>
      </c>
      <c r="J231" s="47" t="n">
        <f aca="false">(AN231+AO231)*AP231</f>
        <v>0</v>
      </c>
      <c r="K231" s="47" t="n">
        <f aca="false">(AR231+AS231)*AT231</f>
        <v>0</v>
      </c>
      <c r="L231" s="47" t="n">
        <f aca="false">(AV231+AW231)*AX231</f>
        <v>0</v>
      </c>
      <c r="M231" s="47" t="n">
        <f aca="false">(AZ231+BA231)*BB231</f>
        <v>0</v>
      </c>
      <c r="N231" s="47" t="n">
        <f aca="false">(BD231+BE231)*BF231</f>
        <v>0</v>
      </c>
      <c r="O231" s="48" t="n">
        <f aca="false">(BH231+BI231)*BJ231</f>
        <v>0</v>
      </c>
      <c r="P231" s="49" t="n">
        <f aca="false">MAX(E231:O231)</f>
        <v>0</v>
      </c>
      <c r="Q231" s="49" t="n">
        <f aca="false">MIN(L231:O231)</f>
        <v>0</v>
      </c>
      <c r="R231" s="50" t="n">
        <f aca="false">IF(P231-Q231&lt;&gt;0,P231-Q231,R230)</f>
        <v>0.237485555915355</v>
      </c>
      <c r="T231" s="31" t="n">
        <f aca="false">INDEX(Curves!$A$12:$AZ$907,$BZ231,CA231)</f>
        <v>0</v>
      </c>
      <c r="U231" s="31" t="n">
        <f aca="false">INDEX(Curves!$A$12:$AZ$907,$BZ231,CB231)</f>
        <v>0</v>
      </c>
      <c r="V231" s="31" t="n">
        <f aca="false">INDEX(Curves!$A$12:$AZ$907,$BZ231,CC231)</f>
        <v>0</v>
      </c>
      <c r="W231" s="31"/>
      <c r="X231" s="31" t="n">
        <f aca="false">INDEX(Curves!$A$12:$AZ$907,$BZ231,CE231)</f>
        <v>0</v>
      </c>
      <c r="Y231" s="31" t="n">
        <f aca="false">INDEX(Curves!$A$12:$AZ$907,$BZ231,CF231)</f>
        <v>0</v>
      </c>
      <c r="Z231" s="31" t="n">
        <f aca="false">INDEX(Curves!$A$12:$AZ$907,$BZ231,CG231)</f>
        <v>0</v>
      </c>
      <c r="AA231" s="31"/>
      <c r="AB231" s="31" t="n">
        <f aca="false">INDEX(Curves!$A$12:$AZ$907,$BZ231,CI231)</f>
        <v>0</v>
      </c>
      <c r="AC231" s="31" t="n">
        <f aca="false">INDEX(Curves!$A$12:$AZ$907,$BZ231,CJ231)</f>
        <v>0</v>
      </c>
      <c r="AD231" s="31" t="n">
        <f aca="false">INDEX(Curves!$A$12:$AZ$907,$BZ231,CK231)</f>
        <v>0</v>
      </c>
      <c r="AE231" s="31"/>
      <c r="AF231" s="31" t="n">
        <f aca="false">INDEX(Curves!$A$12:$AZ$907,$BZ231,CM231)</f>
        <v>0</v>
      </c>
      <c r="AG231" s="31" t="n">
        <f aca="false">INDEX(Curves!$A$12:$AZ$907,$BZ231,CN231)</f>
        <v>0</v>
      </c>
      <c r="AH231" s="31" t="n">
        <f aca="false">INDEX(Curves!$A$12:$AZ$907,$BZ231,CO231)</f>
        <v>0</v>
      </c>
      <c r="AI231" s="31"/>
      <c r="AJ231" s="31" t="n">
        <f aca="false">INDEX(Curves!$A$12:$AZ$907,$BZ231,CQ231)</f>
        <v>0</v>
      </c>
      <c r="AK231" s="31" t="n">
        <f aca="false">INDEX(Curves!$A$12:$AZ$907,$BZ231,CR231)</f>
        <v>0</v>
      </c>
      <c r="AL231" s="31" t="n">
        <f aca="false">INDEX(Curves!$A$12:$AZ$907,$BZ231,CS231)</f>
        <v>0</v>
      </c>
      <c r="AM231" s="31"/>
      <c r="AN231" s="31" t="n">
        <f aca="false">INDEX(Curves!$A$12:$AZ$907,$BZ231,CU231)</f>
        <v>0</v>
      </c>
      <c r="AO231" s="31" t="n">
        <f aca="false">INDEX(Curves!$A$12:$AZ$907,$BZ231,CV231)</f>
        <v>0</v>
      </c>
      <c r="AP231" s="31" t="n">
        <f aca="false">INDEX(Curves!$A$12:$AZ$907,$BZ231,CW231)</f>
        <v>0</v>
      </c>
      <c r="AQ231" s="31"/>
      <c r="AR231" s="31" t="n">
        <f aca="false">INDEX(Curves!$A$12:$AZ$907,$BZ231,CY231)</f>
        <v>0</v>
      </c>
      <c r="AS231" s="31" t="n">
        <f aca="false">INDEX(Curves!$A$12:$AZ$907,$BZ231,CZ231)</f>
        <v>0</v>
      </c>
      <c r="AT231" s="31" t="n">
        <f aca="false">INDEX(Curves!$A$12:$AZ$907,$BZ231,DA231)</f>
        <v>0</v>
      </c>
      <c r="AU231" s="31"/>
      <c r="AV231" s="31" t="n">
        <f aca="false">INDEX(Curves!$A$12:$AZ$907,$BZ231,DC231)</f>
        <v>0</v>
      </c>
      <c r="AW231" s="31" t="n">
        <f aca="false">INDEX(Curves!$A$12:$AZ$907,$BZ231,DD231)</f>
        <v>0</v>
      </c>
      <c r="AX231" s="31" t="n">
        <f aca="false">INDEX(Curves!$A$12:$AZ$907,$BZ231,DE231)</f>
        <v>0</v>
      </c>
      <c r="AY231" s="31"/>
      <c r="AZ231" s="31" t="n">
        <f aca="false">INDEX(Curves!$A$12:$AZ$907,$BZ231,DG231)</f>
        <v>0</v>
      </c>
      <c r="BA231" s="31" t="n">
        <f aca="false">INDEX(Curves!$A$12:$AZ$907,$BZ231,DH231)</f>
        <v>0</v>
      </c>
      <c r="BB231" s="31" t="n">
        <f aca="false">INDEX(Curves!$A$12:$AZ$907,$BZ231,DI231)</f>
        <v>0</v>
      </c>
      <c r="BC231" s="31"/>
      <c r="BD231" s="31" t="n">
        <f aca="false">INDEX(Curves!$A$12:$AZ$907,$BZ231,DK231)</f>
        <v>0</v>
      </c>
      <c r="BE231" s="31" t="n">
        <f aca="false">INDEX(Curves!$A$12:$AZ$907,$BZ231,DL231)</f>
        <v>0</v>
      </c>
      <c r="BF231" s="31" t="n">
        <f aca="false">INDEX(Curves!$A$12:$AZ$907,$BZ231,DM231)</f>
        <v>0</v>
      </c>
      <c r="BG231" s="31"/>
      <c r="BH231" s="31" t="n">
        <f aca="false">INDEX(Curves!$A$12:$AZ$907,$BZ231,DO231)</f>
        <v>0</v>
      </c>
      <c r="BI231" s="31" t="n">
        <f aca="false">INDEX(Curves!$A$12:$AZ$907,$BZ231,DP231)</f>
        <v>0</v>
      </c>
      <c r="BJ231" s="31" t="n">
        <f aca="false">INDEX(Curves!$A$12:$AZ$907,$BZ231,DQ231)</f>
        <v>0</v>
      </c>
      <c r="BK231" s="0"/>
      <c r="BL231" s="0"/>
      <c r="BM231" s="51" t="n">
        <f aca="false">BM230</f>
        <v>35916</v>
      </c>
      <c r="BN231" s="51" t="n">
        <f aca="false">EOMONTH(BM231,1)</f>
        <v>35976</v>
      </c>
      <c r="BO231" s="51" t="n">
        <f aca="false">EOMONTH(BN231,1)</f>
        <v>36007</v>
      </c>
      <c r="BP231" s="51" t="n">
        <f aca="false">EOMONTH(BO231,1)</f>
        <v>36038</v>
      </c>
      <c r="BQ231" s="51" t="n">
        <f aca="false">EOMONTH(BP231,1)</f>
        <v>36068</v>
      </c>
      <c r="BR231" s="51" t="n">
        <f aca="false">EOMONTH(BQ231,1)</f>
        <v>36099</v>
      </c>
      <c r="BS231" s="51" t="n">
        <f aca="false">EOMONTH(BR231,1)</f>
        <v>36129</v>
      </c>
      <c r="BT231" s="51" t="n">
        <f aca="false">EOMONTH(BS231,1)</f>
        <v>36160</v>
      </c>
      <c r="BU231" s="51" t="n">
        <f aca="false">EOMONTH(BT231,1)</f>
        <v>36191</v>
      </c>
      <c r="BV231" s="51" t="n">
        <f aca="false">EOMONTH(BU231,1)</f>
        <v>36219</v>
      </c>
      <c r="BW231" s="51" t="n">
        <f aca="false">EOMONTH(BV231,1)</f>
        <v>36250</v>
      </c>
      <c r="BX231" s="52"/>
      <c r="BZ231" s="34" t="n">
        <f aca="false">MATCH(C231,Curves!$C$12:$C$433,0)</f>
        <v>229</v>
      </c>
      <c r="CA231" s="34" t="n">
        <f aca="false">MATCH(CONCATENATE("NG ",TEXT($BM231,"mmm-yyyy")),Curves!$11:$11,0)</f>
        <v>20</v>
      </c>
      <c r="CB231" s="34" t="n">
        <f aca="false">MATCH(CONCATENATE("B ",TEXT($BM231,"mmm-yyyy")),Curves!$11:$11,0)</f>
        <v>8</v>
      </c>
      <c r="CC231" s="34" t="n">
        <f aca="false">MATCH(CONCATENATE("DISC ",TEXT($BM231,"mmm-yyyy")),Curves!$11:$11,0)</f>
        <v>32</v>
      </c>
      <c r="CD231" s="34"/>
      <c r="CE231" s="34" t="n">
        <f aca="false">MATCH(CONCATENATE("NG ",TEXT($BN231,"mmm-yyyy")),Curves!$11:$11,0)</f>
        <v>21</v>
      </c>
      <c r="CF231" s="34" t="n">
        <f aca="false">MATCH(CONCATENATE("B ",TEXT($BN231,"mmm-yyyy")),Curves!$11:$11,0)</f>
        <v>9</v>
      </c>
      <c r="CG231" s="34" t="n">
        <f aca="false">MATCH(CONCATENATE("DISC ",TEXT($BN231,"mmm-yyyy")),Curves!$11:$11,0)</f>
        <v>33</v>
      </c>
      <c r="CH231" s="34"/>
      <c r="CI231" s="34" t="n">
        <f aca="false">MATCH(CONCATENATE("NG ",TEXT($BO231,"mmm-yyyy")),Curves!$11:$11,0)</f>
        <v>22</v>
      </c>
      <c r="CJ231" s="34" t="n">
        <f aca="false">MATCH(CONCATENATE("B ",TEXT($BO231,"mmm-yyyy")),Curves!$11:$11,0)</f>
        <v>10</v>
      </c>
      <c r="CK231" s="34" t="n">
        <f aca="false">MATCH(CONCATENATE("DISC ",TEXT($BO231,"mmm-yyyy")),Curves!$11:$11,0)</f>
        <v>34</v>
      </c>
      <c r="CL231" s="34"/>
      <c r="CM231" s="34" t="n">
        <f aca="false">MATCH(CONCATENATE("NG ",TEXT($BP231,"mmm-yyyy")),Curves!$11:$11,0)</f>
        <v>23</v>
      </c>
      <c r="CN231" s="34" t="n">
        <f aca="false">MATCH(CONCATENATE("B ",TEXT($BP231,"mmm-yyyy")),Curves!$11:$11,0)</f>
        <v>11</v>
      </c>
      <c r="CO231" s="34" t="n">
        <f aca="false">MATCH(CONCATENATE("DISC ",TEXT($BP231,"mmm-yyyy")),Curves!$11:$11,0)</f>
        <v>35</v>
      </c>
      <c r="CP231" s="34"/>
      <c r="CQ231" s="34" t="n">
        <f aca="false">MATCH(CONCATENATE("NG ",TEXT($BQ231,"mmm-yyyy")),Curves!$11:$11,0)</f>
        <v>24</v>
      </c>
      <c r="CR231" s="34" t="n">
        <f aca="false">MATCH(CONCATENATE("B ",TEXT($BQ231,"mmm-yyyy")),Curves!$11:$11,0)</f>
        <v>12</v>
      </c>
      <c r="CS231" s="34" t="n">
        <f aca="false">MATCH(CONCATENATE("DISC ",TEXT($BQ231,"mmm-yyyy")),Curves!$11:$11,0)</f>
        <v>36</v>
      </c>
      <c r="CT231" s="34"/>
      <c r="CU231" s="34" t="n">
        <f aca="false">MATCH(CONCATENATE("NG ",TEXT($BR231,"mmm-yyyy")),Curves!$11:$11,0)</f>
        <v>25</v>
      </c>
      <c r="CV231" s="34" t="n">
        <f aca="false">MATCH(CONCATENATE("B ",TEXT($BR231,"mmm-yyyy")),Curves!$11:$11,0)</f>
        <v>13</v>
      </c>
      <c r="CW231" s="34" t="n">
        <f aca="false">MATCH(CONCATENATE("DISC ",TEXT($BR231,"mmm-yyyy")),Curves!$11:$11,0)</f>
        <v>37</v>
      </c>
      <c r="CX231" s="34"/>
      <c r="CY231" s="34" t="n">
        <f aca="false">MATCH(CONCATENATE("NG ",TEXT($BS231,"mmm-yyyy")),Curves!$11:$11,0)</f>
        <v>26</v>
      </c>
      <c r="CZ231" s="34" t="n">
        <f aca="false">MATCH(CONCATENATE("B ",TEXT($BS231,"mmm-yyyy")),Curves!$11:$11,0)</f>
        <v>14</v>
      </c>
      <c r="DA231" s="34" t="n">
        <f aca="false">MATCH(CONCATENATE("DISC ",TEXT($BS231,"mmm-yyyy")),Curves!$11:$11,0)</f>
        <v>38</v>
      </c>
      <c r="DB231" s="34"/>
      <c r="DC231" s="34" t="n">
        <f aca="false">MATCH(CONCATENATE("NG ",TEXT($BT231,"mmm-yyyy")),Curves!$11:$11,0)</f>
        <v>27</v>
      </c>
      <c r="DD231" s="34" t="n">
        <f aca="false">MATCH(CONCATENATE("B ",TEXT($BT231,"mmm-yyyy")),Curves!$11:$11,0)</f>
        <v>15</v>
      </c>
      <c r="DE231" s="34" t="n">
        <f aca="false">MATCH(CONCATENATE("DISC ",TEXT($BT231,"mmm-yyyy")),Curves!$11:$11,0)</f>
        <v>39</v>
      </c>
      <c r="DF231" s="34"/>
      <c r="DG231" s="34" t="n">
        <f aca="false">MATCH(CONCATENATE("NG ",TEXT($BU231,"mmm-yyyy")),Curves!$11:$11,0)</f>
        <v>28</v>
      </c>
      <c r="DH231" s="34" t="n">
        <f aca="false">MATCH(CONCATENATE("B ",TEXT($BU231,"mmm-yyyy")),Curves!$11:$11,0)</f>
        <v>16</v>
      </c>
      <c r="DI231" s="34" t="n">
        <f aca="false">MATCH(CONCATENATE("DISC ",TEXT($BU231,"mmm-yyyy")),Curves!$11:$11,0)</f>
        <v>40</v>
      </c>
      <c r="DK231" s="34" t="n">
        <f aca="false">MATCH(CONCATENATE("NG ",TEXT($BV231,"mmm-yyyy")),Curves!$11:$11,0)</f>
        <v>29</v>
      </c>
      <c r="DL231" s="34" t="n">
        <f aca="false">MATCH(CONCATENATE("B ",TEXT($BV231,"mmm-yyyy")),Curves!$11:$11,0)</f>
        <v>17</v>
      </c>
      <c r="DM231" s="34" t="n">
        <f aca="false">MATCH(CONCATENATE("DISC ",TEXT($BV231,"mmm-yyyy")),Curves!$11:$11,0)</f>
        <v>41</v>
      </c>
      <c r="DO231" s="34" t="n">
        <f aca="false">MATCH(CONCATENATE("NG ",TEXT($BW231,"mmm-yyyy")),Curves!$11:$11,0)</f>
        <v>30</v>
      </c>
      <c r="DP231" s="34" t="n">
        <f aca="false">MATCH(CONCATENATE("B ",TEXT($BW231,"mmm-yyyy")),Curves!$11:$11,0)</f>
        <v>18</v>
      </c>
      <c r="DQ231" s="34" t="n">
        <f aca="false">MATCH(CONCATENATE("DISC ",TEXT($BW231,"mmm-yyyy")),Curves!$11:$11,0)</f>
        <v>42</v>
      </c>
    </row>
    <row r="232" customFormat="false" ht="12.75" hidden="false" customHeight="false" outlineLevel="0" collapsed="false">
      <c r="B232" s="26" t="n">
        <f aca="false">IF(C232&lt;&gt;"",IF(C232&gt;=(WORKDAY(EOMONTH(C232,0)+1,-2)),EOMONTH(EOMONTH(C232,0)+1,0)+1,EOMONTH(C232,0)+1),"")</f>
        <v>36130</v>
      </c>
      <c r="C232" s="45" t="n">
        <f aca="false">IF(Curves!C241&lt;&gt;"",Curves!C241,"")</f>
        <v>36115</v>
      </c>
      <c r="D232" s="46"/>
      <c r="E232" s="47" t="n">
        <f aca="false">(T232+U232)*V232</f>
        <v>0</v>
      </c>
      <c r="F232" s="47" t="n">
        <f aca="false">(X232+Y232)*Z232</f>
        <v>0</v>
      </c>
      <c r="G232" s="47" t="n">
        <f aca="false">(AB232+AC232)*AD232</f>
        <v>0</v>
      </c>
      <c r="H232" s="47" t="n">
        <f aca="false">(AF232+AG232)*AH232</f>
        <v>0</v>
      </c>
      <c r="I232" s="47" t="n">
        <f aca="false">(AJ232+AK232)*AL232</f>
        <v>0</v>
      </c>
      <c r="J232" s="47" t="n">
        <f aca="false">(AN232+AO232)*AP232</f>
        <v>0</v>
      </c>
      <c r="K232" s="47" t="n">
        <f aca="false">(AR232+AS232)*AT232</f>
        <v>0</v>
      </c>
      <c r="L232" s="47" t="n">
        <f aca="false">(AV232+AW232)*AX232</f>
        <v>2.71376409068973</v>
      </c>
      <c r="M232" s="47" t="n">
        <f aca="false">(AZ232+BA232)*BB232</f>
        <v>2.83480731541953</v>
      </c>
      <c r="N232" s="47" t="n">
        <f aca="false">(BD232+BE232)*BF232</f>
        <v>2.75390415174249</v>
      </c>
      <c r="O232" s="48" t="n">
        <f aca="false">(BH232+BI232)*BJ232</f>
        <v>2.64343417315218</v>
      </c>
      <c r="P232" s="49" t="n">
        <f aca="false">MAX(E232:O232)</f>
        <v>2.83480731541953</v>
      </c>
      <c r="Q232" s="49" t="n">
        <f aca="false">MIN(L232:O232)</f>
        <v>2.64343417315218</v>
      </c>
      <c r="R232" s="50" t="n">
        <f aca="false">IF(P232-Q232&lt;&gt;0,P232-Q232,R231)</f>
        <v>0.191373142267353</v>
      </c>
      <c r="T232" s="31" t="n">
        <f aca="false">INDEX(Curves!$A$12:$AZ$907,$BZ232,CA232)</f>
        <v>0</v>
      </c>
      <c r="U232" s="31" t="n">
        <f aca="false">INDEX(Curves!$A$12:$AZ$907,$BZ232,CB232)</f>
        <v>0</v>
      </c>
      <c r="V232" s="31" t="n">
        <f aca="false">INDEX(Curves!$A$12:$AZ$907,$BZ232,CC232)</f>
        <v>0</v>
      </c>
      <c r="W232" s="31"/>
      <c r="X232" s="31" t="n">
        <f aca="false">INDEX(Curves!$A$12:$AZ$907,$BZ232,CE232)</f>
        <v>0</v>
      </c>
      <c r="Y232" s="31" t="n">
        <f aca="false">INDEX(Curves!$A$12:$AZ$907,$BZ232,CF232)</f>
        <v>0</v>
      </c>
      <c r="Z232" s="31" t="n">
        <f aca="false">INDEX(Curves!$A$12:$AZ$907,$BZ232,CG232)</f>
        <v>0</v>
      </c>
      <c r="AA232" s="31"/>
      <c r="AB232" s="31" t="n">
        <f aca="false">INDEX(Curves!$A$12:$AZ$907,$BZ232,CI232)</f>
        <v>0</v>
      </c>
      <c r="AC232" s="31" t="n">
        <f aca="false">INDEX(Curves!$A$12:$AZ$907,$BZ232,CJ232)</f>
        <v>0</v>
      </c>
      <c r="AD232" s="31" t="n">
        <f aca="false">INDEX(Curves!$A$12:$AZ$907,$BZ232,CK232)</f>
        <v>0</v>
      </c>
      <c r="AE232" s="31"/>
      <c r="AF232" s="31" t="n">
        <f aca="false">INDEX(Curves!$A$12:$AZ$907,$BZ232,CM232)</f>
        <v>0</v>
      </c>
      <c r="AG232" s="31" t="n">
        <f aca="false">INDEX(Curves!$A$12:$AZ$907,$BZ232,CN232)</f>
        <v>0</v>
      </c>
      <c r="AH232" s="31" t="n">
        <f aca="false">INDEX(Curves!$A$12:$AZ$907,$BZ232,CO232)</f>
        <v>0</v>
      </c>
      <c r="AI232" s="31"/>
      <c r="AJ232" s="31" t="n">
        <f aca="false">INDEX(Curves!$A$12:$AZ$907,$BZ232,CQ232)</f>
        <v>0</v>
      </c>
      <c r="AK232" s="31" t="n">
        <f aca="false">INDEX(Curves!$A$12:$AZ$907,$BZ232,CR232)</f>
        <v>0</v>
      </c>
      <c r="AL232" s="31" t="n">
        <f aca="false">INDEX(Curves!$A$12:$AZ$907,$BZ232,CS232)</f>
        <v>0</v>
      </c>
      <c r="AM232" s="31"/>
      <c r="AN232" s="31" t="n">
        <f aca="false">INDEX(Curves!$A$12:$AZ$907,$BZ232,CU232)</f>
        <v>0</v>
      </c>
      <c r="AO232" s="31" t="n">
        <f aca="false">INDEX(Curves!$A$12:$AZ$907,$BZ232,CV232)</f>
        <v>0</v>
      </c>
      <c r="AP232" s="31" t="n">
        <f aca="false">INDEX(Curves!$A$12:$AZ$907,$BZ232,CW232)</f>
        <v>0</v>
      </c>
      <c r="AQ232" s="31"/>
      <c r="AR232" s="31" t="n">
        <f aca="false">INDEX(Curves!$A$12:$AZ$907,$BZ232,CY232)</f>
        <v>0</v>
      </c>
      <c r="AS232" s="31" t="n">
        <f aca="false">INDEX(Curves!$A$12:$AZ$907,$BZ232,CZ232)</f>
        <v>0</v>
      </c>
      <c r="AT232" s="31" t="n">
        <f aca="false">INDEX(Curves!$A$12:$AZ$907,$BZ232,DA232)</f>
        <v>0</v>
      </c>
      <c r="AU232" s="31"/>
      <c r="AV232" s="31" t="n">
        <f aca="false">INDEX(Curves!$A$12:$AZ$907,$BZ232,DC232)</f>
        <v>2.305</v>
      </c>
      <c r="AW232" s="31" t="n">
        <f aca="false">INDEX(Curves!$A$12:$AZ$907,$BZ232,DD232)</f>
        <v>0.415</v>
      </c>
      <c r="AX232" s="31" t="n">
        <f aca="false">INDEX(Curves!$A$12:$AZ$907,$BZ232,DE232)</f>
        <v>0.997707386282988</v>
      </c>
      <c r="AY232" s="31"/>
      <c r="AZ232" s="31" t="n">
        <f aca="false">INDEX(Curves!$A$12:$AZ$907,$BZ232,DG232)</f>
        <v>2.444</v>
      </c>
      <c r="BA232" s="31" t="n">
        <f aca="false">INDEX(Curves!$A$12:$AZ$907,$BZ232,DH232)</f>
        <v>0.41</v>
      </c>
      <c r="BB232" s="31" t="n">
        <f aca="false">INDEX(Curves!$A$12:$AZ$907,$BZ232,DI232)</f>
        <v>0.993275163076219</v>
      </c>
      <c r="BC232" s="31"/>
      <c r="BD232" s="31" t="n">
        <f aca="false">INDEX(Curves!$A$12:$AZ$907,$BZ232,DK232)</f>
        <v>2.4</v>
      </c>
      <c r="BE232" s="31" t="n">
        <f aca="false">INDEX(Curves!$A$12:$AZ$907,$BZ232,DL232)</f>
        <v>0.385</v>
      </c>
      <c r="BF232" s="31" t="n">
        <f aca="false">INDEX(Curves!$A$12:$AZ$907,$BZ232,DM232)</f>
        <v>0.988834524862655</v>
      </c>
      <c r="BG232" s="31"/>
      <c r="BH232" s="31" t="n">
        <f aca="false">INDEX(Curves!$A$12:$AZ$907,$BZ232,DO232)</f>
        <v>2.314</v>
      </c>
      <c r="BI232" s="31" t="n">
        <f aca="false">INDEX(Curves!$A$12:$AZ$907,$BZ232,DP232)</f>
        <v>0.37</v>
      </c>
      <c r="BJ232" s="31" t="n">
        <f aca="false">INDEX(Curves!$A$12:$AZ$907,$BZ232,DQ232)</f>
        <v>0.984886055570856</v>
      </c>
      <c r="BK232" s="0"/>
      <c r="BL232" s="0"/>
      <c r="BM232" s="51" t="n">
        <f aca="false">BM231</f>
        <v>35916</v>
      </c>
      <c r="BN232" s="51" t="n">
        <f aca="false">EOMONTH(BM232,1)</f>
        <v>35976</v>
      </c>
      <c r="BO232" s="51" t="n">
        <f aca="false">EOMONTH(BN232,1)</f>
        <v>36007</v>
      </c>
      <c r="BP232" s="51" t="n">
        <f aca="false">EOMONTH(BO232,1)</f>
        <v>36038</v>
      </c>
      <c r="BQ232" s="51" t="n">
        <f aca="false">EOMONTH(BP232,1)</f>
        <v>36068</v>
      </c>
      <c r="BR232" s="51" t="n">
        <f aca="false">EOMONTH(BQ232,1)</f>
        <v>36099</v>
      </c>
      <c r="BS232" s="51" t="n">
        <f aca="false">EOMONTH(BR232,1)</f>
        <v>36129</v>
      </c>
      <c r="BT232" s="51" t="n">
        <f aca="false">EOMONTH(BS232,1)</f>
        <v>36160</v>
      </c>
      <c r="BU232" s="51" t="n">
        <f aca="false">EOMONTH(BT232,1)</f>
        <v>36191</v>
      </c>
      <c r="BV232" s="51" t="n">
        <f aca="false">EOMONTH(BU232,1)</f>
        <v>36219</v>
      </c>
      <c r="BW232" s="51" t="n">
        <f aca="false">EOMONTH(BV232,1)</f>
        <v>36250</v>
      </c>
      <c r="BX232" s="52"/>
      <c r="BZ232" s="34" t="n">
        <f aca="false">MATCH(C232,Curves!$C$12:$C$433,0)</f>
        <v>230</v>
      </c>
      <c r="CA232" s="34" t="n">
        <f aca="false">MATCH(CONCATENATE("NG ",TEXT($BM232,"mmm-yyyy")),Curves!$11:$11,0)</f>
        <v>20</v>
      </c>
      <c r="CB232" s="34" t="n">
        <f aca="false">MATCH(CONCATENATE("B ",TEXT($BM232,"mmm-yyyy")),Curves!$11:$11,0)</f>
        <v>8</v>
      </c>
      <c r="CC232" s="34" t="n">
        <f aca="false">MATCH(CONCATENATE("DISC ",TEXT($BM232,"mmm-yyyy")),Curves!$11:$11,0)</f>
        <v>32</v>
      </c>
      <c r="CD232" s="34"/>
      <c r="CE232" s="34" t="n">
        <f aca="false">MATCH(CONCATENATE("NG ",TEXT($BN232,"mmm-yyyy")),Curves!$11:$11,0)</f>
        <v>21</v>
      </c>
      <c r="CF232" s="34" t="n">
        <f aca="false">MATCH(CONCATENATE("B ",TEXT($BN232,"mmm-yyyy")),Curves!$11:$11,0)</f>
        <v>9</v>
      </c>
      <c r="CG232" s="34" t="n">
        <f aca="false">MATCH(CONCATENATE("DISC ",TEXT($BN232,"mmm-yyyy")),Curves!$11:$11,0)</f>
        <v>33</v>
      </c>
      <c r="CH232" s="34"/>
      <c r="CI232" s="34" t="n">
        <f aca="false">MATCH(CONCATENATE("NG ",TEXT($BO232,"mmm-yyyy")),Curves!$11:$11,0)</f>
        <v>22</v>
      </c>
      <c r="CJ232" s="34" t="n">
        <f aca="false">MATCH(CONCATENATE("B ",TEXT($BO232,"mmm-yyyy")),Curves!$11:$11,0)</f>
        <v>10</v>
      </c>
      <c r="CK232" s="34" t="n">
        <f aca="false">MATCH(CONCATENATE("DISC ",TEXT($BO232,"mmm-yyyy")),Curves!$11:$11,0)</f>
        <v>34</v>
      </c>
      <c r="CL232" s="34"/>
      <c r="CM232" s="34" t="n">
        <f aca="false">MATCH(CONCATENATE("NG ",TEXT($BP232,"mmm-yyyy")),Curves!$11:$11,0)</f>
        <v>23</v>
      </c>
      <c r="CN232" s="34" t="n">
        <f aca="false">MATCH(CONCATENATE("B ",TEXT($BP232,"mmm-yyyy")),Curves!$11:$11,0)</f>
        <v>11</v>
      </c>
      <c r="CO232" s="34" t="n">
        <f aca="false">MATCH(CONCATENATE("DISC ",TEXT($BP232,"mmm-yyyy")),Curves!$11:$11,0)</f>
        <v>35</v>
      </c>
      <c r="CP232" s="34"/>
      <c r="CQ232" s="34" t="n">
        <f aca="false">MATCH(CONCATENATE("NG ",TEXT($BQ232,"mmm-yyyy")),Curves!$11:$11,0)</f>
        <v>24</v>
      </c>
      <c r="CR232" s="34" t="n">
        <f aca="false">MATCH(CONCATENATE("B ",TEXT($BQ232,"mmm-yyyy")),Curves!$11:$11,0)</f>
        <v>12</v>
      </c>
      <c r="CS232" s="34" t="n">
        <f aca="false">MATCH(CONCATENATE("DISC ",TEXT($BQ232,"mmm-yyyy")),Curves!$11:$11,0)</f>
        <v>36</v>
      </c>
      <c r="CT232" s="34"/>
      <c r="CU232" s="34" t="n">
        <f aca="false">MATCH(CONCATENATE("NG ",TEXT($BR232,"mmm-yyyy")),Curves!$11:$11,0)</f>
        <v>25</v>
      </c>
      <c r="CV232" s="34" t="n">
        <f aca="false">MATCH(CONCATENATE("B ",TEXT($BR232,"mmm-yyyy")),Curves!$11:$11,0)</f>
        <v>13</v>
      </c>
      <c r="CW232" s="34" t="n">
        <f aca="false">MATCH(CONCATENATE("DISC ",TEXT($BR232,"mmm-yyyy")),Curves!$11:$11,0)</f>
        <v>37</v>
      </c>
      <c r="CX232" s="34"/>
      <c r="CY232" s="34" t="n">
        <f aca="false">MATCH(CONCATENATE("NG ",TEXT($BS232,"mmm-yyyy")),Curves!$11:$11,0)</f>
        <v>26</v>
      </c>
      <c r="CZ232" s="34" t="n">
        <f aca="false">MATCH(CONCATENATE("B ",TEXT($BS232,"mmm-yyyy")),Curves!$11:$11,0)</f>
        <v>14</v>
      </c>
      <c r="DA232" s="34" t="n">
        <f aca="false">MATCH(CONCATENATE("DISC ",TEXT($BS232,"mmm-yyyy")),Curves!$11:$11,0)</f>
        <v>38</v>
      </c>
      <c r="DB232" s="34"/>
      <c r="DC232" s="34" t="n">
        <f aca="false">MATCH(CONCATENATE("NG ",TEXT($BT232,"mmm-yyyy")),Curves!$11:$11,0)</f>
        <v>27</v>
      </c>
      <c r="DD232" s="34" t="n">
        <f aca="false">MATCH(CONCATENATE("B ",TEXT($BT232,"mmm-yyyy")),Curves!$11:$11,0)</f>
        <v>15</v>
      </c>
      <c r="DE232" s="34" t="n">
        <f aca="false">MATCH(CONCATENATE("DISC ",TEXT($BT232,"mmm-yyyy")),Curves!$11:$11,0)</f>
        <v>39</v>
      </c>
      <c r="DF232" s="34"/>
      <c r="DG232" s="34" t="n">
        <f aca="false">MATCH(CONCATENATE("NG ",TEXT($BU232,"mmm-yyyy")),Curves!$11:$11,0)</f>
        <v>28</v>
      </c>
      <c r="DH232" s="34" t="n">
        <f aca="false">MATCH(CONCATENATE("B ",TEXT($BU232,"mmm-yyyy")),Curves!$11:$11,0)</f>
        <v>16</v>
      </c>
      <c r="DI232" s="34" t="n">
        <f aca="false">MATCH(CONCATENATE("DISC ",TEXT($BU232,"mmm-yyyy")),Curves!$11:$11,0)</f>
        <v>40</v>
      </c>
      <c r="DK232" s="34" t="n">
        <f aca="false">MATCH(CONCATENATE("NG ",TEXT($BV232,"mmm-yyyy")),Curves!$11:$11,0)</f>
        <v>29</v>
      </c>
      <c r="DL232" s="34" t="n">
        <f aca="false">MATCH(CONCATENATE("B ",TEXT($BV232,"mmm-yyyy")),Curves!$11:$11,0)</f>
        <v>17</v>
      </c>
      <c r="DM232" s="34" t="n">
        <f aca="false">MATCH(CONCATENATE("DISC ",TEXT($BV232,"mmm-yyyy")),Curves!$11:$11,0)</f>
        <v>41</v>
      </c>
      <c r="DO232" s="34" t="n">
        <f aca="false">MATCH(CONCATENATE("NG ",TEXT($BW232,"mmm-yyyy")),Curves!$11:$11,0)</f>
        <v>30</v>
      </c>
      <c r="DP232" s="34" t="n">
        <f aca="false">MATCH(CONCATENATE("B ",TEXT($BW232,"mmm-yyyy")),Curves!$11:$11,0)</f>
        <v>18</v>
      </c>
      <c r="DQ232" s="34" t="n">
        <f aca="false">MATCH(CONCATENATE("DISC ",TEXT($BW232,"mmm-yyyy")),Curves!$11:$11,0)</f>
        <v>42</v>
      </c>
    </row>
    <row r="233" customFormat="false" ht="12.75" hidden="false" customHeight="false" outlineLevel="0" collapsed="false">
      <c r="B233" s="26" t="n">
        <f aca="false">IF(C233&lt;&gt;"",IF(C233&gt;=(WORKDAY(EOMONTH(C233,0)+1,-2)),EOMONTH(EOMONTH(C233,0)+1,0)+1,EOMONTH(C233,0)+1),"")</f>
        <v>36130</v>
      </c>
      <c r="C233" s="45" t="n">
        <f aca="false">IF(Curves!C242&lt;&gt;"",Curves!C242,"")</f>
        <v>36116</v>
      </c>
      <c r="D233" s="46"/>
      <c r="E233" s="47" t="n">
        <f aca="false">(T233+U233)*V233</f>
        <v>0</v>
      </c>
      <c r="F233" s="47" t="n">
        <f aca="false">(X233+Y233)*Z233</f>
        <v>0</v>
      </c>
      <c r="G233" s="47" t="n">
        <f aca="false">(AB233+AC233)*AD233</f>
        <v>0</v>
      </c>
      <c r="H233" s="47" t="n">
        <f aca="false">(AF233+AG233)*AH233</f>
        <v>0</v>
      </c>
      <c r="I233" s="47" t="n">
        <f aca="false">(AJ233+AK233)*AL233</f>
        <v>0</v>
      </c>
      <c r="J233" s="47" t="n">
        <f aca="false">(AN233+AO233)*AP233</f>
        <v>0</v>
      </c>
      <c r="K233" s="47" t="n">
        <f aca="false">(AR233+AS233)*AT233</f>
        <v>0</v>
      </c>
      <c r="L233" s="47" t="n">
        <f aca="false">(AV233+AW233)*AX233</f>
        <v>2.69866775888108</v>
      </c>
      <c r="M233" s="47" t="n">
        <f aca="false">(AZ233+BA233)*BB233</f>
        <v>2.79788600076822</v>
      </c>
      <c r="N233" s="47" t="n">
        <f aca="false">(BD233+BE233)*BF233</f>
        <v>2.71730286795063</v>
      </c>
      <c r="O233" s="48" t="n">
        <f aca="false">(BH233+BI233)*BJ233</f>
        <v>2.61786653213166</v>
      </c>
      <c r="P233" s="49" t="n">
        <f aca="false">MAX(E233:O233)</f>
        <v>2.79788600076822</v>
      </c>
      <c r="Q233" s="49" t="n">
        <f aca="false">MIN(L233:O233)</f>
        <v>2.61786653213166</v>
      </c>
      <c r="R233" s="50" t="n">
        <f aca="false">IF(P233-Q233&lt;&gt;0,P233-Q233,R232)</f>
        <v>0.180019468636553</v>
      </c>
      <c r="T233" s="31" t="n">
        <f aca="false">INDEX(Curves!$A$12:$AZ$907,$BZ233,CA233)</f>
        <v>0</v>
      </c>
      <c r="U233" s="31" t="n">
        <f aca="false">INDEX(Curves!$A$12:$AZ$907,$BZ233,CB233)</f>
        <v>0</v>
      </c>
      <c r="V233" s="31" t="n">
        <f aca="false">INDEX(Curves!$A$12:$AZ$907,$BZ233,CC233)</f>
        <v>0</v>
      </c>
      <c r="W233" s="31"/>
      <c r="X233" s="31" t="n">
        <f aca="false">INDEX(Curves!$A$12:$AZ$907,$BZ233,CE233)</f>
        <v>0</v>
      </c>
      <c r="Y233" s="31" t="n">
        <f aca="false">INDEX(Curves!$A$12:$AZ$907,$BZ233,CF233)</f>
        <v>0</v>
      </c>
      <c r="Z233" s="31" t="n">
        <f aca="false">INDEX(Curves!$A$12:$AZ$907,$BZ233,CG233)</f>
        <v>0</v>
      </c>
      <c r="AA233" s="31"/>
      <c r="AB233" s="31" t="n">
        <f aca="false">INDEX(Curves!$A$12:$AZ$907,$BZ233,CI233)</f>
        <v>0</v>
      </c>
      <c r="AC233" s="31" t="n">
        <f aca="false">INDEX(Curves!$A$12:$AZ$907,$BZ233,CJ233)</f>
        <v>0</v>
      </c>
      <c r="AD233" s="31" t="n">
        <f aca="false">INDEX(Curves!$A$12:$AZ$907,$BZ233,CK233)</f>
        <v>0</v>
      </c>
      <c r="AE233" s="31"/>
      <c r="AF233" s="31" t="n">
        <f aca="false">INDEX(Curves!$A$12:$AZ$907,$BZ233,CM233)</f>
        <v>0</v>
      </c>
      <c r="AG233" s="31" t="n">
        <f aca="false">INDEX(Curves!$A$12:$AZ$907,$BZ233,CN233)</f>
        <v>0</v>
      </c>
      <c r="AH233" s="31" t="n">
        <f aca="false">INDEX(Curves!$A$12:$AZ$907,$BZ233,CO233)</f>
        <v>0</v>
      </c>
      <c r="AI233" s="31"/>
      <c r="AJ233" s="31" t="n">
        <f aca="false">INDEX(Curves!$A$12:$AZ$907,$BZ233,CQ233)</f>
        <v>0</v>
      </c>
      <c r="AK233" s="31" t="n">
        <f aca="false">INDEX(Curves!$A$12:$AZ$907,$BZ233,CR233)</f>
        <v>0</v>
      </c>
      <c r="AL233" s="31" t="n">
        <f aca="false">INDEX(Curves!$A$12:$AZ$907,$BZ233,CS233)</f>
        <v>0</v>
      </c>
      <c r="AM233" s="31"/>
      <c r="AN233" s="31" t="n">
        <f aca="false">INDEX(Curves!$A$12:$AZ$907,$BZ233,CU233)</f>
        <v>0</v>
      </c>
      <c r="AO233" s="31" t="n">
        <f aca="false">INDEX(Curves!$A$12:$AZ$907,$BZ233,CV233)</f>
        <v>0</v>
      </c>
      <c r="AP233" s="31" t="n">
        <f aca="false">INDEX(Curves!$A$12:$AZ$907,$BZ233,CW233)</f>
        <v>0</v>
      </c>
      <c r="AQ233" s="31"/>
      <c r="AR233" s="31" t="n">
        <f aca="false">INDEX(Curves!$A$12:$AZ$907,$BZ233,CY233)</f>
        <v>0</v>
      </c>
      <c r="AS233" s="31" t="n">
        <f aca="false">INDEX(Curves!$A$12:$AZ$907,$BZ233,CZ233)</f>
        <v>0</v>
      </c>
      <c r="AT233" s="31" t="n">
        <f aca="false">INDEX(Curves!$A$12:$AZ$907,$BZ233,DA233)</f>
        <v>0</v>
      </c>
      <c r="AU233" s="31"/>
      <c r="AV233" s="31" t="n">
        <f aca="false">INDEX(Curves!$A$12:$AZ$907,$BZ233,DC233)</f>
        <v>2.279</v>
      </c>
      <c r="AW233" s="31" t="n">
        <f aca="false">INDEX(Curves!$A$12:$AZ$907,$BZ233,DD233)</f>
        <v>0.425</v>
      </c>
      <c r="AX233" s="31" t="n">
        <f aca="false">INDEX(Curves!$A$12:$AZ$907,$BZ233,DE233)</f>
        <v>0.998028017337676</v>
      </c>
      <c r="AY233" s="31"/>
      <c r="AZ233" s="31" t="n">
        <f aca="false">INDEX(Curves!$A$12:$AZ$907,$BZ233,DG233)</f>
        <v>2.406</v>
      </c>
      <c r="BA233" s="31" t="n">
        <f aca="false">INDEX(Curves!$A$12:$AZ$907,$BZ233,DH233)</f>
        <v>0.41</v>
      </c>
      <c r="BB233" s="31" t="n">
        <f aca="false">INDEX(Curves!$A$12:$AZ$907,$BZ233,DI233)</f>
        <v>0.993567471863713</v>
      </c>
      <c r="BC233" s="31"/>
      <c r="BD233" s="31" t="n">
        <f aca="false">INDEX(Curves!$A$12:$AZ$907,$BZ233,DK233)</f>
        <v>2.362</v>
      </c>
      <c r="BE233" s="31" t="n">
        <f aca="false">INDEX(Curves!$A$12:$AZ$907,$BZ233,DL233)</f>
        <v>0.385</v>
      </c>
      <c r="BF233" s="31" t="n">
        <f aca="false">INDEX(Curves!$A$12:$AZ$907,$BZ233,DM233)</f>
        <v>0.989189249344968</v>
      </c>
      <c r="BG233" s="31"/>
      <c r="BH233" s="31" t="n">
        <f aca="false">INDEX(Curves!$A$12:$AZ$907,$BZ233,DO233)</f>
        <v>2.287</v>
      </c>
      <c r="BI233" s="31" t="n">
        <f aca="false">INDEX(Curves!$A$12:$AZ$907,$BZ233,DP233)</f>
        <v>0.37</v>
      </c>
      <c r="BJ233" s="31" t="n">
        <f aca="false">INDEX(Curves!$A$12:$AZ$907,$BZ233,DQ233)</f>
        <v>0.985271558950569</v>
      </c>
      <c r="BK233" s="0"/>
      <c r="BL233" s="0"/>
      <c r="BM233" s="51" t="n">
        <f aca="false">BM232</f>
        <v>35916</v>
      </c>
      <c r="BN233" s="51" t="n">
        <f aca="false">EOMONTH(BM233,1)</f>
        <v>35976</v>
      </c>
      <c r="BO233" s="51" t="n">
        <f aca="false">EOMONTH(BN233,1)</f>
        <v>36007</v>
      </c>
      <c r="BP233" s="51" t="n">
        <f aca="false">EOMONTH(BO233,1)</f>
        <v>36038</v>
      </c>
      <c r="BQ233" s="51" t="n">
        <f aca="false">EOMONTH(BP233,1)</f>
        <v>36068</v>
      </c>
      <c r="BR233" s="51" t="n">
        <f aca="false">EOMONTH(BQ233,1)</f>
        <v>36099</v>
      </c>
      <c r="BS233" s="51" t="n">
        <f aca="false">EOMONTH(BR233,1)</f>
        <v>36129</v>
      </c>
      <c r="BT233" s="51" t="n">
        <f aca="false">EOMONTH(BS233,1)</f>
        <v>36160</v>
      </c>
      <c r="BU233" s="51" t="n">
        <f aca="false">EOMONTH(BT233,1)</f>
        <v>36191</v>
      </c>
      <c r="BV233" s="51" t="n">
        <f aca="false">EOMONTH(BU233,1)</f>
        <v>36219</v>
      </c>
      <c r="BW233" s="51" t="n">
        <f aca="false">EOMONTH(BV233,1)</f>
        <v>36250</v>
      </c>
      <c r="BX233" s="52"/>
      <c r="BZ233" s="34" t="n">
        <f aca="false">MATCH(C233,Curves!$C$12:$C$433,0)</f>
        <v>231</v>
      </c>
      <c r="CA233" s="34" t="n">
        <f aca="false">MATCH(CONCATENATE("NG ",TEXT($BM233,"mmm-yyyy")),Curves!$11:$11,0)</f>
        <v>20</v>
      </c>
      <c r="CB233" s="34" t="n">
        <f aca="false">MATCH(CONCATENATE("B ",TEXT($BM233,"mmm-yyyy")),Curves!$11:$11,0)</f>
        <v>8</v>
      </c>
      <c r="CC233" s="34" t="n">
        <f aca="false">MATCH(CONCATENATE("DISC ",TEXT($BM233,"mmm-yyyy")),Curves!$11:$11,0)</f>
        <v>32</v>
      </c>
      <c r="CD233" s="34"/>
      <c r="CE233" s="34" t="n">
        <f aca="false">MATCH(CONCATENATE("NG ",TEXT($BN233,"mmm-yyyy")),Curves!$11:$11,0)</f>
        <v>21</v>
      </c>
      <c r="CF233" s="34" t="n">
        <f aca="false">MATCH(CONCATENATE("B ",TEXT($BN233,"mmm-yyyy")),Curves!$11:$11,0)</f>
        <v>9</v>
      </c>
      <c r="CG233" s="34" t="n">
        <f aca="false">MATCH(CONCATENATE("DISC ",TEXT($BN233,"mmm-yyyy")),Curves!$11:$11,0)</f>
        <v>33</v>
      </c>
      <c r="CH233" s="34"/>
      <c r="CI233" s="34" t="n">
        <f aca="false">MATCH(CONCATENATE("NG ",TEXT($BO233,"mmm-yyyy")),Curves!$11:$11,0)</f>
        <v>22</v>
      </c>
      <c r="CJ233" s="34" t="n">
        <f aca="false">MATCH(CONCATENATE("B ",TEXT($BO233,"mmm-yyyy")),Curves!$11:$11,0)</f>
        <v>10</v>
      </c>
      <c r="CK233" s="34" t="n">
        <f aca="false">MATCH(CONCATENATE("DISC ",TEXT($BO233,"mmm-yyyy")),Curves!$11:$11,0)</f>
        <v>34</v>
      </c>
      <c r="CL233" s="34"/>
      <c r="CM233" s="34" t="n">
        <f aca="false">MATCH(CONCATENATE("NG ",TEXT($BP233,"mmm-yyyy")),Curves!$11:$11,0)</f>
        <v>23</v>
      </c>
      <c r="CN233" s="34" t="n">
        <f aca="false">MATCH(CONCATENATE("B ",TEXT($BP233,"mmm-yyyy")),Curves!$11:$11,0)</f>
        <v>11</v>
      </c>
      <c r="CO233" s="34" t="n">
        <f aca="false">MATCH(CONCATENATE("DISC ",TEXT($BP233,"mmm-yyyy")),Curves!$11:$11,0)</f>
        <v>35</v>
      </c>
      <c r="CP233" s="34"/>
      <c r="CQ233" s="34" t="n">
        <f aca="false">MATCH(CONCATENATE("NG ",TEXT($BQ233,"mmm-yyyy")),Curves!$11:$11,0)</f>
        <v>24</v>
      </c>
      <c r="CR233" s="34" t="n">
        <f aca="false">MATCH(CONCATENATE("B ",TEXT($BQ233,"mmm-yyyy")),Curves!$11:$11,0)</f>
        <v>12</v>
      </c>
      <c r="CS233" s="34" t="n">
        <f aca="false">MATCH(CONCATENATE("DISC ",TEXT($BQ233,"mmm-yyyy")),Curves!$11:$11,0)</f>
        <v>36</v>
      </c>
      <c r="CT233" s="34"/>
      <c r="CU233" s="34" t="n">
        <f aca="false">MATCH(CONCATENATE("NG ",TEXT($BR233,"mmm-yyyy")),Curves!$11:$11,0)</f>
        <v>25</v>
      </c>
      <c r="CV233" s="34" t="n">
        <f aca="false">MATCH(CONCATENATE("B ",TEXT($BR233,"mmm-yyyy")),Curves!$11:$11,0)</f>
        <v>13</v>
      </c>
      <c r="CW233" s="34" t="n">
        <f aca="false">MATCH(CONCATENATE("DISC ",TEXT($BR233,"mmm-yyyy")),Curves!$11:$11,0)</f>
        <v>37</v>
      </c>
      <c r="CX233" s="34"/>
      <c r="CY233" s="34" t="n">
        <f aca="false">MATCH(CONCATENATE("NG ",TEXT($BS233,"mmm-yyyy")),Curves!$11:$11,0)</f>
        <v>26</v>
      </c>
      <c r="CZ233" s="34" t="n">
        <f aca="false">MATCH(CONCATENATE("B ",TEXT($BS233,"mmm-yyyy")),Curves!$11:$11,0)</f>
        <v>14</v>
      </c>
      <c r="DA233" s="34" t="n">
        <f aca="false">MATCH(CONCATENATE("DISC ",TEXT($BS233,"mmm-yyyy")),Curves!$11:$11,0)</f>
        <v>38</v>
      </c>
      <c r="DB233" s="34"/>
      <c r="DC233" s="34" t="n">
        <f aca="false">MATCH(CONCATENATE("NG ",TEXT($BT233,"mmm-yyyy")),Curves!$11:$11,0)</f>
        <v>27</v>
      </c>
      <c r="DD233" s="34" t="n">
        <f aca="false">MATCH(CONCATENATE("B ",TEXT($BT233,"mmm-yyyy")),Curves!$11:$11,0)</f>
        <v>15</v>
      </c>
      <c r="DE233" s="34" t="n">
        <f aca="false">MATCH(CONCATENATE("DISC ",TEXT($BT233,"mmm-yyyy")),Curves!$11:$11,0)</f>
        <v>39</v>
      </c>
      <c r="DF233" s="34"/>
      <c r="DG233" s="34" t="n">
        <f aca="false">MATCH(CONCATENATE("NG ",TEXT($BU233,"mmm-yyyy")),Curves!$11:$11,0)</f>
        <v>28</v>
      </c>
      <c r="DH233" s="34" t="n">
        <f aca="false">MATCH(CONCATENATE("B ",TEXT($BU233,"mmm-yyyy")),Curves!$11:$11,0)</f>
        <v>16</v>
      </c>
      <c r="DI233" s="34" t="n">
        <f aca="false">MATCH(CONCATENATE("DISC ",TEXT($BU233,"mmm-yyyy")),Curves!$11:$11,0)</f>
        <v>40</v>
      </c>
      <c r="DK233" s="34" t="n">
        <f aca="false">MATCH(CONCATENATE("NG ",TEXT($BV233,"mmm-yyyy")),Curves!$11:$11,0)</f>
        <v>29</v>
      </c>
      <c r="DL233" s="34" t="n">
        <f aca="false">MATCH(CONCATENATE("B ",TEXT($BV233,"mmm-yyyy")),Curves!$11:$11,0)</f>
        <v>17</v>
      </c>
      <c r="DM233" s="34" t="n">
        <f aca="false">MATCH(CONCATENATE("DISC ",TEXT($BV233,"mmm-yyyy")),Curves!$11:$11,0)</f>
        <v>41</v>
      </c>
      <c r="DO233" s="34" t="n">
        <f aca="false">MATCH(CONCATENATE("NG ",TEXT($BW233,"mmm-yyyy")),Curves!$11:$11,0)</f>
        <v>30</v>
      </c>
      <c r="DP233" s="34" t="n">
        <f aca="false">MATCH(CONCATENATE("B ",TEXT($BW233,"mmm-yyyy")),Curves!$11:$11,0)</f>
        <v>18</v>
      </c>
      <c r="DQ233" s="34" t="n">
        <f aca="false">MATCH(CONCATENATE("DISC ",TEXT($BW233,"mmm-yyyy")),Curves!$11:$11,0)</f>
        <v>42</v>
      </c>
    </row>
    <row r="234" customFormat="false" ht="12.75" hidden="false" customHeight="false" outlineLevel="0" collapsed="false">
      <c r="B234" s="26" t="n">
        <f aca="false">IF(C234&lt;&gt;"",IF(C234&gt;=(WORKDAY(EOMONTH(C234,0)+1,-2)),EOMONTH(EOMONTH(C234,0)+1,0)+1,EOMONTH(C234,0)+1),"")</f>
        <v>36130</v>
      </c>
      <c r="C234" s="45" t="n">
        <f aca="false">IF(Curves!C243&lt;&gt;"",Curves!C243,"")</f>
        <v>36117</v>
      </c>
      <c r="D234" s="46"/>
      <c r="E234" s="47" t="n">
        <f aca="false">(T234+U234)*V234</f>
        <v>0</v>
      </c>
      <c r="F234" s="47" t="n">
        <f aca="false">(X234+Y234)*Z234</f>
        <v>0</v>
      </c>
      <c r="G234" s="47" t="n">
        <f aca="false">(AB234+AC234)*AD234</f>
        <v>0</v>
      </c>
      <c r="H234" s="47" t="n">
        <f aca="false">(AF234+AG234)*AH234</f>
        <v>0</v>
      </c>
      <c r="I234" s="47" t="n">
        <f aca="false">(AJ234+AK234)*AL234</f>
        <v>0</v>
      </c>
      <c r="J234" s="47" t="n">
        <f aca="false">(AN234+AO234)*AP234</f>
        <v>0</v>
      </c>
      <c r="K234" s="47" t="n">
        <f aca="false">(AR234+AS234)*AT234</f>
        <v>0</v>
      </c>
      <c r="L234" s="47" t="n">
        <f aca="false">(AV234+AW234)*AX234</f>
        <v>2.62445455485955</v>
      </c>
      <c r="M234" s="47" t="n">
        <f aca="false">(AZ234+BA234)*BB234</f>
        <v>2.72916194180761</v>
      </c>
      <c r="N234" s="47" t="n">
        <f aca="false">(BD234+BE234)*BF234</f>
        <v>2.66180706642407</v>
      </c>
      <c r="O234" s="48" t="n">
        <f aca="false">(BH234+BI234)*BJ234</f>
        <v>2.5821974062966</v>
      </c>
      <c r="P234" s="49" t="n">
        <f aca="false">MAX(E234:O234)</f>
        <v>2.72916194180761</v>
      </c>
      <c r="Q234" s="49" t="n">
        <f aca="false">MIN(L234:O234)</f>
        <v>2.5821974062966</v>
      </c>
      <c r="R234" s="50" t="n">
        <f aca="false">IF(P234-Q234&lt;&gt;0,P234-Q234,R233)</f>
        <v>0.146964535511012</v>
      </c>
      <c r="T234" s="31" t="n">
        <f aca="false">INDEX(Curves!$A$12:$AZ$907,$BZ234,CA234)</f>
        <v>0</v>
      </c>
      <c r="U234" s="31" t="n">
        <f aca="false">INDEX(Curves!$A$12:$AZ$907,$BZ234,CB234)</f>
        <v>0</v>
      </c>
      <c r="V234" s="31" t="n">
        <f aca="false">INDEX(Curves!$A$12:$AZ$907,$BZ234,CC234)</f>
        <v>0</v>
      </c>
      <c r="W234" s="31"/>
      <c r="X234" s="31" t="n">
        <f aca="false">INDEX(Curves!$A$12:$AZ$907,$BZ234,CE234)</f>
        <v>0</v>
      </c>
      <c r="Y234" s="31" t="n">
        <f aca="false">INDEX(Curves!$A$12:$AZ$907,$BZ234,CF234)</f>
        <v>0</v>
      </c>
      <c r="Z234" s="31" t="n">
        <f aca="false">INDEX(Curves!$A$12:$AZ$907,$BZ234,CG234)</f>
        <v>0</v>
      </c>
      <c r="AA234" s="31"/>
      <c r="AB234" s="31" t="n">
        <f aca="false">INDEX(Curves!$A$12:$AZ$907,$BZ234,CI234)</f>
        <v>0</v>
      </c>
      <c r="AC234" s="31" t="n">
        <f aca="false">INDEX(Curves!$A$12:$AZ$907,$BZ234,CJ234)</f>
        <v>0</v>
      </c>
      <c r="AD234" s="31" t="n">
        <f aca="false">INDEX(Curves!$A$12:$AZ$907,$BZ234,CK234)</f>
        <v>0</v>
      </c>
      <c r="AE234" s="31"/>
      <c r="AF234" s="31" t="n">
        <f aca="false">INDEX(Curves!$A$12:$AZ$907,$BZ234,CM234)</f>
        <v>0</v>
      </c>
      <c r="AG234" s="31" t="n">
        <f aca="false">INDEX(Curves!$A$12:$AZ$907,$BZ234,CN234)</f>
        <v>0</v>
      </c>
      <c r="AH234" s="31" t="n">
        <f aca="false">INDEX(Curves!$A$12:$AZ$907,$BZ234,CO234)</f>
        <v>0</v>
      </c>
      <c r="AI234" s="31"/>
      <c r="AJ234" s="31" t="n">
        <f aca="false">INDEX(Curves!$A$12:$AZ$907,$BZ234,CQ234)</f>
        <v>0</v>
      </c>
      <c r="AK234" s="31" t="n">
        <f aca="false">INDEX(Curves!$A$12:$AZ$907,$BZ234,CR234)</f>
        <v>0</v>
      </c>
      <c r="AL234" s="31" t="n">
        <f aca="false">INDEX(Curves!$A$12:$AZ$907,$BZ234,CS234)</f>
        <v>0</v>
      </c>
      <c r="AM234" s="31"/>
      <c r="AN234" s="31" t="n">
        <f aca="false">INDEX(Curves!$A$12:$AZ$907,$BZ234,CU234)</f>
        <v>0</v>
      </c>
      <c r="AO234" s="31" t="n">
        <f aca="false">INDEX(Curves!$A$12:$AZ$907,$BZ234,CV234)</f>
        <v>0</v>
      </c>
      <c r="AP234" s="31" t="n">
        <f aca="false">INDEX(Curves!$A$12:$AZ$907,$BZ234,CW234)</f>
        <v>0</v>
      </c>
      <c r="AQ234" s="31"/>
      <c r="AR234" s="31" t="n">
        <f aca="false">INDEX(Curves!$A$12:$AZ$907,$BZ234,CY234)</f>
        <v>0</v>
      </c>
      <c r="AS234" s="31" t="n">
        <f aca="false">INDEX(Curves!$A$12:$AZ$907,$BZ234,CZ234)</f>
        <v>0</v>
      </c>
      <c r="AT234" s="31" t="n">
        <f aca="false">INDEX(Curves!$A$12:$AZ$907,$BZ234,DA234)</f>
        <v>0</v>
      </c>
      <c r="AU234" s="31"/>
      <c r="AV234" s="31" t="n">
        <f aca="false">INDEX(Curves!$A$12:$AZ$907,$BZ234,DC234)</f>
        <v>2.204</v>
      </c>
      <c r="AW234" s="31" t="n">
        <f aca="false">INDEX(Curves!$A$12:$AZ$907,$BZ234,DD234)</f>
        <v>0.425</v>
      </c>
      <c r="AX234" s="31" t="n">
        <f aca="false">INDEX(Curves!$A$12:$AZ$907,$BZ234,DE234)</f>
        <v>0.998271036462363</v>
      </c>
      <c r="AY234" s="31"/>
      <c r="AZ234" s="31" t="n">
        <f aca="false">INDEX(Curves!$A$12:$AZ$907,$BZ234,DG234)</f>
        <v>2.326</v>
      </c>
      <c r="BA234" s="31" t="n">
        <f aca="false">INDEX(Curves!$A$12:$AZ$907,$BZ234,DH234)</f>
        <v>0.42</v>
      </c>
      <c r="BB234" s="31" t="n">
        <f aca="false">INDEX(Curves!$A$12:$AZ$907,$BZ234,DI234)</f>
        <v>0.993868150694688</v>
      </c>
      <c r="BC234" s="31"/>
      <c r="BD234" s="31" t="n">
        <f aca="false">INDEX(Curves!$A$12:$AZ$907,$BZ234,DK234)</f>
        <v>2.295</v>
      </c>
      <c r="BE234" s="31" t="n">
        <f aca="false">INDEX(Curves!$A$12:$AZ$907,$BZ234,DL234)</f>
        <v>0.395</v>
      </c>
      <c r="BF234" s="31" t="n">
        <f aca="false">INDEX(Curves!$A$12:$AZ$907,$BZ234,DM234)</f>
        <v>0.989519355547982</v>
      </c>
      <c r="BG234" s="31"/>
      <c r="BH234" s="31" t="n">
        <f aca="false">INDEX(Curves!$A$12:$AZ$907,$BZ234,DO234)</f>
        <v>2.24</v>
      </c>
      <c r="BI234" s="31" t="n">
        <f aca="false">INDEX(Curves!$A$12:$AZ$907,$BZ234,DP234)</f>
        <v>0.38</v>
      </c>
      <c r="BJ234" s="31" t="n">
        <f aca="false">INDEX(Curves!$A$12:$AZ$907,$BZ234,DQ234)</f>
        <v>0.98557152912084</v>
      </c>
      <c r="BK234" s="0"/>
      <c r="BL234" s="0"/>
      <c r="BM234" s="51" t="n">
        <f aca="false">BM233</f>
        <v>35916</v>
      </c>
      <c r="BN234" s="51" t="n">
        <f aca="false">EOMONTH(BM234,1)</f>
        <v>35976</v>
      </c>
      <c r="BO234" s="51" t="n">
        <f aca="false">EOMONTH(BN234,1)</f>
        <v>36007</v>
      </c>
      <c r="BP234" s="51" t="n">
        <f aca="false">EOMONTH(BO234,1)</f>
        <v>36038</v>
      </c>
      <c r="BQ234" s="51" t="n">
        <f aca="false">EOMONTH(BP234,1)</f>
        <v>36068</v>
      </c>
      <c r="BR234" s="51" t="n">
        <f aca="false">EOMONTH(BQ234,1)</f>
        <v>36099</v>
      </c>
      <c r="BS234" s="51" t="n">
        <f aca="false">EOMONTH(BR234,1)</f>
        <v>36129</v>
      </c>
      <c r="BT234" s="51" t="n">
        <f aca="false">EOMONTH(BS234,1)</f>
        <v>36160</v>
      </c>
      <c r="BU234" s="51" t="n">
        <f aca="false">EOMONTH(BT234,1)</f>
        <v>36191</v>
      </c>
      <c r="BV234" s="51" t="n">
        <f aca="false">EOMONTH(BU234,1)</f>
        <v>36219</v>
      </c>
      <c r="BW234" s="51" t="n">
        <f aca="false">EOMONTH(BV234,1)</f>
        <v>36250</v>
      </c>
      <c r="BX234" s="52"/>
      <c r="BZ234" s="34" t="n">
        <f aca="false">MATCH(C234,Curves!$C$12:$C$433,0)</f>
        <v>232</v>
      </c>
      <c r="CA234" s="34" t="n">
        <f aca="false">MATCH(CONCATENATE("NG ",TEXT($BM234,"mmm-yyyy")),Curves!$11:$11,0)</f>
        <v>20</v>
      </c>
      <c r="CB234" s="34" t="n">
        <f aca="false">MATCH(CONCATENATE("B ",TEXT($BM234,"mmm-yyyy")),Curves!$11:$11,0)</f>
        <v>8</v>
      </c>
      <c r="CC234" s="34" t="n">
        <f aca="false">MATCH(CONCATENATE("DISC ",TEXT($BM234,"mmm-yyyy")),Curves!$11:$11,0)</f>
        <v>32</v>
      </c>
      <c r="CD234" s="34"/>
      <c r="CE234" s="34" t="n">
        <f aca="false">MATCH(CONCATENATE("NG ",TEXT($BN234,"mmm-yyyy")),Curves!$11:$11,0)</f>
        <v>21</v>
      </c>
      <c r="CF234" s="34" t="n">
        <f aca="false">MATCH(CONCATENATE("B ",TEXT($BN234,"mmm-yyyy")),Curves!$11:$11,0)</f>
        <v>9</v>
      </c>
      <c r="CG234" s="34" t="n">
        <f aca="false">MATCH(CONCATENATE("DISC ",TEXT($BN234,"mmm-yyyy")),Curves!$11:$11,0)</f>
        <v>33</v>
      </c>
      <c r="CH234" s="34"/>
      <c r="CI234" s="34" t="n">
        <f aca="false">MATCH(CONCATENATE("NG ",TEXT($BO234,"mmm-yyyy")),Curves!$11:$11,0)</f>
        <v>22</v>
      </c>
      <c r="CJ234" s="34" t="n">
        <f aca="false">MATCH(CONCATENATE("B ",TEXT($BO234,"mmm-yyyy")),Curves!$11:$11,0)</f>
        <v>10</v>
      </c>
      <c r="CK234" s="34" t="n">
        <f aca="false">MATCH(CONCATENATE("DISC ",TEXT($BO234,"mmm-yyyy")),Curves!$11:$11,0)</f>
        <v>34</v>
      </c>
      <c r="CL234" s="34"/>
      <c r="CM234" s="34" t="n">
        <f aca="false">MATCH(CONCATENATE("NG ",TEXT($BP234,"mmm-yyyy")),Curves!$11:$11,0)</f>
        <v>23</v>
      </c>
      <c r="CN234" s="34" t="n">
        <f aca="false">MATCH(CONCATENATE("B ",TEXT($BP234,"mmm-yyyy")),Curves!$11:$11,0)</f>
        <v>11</v>
      </c>
      <c r="CO234" s="34" t="n">
        <f aca="false">MATCH(CONCATENATE("DISC ",TEXT($BP234,"mmm-yyyy")),Curves!$11:$11,0)</f>
        <v>35</v>
      </c>
      <c r="CP234" s="34"/>
      <c r="CQ234" s="34" t="n">
        <f aca="false">MATCH(CONCATENATE("NG ",TEXT($BQ234,"mmm-yyyy")),Curves!$11:$11,0)</f>
        <v>24</v>
      </c>
      <c r="CR234" s="34" t="n">
        <f aca="false">MATCH(CONCATENATE("B ",TEXT($BQ234,"mmm-yyyy")),Curves!$11:$11,0)</f>
        <v>12</v>
      </c>
      <c r="CS234" s="34" t="n">
        <f aca="false">MATCH(CONCATENATE("DISC ",TEXT($BQ234,"mmm-yyyy")),Curves!$11:$11,0)</f>
        <v>36</v>
      </c>
      <c r="CT234" s="34"/>
      <c r="CU234" s="34" t="n">
        <f aca="false">MATCH(CONCATENATE("NG ",TEXT($BR234,"mmm-yyyy")),Curves!$11:$11,0)</f>
        <v>25</v>
      </c>
      <c r="CV234" s="34" t="n">
        <f aca="false">MATCH(CONCATENATE("B ",TEXT($BR234,"mmm-yyyy")),Curves!$11:$11,0)</f>
        <v>13</v>
      </c>
      <c r="CW234" s="34" t="n">
        <f aca="false">MATCH(CONCATENATE("DISC ",TEXT($BR234,"mmm-yyyy")),Curves!$11:$11,0)</f>
        <v>37</v>
      </c>
      <c r="CX234" s="34"/>
      <c r="CY234" s="34" t="n">
        <f aca="false">MATCH(CONCATENATE("NG ",TEXT($BS234,"mmm-yyyy")),Curves!$11:$11,0)</f>
        <v>26</v>
      </c>
      <c r="CZ234" s="34" t="n">
        <f aca="false">MATCH(CONCATENATE("B ",TEXT($BS234,"mmm-yyyy")),Curves!$11:$11,0)</f>
        <v>14</v>
      </c>
      <c r="DA234" s="34" t="n">
        <f aca="false">MATCH(CONCATENATE("DISC ",TEXT($BS234,"mmm-yyyy")),Curves!$11:$11,0)</f>
        <v>38</v>
      </c>
      <c r="DB234" s="34"/>
      <c r="DC234" s="34" t="n">
        <f aca="false">MATCH(CONCATENATE("NG ",TEXT($BT234,"mmm-yyyy")),Curves!$11:$11,0)</f>
        <v>27</v>
      </c>
      <c r="DD234" s="34" t="n">
        <f aca="false">MATCH(CONCATENATE("B ",TEXT($BT234,"mmm-yyyy")),Curves!$11:$11,0)</f>
        <v>15</v>
      </c>
      <c r="DE234" s="34" t="n">
        <f aca="false">MATCH(CONCATENATE("DISC ",TEXT($BT234,"mmm-yyyy")),Curves!$11:$11,0)</f>
        <v>39</v>
      </c>
      <c r="DF234" s="34"/>
      <c r="DG234" s="34" t="n">
        <f aca="false">MATCH(CONCATENATE("NG ",TEXT($BU234,"mmm-yyyy")),Curves!$11:$11,0)</f>
        <v>28</v>
      </c>
      <c r="DH234" s="34" t="n">
        <f aca="false">MATCH(CONCATENATE("B ",TEXT($BU234,"mmm-yyyy")),Curves!$11:$11,0)</f>
        <v>16</v>
      </c>
      <c r="DI234" s="34" t="n">
        <f aca="false">MATCH(CONCATENATE("DISC ",TEXT($BU234,"mmm-yyyy")),Curves!$11:$11,0)</f>
        <v>40</v>
      </c>
      <c r="DK234" s="34" t="n">
        <f aca="false">MATCH(CONCATENATE("NG ",TEXT($BV234,"mmm-yyyy")),Curves!$11:$11,0)</f>
        <v>29</v>
      </c>
      <c r="DL234" s="34" t="n">
        <f aca="false">MATCH(CONCATENATE("B ",TEXT($BV234,"mmm-yyyy")),Curves!$11:$11,0)</f>
        <v>17</v>
      </c>
      <c r="DM234" s="34" t="n">
        <f aca="false">MATCH(CONCATENATE("DISC ",TEXT($BV234,"mmm-yyyy")),Curves!$11:$11,0)</f>
        <v>41</v>
      </c>
      <c r="DO234" s="34" t="n">
        <f aca="false">MATCH(CONCATENATE("NG ",TEXT($BW234,"mmm-yyyy")),Curves!$11:$11,0)</f>
        <v>30</v>
      </c>
      <c r="DP234" s="34" t="n">
        <f aca="false">MATCH(CONCATENATE("B ",TEXT($BW234,"mmm-yyyy")),Curves!$11:$11,0)</f>
        <v>18</v>
      </c>
      <c r="DQ234" s="34" t="n">
        <f aca="false">MATCH(CONCATENATE("DISC ",TEXT($BW234,"mmm-yyyy")),Curves!$11:$11,0)</f>
        <v>42</v>
      </c>
    </row>
    <row r="235" customFormat="false" ht="12.75" hidden="false" customHeight="false" outlineLevel="0" collapsed="false">
      <c r="B235" s="26" t="n">
        <f aca="false">IF(C235&lt;&gt;"",IF(C235&gt;=(WORKDAY(EOMONTH(C235,0)+1,-2)),EOMONTH(EOMONTH(C235,0)+1,0)+1,EOMONTH(C235,0)+1),"")</f>
        <v>36130</v>
      </c>
      <c r="C235" s="45" t="n">
        <f aca="false">IF(Curves!C244&lt;&gt;"",Curves!C244,"")</f>
        <v>36118</v>
      </c>
      <c r="D235" s="46"/>
      <c r="E235" s="47" t="n">
        <f aca="false">(T235+U235)*V235</f>
        <v>0</v>
      </c>
      <c r="F235" s="47" t="n">
        <f aca="false">(X235+Y235)*Z235</f>
        <v>0</v>
      </c>
      <c r="G235" s="47" t="n">
        <f aca="false">(AB235+AC235)*AD235</f>
        <v>0</v>
      </c>
      <c r="H235" s="47" t="n">
        <f aca="false">(AF235+AG235)*AH235</f>
        <v>0</v>
      </c>
      <c r="I235" s="47" t="n">
        <f aca="false">(AJ235+AK235)*AL235</f>
        <v>0</v>
      </c>
      <c r="J235" s="47" t="n">
        <f aca="false">(AN235+AO235)*AP235</f>
        <v>0</v>
      </c>
      <c r="K235" s="47" t="n">
        <f aca="false">(AR235+AS235)*AT235</f>
        <v>0</v>
      </c>
      <c r="L235" s="47" t="n">
        <f aca="false">(AV235+AW235)*AX235</f>
        <v>2.60402715037217</v>
      </c>
      <c r="M235" s="47" t="n">
        <f aca="false">(AZ235+BA235)*BB235</f>
        <v>2.71776884679174</v>
      </c>
      <c r="N235" s="47" t="n">
        <f aca="false">(BD235+BE235)*BF235</f>
        <v>2.63755788268715</v>
      </c>
      <c r="O235" s="48" t="n">
        <f aca="false">(BH235+BI235)*BJ235</f>
        <v>2.56283919544816</v>
      </c>
      <c r="P235" s="49" t="n">
        <f aca="false">MAX(E235:O235)</f>
        <v>2.71776884679174</v>
      </c>
      <c r="Q235" s="49" t="n">
        <f aca="false">MIN(L235:O235)</f>
        <v>2.56283919544816</v>
      </c>
      <c r="R235" s="50" t="n">
        <f aca="false">IF(P235-Q235&lt;&gt;0,P235-Q235,R234)</f>
        <v>0.15492965134358</v>
      </c>
      <c r="T235" s="31" t="n">
        <f aca="false">INDEX(Curves!$A$12:$AZ$907,$BZ235,CA235)</f>
        <v>0</v>
      </c>
      <c r="U235" s="31" t="n">
        <f aca="false">INDEX(Curves!$A$12:$AZ$907,$BZ235,CB235)</f>
        <v>0</v>
      </c>
      <c r="V235" s="31" t="n">
        <f aca="false">INDEX(Curves!$A$12:$AZ$907,$BZ235,CC235)</f>
        <v>0</v>
      </c>
      <c r="W235" s="31"/>
      <c r="X235" s="31" t="n">
        <f aca="false">INDEX(Curves!$A$12:$AZ$907,$BZ235,CE235)</f>
        <v>0</v>
      </c>
      <c r="Y235" s="31" t="n">
        <f aca="false">INDEX(Curves!$A$12:$AZ$907,$BZ235,CF235)</f>
        <v>0</v>
      </c>
      <c r="Z235" s="31" t="n">
        <f aca="false">INDEX(Curves!$A$12:$AZ$907,$BZ235,CG235)</f>
        <v>0</v>
      </c>
      <c r="AA235" s="31"/>
      <c r="AB235" s="31" t="n">
        <f aca="false">INDEX(Curves!$A$12:$AZ$907,$BZ235,CI235)</f>
        <v>0</v>
      </c>
      <c r="AC235" s="31" t="n">
        <f aca="false">INDEX(Curves!$A$12:$AZ$907,$BZ235,CJ235)</f>
        <v>0</v>
      </c>
      <c r="AD235" s="31" t="n">
        <f aca="false">INDEX(Curves!$A$12:$AZ$907,$BZ235,CK235)</f>
        <v>0</v>
      </c>
      <c r="AE235" s="31"/>
      <c r="AF235" s="31" t="n">
        <f aca="false">INDEX(Curves!$A$12:$AZ$907,$BZ235,CM235)</f>
        <v>0</v>
      </c>
      <c r="AG235" s="31" t="n">
        <f aca="false">INDEX(Curves!$A$12:$AZ$907,$BZ235,CN235)</f>
        <v>0</v>
      </c>
      <c r="AH235" s="31" t="n">
        <f aca="false">INDEX(Curves!$A$12:$AZ$907,$BZ235,CO235)</f>
        <v>0</v>
      </c>
      <c r="AI235" s="31"/>
      <c r="AJ235" s="31" t="n">
        <f aca="false">INDEX(Curves!$A$12:$AZ$907,$BZ235,CQ235)</f>
        <v>0</v>
      </c>
      <c r="AK235" s="31" t="n">
        <f aca="false">INDEX(Curves!$A$12:$AZ$907,$BZ235,CR235)</f>
        <v>0</v>
      </c>
      <c r="AL235" s="31" t="n">
        <f aca="false">INDEX(Curves!$A$12:$AZ$907,$BZ235,CS235)</f>
        <v>0</v>
      </c>
      <c r="AM235" s="31"/>
      <c r="AN235" s="31" t="n">
        <f aca="false">INDEX(Curves!$A$12:$AZ$907,$BZ235,CU235)</f>
        <v>0</v>
      </c>
      <c r="AO235" s="31" t="n">
        <f aca="false">INDEX(Curves!$A$12:$AZ$907,$BZ235,CV235)</f>
        <v>0</v>
      </c>
      <c r="AP235" s="31" t="n">
        <f aca="false">INDEX(Curves!$A$12:$AZ$907,$BZ235,CW235)</f>
        <v>0</v>
      </c>
      <c r="AQ235" s="31"/>
      <c r="AR235" s="31" t="n">
        <f aca="false">INDEX(Curves!$A$12:$AZ$907,$BZ235,CY235)</f>
        <v>0</v>
      </c>
      <c r="AS235" s="31" t="n">
        <f aca="false">INDEX(Curves!$A$12:$AZ$907,$BZ235,CZ235)</f>
        <v>0</v>
      </c>
      <c r="AT235" s="31" t="n">
        <f aca="false">INDEX(Curves!$A$12:$AZ$907,$BZ235,DA235)</f>
        <v>0</v>
      </c>
      <c r="AU235" s="31"/>
      <c r="AV235" s="31" t="n">
        <f aca="false">INDEX(Curves!$A$12:$AZ$907,$BZ235,DC235)</f>
        <v>2.213</v>
      </c>
      <c r="AW235" s="31" t="n">
        <f aca="false">INDEX(Curves!$A$12:$AZ$907,$BZ235,DD235)</f>
        <v>0.395</v>
      </c>
      <c r="AX235" s="31" t="n">
        <f aca="false">INDEX(Curves!$A$12:$AZ$907,$BZ235,DE235)</f>
        <v>0.998476668087489</v>
      </c>
      <c r="AY235" s="31"/>
      <c r="AZ235" s="31" t="n">
        <f aca="false">INDEX(Curves!$A$12:$AZ$907,$BZ235,DG235)</f>
        <v>2.324</v>
      </c>
      <c r="BA235" s="31" t="n">
        <f aca="false">INDEX(Curves!$A$12:$AZ$907,$BZ235,DH235)</f>
        <v>0.41</v>
      </c>
      <c r="BB235" s="31" t="n">
        <f aca="false">INDEX(Curves!$A$12:$AZ$907,$BZ235,DI235)</f>
        <v>0.994063221211317</v>
      </c>
      <c r="BC235" s="31"/>
      <c r="BD235" s="31" t="n">
        <f aca="false">INDEX(Curves!$A$12:$AZ$907,$BZ235,DK235)</f>
        <v>2.28</v>
      </c>
      <c r="BE235" s="31" t="n">
        <f aca="false">INDEX(Curves!$A$12:$AZ$907,$BZ235,DL235)</f>
        <v>0.385</v>
      </c>
      <c r="BF235" s="31" t="n">
        <f aca="false">INDEX(Curves!$A$12:$AZ$907,$BZ235,DM235)</f>
        <v>0.989702770239079</v>
      </c>
      <c r="BG235" s="31"/>
      <c r="BH235" s="31" t="n">
        <f aca="false">INDEX(Curves!$A$12:$AZ$907,$BZ235,DO235)</f>
        <v>2.23</v>
      </c>
      <c r="BI235" s="31" t="n">
        <f aca="false">INDEX(Curves!$A$12:$AZ$907,$BZ235,DP235)</f>
        <v>0.37</v>
      </c>
      <c r="BJ235" s="31" t="n">
        <f aca="false">INDEX(Curves!$A$12:$AZ$907,$BZ235,DQ235)</f>
        <v>0.985707382864677</v>
      </c>
      <c r="BK235" s="0"/>
      <c r="BL235" s="0"/>
      <c r="BM235" s="51" t="n">
        <f aca="false">BM234</f>
        <v>35916</v>
      </c>
      <c r="BN235" s="51" t="n">
        <f aca="false">EOMONTH(BM235,1)</f>
        <v>35976</v>
      </c>
      <c r="BO235" s="51" t="n">
        <f aca="false">EOMONTH(BN235,1)</f>
        <v>36007</v>
      </c>
      <c r="BP235" s="51" t="n">
        <f aca="false">EOMONTH(BO235,1)</f>
        <v>36038</v>
      </c>
      <c r="BQ235" s="51" t="n">
        <f aca="false">EOMONTH(BP235,1)</f>
        <v>36068</v>
      </c>
      <c r="BR235" s="51" t="n">
        <f aca="false">EOMONTH(BQ235,1)</f>
        <v>36099</v>
      </c>
      <c r="BS235" s="51" t="n">
        <f aca="false">EOMONTH(BR235,1)</f>
        <v>36129</v>
      </c>
      <c r="BT235" s="51" t="n">
        <f aca="false">EOMONTH(BS235,1)</f>
        <v>36160</v>
      </c>
      <c r="BU235" s="51" t="n">
        <f aca="false">EOMONTH(BT235,1)</f>
        <v>36191</v>
      </c>
      <c r="BV235" s="51" t="n">
        <f aca="false">EOMONTH(BU235,1)</f>
        <v>36219</v>
      </c>
      <c r="BW235" s="51" t="n">
        <f aca="false">EOMONTH(BV235,1)</f>
        <v>36250</v>
      </c>
      <c r="BX235" s="52"/>
      <c r="BZ235" s="34" t="n">
        <f aca="false">MATCH(C235,Curves!$C$12:$C$433,0)</f>
        <v>233</v>
      </c>
      <c r="CA235" s="34" t="n">
        <f aca="false">MATCH(CONCATENATE("NG ",TEXT($BM235,"mmm-yyyy")),Curves!$11:$11,0)</f>
        <v>20</v>
      </c>
      <c r="CB235" s="34" t="n">
        <f aca="false">MATCH(CONCATENATE("B ",TEXT($BM235,"mmm-yyyy")),Curves!$11:$11,0)</f>
        <v>8</v>
      </c>
      <c r="CC235" s="34" t="n">
        <f aca="false">MATCH(CONCATENATE("DISC ",TEXT($BM235,"mmm-yyyy")),Curves!$11:$11,0)</f>
        <v>32</v>
      </c>
      <c r="CD235" s="34"/>
      <c r="CE235" s="34" t="n">
        <f aca="false">MATCH(CONCATENATE("NG ",TEXT($BN235,"mmm-yyyy")),Curves!$11:$11,0)</f>
        <v>21</v>
      </c>
      <c r="CF235" s="34" t="n">
        <f aca="false">MATCH(CONCATENATE("B ",TEXT($BN235,"mmm-yyyy")),Curves!$11:$11,0)</f>
        <v>9</v>
      </c>
      <c r="CG235" s="34" t="n">
        <f aca="false">MATCH(CONCATENATE("DISC ",TEXT($BN235,"mmm-yyyy")),Curves!$11:$11,0)</f>
        <v>33</v>
      </c>
      <c r="CH235" s="34"/>
      <c r="CI235" s="34" t="n">
        <f aca="false">MATCH(CONCATENATE("NG ",TEXT($BO235,"mmm-yyyy")),Curves!$11:$11,0)</f>
        <v>22</v>
      </c>
      <c r="CJ235" s="34" t="n">
        <f aca="false">MATCH(CONCATENATE("B ",TEXT($BO235,"mmm-yyyy")),Curves!$11:$11,0)</f>
        <v>10</v>
      </c>
      <c r="CK235" s="34" t="n">
        <f aca="false">MATCH(CONCATENATE("DISC ",TEXT($BO235,"mmm-yyyy")),Curves!$11:$11,0)</f>
        <v>34</v>
      </c>
      <c r="CL235" s="34"/>
      <c r="CM235" s="34" t="n">
        <f aca="false">MATCH(CONCATENATE("NG ",TEXT($BP235,"mmm-yyyy")),Curves!$11:$11,0)</f>
        <v>23</v>
      </c>
      <c r="CN235" s="34" t="n">
        <f aca="false">MATCH(CONCATENATE("B ",TEXT($BP235,"mmm-yyyy")),Curves!$11:$11,0)</f>
        <v>11</v>
      </c>
      <c r="CO235" s="34" t="n">
        <f aca="false">MATCH(CONCATENATE("DISC ",TEXT($BP235,"mmm-yyyy")),Curves!$11:$11,0)</f>
        <v>35</v>
      </c>
      <c r="CP235" s="34"/>
      <c r="CQ235" s="34" t="n">
        <f aca="false">MATCH(CONCATENATE("NG ",TEXT($BQ235,"mmm-yyyy")),Curves!$11:$11,0)</f>
        <v>24</v>
      </c>
      <c r="CR235" s="34" t="n">
        <f aca="false">MATCH(CONCATENATE("B ",TEXT($BQ235,"mmm-yyyy")),Curves!$11:$11,0)</f>
        <v>12</v>
      </c>
      <c r="CS235" s="34" t="n">
        <f aca="false">MATCH(CONCATENATE("DISC ",TEXT($BQ235,"mmm-yyyy")),Curves!$11:$11,0)</f>
        <v>36</v>
      </c>
      <c r="CT235" s="34"/>
      <c r="CU235" s="34" t="n">
        <f aca="false">MATCH(CONCATENATE("NG ",TEXT($BR235,"mmm-yyyy")),Curves!$11:$11,0)</f>
        <v>25</v>
      </c>
      <c r="CV235" s="34" t="n">
        <f aca="false">MATCH(CONCATENATE("B ",TEXT($BR235,"mmm-yyyy")),Curves!$11:$11,0)</f>
        <v>13</v>
      </c>
      <c r="CW235" s="34" t="n">
        <f aca="false">MATCH(CONCATENATE("DISC ",TEXT($BR235,"mmm-yyyy")),Curves!$11:$11,0)</f>
        <v>37</v>
      </c>
      <c r="CX235" s="34"/>
      <c r="CY235" s="34" t="n">
        <f aca="false">MATCH(CONCATENATE("NG ",TEXT($BS235,"mmm-yyyy")),Curves!$11:$11,0)</f>
        <v>26</v>
      </c>
      <c r="CZ235" s="34" t="n">
        <f aca="false">MATCH(CONCATENATE("B ",TEXT($BS235,"mmm-yyyy")),Curves!$11:$11,0)</f>
        <v>14</v>
      </c>
      <c r="DA235" s="34" t="n">
        <f aca="false">MATCH(CONCATENATE("DISC ",TEXT($BS235,"mmm-yyyy")),Curves!$11:$11,0)</f>
        <v>38</v>
      </c>
      <c r="DB235" s="34"/>
      <c r="DC235" s="34" t="n">
        <f aca="false">MATCH(CONCATENATE("NG ",TEXT($BT235,"mmm-yyyy")),Curves!$11:$11,0)</f>
        <v>27</v>
      </c>
      <c r="DD235" s="34" t="n">
        <f aca="false">MATCH(CONCATENATE("B ",TEXT($BT235,"mmm-yyyy")),Curves!$11:$11,0)</f>
        <v>15</v>
      </c>
      <c r="DE235" s="34" t="n">
        <f aca="false">MATCH(CONCATENATE("DISC ",TEXT($BT235,"mmm-yyyy")),Curves!$11:$11,0)</f>
        <v>39</v>
      </c>
      <c r="DF235" s="34"/>
      <c r="DG235" s="34" t="n">
        <f aca="false">MATCH(CONCATENATE("NG ",TEXT($BU235,"mmm-yyyy")),Curves!$11:$11,0)</f>
        <v>28</v>
      </c>
      <c r="DH235" s="34" t="n">
        <f aca="false">MATCH(CONCATENATE("B ",TEXT($BU235,"mmm-yyyy")),Curves!$11:$11,0)</f>
        <v>16</v>
      </c>
      <c r="DI235" s="34" t="n">
        <f aca="false">MATCH(CONCATENATE("DISC ",TEXT($BU235,"mmm-yyyy")),Curves!$11:$11,0)</f>
        <v>40</v>
      </c>
      <c r="DK235" s="34" t="n">
        <f aca="false">MATCH(CONCATENATE("NG ",TEXT($BV235,"mmm-yyyy")),Curves!$11:$11,0)</f>
        <v>29</v>
      </c>
      <c r="DL235" s="34" t="n">
        <f aca="false">MATCH(CONCATENATE("B ",TEXT($BV235,"mmm-yyyy")),Curves!$11:$11,0)</f>
        <v>17</v>
      </c>
      <c r="DM235" s="34" t="n">
        <f aca="false">MATCH(CONCATENATE("DISC ",TEXT($BV235,"mmm-yyyy")),Curves!$11:$11,0)</f>
        <v>41</v>
      </c>
      <c r="DO235" s="34" t="n">
        <f aca="false">MATCH(CONCATENATE("NG ",TEXT($BW235,"mmm-yyyy")),Curves!$11:$11,0)</f>
        <v>30</v>
      </c>
      <c r="DP235" s="34" t="n">
        <f aca="false">MATCH(CONCATENATE("B ",TEXT($BW235,"mmm-yyyy")),Curves!$11:$11,0)</f>
        <v>18</v>
      </c>
      <c r="DQ235" s="34" t="n">
        <f aca="false">MATCH(CONCATENATE("DISC ",TEXT($BW235,"mmm-yyyy")),Curves!$11:$11,0)</f>
        <v>42</v>
      </c>
    </row>
    <row r="236" customFormat="false" ht="12.75" hidden="false" customHeight="false" outlineLevel="0" collapsed="false">
      <c r="B236" s="26" t="n">
        <f aca="false">IF(C236&lt;&gt;"",IF(C236&gt;=(WORKDAY(EOMONTH(C236,0)+1,-2)),EOMONTH(EOMONTH(C236,0)+1,0)+1,EOMONTH(C236,0)+1),"")</f>
        <v>36130</v>
      </c>
      <c r="C236" s="45" t="n">
        <f aca="false">IF(Curves!C245&lt;&gt;"",Curves!C245,"")</f>
        <v>36119</v>
      </c>
      <c r="D236" s="46"/>
      <c r="E236" s="47" t="n">
        <f aca="false">(T236+U236)*V236</f>
        <v>0</v>
      </c>
      <c r="F236" s="47" t="n">
        <f aca="false">(X236+Y236)*Z236</f>
        <v>0</v>
      </c>
      <c r="G236" s="47" t="n">
        <f aca="false">(AB236+AC236)*AD236</f>
        <v>0</v>
      </c>
      <c r="H236" s="47" t="n">
        <f aca="false">(AF236+AG236)*AH236</f>
        <v>0</v>
      </c>
      <c r="I236" s="47" t="n">
        <f aca="false">(AJ236+AK236)*AL236</f>
        <v>0</v>
      </c>
      <c r="J236" s="47" t="n">
        <f aca="false">(AN236+AO236)*AP236</f>
        <v>0</v>
      </c>
      <c r="K236" s="47" t="n">
        <f aca="false">(AR236+AS236)*AT236</f>
        <v>0</v>
      </c>
      <c r="L236" s="47" t="n">
        <f aca="false">(AV236+AW236)*AX236</f>
        <v>2.53953919696542</v>
      </c>
      <c r="M236" s="47" t="n">
        <f aca="false">(AZ236+BA236)*BB236</f>
        <v>2.66850915034446</v>
      </c>
      <c r="N236" s="47" t="n">
        <f aca="false">(BD236+BE236)*BF236</f>
        <v>2.60831758827885</v>
      </c>
      <c r="O236" s="48" t="n">
        <f aca="false">(BH236+BI236)*BJ236</f>
        <v>2.53369295610498</v>
      </c>
      <c r="P236" s="49" t="n">
        <f aca="false">MAX(E236:O236)</f>
        <v>2.66850915034446</v>
      </c>
      <c r="Q236" s="49" t="n">
        <f aca="false">MIN(L236:O236)</f>
        <v>2.53369295610498</v>
      </c>
      <c r="R236" s="50" t="n">
        <f aca="false">IF(P236-Q236&lt;&gt;0,P236-Q236,R235)</f>
        <v>0.13481619423948</v>
      </c>
      <c r="T236" s="31" t="n">
        <f aca="false">INDEX(Curves!$A$12:$AZ$907,$BZ236,CA236)</f>
        <v>0</v>
      </c>
      <c r="U236" s="31" t="n">
        <f aca="false">INDEX(Curves!$A$12:$AZ$907,$BZ236,CB236)</f>
        <v>0</v>
      </c>
      <c r="V236" s="31" t="n">
        <f aca="false">INDEX(Curves!$A$12:$AZ$907,$BZ236,CC236)</f>
        <v>0</v>
      </c>
      <c r="W236" s="31"/>
      <c r="X236" s="31" t="n">
        <f aca="false">INDEX(Curves!$A$12:$AZ$907,$BZ236,CE236)</f>
        <v>0</v>
      </c>
      <c r="Y236" s="31" t="n">
        <f aca="false">INDEX(Curves!$A$12:$AZ$907,$BZ236,CF236)</f>
        <v>0</v>
      </c>
      <c r="Z236" s="31" t="n">
        <f aca="false">INDEX(Curves!$A$12:$AZ$907,$BZ236,CG236)</f>
        <v>0</v>
      </c>
      <c r="AA236" s="31"/>
      <c r="AB236" s="31" t="n">
        <f aca="false">INDEX(Curves!$A$12:$AZ$907,$BZ236,CI236)</f>
        <v>0</v>
      </c>
      <c r="AC236" s="31" t="n">
        <f aca="false">INDEX(Curves!$A$12:$AZ$907,$BZ236,CJ236)</f>
        <v>0</v>
      </c>
      <c r="AD236" s="31" t="n">
        <f aca="false">INDEX(Curves!$A$12:$AZ$907,$BZ236,CK236)</f>
        <v>0</v>
      </c>
      <c r="AE236" s="31"/>
      <c r="AF236" s="31" t="n">
        <f aca="false">INDEX(Curves!$A$12:$AZ$907,$BZ236,CM236)</f>
        <v>0</v>
      </c>
      <c r="AG236" s="31" t="n">
        <f aca="false">INDEX(Curves!$A$12:$AZ$907,$BZ236,CN236)</f>
        <v>0</v>
      </c>
      <c r="AH236" s="31" t="n">
        <f aca="false">INDEX(Curves!$A$12:$AZ$907,$BZ236,CO236)</f>
        <v>0</v>
      </c>
      <c r="AI236" s="31"/>
      <c r="AJ236" s="31" t="n">
        <f aca="false">INDEX(Curves!$A$12:$AZ$907,$BZ236,CQ236)</f>
        <v>0</v>
      </c>
      <c r="AK236" s="31" t="n">
        <f aca="false">INDEX(Curves!$A$12:$AZ$907,$BZ236,CR236)</f>
        <v>0</v>
      </c>
      <c r="AL236" s="31" t="n">
        <f aca="false">INDEX(Curves!$A$12:$AZ$907,$BZ236,CS236)</f>
        <v>0</v>
      </c>
      <c r="AM236" s="31"/>
      <c r="AN236" s="31" t="n">
        <f aca="false">INDEX(Curves!$A$12:$AZ$907,$BZ236,CU236)</f>
        <v>0</v>
      </c>
      <c r="AO236" s="31" t="n">
        <f aca="false">INDEX(Curves!$A$12:$AZ$907,$BZ236,CV236)</f>
        <v>0</v>
      </c>
      <c r="AP236" s="31" t="n">
        <f aca="false">INDEX(Curves!$A$12:$AZ$907,$BZ236,CW236)</f>
        <v>0</v>
      </c>
      <c r="AQ236" s="31"/>
      <c r="AR236" s="31" t="n">
        <f aca="false">INDEX(Curves!$A$12:$AZ$907,$BZ236,CY236)</f>
        <v>0</v>
      </c>
      <c r="AS236" s="31" t="n">
        <f aca="false">INDEX(Curves!$A$12:$AZ$907,$BZ236,CZ236)</f>
        <v>0</v>
      </c>
      <c r="AT236" s="31" t="n">
        <f aca="false">INDEX(Curves!$A$12:$AZ$907,$BZ236,DA236)</f>
        <v>0</v>
      </c>
      <c r="AU236" s="31"/>
      <c r="AV236" s="31" t="n">
        <f aca="false">INDEX(Curves!$A$12:$AZ$907,$BZ236,DC236)</f>
        <v>2.163</v>
      </c>
      <c r="AW236" s="31" t="n">
        <f aca="false">INDEX(Curves!$A$12:$AZ$907,$BZ236,DD236)</f>
        <v>0.38</v>
      </c>
      <c r="AX236" s="31" t="n">
        <f aca="false">INDEX(Curves!$A$12:$AZ$907,$BZ236,DE236)</f>
        <v>0.998639086498396</v>
      </c>
      <c r="AY236" s="31"/>
      <c r="AZ236" s="31" t="n">
        <f aca="false">INDEX(Curves!$A$12:$AZ$907,$BZ236,DG236)</f>
        <v>2.294</v>
      </c>
      <c r="BA236" s="31" t="n">
        <f aca="false">INDEX(Curves!$A$12:$AZ$907,$BZ236,DH236)</f>
        <v>0.39</v>
      </c>
      <c r="BB236" s="31" t="n">
        <f aca="false">INDEX(Curves!$A$12:$AZ$907,$BZ236,DI236)</f>
        <v>0.994228446477071</v>
      </c>
      <c r="BC236" s="31"/>
      <c r="BD236" s="31" t="n">
        <f aca="false">INDEX(Curves!$A$12:$AZ$907,$BZ236,DK236)</f>
        <v>2.26</v>
      </c>
      <c r="BE236" s="31" t="n">
        <f aca="false">INDEX(Curves!$A$12:$AZ$907,$BZ236,DL236)</f>
        <v>0.375</v>
      </c>
      <c r="BF236" s="31" t="n">
        <f aca="false">INDEX(Curves!$A$12:$AZ$907,$BZ236,DM236)</f>
        <v>0.989873847544155</v>
      </c>
      <c r="BG236" s="31"/>
      <c r="BH236" s="31" t="n">
        <f aca="false">INDEX(Curves!$A$12:$AZ$907,$BZ236,DO236)</f>
        <v>2.21</v>
      </c>
      <c r="BI236" s="31" t="n">
        <f aca="false">INDEX(Curves!$A$12:$AZ$907,$BZ236,DP236)</f>
        <v>0.36</v>
      </c>
      <c r="BJ236" s="31" t="n">
        <f aca="false">INDEX(Curves!$A$12:$AZ$907,$BZ236,DQ236)</f>
        <v>0.985872745566139</v>
      </c>
      <c r="BK236" s="0"/>
      <c r="BL236" s="0"/>
      <c r="BM236" s="51" t="n">
        <f aca="false">BM235</f>
        <v>35916</v>
      </c>
      <c r="BN236" s="51" t="n">
        <f aca="false">EOMONTH(BM236,1)</f>
        <v>35976</v>
      </c>
      <c r="BO236" s="51" t="n">
        <f aca="false">EOMONTH(BN236,1)</f>
        <v>36007</v>
      </c>
      <c r="BP236" s="51" t="n">
        <f aca="false">EOMONTH(BO236,1)</f>
        <v>36038</v>
      </c>
      <c r="BQ236" s="51" t="n">
        <f aca="false">EOMONTH(BP236,1)</f>
        <v>36068</v>
      </c>
      <c r="BR236" s="51" t="n">
        <f aca="false">EOMONTH(BQ236,1)</f>
        <v>36099</v>
      </c>
      <c r="BS236" s="51" t="n">
        <f aca="false">EOMONTH(BR236,1)</f>
        <v>36129</v>
      </c>
      <c r="BT236" s="51" t="n">
        <f aca="false">EOMONTH(BS236,1)</f>
        <v>36160</v>
      </c>
      <c r="BU236" s="51" t="n">
        <f aca="false">EOMONTH(BT236,1)</f>
        <v>36191</v>
      </c>
      <c r="BV236" s="51" t="n">
        <f aca="false">EOMONTH(BU236,1)</f>
        <v>36219</v>
      </c>
      <c r="BW236" s="51" t="n">
        <f aca="false">EOMONTH(BV236,1)</f>
        <v>36250</v>
      </c>
      <c r="BX236" s="52"/>
      <c r="BZ236" s="34" t="n">
        <f aca="false">MATCH(C236,Curves!$C$12:$C$433,0)</f>
        <v>234</v>
      </c>
      <c r="CA236" s="34" t="n">
        <f aca="false">MATCH(CONCATENATE("NG ",TEXT($BM236,"mmm-yyyy")),Curves!$11:$11,0)</f>
        <v>20</v>
      </c>
      <c r="CB236" s="34" t="n">
        <f aca="false">MATCH(CONCATENATE("B ",TEXT($BM236,"mmm-yyyy")),Curves!$11:$11,0)</f>
        <v>8</v>
      </c>
      <c r="CC236" s="34" t="n">
        <f aca="false">MATCH(CONCATENATE("DISC ",TEXT($BM236,"mmm-yyyy")),Curves!$11:$11,0)</f>
        <v>32</v>
      </c>
      <c r="CD236" s="34"/>
      <c r="CE236" s="34" t="n">
        <f aca="false">MATCH(CONCATENATE("NG ",TEXT($BN236,"mmm-yyyy")),Curves!$11:$11,0)</f>
        <v>21</v>
      </c>
      <c r="CF236" s="34" t="n">
        <f aca="false">MATCH(CONCATENATE("B ",TEXT($BN236,"mmm-yyyy")),Curves!$11:$11,0)</f>
        <v>9</v>
      </c>
      <c r="CG236" s="34" t="n">
        <f aca="false">MATCH(CONCATENATE("DISC ",TEXT($BN236,"mmm-yyyy")),Curves!$11:$11,0)</f>
        <v>33</v>
      </c>
      <c r="CH236" s="34"/>
      <c r="CI236" s="34" t="n">
        <f aca="false">MATCH(CONCATENATE("NG ",TEXT($BO236,"mmm-yyyy")),Curves!$11:$11,0)</f>
        <v>22</v>
      </c>
      <c r="CJ236" s="34" t="n">
        <f aca="false">MATCH(CONCATENATE("B ",TEXT($BO236,"mmm-yyyy")),Curves!$11:$11,0)</f>
        <v>10</v>
      </c>
      <c r="CK236" s="34" t="n">
        <f aca="false">MATCH(CONCATENATE("DISC ",TEXT($BO236,"mmm-yyyy")),Curves!$11:$11,0)</f>
        <v>34</v>
      </c>
      <c r="CL236" s="34"/>
      <c r="CM236" s="34" t="n">
        <f aca="false">MATCH(CONCATENATE("NG ",TEXT($BP236,"mmm-yyyy")),Curves!$11:$11,0)</f>
        <v>23</v>
      </c>
      <c r="CN236" s="34" t="n">
        <f aca="false">MATCH(CONCATENATE("B ",TEXT($BP236,"mmm-yyyy")),Curves!$11:$11,0)</f>
        <v>11</v>
      </c>
      <c r="CO236" s="34" t="n">
        <f aca="false">MATCH(CONCATENATE("DISC ",TEXT($BP236,"mmm-yyyy")),Curves!$11:$11,0)</f>
        <v>35</v>
      </c>
      <c r="CP236" s="34"/>
      <c r="CQ236" s="34" t="n">
        <f aca="false">MATCH(CONCATENATE("NG ",TEXT($BQ236,"mmm-yyyy")),Curves!$11:$11,0)</f>
        <v>24</v>
      </c>
      <c r="CR236" s="34" t="n">
        <f aca="false">MATCH(CONCATENATE("B ",TEXT($BQ236,"mmm-yyyy")),Curves!$11:$11,0)</f>
        <v>12</v>
      </c>
      <c r="CS236" s="34" t="n">
        <f aca="false">MATCH(CONCATENATE("DISC ",TEXT($BQ236,"mmm-yyyy")),Curves!$11:$11,0)</f>
        <v>36</v>
      </c>
      <c r="CT236" s="34"/>
      <c r="CU236" s="34" t="n">
        <f aca="false">MATCH(CONCATENATE("NG ",TEXT($BR236,"mmm-yyyy")),Curves!$11:$11,0)</f>
        <v>25</v>
      </c>
      <c r="CV236" s="34" t="n">
        <f aca="false">MATCH(CONCATENATE("B ",TEXT($BR236,"mmm-yyyy")),Curves!$11:$11,0)</f>
        <v>13</v>
      </c>
      <c r="CW236" s="34" t="n">
        <f aca="false">MATCH(CONCATENATE("DISC ",TEXT($BR236,"mmm-yyyy")),Curves!$11:$11,0)</f>
        <v>37</v>
      </c>
      <c r="CX236" s="34"/>
      <c r="CY236" s="34" t="n">
        <f aca="false">MATCH(CONCATENATE("NG ",TEXT($BS236,"mmm-yyyy")),Curves!$11:$11,0)</f>
        <v>26</v>
      </c>
      <c r="CZ236" s="34" t="n">
        <f aca="false">MATCH(CONCATENATE("B ",TEXT($BS236,"mmm-yyyy")),Curves!$11:$11,0)</f>
        <v>14</v>
      </c>
      <c r="DA236" s="34" t="n">
        <f aca="false">MATCH(CONCATENATE("DISC ",TEXT($BS236,"mmm-yyyy")),Curves!$11:$11,0)</f>
        <v>38</v>
      </c>
      <c r="DB236" s="34"/>
      <c r="DC236" s="34" t="n">
        <f aca="false">MATCH(CONCATENATE("NG ",TEXT($BT236,"mmm-yyyy")),Curves!$11:$11,0)</f>
        <v>27</v>
      </c>
      <c r="DD236" s="34" t="n">
        <f aca="false">MATCH(CONCATENATE("B ",TEXT($BT236,"mmm-yyyy")),Curves!$11:$11,0)</f>
        <v>15</v>
      </c>
      <c r="DE236" s="34" t="n">
        <f aca="false">MATCH(CONCATENATE("DISC ",TEXT($BT236,"mmm-yyyy")),Curves!$11:$11,0)</f>
        <v>39</v>
      </c>
      <c r="DF236" s="34"/>
      <c r="DG236" s="34" t="n">
        <f aca="false">MATCH(CONCATENATE("NG ",TEXT($BU236,"mmm-yyyy")),Curves!$11:$11,0)</f>
        <v>28</v>
      </c>
      <c r="DH236" s="34" t="n">
        <f aca="false">MATCH(CONCATENATE("B ",TEXT($BU236,"mmm-yyyy")),Curves!$11:$11,0)</f>
        <v>16</v>
      </c>
      <c r="DI236" s="34" t="n">
        <f aca="false">MATCH(CONCATENATE("DISC ",TEXT($BU236,"mmm-yyyy")),Curves!$11:$11,0)</f>
        <v>40</v>
      </c>
      <c r="DK236" s="34" t="n">
        <f aca="false">MATCH(CONCATENATE("NG ",TEXT($BV236,"mmm-yyyy")),Curves!$11:$11,0)</f>
        <v>29</v>
      </c>
      <c r="DL236" s="34" t="n">
        <f aca="false">MATCH(CONCATENATE("B ",TEXT($BV236,"mmm-yyyy")),Curves!$11:$11,0)</f>
        <v>17</v>
      </c>
      <c r="DM236" s="34" t="n">
        <f aca="false">MATCH(CONCATENATE("DISC ",TEXT($BV236,"mmm-yyyy")),Curves!$11:$11,0)</f>
        <v>41</v>
      </c>
      <c r="DO236" s="34" t="n">
        <f aca="false">MATCH(CONCATENATE("NG ",TEXT($BW236,"mmm-yyyy")),Curves!$11:$11,0)</f>
        <v>30</v>
      </c>
      <c r="DP236" s="34" t="n">
        <f aca="false">MATCH(CONCATENATE("B ",TEXT($BW236,"mmm-yyyy")),Curves!$11:$11,0)</f>
        <v>18</v>
      </c>
      <c r="DQ236" s="34" t="n">
        <f aca="false">MATCH(CONCATENATE("DISC ",TEXT($BW236,"mmm-yyyy")),Curves!$11:$11,0)</f>
        <v>42</v>
      </c>
    </row>
    <row r="237" customFormat="false" ht="12.75" hidden="false" customHeight="false" outlineLevel="0" collapsed="false">
      <c r="B237" s="26" t="n">
        <f aca="false">IF(C237&lt;&gt;"",IF(C237&gt;=(WORKDAY(EOMONTH(C237,0)+1,-2)),EOMONTH(EOMONTH(C237,0)+1,0)+1,EOMONTH(C237,0)+1),"")</f>
        <v>36130</v>
      </c>
      <c r="C237" s="45" t="n">
        <f aca="false">IF(Curves!C246&lt;&gt;"",Curves!C246,"")</f>
        <v>36120</v>
      </c>
      <c r="D237" s="46"/>
      <c r="E237" s="47" t="n">
        <f aca="false">(T237+U237)*V237</f>
        <v>0</v>
      </c>
      <c r="F237" s="47" t="n">
        <f aca="false">(X237+Y237)*Z237</f>
        <v>0</v>
      </c>
      <c r="G237" s="47" t="n">
        <f aca="false">(AB237+AC237)*AD237</f>
        <v>0</v>
      </c>
      <c r="H237" s="47" t="n">
        <f aca="false">(AF237+AG237)*AH237</f>
        <v>0</v>
      </c>
      <c r="I237" s="47" t="n">
        <f aca="false">(AJ237+AK237)*AL237</f>
        <v>0</v>
      </c>
      <c r="J237" s="47" t="n">
        <f aca="false">(AN237+AO237)*AP237</f>
        <v>0</v>
      </c>
      <c r="K237" s="47" t="n">
        <f aca="false">(AR237+AS237)*AT237</f>
        <v>0</v>
      </c>
      <c r="L237" s="47" t="n">
        <f aca="false">(AV237+AW237)*AX237</f>
        <v>0</v>
      </c>
      <c r="M237" s="47" t="n">
        <f aca="false">(AZ237+BA237)*BB237</f>
        <v>0</v>
      </c>
      <c r="N237" s="47" t="n">
        <f aca="false">(BD237+BE237)*BF237</f>
        <v>0</v>
      </c>
      <c r="O237" s="48" t="n">
        <f aca="false">(BH237+BI237)*BJ237</f>
        <v>0</v>
      </c>
      <c r="P237" s="49" t="n">
        <f aca="false">MAX(E237:O237)</f>
        <v>0</v>
      </c>
      <c r="Q237" s="49" t="n">
        <f aca="false">MIN(L237:O237)</f>
        <v>0</v>
      </c>
      <c r="R237" s="50" t="n">
        <f aca="false">IF(P237-Q237&lt;&gt;0,P237-Q237,R236)</f>
        <v>0.13481619423948</v>
      </c>
      <c r="T237" s="31" t="n">
        <f aca="false">INDEX(Curves!$A$12:$AZ$907,$BZ237,CA237)</f>
        <v>0</v>
      </c>
      <c r="U237" s="31" t="n">
        <f aca="false">INDEX(Curves!$A$12:$AZ$907,$BZ237,CB237)</f>
        <v>0</v>
      </c>
      <c r="V237" s="31" t="n">
        <f aca="false">INDEX(Curves!$A$12:$AZ$907,$BZ237,CC237)</f>
        <v>0</v>
      </c>
      <c r="W237" s="31"/>
      <c r="X237" s="31" t="n">
        <f aca="false">INDEX(Curves!$A$12:$AZ$907,$BZ237,CE237)</f>
        <v>0</v>
      </c>
      <c r="Y237" s="31" t="n">
        <f aca="false">INDEX(Curves!$A$12:$AZ$907,$BZ237,CF237)</f>
        <v>0</v>
      </c>
      <c r="Z237" s="31" t="n">
        <f aca="false">INDEX(Curves!$A$12:$AZ$907,$BZ237,CG237)</f>
        <v>0</v>
      </c>
      <c r="AA237" s="31"/>
      <c r="AB237" s="31" t="n">
        <f aca="false">INDEX(Curves!$A$12:$AZ$907,$BZ237,CI237)</f>
        <v>0</v>
      </c>
      <c r="AC237" s="31" t="n">
        <f aca="false">INDEX(Curves!$A$12:$AZ$907,$BZ237,CJ237)</f>
        <v>0</v>
      </c>
      <c r="AD237" s="31" t="n">
        <f aca="false">INDEX(Curves!$A$12:$AZ$907,$BZ237,CK237)</f>
        <v>0</v>
      </c>
      <c r="AE237" s="31"/>
      <c r="AF237" s="31" t="n">
        <f aca="false">INDEX(Curves!$A$12:$AZ$907,$BZ237,CM237)</f>
        <v>0</v>
      </c>
      <c r="AG237" s="31" t="n">
        <f aca="false">INDEX(Curves!$A$12:$AZ$907,$BZ237,CN237)</f>
        <v>0</v>
      </c>
      <c r="AH237" s="31" t="n">
        <f aca="false">INDEX(Curves!$A$12:$AZ$907,$BZ237,CO237)</f>
        <v>0</v>
      </c>
      <c r="AI237" s="31"/>
      <c r="AJ237" s="31" t="n">
        <f aca="false">INDEX(Curves!$A$12:$AZ$907,$BZ237,CQ237)</f>
        <v>0</v>
      </c>
      <c r="AK237" s="31" t="n">
        <f aca="false">INDEX(Curves!$A$12:$AZ$907,$BZ237,CR237)</f>
        <v>0</v>
      </c>
      <c r="AL237" s="31" t="n">
        <f aca="false">INDEX(Curves!$A$12:$AZ$907,$BZ237,CS237)</f>
        <v>0</v>
      </c>
      <c r="AM237" s="31"/>
      <c r="AN237" s="31" t="n">
        <f aca="false">INDEX(Curves!$A$12:$AZ$907,$BZ237,CU237)</f>
        <v>0</v>
      </c>
      <c r="AO237" s="31" t="n">
        <f aca="false">INDEX(Curves!$A$12:$AZ$907,$BZ237,CV237)</f>
        <v>0</v>
      </c>
      <c r="AP237" s="31" t="n">
        <f aca="false">INDEX(Curves!$A$12:$AZ$907,$BZ237,CW237)</f>
        <v>0</v>
      </c>
      <c r="AQ237" s="31"/>
      <c r="AR237" s="31" t="n">
        <f aca="false">INDEX(Curves!$A$12:$AZ$907,$BZ237,CY237)</f>
        <v>0</v>
      </c>
      <c r="AS237" s="31" t="n">
        <f aca="false">INDEX(Curves!$A$12:$AZ$907,$BZ237,CZ237)</f>
        <v>0</v>
      </c>
      <c r="AT237" s="31" t="n">
        <f aca="false">INDEX(Curves!$A$12:$AZ$907,$BZ237,DA237)</f>
        <v>0</v>
      </c>
      <c r="AU237" s="31"/>
      <c r="AV237" s="31" t="n">
        <f aca="false">INDEX(Curves!$A$12:$AZ$907,$BZ237,DC237)</f>
        <v>0</v>
      </c>
      <c r="AW237" s="31" t="n">
        <f aca="false">INDEX(Curves!$A$12:$AZ$907,$BZ237,DD237)</f>
        <v>0</v>
      </c>
      <c r="AX237" s="31" t="n">
        <f aca="false">INDEX(Curves!$A$12:$AZ$907,$BZ237,DE237)</f>
        <v>0</v>
      </c>
      <c r="AY237" s="31"/>
      <c r="AZ237" s="31" t="n">
        <f aca="false">INDEX(Curves!$A$12:$AZ$907,$BZ237,DG237)</f>
        <v>0</v>
      </c>
      <c r="BA237" s="31" t="n">
        <f aca="false">INDEX(Curves!$A$12:$AZ$907,$BZ237,DH237)</f>
        <v>0</v>
      </c>
      <c r="BB237" s="31" t="n">
        <f aca="false">INDEX(Curves!$A$12:$AZ$907,$BZ237,DI237)</f>
        <v>0</v>
      </c>
      <c r="BC237" s="31"/>
      <c r="BD237" s="31" t="n">
        <f aca="false">INDEX(Curves!$A$12:$AZ$907,$BZ237,DK237)</f>
        <v>0</v>
      </c>
      <c r="BE237" s="31" t="n">
        <f aca="false">INDEX(Curves!$A$12:$AZ$907,$BZ237,DL237)</f>
        <v>0</v>
      </c>
      <c r="BF237" s="31" t="n">
        <f aca="false">INDEX(Curves!$A$12:$AZ$907,$BZ237,DM237)</f>
        <v>0</v>
      </c>
      <c r="BG237" s="31"/>
      <c r="BH237" s="31" t="n">
        <f aca="false">INDEX(Curves!$A$12:$AZ$907,$BZ237,DO237)</f>
        <v>0</v>
      </c>
      <c r="BI237" s="31" t="n">
        <f aca="false">INDEX(Curves!$A$12:$AZ$907,$BZ237,DP237)</f>
        <v>0</v>
      </c>
      <c r="BJ237" s="31" t="n">
        <f aca="false">INDEX(Curves!$A$12:$AZ$907,$BZ237,DQ237)</f>
        <v>0</v>
      </c>
      <c r="BK237" s="0"/>
      <c r="BL237" s="0"/>
      <c r="BM237" s="51" t="n">
        <f aca="false">BM236</f>
        <v>35916</v>
      </c>
      <c r="BN237" s="51" t="n">
        <f aca="false">EOMONTH(BM237,1)</f>
        <v>35976</v>
      </c>
      <c r="BO237" s="51" t="n">
        <f aca="false">EOMONTH(BN237,1)</f>
        <v>36007</v>
      </c>
      <c r="BP237" s="51" t="n">
        <f aca="false">EOMONTH(BO237,1)</f>
        <v>36038</v>
      </c>
      <c r="BQ237" s="51" t="n">
        <f aca="false">EOMONTH(BP237,1)</f>
        <v>36068</v>
      </c>
      <c r="BR237" s="51" t="n">
        <f aca="false">EOMONTH(BQ237,1)</f>
        <v>36099</v>
      </c>
      <c r="BS237" s="51" t="n">
        <f aca="false">EOMONTH(BR237,1)</f>
        <v>36129</v>
      </c>
      <c r="BT237" s="51" t="n">
        <f aca="false">EOMONTH(BS237,1)</f>
        <v>36160</v>
      </c>
      <c r="BU237" s="51" t="n">
        <f aca="false">EOMONTH(BT237,1)</f>
        <v>36191</v>
      </c>
      <c r="BV237" s="51" t="n">
        <f aca="false">EOMONTH(BU237,1)</f>
        <v>36219</v>
      </c>
      <c r="BW237" s="51" t="n">
        <f aca="false">EOMONTH(BV237,1)</f>
        <v>36250</v>
      </c>
      <c r="BX237" s="52"/>
      <c r="BZ237" s="34" t="n">
        <f aca="false">MATCH(C237,Curves!$C$12:$C$433,0)</f>
        <v>235</v>
      </c>
      <c r="CA237" s="34" t="n">
        <f aca="false">MATCH(CONCATENATE("NG ",TEXT($BM237,"mmm-yyyy")),Curves!$11:$11,0)</f>
        <v>20</v>
      </c>
      <c r="CB237" s="34" t="n">
        <f aca="false">MATCH(CONCATENATE("B ",TEXT($BM237,"mmm-yyyy")),Curves!$11:$11,0)</f>
        <v>8</v>
      </c>
      <c r="CC237" s="34" t="n">
        <f aca="false">MATCH(CONCATENATE("DISC ",TEXT($BM237,"mmm-yyyy")),Curves!$11:$11,0)</f>
        <v>32</v>
      </c>
      <c r="CD237" s="34"/>
      <c r="CE237" s="34" t="n">
        <f aca="false">MATCH(CONCATENATE("NG ",TEXT($BN237,"mmm-yyyy")),Curves!$11:$11,0)</f>
        <v>21</v>
      </c>
      <c r="CF237" s="34" t="n">
        <f aca="false">MATCH(CONCATENATE("B ",TEXT($BN237,"mmm-yyyy")),Curves!$11:$11,0)</f>
        <v>9</v>
      </c>
      <c r="CG237" s="34" t="n">
        <f aca="false">MATCH(CONCATENATE("DISC ",TEXT($BN237,"mmm-yyyy")),Curves!$11:$11,0)</f>
        <v>33</v>
      </c>
      <c r="CH237" s="34"/>
      <c r="CI237" s="34" t="n">
        <f aca="false">MATCH(CONCATENATE("NG ",TEXT($BO237,"mmm-yyyy")),Curves!$11:$11,0)</f>
        <v>22</v>
      </c>
      <c r="CJ237" s="34" t="n">
        <f aca="false">MATCH(CONCATENATE("B ",TEXT($BO237,"mmm-yyyy")),Curves!$11:$11,0)</f>
        <v>10</v>
      </c>
      <c r="CK237" s="34" t="n">
        <f aca="false">MATCH(CONCATENATE("DISC ",TEXT($BO237,"mmm-yyyy")),Curves!$11:$11,0)</f>
        <v>34</v>
      </c>
      <c r="CL237" s="34"/>
      <c r="CM237" s="34" t="n">
        <f aca="false">MATCH(CONCATENATE("NG ",TEXT($BP237,"mmm-yyyy")),Curves!$11:$11,0)</f>
        <v>23</v>
      </c>
      <c r="CN237" s="34" t="n">
        <f aca="false">MATCH(CONCATENATE("B ",TEXT($BP237,"mmm-yyyy")),Curves!$11:$11,0)</f>
        <v>11</v>
      </c>
      <c r="CO237" s="34" t="n">
        <f aca="false">MATCH(CONCATENATE("DISC ",TEXT($BP237,"mmm-yyyy")),Curves!$11:$11,0)</f>
        <v>35</v>
      </c>
      <c r="CP237" s="34"/>
      <c r="CQ237" s="34" t="n">
        <f aca="false">MATCH(CONCATENATE("NG ",TEXT($BQ237,"mmm-yyyy")),Curves!$11:$11,0)</f>
        <v>24</v>
      </c>
      <c r="CR237" s="34" t="n">
        <f aca="false">MATCH(CONCATENATE("B ",TEXT($BQ237,"mmm-yyyy")),Curves!$11:$11,0)</f>
        <v>12</v>
      </c>
      <c r="CS237" s="34" t="n">
        <f aca="false">MATCH(CONCATENATE("DISC ",TEXT($BQ237,"mmm-yyyy")),Curves!$11:$11,0)</f>
        <v>36</v>
      </c>
      <c r="CT237" s="34"/>
      <c r="CU237" s="34" t="n">
        <f aca="false">MATCH(CONCATENATE("NG ",TEXT($BR237,"mmm-yyyy")),Curves!$11:$11,0)</f>
        <v>25</v>
      </c>
      <c r="CV237" s="34" t="n">
        <f aca="false">MATCH(CONCATENATE("B ",TEXT($BR237,"mmm-yyyy")),Curves!$11:$11,0)</f>
        <v>13</v>
      </c>
      <c r="CW237" s="34" t="n">
        <f aca="false">MATCH(CONCATENATE("DISC ",TEXT($BR237,"mmm-yyyy")),Curves!$11:$11,0)</f>
        <v>37</v>
      </c>
      <c r="CX237" s="34"/>
      <c r="CY237" s="34" t="n">
        <f aca="false">MATCH(CONCATENATE("NG ",TEXT($BS237,"mmm-yyyy")),Curves!$11:$11,0)</f>
        <v>26</v>
      </c>
      <c r="CZ237" s="34" t="n">
        <f aca="false">MATCH(CONCATENATE("B ",TEXT($BS237,"mmm-yyyy")),Curves!$11:$11,0)</f>
        <v>14</v>
      </c>
      <c r="DA237" s="34" t="n">
        <f aca="false">MATCH(CONCATENATE("DISC ",TEXT($BS237,"mmm-yyyy")),Curves!$11:$11,0)</f>
        <v>38</v>
      </c>
      <c r="DB237" s="34"/>
      <c r="DC237" s="34" t="n">
        <f aca="false">MATCH(CONCATENATE("NG ",TEXT($BT237,"mmm-yyyy")),Curves!$11:$11,0)</f>
        <v>27</v>
      </c>
      <c r="DD237" s="34" t="n">
        <f aca="false">MATCH(CONCATENATE("B ",TEXT($BT237,"mmm-yyyy")),Curves!$11:$11,0)</f>
        <v>15</v>
      </c>
      <c r="DE237" s="34" t="n">
        <f aca="false">MATCH(CONCATENATE("DISC ",TEXT($BT237,"mmm-yyyy")),Curves!$11:$11,0)</f>
        <v>39</v>
      </c>
      <c r="DF237" s="34"/>
      <c r="DG237" s="34" t="n">
        <f aca="false">MATCH(CONCATENATE("NG ",TEXT($BU237,"mmm-yyyy")),Curves!$11:$11,0)</f>
        <v>28</v>
      </c>
      <c r="DH237" s="34" t="n">
        <f aca="false">MATCH(CONCATENATE("B ",TEXT($BU237,"mmm-yyyy")),Curves!$11:$11,0)</f>
        <v>16</v>
      </c>
      <c r="DI237" s="34" t="n">
        <f aca="false">MATCH(CONCATENATE("DISC ",TEXT($BU237,"mmm-yyyy")),Curves!$11:$11,0)</f>
        <v>40</v>
      </c>
      <c r="DK237" s="34" t="n">
        <f aca="false">MATCH(CONCATENATE("NG ",TEXT($BV237,"mmm-yyyy")),Curves!$11:$11,0)</f>
        <v>29</v>
      </c>
      <c r="DL237" s="34" t="n">
        <f aca="false">MATCH(CONCATENATE("B ",TEXT($BV237,"mmm-yyyy")),Curves!$11:$11,0)</f>
        <v>17</v>
      </c>
      <c r="DM237" s="34" t="n">
        <f aca="false">MATCH(CONCATENATE("DISC ",TEXT($BV237,"mmm-yyyy")),Curves!$11:$11,0)</f>
        <v>41</v>
      </c>
      <c r="DO237" s="34" t="n">
        <f aca="false">MATCH(CONCATENATE("NG ",TEXT($BW237,"mmm-yyyy")),Curves!$11:$11,0)</f>
        <v>30</v>
      </c>
      <c r="DP237" s="34" t="n">
        <f aca="false">MATCH(CONCATENATE("B ",TEXT($BW237,"mmm-yyyy")),Curves!$11:$11,0)</f>
        <v>18</v>
      </c>
      <c r="DQ237" s="34" t="n">
        <f aca="false">MATCH(CONCATENATE("DISC ",TEXT($BW237,"mmm-yyyy")),Curves!$11:$11,0)</f>
        <v>42</v>
      </c>
    </row>
    <row r="238" customFormat="false" ht="12.75" hidden="false" customHeight="false" outlineLevel="0" collapsed="false">
      <c r="B238" s="26" t="n">
        <f aca="false">IF(C238&lt;&gt;"",IF(C238&gt;=(WORKDAY(EOMONTH(C238,0)+1,-2)),EOMONTH(EOMONTH(C238,0)+1,0)+1,EOMONTH(C238,0)+1),"")</f>
        <v>36130</v>
      </c>
      <c r="C238" s="45" t="n">
        <f aca="false">IF(Curves!C247&lt;&gt;"",Curves!C247,"")</f>
        <v>36121</v>
      </c>
      <c r="D238" s="46"/>
      <c r="E238" s="47" t="n">
        <f aca="false">(T238+U238)*V238</f>
        <v>0</v>
      </c>
      <c r="F238" s="47" t="n">
        <f aca="false">(X238+Y238)*Z238</f>
        <v>0</v>
      </c>
      <c r="G238" s="47" t="n">
        <f aca="false">(AB238+AC238)*AD238</f>
        <v>0</v>
      </c>
      <c r="H238" s="47" t="n">
        <f aca="false">(AF238+AG238)*AH238</f>
        <v>0</v>
      </c>
      <c r="I238" s="47" t="n">
        <f aca="false">(AJ238+AK238)*AL238</f>
        <v>0</v>
      </c>
      <c r="J238" s="47" t="n">
        <f aca="false">(AN238+AO238)*AP238</f>
        <v>0</v>
      </c>
      <c r="K238" s="47" t="n">
        <f aca="false">(AR238+AS238)*AT238</f>
        <v>0</v>
      </c>
      <c r="L238" s="47" t="n">
        <f aca="false">(AV238+AW238)*AX238</f>
        <v>0</v>
      </c>
      <c r="M238" s="47" t="n">
        <f aca="false">(AZ238+BA238)*BB238</f>
        <v>0</v>
      </c>
      <c r="N238" s="47" t="n">
        <f aca="false">(BD238+BE238)*BF238</f>
        <v>0</v>
      </c>
      <c r="O238" s="48" t="n">
        <f aca="false">(BH238+BI238)*BJ238</f>
        <v>0</v>
      </c>
      <c r="P238" s="49" t="n">
        <f aca="false">MAX(E238:O238)</f>
        <v>0</v>
      </c>
      <c r="Q238" s="49" t="n">
        <f aca="false">MIN(L238:O238)</f>
        <v>0</v>
      </c>
      <c r="R238" s="50" t="n">
        <f aca="false">IF(P238-Q238&lt;&gt;0,P238-Q238,R237)</f>
        <v>0.13481619423948</v>
      </c>
      <c r="T238" s="31" t="n">
        <f aca="false">INDEX(Curves!$A$12:$AZ$907,$BZ238,CA238)</f>
        <v>0</v>
      </c>
      <c r="U238" s="31" t="n">
        <f aca="false">INDEX(Curves!$A$12:$AZ$907,$BZ238,CB238)</f>
        <v>0</v>
      </c>
      <c r="V238" s="31" t="n">
        <f aca="false">INDEX(Curves!$A$12:$AZ$907,$BZ238,CC238)</f>
        <v>0</v>
      </c>
      <c r="W238" s="31"/>
      <c r="X238" s="31" t="n">
        <f aca="false">INDEX(Curves!$A$12:$AZ$907,$BZ238,CE238)</f>
        <v>0</v>
      </c>
      <c r="Y238" s="31" t="n">
        <f aca="false">INDEX(Curves!$A$12:$AZ$907,$BZ238,CF238)</f>
        <v>0</v>
      </c>
      <c r="Z238" s="31" t="n">
        <f aca="false">INDEX(Curves!$A$12:$AZ$907,$BZ238,CG238)</f>
        <v>0</v>
      </c>
      <c r="AA238" s="31"/>
      <c r="AB238" s="31" t="n">
        <f aca="false">INDEX(Curves!$A$12:$AZ$907,$BZ238,CI238)</f>
        <v>0</v>
      </c>
      <c r="AC238" s="31" t="n">
        <f aca="false">INDEX(Curves!$A$12:$AZ$907,$BZ238,CJ238)</f>
        <v>0</v>
      </c>
      <c r="AD238" s="31" t="n">
        <f aca="false">INDEX(Curves!$A$12:$AZ$907,$BZ238,CK238)</f>
        <v>0</v>
      </c>
      <c r="AE238" s="31"/>
      <c r="AF238" s="31" t="n">
        <f aca="false">INDEX(Curves!$A$12:$AZ$907,$BZ238,CM238)</f>
        <v>0</v>
      </c>
      <c r="AG238" s="31" t="n">
        <f aca="false">INDEX(Curves!$A$12:$AZ$907,$BZ238,CN238)</f>
        <v>0</v>
      </c>
      <c r="AH238" s="31" t="n">
        <f aca="false">INDEX(Curves!$A$12:$AZ$907,$BZ238,CO238)</f>
        <v>0</v>
      </c>
      <c r="AI238" s="31"/>
      <c r="AJ238" s="31" t="n">
        <f aca="false">INDEX(Curves!$A$12:$AZ$907,$BZ238,CQ238)</f>
        <v>0</v>
      </c>
      <c r="AK238" s="31" t="n">
        <f aca="false">INDEX(Curves!$A$12:$AZ$907,$BZ238,CR238)</f>
        <v>0</v>
      </c>
      <c r="AL238" s="31" t="n">
        <f aca="false">INDEX(Curves!$A$12:$AZ$907,$BZ238,CS238)</f>
        <v>0</v>
      </c>
      <c r="AM238" s="31"/>
      <c r="AN238" s="31" t="n">
        <f aca="false">INDEX(Curves!$A$12:$AZ$907,$BZ238,CU238)</f>
        <v>0</v>
      </c>
      <c r="AO238" s="31" t="n">
        <f aca="false">INDEX(Curves!$A$12:$AZ$907,$BZ238,CV238)</f>
        <v>0</v>
      </c>
      <c r="AP238" s="31" t="n">
        <f aca="false">INDEX(Curves!$A$12:$AZ$907,$BZ238,CW238)</f>
        <v>0</v>
      </c>
      <c r="AQ238" s="31"/>
      <c r="AR238" s="31" t="n">
        <f aca="false">INDEX(Curves!$A$12:$AZ$907,$BZ238,CY238)</f>
        <v>0</v>
      </c>
      <c r="AS238" s="31" t="n">
        <f aca="false">INDEX(Curves!$A$12:$AZ$907,$BZ238,CZ238)</f>
        <v>0</v>
      </c>
      <c r="AT238" s="31" t="n">
        <f aca="false">INDEX(Curves!$A$12:$AZ$907,$BZ238,DA238)</f>
        <v>0</v>
      </c>
      <c r="AU238" s="31"/>
      <c r="AV238" s="31" t="n">
        <f aca="false">INDEX(Curves!$A$12:$AZ$907,$BZ238,DC238)</f>
        <v>0</v>
      </c>
      <c r="AW238" s="31" t="n">
        <f aca="false">INDEX(Curves!$A$12:$AZ$907,$BZ238,DD238)</f>
        <v>0</v>
      </c>
      <c r="AX238" s="31" t="n">
        <f aca="false">INDEX(Curves!$A$12:$AZ$907,$BZ238,DE238)</f>
        <v>0</v>
      </c>
      <c r="AY238" s="31"/>
      <c r="AZ238" s="31" t="n">
        <f aca="false">INDEX(Curves!$A$12:$AZ$907,$BZ238,DG238)</f>
        <v>0</v>
      </c>
      <c r="BA238" s="31" t="n">
        <f aca="false">INDEX(Curves!$A$12:$AZ$907,$BZ238,DH238)</f>
        <v>0</v>
      </c>
      <c r="BB238" s="31" t="n">
        <f aca="false">INDEX(Curves!$A$12:$AZ$907,$BZ238,DI238)</f>
        <v>0</v>
      </c>
      <c r="BC238" s="31"/>
      <c r="BD238" s="31" t="n">
        <f aca="false">INDEX(Curves!$A$12:$AZ$907,$BZ238,DK238)</f>
        <v>0</v>
      </c>
      <c r="BE238" s="31" t="n">
        <f aca="false">INDEX(Curves!$A$12:$AZ$907,$BZ238,DL238)</f>
        <v>0</v>
      </c>
      <c r="BF238" s="31" t="n">
        <f aca="false">INDEX(Curves!$A$12:$AZ$907,$BZ238,DM238)</f>
        <v>0</v>
      </c>
      <c r="BG238" s="31"/>
      <c r="BH238" s="31" t="n">
        <f aca="false">INDEX(Curves!$A$12:$AZ$907,$BZ238,DO238)</f>
        <v>0</v>
      </c>
      <c r="BI238" s="31" t="n">
        <f aca="false">INDEX(Curves!$A$12:$AZ$907,$BZ238,DP238)</f>
        <v>0</v>
      </c>
      <c r="BJ238" s="31" t="n">
        <f aca="false">INDEX(Curves!$A$12:$AZ$907,$BZ238,DQ238)</f>
        <v>0</v>
      </c>
      <c r="BK238" s="0"/>
      <c r="BL238" s="0"/>
      <c r="BM238" s="51" t="n">
        <f aca="false">BM237</f>
        <v>35916</v>
      </c>
      <c r="BN238" s="51" t="n">
        <f aca="false">EOMONTH(BM238,1)</f>
        <v>35976</v>
      </c>
      <c r="BO238" s="51" t="n">
        <f aca="false">EOMONTH(BN238,1)</f>
        <v>36007</v>
      </c>
      <c r="BP238" s="51" t="n">
        <f aca="false">EOMONTH(BO238,1)</f>
        <v>36038</v>
      </c>
      <c r="BQ238" s="51" t="n">
        <f aca="false">EOMONTH(BP238,1)</f>
        <v>36068</v>
      </c>
      <c r="BR238" s="51" t="n">
        <f aca="false">EOMONTH(BQ238,1)</f>
        <v>36099</v>
      </c>
      <c r="BS238" s="51" t="n">
        <f aca="false">EOMONTH(BR238,1)</f>
        <v>36129</v>
      </c>
      <c r="BT238" s="51" t="n">
        <f aca="false">EOMONTH(BS238,1)</f>
        <v>36160</v>
      </c>
      <c r="BU238" s="51" t="n">
        <f aca="false">EOMONTH(BT238,1)</f>
        <v>36191</v>
      </c>
      <c r="BV238" s="51" t="n">
        <f aca="false">EOMONTH(BU238,1)</f>
        <v>36219</v>
      </c>
      <c r="BW238" s="51" t="n">
        <f aca="false">EOMONTH(BV238,1)</f>
        <v>36250</v>
      </c>
      <c r="BX238" s="52"/>
      <c r="BZ238" s="34" t="n">
        <f aca="false">MATCH(C238,Curves!$C$12:$C$433,0)</f>
        <v>236</v>
      </c>
      <c r="CA238" s="34" t="n">
        <f aca="false">MATCH(CONCATENATE("NG ",TEXT($BM238,"mmm-yyyy")),Curves!$11:$11,0)</f>
        <v>20</v>
      </c>
      <c r="CB238" s="34" t="n">
        <f aca="false">MATCH(CONCATENATE("B ",TEXT($BM238,"mmm-yyyy")),Curves!$11:$11,0)</f>
        <v>8</v>
      </c>
      <c r="CC238" s="34" t="n">
        <f aca="false">MATCH(CONCATENATE("DISC ",TEXT($BM238,"mmm-yyyy")),Curves!$11:$11,0)</f>
        <v>32</v>
      </c>
      <c r="CD238" s="34"/>
      <c r="CE238" s="34" t="n">
        <f aca="false">MATCH(CONCATENATE("NG ",TEXT($BN238,"mmm-yyyy")),Curves!$11:$11,0)</f>
        <v>21</v>
      </c>
      <c r="CF238" s="34" t="n">
        <f aca="false">MATCH(CONCATENATE("B ",TEXT($BN238,"mmm-yyyy")),Curves!$11:$11,0)</f>
        <v>9</v>
      </c>
      <c r="CG238" s="34" t="n">
        <f aca="false">MATCH(CONCATENATE("DISC ",TEXT($BN238,"mmm-yyyy")),Curves!$11:$11,0)</f>
        <v>33</v>
      </c>
      <c r="CH238" s="34"/>
      <c r="CI238" s="34" t="n">
        <f aca="false">MATCH(CONCATENATE("NG ",TEXT($BO238,"mmm-yyyy")),Curves!$11:$11,0)</f>
        <v>22</v>
      </c>
      <c r="CJ238" s="34" t="n">
        <f aca="false">MATCH(CONCATENATE("B ",TEXT($BO238,"mmm-yyyy")),Curves!$11:$11,0)</f>
        <v>10</v>
      </c>
      <c r="CK238" s="34" t="n">
        <f aca="false">MATCH(CONCATENATE("DISC ",TEXT($BO238,"mmm-yyyy")),Curves!$11:$11,0)</f>
        <v>34</v>
      </c>
      <c r="CL238" s="34"/>
      <c r="CM238" s="34" t="n">
        <f aca="false">MATCH(CONCATENATE("NG ",TEXT($BP238,"mmm-yyyy")),Curves!$11:$11,0)</f>
        <v>23</v>
      </c>
      <c r="CN238" s="34" t="n">
        <f aca="false">MATCH(CONCATENATE("B ",TEXT($BP238,"mmm-yyyy")),Curves!$11:$11,0)</f>
        <v>11</v>
      </c>
      <c r="CO238" s="34" t="n">
        <f aca="false">MATCH(CONCATENATE("DISC ",TEXT($BP238,"mmm-yyyy")),Curves!$11:$11,0)</f>
        <v>35</v>
      </c>
      <c r="CP238" s="34"/>
      <c r="CQ238" s="34" t="n">
        <f aca="false">MATCH(CONCATENATE("NG ",TEXT($BQ238,"mmm-yyyy")),Curves!$11:$11,0)</f>
        <v>24</v>
      </c>
      <c r="CR238" s="34" t="n">
        <f aca="false">MATCH(CONCATENATE("B ",TEXT($BQ238,"mmm-yyyy")),Curves!$11:$11,0)</f>
        <v>12</v>
      </c>
      <c r="CS238" s="34" t="n">
        <f aca="false">MATCH(CONCATENATE("DISC ",TEXT($BQ238,"mmm-yyyy")),Curves!$11:$11,0)</f>
        <v>36</v>
      </c>
      <c r="CT238" s="34"/>
      <c r="CU238" s="34" t="n">
        <f aca="false">MATCH(CONCATENATE("NG ",TEXT($BR238,"mmm-yyyy")),Curves!$11:$11,0)</f>
        <v>25</v>
      </c>
      <c r="CV238" s="34" t="n">
        <f aca="false">MATCH(CONCATENATE("B ",TEXT($BR238,"mmm-yyyy")),Curves!$11:$11,0)</f>
        <v>13</v>
      </c>
      <c r="CW238" s="34" t="n">
        <f aca="false">MATCH(CONCATENATE("DISC ",TEXT($BR238,"mmm-yyyy")),Curves!$11:$11,0)</f>
        <v>37</v>
      </c>
      <c r="CX238" s="34"/>
      <c r="CY238" s="34" t="n">
        <f aca="false">MATCH(CONCATENATE("NG ",TEXT($BS238,"mmm-yyyy")),Curves!$11:$11,0)</f>
        <v>26</v>
      </c>
      <c r="CZ238" s="34" t="n">
        <f aca="false">MATCH(CONCATENATE("B ",TEXT($BS238,"mmm-yyyy")),Curves!$11:$11,0)</f>
        <v>14</v>
      </c>
      <c r="DA238" s="34" t="n">
        <f aca="false">MATCH(CONCATENATE("DISC ",TEXT($BS238,"mmm-yyyy")),Curves!$11:$11,0)</f>
        <v>38</v>
      </c>
      <c r="DB238" s="34"/>
      <c r="DC238" s="34" t="n">
        <f aca="false">MATCH(CONCATENATE("NG ",TEXT($BT238,"mmm-yyyy")),Curves!$11:$11,0)</f>
        <v>27</v>
      </c>
      <c r="DD238" s="34" t="n">
        <f aca="false">MATCH(CONCATENATE("B ",TEXT($BT238,"mmm-yyyy")),Curves!$11:$11,0)</f>
        <v>15</v>
      </c>
      <c r="DE238" s="34" t="n">
        <f aca="false">MATCH(CONCATENATE("DISC ",TEXT($BT238,"mmm-yyyy")),Curves!$11:$11,0)</f>
        <v>39</v>
      </c>
      <c r="DF238" s="34"/>
      <c r="DG238" s="34" t="n">
        <f aca="false">MATCH(CONCATENATE("NG ",TEXT($BU238,"mmm-yyyy")),Curves!$11:$11,0)</f>
        <v>28</v>
      </c>
      <c r="DH238" s="34" t="n">
        <f aca="false">MATCH(CONCATENATE("B ",TEXT($BU238,"mmm-yyyy")),Curves!$11:$11,0)</f>
        <v>16</v>
      </c>
      <c r="DI238" s="34" t="n">
        <f aca="false">MATCH(CONCATENATE("DISC ",TEXT($BU238,"mmm-yyyy")),Curves!$11:$11,0)</f>
        <v>40</v>
      </c>
      <c r="DK238" s="34" t="n">
        <f aca="false">MATCH(CONCATENATE("NG ",TEXT($BV238,"mmm-yyyy")),Curves!$11:$11,0)</f>
        <v>29</v>
      </c>
      <c r="DL238" s="34" t="n">
        <f aca="false">MATCH(CONCATENATE("B ",TEXT($BV238,"mmm-yyyy")),Curves!$11:$11,0)</f>
        <v>17</v>
      </c>
      <c r="DM238" s="34" t="n">
        <f aca="false">MATCH(CONCATENATE("DISC ",TEXT($BV238,"mmm-yyyy")),Curves!$11:$11,0)</f>
        <v>41</v>
      </c>
      <c r="DO238" s="34" t="n">
        <f aca="false">MATCH(CONCATENATE("NG ",TEXT($BW238,"mmm-yyyy")),Curves!$11:$11,0)</f>
        <v>30</v>
      </c>
      <c r="DP238" s="34" t="n">
        <f aca="false">MATCH(CONCATENATE("B ",TEXT($BW238,"mmm-yyyy")),Curves!$11:$11,0)</f>
        <v>18</v>
      </c>
      <c r="DQ238" s="34" t="n">
        <f aca="false">MATCH(CONCATENATE("DISC ",TEXT($BW238,"mmm-yyyy")),Curves!$11:$11,0)</f>
        <v>42</v>
      </c>
    </row>
    <row r="239" customFormat="false" ht="12.75" hidden="false" customHeight="false" outlineLevel="0" collapsed="false">
      <c r="B239" s="26" t="n">
        <f aca="false">IF(C239&lt;&gt;"",IF(C239&gt;=(WORKDAY(EOMONTH(C239,0)+1,-2)),EOMONTH(EOMONTH(C239,0)+1,0)+1,EOMONTH(C239,0)+1),"")</f>
        <v>36130</v>
      </c>
      <c r="C239" s="45" t="n">
        <f aca="false">IF(Curves!C248&lt;&gt;"",Curves!C248,"")</f>
        <v>36122</v>
      </c>
      <c r="D239" s="46"/>
      <c r="E239" s="47" t="n">
        <f aca="false">(T239+U239)*V239</f>
        <v>0</v>
      </c>
      <c r="F239" s="47" t="n">
        <f aca="false">(X239+Y239)*Z239</f>
        <v>0</v>
      </c>
      <c r="G239" s="47" t="n">
        <f aca="false">(AB239+AC239)*AD239</f>
        <v>0</v>
      </c>
      <c r="H239" s="47" t="n">
        <f aca="false">(AF239+AG239)*AH239</f>
        <v>0</v>
      </c>
      <c r="I239" s="47" t="n">
        <f aca="false">(AJ239+AK239)*AL239</f>
        <v>0</v>
      </c>
      <c r="J239" s="47" t="n">
        <f aca="false">(AN239+AO239)*AP239</f>
        <v>0</v>
      </c>
      <c r="K239" s="47" t="n">
        <f aca="false">(AR239+AS239)*AT239</f>
        <v>0</v>
      </c>
      <c r="L239" s="47" t="n">
        <f aca="false">(AV239+AW239)*AX239</f>
        <v>2.48439101563862</v>
      </c>
      <c r="M239" s="47" t="n">
        <f aca="false">(AZ239+BA239)*BB239</f>
        <v>2.59388113765632</v>
      </c>
      <c r="N239" s="47" t="n">
        <f aca="false">(BD239+BE239)*BF239</f>
        <v>2.53789943291659</v>
      </c>
      <c r="O239" s="48" t="n">
        <f aca="false">(BH239+BI239)*BJ239</f>
        <v>2.49309677870836</v>
      </c>
      <c r="P239" s="49" t="n">
        <f aca="false">MAX(E239:O239)</f>
        <v>2.59388113765632</v>
      </c>
      <c r="Q239" s="49" t="n">
        <f aca="false">MIN(L239:O239)</f>
        <v>2.48439101563862</v>
      </c>
      <c r="R239" s="50" t="n">
        <f aca="false">IF(P239-Q239&lt;&gt;0,P239-Q239,R238)</f>
        <v>0.109490122017704</v>
      </c>
      <c r="T239" s="31" t="n">
        <f aca="false">INDEX(Curves!$A$12:$AZ$907,$BZ239,CA239)</f>
        <v>0</v>
      </c>
      <c r="U239" s="31" t="n">
        <f aca="false">INDEX(Curves!$A$12:$AZ$907,$BZ239,CB239)</f>
        <v>0</v>
      </c>
      <c r="V239" s="31" t="n">
        <f aca="false">INDEX(Curves!$A$12:$AZ$907,$BZ239,CC239)</f>
        <v>0</v>
      </c>
      <c r="W239" s="31"/>
      <c r="X239" s="31" t="n">
        <f aca="false">INDEX(Curves!$A$12:$AZ$907,$BZ239,CE239)</f>
        <v>0</v>
      </c>
      <c r="Y239" s="31" t="n">
        <f aca="false">INDEX(Curves!$A$12:$AZ$907,$BZ239,CF239)</f>
        <v>0</v>
      </c>
      <c r="Z239" s="31" t="n">
        <f aca="false">INDEX(Curves!$A$12:$AZ$907,$BZ239,CG239)</f>
        <v>0</v>
      </c>
      <c r="AA239" s="31"/>
      <c r="AB239" s="31" t="n">
        <f aca="false">INDEX(Curves!$A$12:$AZ$907,$BZ239,CI239)</f>
        <v>0</v>
      </c>
      <c r="AC239" s="31" t="n">
        <f aca="false">INDEX(Curves!$A$12:$AZ$907,$BZ239,CJ239)</f>
        <v>0</v>
      </c>
      <c r="AD239" s="31" t="n">
        <f aca="false">INDEX(Curves!$A$12:$AZ$907,$BZ239,CK239)</f>
        <v>0</v>
      </c>
      <c r="AE239" s="31"/>
      <c r="AF239" s="31" t="n">
        <f aca="false">INDEX(Curves!$A$12:$AZ$907,$BZ239,CM239)</f>
        <v>0</v>
      </c>
      <c r="AG239" s="31" t="n">
        <f aca="false">INDEX(Curves!$A$12:$AZ$907,$BZ239,CN239)</f>
        <v>0</v>
      </c>
      <c r="AH239" s="31" t="n">
        <f aca="false">INDEX(Curves!$A$12:$AZ$907,$BZ239,CO239)</f>
        <v>0</v>
      </c>
      <c r="AI239" s="31"/>
      <c r="AJ239" s="31" t="n">
        <f aca="false">INDEX(Curves!$A$12:$AZ$907,$BZ239,CQ239)</f>
        <v>0</v>
      </c>
      <c r="AK239" s="31" t="n">
        <f aca="false">INDEX(Curves!$A$12:$AZ$907,$BZ239,CR239)</f>
        <v>0</v>
      </c>
      <c r="AL239" s="31" t="n">
        <f aca="false">INDEX(Curves!$A$12:$AZ$907,$BZ239,CS239)</f>
        <v>0</v>
      </c>
      <c r="AM239" s="31"/>
      <c r="AN239" s="31" t="n">
        <f aca="false">INDEX(Curves!$A$12:$AZ$907,$BZ239,CU239)</f>
        <v>0</v>
      </c>
      <c r="AO239" s="31" t="n">
        <f aca="false">INDEX(Curves!$A$12:$AZ$907,$BZ239,CV239)</f>
        <v>0</v>
      </c>
      <c r="AP239" s="31" t="n">
        <f aca="false">INDEX(Curves!$A$12:$AZ$907,$BZ239,CW239)</f>
        <v>0</v>
      </c>
      <c r="AQ239" s="31"/>
      <c r="AR239" s="31" t="n">
        <f aca="false">INDEX(Curves!$A$12:$AZ$907,$BZ239,CY239)</f>
        <v>0</v>
      </c>
      <c r="AS239" s="31" t="n">
        <f aca="false">INDEX(Curves!$A$12:$AZ$907,$BZ239,CZ239)</f>
        <v>0</v>
      </c>
      <c r="AT239" s="31" t="n">
        <f aca="false">INDEX(Curves!$A$12:$AZ$907,$BZ239,DA239)</f>
        <v>0</v>
      </c>
      <c r="AU239" s="31"/>
      <c r="AV239" s="31" t="n">
        <f aca="false">INDEX(Curves!$A$12:$AZ$907,$BZ239,DC239)</f>
        <v>2.097</v>
      </c>
      <c r="AW239" s="31" t="n">
        <f aca="false">INDEX(Curves!$A$12:$AZ$907,$BZ239,DD239)</f>
        <v>0.39</v>
      </c>
      <c r="AX239" s="31" t="n">
        <f aca="false">INDEX(Curves!$A$12:$AZ$907,$BZ239,DE239)</f>
        <v>0.998950951201697</v>
      </c>
      <c r="AY239" s="31"/>
      <c r="AZ239" s="31" t="n">
        <f aca="false">INDEX(Curves!$A$12:$AZ$907,$BZ239,DG239)</f>
        <v>2.238</v>
      </c>
      <c r="BA239" s="31" t="n">
        <f aca="false">INDEX(Curves!$A$12:$AZ$907,$BZ239,DH239)</f>
        <v>0.37</v>
      </c>
      <c r="BB239" s="31" t="n">
        <f aca="false">INDEX(Curves!$A$12:$AZ$907,$BZ239,DI239)</f>
        <v>0.994586325788468</v>
      </c>
      <c r="BC239" s="31"/>
      <c r="BD239" s="31" t="n">
        <f aca="false">INDEX(Curves!$A$12:$AZ$907,$BZ239,DK239)</f>
        <v>2.208</v>
      </c>
      <c r="BE239" s="31" t="n">
        <f aca="false">INDEX(Curves!$A$12:$AZ$907,$BZ239,DL239)</f>
        <v>0.355</v>
      </c>
      <c r="BF239" s="31" t="n">
        <f aca="false">INDEX(Curves!$A$12:$AZ$907,$BZ239,DM239)</f>
        <v>0.990206567661566</v>
      </c>
      <c r="BG239" s="31"/>
      <c r="BH239" s="31" t="n">
        <f aca="false">INDEX(Curves!$A$12:$AZ$907,$BZ239,DO239)</f>
        <v>2.178</v>
      </c>
      <c r="BI239" s="31" t="n">
        <f aca="false">INDEX(Curves!$A$12:$AZ$907,$BZ239,DP239)</f>
        <v>0.35</v>
      </c>
      <c r="BJ239" s="31" t="n">
        <f aca="false">INDEX(Curves!$A$12:$AZ$907,$BZ239,DQ239)</f>
        <v>0.986193346008054</v>
      </c>
      <c r="BK239" s="0"/>
      <c r="BL239" s="0"/>
      <c r="BM239" s="51" t="n">
        <f aca="false">BM238</f>
        <v>35916</v>
      </c>
      <c r="BN239" s="51" t="n">
        <f aca="false">EOMONTH(BM239,1)</f>
        <v>35976</v>
      </c>
      <c r="BO239" s="51" t="n">
        <f aca="false">EOMONTH(BN239,1)</f>
        <v>36007</v>
      </c>
      <c r="BP239" s="51" t="n">
        <f aca="false">EOMONTH(BO239,1)</f>
        <v>36038</v>
      </c>
      <c r="BQ239" s="51" t="n">
        <f aca="false">EOMONTH(BP239,1)</f>
        <v>36068</v>
      </c>
      <c r="BR239" s="51" t="n">
        <f aca="false">EOMONTH(BQ239,1)</f>
        <v>36099</v>
      </c>
      <c r="BS239" s="51" t="n">
        <f aca="false">EOMONTH(BR239,1)</f>
        <v>36129</v>
      </c>
      <c r="BT239" s="51" t="n">
        <f aca="false">EOMONTH(BS239,1)</f>
        <v>36160</v>
      </c>
      <c r="BU239" s="51" t="n">
        <f aca="false">EOMONTH(BT239,1)</f>
        <v>36191</v>
      </c>
      <c r="BV239" s="51" t="n">
        <f aca="false">EOMONTH(BU239,1)</f>
        <v>36219</v>
      </c>
      <c r="BW239" s="51" t="n">
        <f aca="false">EOMONTH(BV239,1)</f>
        <v>36250</v>
      </c>
      <c r="BX239" s="52"/>
      <c r="BZ239" s="34" t="n">
        <f aca="false">MATCH(C239,Curves!$C$12:$C$433,0)</f>
        <v>237</v>
      </c>
      <c r="CA239" s="34" t="n">
        <f aca="false">MATCH(CONCATENATE("NG ",TEXT($BM239,"mmm-yyyy")),Curves!$11:$11,0)</f>
        <v>20</v>
      </c>
      <c r="CB239" s="34" t="n">
        <f aca="false">MATCH(CONCATENATE("B ",TEXT($BM239,"mmm-yyyy")),Curves!$11:$11,0)</f>
        <v>8</v>
      </c>
      <c r="CC239" s="34" t="n">
        <f aca="false">MATCH(CONCATENATE("DISC ",TEXT($BM239,"mmm-yyyy")),Curves!$11:$11,0)</f>
        <v>32</v>
      </c>
      <c r="CD239" s="34"/>
      <c r="CE239" s="34" t="n">
        <f aca="false">MATCH(CONCATENATE("NG ",TEXT($BN239,"mmm-yyyy")),Curves!$11:$11,0)</f>
        <v>21</v>
      </c>
      <c r="CF239" s="34" t="n">
        <f aca="false">MATCH(CONCATENATE("B ",TEXT($BN239,"mmm-yyyy")),Curves!$11:$11,0)</f>
        <v>9</v>
      </c>
      <c r="CG239" s="34" t="n">
        <f aca="false">MATCH(CONCATENATE("DISC ",TEXT($BN239,"mmm-yyyy")),Curves!$11:$11,0)</f>
        <v>33</v>
      </c>
      <c r="CH239" s="34"/>
      <c r="CI239" s="34" t="n">
        <f aca="false">MATCH(CONCATENATE("NG ",TEXT($BO239,"mmm-yyyy")),Curves!$11:$11,0)</f>
        <v>22</v>
      </c>
      <c r="CJ239" s="34" t="n">
        <f aca="false">MATCH(CONCATENATE("B ",TEXT($BO239,"mmm-yyyy")),Curves!$11:$11,0)</f>
        <v>10</v>
      </c>
      <c r="CK239" s="34" t="n">
        <f aca="false">MATCH(CONCATENATE("DISC ",TEXT($BO239,"mmm-yyyy")),Curves!$11:$11,0)</f>
        <v>34</v>
      </c>
      <c r="CL239" s="34"/>
      <c r="CM239" s="34" t="n">
        <f aca="false">MATCH(CONCATENATE("NG ",TEXT($BP239,"mmm-yyyy")),Curves!$11:$11,0)</f>
        <v>23</v>
      </c>
      <c r="CN239" s="34" t="n">
        <f aca="false">MATCH(CONCATENATE("B ",TEXT($BP239,"mmm-yyyy")),Curves!$11:$11,0)</f>
        <v>11</v>
      </c>
      <c r="CO239" s="34" t="n">
        <f aca="false">MATCH(CONCATENATE("DISC ",TEXT($BP239,"mmm-yyyy")),Curves!$11:$11,0)</f>
        <v>35</v>
      </c>
      <c r="CP239" s="34"/>
      <c r="CQ239" s="34" t="n">
        <f aca="false">MATCH(CONCATENATE("NG ",TEXT($BQ239,"mmm-yyyy")),Curves!$11:$11,0)</f>
        <v>24</v>
      </c>
      <c r="CR239" s="34" t="n">
        <f aca="false">MATCH(CONCATENATE("B ",TEXT($BQ239,"mmm-yyyy")),Curves!$11:$11,0)</f>
        <v>12</v>
      </c>
      <c r="CS239" s="34" t="n">
        <f aca="false">MATCH(CONCATENATE("DISC ",TEXT($BQ239,"mmm-yyyy")),Curves!$11:$11,0)</f>
        <v>36</v>
      </c>
      <c r="CT239" s="34"/>
      <c r="CU239" s="34" t="n">
        <f aca="false">MATCH(CONCATENATE("NG ",TEXT($BR239,"mmm-yyyy")),Curves!$11:$11,0)</f>
        <v>25</v>
      </c>
      <c r="CV239" s="34" t="n">
        <f aca="false">MATCH(CONCATENATE("B ",TEXT($BR239,"mmm-yyyy")),Curves!$11:$11,0)</f>
        <v>13</v>
      </c>
      <c r="CW239" s="34" t="n">
        <f aca="false">MATCH(CONCATENATE("DISC ",TEXT($BR239,"mmm-yyyy")),Curves!$11:$11,0)</f>
        <v>37</v>
      </c>
      <c r="CX239" s="34"/>
      <c r="CY239" s="34" t="n">
        <f aca="false">MATCH(CONCATENATE("NG ",TEXT($BS239,"mmm-yyyy")),Curves!$11:$11,0)</f>
        <v>26</v>
      </c>
      <c r="CZ239" s="34" t="n">
        <f aca="false">MATCH(CONCATENATE("B ",TEXT($BS239,"mmm-yyyy")),Curves!$11:$11,0)</f>
        <v>14</v>
      </c>
      <c r="DA239" s="34" t="n">
        <f aca="false">MATCH(CONCATENATE("DISC ",TEXT($BS239,"mmm-yyyy")),Curves!$11:$11,0)</f>
        <v>38</v>
      </c>
      <c r="DB239" s="34"/>
      <c r="DC239" s="34" t="n">
        <f aca="false">MATCH(CONCATENATE("NG ",TEXT($BT239,"mmm-yyyy")),Curves!$11:$11,0)</f>
        <v>27</v>
      </c>
      <c r="DD239" s="34" t="n">
        <f aca="false">MATCH(CONCATENATE("B ",TEXT($BT239,"mmm-yyyy")),Curves!$11:$11,0)</f>
        <v>15</v>
      </c>
      <c r="DE239" s="34" t="n">
        <f aca="false">MATCH(CONCATENATE("DISC ",TEXT($BT239,"mmm-yyyy")),Curves!$11:$11,0)</f>
        <v>39</v>
      </c>
      <c r="DF239" s="34"/>
      <c r="DG239" s="34" t="n">
        <f aca="false">MATCH(CONCATENATE("NG ",TEXT($BU239,"mmm-yyyy")),Curves!$11:$11,0)</f>
        <v>28</v>
      </c>
      <c r="DH239" s="34" t="n">
        <f aca="false">MATCH(CONCATENATE("B ",TEXT($BU239,"mmm-yyyy")),Curves!$11:$11,0)</f>
        <v>16</v>
      </c>
      <c r="DI239" s="34" t="n">
        <f aca="false">MATCH(CONCATENATE("DISC ",TEXT($BU239,"mmm-yyyy")),Curves!$11:$11,0)</f>
        <v>40</v>
      </c>
      <c r="DK239" s="34" t="n">
        <f aca="false">MATCH(CONCATENATE("NG ",TEXT($BV239,"mmm-yyyy")),Curves!$11:$11,0)</f>
        <v>29</v>
      </c>
      <c r="DL239" s="34" t="n">
        <f aca="false">MATCH(CONCATENATE("B ",TEXT($BV239,"mmm-yyyy")),Curves!$11:$11,0)</f>
        <v>17</v>
      </c>
      <c r="DM239" s="34" t="n">
        <f aca="false">MATCH(CONCATENATE("DISC ",TEXT($BV239,"mmm-yyyy")),Curves!$11:$11,0)</f>
        <v>41</v>
      </c>
      <c r="DO239" s="34" t="n">
        <f aca="false">MATCH(CONCATENATE("NG ",TEXT($BW239,"mmm-yyyy")),Curves!$11:$11,0)</f>
        <v>30</v>
      </c>
      <c r="DP239" s="34" t="n">
        <f aca="false">MATCH(CONCATENATE("B ",TEXT($BW239,"mmm-yyyy")),Curves!$11:$11,0)</f>
        <v>18</v>
      </c>
      <c r="DQ239" s="34" t="n">
        <f aca="false">MATCH(CONCATENATE("DISC ",TEXT($BW239,"mmm-yyyy")),Curves!$11:$11,0)</f>
        <v>42</v>
      </c>
    </row>
    <row r="240" customFormat="false" ht="12.75" hidden="false" customHeight="false" outlineLevel="0" collapsed="false">
      <c r="B240" s="26" t="n">
        <f aca="false">IF(C240&lt;&gt;"",IF(C240&gt;=(WORKDAY(EOMONTH(C240,0)+1,-2)),EOMONTH(EOMONTH(C240,0)+1,0)+1,EOMONTH(C240,0)+1),"")</f>
        <v>36130</v>
      </c>
      <c r="C240" s="45" t="n">
        <f aca="false">IF(Curves!C249&lt;&gt;"",Curves!C249,"")</f>
        <v>36123</v>
      </c>
      <c r="D240" s="46"/>
      <c r="E240" s="47" t="n">
        <f aca="false">(T240+U240)*V240</f>
        <v>0</v>
      </c>
      <c r="F240" s="47" t="n">
        <f aca="false">(X240+Y240)*Z240</f>
        <v>0</v>
      </c>
      <c r="G240" s="47" t="n">
        <f aca="false">(AB240+AC240)*AD240</f>
        <v>0</v>
      </c>
      <c r="H240" s="47" t="n">
        <f aca="false">(AF240+AG240)*AH240</f>
        <v>0</v>
      </c>
      <c r="I240" s="47" t="n">
        <f aca="false">(AJ240+AK240)*AL240</f>
        <v>0</v>
      </c>
      <c r="J240" s="47" t="n">
        <f aca="false">(AN240+AO240)*AP240</f>
        <v>0</v>
      </c>
      <c r="K240" s="47" t="n">
        <f aca="false">(AR240+AS240)*AT240</f>
        <v>0</v>
      </c>
      <c r="L240" s="47" t="n">
        <f aca="false">(AV240+AW240)*AX240</f>
        <v>2.52284896918734</v>
      </c>
      <c r="M240" s="47" t="n">
        <f aca="false">(AZ240+BA240)*BB240</f>
        <v>2.63116488022301</v>
      </c>
      <c r="N240" s="47" t="n">
        <f aca="false">(BD240+BE240)*BF240</f>
        <v>2.56512722782697</v>
      </c>
      <c r="O240" s="48" t="n">
        <f aca="false">(BH240+BI240)*BJ240</f>
        <v>2.50537173601945</v>
      </c>
      <c r="P240" s="49" t="n">
        <f aca="false">MAX(E240:O240)</f>
        <v>2.63116488022301</v>
      </c>
      <c r="Q240" s="49" t="n">
        <f aca="false">MIN(L240:O240)</f>
        <v>2.50537173601945</v>
      </c>
      <c r="R240" s="50" t="n">
        <f aca="false">IF(P240-Q240&lt;&gt;0,P240-Q240,R239)</f>
        <v>0.125793144203554</v>
      </c>
      <c r="T240" s="31" t="n">
        <f aca="false">INDEX(Curves!$A$12:$AZ$907,$BZ240,CA240)</f>
        <v>0</v>
      </c>
      <c r="U240" s="31" t="n">
        <f aca="false">INDEX(Curves!$A$12:$AZ$907,$BZ240,CB240)</f>
        <v>0</v>
      </c>
      <c r="V240" s="31" t="n">
        <f aca="false">INDEX(Curves!$A$12:$AZ$907,$BZ240,CC240)</f>
        <v>0</v>
      </c>
      <c r="W240" s="31"/>
      <c r="X240" s="31" t="n">
        <f aca="false">INDEX(Curves!$A$12:$AZ$907,$BZ240,CE240)</f>
        <v>0</v>
      </c>
      <c r="Y240" s="31" t="n">
        <f aca="false">INDEX(Curves!$A$12:$AZ$907,$BZ240,CF240)</f>
        <v>0</v>
      </c>
      <c r="Z240" s="31" t="n">
        <f aca="false">INDEX(Curves!$A$12:$AZ$907,$BZ240,CG240)</f>
        <v>0</v>
      </c>
      <c r="AA240" s="31"/>
      <c r="AB240" s="31" t="n">
        <f aca="false">INDEX(Curves!$A$12:$AZ$907,$BZ240,CI240)</f>
        <v>0</v>
      </c>
      <c r="AC240" s="31" t="n">
        <f aca="false">INDEX(Curves!$A$12:$AZ$907,$BZ240,CJ240)</f>
        <v>0</v>
      </c>
      <c r="AD240" s="31" t="n">
        <f aca="false">INDEX(Curves!$A$12:$AZ$907,$BZ240,CK240)</f>
        <v>0</v>
      </c>
      <c r="AE240" s="31"/>
      <c r="AF240" s="31" t="n">
        <f aca="false">INDEX(Curves!$A$12:$AZ$907,$BZ240,CM240)</f>
        <v>0</v>
      </c>
      <c r="AG240" s="31" t="n">
        <f aca="false">INDEX(Curves!$A$12:$AZ$907,$BZ240,CN240)</f>
        <v>0</v>
      </c>
      <c r="AH240" s="31" t="n">
        <f aca="false">INDEX(Curves!$A$12:$AZ$907,$BZ240,CO240)</f>
        <v>0</v>
      </c>
      <c r="AI240" s="31"/>
      <c r="AJ240" s="31" t="n">
        <f aca="false">INDEX(Curves!$A$12:$AZ$907,$BZ240,CQ240)</f>
        <v>0</v>
      </c>
      <c r="AK240" s="31" t="n">
        <f aca="false">INDEX(Curves!$A$12:$AZ$907,$BZ240,CR240)</f>
        <v>0</v>
      </c>
      <c r="AL240" s="31" t="n">
        <f aca="false">INDEX(Curves!$A$12:$AZ$907,$BZ240,CS240)</f>
        <v>0</v>
      </c>
      <c r="AM240" s="31"/>
      <c r="AN240" s="31" t="n">
        <f aca="false">INDEX(Curves!$A$12:$AZ$907,$BZ240,CU240)</f>
        <v>0</v>
      </c>
      <c r="AO240" s="31" t="n">
        <f aca="false">INDEX(Curves!$A$12:$AZ$907,$BZ240,CV240)</f>
        <v>0</v>
      </c>
      <c r="AP240" s="31" t="n">
        <f aca="false">INDEX(Curves!$A$12:$AZ$907,$BZ240,CW240)</f>
        <v>0</v>
      </c>
      <c r="AQ240" s="31"/>
      <c r="AR240" s="31" t="n">
        <f aca="false">INDEX(Curves!$A$12:$AZ$907,$BZ240,CY240)</f>
        <v>0</v>
      </c>
      <c r="AS240" s="31" t="n">
        <f aca="false">INDEX(Curves!$A$12:$AZ$907,$BZ240,CZ240)</f>
        <v>0</v>
      </c>
      <c r="AT240" s="31" t="n">
        <f aca="false">INDEX(Curves!$A$12:$AZ$907,$BZ240,DA240)</f>
        <v>0</v>
      </c>
      <c r="AU240" s="31"/>
      <c r="AV240" s="31" t="n">
        <f aca="false">INDEX(Curves!$A$12:$AZ$907,$BZ240,DC240)</f>
        <v>2.149</v>
      </c>
      <c r="AW240" s="31" t="n">
        <f aca="false">INDEX(Curves!$A$12:$AZ$907,$BZ240,DD240)</f>
        <v>0.376</v>
      </c>
      <c r="AX240" s="31" t="n">
        <f aca="false">INDEX(Curves!$A$12:$AZ$907,$BZ240,DE240)</f>
        <v>0.999148106608846</v>
      </c>
      <c r="AY240" s="31"/>
      <c r="AZ240" s="31" t="n">
        <f aca="false">INDEX(Curves!$A$12:$AZ$907,$BZ240,DG240)</f>
        <v>2.275</v>
      </c>
      <c r="BA240" s="31" t="n">
        <f aca="false">INDEX(Curves!$A$12:$AZ$907,$BZ240,DH240)</f>
        <v>0.37</v>
      </c>
      <c r="BB240" s="31" t="n">
        <f aca="false">INDEX(Curves!$A$12:$AZ$907,$BZ240,DI240)</f>
        <v>0.994769330897168</v>
      </c>
      <c r="BC240" s="31"/>
      <c r="BD240" s="31" t="n">
        <f aca="false">INDEX(Curves!$A$12:$AZ$907,$BZ240,DK240)</f>
        <v>2.235</v>
      </c>
      <c r="BE240" s="31" t="n">
        <f aca="false">INDEX(Curves!$A$12:$AZ$907,$BZ240,DL240)</f>
        <v>0.355</v>
      </c>
      <c r="BF240" s="31" t="n">
        <f aca="false">INDEX(Curves!$A$12:$AZ$907,$BZ240,DM240)</f>
        <v>0.990396613060605</v>
      </c>
      <c r="BG240" s="31"/>
      <c r="BH240" s="31" t="n">
        <f aca="false">INDEX(Curves!$A$12:$AZ$907,$BZ240,DO240)</f>
        <v>2.19</v>
      </c>
      <c r="BI240" s="31" t="n">
        <f aca="false">INDEX(Curves!$A$12:$AZ$907,$BZ240,DP240)</f>
        <v>0.35</v>
      </c>
      <c r="BJ240" s="31" t="n">
        <f aca="false">INDEX(Curves!$A$12:$AZ$907,$BZ240,DQ240)</f>
        <v>0.98636682520451</v>
      </c>
      <c r="BK240" s="0"/>
      <c r="BL240" s="0"/>
      <c r="BM240" s="51" t="n">
        <f aca="false">BM239</f>
        <v>35916</v>
      </c>
      <c r="BN240" s="51" t="n">
        <f aca="false">EOMONTH(BM240,1)</f>
        <v>35976</v>
      </c>
      <c r="BO240" s="51" t="n">
        <f aca="false">EOMONTH(BN240,1)</f>
        <v>36007</v>
      </c>
      <c r="BP240" s="51" t="n">
        <f aca="false">EOMONTH(BO240,1)</f>
        <v>36038</v>
      </c>
      <c r="BQ240" s="51" t="n">
        <f aca="false">EOMONTH(BP240,1)</f>
        <v>36068</v>
      </c>
      <c r="BR240" s="51" t="n">
        <f aca="false">EOMONTH(BQ240,1)</f>
        <v>36099</v>
      </c>
      <c r="BS240" s="51" t="n">
        <f aca="false">EOMONTH(BR240,1)</f>
        <v>36129</v>
      </c>
      <c r="BT240" s="51" t="n">
        <f aca="false">EOMONTH(BS240,1)</f>
        <v>36160</v>
      </c>
      <c r="BU240" s="51" t="n">
        <f aca="false">EOMONTH(BT240,1)</f>
        <v>36191</v>
      </c>
      <c r="BV240" s="51" t="n">
        <f aca="false">EOMONTH(BU240,1)</f>
        <v>36219</v>
      </c>
      <c r="BW240" s="51" t="n">
        <f aca="false">EOMONTH(BV240,1)</f>
        <v>36250</v>
      </c>
      <c r="BX240" s="52"/>
      <c r="BZ240" s="34" t="n">
        <f aca="false">MATCH(C240,Curves!$C$12:$C$433,0)</f>
        <v>238</v>
      </c>
      <c r="CA240" s="34" t="n">
        <f aca="false">MATCH(CONCATENATE("NG ",TEXT($BM240,"mmm-yyyy")),Curves!$11:$11,0)</f>
        <v>20</v>
      </c>
      <c r="CB240" s="34" t="n">
        <f aca="false">MATCH(CONCATENATE("B ",TEXT($BM240,"mmm-yyyy")),Curves!$11:$11,0)</f>
        <v>8</v>
      </c>
      <c r="CC240" s="34" t="n">
        <f aca="false">MATCH(CONCATENATE("DISC ",TEXT($BM240,"mmm-yyyy")),Curves!$11:$11,0)</f>
        <v>32</v>
      </c>
      <c r="CD240" s="34"/>
      <c r="CE240" s="34" t="n">
        <f aca="false">MATCH(CONCATENATE("NG ",TEXT($BN240,"mmm-yyyy")),Curves!$11:$11,0)</f>
        <v>21</v>
      </c>
      <c r="CF240" s="34" t="n">
        <f aca="false">MATCH(CONCATENATE("B ",TEXT($BN240,"mmm-yyyy")),Curves!$11:$11,0)</f>
        <v>9</v>
      </c>
      <c r="CG240" s="34" t="n">
        <f aca="false">MATCH(CONCATENATE("DISC ",TEXT($BN240,"mmm-yyyy")),Curves!$11:$11,0)</f>
        <v>33</v>
      </c>
      <c r="CH240" s="34"/>
      <c r="CI240" s="34" t="n">
        <f aca="false">MATCH(CONCATENATE("NG ",TEXT($BO240,"mmm-yyyy")),Curves!$11:$11,0)</f>
        <v>22</v>
      </c>
      <c r="CJ240" s="34" t="n">
        <f aca="false">MATCH(CONCATENATE("B ",TEXT($BO240,"mmm-yyyy")),Curves!$11:$11,0)</f>
        <v>10</v>
      </c>
      <c r="CK240" s="34" t="n">
        <f aca="false">MATCH(CONCATENATE("DISC ",TEXT($BO240,"mmm-yyyy")),Curves!$11:$11,0)</f>
        <v>34</v>
      </c>
      <c r="CL240" s="34"/>
      <c r="CM240" s="34" t="n">
        <f aca="false">MATCH(CONCATENATE("NG ",TEXT($BP240,"mmm-yyyy")),Curves!$11:$11,0)</f>
        <v>23</v>
      </c>
      <c r="CN240" s="34" t="n">
        <f aca="false">MATCH(CONCATENATE("B ",TEXT($BP240,"mmm-yyyy")),Curves!$11:$11,0)</f>
        <v>11</v>
      </c>
      <c r="CO240" s="34" t="n">
        <f aca="false">MATCH(CONCATENATE("DISC ",TEXT($BP240,"mmm-yyyy")),Curves!$11:$11,0)</f>
        <v>35</v>
      </c>
      <c r="CP240" s="34"/>
      <c r="CQ240" s="34" t="n">
        <f aca="false">MATCH(CONCATENATE("NG ",TEXT($BQ240,"mmm-yyyy")),Curves!$11:$11,0)</f>
        <v>24</v>
      </c>
      <c r="CR240" s="34" t="n">
        <f aca="false">MATCH(CONCATENATE("B ",TEXT($BQ240,"mmm-yyyy")),Curves!$11:$11,0)</f>
        <v>12</v>
      </c>
      <c r="CS240" s="34" t="n">
        <f aca="false">MATCH(CONCATENATE("DISC ",TEXT($BQ240,"mmm-yyyy")),Curves!$11:$11,0)</f>
        <v>36</v>
      </c>
      <c r="CT240" s="34"/>
      <c r="CU240" s="34" t="n">
        <f aca="false">MATCH(CONCATENATE("NG ",TEXT($BR240,"mmm-yyyy")),Curves!$11:$11,0)</f>
        <v>25</v>
      </c>
      <c r="CV240" s="34" t="n">
        <f aca="false">MATCH(CONCATENATE("B ",TEXT($BR240,"mmm-yyyy")),Curves!$11:$11,0)</f>
        <v>13</v>
      </c>
      <c r="CW240" s="34" t="n">
        <f aca="false">MATCH(CONCATENATE("DISC ",TEXT($BR240,"mmm-yyyy")),Curves!$11:$11,0)</f>
        <v>37</v>
      </c>
      <c r="CX240" s="34"/>
      <c r="CY240" s="34" t="n">
        <f aca="false">MATCH(CONCATENATE("NG ",TEXT($BS240,"mmm-yyyy")),Curves!$11:$11,0)</f>
        <v>26</v>
      </c>
      <c r="CZ240" s="34" t="n">
        <f aca="false">MATCH(CONCATENATE("B ",TEXT($BS240,"mmm-yyyy")),Curves!$11:$11,0)</f>
        <v>14</v>
      </c>
      <c r="DA240" s="34" t="n">
        <f aca="false">MATCH(CONCATENATE("DISC ",TEXT($BS240,"mmm-yyyy")),Curves!$11:$11,0)</f>
        <v>38</v>
      </c>
      <c r="DB240" s="34"/>
      <c r="DC240" s="34" t="n">
        <f aca="false">MATCH(CONCATENATE("NG ",TEXT($BT240,"mmm-yyyy")),Curves!$11:$11,0)</f>
        <v>27</v>
      </c>
      <c r="DD240" s="34" t="n">
        <f aca="false">MATCH(CONCATENATE("B ",TEXT($BT240,"mmm-yyyy")),Curves!$11:$11,0)</f>
        <v>15</v>
      </c>
      <c r="DE240" s="34" t="n">
        <f aca="false">MATCH(CONCATENATE("DISC ",TEXT($BT240,"mmm-yyyy")),Curves!$11:$11,0)</f>
        <v>39</v>
      </c>
      <c r="DF240" s="34"/>
      <c r="DG240" s="34" t="n">
        <f aca="false">MATCH(CONCATENATE("NG ",TEXT($BU240,"mmm-yyyy")),Curves!$11:$11,0)</f>
        <v>28</v>
      </c>
      <c r="DH240" s="34" t="n">
        <f aca="false">MATCH(CONCATENATE("B ",TEXT($BU240,"mmm-yyyy")),Curves!$11:$11,0)</f>
        <v>16</v>
      </c>
      <c r="DI240" s="34" t="n">
        <f aca="false">MATCH(CONCATENATE("DISC ",TEXT($BU240,"mmm-yyyy")),Curves!$11:$11,0)</f>
        <v>40</v>
      </c>
      <c r="DK240" s="34" t="n">
        <f aca="false">MATCH(CONCATENATE("NG ",TEXT($BV240,"mmm-yyyy")),Curves!$11:$11,0)</f>
        <v>29</v>
      </c>
      <c r="DL240" s="34" t="n">
        <f aca="false">MATCH(CONCATENATE("B ",TEXT($BV240,"mmm-yyyy")),Curves!$11:$11,0)</f>
        <v>17</v>
      </c>
      <c r="DM240" s="34" t="n">
        <f aca="false">MATCH(CONCATENATE("DISC ",TEXT($BV240,"mmm-yyyy")),Curves!$11:$11,0)</f>
        <v>41</v>
      </c>
      <c r="DO240" s="34" t="n">
        <f aca="false">MATCH(CONCATENATE("NG ",TEXT($BW240,"mmm-yyyy")),Curves!$11:$11,0)</f>
        <v>30</v>
      </c>
      <c r="DP240" s="34" t="n">
        <f aca="false">MATCH(CONCATENATE("B ",TEXT($BW240,"mmm-yyyy")),Curves!$11:$11,0)</f>
        <v>18</v>
      </c>
      <c r="DQ240" s="34" t="n">
        <f aca="false">MATCH(CONCATENATE("DISC ",TEXT($BW240,"mmm-yyyy")),Curves!$11:$11,0)</f>
        <v>42</v>
      </c>
    </row>
    <row r="241" customFormat="false" ht="12.75" hidden="false" customHeight="false" outlineLevel="0" collapsed="false">
      <c r="B241" s="26" t="n">
        <f aca="false">IF(C241&lt;&gt;"",IF(C241&gt;=(WORKDAY(EOMONTH(C241,0)+1,-2)),EOMONTH(EOMONTH(C241,0)+1,0)+1,EOMONTH(C241,0)+1),"")</f>
        <v>36130</v>
      </c>
      <c r="C241" s="45" t="n">
        <f aca="false">IF(Curves!C250&lt;&gt;"",Curves!C250,"")</f>
        <v>36124</v>
      </c>
      <c r="D241" s="46"/>
      <c r="E241" s="47" t="n">
        <f aca="false">(T241+U241)*V241</f>
        <v>0</v>
      </c>
      <c r="F241" s="47" t="n">
        <f aca="false">(X241+Y241)*Z241</f>
        <v>0</v>
      </c>
      <c r="G241" s="47" t="n">
        <f aca="false">(AB241+AC241)*AD241</f>
        <v>0</v>
      </c>
      <c r="H241" s="47" t="n">
        <f aca="false">(AF241+AG241)*AH241</f>
        <v>0</v>
      </c>
      <c r="I241" s="47" t="n">
        <f aca="false">(AJ241+AK241)*AL241</f>
        <v>0</v>
      </c>
      <c r="J241" s="47" t="n">
        <f aca="false">(AN241+AO241)*AP241</f>
        <v>0</v>
      </c>
      <c r="K241" s="47" t="n">
        <f aca="false">(AR241+AS241)*AT241</f>
        <v>0</v>
      </c>
      <c r="L241" s="47" t="n">
        <f aca="false">(AV241+AW241)*AX241</f>
        <v>2.52319783271963</v>
      </c>
      <c r="M241" s="47" t="n">
        <f aca="false">(AZ241+BA241)*BB241</f>
        <v>2.55304908126659</v>
      </c>
      <c r="N241" s="47" t="n">
        <f aca="false">(BD241+BE241)*BF241</f>
        <v>2.51511968165588</v>
      </c>
      <c r="O241" s="48" t="n">
        <f aca="false">(BH241+BI241)*BJ241</f>
        <v>2.47034149086747</v>
      </c>
      <c r="P241" s="49" t="n">
        <f aca="false">MAX(E241:O241)</f>
        <v>2.55304908126659</v>
      </c>
      <c r="Q241" s="49" t="n">
        <f aca="false">MIN(L241:O241)</f>
        <v>2.47034149086747</v>
      </c>
      <c r="R241" s="50" t="n">
        <f aca="false">IF(P241-Q241&lt;&gt;0,P241-Q241,R240)</f>
        <v>0.0827075903991172</v>
      </c>
      <c r="T241" s="31" t="n">
        <f aca="false">INDEX(Curves!$A$12:$AZ$907,$BZ241,CA241)</f>
        <v>0</v>
      </c>
      <c r="U241" s="31" t="n">
        <f aca="false">INDEX(Curves!$A$12:$AZ$907,$BZ241,CB241)</f>
        <v>0</v>
      </c>
      <c r="V241" s="31" t="n">
        <f aca="false">INDEX(Curves!$A$12:$AZ$907,$BZ241,CC241)</f>
        <v>0</v>
      </c>
      <c r="W241" s="31"/>
      <c r="X241" s="31" t="n">
        <f aca="false">INDEX(Curves!$A$12:$AZ$907,$BZ241,CE241)</f>
        <v>0</v>
      </c>
      <c r="Y241" s="31" t="n">
        <f aca="false">INDEX(Curves!$A$12:$AZ$907,$BZ241,CF241)</f>
        <v>0</v>
      </c>
      <c r="Z241" s="31" t="n">
        <f aca="false">INDEX(Curves!$A$12:$AZ$907,$BZ241,CG241)</f>
        <v>0</v>
      </c>
      <c r="AA241" s="31"/>
      <c r="AB241" s="31" t="n">
        <f aca="false">INDEX(Curves!$A$12:$AZ$907,$BZ241,CI241)</f>
        <v>0</v>
      </c>
      <c r="AC241" s="31" t="n">
        <f aca="false">INDEX(Curves!$A$12:$AZ$907,$BZ241,CJ241)</f>
        <v>0</v>
      </c>
      <c r="AD241" s="31" t="n">
        <f aca="false">INDEX(Curves!$A$12:$AZ$907,$BZ241,CK241)</f>
        <v>0</v>
      </c>
      <c r="AE241" s="31"/>
      <c r="AF241" s="31" t="n">
        <f aca="false">INDEX(Curves!$A$12:$AZ$907,$BZ241,CM241)</f>
        <v>0</v>
      </c>
      <c r="AG241" s="31" t="n">
        <f aca="false">INDEX(Curves!$A$12:$AZ$907,$BZ241,CN241)</f>
        <v>0</v>
      </c>
      <c r="AH241" s="31" t="n">
        <f aca="false">INDEX(Curves!$A$12:$AZ$907,$BZ241,CO241)</f>
        <v>0</v>
      </c>
      <c r="AI241" s="31"/>
      <c r="AJ241" s="31" t="n">
        <f aca="false">INDEX(Curves!$A$12:$AZ$907,$BZ241,CQ241)</f>
        <v>0</v>
      </c>
      <c r="AK241" s="31" t="n">
        <f aca="false">INDEX(Curves!$A$12:$AZ$907,$BZ241,CR241)</f>
        <v>0</v>
      </c>
      <c r="AL241" s="31" t="n">
        <f aca="false">INDEX(Curves!$A$12:$AZ$907,$BZ241,CS241)</f>
        <v>0</v>
      </c>
      <c r="AM241" s="31"/>
      <c r="AN241" s="31" t="n">
        <f aca="false">INDEX(Curves!$A$12:$AZ$907,$BZ241,CU241)</f>
        <v>0</v>
      </c>
      <c r="AO241" s="31" t="n">
        <f aca="false">INDEX(Curves!$A$12:$AZ$907,$BZ241,CV241)</f>
        <v>0</v>
      </c>
      <c r="AP241" s="31" t="n">
        <f aca="false">INDEX(Curves!$A$12:$AZ$907,$BZ241,CW241)</f>
        <v>0</v>
      </c>
      <c r="AQ241" s="31"/>
      <c r="AR241" s="31" t="n">
        <f aca="false">INDEX(Curves!$A$12:$AZ$907,$BZ241,CY241)</f>
        <v>0</v>
      </c>
      <c r="AS241" s="31" t="n">
        <f aca="false">INDEX(Curves!$A$12:$AZ$907,$BZ241,CZ241)</f>
        <v>0</v>
      </c>
      <c r="AT241" s="31" t="n">
        <f aca="false">INDEX(Curves!$A$12:$AZ$907,$BZ241,DA241)</f>
        <v>0</v>
      </c>
      <c r="AU241" s="31"/>
      <c r="AV241" s="31" t="n">
        <f aca="false">INDEX(Curves!$A$12:$AZ$907,$BZ241,DC241)</f>
        <v>2.149</v>
      </c>
      <c r="AW241" s="31" t="n">
        <f aca="false">INDEX(Curves!$A$12:$AZ$907,$BZ241,DD241)</f>
        <v>0.376</v>
      </c>
      <c r="AX241" s="31" t="n">
        <f aca="false">INDEX(Curves!$A$12:$AZ$907,$BZ241,DE241)</f>
        <v>0.99928627038401</v>
      </c>
      <c r="AY241" s="31"/>
      <c r="AZ241" s="31" t="n">
        <f aca="false">INDEX(Curves!$A$12:$AZ$907,$BZ241,DG241)</f>
        <v>2.196</v>
      </c>
      <c r="BA241" s="31" t="n">
        <f aca="false">INDEX(Curves!$A$12:$AZ$907,$BZ241,DH241)</f>
        <v>0.37</v>
      </c>
      <c r="BB241" s="31" t="n">
        <f aca="false">INDEX(Curves!$A$12:$AZ$907,$BZ241,DI241)</f>
        <v>0.99495287656531</v>
      </c>
      <c r="BC241" s="31"/>
      <c r="BD241" s="31" t="n">
        <f aca="false">INDEX(Curves!$A$12:$AZ$907,$BZ241,DK241)</f>
        <v>2.184</v>
      </c>
      <c r="BE241" s="31" t="n">
        <f aca="false">INDEX(Curves!$A$12:$AZ$907,$BZ241,DL241)</f>
        <v>0.355</v>
      </c>
      <c r="BF241" s="31" t="n">
        <f aca="false">INDEX(Curves!$A$12:$AZ$907,$BZ241,DM241)</f>
        <v>0.990594596949933</v>
      </c>
      <c r="BG241" s="31"/>
      <c r="BH241" s="31" t="n">
        <f aca="false">INDEX(Curves!$A$12:$AZ$907,$BZ241,DO241)</f>
        <v>2.154</v>
      </c>
      <c r="BI241" s="31" t="n">
        <f aca="false">INDEX(Curves!$A$12:$AZ$907,$BZ241,DP241)</f>
        <v>0.35</v>
      </c>
      <c r="BJ241" s="31" t="n">
        <f aca="false">INDEX(Curves!$A$12:$AZ$907,$BZ241,DQ241)</f>
        <v>0.986558103381577</v>
      </c>
      <c r="BK241" s="0"/>
      <c r="BL241" s="0"/>
      <c r="BM241" s="51" t="n">
        <f aca="false">BM240</f>
        <v>35916</v>
      </c>
      <c r="BN241" s="51" t="n">
        <f aca="false">EOMONTH(BM241,1)</f>
        <v>35976</v>
      </c>
      <c r="BO241" s="51" t="n">
        <f aca="false">EOMONTH(BN241,1)</f>
        <v>36007</v>
      </c>
      <c r="BP241" s="51" t="n">
        <f aca="false">EOMONTH(BO241,1)</f>
        <v>36038</v>
      </c>
      <c r="BQ241" s="51" t="n">
        <f aca="false">EOMONTH(BP241,1)</f>
        <v>36068</v>
      </c>
      <c r="BR241" s="51" t="n">
        <f aca="false">EOMONTH(BQ241,1)</f>
        <v>36099</v>
      </c>
      <c r="BS241" s="51" t="n">
        <f aca="false">EOMONTH(BR241,1)</f>
        <v>36129</v>
      </c>
      <c r="BT241" s="51" t="n">
        <f aca="false">EOMONTH(BS241,1)</f>
        <v>36160</v>
      </c>
      <c r="BU241" s="51" t="n">
        <f aca="false">EOMONTH(BT241,1)</f>
        <v>36191</v>
      </c>
      <c r="BV241" s="51" t="n">
        <f aca="false">EOMONTH(BU241,1)</f>
        <v>36219</v>
      </c>
      <c r="BW241" s="51" t="n">
        <f aca="false">EOMONTH(BV241,1)</f>
        <v>36250</v>
      </c>
      <c r="BX241" s="52"/>
      <c r="BZ241" s="34" t="n">
        <f aca="false">MATCH(C241,Curves!$C$12:$C$433,0)</f>
        <v>239</v>
      </c>
      <c r="CA241" s="34" t="n">
        <f aca="false">MATCH(CONCATENATE("NG ",TEXT($BM241,"mmm-yyyy")),Curves!$11:$11,0)</f>
        <v>20</v>
      </c>
      <c r="CB241" s="34" t="n">
        <f aca="false">MATCH(CONCATENATE("B ",TEXT($BM241,"mmm-yyyy")),Curves!$11:$11,0)</f>
        <v>8</v>
      </c>
      <c r="CC241" s="34" t="n">
        <f aca="false">MATCH(CONCATENATE("DISC ",TEXT($BM241,"mmm-yyyy")),Curves!$11:$11,0)</f>
        <v>32</v>
      </c>
      <c r="CD241" s="34"/>
      <c r="CE241" s="34" t="n">
        <f aca="false">MATCH(CONCATENATE("NG ",TEXT($BN241,"mmm-yyyy")),Curves!$11:$11,0)</f>
        <v>21</v>
      </c>
      <c r="CF241" s="34" t="n">
        <f aca="false">MATCH(CONCATENATE("B ",TEXT($BN241,"mmm-yyyy")),Curves!$11:$11,0)</f>
        <v>9</v>
      </c>
      <c r="CG241" s="34" t="n">
        <f aca="false">MATCH(CONCATENATE("DISC ",TEXT($BN241,"mmm-yyyy")),Curves!$11:$11,0)</f>
        <v>33</v>
      </c>
      <c r="CH241" s="34"/>
      <c r="CI241" s="34" t="n">
        <f aca="false">MATCH(CONCATENATE("NG ",TEXT($BO241,"mmm-yyyy")),Curves!$11:$11,0)</f>
        <v>22</v>
      </c>
      <c r="CJ241" s="34" t="n">
        <f aca="false">MATCH(CONCATENATE("B ",TEXT($BO241,"mmm-yyyy")),Curves!$11:$11,0)</f>
        <v>10</v>
      </c>
      <c r="CK241" s="34" t="n">
        <f aca="false">MATCH(CONCATENATE("DISC ",TEXT($BO241,"mmm-yyyy")),Curves!$11:$11,0)</f>
        <v>34</v>
      </c>
      <c r="CL241" s="34"/>
      <c r="CM241" s="34" t="n">
        <f aca="false">MATCH(CONCATENATE("NG ",TEXT($BP241,"mmm-yyyy")),Curves!$11:$11,0)</f>
        <v>23</v>
      </c>
      <c r="CN241" s="34" t="n">
        <f aca="false">MATCH(CONCATENATE("B ",TEXT($BP241,"mmm-yyyy")),Curves!$11:$11,0)</f>
        <v>11</v>
      </c>
      <c r="CO241" s="34" t="n">
        <f aca="false">MATCH(CONCATENATE("DISC ",TEXT($BP241,"mmm-yyyy")),Curves!$11:$11,0)</f>
        <v>35</v>
      </c>
      <c r="CP241" s="34"/>
      <c r="CQ241" s="34" t="n">
        <f aca="false">MATCH(CONCATENATE("NG ",TEXT($BQ241,"mmm-yyyy")),Curves!$11:$11,0)</f>
        <v>24</v>
      </c>
      <c r="CR241" s="34" t="n">
        <f aca="false">MATCH(CONCATENATE("B ",TEXT($BQ241,"mmm-yyyy")),Curves!$11:$11,0)</f>
        <v>12</v>
      </c>
      <c r="CS241" s="34" t="n">
        <f aca="false">MATCH(CONCATENATE("DISC ",TEXT($BQ241,"mmm-yyyy")),Curves!$11:$11,0)</f>
        <v>36</v>
      </c>
      <c r="CT241" s="34"/>
      <c r="CU241" s="34" t="n">
        <f aca="false">MATCH(CONCATENATE("NG ",TEXT($BR241,"mmm-yyyy")),Curves!$11:$11,0)</f>
        <v>25</v>
      </c>
      <c r="CV241" s="34" t="n">
        <f aca="false">MATCH(CONCATENATE("B ",TEXT($BR241,"mmm-yyyy")),Curves!$11:$11,0)</f>
        <v>13</v>
      </c>
      <c r="CW241" s="34" t="n">
        <f aca="false">MATCH(CONCATENATE("DISC ",TEXT($BR241,"mmm-yyyy")),Curves!$11:$11,0)</f>
        <v>37</v>
      </c>
      <c r="CX241" s="34"/>
      <c r="CY241" s="34" t="n">
        <f aca="false">MATCH(CONCATENATE("NG ",TEXT($BS241,"mmm-yyyy")),Curves!$11:$11,0)</f>
        <v>26</v>
      </c>
      <c r="CZ241" s="34" t="n">
        <f aca="false">MATCH(CONCATENATE("B ",TEXT($BS241,"mmm-yyyy")),Curves!$11:$11,0)</f>
        <v>14</v>
      </c>
      <c r="DA241" s="34" t="n">
        <f aca="false">MATCH(CONCATENATE("DISC ",TEXT($BS241,"mmm-yyyy")),Curves!$11:$11,0)</f>
        <v>38</v>
      </c>
      <c r="DB241" s="34"/>
      <c r="DC241" s="34" t="n">
        <f aca="false">MATCH(CONCATENATE("NG ",TEXT($BT241,"mmm-yyyy")),Curves!$11:$11,0)</f>
        <v>27</v>
      </c>
      <c r="DD241" s="34" t="n">
        <f aca="false">MATCH(CONCATENATE("B ",TEXT($BT241,"mmm-yyyy")),Curves!$11:$11,0)</f>
        <v>15</v>
      </c>
      <c r="DE241" s="34" t="n">
        <f aca="false">MATCH(CONCATENATE("DISC ",TEXT($BT241,"mmm-yyyy")),Curves!$11:$11,0)</f>
        <v>39</v>
      </c>
      <c r="DF241" s="34"/>
      <c r="DG241" s="34" t="n">
        <f aca="false">MATCH(CONCATENATE("NG ",TEXT($BU241,"mmm-yyyy")),Curves!$11:$11,0)</f>
        <v>28</v>
      </c>
      <c r="DH241" s="34" t="n">
        <f aca="false">MATCH(CONCATENATE("B ",TEXT($BU241,"mmm-yyyy")),Curves!$11:$11,0)</f>
        <v>16</v>
      </c>
      <c r="DI241" s="34" t="n">
        <f aca="false">MATCH(CONCATENATE("DISC ",TEXT($BU241,"mmm-yyyy")),Curves!$11:$11,0)</f>
        <v>40</v>
      </c>
      <c r="DK241" s="34" t="n">
        <f aca="false">MATCH(CONCATENATE("NG ",TEXT($BV241,"mmm-yyyy")),Curves!$11:$11,0)</f>
        <v>29</v>
      </c>
      <c r="DL241" s="34" t="n">
        <f aca="false">MATCH(CONCATENATE("B ",TEXT($BV241,"mmm-yyyy")),Curves!$11:$11,0)</f>
        <v>17</v>
      </c>
      <c r="DM241" s="34" t="n">
        <f aca="false">MATCH(CONCATENATE("DISC ",TEXT($BV241,"mmm-yyyy")),Curves!$11:$11,0)</f>
        <v>41</v>
      </c>
      <c r="DO241" s="34" t="n">
        <f aca="false">MATCH(CONCATENATE("NG ",TEXT($BW241,"mmm-yyyy")),Curves!$11:$11,0)</f>
        <v>30</v>
      </c>
      <c r="DP241" s="34" t="n">
        <f aca="false">MATCH(CONCATENATE("B ",TEXT($BW241,"mmm-yyyy")),Curves!$11:$11,0)</f>
        <v>18</v>
      </c>
      <c r="DQ241" s="34" t="n">
        <f aca="false">MATCH(CONCATENATE("DISC ",TEXT($BW241,"mmm-yyyy")),Curves!$11:$11,0)</f>
        <v>42</v>
      </c>
    </row>
    <row r="242" customFormat="false" ht="12.75" hidden="false" customHeight="false" outlineLevel="0" collapsed="false">
      <c r="B242" s="26" t="n">
        <f aca="false">IF(C242&lt;&gt;"",IF(C242&gt;=(WORKDAY(EOMONTH(C242,0)+1,-2)),EOMONTH(EOMONTH(C242,0)+1,0)+1,EOMONTH(C242,0)+1),"")</f>
        <v>36130</v>
      </c>
      <c r="C242" s="45" t="n">
        <f aca="false">IF(Curves!C251&lt;&gt;"",Curves!C251,"")</f>
        <v>36125</v>
      </c>
      <c r="D242" s="46"/>
      <c r="E242" s="47" t="n">
        <f aca="false">(T242+U242)*V242</f>
        <v>0</v>
      </c>
      <c r="F242" s="47" t="n">
        <f aca="false">(X242+Y242)*Z242</f>
        <v>0</v>
      </c>
      <c r="G242" s="47" t="n">
        <f aca="false">(AB242+AC242)*AD242</f>
        <v>0</v>
      </c>
      <c r="H242" s="47" t="n">
        <f aca="false">(AF242+AG242)*AH242</f>
        <v>0</v>
      </c>
      <c r="I242" s="47" t="n">
        <f aca="false">(AJ242+AK242)*AL242</f>
        <v>0</v>
      </c>
      <c r="J242" s="47" t="n">
        <f aca="false">(AN242+AO242)*AP242</f>
        <v>0</v>
      </c>
      <c r="K242" s="47" t="n">
        <f aca="false">(AR242+AS242)*AT242</f>
        <v>0</v>
      </c>
      <c r="L242" s="47" t="n">
        <f aca="false">(AV242+AW242)*AX242</f>
        <v>0</v>
      </c>
      <c r="M242" s="47" t="n">
        <f aca="false">(AZ242+BA242)*BB242</f>
        <v>0</v>
      </c>
      <c r="N242" s="47" t="n">
        <f aca="false">(BD242+BE242)*BF242</f>
        <v>0</v>
      </c>
      <c r="O242" s="48" t="n">
        <f aca="false">(BH242+BI242)*BJ242</f>
        <v>0</v>
      </c>
      <c r="P242" s="49" t="n">
        <f aca="false">MAX(E242:O242)</f>
        <v>0</v>
      </c>
      <c r="Q242" s="49" t="n">
        <f aca="false">MIN(L242:O242)</f>
        <v>0</v>
      </c>
      <c r="R242" s="50" t="n">
        <f aca="false">IF(P242-Q242&lt;&gt;0,P242-Q242,R241)</f>
        <v>0.0827075903991172</v>
      </c>
      <c r="T242" s="31" t="n">
        <f aca="false">INDEX(Curves!$A$12:$AZ$907,$BZ242,CA242)</f>
        <v>0</v>
      </c>
      <c r="U242" s="31" t="n">
        <f aca="false">INDEX(Curves!$A$12:$AZ$907,$BZ242,CB242)</f>
        <v>0</v>
      </c>
      <c r="V242" s="31" t="n">
        <f aca="false">INDEX(Curves!$A$12:$AZ$907,$BZ242,CC242)</f>
        <v>0</v>
      </c>
      <c r="W242" s="31"/>
      <c r="X242" s="31" t="n">
        <f aca="false">INDEX(Curves!$A$12:$AZ$907,$BZ242,CE242)</f>
        <v>0</v>
      </c>
      <c r="Y242" s="31" t="n">
        <f aca="false">INDEX(Curves!$A$12:$AZ$907,$BZ242,CF242)</f>
        <v>0</v>
      </c>
      <c r="Z242" s="31" t="n">
        <f aca="false">INDEX(Curves!$A$12:$AZ$907,$BZ242,CG242)</f>
        <v>0</v>
      </c>
      <c r="AA242" s="31"/>
      <c r="AB242" s="31" t="n">
        <f aca="false">INDEX(Curves!$A$12:$AZ$907,$BZ242,CI242)</f>
        <v>0</v>
      </c>
      <c r="AC242" s="31" t="n">
        <f aca="false">INDEX(Curves!$A$12:$AZ$907,$BZ242,CJ242)</f>
        <v>0</v>
      </c>
      <c r="AD242" s="31" t="n">
        <f aca="false">INDEX(Curves!$A$12:$AZ$907,$BZ242,CK242)</f>
        <v>0</v>
      </c>
      <c r="AE242" s="31"/>
      <c r="AF242" s="31" t="n">
        <f aca="false">INDEX(Curves!$A$12:$AZ$907,$BZ242,CM242)</f>
        <v>0</v>
      </c>
      <c r="AG242" s="31" t="n">
        <f aca="false">INDEX(Curves!$A$12:$AZ$907,$BZ242,CN242)</f>
        <v>0</v>
      </c>
      <c r="AH242" s="31" t="n">
        <f aca="false">INDEX(Curves!$A$12:$AZ$907,$BZ242,CO242)</f>
        <v>0</v>
      </c>
      <c r="AI242" s="31"/>
      <c r="AJ242" s="31" t="n">
        <f aca="false">INDEX(Curves!$A$12:$AZ$907,$BZ242,CQ242)</f>
        <v>0</v>
      </c>
      <c r="AK242" s="31" t="n">
        <f aca="false">INDEX(Curves!$A$12:$AZ$907,$BZ242,CR242)</f>
        <v>0</v>
      </c>
      <c r="AL242" s="31" t="n">
        <f aca="false">INDEX(Curves!$A$12:$AZ$907,$BZ242,CS242)</f>
        <v>0</v>
      </c>
      <c r="AM242" s="31"/>
      <c r="AN242" s="31" t="n">
        <f aca="false">INDEX(Curves!$A$12:$AZ$907,$BZ242,CU242)</f>
        <v>0</v>
      </c>
      <c r="AO242" s="31" t="n">
        <f aca="false">INDEX(Curves!$A$12:$AZ$907,$BZ242,CV242)</f>
        <v>0</v>
      </c>
      <c r="AP242" s="31" t="n">
        <f aca="false">INDEX(Curves!$A$12:$AZ$907,$BZ242,CW242)</f>
        <v>0</v>
      </c>
      <c r="AQ242" s="31"/>
      <c r="AR242" s="31" t="n">
        <f aca="false">INDEX(Curves!$A$12:$AZ$907,$BZ242,CY242)</f>
        <v>0</v>
      </c>
      <c r="AS242" s="31" t="n">
        <f aca="false">INDEX(Curves!$A$12:$AZ$907,$BZ242,CZ242)</f>
        <v>0</v>
      </c>
      <c r="AT242" s="31" t="n">
        <f aca="false">INDEX(Curves!$A$12:$AZ$907,$BZ242,DA242)</f>
        <v>0</v>
      </c>
      <c r="AU242" s="31"/>
      <c r="AV242" s="31" t="n">
        <f aca="false">INDEX(Curves!$A$12:$AZ$907,$BZ242,DC242)</f>
        <v>0</v>
      </c>
      <c r="AW242" s="31" t="n">
        <f aca="false">INDEX(Curves!$A$12:$AZ$907,$BZ242,DD242)</f>
        <v>0</v>
      </c>
      <c r="AX242" s="31" t="n">
        <f aca="false">INDEX(Curves!$A$12:$AZ$907,$BZ242,DE242)</f>
        <v>0</v>
      </c>
      <c r="AY242" s="31"/>
      <c r="AZ242" s="31" t="n">
        <f aca="false">INDEX(Curves!$A$12:$AZ$907,$BZ242,DG242)</f>
        <v>0</v>
      </c>
      <c r="BA242" s="31" t="n">
        <f aca="false">INDEX(Curves!$A$12:$AZ$907,$BZ242,DH242)</f>
        <v>0</v>
      </c>
      <c r="BB242" s="31" t="n">
        <f aca="false">INDEX(Curves!$A$12:$AZ$907,$BZ242,DI242)</f>
        <v>0</v>
      </c>
      <c r="BC242" s="31"/>
      <c r="BD242" s="31" t="n">
        <f aca="false">INDEX(Curves!$A$12:$AZ$907,$BZ242,DK242)</f>
        <v>0</v>
      </c>
      <c r="BE242" s="31" t="n">
        <f aca="false">INDEX(Curves!$A$12:$AZ$907,$BZ242,DL242)</f>
        <v>0</v>
      </c>
      <c r="BF242" s="31" t="n">
        <f aca="false">INDEX(Curves!$A$12:$AZ$907,$BZ242,DM242)</f>
        <v>0</v>
      </c>
      <c r="BG242" s="31"/>
      <c r="BH242" s="31" t="n">
        <f aca="false">INDEX(Curves!$A$12:$AZ$907,$BZ242,DO242)</f>
        <v>0</v>
      </c>
      <c r="BI242" s="31" t="n">
        <f aca="false">INDEX(Curves!$A$12:$AZ$907,$BZ242,DP242)</f>
        <v>0</v>
      </c>
      <c r="BJ242" s="31" t="n">
        <f aca="false">INDEX(Curves!$A$12:$AZ$907,$BZ242,DQ242)</f>
        <v>0</v>
      </c>
      <c r="BK242" s="0"/>
      <c r="BL242" s="0"/>
      <c r="BM242" s="51" t="n">
        <f aca="false">BM241</f>
        <v>35916</v>
      </c>
      <c r="BN242" s="51" t="n">
        <f aca="false">EOMONTH(BM242,1)</f>
        <v>35976</v>
      </c>
      <c r="BO242" s="51" t="n">
        <f aca="false">EOMONTH(BN242,1)</f>
        <v>36007</v>
      </c>
      <c r="BP242" s="51" t="n">
        <f aca="false">EOMONTH(BO242,1)</f>
        <v>36038</v>
      </c>
      <c r="BQ242" s="51" t="n">
        <f aca="false">EOMONTH(BP242,1)</f>
        <v>36068</v>
      </c>
      <c r="BR242" s="51" t="n">
        <f aca="false">EOMONTH(BQ242,1)</f>
        <v>36099</v>
      </c>
      <c r="BS242" s="51" t="n">
        <f aca="false">EOMONTH(BR242,1)</f>
        <v>36129</v>
      </c>
      <c r="BT242" s="51" t="n">
        <f aca="false">EOMONTH(BS242,1)</f>
        <v>36160</v>
      </c>
      <c r="BU242" s="51" t="n">
        <f aca="false">EOMONTH(BT242,1)</f>
        <v>36191</v>
      </c>
      <c r="BV242" s="51" t="n">
        <f aca="false">EOMONTH(BU242,1)</f>
        <v>36219</v>
      </c>
      <c r="BW242" s="51" t="n">
        <f aca="false">EOMONTH(BV242,1)</f>
        <v>36250</v>
      </c>
      <c r="BX242" s="52"/>
      <c r="BZ242" s="34" t="n">
        <f aca="false">MATCH(C242,Curves!$C$12:$C$433,0)</f>
        <v>240</v>
      </c>
      <c r="CA242" s="34" t="n">
        <f aca="false">MATCH(CONCATENATE("NG ",TEXT($BM242,"mmm-yyyy")),Curves!$11:$11,0)</f>
        <v>20</v>
      </c>
      <c r="CB242" s="34" t="n">
        <f aca="false">MATCH(CONCATENATE("B ",TEXT($BM242,"mmm-yyyy")),Curves!$11:$11,0)</f>
        <v>8</v>
      </c>
      <c r="CC242" s="34" t="n">
        <f aca="false">MATCH(CONCATENATE("DISC ",TEXT($BM242,"mmm-yyyy")),Curves!$11:$11,0)</f>
        <v>32</v>
      </c>
      <c r="CD242" s="34"/>
      <c r="CE242" s="34" t="n">
        <f aca="false">MATCH(CONCATENATE("NG ",TEXT($BN242,"mmm-yyyy")),Curves!$11:$11,0)</f>
        <v>21</v>
      </c>
      <c r="CF242" s="34" t="n">
        <f aca="false">MATCH(CONCATENATE("B ",TEXT($BN242,"mmm-yyyy")),Curves!$11:$11,0)</f>
        <v>9</v>
      </c>
      <c r="CG242" s="34" t="n">
        <f aca="false">MATCH(CONCATENATE("DISC ",TEXT($BN242,"mmm-yyyy")),Curves!$11:$11,0)</f>
        <v>33</v>
      </c>
      <c r="CH242" s="34"/>
      <c r="CI242" s="34" t="n">
        <f aca="false">MATCH(CONCATENATE("NG ",TEXT($BO242,"mmm-yyyy")),Curves!$11:$11,0)</f>
        <v>22</v>
      </c>
      <c r="CJ242" s="34" t="n">
        <f aca="false">MATCH(CONCATENATE("B ",TEXT($BO242,"mmm-yyyy")),Curves!$11:$11,0)</f>
        <v>10</v>
      </c>
      <c r="CK242" s="34" t="n">
        <f aca="false">MATCH(CONCATENATE("DISC ",TEXT($BO242,"mmm-yyyy")),Curves!$11:$11,0)</f>
        <v>34</v>
      </c>
      <c r="CL242" s="34"/>
      <c r="CM242" s="34" t="n">
        <f aca="false">MATCH(CONCATENATE("NG ",TEXT($BP242,"mmm-yyyy")),Curves!$11:$11,0)</f>
        <v>23</v>
      </c>
      <c r="CN242" s="34" t="n">
        <f aca="false">MATCH(CONCATENATE("B ",TEXT($BP242,"mmm-yyyy")),Curves!$11:$11,0)</f>
        <v>11</v>
      </c>
      <c r="CO242" s="34" t="n">
        <f aca="false">MATCH(CONCATENATE("DISC ",TEXT($BP242,"mmm-yyyy")),Curves!$11:$11,0)</f>
        <v>35</v>
      </c>
      <c r="CP242" s="34"/>
      <c r="CQ242" s="34" t="n">
        <f aca="false">MATCH(CONCATENATE("NG ",TEXT($BQ242,"mmm-yyyy")),Curves!$11:$11,0)</f>
        <v>24</v>
      </c>
      <c r="CR242" s="34" t="n">
        <f aca="false">MATCH(CONCATENATE("B ",TEXT($BQ242,"mmm-yyyy")),Curves!$11:$11,0)</f>
        <v>12</v>
      </c>
      <c r="CS242" s="34" t="n">
        <f aca="false">MATCH(CONCATENATE("DISC ",TEXT($BQ242,"mmm-yyyy")),Curves!$11:$11,0)</f>
        <v>36</v>
      </c>
      <c r="CT242" s="34"/>
      <c r="CU242" s="34" t="n">
        <f aca="false">MATCH(CONCATENATE("NG ",TEXT($BR242,"mmm-yyyy")),Curves!$11:$11,0)</f>
        <v>25</v>
      </c>
      <c r="CV242" s="34" t="n">
        <f aca="false">MATCH(CONCATENATE("B ",TEXT($BR242,"mmm-yyyy")),Curves!$11:$11,0)</f>
        <v>13</v>
      </c>
      <c r="CW242" s="34" t="n">
        <f aca="false">MATCH(CONCATENATE("DISC ",TEXT($BR242,"mmm-yyyy")),Curves!$11:$11,0)</f>
        <v>37</v>
      </c>
      <c r="CX242" s="34"/>
      <c r="CY242" s="34" t="n">
        <f aca="false">MATCH(CONCATENATE("NG ",TEXT($BS242,"mmm-yyyy")),Curves!$11:$11,0)</f>
        <v>26</v>
      </c>
      <c r="CZ242" s="34" t="n">
        <f aca="false">MATCH(CONCATENATE("B ",TEXT($BS242,"mmm-yyyy")),Curves!$11:$11,0)</f>
        <v>14</v>
      </c>
      <c r="DA242" s="34" t="n">
        <f aca="false">MATCH(CONCATENATE("DISC ",TEXT($BS242,"mmm-yyyy")),Curves!$11:$11,0)</f>
        <v>38</v>
      </c>
      <c r="DB242" s="34"/>
      <c r="DC242" s="34" t="n">
        <f aca="false">MATCH(CONCATENATE("NG ",TEXT($BT242,"mmm-yyyy")),Curves!$11:$11,0)</f>
        <v>27</v>
      </c>
      <c r="DD242" s="34" t="n">
        <f aca="false">MATCH(CONCATENATE("B ",TEXT($BT242,"mmm-yyyy")),Curves!$11:$11,0)</f>
        <v>15</v>
      </c>
      <c r="DE242" s="34" t="n">
        <f aca="false">MATCH(CONCATENATE("DISC ",TEXT($BT242,"mmm-yyyy")),Curves!$11:$11,0)</f>
        <v>39</v>
      </c>
      <c r="DF242" s="34"/>
      <c r="DG242" s="34" t="n">
        <f aca="false">MATCH(CONCATENATE("NG ",TEXT($BU242,"mmm-yyyy")),Curves!$11:$11,0)</f>
        <v>28</v>
      </c>
      <c r="DH242" s="34" t="n">
        <f aca="false">MATCH(CONCATENATE("B ",TEXT($BU242,"mmm-yyyy")),Curves!$11:$11,0)</f>
        <v>16</v>
      </c>
      <c r="DI242" s="34" t="n">
        <f aca="false">MATCH(CONCATENATE("DISC ",TEXT($BU242,"mmm-yyyy")),Curves!$11:$11,0)</f>
        <v>40</v>
      </c>
      <c r="DK242" s="34" t="n">
        <f aca="false">MATCH(CONCATENATE("NG ",TEXT($BV242,"mmm-yyyy")),Curves!$11:$11,0)</f>
        <v>29</v>
      </c>
      <c r="DL242" s="34" t="n">
        <f aca="false">MATCH(CONCATENATE("B ",TEXT($BV242,"mmm-yyyy")),Curves!$11:$11,0)</f>
        <v>17</v>
      </c>
      <c r="DM242" s="34" t="n">
        <f aca="false">MATCH(CONCATENATE("DISC ",TEXT($BV242,"mmm-yyyy")),Curves!$11:$11,0)</f>
        <v>41</v>
      </c>
      <c r="DO242" s="34" t="n">
        <f aca="false">MATCH(CONCATENATE("NG ",TEXT($BW242,"mmm-yyyy")),Curves!$11:$11,0)</f>
        <v>30</v>
      </c>
      <c r="DP242" s="34" t="n">
        <f aca="false">MATCH(CONCATENATE("B ",TEXT($BW242,"mmm-yyyy")),Curves!$11:$11,0)</f>
        <v>18</v>
      </c>
      <c r="DQ242" s="34" t="n">
        <f aca="false">MATCH(CONCATENATE("DISC ",TEXT($BW242,"mmm-yyyy")),Curves!$11:$11,0)</f>
        <v>42</v>
      </c>
    </row>
    <row r="243" customFormat="false" ht="12.75" hidden="false" customHeight="false" outlineLevel="0" collapsed="false">
      <c r="B243" s="26" t="n">
        <f aca="false">IF(C243&lt;&gt;"",IF(C243&gt;=(WORKDAY(EOMONTH(C243,0)+1,-2)),EOMONTH(EOMONTH(C243,0)+1,0)+1,EOMONTH(C243,0)+1),"")</f>
        <v>36161</v>
      </c>
      <c r="C243" s="45" t="n">
        <f aca="false">IF(Curves!C252&lt;&gt;"",Curves!C252,"")</f>
        <v>36126</v>
      </c>
      <c r="D243" s="46"/>
      <c r="E243" s="47" t="n">
        <f aca="false">(T243+U243)*V243</f>
        <v>0</v>
      </c>
      <c r="F243" s="47" t="n">
        <f aca="false">(X243+Y243)*Z243</f>
        <v>0</v>
      </c>
      <c r="G243" s="47" t="n">
        <f aca="false">(AB243+AC243)*AD243</f>
        <v>0</v>
      </c>
      <c r="H243" s="47" t="n">
        <f aca="false">(AF243+AG243)*AH243</f>
        <v>0</v>
      </c>
      <c r="I243" s="47" t="n">
        <f aca="false">(AJ243+AK243)*AL243</f>
        <v>0</v>
      </c>
      <c r="J243" s="47" t="n">
        <f aca="false">(AN243+AO243)*AP243</f>
        <v>0</v>
      </c>
      <c r="K243" s="47" t="n">
        <f aca="false">(AR243+AS243)*AT243</f>
        <v>0</v>
      </c>
      <c r="L243" s="47" t="n">
        <f aca="false">(AV243+AW243)*AX243</f>
        <v>0</v>
      </c>
      <c r="M243" s="47" t="n">
        <f aca="false">(AZ243+BA243)*BB243</f>
        <v>0</v>
      </c>
      <c r="N243" s="47" t="n">
        <f aca="false">(BD243+BE243)*BF243</f>
        <v>0</v>
      </c>
      <c r="O243" s="48" t="n">
        <f aca="false">(BH243+BI243)*BJ243</f>
        <v>0</v>
      </c>
      <c r="P243" s="49" t="n">
        <f aca="false">MAX(E243:O243)</f>
        <v>0</v>
      </c>
      <c r="Q243" s="49" t="n">
        <f aca="false">MIN(L243:O243)</f>
        <v>0</v>
      </c>
      <c r="R243" s="50" t="n">
        <f aca="false">IF(P243-Q243&lt;&gt;0,P243-Q243,R242)</f>
        <v>0.0827075903991172</v>
      </c>
      <c r="T243" s="31" t="n">
        <f aca="false">INDEX(Curves!$A$12:$AZ$907,$BZ243,CA243)</f>
        <v>0</v>
      </c>
      <c r="U243" s="31" t="n">
        <f aca="false">INDEX(Curves!$A$12:$AZ$907,$BZ243,CB243)</f>
        <v>0</v>
      </c>
      <c r="V243" s="31" t="n">
        <f aca="false">INDEX(Curves!$A$12:$AZ$907,$BZ243,CC243)</f>
        <v>0</v>
      </c>
      <c r="W243" s="31"/>
      <c r="X243" s="31" t="n">
        <f aca="false">INDEX(Curves!$A$12:$AZ$907,$BZ243,CE243)</f>
        <v>0</v>
      </c>
      <c r="Y243" s="31" t="n">
        <f aca="false">INDEX(Curves!$A$12:$AZ$907,$BZ243,CF243)</f>
        <v>0</v>
      </c>
      <c r="Z243" s="31" t="n">
        <f aca="false">INDEX(Curves!$A$12:$AZ$907,$BZ243,CG243)</f>
        <v>0</v>
      </c>
      <c r="AA243" s="31"/>
      <c r="AB243" s="31" t="n">
        <f aca="false">INDEX(Curves!$A$12:$AZ$907,$BZ243,CI243)</f>
        <v>0</v>
      </c>
      <c r="AC243" s="31" t="n">
        <f aca="false">INDEX(Curves!$A$12:$AZ$907,$BZ243,CJ243)</f>
        <v>0</v>
      </c>
      <c r="AD243" s="31" t="n">
        <f aca="false">INDEX(Curves!$A$12:$AZ$907,$BZ243,CK243)</f>
        <v>0</v>
      </c>
      <c r="AE243" s="31"/>
      <c r="AF243" s="31" t="n">
        <f aca="false">INDEX(Curves!$A$12:$AZ$907,$BZ243,CM243)</f>
        <v>0</v>
      </c>
      <c r="AG243" s="31" t="n">
        <f aca="false">INDEX(Curves!$A$12:$AZ$907,$BZ243,CN243)</f>
        <v>0</v>
      </c>
      <c r="AH243" s="31" t="n">
        <f aca="false">INDEX(Curves!$A$12:$AZ$907,$BZ243,CO243)</f>
        <v>0</v>
      </c>
      <c r="AI243" s="31"/>
      <c r="AJ243" s="31" t="n">
        <f aca="false">INDEX(Curves!$A$12:$AZ$907,$BZ243,CQ243)</f>
        <v>0</v>
      </c>
      <c r="AK243" s="31" t="n">
        <f aca="false">INDEX(Curves!$A$12:$AZ$907,$BZ243,CR243)</f>
        <v>0</v>
      </c>
      <c r="AL243" s="31" t="n">
        <f aca="false">INDEX(Curves!$A$12:$AZ$907,$BZ243,CS243)</f>
        <v>0</v>
      </c>
      <c r="AM243" s="31"/>
      <c r="AN243" s="31" t="n">
        <f aca="false">INDEX(Curves!$A$12:$AZ$907,$BZ243,CU243)</f>
        <v>0</v>
      </c>
      <c r="AO243" s="31" t="n">
        <f aca="false">INDEX(Curves!$A$12:$AZ$907,$BZ243,CV243)</f>
        <v>0</v>
      </c>
      <c r="AP243" s="31" t="n">
        <f aca="false">INDEX(Curves!$A$12:$AZ$907,$BZ243,CW243)</f>
        <v>0</v>
      </c>
      <c r="AQ243" s="31"/>
      <c r="AR243" s="31" t="n">
        <f aca="false">INDEX(Curves!$A$12:$AZ$907,$BZ243,CY243)</f>
        <v>0</v>
      </c>
      <c r="AS243" s="31" t="n">
        <f aca="false">INDEX(Curves!$A$12:$AZ$907,$BZ243,CZ243)</f>
        <v>0</v>
      </c>
      <c r="AT243" s="31" t="n">
        <f aca="false">INDEX(Curves!$A$12:$AZ$907,$BZ243,DA243)</f>
        <v>0.995224221232018</v>
      </c>
      <c r="AU243" s="31"/>
      <c r="AV243" s="31" t="n">
        <f aca="false">INDEX(Curves!$A$12:$AZ$907,$BZ243,DC243)</f>
        <v>0</v>
      </c>
      <c r="AW243" s="31" t="n">
        <f aca="false">INDEX(Curves!$A$12:$AZ$907,$BZ243,DD243)</f>
        <v>0</v>
      </c>
      <c r="AX243" s="31" t="n">
        <f aca="false">INDEX(Curves!$A$12:$AZ$907,$BZ243,DE243)</f>
        <v>0.990848551799244</v>
      </c>
      <c r="AY243" s="31"/>
      <c r="AZ243" s="31" t="n">
        <f aca="false">INDEX(Curves!$A$12:$AZ$907,$BZ243,DG243)</f>
        <v>0</v>
      </c>
      <c r="BA243" s="31" t="n">
        <f aca="false">INDEX(Curves!$A$12:$AZ$907,$BZ243,DH243)</f>
        <v>0</v>
      </c>
      <c r="BB243" s="31" t="n">
        <f aca="false">INDEX(Curves!$A$12:$AZ$907,$BZ243,DI243)</f>
        <v>0.986814744248665</v>
      </c>
      <c r="BC243" s="31"/>
      <c r="BD243" s="31" t="n">
        <f aca="false">INDEX(Curves!$A$12:$AZ$907,$BZ243,DK243)</f>
        <v>0</v>
      </c>
      <c r="BE243" s="31" t="n">
        <f aca="false">INDEX(Curves!$A$12:$AZ$907,$BZ243,DL243)</f>
        <v>0</v>
      </c>
      <c r="BF243" s="31" t="n">
        <f aca="false">INDEX(Curves!$A$12:$AZ$907,$BZ243,DM243)</f>
        <v>0</v>
      </c>
      <c r="BG243" s="31"/>
      <c r="BH243" s="31" t="n">
        <f aca="false">INDEX(Curves!$A$12:$AZ$907,$BZ243,DO243)</f>
        <v>0</v>
      </c>
      <c r="BI243" s="31" t="n">
        <f aca="false">INDEX(Curves!$A$12:$AZ$907,$BZ243,DP243)</f>
        <v>0</v>
      </c>
      <c r="BJ243" s="31" t="n">
        <f aca="false">INDEX(Curves!$A$12:$AZ$907,$BZ243,DQ243)</f>
        <v>0</v>
      </c>
      <c r="BK243" s="0"/>
      <c r="BL243" s="0"/>
      <c r="BM243" s="51" t="n">
        <f aca="false">BM242</f>
        <v>35916</v>
      </c>
      <c r="BN243" s="51" t="n">
        <f aca="false">EOMONTH(BM243,1)</f>
        <v>35976</v>
      </c>
      <c r="BO243" s="51" t="n">
        <f aca="false">EOMONTH(BN243,1)</f>
        <v>36007</v>
      </c>
      <c r="BP243" s="51" t="n">
        <f aca="false">EOMONTH(BO243,1)</f>
        <v>36038</v>
      </c>
      <c r="BQ243" s="51" t="n">
        <f aca="false">EOMONTH(BP243,1)</f>
        <v>36068</v>
      </c>
      <c r="BR243" s="51" t="n">
        <f aca="false">EOMONTH(BQ243,1)</f>
        <v>36099</v>
      </c>
      <c r="BS243" s="51" t="n">
        <f aca="false">EOMONTH(BR243,1)</f>
        <v>36129</v>
      </c>
      <c r="BT243" s="51" t="n">
        <f aca="false">EOMONTH(BS243,1)</f>
        <v>36160</v>
      </c>
      <c r="BU243" s="51" t="n">
        <f aca="false">EOMONTH(BT243,1)</f>
        <v>36191</v>
      </c>
      <c r="BV243" s="51" t="n">
        <f aca="false">EOMONTH(BU243,1)</f>
        <v>36219</v>
      </c>
      <c r="BW243" s="51" t="n">
        <f aca="false">EOMONTH(BV243,1)</f>
        <v>36250</v>
      </c>
      <c r="BX243" s="52"/>
      <c r="BZ243" s="34" t="n">
        <f aca="false">MATCH(C243,Curves!$C$12:$C$433,0)</f>
        <v>241</v>
      </c>
      <c r="CA243" s="34" t="n">
        <f aca="false">MATCH(CONCATENATE("NG ",TEXT($BM243,"mmm-yyyy")),Curves!$11:$11,0)</f>
        <v>20</v>
      </c>
      <c r="CB243" s="34" t="n">
        <f aca="false">MATCH(CONCATENATE("B ",TEXT($BM243,"mmm-yyyy")),Curves!$11:$11,0)</f>
        <v>8</v>
      </c>
      <c r="CC243" s="34" t="n">
        <f aca="false">MATCH(CONCATENATE("DISC ",TEXT($BM243,"mmm-yyyy")),Curves!$11:$11,0)</f>
        <v>32</v>
      </c>
      <c r="CD243" s="34"/>
      <c r="CE243" s="34" t="n">
        <f aca="false">MATCH(CONCATENATE("NG ",TEXT($BN243,"mmm-yyyy")),Curves!$11:$11,0)</f>
        <v>21</v>
      </c>
      <c r="CF243" s="34" t="n">
        <f aca="false">MATCH(CONCATENATE("B ",TEXT($BN243,"mmm-yyyy")),Curves!$11:$11,0)</f>
        <v>9</v>
      </c>
      <c r="CG243" s="34" t="n">
        <f aca="false">MATCH(CONCATENATE("DISC ",TEXT($BN243,"mmm-yyyy")),Curves!$11:$11,0)</f>
        <v>33</v>
      </c>
      <c r="CH243" s="34"/>
      <c r="CI243" s="34" t="n">
        <f aca="false">MATCH(CONCATENATE("NG ",TEXT($BO243,"mmm-yyyy")),Curves!$11:$11,0)</f>
        <v>22</v>
      </c>
      <c r="CJ243" s="34" t="n">
        <f aca="false">MATCH(CONCATENATE("B ",TEXT($BO243,"mmm-yyyy")),Curves!$11:$11,0)</f>
        <v>10</v>
      </c>
      <c r="CK243" s="34" t="n">
        <f aca="false">MATCH(CONCATENATE("DISC ",TEXT($BO243,"mmm-yyyy")),Curves!$11:$11,0)</f>
        <v>34</v>
      </c>
      <c r="CL243" s="34"/>
      <c r="CM243" s="34" t="n">
        <f aca="false">MATCH(CONCATENATE("NG ",TEXT($BP243,"mmm-yyyy")),Curves!$11:$11,0)</f>
        <v>23</v>
      </c>
      <c r="CN243" s="34" t="n">
        <f aca="false">MATCH(CONCATENATE("B ",TEXT($BP243,"mmm-yyyy")),Curves!$11:$11,0)</f>
        <v>11</v>
      </c>
      <c r="CO243" s="34" t="n">
        <f aca="false">MATCH(CONCATENATE("DISC ",TEXT($BP243,"mmm-yyyy")),Curves!$11:$11,0)</f>
        <v>35</v>
      </c>
      <c r="CP243" s="34"/>
      <c r="CQ243" s="34" t="n">
        <f aca="false">MATCH(CONCATENATE("NG ",TEXT($BQ243,"mmm-yyyy")),Curves!$11:$11,0)</f>
        <v>24</v>
      </c>
      <c r="CR243" s="34" t="n">
        <f aca="false">MATCH(CONCATENATE("B ",TEXT($BQ243,"mmm-yyyy")),Curves!$11:$11,0)</f>
        <v>12</v>
      </c>
      <c r="CS243" s="34" t="n">
        <f aca="false">MATCH(CONCATENATE("DISC ",TEXT($BQ243,"mmm-yyyy")),Curves!$11:$11,0)</f>
        <v>36</v>
      </c>
      <c r="CT243" s="34"/>
      <c r="CU243" s="34" t="n">
        <f aca="false">MATCH(CONCATENATE("NG ",TEXT($BR243,"mmm-yyyy")),Curves!$11:$11,0)</f>
        <v>25</v>
      </c>
      <c r="CV243" s="34" t="n">
        <f aca="false">MATCH(CONCATENATE("B ",TEXT($BR243,"mmm-yyyy")),Curves!$11:$11,0)</f>
        <v>13</v>
      </c>
      <c r="CW243" s="34" t="n">
        <f aca="false">MATCH(CONCATENATE("DISC ",TEXT($BR243,"mmm-yyyy")),Curves!$11:$11,0)</f>
        <v>37</v>
      </c>
      <c r="CX243" s="34"/>
      <c r="CY243" s="34" t="n">
        <f aca="false">MATCH(CONCATENATE("NG ",TEXT($BS243,"mmm-yyyy")),Curves!$11:$11,0)</f>
        <v>26</v>
      </c>
      <c r="CZ243" s="34" t="n">
        <f aca="false">MATCH(CONCATENATE("B ",TEXT($BS243,"mmm-yyyy")),Curves!$11:$11,0)</f>
        <v>14</v>
      </c>
      <c r="DA243" s="34" t="n">
        <f aca="false">MATCH(CONCATENATE("DISC ",TEXT($BS243,"mmm-yyyy")),Curves!$11:$11,0)</f>
        <v>38</v>
      </c>
      <c r="DB243" s="34"/>
      <c r="DC243" s="34" t="n">
        <f aca="false">MATCH(CONCATENATE("NG ",TEXT($BT243,"mmm-yyyy")),Curves!$11:$11,0)</f>
        <v>27</v>
      </c>
      <c r="DD243" s="34" t="n">
        <f aca="false">MATCH(CONCATENATE("B ",TEXT($BT243,"mmm-yyyy")),Curves!$11:$11,0)</f>
        <v>15</v>
      </c>
      <c r="DE243" s="34" t="n">
        <f aca="false">MATCH(CONCATENATE("DISC ",TEXT($BT243,"mmm-yyyy")),Curves!$11:$11,0)</f>
        <v>39</v>
      </c>
      <c r="DF243" s="34"/>
      <c r="DG243" s="34" t="n">
        <f aca="false">MATCH(CONCATENATE("NG ",TEXT($BU243,"mmm-yyyy")),Curves!$11:$11,0)</f>
        <v>28</v>
      </c>
      <c r="DH243" s="34" t="n">
        <f aca="false">MATCH(CONCATENATE("B ",TEXT($BU243,"mmm-yyyy")),Curves!$11:$11,0)</f>
        <v>16</v>
      </c>
      <c r="DI243" s="34" t="n">
        <f aca="false">MATCH(CONCATENATE("DISC ",TEXT($BU243,"mmm-yyyy")),Curves!$11:$11,0)</f>
        <v>40</v>
      </c>
      <c r="DK243" s="34" t="n">
        <f aca="false">MATCH(CONCATENATE("NG ",TEXT($BV243,"mmm-yyyy")),Curves!$11:$11,0)</f>
        <v>29</v>
      </c>
      <c r="DL243" s="34" t="n">
        <f aca="false">MATCH(CONCATENATE("B ",TEXT($BV243,"mmm-yyyy")),Curves!$11:$11,0)</f>
        <v>17</v>
      </c>
      <c r="DM243" s="34" t="n">
        <f aca="false">MATCH(CONCATENATE("DISC ",TEXT($BV243,"mmm-yyyy")),Curves!$11:$11,0)</f>
        <v>41</v>
      </c>
      <c r="DO243" s="34" t="n">
        <f aca="false">MATCH(CONCATENATE("NG ",TEXT($BW243,"mmm-yyyy")),Curves!$11:$11,0)</f>
        <v>30</v>
      </c>
      <c r="DP243" s="34" t="n">
        <f aca="false">MATCH(CONCATENATE("B ",TEXT($BW243,"mmm-yyyy")),Curves!$11:$11,0)</f>
        <v>18</v>
      </c>
      <c r="DQ243" s="34" t="n">
        <f aca="false">MATCH(CONCATENATE("DISC ",TEXT($BW243,"mmm-yyyy")),Curves!$11:$11,0)</f>
        <v>42</v>
      </c>
    </row>
    <row r="244" customFormat="false" ht="12.75" hidden="false" customHeight="false" outlineLevel="0" collapsed="false">
      <c r="B244" s="26" t="n">
        <f aca="false">IF(C244&lt;&gt;"",IF(C244&gt;=(WORKDAY(EOMONTH(C244,0)+1,-2)),EOMONTH(EOMONTH(C244,0)+1,0)+1,EOMONTH(C244,0)+1),"")</f>
        <v>36161</v>
      </c>
      <c r="C244" s="45" t="n">
        <f aca="false">IF(Curves!C253&lt;&gt;"",Curves!C253,"")</f>
        <v>36127</v>
      </c>
      <c r="D244" s="46"/>
      <c r="E244" s="47" t="n">
        <f aca="false">(T244+U244)*V244</f>
        <v>0</v>
      </c>
      <c r="F244" s="47" t="n">
        <f aca="false">(X244+Y244)*Z244</f>
        <v>0</v>
      </c>
      <c r="G244" s="47" t="n">
        <f aca="false">(AB244+AC244)*AD244</f>
        <v>0</v>
      </c>
      <c r="H244" s="47" t="n">
        <f aca="false">(AF244+AG244)*AH244</f>
        <v>0</v>
      </c>
      <c r="I244" s="47" t="n">
        <f aca="false">(AJ244+AK244)*AL244</f>
        <v>0</v>
      </c>
      <c r="J244" s="47" t="n">
        <f aca="false">(AN244+AO244)*AP244</f>
        <v>0</v>
      </c>
      <c r="K244" s="47" t="n">
        <f aca="false">(AR244+AS244)*AT244</f>
        <v>0</v>
      </c>
      <c r="L244" s="47" t="n">
        <f aca="false">(AV244+AW244)*AX244</f>
        <v>0</v>
      </c>
      <c r="M244" s="47" t="n">
        <f aca="false">(AZ244+BA244)*BB244</f>
        <v>0</v>
      </c>
      <c r="N244" s="47" t="n">
        <f aca="false">(BD244+BE244)*BF244</f>
        <v>0</v>
      </c>
      <c r="O244" s="48" t="n">
        <f aca="false">(BH244+BI244)*BJ244</f>
        <v>0</v>
      </c>
      <c r="P244" s="49" t="n">
        <f aca="false">MAX(E244:O244)</f>
        <v>0</v>
      </c>
      <c r="Q244" s="49" t="n">
        <f aca="false">MIN(L244:O244)</f>
        <v>0</v>
      </c>
      <c r="R244" s="50" t="n">
        <f aca="false">IF(P244-Q244&lt;&gt;0,P244-Q244,R243)</f>
        <v>0.0827075903991172</v>
      </c>
      <c r="T244" s="31" t="n">
        <f aca="false">INDEX(Curves!$A$12:$AZ$907,$BZ244,CA244)</f>
        <v>0</v>
      </c>
      <c r="U244" s="31" t="n">
        <f aca="false">INDEX(Curves!$A$12:$AZ$907,$BZ244,CB244)</f>
        <v>0</v>
      </c>
      <c r="V244" s="31" t="n">
        <f aca="false">INDEX(Curves!$A$12:$AZ$907,$BZ244,CC244)</f>
        <v>0</v>
      </c>
      <c r="W244" s="31"/>
      <c r="X244" s="31" t="n">
        <f aca="false">INDEX(Curves!$A$12:$AZ$907,$BZ244,CE244)</f>
        <v>0</v>
      </c>
      <c r="Y244" s="31" t="n">
        <f aca="false">INDEX(Curves!$A$12:$AZ$907,$BZ244,CF244)</f>
        <v>0</v>
      </c>
      <c r="Z244" s="31" t="n">
        <f aca="false">INDEX(Curves!$A$12:$AZ$907,$BZ244,CG244)</f>
        <v>0</v>
      </c>
      <c r="AA244" s="31"/>
      <c r="AB244" s="31" t="n">
        <f aca="false">INDEX(Curves!$A$12:$AZ$907,$BZ244,CI244)</f>
        <v>0</v>
      </c>
      <c r="AC244" s="31" t="n">
        <f aca="false">INDEX(Curves!$A$12:$AZ$907,$BZ244,CJ244)</f>
        <v>0</v>
      </c>
      <c r="AD244" s="31" t="n">
        <f aca="false">INDEX(Curves!$A$12:$AZ$907,$BZ244,CK244)</f>
        <v>0</v>
      </c>
      <c r="AE244" s="31"/>
      <c r="AF244" s="31" t="n">
        <f aca="false">INDEX(Curves!$A$12:$AZ$907,$BZ244,CM244)</f>
        <v>0</v>
      </c>
      <c r="AG244" s="31" t="n">
        <f aca="false">INDEX(Curves!$A$12:$AZ$907,$BZ244,CN244)</f>
        <v>0</v>
      </c>
      <c r="AH244" s="31" t="n">
        <f aca="false">INDEX(Curves!$A$12:$AZ$907,$BZ244,CO244)</f>
        <v>0</v>
      </c>
      <c r="AI244" s="31"/>
      <c r="AJ244" s="31" t="n">
        <f aca="false">INDEX(Curves!$A$12:$AZ$907,$BZ244,CQ244)</f>
        <v>0</v>
      </c>
      <c r="AK244" s="31" t="n">
        <f aca="false">INDEX(Curves!$A$12:$AZ$907,$BZ244,CR244)</f>
        <v>0</v>
      </c>
      <c r="AL244" s="31" t="n">
        <f aca="false">INDEX(Curves!$A$12:$AZ$907,$BZ244,CS244)</f>
        <v>0</v>
      </c>
      <c r="AM244" s="31"/>
      <c r="AN244" s="31" t="n">
        <f aca="false">INDEX(Curves!$A$12:$AZ$907,$BZ244,CU244)</f>
        <v>0</v>
      </c>
      <c r="AO244" s="31" t="n">
        <f aca="false">INDEX(Curves!$A$12:$AZ$907,$BZ244,CV244)</f>
        <v>0</v>
      </c>
      <c r="AP244" s="31" t="n">
        <f aca="false">INDEX(Curves!$A$12:$AZ$907,$BZ244,CW244)</f>
        <v>0</v>
      </c>
      <c r="AQ244" s="31"/>
      <c r="AR244" s="31" t="n">
        <f aca="false">INDEX(Curves!$A$12:$AZ$907,$BZ244,CY244)</f>
        <v>0</v>
      </c>
      <c r="AS244" s="31" t="n">
        <f aca="false">INDEX(Curves!$A$12:$AZ$907,$BZ244,CZ244)</f>
        <v>0</v>
      </c>
      <c r="AT244" s="31" t="n">
        <f aca="false">INDEX(Curves!$A$12:$AZ$907,$BZ244,DA244)</f>
        <v>0</v>
      </c>
      <c r="AU244" s="31"/>
      <c r="AV244" s="31" t="n">
        <f aca="false">INDEX(Curves!$A$12:$AZ$907,$BZ244,DC244)</f>
        <v>0</v>
      </c>
      <c r="AW244" s="31" t="n">
        <f aca="false">INDEX(Curves!$A$12:$AZ$907,$BZ244,DD244)</f>
        <v>0</v>
      </c>
      <c r="AX244" s="31" t="n">
        <f aca="false">INDEX(Curves!$A$12:$AZ$907,$BZ244,DE244)</f>
        <v>0</v>
      </c>
      <c r="AY244" s="31"/>
      <c r="AZ244" s="31" t="n">
        <f aca="false">INDEX(Curves!$A$12:$AZ$907,$BZ244,DG244)</f>
        <v>0</v>
      </c>
      <c r="BA244" s="31" t="n">
        <f aca="false">INDEX(Curves!$A$12:$AZ$907,$BZ244,DH244)</f>
        <v>0</v>
      </c>
      <c r="BB244" s="31" t="n">
        <f aca="false">INDEX(Curves!$A$12:$AZ$907,$BZ244,DI244)</f>
        <v>0</v>
      </c>
      <c r="BC244" s="31"/>
      <c r="BD244" s="31" t="n">
        <f aca="false">INDEX(Curves!$A$12:$AZ$907,$BZ244,DK244)</f>
        <v>0</v>
      </c>
      <c r="BE244" s="31" t="n">
        <f aca="false">INDEX(Curves!$A$12:$AZ$907,$BZ244,DL244)</f>
        <v>0</v>
      </c>
      <c r="BF244" s="31" t="n">
        <f aca="false">INDEX(Curves!$A$12:$AZ$907,$BZ244,DM244)</f>
        <v>0</v>
      </c>
      <c r="BG244" s="31"/>
      <c r="BH244" s="31" t="n">
        <f aca="false">INDEX(Curves!$A$12:$AZ$907,$BZ244,DO244)</f>
        <v>0</v>
      </c>
      <c r="BI244" s="31" t="n">
        <f aca="false">INDEX(Curves!$A$12:$AZ$907,$BZ244,DP244)</f>
        <v>0</v>
      </c>
      <c r="BJ244" s="31" t="n">
        <f aca="false">INDEX(Curves!$A$12:$AZ$907,$BZ244,DQ244)</f>
        <v>0</v>
      </c>
      <c r="BK244" s="0"/>
      <c r="BL244" s="0"/>
      <c r="BM244" s="51" t="n">
        <f aca="false">BM243</f>
        <v>35916</v>
      </c>
      <c r="BN244" s="51" t="n">
        <f aca="false">EOMONTH(BM244,1)</f>
        <v>35976</v>
      </c>
      <c r="BO244" s="51" t="n">
        <f aca="false">EOMONTH(BN244,1)</f>
        <v>36007</v>
      </c>
      <c r="BP244" s="51" t="n">
        <f aca="false">EOMONTH(BO244,1)</f>
        <v>36038</v>
      </c>
      <c r="BQ244" s="51" t="n">
        <f aca="false">EOMONTH(BP244,1)</f>
        <v>36068</v>
      </c>
      <c r="BR244" s="51" t="n">
        <f aca="false">EOMONTH(BQ244,1)</f>
        <v>36099</v>
      </c>
      <c r="BS244" s="51" t="n">
        <f aca="false">EOMONTH(BR244,1)</f>
        <v>36129</v>
      </c>
      <c r="BT244" s="51" t="n">
        <f aca="false">EOMONTH(BS244,1)</f>
        <v>36160</v>
      </c>
      <c r="BU244" s="51" t="n">
        <f aca="false">EOMONTH(BT244,1)</f>
        <v>36191</v>
      </c>
      <c r="BV244" s="51" t="n">
        <f aca="false">EOMONTH(BU244,1)</f>
        <v>36219</v>
      </c>
      <c r="BW244" s="51" t="n">
        <f aca="false">EOMONTH(BV244,1)</f>
        <v>36250</v>
      </c>
      <c r="BX244" s="52"/>
      <c r="BZ244" s="34" t="n">
        <f aca="false">MATCH(C244,Curves!$C$12:$C$433,0)</f>
        <v>242</v>
      </c>
      <c r="CA244" s="34" t="n">
        <f aca="false">MATCH(CONCATENATE("NG ",TEXT($BM244,"mmm-yyyy")),Curves!$11:$11,0)</f>
        <v>20</v>
      </c>
      <c r="CB244" s="34" t="n">
        <f aca="false">MATCH(CONCATENATE("B ",TEXT($BM244,"mmm-yyyy")),Curves!$11:$11,0)</f>
        <v>8</v>
      </c>
      <c r="CC244" s="34" t="n">
        <f aca="false">MATCH(CONCATENATE("DISC ",TEXT($BM244,"mmm-yyyy")),Curves!$11:$11,0)</f>
        <v>32</v>
      </c>
      <c r="CD244" s="34"/>
      <c r="CE244" s="34" t="n">
        <f aca="false">MATCH(CONCATENATE("NG ",TEXT($BN244,"mmm-yyyy")),Curves!$11:$11,0)</f>
        <v>21</v>
      </c>
      <c r="CF244" s="34" t="n">
        <f aca="false">MATCH(CONCATENATE("B ",TEXT($BN244,"mmm-yyyy")),Curves!$11:$11,0)</f>
        <v>9</v>
      </c>
      <c r="CG244" s="34" t="n">
        <f aca="false">MATCH(CONCATENATE("DISC ",TEXT($BN244,"mmm-yyyy")),Curves!$11:$11,0)</f>
        <v>33</v>
      </c>
      <c r="CH244" s="34"/>
      <c r="CI244" s="34" t="n">
        <f aca="false">MATCH(CONCATENATE("NG ",TEXT($BO244,"mmm-yyyy")),Curves!$11:$11,0)</f>
        <v>22</v>
      </c>
      <c r="CJ244" s="34" t="n">
        <f aca="false">MATCH(CONCATENATE("B ",TEXT($BO244,"mmm-yyyy")),Curves!$11:$11,0)</f>
        <v>10</v>
      </c>
      <c r="CK244" s="34" t="n">
        <f aca="false">MATCH(CONCATENATE("DISC ",TEXT($BO244,"mmm-yyyy")),Curves!$11:$11,0)</f>
        <v>34</v>
      </c>
      <c r="CL244" s="34"/>
      <c r="CM244" s="34" t="n">
        <f aca="false">MATCH(CONCATENATE("NG ",TEXT($BP244,"mmm-yyyy")),Curves!$11:$11,0)</f>
        <v>23</v>
      </c>
      <c r="CN244" s="34" t="n">
        <f aca="false">MATCH(CONCATENATE("B ",TEXT($BP244,"mmm-yyyy")),Curves!$11:$11,0)</f>
        <v>11</v>
      </c>
      <c r="CO244" s="34" t="n">
        <f aca="false">MATCH(CONCATENATE("DISC ",TEXT($BP244,"mmm-yyyy")),Curves!$11:$11,0)</f>
        <v>35</v>
      </c>
      <c r="CP244" s="34"/>
      <c r="CQ244" s="34" t="n">
        <f aca="false">MATCH(CONCATENATE("NG ",TEXT($BQ244,"mmm-yyyy")),Curves!$11:$11,0)</f>
        <v>24</v>
      </c>
      <c r="CR244" s="34" t="n">
        <f aca="false">MATCH(CONCATENATE("B ",TEXT($BQ244,"mmm-yyyy")),Curves!$11:$11,0)</f>
        <v>12</v>
      </c>
      <c r="CS244" s="34" t="n">
        <f aca="false">MATCH(CONCATENATE("DISC ",TEXT($BQ244,"mmm-yyyy")),Curves!$11:$11,0)</f>
        <v>36</v>
      </c>
      <c r="CT244" s="34"/>
      <c r="CU244" s="34" t="n">
        <f aca="false">MATCH(CONCATENATE("NG ",TEXT($BR244,"mmm-yyyy")),Curves!$11:$11,0)</f>
        <v>25</v>
      </c>
      <c r="CV244" s="34" t="n">
        <f aca="false">MATCH(CONCATENATE("B ",TEXT($BR244,"mmm-yyyy")),Curves!$11:$11,0)</f>
        <v>13</v>
      </c>
      <c r="CW244" s="34" t="n">
        <f aca="false">MATCH(CONCATENATE("DISC ",TEXT($BR244,"mmm-yyyy")),Curves!$11:$11,0)</f>
        <v>37</v>
      </c>
      <c r="CX244" s="34"/>
      <c r="CY244" s="34" t="n">
        <f aca="false">MATCH(CONCATENATE("NG ",TEXT($BS244,"mmm-yyyy")),Curves!$11:$11,0)</f>
        <v>26</v>
      </c>
      <c r="CZ244" s="34" t="n">
        <f aca="false">MATCH(CONCATENATE("B ",TEXT($BS244,"mmm-yyyy")),Curves!$11:$11,0)</f>
        <v>14</v>
      </c>
      <c r="DA244" s="34" t="n">
        <f aca="false">MATCH(CONCATENATE("DISC ",TEXT($BS244,"mmm-yyyy")),Curves!$11:$11,0)</f>
        <v>38</v>
      </c>
      <c r="DB244" s="34"/>
      <c r="DC244" s="34" t="n">
        <f aca="false">MATCH(CONCATENATE("NG ",TEXT($BT244,"mmm-yyyy")),Curves!$11:$11,0)</f>
        <v>27</v>
      </c>
      <c r="DD244" s="34" t="n">
        <f aca="false">MATCH(CONCATENATE("B ",TEXT($BT244,"mmm-yyyy")),Curves!$11:$11,0)</f>
        <v>15</v>
      </c>
      <c r="DE244" s="34" t="n">
        <f aca="false">MATCH(CONCATENATE("DISC ",TEXT($BT244,"mmm-yyyy")),Curves!$11:$11,0)</f>
        <v>39</v>
      </c>
      <c r="DF244" s="34"/>
      <c r="DG244" s="34" t="n">
        <f aca="false">MATCH(CONCATENATE("NG ",TEXT($BU244,"mmm-yyyy")),Curves!$11:$11,0)</f>
        <v>28</v>
      </c>
      <c r="DH244" s="34" t="n">
        <f aca="false">MATCH(CONCATENATE("B ",TEXT($BU244,"mmm-yyyy")),Curves!$11:$11,0)</f>
        <v>16</v>
      </c>
      <c r="DI244" s="34" t="n">
        <f aca="false">MATCH(CONCATENATE("DISC ",TEXT($BU244,"mmm-yyyy")),Curves!$11:$11,0)</f>
        <v>40</v>
      </c>
      <c r="DK244" s="34" t="n">
        <f aca="false">MATCH(CONCATENATE("NG ",TEXT($BV244,"mmm-yyyy")),Curves!$11:$11,0)</f>
        <v>29</v>
      </c>
      <c r="DL244" s="34" t="n">
        <f aca="false">MATCH(CONCATENATE("B ",TEXT($BV244,"mmm-yyyy")),Curves!$11:$11,0)</f>
        <v>17</v>
      </c>
      <c r="DM244" s="34" t="n">
        <f aca="false">MATCH(CONCATENATE("DISC ",TEXT($BV244,"mmm-yyyy")),Curves!$11:$11,0)</f>
        <v>41</v>
      </c>
      <c r="DO244" s="34" t="n">
        <f aca="false">MATCH(CONCATENATE("NG ",TEXT($BW244,"mmm-yyyy")),Curves!$11:$11,0)</f>
        <v>30</v>
      </c>
      <c r="DP244" s="34" t="n">
        <f aca="false">MATCH(CONCATENATE("B ",TEXT($BW244,"mmm-yyyy")),Curves!$11:$11,0)</f>
        <v>18</v>
      </c>
      <c r="DQ244" s="34" t="n">
        <f aca="false">MATCH(CONCATENATE("DISC ",TEXT($BW244,"mmm-yyyy")),Curves!$11:$11,0)</f>
        <v>42</v>
      </c>
    </row>
    <row r="245" customFormat="false" ht="12.75" hidden="false" customHeight="false" outlineLevel="0" collapsed="false">
      <c r="B245" s="26" t="n">
        <f aca="false">IF(C245&lt;&gt;"",IF(C245&gt;=(WORKDAY(EOMONTH(C245,0)+1,-2)),EOMONTH(EOMONTH(C245,0)+1,0)+1,EOMONTH(C245,0)+1),"")</f>
        <v>36161</v>
      </c>
      <c r="C245" s="45" t="n">
        <f aca="false">IF(Curves!C254&lt;&gt;"",Curves!C254,"")</f>
        <v>36128</v>
      </c>
      <c r="D245" s="46"/>
      <c r="E245" s="47" t="n">
        <f aca="false">(T245+U245)*V245</f>
        <v>0</v>
      </c>
      <c r="F245" s="47" t="n">
        <f aca="false">(X245+Y245)*Z245</f>
        <v>0</v>
      </c>
      <c r="G245" s="47" t="n">
        <f aca="false">(AB245+AC245)*AD245</f>
        <v>0</v>
      </c>
      <c r="H245" s="47" t="n">
        <f aca="false">(AF245+AG245)*AH245</f>
        <v>0</v>
      </c>
      <c r="I245" s="47" t="n">
        <f aca="false">(AJ245+AK245)*AL245</f>
        <v>0</v>
      </c>
      <c r="J245" s="47" t="n">
        <f aca="false">(AN245+AO245)*AP245</f>
        <v>0</v>
      </c>
      <c r="K245" s="47" t="n">
        <f aca="false">(AR245+AS245)*AT245</f>
        <v>0</v>
      </c>
      <c r="L245" s="47" t="n">
        <f aca="false">(AV245+AW245)*AX245</f>
        <v>0</v>
      </c>
      <c r="M245" s="47" t="n">
        <f aca="false">(AZ245+BA245)*BB245</f>
        <v>0</v>
      </c>
      <c r="N245" s="47" t="n">
        <f aca="false">(BD245+BE245)*BF245</f>
        <v>0</v>
      </c>
      <c r="O245" s="48" t="n">
        <f aca="false">(BH245+BI245)*BJ245</f>
        <v>0</v>
      </c>
      <c r="P245" s="49" t="n">
        <f aca="false">MAX(E245:O245)</f>
        <v>0</v>
      </c>
      <c r="Q245" s="49" t="n">
        <f aca="false">MIN(L245:O245)</f>
        <v>0</v>
      </c>
      <c r="R245" s="50" t="n">
        <f aca="false">IF(P245-Q245&lt;&gt;0,P245-Q245,R244)</f>
        <v>0.0827075903991172</v>
      </c>
      <c r="T245" s="31" t="n">
        <f aca="false">INDEX(Curves!$A$12:$AZ$907,$BZ245,CA245)</f>
        <v>0</v>
      </c>
      <c r="U245" s="31" t="n">
        <f aca="false">INDEX(Curves!$A$12:$AZ$907,$BZ245,CB245)</f>
        <v>0</v>
      </c>
      <c r="V245" s="31" t="n">
        <f aca="false">INDEX(Curves!$A$12:$AZ$907,$BZ245,CC245)</f>
        <v>0</v>
      </c>
      <c r="W245" s="31"/>
      <c r="X245" s="31" t="n">
        <f aca="false">INDEX(Curves!$A$12:$AZ$907,$BZ245,CE245)</f>
        <v>0</v>
      </c>
      <c r="Y245" s="31" t="n">
        <f aca="false">INDEX(Curves!$A$12:$AZ$907,$BZ245,CF245)</f>
        <v>0</v>
      </c>
      <c r="Z245" s="31" t="n">
        <f aca="false">INDEX(Curves!$A$12:$AZ$907,$BZ245,CG245)</f>
        <v>0</v>
      </c>
      <c r="AA245" s="31"/>
      <c r="AB245" s="31" t="n">
        <f aca="false">INDEX(Curves!$A$12:$AZ$907,$BZ245,CI245)</f>
        <v>0</v>
      </c>
      <c r="AC245" s="31" t="n">
        <f aca="false">INDEX(Curves!$A$12:$AZ$907,$BZ245,CJ245)</f>
        <v>0</v>
      </c>
      <c r="AD245" s="31" t="n">
        <f aca="false">INDEX(Curves!$A$12:$AZ$907,$BZ245,CK245)</f>
        <v>0</v>
      </c>
      <c r="AE245" s="31"/>
      <c r="AF245" s="31" t="n">
        <f aca="false">INDEX(Curves!$A$12:$AZ$907,$BZ245,CM245)</f>
        <v>0</v>
      </c>
      <c r="AG245" s="31" t="n">
        <f aca="false">INDEX(Curves!$A$12:$AZ$907,$BZ245,CN245)</f>
        <v>0</v>
      </c>
      <c r="AH245" s="31" t="n">
        <f aca="false">INDEX(Curves!$A$12:$AZ$907,$BZ245,CO245)</f>
        <v>0</v>
      </c>
      <c r="AI245" s="31"/>
      <c r="AJ245" s="31" t="n">
        <f aca="false">INDEX(Curves!$A$12:$AZ$907,$BZ245,CQ245)</f>
        <v>0</v>
      </c>
      <c r="AK245" s="31" t="n">
        <f aca="false">INDEX(Curves!$A$12:$AZ$907,$BZ245,CR245)</f>
        <v>0</v>
      </c>
      <c r="AL245" s="31" t="n">
        <f aca="false">INDEX(Curves!$A$12:$AZ$907,$BZ245,CS245)</f>
        <v>0</v>
      </c>
      <c r="AM245" s="31"/>
      <c r="AN245" s="31" t="n">
        <f aca="false">INDEX(Curves!$A$12:$AZ$907,$BZ245,CU245)</f>
        <v>0</v>
      </c>
      <c r="AO245" s="31" t="n">
        <f aca="false">INDEX(Curves!$A$12:$AZ$907,$BZ245,CV245)</f>
        <v>0</v>
      </c>
      <c r="AP245" s="31" t="n">
        <f aca="false">INDEX(Curves!$A$12:$AZ$907,$BZ245,CW245)</f>
        <v>0</v>
      </c>
      <c r="AQ245" s="31"/>
      <c r="AR245" s="31" t="n">
        <f aca="false">INDEX(Curves!$A$12:$AZ$907,$BZ245,CY245)</f>
        <v>0</v>
      </c>
      <c r="AS245" s="31" t="n">
        <f aca="false">INDEX(Curves!$A$12:$AZ$907,$BZ245,CZ245)</f>
        <v>0</v>
      </c>
      <c r="AT245" s="31" t="n">
        <f aca="false">INDEX(Curves!$A$12:$AZ$907,$BZ245,DA245)</f>
        <v>0</v>
      </c>
      <c r="AU245" s="31"/>
      <c r="AV245" s="31" t="n">
        <f aca="false">INDEX(Curves!$A$12:$AZ$907,$BZ245,DC245)</f>
        <v>0</v>
      </c>
      <c r="AW245" s="31" t="n">
        <f aca="false">INDEX(Curves!$A$12:$AZ$907,$BZ245,DD245)</f>
        <v>0</v>
      </c>
      <c r="AX245" s="31" t="n">
        <f aca="false">INDEX(Curves!$A$12:$AZ$907,$BZ245,DE245)</f>
        <v>0</v>
      </c>
      <c r="AY245" s="31"/>
      <c r="AZ245" s="31" t="n">
        <f aca="false">INDEX(Curves!$A$12:$AZ$907,$BZ245,DG245)</f>
        <v>0</v>
      </c>
      <c r="BA245" s="31" t="n">
        <f aca="false">INDEX(Curves!$A$12:$AZ$907,$BZ245,DH245)</f>
        <v>0</v>
      </c>
      <c r="BB245" s="31" t="n">
        <f aca="false">INDEX(Curves!$A$12:$AZ$907,$BZ245,DI245)</f>
        <v>0</v>
      </c>
      <c r="BC245" s="31"/>
      <c r="BD245" s="31" t="n">
        <f aca="false">INDEX(Curves!$A$12:$AZ$907,$BZ245,DK245)</f>
        <v>0</v>
      </c>
      <c r="BE245" s="31" t="n">
        <f aca="false">INDEX(Curves!$A$12:$AZ$907,$BZ245,DL245)</f>
        <v>0</v>
      </c>
      <c r="BF245" s="31" t="n">
        <f aca="false">INDEX(Curves!$A$12:$AZ$907,$BZ245,DM245)</f>
        <v>0</v>
      </c>
      <c r="BG245" s="31"/>
      <c r="BH245" s="31" t="n">
        <f aca="false">INDEX(Curves!$A$12:$AZ$907,$BZ245,DO245)</f>
        <v>0</v>
      </c>
      <c r="BI245" s="31" t="n">
        <f aca="false">INDEX(Curves!$A$12:$AZ$907,$BZ245,DP245)</f>
        <v>0</v>
      </c>
      <c r="BJ245" s="31" t="n">
        <f aca="false">INDEX(Curves!$A$12:$AZ$907,$BZ245,DQ245)</f>
        <v>0</v>
      </c>
      <c r="BK245" s="0"/>
      <c r="BL245" s="0"/>
      <c r="BM245" s="51" t="n">
        <f aca="false">BM244</f>
        <v>35916</v>
      </c>
      <c r="BN245" s="51" t="n">
        <f aca="false">EOMONTH(BM245,1)</f>
        <v>35976</v>
      </c>
      <c r="BO245" s="51" t="n">
        <f aca="false">EOMONTH(BN245,1)</f>
        <v>36007</v>
      </c>
      <c r="BP245" s="51" t="n">
        <f aca="false">EOMONTH(BO245,1)</f>
        <v>36038</v>
      </c>
      <c r="BQ245" s="51" t="n">
        <f aca="false">EOMONTH(BP245,1)</f>
        <v>36068</v>
      </c>
      <c r="BR245" s="51" t="n">
        <f aca="false">EOMONTH(BQ245,1)</f>
        <v>36099</v>
      </c>
      <c r="BS245" s="51" t="n">
        <f aca="false">EOMONTH(BR245,1)</f>
        <v>36129</v>
      </c>
      <c r="BT245" s="51" t="n">
        <f aca="false">EOMONTH(BS245,1)</f>
        <v>36160</v>
      </c>
      <c r="BU245" s="51" t="n">
        <f aca="false">EOMONTH(BT245,1)</f>
        <v>36191</v>
      </c>
      <c r="BV245" s="51" t="n">
        <f aca="false">EOMONTH(BU245,1)</f>
        <v>36219</v>
      </c>
      <c r="BW245" s="51" t="n">
        <f aca="false">EOMONTH(BV245,1)</f>
        <v>36250</v>
      </c>
      <c r="BX245" s="52"/>
      <c r="BZ245" s="34" t="n">
        <f aca="false">MATCH(C245,Curves!$C$12:$C$433,0)</f>
        <v>243</v>
      </c>
      <c r="CA245" s="34" t="n">
        <f aca="false">MATCH(CONCATENATE("NG ",TEXT($BM245,"mmm-yyyy")),Curves!$11:$11,0)</f>
        <v>20</v>
      </c>
      <c r="CB245" s="34" t="n">
        <f aca="false">MATCH(CONCATENATE("B ",TEXT($BM245,"mmm-yyyy")),Curves!$11:$11,0)</f>
        <v>8</v>
      </c>
      <c r="CC245" s="34" t="n">
        <f aca="false">MATCH(CONCATENATE("DISC ",TEXT($BM245,"mmm-yyyy")),Curves!$11:$11,0)</f>
        <v>32</v>
      </c>
      <c r="CD245" s="34"/>
      <c r="CE245" s="34" t="n">
        <f aca="false">MATCH(CONCATENATE("NG ",TEXT($BN245,"mmm-yyyy")),Curves!$11:$11,0)</f>
        <v>21</v>
      </c>
      <c r="CF245" s="34" t="n">
        <f aca="false">MATCH(CONCATENATE("B ",TEXT($BN245,"mmm-yyyy")),Curves!$11:$11,0)</f>
        <v>9</v>
      </c>
      <c r="CG245" s="34" t="n">
        <f aca="false">MATCH(CONCATENATE("DISC ",TEXT($BN245,"mmm-yyyy")),Curves!$11:$11,0)</f>
        <v>33</v>
      </c>
      <c r="CH245" s="34"/>
      <c r="CI245" s="34" t="n">
        <f aca="false">MATCH(CONCATENATE("NG ",TEXT($BO245,"mmm-yyyy")),Curves!$11:$11,0)</f>
        <v>22</v>
      </c>
      <c r="CJ245" s="34" t="n">
        <f aca="false">MATCH(CONCATENATE("B ",TEXT($BO245,"mmm-yyyy")),Curves!$11:$11,0)</f>
        <v>10</v>
      </c>
      <c r="CK245" s="34" t="n">
        <f aca="false">MATCH(CONCATENATE("DISC ",TEXT($BO245,"mmm-yyyy")),Curves!$11:$11,0)</f>
        <v>34</v>
      </c>
      <c r="CL245" s="34"/>
      <c r="CM245" s="34" t="n">
        <f aca="false">MATCH(CONCATENATE("NG ",TEXT($BP245,"mmm-yyyy")),Curves!$11:$11,0)</f>
        <v>23</v>
      </c>
      <c r="CN245" s="34" t="n">
        <f aca="false">MATCH(CONCATENATE("B ",TEXT($BP245,"mmm-yyyy")),Curves!$11:$11,0)</f>
        <v>11</v>
      </c>
      <c r="CO245" s="34" t="n">
        <f aca="false">MATCH(CONCATENATE("DISC ",TEXT($BP245,"mmm-yyyy")),Curves!$11:$11,0)</f>
        <v>35</v>
      </c>
      <c r="CP245" s="34"/>
      <c r="CQ245" s="34" t="n">
        <f aca="false">MATCH(CONCATENATE("NG ",TEXT($BQ245,"mmm-yyyy")),Curves!$11:$11,0)</f>
        <v>24</v>
      </c>
      <c r="CR245" s="34" t="n">
        <f aca="false">MATCH(CONCATENATE("B ",TEXT($BQ245,"mmm-yyyy")),Curves!$11:$11,0)</f>
        <v>12</v>
      </c>
      <c r="CS245" s="34" t="n">
        <f aca="false">MATCH(CONCATENATE("DISC ",TEXT($BQ245,"mmm-yyyy")),Curves!$11:$11,0)</f>
        <v>36</v>
      </c>
      <c r="CT245" s="34"/>
      <c r="CU245" s="34" t="n">
        <f aca="false">MATCH(CONCATENATE("NG ",TEXT($BR245,"mmm-yyyy")),Curves!$11:$11,0)</f>
        <v>25</v>
      </c>
      <c r="CV245" s="34" t="n">
        <f aca="false">MATCH(CONCATENATE("B ",TEXT($BR245,"mmm-yyyy")),Curves!$11:$11,0)</f>
        <v>13</v>
      </c>
      <c r="CW245" s="34" t="n">
        <f aca="false">MATCH(CONCATENATE("DISC ",TEXT($BR245,"mmm-yyyy")),Curves!$11:$11,0)</f>
        <v>37</v>
      </c>
      <c r="CX245" s="34"/>
      <c r="CY245" s="34" t="n">
        <f aca="false">MATCH(CONCATENATE("NG ",TEXT($BS245,"mmm-yyyy")),Curves!$11:$11,0)</f>
        <v>26</v>
      </c>
      <c r="CZ245" s="34" t="n">
        <f aca="false">MATCH(CONCATENATE("B ",TEXT($BS245,"mmm-yyyy")),Curves!$11:$11,0)</f>
        <v>14</v>
      </c>
      <c r="DA245" s="34" t="n">
        <f aca="false">MATCH(CONCATENATE("DISC ",TEXT($BS245,"mmm-yyyy")),Curves!$11:$11,0)</f>
        <v>38</v>
      </c>
      <c r="DB245" s="34"/>
      <c r="DC245" s="34" t="n">
        <f aca="false">MATCH(CONCATENATE("NG ",TEXT($BT245,"mmm-yyyy")),Curves!$11:$11,0)</f>
        <v>27</v>
      </c>
      <c r="DD245" s="34" t="n">
        <f aca="false">MATCH(CONCATENATE("B ",TEXT($BT245,"mmm-yyyy")),Curves!$11:$11,0)</f>
        <v>15</v>
      </c>
      <c r="DE245" s="34" t="n">
        <f aca="false">MATCH(CONCATENATE("DISC ",TEXT($BT245,"mmm-yyyy")),Curves!$11:$11,0)</f>
        <v>39</v>
      </c>
      <c r="DF245" s="34"/>
      <c r="DG245" s="34" t="n">
        <f aca="false">MATCH(CONCATENATE("NG ",TEXT($BU245,"mmm-yyyy")),Curves!$11:$11,0)</f>
        <v>28</v>
      </c>
      <c r="DH245" s="34" t="n">
        <f aca="false">MATCH(CONCATENATE("B ",TEXT($BU245,"mmm-yyyy")),Curves!$11:$11,0)</f>
        <v>16</v>
      </c>
      <c r="DI245" s="34" t="n">
        <f aca="false">MATCH(CONCATENATE("DISC ",TEXT($BU245,"mmm-yyyy")),Curves!$11:$11,0)</f>
        <v>40</v>
      </c>
      <c r="DK245" s="34" t="n">
        <f aca="false">MATCH(CONCATENATE("NG ",TEXT($BV245,"mmm-yyyy")),Curves!$11:$11,0)</f>
        <v>29</v>
      </c>
      <c r="DL245" s="34" t="n">
        <f aca="false">MATCH(CONCATENATE("B ",TEXT($BV245,"mmm-yyyy")),Curves!$11:$11,0)</f>
        <v>17</v>
      </c>
      <c r="DM245" s="34" t="n">
        <f aca="false">MATCH(CONCATENATE("DISC ",TEXT($BV245,"mmm-yyyy")),Curves!$11:$11,0)</f>
        <v>41</v>
      </c>
      <c r="DO245" s="34" t="n">
        <f aca="false">MATCH(CONCATENATE("NG ",TEXT($BW245,"mmm-yyyy")),Curves!$11:$11,0)</f>
        <v>30</v>
      </c>
      <c r="DP245" s="34" t="n">
        <f aca="false">MATCH(CONCATENATE("B ",TEXT($BW245,"mmm-yyyy")),Curves!$11:$11,0)</f>
        <v>18</v>
      </c>
      <c r="DQ245" s="34" t="n">
        <f aca="false">MATCH(CONCATENATE("DISC ",TEXT($BW245,"mmm-yyyy")),Curves!$11:$11,0)</f>
        <v>42</v>
      </c>
    </row>
    <row r="246" customFormat="false" ht="12.75" hidden="false" customHeight="false" outlineLevel="0" collapsed="false">
      <c r="B246" s="26" t="n">
        <f aca="false">IF(C246&lt;&gt;"",IF(C246&gt;=(WORKDAY(EOMONTH(C246,0)+1,-2)),EOMONTH(EOMONTH(C246,0)+1,0)+1,EOMONTH(C246,0)+1),"")</f>
        <v>36161</v>
      </c>
      <c r="C246" s="45" t="n">
        <f aca="false">IF(Curves!C255&lt;&gt;"",Curves!C255,"")</f>
        <v>36129</v>
      </c>
      <c r="D246" s="46"/>
      <c r="E246" s="47" t="n">
        <f aca="false">(T246+U246)*V246</f>
        <v>0</v>
      </c>
      <c r="F246" s="47" t="n">
        <f aca="false">(X246+Y246)*Z246</f>
        <v>0</v>
      </c>
      <c r="G246" s="47" t="n">
        <f aca="false">(AB246+AC246)*AD246</f>
        <v>0</v>
      </c>
      <c r="H246" s="47" t="n">
        <f aca="false">(AF246+AG246)*AH246</f>
        <v>0</v>
      </c>
      <c r="I246" s="47" t="n">
        <f aca="false">(AJ246+AK246)*AL246</f>
        <v>0</v>
      </c>
      <c r="J246" s="47" t="n">
        <f aca="false">(AN246+AO246)*AP246</f>
        <v>0</v>
      </c>
      <c r="K246" s="47" t="n">
        <f aca="false">(AR246+AS246)*AT246</f>
        <v>0</v>
      </c>
      <c r="L246" s="47" t="n">
        <f aca="false">(AV246+AW246)*AX246</f>
        <v>0</v>
      </c>
      <c r="M246" s="47" t="n">
        <f aca="false">(AZ246+BA246)*BB246</f>
        <v>2.35538919807757</v>
      </c>
      <c r="N246" s="47" t="n">
        <f aca="false">(BD246+BE246)*BF246</f>
        <v>2.37763183092668</v>
      </c>
      <c r="O246" s="48" t="n">
        <f aca="false">(BH246+BI246)*BJ246</f>
        <v>2.35804543043475</v>
      </c>
      <c r="P246" s="49" t="n">
        <f aca="false">MAX(E246:O246)</f>
        <v>2.37763183092668</v>
      </c>
      <c r="Q246" s="49" t="n">
        <f aca="false">MIN(M246:O246)</f>
        <v>2.35538919807757</v>
      </c>
      <c r="R246" s="50" t="n">
        <f aca="false">IF(P246-Q246&lt;&gt;0,P246-Q246,R245)</f>
        <v>0.0222426328491112</v>
      </c>
      <c r="T246" s="31" t="n">
        <f aca="false">INDEX(Curves!$A$12:$AZ$907,$BZ246,CA246)</f>
        <v>0</v>
      </c>
      <c r="U246" s="31" t="n">
        <f aca="false">INDEX(Curves!$A$12:$AZ$907,$BZ246,CB246)</f>
        <v>0</v>
      </c>
      <c r="V246" s="31" t="n">
        <f aca="false">INDEX(Curves!$A$12:$AZ$907,$BZ246,CC246)</f>
        <v>0</v>
      </c>
      <c r="W246" s="31"/>
      <c r="X246" s="31" t="n">
        <f aca="false">INDEX(Curves!$A$12:$AZ$907,$BZ246,CE246)</f>
        <v>0</v>
      </c>
      <c r="Y246" s="31" t="n">
        <f aca="false">INDEX(Curves!$A$12:$AZ$907,$BZ246,CF246)</f>
        <v>0</v>
      </c>
      <c r="Z246" s="31" t="n">
        <f aca="false">INDEX(Curves!$A$12:$AZ$907,$BZ246,CG246)</f>
        <v>0</v>
      </c>
      <c r="AA246" s="31"/>
      <c r="AB246" s="31" t="n">
        <f aca="false">INDEX(Curves!$A$12:$AZ$907,$BZ246,CI246)</f>
        <v>0</v>
      </c>
      <c r="AC246" s="31" t="n">
        <f aca="false">INDEX(Curves!$A$12:$AZ$907,$BZ246,CJ246)</f>
        <v>0</v>
      </c>
      <c r="AD246" s="31" t="n">
        <f aca="false">INDEX(Curves!$A$12:$AZ$907,$BZ246,CK246)</f>
        <v>0</v>
      </c>
      <c r="AE246" s="31"/>
      <c r="AF246" s="31" t="n">
        <f aca="false">INDEX(Curves!$A$12:$AZ$907,$BZ246,CM246)</f>
        <v>0</v>
      </c>
      <c r="AG246" s="31" t="n">
        <f aca="false">INDEX(Curves!$A$12:$AZ$907,$BZ246,CN246)</f>
        <v>0</v>
      </c>
      <c r="AH246" s="31" t="n">
        <f aca="false">INDEX(Curves!$A$12:$AZ$907,$BZ246,CO246)</f>
        <v>0</v>
      </c>
      <c r="AI246" s="31"/>
      <c r="AJ246" s="31" t="n">
        <f aca="false">INDEX(Curves!$A$12:$AZ$907,$BZ246,CQ246)</f>
        <v>0</v>
      </c>
      <c r="AK246" s="31" t="n">
        <f aca="false">INDEX(Curves!$A$12:$AZ$907,$BZ246,CR246)</f>
        <v>0</v>
      </c>
      <c r="AL246" s="31" t="n">
        <f aca="false">INDEX(Curves!$A$12:$AZ$907,$BZ246,CS246)</f>
        <v>0</v>
      </c>
      <c r="AM246" s="31"/>
      <c r="AN246" s="31" t="n">
        <f aca="false">INDEX(Curves!$A$12:$AZ$907,$BZ246,CU246)</f>
        <v>0</v>
      </c>
      <c r="AO246" s="31" t="n">
        <f aca="false">INDEX(Curves!$A$12:$AZ$907,$BZ246,CV246)</f>
        <v>0</v>
      </c>
      <c r="AP246" s="31" t="n">
        <f aca="false">INDEX(Curves!$A$12:$AZ$907,$BZ246,CW246)</f>
        <v>0</v>
      </c>
      <c r="AQ246" s="31"/>
      <c r="AR246" s="31" t="n">
        <f aca="false">INDEX(Curves!$A$12:$AZ$907,$BZ246,CY246)</f>
        <v>0</v>
      </c>
      <c r="AS246" s="31" t="n">
        <f aca="false">INDEX(Curves!$A$12:$AZ$907,$BZ246,CZ246)</f>
        <v>0</v>
      </c>
      <c r="AT246" s="31" t="n">
        <f aca="false">INDEX(Curves!$A$12:$AZ$907,$BZ246,DA246)</f>
        <v>0</v>
      </c>
      <c r="AU246" s="31"/>
      <c r="AV246" s="31" t="n">
        <f aca="false">INDEX(Curves!$A$12:$AZ$907,$BZ246,DC246)</f>
        <v>0</v>
      </c>
      <c r="AW246" s="31" t="n">
        <f aca="false">INDEX(Curves!$A$12:$AZ$907,$BZ246,DD246)</f>
        <v>0</v>
      </c>
      <c r="AX246" s="31" t="n">
        <f aca="false">INDEX(Curves!$A$12:$AZ$907,$BZ246,DE246)</f>
        <v>0</v>
      </c>
      <c r="AY246" s="31"/>
      <c r="AZ246" s="31" t="n">
        <f aca="false">INDEX(Curves!$A$12:$AZ$907,$BZ246,DG246)</f>
        <v>1.976</v>
      </c>
      <c r="BA246" s="31" t="n">
        <f aca="false">INDEX(Curves!$A$12:$AZ$907,$BZ246,DH246)</f>
        <v>0.39</v>
      </c>
      <c r="BB246" s="31" t="n">
        <f aca="false">INDEX(Curves!$A$12:$AZ$907,$BZ246,DI246)</f>
        <v>0.995515299272009</v>
      </c>
      <c r="BC246" s="31"/>
      <c r="BD246" s="31" t="n">
        <f aca="false">INDEX(Curves!$A$12:$AZ$907,$BZ246,DK246)</f>
        <v>1.999</v>
      </c>
      <c r="BE246" s="31" t="n">
        <f aca="false">INDEX(Curves!$A$12:$AZ$907,$BZ246,DL246)</f>
        <v>0.4</v>
      </c>
      <c r="BF246" s="31" t="n">
        <f aca="false">INDEX(Curves!$A$12:$AZ$907,$BZ246,DM246)</f>
        <v>0.991092884921502</v>
      </c>
      <c r="BG246" s="31"/>
      <c r="BH246" s="31" t="n">
        <f aca="false">INDEX(Curves!$A$12:$AZ$907,$BZ246,DO246)</f>
        <v>2.004</v>
      </c>
      <c r="BI246" s="31" t="n">
        <f aca="false">INDEX(Curves!$A$12:$AZ$907,$BZ246,DP246)</f>
        <v>0.385</v>
      </c>
      <c r="BJ246" s="31" t="n">
        <f aca="false">INDEX(Curves!$A$12:$AZ$907,$BZ246,DQ246)</f>
        <v>0.987042875862179</v>
      </c>
      <c r="BK246" s="0"/>
      <c r="BL246" s="0"/>
      <c r="BM246" s="51" t="n">
        <f aca="false">BM245</f>
        <v>35916</v>
      </c>
      <c r="BN246" s="51" t="n">
        <f aca="false">EOMONTH(BM246,1)</f>
        <v>35976</v>
      </c>
      <c r="BO246" s="51" t="n">
        <f aca="false">EOMONTH(BN246,1)</f>
        <v>36007</v>
      </c>
      <c r="BP246" s="51" t="n">
        <f aca="false">EOMONTH(BO246,1)</f>
        <v>36038</v>
      </c>
      <c r="BQ246" s="51" t="n">
        <f aca="false">EOMONTH(BP246,1)</f>
        <v>36068</v>
      </c>
      <c r="BR246" s="51" t="n">
        <f aca="false">EOMONTH(BQ246,1)</f>
        <v>36099</v>
      </c>
      <c r="BS246" s="51" t="n">
        <f aca="false">EOMONTH(BR246,1)</f>
        <v>36129</v>
      </c>
      <c r="BT246" s="51" t="n">
        <f aca="false">EOMONTH(BS246,1)</f>
        <v>36160</v>
      </c>
      <c r="BU246" s="51" t="n">
        <f aca="false">EOMONTH(BT246,1)</f>
        <v>36191</v>
      </c>
      <c r="BV246" s="51" t="n">
        <f aca="false">EOMONTH(BU246,1)</f>
        <v>36219</v>
      </c>
      <c r="BW246" s="51" t="n">
        <f aca="false">EOMONTH(BV246,1)</f>
        <v>36250</v>
      </c>
      <c r="BX246" s="52"/>
      <c r="BZ246" s="34" t="n">
        <f aca="false">MATCH(C246,Curves!$C$12:$C$433,0)</f>
        <v>244</v>
      </c>
      <c r="CA246" s="34" t="n">
        <f aca="false">MATCH(CONCATENATE("NG ",TEXT($BM246,"mmm-yyyy")),Curves!$11:$11,0)</f>
        <v>20</v>
      </c>
      <c r="CB246" s="34" t="n">
        <f aca="false">MATCH(CONCATENATE("B ",TEXT($BM246,"mmm-yyyy")),Curves!$11:$11,0)</f>
        <v>8</v>
      </c>
      <c r="CC246" s="34" t="n">
        <f aca="false">MATCH(CONCATENATE("DISC ",TEXT($BM246,"mmm-yyyy")),Curves!$11:$11,0)</f>
        <v>32</v>
      </c>
      <c r="CD246" s="34"/>
      <c r="CE246" s="34" t="n">
        <f aca="false">MATCH(CONCATENATE("NG ",TEXT($BN246,"mmm-yyyy")),Curves!$11:$11,0)</f>
        <v>21</v>
      </c>
      <c r="CF246" s="34" t="n">
        <f aca="false">MATCH(CONCATENATE("B ",TEXT($BN246,"mmm-yyyy")),Curves!$11:$11,0)</f>
        <v>9</v>
      </c>
      <c r="CG246" s="34" t="n">
        <f aca="false">MATCH(CONCATENATE("DISC ",TEXT($BN246,"mmm-yyyy")),Curves!$11:$11,0)</f>
        <v>33</v>
      </c>
      <c r="CH246" s="34"/>
      <c r="CI246" s="34" t="n">
        <f aca="false">MATCH(CONCATENATE("NG ",TEXT($BO246,"mmm-yyyy")),Curves!$11:$11,0)</f>
        <v>22</v>
      </c>
      <c r="CJ246" s="34" t="n">
        <f aca="false">MATCH(CONCATENATE("B ",TEXT($BO246,"mmm-yyyy")),Curves!$11:$11,0)</f>
        <v>10</v>
      </c>
      <c r="CK246" s="34" t="n">
        <f aca="false">MATCH(CONCATENATE("DISC ",TEXT($BO246,"mmm-yyyy")),Curves!$11:$11,0)</f>
        <v>34</v>
      </c>
      <c r="CL246" s="34"/>
      <c r="CM246" s="34" t="n">
        <f aca="false">MATCH(CONCATENATE("NG ",TEXT($BP246,"mmm-yyyy")),Curves!$11:$11,0)</f>
        <v>23</v>
      </c>
      <c r="CN246" s="34" t="n">
        <f aca="false">MATCH(CONCATENATE("B ",TEXT($BP246,"mmm-yyyy")),Curves!$11:$11,0)</f>
        <v>11</v>
      </c>
      <c r="CO246" s="34" t="n">
        <f aca="false">MATCH(CONCATENATE("DISC ",TEXT($BP246,"mmm-yyyy")),Curves!$11:$11,0)</f>
        <v>35</v>
      </c>
      <c r="CP246" s="34"/>
      <c r="CQ246" s="34" t="n">
        <f aca="false">MATCH(CONCATENATE("NG ",TEXT($BQ246,"mmm-yyyy")),Curves!$11:$11,0)</f>
        <v>24</v>
      </c>
      <c r="CR246" s="34" t="n">
        <f aca="false">MATCH(CONCATENATE("B ",TEXT($BQ246,"mmm-yyyy")),Curves!$11:$11,0)</f>
        <v>12</v>
      </c>
      <c r="CS246" s="34" t="n">
        <f aca="false">MATCH(CONCATENATE("DISC ",TEXT($BQ246,"mmm-yyyy")),Curves!$11:$11,0)</f>
        <v>36</v>
      </c>
      <c r="CT246" s="34"/>
      <c r="CU246" s="34" t="n">
        <f aca="false">MATCH(CONCATENATE("NG ",TEXT($BR246,"mmm-yyyy")),Curves!$11:$11,0)</f>
        <v>25</v>
      </c>
      <c r="CV246" s="34" t="n">
        <f aca="false">MATCH(CONCATENATE("B ",TEXT($BR246,"mmm-yyyy")),Curves!$11:$11,0)</f>
        <v>13</v>
      </c>
      <c r="CW246" s="34" t="n">
        <f aca="false">MATCH(CONCATENATE("DISC ",TEXT($BR246,"mmm-yyyy")),Curves!$11:$11,0)</f>
        <v>37</v>
      </c>
      <c r="CX246" s="34"/>
      <c r="CY246" s="34" t="n">
        <f aca="false">MATCH(CONCATENATE("NG ",TEXT($BS246,"mmm-yyyy")),Curves!$11:$11,0)</f>
        <v>26</v>
      </c>
      <c r="CZ246" s="34" t="n">
        <f aca="false">MATCH(CONCATENATE("B ",TEXT($BS246,"mmm-yyyy")),Curves!$11:$11,0)</f>
        <v>14</v>
      </c>
      <c r="DA246" s="34" t="n">
        <f aca="false">MATCH(CONCATENATE("DISC ",TEXT($BS246,"mmm-yyyy")),Curves!$11:$11,0)</f>
        <v>38</v>
      </c>
      <c r="DB246" s="34"/>
      <c r="DC246" s="34" t="n">
        <f aca="false">MATCH(CONCATENATE("NG ",TEXT($BT246,"mmm-yyyy")),Curves!$11:$11,0)</f>
        <v>27</v>
      </c>
      <c r="DD246" s="34" t="n">
        <f aca="false">MATCH(CONCATENATE("B ",TEXT($BT246,"mmm-yyyy")),Curves!$11:$11,0)</f>
        <v>15</v>
      </c>
      <c r="DE246" s="34" t="n">
        <f aca="false">MATCH(CONCATENATE("DISC ",TEXT($BT246,"mmm-yyyy")),Curves!$11:$11,0)</f>
        <v>39</v>
      </c>
      <c r="DF246" s="34"/>
      <c r="DG246" s="34" t="n">
        <f aca="false">MATCH(CONCATENATE("NG ",TEXT($BU246,"mmm-yyyy")),Curves!$11:$11,0)</f>
        <v>28</v>
      </c>
      <c r="DH246" s="34" t="n">
        <f aca="false">MATCH(CONCATENATE("B ",TEXT($BU246,"mmm-yyyy")),Curves!$11:$11,0)</f>
        <v>16</v>
      </c>
      <c r="DI246" s="34" t="n">
        <f aca="false">MATCH(CONCATENATE("DISC ",TEXT($BU246,"mmm-yyyy")),Curves!$11:$11,0)</f>
        <v>40</v>
      </c>
      <c r="DK246" s="34" t="n">
        <f aca="false">MATCH(CONCATENATE("NG ",TEXT($BV246,"mmm-yyyy")),Curves!$11:$11,0)</f>
        <v>29</v>
      </c>
      <c r="DL246" s="34" t="n">
        <f aca="false">MATCH(CONCATENATE("B ",TEXT($BV246,"mmm-yyyy")),Curves!$11:$11,0)</f>
        <v>17</v>
      </c>
      <c r="DM246" s="34" t="n">
        <f aca="false">MATCH(CONCATENATE("DISC ",TEXT($BV246,"mmm-yyyy")),Curves!$11:$11,0)</f>
        <v>41</v>
      </c>
      <c r="DO246" s="34" t="n">
        <f aca="false">MATCH(CONCATENATE("NG ",TEXT($BW246,"mmm-yyyy")),Curves!$11:$11,0)</f>
        <v>30</v>
      </c>
      <c r="DP246" s="34" t="n">
        <f aca="false">MATCH(CONCATENATE("B ",TEXT($BW246,"mmm-yyyy")),Curves!$11:$11,0)</f>
        <v>18</v>
      </c>
      <c r="DQ246" s="34" t="n">
        <f aca="false">MATCH(CONCATENATE("DISC ",TEXT($BW246,"mmm-yyyy")),Curves!$11:$11,0)</f>
        <v>42</v>
      </c>
    </row>
    <row r="247" customFormat="false" ht="12.75" hidden="false" customHeight="false" outlineLevel="0" collapsed="false">
      <c r="B247" s="26" t="n">
        <f aca="false">IF(C247&lt;&gt;"",IF(C247&gt;=(WORKDAY(EOMONTH(C247,0)+1,-2)),EOMONTH(EOMONTH(C247,0)+1,0)+1,EOMONTH(C247,0)+1),"")</f>
        <v>36161</v>
      </c>
      <c r="C247" s="45" t="n">
        <f aca="false">IF(Curves!C256&lt;&gt;"",Curves!C256,"")</f>
        <v>36130</v>
      </c>
      <c r="D247" s="46"/>
      <c r="E247" s="47" t="n">
        <f aca="false">(T247+U247)*V247</f>
        <v>0</v>
      </c>
      <c r="F247" s="47" t="n">
        <f aca="false">(X247+Y247)*Z247</f>
        <v>0</v>
      </c>
      <c r="G247" s="47" t="n">
        <f aca="false">(AB247+AC247)*AD247</f>
        <v>0</v>
      </c>
      <c r="H247" s="47" t="n">
        <f aca="false">(AF247+AG247)*AH247</f>
        <v>0</v>
      </c>
      <c r="I247" s="47" t="n">
        <f aca="false">(AJ247+AK247)*AL247</f>
        <v>0</v>
      </c>
      <c r="J247" s="47" t="n">
        <f aca="false">(AN247+AO247)*AP247</f>
        <v>0</v>
      </c>
      <c r="K247" s="47" t="n">
        <f aca="false">(AR247+AS247)*AT247</f>
        <v>0</v>
      </c>
      <c r="L247" s="47" t="n">
        <f aca="false">(AV247+AW247)*AX247</f>
        <v>0</v>
      </c>
      <c r="M247" s="47" t="n">
        <f aca="false">(AZ247+BA247)*BB247</f>
        <v>2.34765232918918</v>
      </c>
      <c r="N247" s="47" t="n">
        <f aca="false">(BD247+BE247)*BF247</f>
        <v>2.37315671701979</v>
      </c>
      <c r="O247" s="48" t="n">
        <f aca="false">(BH247+BI247)*BJ247</f>
        <v>2.33703849772943</v>
      </c>
      <c r="P247" s="49" t="n">
        <f aca="false">MAX(E247:O247)</f>
        <v>2.37315671701979</v>
      </c>
      <c r="Q247" s="49" t="n">
        <f aca="false">MIN(M247:O247)</f>
        <v>2.33703849772943</v>
      </c>
      <c r="R247" s="50" t="n">
        <f aca="false">IF(P247-Q247&lt;&gt;0,P247-Q247,R246)</f>
        <v>0.0361182192903615</v>
      </c>
      <c r="T247" s="31" t="n">
        <f aca="false">INDEX(Curves!$A$12:$AZ$907,$BZ247,CA247)</f>
        <v>0</v>
      </c>
      <c r="U247" s="31" t="n">
        <f aca="false">INDEX(Curves!$A$12:$AZ$907,$BZ247,CB247)</f>
        <v>0</v>
      </c>
      <c r="V247" s="31" t="n">
        <f aca="false">INDEX(Curves!$A$12:$AZ$907,$BZ247,CC247)</f>
        <v>0</v>
      </c>
      <c r="W247" s="31"/>
      <c r="X247" s="31" t="n">
        <f aca="false">INDEX(Curves!$A$12:$AZ$907,$BZ247,CE247)</f>
        <v>0</v>
      </c>
      <c r="Y247" s="31" t="n">
        <f aca="false">INDEX(Curves!$A$12:$AZ$907,$BZ247,CF247)</f>
        <v>0</v>
      </c>
      <c r="Z247" s="31" t="n">
        <f aca="false">INDEX(Curves!$A$12:$AZ$907,$BZ247,CG247)</f>
        <v>0</v>
      </c>
      <c r="AA247" s="31"/>
      <c r="AB247" s="31" t="n">
        <f aca="false">INDEX(Curves!$A$12:$AZ$907,$BZ247,CI247)</f>
        <v>0</v>
      </c>
      <c r="AC247" s="31" t="n">
        <f aca="false">INDEX(Curves!$A$12:$AZ$907,$BZ247,CJ247)</f>
        <v>0</v>
      </c>
      <c r="AD247" s="31" t="n">
        <f aca="false">INDEX(Curves!$A$12:$AZ$907,$BZ247,CK247)</f>
        <v>0</v>
      </c>
      <c r="AE247" s="31"/>
      <c r="AF247" s="31" t="n">
        <f aca="false">INDEX(Curves!$A$12:$AZ$907,$BZ247,CM247)</f>
        <v>0</v>
      </c>
      <c r="AG247" s="31" t="n">
        <f aca="false">INDEX(Curves!$A$12:$AZ$907,$BZ247,CN247)</f>
        <v>0</v>
      </c>
      <c r="AH247" s="31" t="n">
        <f aca="false">INDEX(Curves!$A$12:$AZ$907,$BZ247,CO247)</f>
        <v>0</v>
      </c>
      <c r="AI247" s="31"/>
      <c r="AJ247" s="31" t="n">
        <f aca="false">INDEX(Curves!$A$12:$AZ$907,$BZ247,CQ247)</f>
        <v>0</v>
      </c>
      <c r="AK247" s="31" t="n">
        <f aca="false">INDEX(Curves!$A$12:$AZ$907,$BZ247,CR247)</f>
        <v>0</v>
      </c>
      <c r="AL247" s="31" t="n">
        <f aca="false">INDEX(Curves!$A$12:$AZ$907,$BZ247,CS247)</f>
        <v>0</v>
      </c>
      <c r="AM247" s="31"/>
      <c r="AN247" s="31" t="n">
        <f aca="false">INDEX(Curves!$A$12:$AZ$907,$BZ247,CU247)</f>
        <v>0</v>
      </c>
      <c r="AO247" s="31" t="n">
        <f aca="false">INDEX(Curves!$A$12:$AZ$907,$BZ247,CV247)</f>
        <v>0</v>
      </c>
      <c r="AP247" s="31" t="n">
        <f aca="false">INDEX(Curves!$A$12:$AZ$907,$BZ247,CW247)</f>
        <v>0</v>
      </c>
      <c r="AQ247" s="31"/>
      <c r="AR247" s="31" t="n">
        <f aca="false">INDEX(Curves!$A$12:$AZ$907,$BZ247,CY247)</f>
        <v>0</v>
      </c>
      <c r="AS247" s="31" t="n">
        <f aca="false">INDEX(Curves!$A$12:$AZ$907,$BZ247,CZ247)</f>
        <v>0</v>
      </c>
      <c r="AT247" s="31" t="n">
        <f aca="false">INDEX(Curves!$A$12:$AZ$907,$BZ247,DA247)</f>
        <v>0</v>
      </c>
      <c r="AU247" s="31"/>
      <c r="AV247" s="31" t="n">
        <f aca="false">INDEX(Curves!$A$12:$AZ$907,$BZ247,DC247)</f>
        <v>0</v>
      </c>
      <c r="AW247" s="31" t="n">
        <f aca="false">INDEX(Curves!$A$12:$AZ$907,$BZ247,DD247)</f>
        <v>0</v>
      </c>
      <c r="AX247" s="31" t="n">
        <f aca="false">INDEX(Curves!$A$12:$AZ$907,$BZ247,DE247)</f>
        <v>0</v>
      </c>
      <c r="AY247" s="31"/>
      <c r="AZ247" s="31" t="n">
        <f aca="false">INDEX(Curves!$A$12:$AZ$907,$BZ247,DG247)</f>
        <v>1.958</v>
      </c>
      <c r="BA247" s="31" t="n">
        <f aca="false">INDEX(Curves!$A$12:$AZ$907,$BZ247,DH247)</f>
        <v>0.4</v>
      </c>
      <c r="BB247" s="31" t="n">
        <f aca="false">INDEX(Curves!$A$12:$AZ$907,$BZ247,DI247)</f>
        <v>0.995611674804573</v>
      </c>
      <c r="BC247" s="31"/>
      <c r="BD247" s="31" t="n">
        <f aca="false">INDEX(Curves!$A$12:$AZ$907,$BZ247,DK247)</f>
        <v>1.99</v>
      </c>
      <c r="BE247" s="31" t="n">
        <f aca="false">INDEX(Curves!$A$12:$AZ$907,$BZ247,DL247)</f>
        <v>0.405</v>
      </c>
      <c r="BF247" s="31" t="n">
        <f aca="false">INDEX(Curves!$A$12:$AZ$907,$BZ247,DM247)</f>
        <v>0.990879631323505</v>
      </c>
      <c r="BG247" s="31"/>
      <c r="BH247" s="31" t="n">
        <f aca="false">INDEX(Curves!$A$12:$AZ$907,$BZ247,DO247)</f>
        <v>1.988</v>
      </c>
      <c r="BI247" s="31" t="n">
        <f aca="false">INDEX(Curves!$A$12:$AZ$907,$BZ247,DP247)</f>
        <v>0.38</v>
      </c>
      <c r="BJ247" s="31" t="n">
        <f aca="false">INDEX(Curves!$A$12:$AZ$907,$BZ247,DQ247)</f>
        <v>0.986925041270875</v>
      </c>
      <c r="BK247" s="0"/>
      <c r="BL247" s="0"/>
      <c r="BM247" s="51" t="n">
        <f aca="false">BM246</f>
        <v>35916</v>
      </c>
      <c r="BN247" s="51" t="n">
        <f aca="false">EOMONTH(BM247,1)</f>
        <v>35976</v>
      </c>
      <c r="BO247" s="51" t="n">
        <f aca="false">EOMONTH(BN247,1)</f>
        <v>36007</v>
      </c>
      <c r="BP247" s="51" t="n">
        <f aca="false">EOMONTH(BO247,1)</f>
        <v>36038</v>
      </c>
      <c r="BQ247" s="51" t="n">
        <f aca="false">EOMONTH(BP247,1)</f>
        <v>36068</v>
      </c>
      <c r="BR247" s="51" t="n">
        <f aca="false">EOMONTH(BQ247,1)</f>
        <v>36099</v>
      </c>
      <c r="BS247" s="51" t="n">
        <f aca="false">EOMONTH(BR247,1)</f>
        <v>36129</v>
      </c>
      <c r="BT247" s="51" t="n">
        <f aca="false">EOMONTH(BS247,1)</f>
        <v>36160</v>
      </c>
      <c r="BU247" s="51" t="n">
        <f aca="false">EOMONTH(BT247,1)</f>
        <v>36191</v>
      </c>
      <c r="BV247" s="51" t="n">
        <f aca="false">EOMONTH(BU247,1)</f>
        <v>36219</v>
      </c>
      <c r="BW247" s="51" t="n">
        <f aca="false">EOMONTH(BV247,1)</f>
        <v>36250</v>
      </c>
      <c r="BX247" s="52"/>
      <c r="BZ247" s="34" t="n">
        <f aca="false">MATCH(C247,Curves!$C$12:$C$433,0)</f>
        <v>245</v>
      </c>
      <c r="CA247" s="34" t="n">
        <f aca="false">MATCH(CONCATENATE("NG ",TEXT($BM247,"mmm-yyyy")),Curves!$11:$11,0)</f>
        <v>20</v>
      </c>
      <c r="CB247" s="34" t="n">
        <f aca="false">MATCH(CONCATENATE("B ",TEXT($BM247,"mmm-yyyy")),Curves!$11:$11,0)</f>
        <v>8</v>
      </c>
      <c r="CC247" s="34" t="n">
        <f aca="false">MATCH(CONCATENATE("DISC ",TEXT($BM247,"mmm-yyyy")),Curves!$11:$11,0)</f>
        <v>32</v>
      </c>
      <c r="CD247" s="34"/>
      <c r="CE247" s="34" t="n">
        <f aca="false">MATCH(CONCATENATE("NG ",TEXT($BN247,"mmm-yyyy")),Curves!$11:$11,0)</f>
        <v>21</v>
      </c>
      <c r="CF247" s="34" t="n">
        <f aca="false">MATCH(CONCATENATE("B ",TEXT($BN247,"mmm-yyyy")),Curves!$11:$11,0)</f>
        <v>9</v>
      </c>
      <c r="CG247" s="34" t="n">
        <f aca="false">MATCH(CONCATENATE("DISC ",TEXT($BN247,"mmm-yyyy")),Curves!$11:$11,0)</f>
        <v>33</v>
      </c>
      <c r="CH247" s="34"/>
      <c r="CI247" s="34" t="n">
        <f aca="false">MATCH(CONCATENATE("NG ",TEXT($BO247,"mmm-yyyy")),Curves!$11:$11,0)</f>
        <v>22</v>
      </c>
      <c r="CJ247" s="34" t="n">
        <f aca="false">MATCH(CONCATENATE("B ",TEXT($BO247,"mmm-yyyy")),Curves!$11:$11,0)</f>
        <v>10</v>
      </c>
      <c r="CK247" s="34" t="n">
        <f aca="false">MATCH(CONCATENATE("DISC ",TEXT($BO247,"mmm-yyyy")),Curves!$11:$11,0)</f>
        <v>34</v>
      </c>
      <c r="CL247" s="34"/>
      <c r="CM247" s="34" t="n">
        <f aca="false">MATCH(CONCATENATE("NG ",TEXT($BP247,"mmm-yyyy")),Curves!$11:$11,0)</f>
        <v>23</v>
      </c>
      <c r="CN247" s="34" t="n">
        <f aca="false">MATCH(CONCATENATE("B ",TEXT($BP247,"mmm-yyyy")),Curves!$11:$11,0)</f>
        <v>11</v>
      </c>
      <c r="CO247" s="34" t="n">
        <f aca="false">MATCH(CONCATENATE("DISC ",TEXT($BP247,"mmm-yyyy")),Curves!$11:$11,0)</f>
        <v>35</v>
      </c>
      <c r="CP247" s="34"/>
      <c r="CQ247" s="34" t="n">
        <f aca="false">MATCH(CONCATENATE("NG ",TEXT($BQ247,"mmm-yyyy")),Curves!$11:$11,0)</f>
        <v>24</v>
      </c>
      <c r="CR247" s="34" t="n">
        <f aca="false">MATCH(CONCATENATE("B ",TEXT($BQ247,"mmm-yyyy")),Curves!$11:$11,0)</f>
        <v>12</v>
      </c>
      <c r="CS247" s="34" t="n">
        <f aca="false">MATCH(CONCATENATE("DISC ",TEXT($BQ247,"mmm-yyyy")),Curves!$11:$11,0)</f>
        <v>36</v>
      </c>
      <c r="CT247" s="34"/>
      <c r="CU247" s="34" t="n">
        <f aca="false">MATCH(CONCATENATE("NG ",TEXT($BR247,"mmm-yyyy")),Curves!$11:$11,0)</f>
        <v>25</v>
      </c>
      <c r="CV247" s="34" t="n">
        <f aca="false">MATCH(CONCATENATE("B ",TEXT($BR247,"mmm-yyyy")),Curves!$11:$11,0)</f>
        <v>13</v>
      </c>
      <c r="CW247" s="34" t="n">
        <f aca="false">MATCH(CONCATENATE("DISC ",TEXT($BR247,"mmm-yyyy")),Curves!$11:$11,0)</f>
        <v>37</v>
      </c>
      <c r="CX247" s="34"/>
      <c r="CY247" s="34" t="n">
        <f aca="false">MATCH(CONCATENATE("NG ",TEXT($BS247,"mmm-yyyy")),Curves!$11:$11,0)</f>
        <v>26</v>
      </c>
      <c r="CZ247" s="34" t="n">
        <f aca="false">MATCH(CONCATENATE("B ",TEXT($BS247,"mmm-yyyy")),Curves!$11:$11,0)</f>
        <v>14</v>
      </c>
      <c r="DA247" s="34" t="n">
        <f aca="false">MATCH(CONCATENATE("DISC ",TEXT($BS247,"mmm-yyyy")),Curves!$11:$11,0)</f>
        <v>38</v>
      </c>
      <c r="DB247" s="34"/>
      <c r="DC247" s="34" t="n">
        <f aca="false">MATCH(CONCATENATE("NG ",TEXT($BT247,"mmm-yyyy")),Curves!$11:$11,0)</f>
        <v>27</v>
      </c>
      <c r="DD247" s="34" t="n">
        <f aca="false">MATCH(CONCATENATE("B ",TEXT($BT247,"mmm-yyyy")),Curves!$11:$11,0)</f>
        <v>15</v>
      </c>
      <c r="DE247" s="34" t="n">
        <f aca="false">MATCH(CONCATENATE("DISC ",TEXT($BT247,"mmm-yyyy")),Curves!$11:$11,0)</f>
        <v>39</v>
      </c>
      <c r="DF247" s="34"/>
      <c r="DG247" s="34" t="n">
        <f aca="false">MATCH(CONCATENATE("NG ",TEXT($BU247,"mmm-yyyy")),Curves!$11:$11,0)</f>
        <v>28</v>
      </c>
      <c r="DH247" s="34" t="n">
        <f aca="false">MATCH(CONCATENATE("B ",TEXT($BU247,"mmm-yyyy")),Curves!$11:$11,0)</f>
        <v>16</v>
      </c>
      <c r="DI247" s="34" t="n">
        <f aca="false">MATCH(CONCATENATE("DISC ",TEXT($BU247,"mmm-yyyy")),Curves!$11:$11,0)</f>
        <v>40</v>
      </c>
      <c r="DK247" s="34" t="n">
        <f aca="false">MATCH(CONCATENATE("NG ",TEXT($BV247,"mmm-yyyy")),Curves!$11:$11,0)</f>
        <v>29</v>
      </c>
      <c r="DL247" s="34" t="n">
        <f aca="false">MATCH(CONCATENATE("B ",TEXT($BV247,"mmm-yyyy")),Curves!$11:$11,0)</f>
        <v>17</v>
      </c>
      <c r="DM247" s="34" t="n">
        <f aca="false">MATCH(CONCATENATE("DISC ",TEXT($BV247,"mmm-yyyy")),Curves!$11:$11,0)</f>
        <v>41</v>
      </c>
      <c r="DO247" s="34" t="n">
        <f aca="false">MATCH(CONCATENATE("NG ",TEXT($BW247,"mmm-yyyy")),Curves!$11:$11,0)</f>
        <v>30</v>
      </c>
      <c r="DP247" s="34" t="n">
        <f aca="false">MATCH(CONCATENATE("B ",TEXT($BW247,"mmm-yyyy")),Curves!$11:$11,0)</f>
        <v>18</v>
      </c>
      <c r="DQ247" s="34" t="n">
        <f aca="false">MATCH(CONCATENATE("DISC ",TEXT($BW247,"mmm-yyyy")),Curves!$11:$11,0)</f>
        <v>42</v>
      </c>
    </row>
    <row r="248" customFormat="false" ht="12.75" hidden="false" customHeight="false" outlineLevel="0" collapsed="false">
      <c r="B248" s="26" t="n">
        <f aca="false">IF(C248&lt;&gt;"",IF(C248&gt;=(WORKDAY(EOMONTH(C248,0)+1,-2)),EOMONTH(EOMONTH(C248,0)+1,0)+1,EOMONTH(C248,0)+1),"")</f>
        <v>36161</v>
      </c>
      <c r="C248" s="45" t="n">
        <f aca="false">IF(Curves!C257&lt;&gt;"",Curves!C257,"")</f>
        <v>36131</v>
      </c>
      <c r="D248" s="46"/>
      <c r="E248" s="47" t="n">
        <f aca="false">(T248+U248)*V248</f>
        <v>0</v>
      </c>
      <c r="F248" s="47" t="n">
        <f aca="false">(X248+Y248)*Z248</f>
        <v>0</v>
      </c>
      <c r="G248" s="47" t="n">
        <f aca="false">(AB248+AC248)*AD248</f>
        <v>0</v>
      </c>
      <c r="H248" s="47" t="n">
        <f aca="false">(AF248+AG248)*AH248</f>
        <v>0</v>
      </c>
      <c r="I248" s="47" t="n">
        <f aca="false">(AJ248+AK248)*AL248</f>
        <v>0</v>
      </c>
      <c r="J248" s="47" t="n">
        <f aca="false">(AN248+AO248)*AP248</f>
        <v>0</v>
      </c>
      <c r="K248" s="47" t="n">
        <f aca="false">(AR248+AS248)*AT248</f>
        <v>0</v>
      </c>
      <c r="L248" s="47" t="n">
        <f aca="false">(AV248+AW248)*AX248</f>
        <v>0</v>
      </c>
      <c r="M248" s="47" t="n">
        <f aca="false">(AZ248+BA248)*BB248</f>
        <v>2.28619343633773</v>
      </c>
      <c r="N248" s="47" t="n">
        <f aca="false">(BD248+BE248)*BF248</f>
        <v>2.32007389812832</v>
      </c>
      <c r="O248" s="48" t="n">
        <f aca="false">(BH248+BI248)*BJ248</f>
        <v>2.29797454732347</v>
      </c>
      <c r="P248" s="49" t="n">
        <f aca="false">MAX(E248:O248)</f>
        <v>2.32007389812832</v>
      </c>
      <c r="Q248" s="49" t="n">
        <f aca="false">MIN(M248:O248)</f>
        <v>2.28619343633773</v>
      </c>
      <c r="R248" s="50" t="n">
        <f aca="false">IF(P248-Q248&lt;&gt;0,P248-Q248,R247)</f>
        <v>0.0338804617905844</v>
      </c>
      <c r="T248" s="31" t="n">
        <f aca="false">INDEX(Curves!$A$12:$AZ$907,$BZ248,CA248)</f>
        <v>0</v>
      </c>
      <c r="U248" s="31" t="n">
        <f aca="false">INDEX(Curves!$A$12:$AZ$907,$BZ248,CB248)</f>
        <v>0</v>
      </c>
      <c r="V248" s="31" t="n">
        <f aca="false">INDEX(Curves!$A$12:$AZ$907,$BZ248,CC248)</f>
        <v>0</v>
      </c>
      <c r="W248" s="31"/>
      <c r="X248" s="31" t="n">
        <f aca="false">INDEX(Curves!$A$12:$AZ$907,$BZ248,CE248)</f>
        <v>0</v>
      </c>
      <c r="Y248" s="31" t="n">
        <f aca="false">INDEX(Curves!$A$12:$AZ$907,$BZ248,CF248)</f>
        <v>0</v>
      </c>
      <c r="Z248" s="31" t="n">
        <f aca="false">INDEX(Curves!$A$12:$AZ$907,$BZ248,CG248)</f>
        <v>0</v>
      </c>
      <c r="AA248" s="31"/>
      <c r="AB248" s="31" t="n">
        <f aca="false">INDEX(Curves!$A$12:$AZ$907,$BZ248,CI248)</f>
        <v>0</v>
      </c>
      <c r="AC248" s="31" t="n">
        <f aca="false">INDEX(Curves!$A$12:$AZ$907,$BZ248,CJ248)</f>
        <v>0</v>
      </c>
      <c r="AD248" s="31" t="n">
        <f aca="false">INDEX(Curves!$A$12:$AZ$907,$BZ248,CK248)</f>
        <v>0</v>
      </c>
      <c r="AE248" s="31"/>
      <c r="AF248" s="31" t="n">
        <f aca="false">INDEX(Curves!$A$12:$AZ$907,$BZ248,CM248)</f>
        <v>0</v>
      </c>
      <c r="AG248" s="31" t="n">
        <f aca="false">INDEX(Curves!$A$12:$AZ$907,$BZ248,CN248)</f>
        <v>0</v>
      </c>
      <c r="AH248" s="31" t="n">
        <f aca="false">INDEX(Curves!$A$12:$AZ$907,$BZ248,CO248)</f>
        <v>0</v>
      </c>
      <c r="AI248" s="31"/>
      <c r="AJ248" s="31" t="n">
        <f aca="false">INDEX(Curves!$A$12:$AZ$907,$BZ248,CQ248)</f>
        <v>0</v>
      </c>
      <c r="AK248" s="31" t="n">
        <f aca="false">INDEX(Curves!$A$12:$AZ$907,$BZ248,CR248)</f>
        <v>0</v>
      </c>
      <c r="AL248" s="31" t="n">
        <f aca="false">INDEX(Curves!$A$12:$AZ$907,$BZ248,CS248)</f>
        <v>0</v>
      </c>
      <c r="AM248" s="31"/>
      <c r="AN248" s="31" t="n">
        <f aca="false">INDEX(Curves!$A$12:$AZ$907,$BZ248,CU248)</f>
        <v>0</v>
      </c>
      <c r="AO248" s="31" t="n">
        <f aca="false">INDEX(Curves!$A$12:$AZ$907,$BZ248,CV248)</f>
        <v>0</v>
      </c>
      <c r="AP248" s="31" t="n">
        <f aca="false">INDEX(Curves!$A$12:$AZ$907,$BZ248,CW248)</f>
        <v>0</v>
      </c>
      <c r="AQ248" s="31"/>
      <c r="AR248" s="31" t="n">
        <f aca="false">INDEX(Curves!$A$12:$AZ$907,$BZ248,CY248)</f>
        <v>0</v>
      </c>
      <c r="AS248" s="31" t="n">
        <f aca="false">INDEX(Curves!$A$12:$AZ$907,$BZ248,CZ248)</f>
        <v>0</v>
      </c>
      <c r="AT248" s="31" t="n">
        <f aca="false">INDEX(Curves!$A$12:$AZ$907,$BZ248,DA248)</f>
        <v>0</v>
      </c>
      <c r="AU248" s="31"/>
      <c r="AV248" s="31" t="n">
        <f aca="false">INDEX(Curves!$A$12:$AZ$907,$BZ248,DC248)</f>
        <v>0</v>
      </c>
      <c r="AW248" s="31" t="n">
        <f aca="false">INDEX(Curves!$A$12:$AZ$907,$BZ248,DD248)</f>
        <v>0</v>
      </c>
      <c r="AX248" s="31" t="n">
        <f aca="false">INDEX(Curves!$A$12:$AZ$907,$BZ248,DE248)</f>
        <v>0</v>
      </c>
      <c r="AY248" s="31"/>
      <c r="AZ248" s="31" t="n">
        <f aca="false">INDEX(Curves!$A$12:$AZ$907,$BZ248,DG248)</f>
        <v>1.886</v>
      </c>
      <c r="BA248" s="31" t="n">
        <f aca="false">INDEX(Curves!$A$12:$AZ$907,$BZ248,DH248)</f>
        <v>0.41</v>
      </c>
      <c r="BB248" s="31" t="n">
        <f aca="false">INDEX(Curves!$A$12:$AZ$907,$BZ248,DI248)</f>
        <v>0.995728848579152</v>
      </c>
      <c r="BC248" s="31"/>
      <c r="BD248" s="31" t="n">
        <f aca="false">INDEX(Curves!$A$12:$AZ$907,$BZ248,DK248)</f>
        <v>1.931</v>
      </c>
      <c r="BE248" s="31" t="n">
        <f aca="false">INDEX(Curves!$A$12:$AZ$907,$BZ248,DL248)</f>
        <v>0.41</v>
      </c>
      <c r="BF248" s="31" t="n">
        <f aca="false">INDEX(Curves!$A$12:$AZ$907,$BZ248,DM248)</f>
        <v>0.991061041490097</v>
      </c>
      <c r="BG248" s="31"/>
      <c r="BH248" s="31" t="n">
        <f aca="false">INDEX(Curves!$A$12:$AZ$907,$BZ248,DO248)</f>
        <v>1.938</v>
      </c>
      <c r="BI248" s="31" t="n">
        <f aca="false">INDEX(Curves!$A$12:$AZ$907,$BZ248,DP248)</f>
        <v>0.39</v>
      </c>
      <c r="BJ248" s="31" t="n">
        <f aca="false">INDEX(Curves!$A$12:$AZ$907,$BZ248,DQ248)</f>
        <v>0.987102468781557</v>
      </c>
      <c r="BK248" s="0"/>
      <c r="BL248" s="0"/>
      <c r="BM248" s="51" t="n">
        <f aca="false">BM247</f>
        <v>35916</v>
      </c>
      <c r="BN248" s="51" t="n">
        <f aca="false">EOMONTH(BM248,1)</f>
        <v>35976</v>
      </c>
      <c r="BO248" s="51" t="n">
        <f aca="false">EOMONTH(BN248,1)</f>
        <v>36007</v>
      </c>
      <c r="BP248" s="51" t="n">
        <f aca="false">EOMONTH(BO248,1)</f>
        <v>36038</v>
      </c>
      <c r="BQ248" s="51" t="n">
        <f aca="false">EOMONTH(BP248,1)</f>
        <v>36068</v>
      </c>
      <c r="BR248" s="51" t="n">
        <f aca="false">EOMONTH(BQ248,1)</f>
        <v>36099</v>
      </c>
      <c r="BS248" s="51" t="n">
        <f aca="false">EOMONTH(BR248,1)</f>
        <v>36129</v>
      </c>
      <c r="BT248" s="51" t="n">
        <f aca="false">EOMONTH(BS248,1)</f>
        <v>36160</v>
      </c>
      <c r="BU248" s="51" t="n">
        <f aca="false">EOMONTH(BT248,1)</f>
        <v>36191</v>
      </c>
      <c r="BV248" s="51" t="n">
        <f aca="false">EOMONTH(BU248,1)</f>
        <v>36219</v>
      </c>
      <c r="BW248" s="51" t="n">
        <f aca="false">EOMONTH(BV248,1)</f>
        <v>36250</v>
      </c>
      <c r="BX248" s="52"/>
      <c r="BZ248" s="34" t="n">
        <f aca="false">MATCH(C248,Curves!$C$12:$C$433,0)</f>
        <v>246</v>
      </c>
      <c r="CA248" s="34" t="n">
        <f aca="false">MATCH(CONCATENATE("NG ",TEXT($BM248,"mmm-yyyy")),Curves!$11:$11,0)</f>
        <v>20</v>
      </c>
      <c r="CB248" s="34" t="n">
        <f aca="false">MATCH(CONCATENATE("B ",TEXT($BM248,"mmm-yyyy")),Curves!$11:$11,0)</f>
        <v>8</v>
      </c>
      <c r="CC248" s="34" t="n">
        <f aca="false">MATCH(CONCATENATE("DISC ",TEXT($BM248,"mmm-yyyy")),Curves!$11:$11,0)</f>
        <v>32</v>
      </c>
      <c r="CD248" s="34"/>
      <c r="CE248" s="34" t="n">
        <f aca="false">MATCH(CONCATENATE("NG ",TEXT($BN248,"mmm-yyyy")),Curves!$11:$11,0)</f>
        <v>21</v>
      </c>
      <c r="CF248" s="34" t="n">
        <f aca="false">MATCH(CONCATENATE("B ",TEXT($BN248,"mmm-yyyy")),Curves!$11:$11,0)</f>
        <v>9</v>
      </c>
      <c r="CG248" s="34" t="n">
        <f aca="false">MATCH(CONCATENATE("DISC ",TEXT($BN248,"mmm-yyyy")),Curves!$11:$11,0)</f>
        <v>33</v>
      </c>
      <c r="CH248" s="34"/>
      <c r="CI248" s="34" t="n">
        <f aca="false">MATCH(CONCATENATE("NG ",TEXT($BO248,"mmm-yyyy")),Curves!$11:$11,0)</f>
        <v>22</v>
      </c>
      <c r="CJ248" s="34" t="n">
        <f aca="false">MATCH(CONCATENATE("B ",TEXT($BO248,"mmm-yyyy")),Curves!$11:$11,0)</f>
        <v>10</v>
      </c>
      <c r="CK248" s="34" t="n">
        <f aca="false">MATCH(CONCATENATE("DISC ",TEXT($BO248,"mmm-yyyy")),Curves!$11:$11,0)</f>
        <v>34</v>
      </c>
      <c r="CL248" s="34"/>
      <c r="CM248" s="34" t="n">
        <f aca="false">MATCH(CONCATENATE("NG ",TEXT($BP248,"mmm-yyyy")),Curves!$11:$11,0)</f>
        <v>23</v>
      </c>
      <c r="CN248" s="34" t="n">
        <f aca="false">MATCH(CONCATENATE("B ",TEXT($BP248,"mmm-yyyy")),Curves!$11:$11,0)</f>
        <v>11</v>
      </c>
      <c r="CO248" s="34" t="n">
        <f aca="false">MATCH(CONCATENATE("DISC ",TEXT($BP248,"mmm-yyyy")),Curves!$11:$11,0)</f>
        <v>35</v>
      </c>
      <c r="CP248" s="34"/>
      <c r="CQ248" s="34" t="n">
        <f aca="false">MATCH(CONCATENATE("NG ",TEXT($BQ248,"mmm-yyyy")),Curves!$11:$11,0)</f>
        <v>24</v>
      </c>
      <c r="CR248" s="34" t="n">
        <f aca="false">MATCH(CONCATENATE("B ",TEXT($BQ248,"mmm-yyyy")),Curves!$11:$11,0)</f>
        <v>12</v>
      </c>
      <c r="CS248" s="34" t="n">
        <f aca="false">MATCH(CONCATENATE("DISC ",TEXT($BQ248,"mmm-yyyy")),Curves!$11:$11,0)</f>
        <v>36</v>
      </c>
      <c r="CT248" s="34"/>
      <c r="CU248" s="34" t="n">
        <f aca="false">MATCH(CONCATENATE("NG ",TEXT($BR248,"mmm-yyyy")),Curves!$11:$11,0)</f>
        <v>25</v>
      </c>
      <c r="CV248" s="34" t="n">
        <f aca="false">MATCH(CONCATENATE("B ",TEXT($BR248,"mmm-yyyy")),Curves!$11:$11,0)</f>
        <v>13</v>
      </c>
      <c r="CW248" s="34" t="n">
        <f aca="false">MATCH(CONCATENATE("DISC ",TEXT($BR248,"mmm-yyyy")),Curves!$11:$11,0)</f>
        <v>37</v>
      </c>
      <c r="CX248" s="34"/>
      <c r="CY248" s="34" t="n">
        <f aca="false">MATCH(CONCATENATE("NG ",TEXT($BS248,"mmm-yyyy")),Curves!$11:$11,0)</f>
        <v>26</v>
      </c>
      <c r="CZ248" s="34" t="n">
        <f aca="false">MATCH(CONCATENATE("B ",TEXT($BS248,"mmm-yyyy")),Curves!$11:$11,0)</f>
        <v>14</v>
      </c>
      <c r="DA248" s="34" t="n">
        <f aca="false">MATCH(CONCATENATE("DISC ",TEXT($BS248,"mmm-yyyy")),Curves!$11:$11,0)</f>
        <v>38</v>
      </c>
      <c r="DB248" s="34"/>
      <c r="DC248" s="34" t="n">
        <f aca="false">MATCH(CONCATENATE("NG ",TEXT($BT248,"mmm-yyyy")),Curves!$11:$11,0)</f>
        <v>27</v>
      </c>
      <c r="DD248" s="34" t="n">
        <f aca="false">MATCH(CONCATENATE("B ",TEXT($BT248,"mmm-yyyy")),Curves!$11:$11,0)</f>
        <v>15</v>
      </c>
      <c r="DE248" s="34" t="n">
        <f aca="false">MATCH(CONCATENATE("DISC ",TEXT($BT248,"mmm-yyyy")),Curves!$11:$11,0)</f>
        <v>39</v>
      </c>
      <c r="DF248" s="34"/>
      <c r="DG248" s="34" t="n">
        <f aca="false">MATCH(CONCATENATE("NG ",TEXT($BU248,"mmm-yyyy")),Curves!$11:$11,0)</f>
        <v>28</v>
      </c>
      <c r="DH248" s="34" t="n">
        <f aca="false">MATCH(CONCATENATE("B ",TEXT($BU248,"mmm-yyyy")),Curves!$11:$11,0)</f>
        <v>16</v>
      </c>
      <c r="DI248" s="34" t="n">
        <f aca="false">MATCH(CONCATENATE("DISC ",TEXT($BU248,"mmm-yyyy")),Curves!$11:$11,0)</f>
        <v>40</v>
      </c>
      <c r="DK248" s="34" t="n">
        <f aca="false">MATCH(CONCATENATE("NG ",TEXT($BV248,"mmm-yyyy")),Curves!$11:$11,0)</f>
        <v>29</v>
      </c>
      <c r="DL248" s="34" t="n">
        <f aca="false">MATCH(CONCATENATE("B ",TEXT($BV248,"mmm-yyyy")),Curves!$11:$11,0)</f>
        <v>17</v>
      </c>
      <c r="DM248" s="34" t="n">
        <f aca="false">MATCH(CONCATENATE("DISC ",TEXT($BV248,"mmm-yyyy")),Curves!$11:$11,0)</f>
        <v>41</v>
      </c>
      <c r="DO248" s="34" t="n">
        <f aca="false">MATCH(CONCATENATE("NG ",TEXT($BW248,"mmm-yyyy")),Curves!$11:$11,0)</f>
        <v>30</v>
      </c>
      <c r="DP248" s="34" t="n">
        <f aca="false">MATCH(CONCATENATE("B ",TEXT($BW248,"mmm-yyyy")),Curves!$11:$11,0)</f>
        <v>18</v>
      </c>
      <c r="DQ248" s="34" t="n">
        <f aca="false">MATCH(CONCATENATE("DISC ",TEXT($BW248,"mmm-yyyy")),Curves!$11:$11,0)</f>
        <v>42</v>
      </c>
    </row>
    <row r="249" customFormat="false" ht="12.75" hidden="false" customHeight="false" outlineLevel="0" collapsed="false">
      <c r="B249" s="26" t="n">
        <f aca="false">IF(C249&lt;&gt;"",IF(C249&gt;=(WORKDAY(EOMONTH(C249,0)+1,-2)),EOMONTH(EOMONTH(C249,0)+1,0)+1,EOMONTH(C249,0)+1),"")</f>
        <v>36161</v>
      </c>
      <c r="C249" s="45" t="n">
        <f aca="false">IF(Curves!C258&lt;&gt;"",Curves!C258,"")</f>
        <v>36132</v>
      </c>
      <c r="D249" s="46"/>
      <c r="E249" s="47" t="n">
        <f aca="false">(T249+U249)*V249</f>
        <v>0</v>
      </c>
      <c r="F249" s="47" t="n">
        <f aca="false">(X249+Y249)*Z249</f>
        <v>0</v>
      </c>
      <c r="G249" s="47" t="n">
        <f aca="false">(AB249+AC249)*AD249</f>
        <v>0</v>
      </c>
      <c r="H249" s="47" t="n">
        <f aca="false">(AF249+AG249)*AH249</f>
        <v>0</v>
      </c>
      <c r="I249" s="47" t="n">
        <f aca="false">(AJ249+AK249)*AL249</f>
        <v>0</v>
      </c>
      <c r="J249" s="47" t="n">
        <f aca="false">(AN249+AO249)*AP249</f>
        <v>0</v>
      </c>
      <c r="K249" s="47" t="n">
        <f aca="false">(AR249+AS249)*AT249</f>
        <v>0</v>
      </c>
      <c r="L249" s="47" t="n">
        <f aca="false">(AV249+AW249)*AX249</f>
        <v>0</v>
      </c>
      <c r="M249" s="47" t="n">
        <f aca="false">(AZ249+BA249)*BB249</f>
        <v>2.34929348575266</v>
      </c>
      <c r="N249" s="47" t="n">
        <f aca="false">(BD249+BE249)*BF249</f>
        <v>2.38021604871552</v>
      </c>
      <c r="O249" s="48" t="n">
        <f aca="false">(BH249+BI249)*BJ249</f>
        <v>2.34795518036471</v>
      </c>
      <c r="P249" s="49" t="n">
        <f aca="false">MAX(E249:O249)</f>
        <v>2.38021604871552</v>
      </c>
      <c r="Q249" s="49" t="n">
        <f aca="false">MIN(M249:O249)</f>
        <v>2.34795518036471</v>
      </c>
      <c r="R249" s="50" t="n">
        <f aca="false">IF(P249-Q249&lt;&gt;0,P249-Q249,R248)</f>
        <v>0.0322608683508099</v>
      </c>
      <c r="T249" s="31" t="n">
        <f aca="false">INDEX(Curves!$A$12:$AZ$907,$BZ249,CA249)</f>
        <v>0</v>
      </c>
      <c r="U249" s="31" t="n">
        <f aca="false">INDEX(Curves!$A$12:$AZ$907,$BZ249,CB249)</f>
        <v>0</v>
      </c>
      <c r="V249" s="31" t="n">
        <f aca="false">INDEX(Curves!$A$12:$AZ$907,$BZ249,CC249)</f>
        <v>0</v>
      </c>
      <c r="W249" s="31"/>
      <c r="X249" s="31" t="n">
        <f aca="false">INDEX(Curves!$A$12:$AZ$907,$BZ249,CE249)</f>
        <v>0</v>
      </c>
      <c r="Y249" s="31" t="n">
        <f aca="false">INDEX(Curves!$A$12:$AZ$907,$BZ249,CF249)</f>
        <v>0</v>
      </c>
      <c r="Z249" s="31" t="n">
        <f aca="false">INDEX(Curves!$A$12:$AZ$907,$BZ249,CG249)</f>
        <v>0</v>
      </c>
      <c r="AA249" s="31"/>
      <c r="AB249" s="31" t="n">
        <f aca="false">INDEX(Curves!$A$12:$AZ$907,$BZ249,CI249)</f>
        <v>0</v>
      </c>
      <c r="AC249" s="31" t="n">
        <f aca="false">INDEX(Curves!$A$12:$AZ$907,$BZ249,CJ249)</f>
        <v>0</v>
      </c>
      <c r="AD249" s="31" t="n">
        <f aca="false">INDEX(Curves!$A$12:$AZ$907,$BZ249,CK249)</f>
        <v>0</v>
      </c>
      <c r="AE249" s="31"/>
      <c r="AF249" s="31" t="n">
        <f aca="false">INDEX(Curves!$A$12:$AZ$907,$BZ249,CM249)</f>
        <v>0</v>
      </c>
      <c r="AG249" s="31" t="n">
        <f aca="false">INDEX(Curves!$A$12:$AZ$907,$BZ249,CN249)</f>
        <v>0</v>
      </c>
      <c r="AH249" s="31" t="n">
        <f aca="false">INDEX(Curves!$A$12:$AZ$907,$BZ249,CO249)</f>
        <v>0</v>
      </c>
      <c r="AI249" s="31"/>
      <c r="AJ249" s="31" t="n">
        <f aca="false">INDEX(Curves!$A$12:$AZ$907,$BZ249,CQ249)</f>
        <v>0</v>
      </c>
      <c r="AK249" s="31" t="n">
        <f aca="false">INDEX(Curves!$A$12:$AZ$907,$BZ249,CR249)</f>
        <v>0</v>
      </c>
      <c r="AL249" s="31" t="n">
        <f aca="false">INDEX(Curves!$A$12:$AZ$907,$BZ249,CS249)</f>
        <v>0</v>
      </c>
      <c r="AM249" s="31"/>
      <c r="AN249" s="31" t="n">
        <f aca="false">INDEX(Curves!$A$12:$AZ$907,$BZ249,CU249)</f>
        <v>0</v>
      </c>
      <c r="AO249" s="31" t="n">
        <f aca="false">INDEX(Curves!$A$12:$AZ$907,$BZ249,CV249)</f>
        <v>0</v>
      </c>
      <c r="AP249" s="31" t="n">
        <f aca="false">INDEX(Curves!$A$12:$AZ$907,$BZ249,CW249)</f>
        <v>0</v>
      </c>
      <c r="AQ249" s="31"/>
      <c r="AR249" s="31" t="n">
        <f aca="false">INDEX(Curves!$A$12:$AZ$907,$BZ249,CY249)</f>
        <v>0</v>
      </c>
      <c r="AS249" s="31" t="n">
        <f aca="false">INDEX(Curves!$A$12:$AZ$907,$BZ249,CZ249)</f>
        <v>0</v>
      </c>
      <c r="AT249" s="31" t="n">
        <f aca="false">INDEX(Curves!$A$12:$AZ$907,$BZ249,DA249)</f>
        <v>0</v>
      </c>
      <c r="AU249" s="31"/>
      <c r="AV249" s="31" t="n">
        <f aca="false">INDEX(Curves!$A$12:$AZ$907,$BZ249,DC249)</f>
        <v>0</v>
      </c>
      <c r="AW249" s="31" t="n">
        <f aca="false">INDEX(Curves!$A$12:$AZ$907,$BZ249,DD249)</f>
        <v>0</v>
      </c>
      <c r="AX249" s="31" t="n">
        <f aca="false">INDEX(Curves!$A$12:$AZ$907,$BZ249,DE249)</f>
        <v>0</v>
      </c>
      <c r="AY249" s="31"/>
      <c r="AZ249" s="31" t="n">
        <f aca="false">INDEX(Curves!$A$12:$AZ$907,$BZ249,DG249)</f>
        <v>1.959</v>
      </c>
      <c r="BA249" s="31" t="n">
        <f aca="false">INDEX(Curves!$A$12:$AZ$907,$BZ249,DH249)</f>
        <v>0.4</v>
      </c>
      <c r="BB249" s="31" t="n">
        <f aca="false">INDEX(Curves!$A$12:$AZ$907,$BZ249,DI249)</f>
        <v>0.995885326728554</v>
      </c>
      <c r="BC249" s="31"/>
      <c r="BD249" s="31" t="n">
        <f aca="false">INDEX(Curves!$A$12:$AZ$907,$BZ249,DK249)</f>
        <v>2.001</v>
      </c>
      <c r="BE249" s="31" t="n">
        <f aca="false">INDEX(Curves!$A$12:$AZ$907,$BZ249,DL249)</f>
        <v>0.4</v>
      </c>
      <c r="BF249" s="31" t="n">
        <f aca="false">INDEX(Curves!$A$12:$AZ$907,$BZ249,DM249)</f>
        <v>0.991343627120166</v>
      </c>
      <c r="BG249" s="31"/>
      <c r="BH249" s="31" t="n">
        <f aca="false">INDEX(Curves!$A$12:$AZ$907,$BZ249,DO249)</f>
        <v>1.998</v>
      </c>
      <c r="BI249" s="31" t="n">
        <f aca="false">INDEX(Curves!$A$12:$AZ$907,$BZ249,DP249)</f>
        <v>0.38</v>
      </c>
      <c r="BJ249" s="31" t="n">
        <f aca="false">INDEX(Curves!$A$12:$AZ$907,$BZ249,DQ249)</f>
        <v>0.987365508984318</v>
      </c>
      <c r="BK249" s="0"/>
      <c r="BL249" s="0"/>
      <c r="BM249" s="51" t="n">
        <f aca="false">BM248</f>
        <v>35916</v>
      </c>
      <c r="BN249" s="51" t="n">
        <f aca="false">EOMONTH(BM249,1)</f>
        <v>35976</v>
      </c>
      <c r="BO249" s="51" t="n">
        <f aca="false">EOMONTH(BN249,1)</f>
        <v>36007</v>
      </c>
      <c r="BP249" s="51" t="n">
        <f aca="false">EOMONTH(BO249,1)</f>
        <v>36038</v>
      </c>
      <c r="BQ249" s="51" t="n">
        <f aca="false">EOMONTH(BP249,1)</f>
        <v>36068</v>
      </c>
      <c r="BR249" s="51" t="n">
        <f aca="false">EOMONTH(BQ249,1)</f>
        <v>36099</v>
      </c>
      <c r="BS249" s="51" t="n">
        <f aca="false">EOMONTH(BR249,1)</f>
        <v>36129</v>
      </c>
      <c r="BT249" s="51" t="n">
        <f aca="false">EOMONTH(BS249,1)</f>
        <v>36160</v>
      </c>
      <c r="BU249" s="51" t="n">
        <f aca="false">EOMONTH(BT249,1)</f>
        <v>36191</v>
      </c>
      <c r="BV249" s="51" t="n">
        <f aca="false">EOMONTH(BU249,1)</f>
        <v>36219</v>
      </c>
      <c r="BW249" s="51" t="n">
        <f aca="false">EOMONTH(BV249,1)</f>
        <v>36250</v>
      </c>
      <c r="BX249" s="52"/>
      <c r="BZ249" s="34" t="n">
        <f aca="false">MATCH(C249,Curves!$C$12:$C$433,0)</f>
        <v>247</v>
      </c>
      <c r="CA249" s="34" t="n">
        <f aca="false">MATCH(CONCATENATE("NG ",TEXT($BM249,"mmm-yyyy")),Curves!$11:$11,0)</f>
        <v>20</v>
      </c>
      <c r="CB249" s="34" t="n">
        <f aca="false">MATCH(CONCATENATE("B ",TEXT($BM249,"mmm-yyyy")),Curves!$11:$11,0)</f>
        <v>8</v>
      </c>
      <c r="CC249" s="34" t="n">
        <f aca="false">MATCH(CONCATENATE("DISC ",TEXT($BM249,"mmm-yyyy")),Curves!$11:$11,0)</f>
        <v>32</v>
      </c>
      <c r="CD249" s="34"/>
      <c r="CE249" s="34" t="n">
        <f aca="false">MATCH(CONCATENATE("NG ",TEXT($BN249,"mmm-yyyy")),Curves!$11:$11,0)</f>
        <v>21</v>
      </c>
      <c r="CF249" s="34" t="n">
        <f aca="false">MATCH(CONCATENATE("B ",TEXT($BN249,"mmm-yyyy")),Curves!$11:$11,0)</f>
        <v>9</v>
      </c>
      <c r="CG249" s="34" t="n">
        <f aca="false">MATCH(CONCATENATE("DISC ",TEXT($BN249,"mmm-yyyy")),Curves!$11:$11,0)</f>
        <v>33</v>
      </c>
      <c r="CH249" s="34"/>
      <c r="CI249" s="34" t="n">
        <f aca="false">MATCH(CONCATENATE("NG ",TEXT($BO249,"mmm-yyyy")),Curves!$11:$11,0)</f>
        <v>22</v>
      </c>
      <c r="CJ249" s="34" t="n">
        <f aca="false">MATCH(CONCATENATE("B ",TEXT($BO249,"mmm-yyyy")),Curves!$11:$11,0)</f>
        <v>10</v>
      </c>
      <c r="CK249" s="34" t="n">
        <f aca="false">MATCH(CONCATENATE("DISC ",TEXT($BO249,"mmm-yyyy")),Curves!$11:$11,0)</f>
        <v>34</v>
      </c>
      <c r="CL249" s="34"/>
      <c r="CM249" s="34" t="n">
        <f aca="false">MATCH(CONCATENATE("NG ",TEXT($BP249,"mmm-yyyy")),Curves!$11:$11,0)</f>
        <v>23</v>
      </c>
      <c r="CN249" s="34" t="n">
        <f aca="false">MATCH(CONCATENATE("B ",TEXT($BP249,"mmm-yyyy")),Curves!$11:$11,0)</f>
        <v>11</v>
      </c>
      <c r="CO249" s="34" t="n">
        <f aca="false">MATCH(CONCATENATE("DISC ",TEXT($BP249,"mmm-yyyy")),Curves!$11:$11,0)</f>
        <v>35</v>
      </c>
      <c r="CP249" s="34"/>
      <c r="CQ249" s="34" t="n">
        <f aca="false">MATCH(CONCATENATE("NG ",TEXT($BQ249,"mmm-yyyy")),Curves!$11:$11,0)</f>
        <v>24</v>
      </c>
      <c r="CR249" s="34" t="n">
        <f aca="false">MATCH(CONCATENATE("B ",TEXT($BQ249,"mmm-yyyy")),Curves!$11:$11,0)</f>
        <v>12</v>
      </c>
      <c r="CS249" s="34" t="n">
        <f aca="false">MATCH(CONCATENATE("DISC ",TEXT($BQ249,"mmm-yyyy")),Curves!$11:$11,0)</f>
        <v>36</v>
      </c>
      <c r="CT249" s="34"/>
      <c r="CU249" s="34" t="n">
        <f aca="false">MATCH(CONCATENATE("NG ",TEXT($BR249,"mmm-yyyy")),Curves!$11:$11,0)</f>
        <v>25</v>
      </c>
      <c r="CV249" s="34" t="n">
        <f aca="false">MATCH(CONCATENATE("B ",TEXT($BR249,"mmm-yyyy")),Curves!$11:$11,0)</f>
        <v>13</v>
      </c>
      <c r="CW249" s="34" t="n">
        <f aca="false">MATCH(CONCATENATE("DISC ",TEXT($BR249,"mmm-yyyy")),Curves!$11:$11,0)</f>
        <v>37</v>
      </c>
      <c r="CX249" s="34"/>
      <c r="CY249" s="34" t="n">
        <f aca="false">MATCH(CONCATENATE("NG ",TEXT($BS249,"mmm-yyyy")),Curves!$11:$11,0)</f>
        <v>26</v>
      </c>
      <c r="CZ249" s="34" t="n">
        <f aca="false">MATCH(CONCATENATE("B ",TEXT($BS249,"mmm-yyyy")),Curves!$11:$11,0)</f>
        <v>14</v>
      </c>
      <c r="DA249" s="34" t="n">
        <f aca="false">MATCH(CONCATENATE("DISC ",TEXT($BS249,"mmm-yyyy")),Curves!$11:$11,0)</f>
        <v>38</v>
      </c>
      <c r="DB249" s="34"/>
      <c r="DC249" s="34" t="n">
        <f aca="false">MATCH(CONCATENATE("NG ",TEXT($BT249,"mmm-yyyy")),Curves!$11:$11,0)</f>
        <v>27</v>
      </c>
      <c r="DD249" s="34" t="n">
        <f aca="false">MATCH(CONCATENATE("B ",TEXT($BT249,"mmm-yyyy")),Curves!$11:$11,0)</f>
        <v>15</v>
      </c>
      <c r="DE249" s="34" t="n">
        <f aca="false">MATCH(CONCATENATE("DISC ",TEXT($BT249,"mmm-yyyy")),Curves!$11:$11,0)</f>
        <v>39</v>
      </c>
      <c r="DF249" s="34"/>
      <c r="DG249" s="34" t="n">
        <f aca="false">MATCH(CONCATENATE("NG ",TEXT($BU249,"mmm-yyyy")),Curves!$11:$11,0)</f>
        <v>28</v>
      </c>
      <c r="DH249" s="34" t="n">
        <f aca="false">MATCH(CONCATENATE("B ",TEXT($BU249,"mmm-yyyy")),Curves!$11:$11,0)</f>
        <v>16</v>
      </c>
      <c r="DI249" s="34" t="n">
        <f aca="false">MATCH(CONCATENATE("DISC ",TEXT($BU249,"mmm-yyyy")),Curves!$11:$11,0)</f>
        <v>40</v>
      </c>
      <c r="DK249" s="34" t="n">
        <f aca="false">MATCH(CONCATENATE("NG ",TEXT($BV249,"mmm-yyyy")),Curves!$11:$11,0)</f>
        <v>29</v>
      </c>
      <c r="DL249" s="34" t="n">
        <f aca="false">MATCH(CONCATENATE("B ",TEXT($BV249,"mmm-yyyy")),Curves!$11:$11,0)</f>
        <v>17</v>
      </c>
      <c r="DM249" s="34" t="n">
        <f aca="false">MATCH(CONCATENATE("DISC ",TEXT($BV249,"mmm-yyyy")),Curves!$11:$11,0)</f>
        <v>41</v>
      </c>
      <c r="DO249" s="34" t="n">
        <f aca="false">MATCH(CONCATENATE("NG ",TEXT($BW249,"mmm-yyyy")),Curves!$11:$11,0)</f>
        <v>30</v>
      </c>
      <c r="DP249" s="34" t="n">
        <f aca="false">MATCH(CONCATENATE("B ",TEXT($BW249,"mmm-yyyy")),Curves!$11:$11,0)</f>
        <v>18</v>
      </c>
      <c r="DQ249" s="34" t="n">
        <f aca="false">MATCH(CONCATENATE("DISC ",TEXT($BW249,"mmm-yyyy")),Curves!$11:$11,0)</f>
        <v>42</v>
      </c>
    </row>
    <row r="250" customFormat="false" ht="12.75" hidden="false" customHeight="false" outlineLevel="0" collapsed="false">
      <c r="B250" s="26" t="n">
        <f aca="false">IF(C250&lt;&gt;"",IF(C250&gt;=(WORKDAY(EOMONTH(C250,0)+1,-2)),EOMONTH(EOMONTH(C250,0)+1,0)+1,EOMONTH(C250,0)+1),"")</f>
        <v>36161</v>
      </c>
      <c r="C250" s="45" t="n">
        <f aca="false">IF(Curves!C259&lt;&gt;"",Curves!C259,"")</f>
        <v>36133</v>
      </c>
      <c r="D250" s="46"/>
      <c r="E250" s="47" t="n">
        <f aca="false">(T250+U250)*V250</f>
        <v>0</v>
      </c>
      <c r="F250" s="47" t="n">
        <f aca="false">(X250+Y250)*Z250</f>
        <v>0</v>
      </c>
      <c r="G250" s="47" t="n">
        <f aca="false">(AB250+AC250)*AD250</f>
        <v>0</v>
      </c>
      <c r="H250" s="47" t="n">
        <f aca="false">(AF250+AG250)*AH250</f>
        <v>0</v>
      </c>
      <c r="I250" s="47" t="n">
        <f aca="false">(AJ250+AK250)*AL250</f>
        <v>0</v>
      </c>
      <c r="J250" s="47" t="n">
        <f aca="false">(AN250+AO250)*AP250</f>
        <v>0</v>
      </c>
      <c r="K250" s="47" t="n">
        <f aca="false">(AR250+AS250)*AT250</f>
        <v>0</v>
      </c>
      <c r="L250" s="47" t="n">
        <f aca="false">(AV250+AW250)*AX250</f>
        <v>0</v>
      </c>
      <c r="M250" s="47" t="n">
        <f aca="false">(AZ250+BA250)*BB250</f>
        <v>2.36856962251869</v>
      </c>
      <c r="N250" s="47" t="n">
        <f aca="false">(BD250+BE250)*BF250</f>
        <v>2.40348547622498</v>
      </c>
      <c r="O250" s="48" t="n">
        <f aca="false">(BH250+BI250)*BJ250</f>
        <v>2.37412602926274</v>
      </c>
      <c r="P250" s="49" t="n">
        <f aca="false">MAX(E250:O250)</f>
        <v>2.40348547622498</v>
      </c>
      <c r="Q250" s="49" t="n">
        <f aca="false">MIN(M250:O250)</f>
        <v>2.36856962251869</v>
      </c>
      <c r="R250" s="50" t="n">
        <f aca="false">IF(P250-Q250&lt;&gt;0,P250-Q250,R249)</f>
        <v>0.0349158537062886</v>
      </c>
      <c r="T250" s="31" t="n">
        <f aca="false">INDEX(Curves!$A$12:$AZ$907,$BZ250,CA250)</f>
        <v>0</v>
      </c>
      <c r="U250" s="31" t="n">
        <f aca="false">INDEX(Curves!$A$12:$AZ$907,$BZ250,CB250)</f>
        <v>0</v>
      </c>
      <c r="V250" s="31" t="n">
        <f aca="false">INDEX(Curves!$A$12:$AZ$907,$BZ250,CC250)</f>
        <v>0</v>
      </c>
      <c r="W250" s="31"/>
      <c r="X250" s="31" t="n">
        <f aca="false">INDEX(Curves!$A$12:$AZ$907,$BZ250,CE250)</f>
        <v>0</v>
      </c>
      <c r="Y250" s="31" t="n">
        <f aca="false">INDEX(Curves!$A$12:$AZ$907,$BZ250,CF250)</f>
        <v>0</v>
      </c>
      <c r="Z250" s="31" t="n">
        <f aca="false">INDEX(Curves!$A$12:$AZ$907,$BZ250,CG250)</f>
        <v>0</v>
      </c>
      <c r="AA250" s="31"/>
      <c r="AB250" s="31" t="n">
        <f aca="false">INDEX(Curves!$A$12:$AZ$907,$BZ250,CI250)</f>
        <v>0</v>
      </c>
      <c r="AC250" s="31" t="n">
        <f aca="false">INDEX(Curves!$A$12:$AZ$907,$BZ250,CJ250)</f>
        <v>0</v>
      </c>
      <c r="AD250" s="31" t="n">
        <f aca="false">INDEX(Curves!$A$12:$AZ$907,$BZ250,CK250)</f>
        <v>0</v>
      </c>
      <c r="AE250" s="31"/>
      <c r="AF250" s="31" t="n">
        <f aca="false">INDEX(Curves!$A$12:$AZ$907,$BZ250,CM250)</f>
        <v>0</v>
      </c>
      <c r="AG250" s="31" t="n">
        <f aca="false">INDEX(Curves!$A$12:$AZ$907,$BZ250,CN250)</f>
        <v>0</v>
      </c>
      <c r="AH250" s="31" t="n">
        <f aca="false">INDEX(Curves!$A$12:$AZ$907,$BZ250,CO250)</f>
        <v>0</v>
      </c>
      <c r="AI250" s="31"/>
      <c r="AJ250" s="31" t="n">
        <f aca="false">INDEX(Curves!$A$12:$AZ$907,$BZ250,CQ250)</f>
        <v>0</v>
      </c>
      <c r="AK250" s="31" t="n">
        <f aca="false">INDEX(Curves!$A$12:$AZ$907,$BZ250,CR250)</f>
        <v>0</v>
      </c>
      <c r="AL250" s="31" t="n">
        <f aca="false">INDEX(Curves!$A$12:$AZ$907,$BZ250,CS250)</f>
        <v>0</v>
      </c>
      <c r="AM250" s="31"/>
      <c r="AN250" s="31" t="n">
        <f aca="false">INDEX(Curves!$A$12:$AZ$907,$BZ250,CU250)</f>
        <v>0</v>
      </c>
      <c r="AO250" s="31" t="n">
        <f aca="false">INDEX(Curves!$A$12:$AZ$907,$BZ250,CV250)</f>
        <v>0</v>
      </c>
      <c r="AP250" s="31" t="n">
        <f aca="false">INDEX(Curves!$A$12:$AZ$907,$BZ250,CW250)</f>
        <v>0</v>
      </c>
      <c r="AQ250" s="31"/>
      <c r="AR250" s="31" t="n">
        <f aca="false">INDEX(Curves!$A$12:$AZ$907,$BZ250,CY250)</f>
        <v>0</v>
      </c>
      <c r="AS250" s="31" t="n">
        <f aca="false">INDEX(Curves!$A$12:$AZ$907,$BZ250,CZ250)</f>
        <v>0</v>
      </c>
      <c r="AT250" s="31" t="n">
        <f aca="false">INDEX(Curves!$A$12:$AZ$907,$BZ250,DA250)</f>
        <v>0</v>
      </c>
      <c r="AU250" s="31"/>
      <c r="AV250" s="31" t="n">
        <f aca="false">INDEX(Curves!$A$12:$AZ$907,$BZ250,DC250)</f>
        <v>0</v>
      </c>
      <c r="AW250" s="31" t="n">
        <f aca="false">INDEX(Curves!$A$12:$AZ$907,$BZ250,DD250)</f>
        <v>0</v>
      </c>
      <c r="AX250" s="31" t="n">
        <f aca="false">INDEX(Curves!$A$12:$AZ$907,$BZ250,DE250)</f>
        <v>0</v>
      </c>
      <c r="AY250" s="31"/>
      <c r="AZ250" s="31" t="n">
        <f aca="false">INDEX(Curves!$A$12:$AZ$907,$BZ250,DG250)</f>
        <v>1.978</v>
      </c>
      <c r="BA250" s="31" t="n">
        <f aca="false">INDEX(Curves!$A$12:$AZ$907,$BZ250,DH250)</f>
        <v>0.4</v>
      </c>
      <c r="BB250" s="31" t="n">
        <f aca="false">INDEX(Curves!$A$12:$AZ$907,$BZ250,DI250)</f>
        <v>0.996034324019633</v>
      </c>
      <c r="BC250" s="31"/>
      <c r="BD250" s="31" t="n">
        <f aca="false">INDEX(Curves!$A$12:$AZ$907,$BZ250,DK250)</f>
        <v>2.024</v>
      </c>
      <c r="BE250" s="31" t="n">
        <f aca="false">INDEX(Curves!$A$12:$AZ$907,$BZ250,DL250)</f>
        <v>0.4</v>
      </c>
      <c r="BF250" s="31" t="n">
        <f aca="false">INDEX(Curves!$A$12:$AZ$907,$BZ250,DM250)</f>
        <v>0.991536912634066</v>
      </c>
      <c r="BG250" s="31"/>
      <c r="BH250" s="31" t="n">
        <f aca="false">INDEX(Curves!$A$12:$AZ$907,$BZ250,DO250)</f>
        <v>2.024</v>
      </c>
      <c r="BI250" s="31" t="n">
        <f aca="false">INDEX(Curves!$A$12:$AZ$907,$BZ250,DP250)</f>
        <v>0.38</v>
      </c>
      <c r="BJ250" s="31" t="n">
        <f aca="false">INDEX(Curves!$A$12:$AZ$907,$BZ250,DQ250)</f>
        <v>0.987573223486997</v>
      </c>
      <c r="BK250" s="0"/>
      <c r="BL250" s="0"/>
      <c r="BM250" s="51" t="n">
        <f aca="false">BM249</f>
        <v>35916</v>
      </c>
      <c r="BN250" s="51" t="n">
        <f aca="false">EOMONTH(BM250,1)</f>
        <v>35976</v>
      </c>
      <c r="BO250" s="51" t="n">
        <f aca="false">EOMONTH(BN250,1)</f>
        <v>36007</v>
      </c>
      <c r="BP250" s="51" t="n">
        <f aca="false">EOMONTH(BO250,1)</f>
        <v>36038</v>
      </c>
      <c r="BQ250" s="51" t="n">
        <f aca="false">EOMONTH(BP250,1)</f>
        <v>36068</v>
      </c>
      <c r="BR250" s="51" t="n">
        <f aca="false">EOMONTH(BQ250,1)</f>
        <v>36099</v>
      </c>
      <c r="BS250" s="51" t="n">
        <f aca="false">EOMONTH(BR250,1)</f>
        <v>36129</v>
      </c>
      <c r="BT250" s="51" t="n">
        <f aca="false">EOMONTH(BS250,1)</f>
        <v>36160</v>
      </c>
      <c r="BU250" s="51" t="n">
        <f aca="false">EOMONTH(BT250,1)</f>
        <v>36191</v>
      </c>
      <c r="BV250" s="51" t="n">
        <f aca="false">EOMONTH(BU250,1)</f>
        <v>36219</v>
      </c>
      <c r="BW250" s="51" t="n">
        <f aca="false">EOMONTH(BV250,1)</f>
        <v>36250</v>
      </c>
      <c r="BX250" s="52"/>
      <c r="BZ250" s="34" t="n">
        <f aca="false">MATCH(C250,Curves!$C$12:$C$433,0)</f>
        <v>248</v>
      </c>
      <c r="CA250" s="34" t="n">
        <f aca="false">MATCH(CONCATENATE("NG ",TEXT($BM250,"mmm-yyyy")),Curves!$11:$11,0)</f>
        <v>20</v>
      </c>
      <c r="CB250" s="34" t="n">
        <f aca="false">MATCH(CONCATENATE("B ",TEXT($BM250,"mmm-yyyy")),Curves!$11:$11,0)</f>
        <v>8</v>
      </c>
      <c r="CC250" s="34" t="n">
        <f aca="false">MATCH(CONCATENATE("DISC ",TEXT($BM250,"mmm-yyyy")),Curves!$11:$11,0)</f>
        <v>32</v>
      </c>
      <c r="CD250" s="34"/>
      <c r="CE250" s="34" t="n">
        <f aca="false">MATCH(CONCATENATE("NG ",TEXT($BN250,"mmm-yyyy")),Curves!$11:$11,0)</f>
        <v>21</v>
      </c>
      <c r="CF250" s="34" t="n">
        <f aca="false">MATCH(CONCATENATE("B ",TEXT($BN250,"mmm-yyyy")),Curves!$11:$11,0)</f>
        <v>9</v>
      </c>
      <c r="CG250" s="34" t="n">
        <f aca="false">MATCH(CONCATENATE("DISC ",TEXT($BN250,"mmm-yyyy")),Curves!$11:$11,0)</f>
        <v>33</v>
      </c>
      <c r="CH250" s="34"/>
      <c r="CI250" s="34" t="n">
        <f aca="false">MATCH(CONCATENATE("NG ",TEXT($BO250,"mmm-yyyy")),Curves!$11:$11,0)</f>
        <v>22</v>
      </c>
      <c r="CJ250" s="34" t="n">
        <f aca="false">MATCH(CONCATENATE("B ",TEXT($BO250,"mmm-yyyy")),Curves!$11:$11,0)</f>
        <v>10</v>
      </c>
      <c r="CK250" s="34" t="n">
        <f aca="false">MATCH(CONCATENATE("DISC ",TEXT($BO250,"mmm-yyyy")),Curves!$11:$11,0)</f>
        <v>34</v>
      </c>
      <c r="CL250" s="34"/>
      <c r="CM250" s="34" t="n">
        <f aca="false">MATCH(CONCATENATE("NG ",TEXT($BP250,"mmm-yyyy")),Curves!$11:$11,0)</f>
        <v>23</v>
      </c>
      <c r="CN250" s="34" t="n">
        <f aca="false">MATCH(CONCATENATE("B ",TEXT($BP250,"mmm-yyyy")),Curves!$11:$11,0)</f>
        <v>11</v>
      </c>
      <c r="CO250" s="34" t="n">
        <f aca="false">MATCH(CONCATENATE("DISC ",TEXT($BP250,"mmm-yyyy")),Curves!$11:$11,0)</f>
        <v>35</v>
      </c>
      <c r="CP250" s="34"/>
      <c r="CQ250" s="34" t="n">
        <f aca="false">MATCH(CONCATENATE("NG ",TEXT($BQ250,"mmm-yyyy")),Curves!$11:$11,0)</f>
        <v>24</v>
      </c>
      <c r="CR250" s="34" t="n">
        <f aca="false">MATCH(CONCATENATE("B ",TEXT($BQ250,"mmm-yyyy")),Curves!$11:$11,0)</f>
        <v>12</v>
      </c>
      <c r="CS250" s="34" t="n">
        <f aca="false">MATCH(CONCATENATE("DISC ",TEXT($BQ250,"mmm-yyyy")),Curves!$11:$11,0)</f>
        <v>36</v>
      </c>
      <c r="CT250" s="34"/>
      <c r="CU250" s="34" t="n">
        <f aca="false">MATCH(CONCATENATE("NG ",TEXT($BR250,"mmm-yyyy")),Curves!$11:$11,0)</f>
        <v>25</v>
      </c>
      <c r="CV250" s="34" t="n">
        <f aca="false">MATCH(CONCATENATE("B ",TEXT($BR250,"mmm-yyyy")),Curves!$11:$11,0)</f>
        <v>13</v>
      </c>
      <c r="CW250" s="34" t="n">
        <f aca="false">MATCH(CONCATENATE("DISC ",TEXT($BR250,"mmm-yyyy")),Curves!$11:$11,0)</f>
        <v>37</v>
      </c>
      <c r="CX250" s="34"/>
      <c r="CY250" s="34" t="n">
        <f aca="false">MATCH(CONCATENATE("NG ",TEXT($BS250,"mmm-yyyy")),Curves!$11:$11,0)</f>
        <v>26</v>
      </c>
      <c r="CZ250" s="34" t="n">
        <f aca="false">MATCH(CONCATENATE("B ",TEXT($BS250,"mmm-yyyy")),Curves!$11:$11,0)</f>
        <v>14</v>
      </c>
      <c r="DA250" s="34" t="n">
        <f aca="false">MATCH(CONCATENATE("DISC ",TEXT($BS250,"mmm-yyyy")),Curves!$11:$11,0)</f>
        <v>38</v>
      </c>
      <c r="DB250" s="34"/>
      <c r="DC250" s="34" t="n">
        <f aca="false">MATCH(CONCATENATE("NG ",TEXT($BT250,"mmm-yyyy")),Curves!$11:$11,0)</f>
        <v>27</v>
      </c>
      <c r="DD250" s="34" t="n">
        <f aca="false">MATCH(CONCATENATE("B ",TEXT($BT250,"mmm-yyyy")),Curves!$11:$11,0)</f>
        <v>15</v>
      </c>
      <c r="DE250" s="34" t="n">
        <f aca="false">MATCH(CONCATENATE("DISC ",TEXT($BT250,"mmm-yyyy")),Curves!$11:$11,0)</f>
        <v>39</v>
      </c>
      <c r="DF250" s="34"/>
      <c r="DG250" s="34" t="n">
        <f aca="false">MATCH(CONCATENATE("NG ",TEXT($BU250,"mmm-yyyy")),Curves!$11:$11,0)</f>
        <v>28</v>
      </c>
      <c r="DH250" s="34" t="n">
        <f aca="false">MATCH(CONCATENATE("B ",TEXT($BU250,"mmm-yyyy")),Curves!$11:$11,0)</f>
        <v>16</v>
      </c>
      <c r="DI250" s="34" t="n">
        <f aca="false">MATCH(CONCATENATE("DISC ",TEXT($BU250,"mmm-yyyy")),Curves!$11:$11,0)</f>
        <v>40</v>
      </c>
      <c r="DK250" s="34" t="n">
        <f aca="false">MATCH(CONCATENATE("NG ",TEXT($BV250,"mmm-yyyy")),Curves!$11:$11,0)</f>
        <v>29</v>
      </c>
      <c r="DL250" s="34" t="n">
        <f aca="false">MATCH(CONCATENATE("B ",TEXT($BV250,"mmm-yyyy")),Curves!$11:$11,0)</f>
        <v>17</v>
      </c>
      <c r="DM250" s="34" t="n">
        <f aca="false">MATCH(CONCATENATE("DISC ",TEXT($BV250,"mmm-yyyy")),Curves!$11:$11,0)</f>
        <v>41</v>
      </c>
      <c r="DO250" s="34" t="n">
        <f aca="false">MATCH(CONCATENATE("NG ",TEXT($BW250,"mmm-yyyy")),Curves!$11:$11,0)</f>
        <v>30</v>
      </c>
      <c r="DP250" s="34" t="n">
        <f aca="false">MATCH(CONCATENATE("B ",TEXT($BW250,"mmm-yyyy")),Curves!$11:$11,0)</f>
        <v>18</v>
      </c>
      <c r="DQ250" s="34" t="n">
        <f aca="false">MATCH(CONCATENATE("DISC ",TEXT($BW250,"mmm-yyyy")),Curves!$11:$11,0)</f>
        <v>42</v>
      </c>
    </row>
    <row r="251" customFormat="false" ht="12.75" hidden="false" customHeight="false" outlineLevel="0" collapsed="false">
      <c r="B251" s="26" t="n">
        <f aca="false">IF(C251&lt;&gt;"",IF(C251&gt;=(WORKDAY(EOMONTH(C251,0)+1,-2)),EOMONTH(EOMONTH(C251,0)+1,0)+1,EOMONTH(C251,0)+1),"")</f>
        <v>36161</v>
      </c>
      <c r="C251" s="45" t="n">
        <f aca="false">IF(Curves!C260&lt;&gt;"",Curves!C260,"")</f>
        <v>36134</v>
      </c>
      <c r="D251" s="46"/>
      <c r="E251" s="47" t="n">
        <f aca="false">(T251+U251)*V251</f>
        <v>0</v>
      </c>
      <c r="F251" s="47" t="n">
        <f aca="false">(X251+Y251)*Z251</f>
        <v>0</v>
      </c>
      <c r="G251" s="47" t="n">
        <f aca="false">(AB251+AC251)*AD251</f>
        <v>0</v>
      </c>
      <c r="H251" s="47" t="n">
        <f aca="false">(AF251+AG251)*AH251</f>
        <v>0</v>
      </c>
      <c r="I251" s="47" t="n">
        <f aca="false">(AJ251+AK251)*AL251</f>
        <v>0</v>
      </c>
      <c r="J251" s="47" t="n">
        <f aca="false">(AN251+AO251)*AP251</f>
        <v>0</v>
      </c>
      <c r="K251" s="47" t="n">
        <f aca="false">(AR251+AS251)*AT251</f>
        <v>0</v>
      </c>
      <c r="L251" s="47" t="n">
        <f aca="false">(AV251+AW251)*AX251</f>
        <v>0</v>
      </c>
      <c r="M251" s="47" t="n">
        <f aca="false">(AZ251+BA251)*BB251</f>
        <v>0</v>
      </c>
      <c r="N251" s="47" t="n">
        <f aca="false">(BD251+BE251)*BF251</f>
        <v>0</v>
      </c>
      <c r="O251" s="48" t="n">
        <f aca="false">(BH251+BI251)*BJ251</f>
        <v>0</v>
      </c>
      <c r="P251" s="49" t="n">
        <f aca="false">MAX(E251:O251)</f>
        <v>0</v>
      </c>
      <c r="Q251" s="49" t="n">
        <f aca="false">MIN(M251:O251)</f>
        <v>0</v>
      </c>
      <c r="R251" s="50" t="n">
        <f aca="false">IF(P251-Q251&lt;&gt;0,P251-Q251,R250)</f>
        <v>0.0349158537062886</v>
      </c>
      <c r="T251" s="31" t="n">
        <f aca="false">INDEX(Curves!$A$12:$AZ$907,$BZ251,CA251)</f>
        <v>0</v>
      </c>
      <c r="U251" s="31" t="n">
        <f aca="false">INDEX(Curves!$A$12:$AZ$907,$BZ251,CB251)</f>
        <v>0</v>
      </c>
      <c r="V251" s="31" t="n">
        <f aca="false">INDEX(Curves!$A$12:$AZ$907,$BZ251,CC251)</f>
        <v>0</v>
      </c>
      <c r="W251" s="31"/>
      <c r="X251" s="31" t="n">
        <f aca="false">INDEX(Curves!$A$12:$AZ$907,$BZ251,CE251)</f>
        <v>0</v>
      </c>
      <c r="Y251" s="31" t="n">
        <f aca="false">INDEX(Curves!$A$12:$AZ$907,$BZ251,CF251)</f>
        <v>0</v>
      </c>
      <c r="Z251" s="31" t="n">
        <f aca="false">INDEX(Curves!$A$12:$AZ$907,$BZ251,CG251)</f>
        <v>0</v>
      </c>
      <c r="AA251" s="31"/>
      <c r="AB251" s="31" t="n">
        <f aca="false">INDEX(Curves!$A$12:$AZ$907,$BZ251,CI251)</f>
        <v>0</v>
      </c>
      <c r="AC251" s="31" t="n">
        <f aca="false">INDEX(Curves!$A$12:$AZ$907,$BZ251,CJ251)</f>
        <v>0</v>
      </c>
      <c r="AD251" s="31" t="n">
        <f aca="false">INDEX(Curves!$A$12:$AZ$907,$BZ251,CK251)</f>
        <v>0</v>
      </c>
      <c r="AE251" s="31"/>
      <c r="AF251" s="31" t="n">
        <f aca="false">INDEX(Curves!$A$12:$AZ$907,$BZ251,CM251)</f>
        <v>0</v>
      </c>
      <c r="AG251" s="31" t="n">
        <f aca="false">INDEX(Curves!$A$12:$AZ$907,$BZ251,CN251)</f>
        <v>0</v>
      </c>
      <c r="AH251" s="31" t="n">
        <f aca="false">INDEX(Curves!$A$12:$AZ$907,$BZ251,CO251)</f>
        <v>0</v>
      </c>
      <c r="AI251" s="31"/>
      <c r="AJ251" s="31" t="n">
        <f aca="false">INDEX(Curves!$A$12:$AZ$907,$BZ251,CQ251)</f>
        <v>0</v>
      </c>
      <c r="AK251" s="31" t="n">
        <f aca="false">INDEX(Curves!$A$12:$AZ$907,$BZ251,CR251)</f>
        <v>0</v>
      </c>
      <c r="AL251" s="31" t="n">
        <f aca="false">INDEX(Curves!$A$12:$AZ$907,$BZ251,CS251)</f>
        <v>0</v>
      </c>
      <c r="AM251" s="31"/>
      <c r="AN251" s="31" t="n">
        <f aca="false">INDEX(Curves!$A$12:$AZ$907,$BZ251,CU251)</f>
        <v>0</v>
      </c>
      <c r="AO251" s="31" t="n">
        <f aca="false">INDEX(Curves!$A$12:$AZ$907,$BZ251,CV251)</f>
        <v>0</v>
      </c>
      <c r="AP251" s="31" t="n">
        <f aca="false">INDEX(Curves!$A$12:$AZ$907,$BZ251,CW251)</f>
        <v>0</v>
      </c>
      <c r="AQ251" s="31"/>
      <c r="AR251" s="31" t="n">
        <f aca="false">INDEX(Curves!$A$12:$AZ$907,$BZ251,CY251)</f>
        <v>0</v>
      </c>
      <c r="AS251" s="31" t="n">
        <f aca="false">INDEX(Curves!$A$12:$AZ$907,$BZ251,CZ251)</f>
        <v>0</v>
      </c>
      <c r="AT251" s="31" t="n">
        <f aca="false">INDEX(Curves!$A$12:$AZ$907,$BZ251,DA251)</f>
        <v>0</v>
      </c>
      <c r="AU251" s="31"/>
      <c r="AV251" s="31" t="n">
        <f aca="false">INDEX(Curves!$A$12:$AZ$907,$BZ251,DC251)</f>
        <v>0</v>
      </c>
      <c r="AW251" s="31" t="n">
        <f aca="false">INDEX(Curves!$A$12:$AZ$907,$BZ251,DD251)</f>
        <v>0</v>
      </c>
      <c r="AX251" s="31" t="n">
        <f aca="false">INDEX(Curves!$A$12:$AZ$907,$BZ251,DE251)</f>
        <v>0</v>
      </c>
      <c r="AY251" s="31"/>
      <c r="AZ251" s="31" t="n">
        <f aca="false">INDEX(Curves!$A$12:$AZ$907,$BZ251,DG251)</f>
        <v>0</v>
      </c>
      <c r="BA251" s="31" t="n">
        <f aca="false">INDEX(Curves!$A$12:$AZ$907,$BZ251,DH251)</f>
        <v>0</v>
      </c>
      <c r="BB251" s="31" t="n">
        <f aca="false">INDEX(Curves!$A$12:$AZ$907,$BZ251,DI251)</f>
        <v>0</v>
      </c>
      <c r="BC251" s="31"/>
      <c r="BD251" s="31" t="n">
        <f aca="false">INDEX(Curves!$A$12:$AZ$907,$BZ251,DK251)</f>
        <v>0</v>
      </c>
      <c r="BE251" s="31" t="n">
        <f aca="false">INDEX(Curves!$A$12:$AZ$907,$BZ251,DL251)</f>
        <v>0</v>
      </c>
      <c r="BF251" s="31" t="n">
        <f aca="false">INDEX(Curves!$A$12:$AZ$907,$BZ251,DM251)</f>
        <v>0</v>
      </c>
      <c r="BG251" s="31"/>
      <c r="BH251" s="31" t="n">
        <f aca="false">INDEX(Curves!$A$12:$AZ$907,$BZ251,DO251)</f>
        <v>0</v>
      </c>
      <c r="BI251" s="31" t="n">
        <f aca="false">INDEX(Curves!$A$12:$AZ$907,$BZ251,DP251)</f>
        <v>0</v>
      </c>
      <c r="BJ251" s="31" t="n">
        <f aca="false">INDEX(Curves!$A$12:$AZ$907,$BZ251,DQ251)</f>
        <v>0</v>
      </c>
      <c r="BK251" s="0"/>
      <c r="BL251" s="0"/>
      <c r="BM251" s="51" t="n">
        <f aca="false">BM250</f>
        <v>35916</v>
      </c>
      <c r="BN251" s="51" t="n">
        <f aca="false">EOMONTH(BM251,1)</f>
        <v>35976</v>
      </c>
      <c r="BO251" s="51" t="n">
        <f aca="false">EOMONTH(BN251,1)</f>
        <v>36007</v>
      </c>
      <c r="BP251" s="51" t="n">
        <f aca="false">EOMONTH(BO251,1)</f>
        <v>36038</v>
      </c>
      <c r="BQ251" s="51" t="n">
        <f aca="false">EOMONTH(BP251,1)</f>
        <v>36068</v>
      </c>
      <c r="BR251" s="51" t="n">
        <f aca="false">EOMONTH(BQ251,1)</f>
        <v>36099</v>
      </c>
      <c r="BS251" s="51" t="n">
        <f aca="false">EOMONTH(BR251,1)</f>
        <v>36129</v>
      </c>
      <c r="BT251" s="51" t="n">
        <f aca="false">EOMONTH(BS251,1)</f>
        <v>36160</v>
      </c>
      <c r="BU251" s="51" t="n">
        <f aca="false">EOMONTH(BT251,1)</f>
        <v>36191</v>
      </c>
      <c r="BV251" s="51" t="n">
        <f aca="false">EOMONTH(BU251,1)</f>
        <v>36219</v>
      </c>
      <c r="BW251" s="51" t="n">
        <f aca="false">EOMONTH(BV251,1)</f>
        <v>36250</v>
      </c>
      <c r="BX251" s="52"/>
      <c r="BZ251" s="34" t="n">
        <f aca="false">MATCH(C251,Curves!$C$12:$C$433,0)</f>
        <v>249</v>
      </c>
      <c r="CA251" s="34" t="n">
        <f aca="false">MATCH(CONCATENATE("NG ",TEXT($BM251,"mmm-yyyy")),Curves!$11:$11,0)</f>
        <v>20</v>
      </c>
      <c r="CB251" s="34" t="n">
        <f aca="false">MATCH(CONCATENATE("B ",TEXT($BM251,"mmm-yyyy")),Curves!$11:$11,0)</f>
        <v>8</v>
      </c>
      <c r="CC251" s="34" t="n">
        <f aca="false">MATCH(CONCATENATE("DISC ",TEXT($BM251,"mmm-yyyy")),Curves!$11:$11,0)</f>
        <v>32</v>
      </c>
      <c r="CD251" s="34"/>
      <c r="CE251" s="34" t="n">
        <f aca="false">MATCH(CONCATENATE("NG ",TEXT($BN251,"mmm-yyyy")),Curves!$11:$11,0)</f>
        <v>21</v>
      </c>
      <c r="CF251" s="34" t="n">
        <f aca="false">MATCH(CONCATENATE("B ",TEXT($BN251,"mmm-yyyy")),Curves!$11:$11,0)</f>
        <v>9</v>
      </c>
      <c r="CG251" s="34" t="n">
        <f aca="false">MATCH(CONCATENATE("DISC ",TEXT($BN251,"mmm-yyyy")),Curves!$11:$11,0)</f>
        <v>33</v>
      </c>
      <c r="CH251" s="34"/>
      <c r="CI251" s="34" t="n">
        <f aca="false">MATCH(CONCATENATE("NG ",TEXT($BO251,"mmm-yyyy")),Curves!$11:$11,0)</f>
        <v>22</v>
      </c>
      <c r="CJ251" s="34" t="n">
        <f aca="false">MATCH(CONCATENATE("B ",TEXT($BO251,"mmm-yyyy")),Curves!$11:$11,0)</f>
        <v>10</v>
      </c>
      <c r="CK251" s="34" t="n">
        <f aca="false">MATCH(CONCATENATE("DISC ",TEXT($BO251,"mmm-yyyy")),Curves!$11:$11,0)</f>
        <v>34</v>
      </c>
      <c r="CL251" s="34"/>
      <c r="CM251" s="34" t="n">
        <f aca="false">MATCH(CONCATENATE("NG ",TEXT($BP251,"mmm-yyyy")),Curves!$11:$11,0)</f>
        <v>23</v>
      </c>
      <c r="CN251" s="34" t="n">
        <f aca="false">MATCH(CONCATENATE("B ",TEXT($BP251,"mmm-yyyy")),Curves!$11:$11,0)</f>
        <v>11</v>
      </c>
      <c r="CO251" s="34" t="n">
        <f aca="false">MATCH(CONCATENATE("DISC ",TEXT($BP251,"mmm-yyyy")),Curves!$11:$11,0)</f>
        <v>35</v>
      </c>
      <c r="CP251" s="34"/>
      <c r="CQ251" s="34" t="n">
        <f aca="false">MATCH(CONCATENATE("NG ",TEXT($BQ251,"mmm-yyyy")),Curves!$11:$11,0)</f>
        <v>24</v>
      </c>
      <c r="CR251" s="34" t="n">
        <f aca="false">MATCH(CONCATENATE("B ",TEXT($BQ251,"mmm-yyyy")),Curves!$11:$11,0)</f>
        <v>12</v>
      </c>
      <c r="CS251" s="34" t="n">
        <f aca="false">MATCH(CONCATENATE("DISC ",TEXT($BQ251,"mmm-yyyy")),Curves!$11:$11,0)</f>
        <v>36</v>
      </c>
      <c r="CT251" s="34"/>
      <c r="CU251" s="34" t="n">
        <f aca="false">MATCH(CONCATENATE("NG ",TEXT($BR251,"mmm-yyyy")),Curves!$11:$11,0)</f>
        <v>25</v>
      </c>
      <c r="CV251" s="34" t="n">
        <f aca="false">MATCH(CONCATENATE("B ",TEXT($BR251,"mmm-yyyy")),Curves!$11:$11,0)</f>
        <v>13</v>
      </c>
      <c r="CW251" s="34" t="n">
        <f aca="false">MATCH(CONCATENATE("DISC ",TEXT($BR251,"mmm-yyyy")),Curves!$11:$11,0)</f>
        <v>37</v>
      </c>
      <c r="CX251" s="34"/>
      <c r="CY251" s="34" t="n">
        <f aca="false">MATCH(CONCATENATE("NG ",TEXT($BS251,"mmm-yyyy")),Curves!$11:$11,0)</f>
        <v>26</v>
      </c>
      <c r="CZ251" s="34" t="n">
        <f aca="false">MATCH(CONCATENATE("B ",TEXT($BS251,"mmm-yyyy")),Curves!$11:$11,0)</f>
        <v>14</v>
      </c>
      <c r="DA251" s="34" t="n">
        <f aca="false">MATCH(CONCATENATE("DISC ",TEXT($BS251,"mmm-yyyy")),Curves!$11:$11,0)</f>
        <v>38</v>
      </c>
      <c r="DB251" s="34"/>
      <c r="DC251" s="34" t="n">
        <f aca="false">MATCH(CONCATENATE("NG ",TEXT($BT251,"mmm-yyyy")),Curves!$11:$11,0)</f>
        <v>27</v>
      </c>
      <c r="DD251" s="34" t="n">
        <f aca="false">MATCH(CONCATENATE("B ",TEXT($BT251,"mmm-yyyy")),Curves!$11:$11,0)</f>
        <v>15</v>
      </c>
      <c r="DE251" s="34" t="n">
        <f aca="false">MATCH(CONCATENATE("DISC ",TEXT($BT251,"mmm-yyyy")),Curves!$11:$11,0)</f>
        <v>39</v>
      </c>
      <c r="DF251" s="34"/>
      <c r="DG251" s="34" t="n">
        <f aca="false">MATCH(CONCATENATE("NG ",TEXT($BU251,"mmm-yyyy")),Curves!$11:$11,0)</f>
        <v>28</v>
      </c>
      <c r="DH251" s="34" t="n">
        <f aca="false">MATCH(CONCATENATE("B ",TEXT($BU251,"mmm-yyyy")),Curves!$11:$11,0)</f>
        <v>16</v>
      </c>
      <c r="DI251" s="34" t="n">
        <f aca="false">MATCH(CONCATENATE("DISC ",TEXT($BU251,"mmm-yyyy")),Curves!$11:$11,0)</f>
        <v>40</v>
      </c>
      <c r="DK251" s="34" t="n">
        <f aca="false">MATCH(CONCATENATE("NG ",TEXT($BV251,"mmm-yyyy")),Curves!$11:$11,0)</f>
        <v>29</v>
      </c>
      <c r="DL251" s="34" t="n">
        <f aca="false">MATCH(CONCATENATE("B ",TEXT($BV251,"mmm-yyyy")),Curves!$11:$11,0)</f>
        <v>17</v>
      </c>
      <c r="DM251" s="34" t="n">
        <f aca="false">MATCH(CONCATENATE("DISC ",TEXT($BV251,"mmm-yyyy")),Curves!$11:$11,0)</f>
        <v>41</v>
      </c>
      <c r="DO251" s="34" t="n">
        <f aca="false">MATCH(CONCATENATE("NG ",TEXT($BW251,"mmm-yyyy")),Curves!$11:$11,0)</f>
        <v>30</v>
      </c>
      <c r="DP251" s="34" t="n">
        <f aca="false">MATCH(CONCATENATE("B ",TEXT($BW251,"mmm-yyyy")),Curves!$11:$11,0)</f>
        <v>18</v>
      </c>
      <c r="DQ251" s="34" t="n">
        <f aca="false">MATCH(CONCATENATE("DISC ",TEXT($BW251,"mmm-yyyy")),Curves!$11:$11,0)</f>
        <v>42</v>
      </c>
    </row>
    <row r="252" customFormat="false" ht="12.75" hidden="false" customHeight="false" outlineLevel="0" collapsed="false">
      <c r="B252" s="26" t="n">
        <f aca="false">IF(C252&lt;&gt;"",IF(C252&gt;=(WORKDAY(EOMONTH(C252,0)+1,-2)),EOMONTH(EOMONTH(C252,0)+1,0)+1,EOMONTH(C252,0)+1),"")</f>
        <v>36161</v>
      </c>
      <c r="C252" s="45" t="n">
        <f aca="false">IF(Curves!C261&lt;&gt;"",Curves!C261,"")</f>
        <v>36135</v>
      </c>
      <c r="D252" s="46"/>
      <c r="E252" s="47" t="n">
        <f aca="false">(T252+U252)*V252</f>
        <v>0</v>
      </c>
      <c r="F252" s="47" t="n">
        <f aca="false">(X252+Y252)*Z252</f>
        <v>0</v>
      </c>
      <c r="G252" s="47" t="n">
        <f aca="false">(AB252+AC252)*AD252</f>
        <v>0</v>
      </c>
      <c r="H252" s="47" t="n">
        <f aca="false">(AF252+AG252)*AH252</f>
        <v>0</v>
      </c>
      <c r="I252" s="47" t="n">
        <f aca="false">(AJ252+AK252)*AL252</f>
        <v>0</v>
      </c>
      <c r="J252" s="47" t="n">
        <f aca="false">(AN252+AO252)*AP252</f>
        <v>0</v>
      </c>
      <c r="K252" s="47" t="n">
        <f aca="false">(AR252+AS252)*AT252</f>
        <v>0</v>
      </c>
      <c r="L252" s="47" t="n">
        <f aca="false">(AV252+AW252)*AX252</f>
        <v>0</v>
      </c>
      <c r="M252" s="47" t="n">
        <f aca="false">(AZ252+BA252)*BB252</f>
        <v>0</v>
      </c>
      <c r="N252" s="47" t="n">
        <f aca="false">(BD252+BE252)*BF252</f>
        <v>0</v>
      </c>
      <c r="O252" s="48" t="n">
        <f aca="false">(BH252+BI252)*BJ252</f>
        <v>0</v>
      </c>
      <c r="P252" s="49" t="n">
        <f aca="false">MAX(E252:O252)</f>
        <v>0</v>
      </c>
      <c r="Q252" s="49" t="n">
        <f aca="false">MIN(M252:O252)</f>
        <v>0</v>
      </c>
      <c r="R252" s="50" t="n">
        <f aca="false">IF(P252-Q252&lt;&gt;0,P252-Q252,R251)</f>
        <v>0.0349158537062886</v>
      </c>
      <c r="T252" s="31" t="n">
        <f aca="false">INDEX(Curves!$A$12:$AZ$907,$BZ252,CA252)</f>
        <v>0</v>
      </c>
      <c r="U252" s="31" t="n">
        <f aca="false">INDEX(Curves!$A$12:$AZ$907,$BZ252,CB252)</f>
        <v>0</v>
      </c>
      <c r="V252" s="31" t="n">
        <f aca="false">INDEX(Curves!$A$12:$AZ$907,$BZ252,CC252)</f>
        <v>0</v>
      </c>
      <c r="W252" s="31"/>
      <c r="X252" s="31" t="n">
        <f aca="false">INDEX(Curves!$A$12:$AZ$907,$BZ252,CE252)</f>
        <v>0</v>
      </c>
      <c r="Y252" s="31" t="n">
        <f aca="false">INDEX(Curves!$A$12:$AZ$907,$BZ252,CF252)</f>
        <v>0</v>
      </c>
      <c r="Z252" s="31" t="n">
        <f aca="false">INDEX(Curves!$A$12:$AZ$907,$BZ252,CG252)</f>
        <v>0</v>
      </c>
      <c r="AA252" s="31"/>
      <c r="AB252" s="31" t="n">
        <f aca="false">INDEX(Curves!$A$12:$AZ$907,$BZ252,CI252)</f>
        <v>0</v>
      </c>
      <c r="AC252" s="31" t="n">
        <f aca="false">INDEX(Curves!$A$12:$AZ$907,$BZ252,CJ252)</f>
        <v>0</v>
      </c>
      <c r="AD252" s="31" t="n">
        <f aca="false">INDEX(Curves!$A$12:$AZ$907,$BZ252,CK252)</f>
        <v>0</v>
      </c>
      <c r="AE252" s="31"/>
      <c r="AF252" s="31" t="n">
        <f aca="false">INDEX(Curves!$A$12:$AZ$907,$BZ252,CM252)</f>
        <v>0</v>
      </c>
      <c r="AG252" s="31" t="n">
        <f aca="false">INDEX(Curves!$A$12:$AZ$907,$BZ252,CN252)</f>
        <v>0</v>
      </c>
      <c r="AH252" s="31" t="n">
        <f aca="false">INDEX(Curves!$A$12:$AZ$907,$BZ252,CO252)</f>
        <v>0</v>
      </c>
      <c r="AI252" s="31"/>
      <c r="AJ252" s="31" t="n">
        <f aca="false">INDEX(Curves!$A$12:$AZ$907,$BZ252,CQ252)</f>
        <v>0</v>
      </c>
      <c r="AK252" s="31" t="n">
        <f aca="false">INDEX(Curves!$A$12:$AZ$907,$BZ252,CR252)</f>
        <v>0</v>
      </c>
      <c r="AL252" s="31" t="n">
        <f aca="false">INDEX(Curves!$A$12:$AZ$907,$BZ252,CS252)</f>
        <v>0</v>
      </c>
      <c r="AM252" s="31"/>
      <c r="AN252" s="31" t="n">
        <f aca="false">INDEX(Curves!$A$12:$AZ$907,$BZ252,CU252)</f>
        <v>0</v>
      </c>
      <c r="AO252" s="31" t="n">
        <f aca="false">INDEX(Curves!$A$12:$AZ$907,$BZ252,CV252)</f>
        <v>0</v>
      </c>
      <c r="AP252" s="31" t="n">
        <f aca="false">INDEX(Curves!$A$12:$AZ$907,$BZ252,CW252)</f>
        <v>0</v>
      </c>
      <c r="AQ252" s="31"/>
      <c r="AR252" s="31" t="n">
        <f aca="false">INDEX(Curves!$A$12:$AZ$907,$BZ252,CY252)</f>
        <v>0</v>
      </c>
      <c r="AS252" s="31" t="n">
        <f aca="false">INDEX(Curves!$A$12:$AZ$907,$BZ252,CZ252)</f>
        <v>0</v>
      </c>
      <c r="AT252" s="31" t="n">
        <f aca="false">INDEX(Curves!$A$12:$AZ$907,$BZ252,DA252)</f>
        <v>0</v>
      </c>
      <c r="AU252" s="31"/>
      <c r="AV252" s="31" t="n">
        <f aca="false">INDEX(Curves!$A$12:$AZ$907,$BZ252,DC252)</f>
        <v>0</v>
      </c>
      <c r="AW252" s="31" t="n">
        <f aca="false">INDEX(Curves!$A$12:$AZ$907,$BZ252,DD252)</f>
        <v>0</v>
      </c>
      <c r="AX252" s="31" t="n">
        <f aca="false">INDEX(Curves!$A$12:$AZ$907,$BZ252,DE252)</f>
        <v>0</v>
      </c>
      <c r="AY252" s="31"/>
      <c r="AZ252" s="31" t="n">
        <f aca="false">INDEX(Curves!$A$12:$AZ$907,$BZ252,DG252)</f>
        <v>0</v>
      </c>
      <c r="BA252" s="31" t="n">
        <f aca="false">INDEX(Curves!$A$12:$AZ$907,$BZ252,DH252)</f>
        <v>0</v>
      </c>
      <c r="BB252" s="31" t="n">
        <f aca="false">INDEX(Curves!$A$12:$AZ$907,$BZ252,DI252)</f>
        <v>0</v>
      </c>
      <c r="BC252" s="31"/>
      <c r="BD252" s="31" t="n">
        <f aca="false">INDEX(Curves!$A$12:$AZ$907,$BZ252,DK252)</f>
        <v>0</v>
      </c>
      <c r="BE252" s="31" t="n">
        <f aca="false">INDEX(Curves!$A$12:$AZ$907,$BZ252,DL252)</f>
        <v>0</v>
      </c>
      <c r="BF252" s="31" t="n">
        <f aca="false">INDEX(Curves!$A$12:$AZ$907,$BZ252,DM252)</f>
        <v>0</v>
      </c>
      <c r="BG252" s="31"/>
      <c r="BH252" s="31" t="n">
        <f aca="false">INDEX(Curves!$A$12:$AZ$907,$BZ252,DO252)</f>
        <v>0</v>
      </c>
      <c r="BI252" s="31" t="n">
        <f aca="false">INDEX(Curves!$A$12:$AZ$907,$BZ252,DP252)</f>
        <v>0</v>
      </c>
      <c r="BJ252" s="31" t="n">
        <f aca="false">INDEX(Curves!$A$12:$AZ$907,$BZ252,DQ252)</f>
        <v>0</v>
      </c>
      <c r="BK252" s="0"/>
      <c r="BL252" s="0"/>
      <c r="BM252" s="51" t="n">
        <f aca="false">BM251</f>
        <v>35916</v>
      </c>
      <c r="BN252" s="51" t="n">
        <f aca="false">EOMONTH(BM252,1)</f>
        <v>35976</v>
      </c>
      <c r="BO252" s="51" t="n">
        <f aca="false">EOMONTH(BN252,1)</f>
        <v>36007</v>
      </c>
      <c r="BP252" s="51" t="n">
        <f aca="false">EOMONTH(BO252,1)</f>
        <v>36038</v>
      </c>
      <c r="BQ252" s="51" t="n">
        <f aca="false">EOMONTH(BP252,1)</f>
        <v>36068</v>
      </c>
      <c r="BR252" s="51" t="n">
        <f aca="false">EOMONTH(BQ252,1)</f>
        <v>36099</v>
      </c>
      <c r="BS252" s="51" t="n">
        <f aca="false">EOMONTH(BR252,1)</f>
        <v>36129</v>
      </c>
      <c r="BT252" s="51" t="n">
        <f aca="false">EOMONTH(BS252,1)</f>
        <v>36160</v>
      </c>
      <c r="BU252" s="51" t="n">
        <f aca="false">EOMONTH(BT252,1)</f>
        <v>36191</v>
      </c>
      <c r="BV252" s="51" t="n">
        <f aca="false">EOMONTH(BU252,1)</f>
        <v>36219</v>
      </c>
      <c r="BW252" s="51" t="n">
        <f aca="false">EOMONTH(BV252,1)</f>
        <v>36250</v>
      </c>
      <c r="BX252" s="52"/>
      <c r="BZ252" s="34" t="n">
        <f aca="false">MATCH(C252,Curves!$C$12:$C$433,0)</f>
        <v>250</v>
      </c>
      <c r="CA252" s="34" t="n">
        <f aca="false">MATCH(CONCATENATE("NG ",TEXT($BM252,"mmm-yyyy")),Curves!$11:$11,0)</f>
        <v>20</v>
      </c>
      <c r="CB252" s="34" t="n">
        <f aca="false">MATCH(CONCATENATE("B ",TEXT($BM252,"mmm-yyyy")),Curves!$11:$11,0)</f>
        <v>8</v>
      </c>
      <c r="CC252" s="34" t="n">
        <f aca="false">MATCH(CONCATENATE("DISC ",TEXT($BM252,"mmm-yyyy")),Curves!$11:$11,0)</f>
        <v>32</v>
      </c>
      <c r="CD252" s="34"/>
      <c r="CE252" s="34" t="n">
        <f aca="false">MATCH(CONCATENATE("NG ",TEXT($BN252,"mmm-yyyy")),Curves!$11:$11,0)</f>
        <v>21</v>
      </c>
      <c r="CF252" s="34" t="n">
        <f aca="false">MATCH(CONCATENATE("B ",TEXT($BN252,"mmm-yyyy")),Curves!$11:$11,0)</f>
        <v>9</v>
      </c>
      <c r="CG252" s="34" t="n">
        <f aca="false">MATCH(CONCATENATE("DISC ",TEXT($BN252,"mmm-yyyy")),Curves!$11:$11,0)</f>
        <v>33</v>
      </c>
      <c r="CH252" s="34"/>
      <c r="CI252" s="34" t="n">
        <f aca="false">MATCH(CONCATENATE("NG ",TEXT($BO252,"mmm-yyyy")),Curves!$11:$11,0)</f>
        <v>22</v>
      </c>
      <c r="CJ252" s="34" t="n">
        <f aca="false">MATCH(CONCATENATE("B ",TEXT($BO252,"mmm-yyyy")),Curves!$11:$11,0)</f>
        <v>10</v>
      </c>
      <c r="CK252" s="34" t="n">
        <f aca="false">MATCH(CONCATENATE("DISC ",TEXT($BO252,"mmm-yyyy")),Curves!$11:$11,0)</f>
        <v>34</v>
      </c>
      <c r="CL252" s="34"/>
      <c r="CM252" s="34" t="n">
        <f aca="false">MATCH(CONCATENATE("NG ",TEXT($BP252,"mmm-yyyy")),Curves!$11:$11,0)</f>
        <v>23</v>
      </c>
      <c r="CN252" s="34" t="n">
        <f aca="false">MATCH(CONCATENATE("B ",TEXT($BP252,"mmm-yyyy")),Curves!$11:$11,0)</f>
        <v>11</v>
      </c>
      <c r="CO252" s="34" t="n">
        <f aca="false">MATCH(CONCATENATE("DISC ",TEXT($BP252,"mmm-yyyy")),Curves!$11:$11,0)</f>
        <v>35</v>
      </c>
      <c r="CP252" s="34"/>
      <c r="CQ252" s="34" t="n">
        <f aca="false">MATCH(CONCATENATE("NG ",TEXT($BQ252,"mmm-yyyy")),Curves!$11:$11,0)</f>
        <v>24</v>
      </c>
      <c r="CR252" s="34" t="n">
        <f aca="false">MATCH(CONCATENATE("B ",TEXT($BQ252,"mmm-yyyy")),Curves!$11:$11,0)</f>
        <v>12</v>
      </c>
      <c r="CS252" s="34" t="n">
        <f aca="false">MATCH(CONCATENATE("DISC ",TEXT($BQ252,"mmm-yyyy")),Curves!$11:$11,0)</f>
        <v>36</v>
      </c>
      <c r="CT252" s="34"/>
      <c r="CU252" s="34" t="n">
        <f aca="false">MATCH(CONCATENATE("NG ",TEXT($BR252,"mmm-yyyy")),Curves!$11:$11,0)</f>
        <v>25</v>
      </c>
      <c r="CV252" s="34" t="n">
        <f aca="false">MATCH(CONCATENATE("B ",TEXT($BR252,"mmm-yyyy")),Curves!$11:$11,0)</f>
        <v>13</v>
      </c>
      <c r="CW252" s="34" t="n">
        <f aca="false">MATCH(CONCATENATE("DISC ",TEXT($BR252,"mmm-yyyy")),Curves!$11:$11,0)</f>
        <v>37</v>
      </c>
      <c r="CX252" s="34"/>
      <c r="CY252" s="34" t="n">
        <f aca="false">MATCH(CONCATENATE("NG ",TEXT($BS252,"mmm-yyyy")),Curves!$11:$11,0)</f>
        <v>26</v>
      </c>
      <c r="CZ252" s="34" t="n">
        <f aca="false">MATCH(CONCATENATE("B ",TEXT($BS252,"mmm-yyyy")),Curves!$11:$11,0)</f>
        <v>14</v>
      </c>
      <c r="DA252" s="34" t="n">
        <f aca="false">MATCH(CONCATENATE("DISC ",TEXT($BS252,"mmm-yyyy")),Curves!$11:$11,0)</f>
        <v>38</v>
      </c>
      <c r="DB252" s="34"/>
      <c r="DC252" s="34" t="n">
        <f aca="false">MATCH(CONCATENATE("NG ",TEXT($BT252,"mmm-yyyy")),Curves!$11:$11,0)</f>
        <v>27</v>
      </c>
      <c r="DD252" s="34" t="n">
        <f aca="false">MATCH(CONCATENATE("B ",TEXT($BT252,"mmm-yyyy")),Curves!$11:$11,0)</f>
        <v>15</v>
      </c>
      <c r="DE252" s="34" t="n">
        <f aca="false">MATCH(CONCATENATE("DISC ",TEXT($BT252,"mmm-yyyy")),Curves!$11:$11,0)</f>
        <v>39</v>
      </c>
      <c r="DF252" s="34"/>
      <c r="DG252" s="34" t="n">
        <f aca="false">MATCH(CONCATENATE("NG ",TEXT($BU252,"mmm-yyyy")),Curves!$11:$11,0)</f>
        <v>28</v>
      </c>
      <c r="DH252" s="34" t="n">
        <f aca="false">MATCH(CONCATENATE("B ",TEXT($BU252,"mmm-yyyy")),Curves!$11:$11,0)</f>
        <v>16</v>
      </c>
      <c r="DI252" s="34" t="n">
        <f aca="false">MATCH(CONCATENATE("DISC ",TEXT($BU252,"mmm-yyyy")),Curves!$11:$11,0)</f>
        <v>40</v>
      </c>
      <c r="DK252" s="34" t="n">
        <f aca="false">MATCH(CONCATENATE("NG ",TEXT($BV252,"mmm-yyyy")),Curves!$11:$11,0)</f>
        <v>29</v>
      </c>
      <c r="DL252" s="34" t="n">
        <f aca="false">MATCH(CONCATENATE("B ",TEXT($BV252,"mmm-yyyy")),Curves!$11:$11,0)</f>
        <v>17</v>
      </c>
      <c r="DM252" s="34" t="n">
        <f aca="false">MATCH(CONCATENATE("DISC ",TEXT($BV252,"mmm-yyyy")),Curves!$11:$11,0)</f>
        <v>41</v>
      </c>
      <c r="DO252" s="34" t="n">
        <f aca="false">MATCH(CONCATENATE("NG ",TEXT($BW252,"mmm-yyyy")),Curves!$11:$11,0)</f>
        <v>30</v>
      </c>
      <c r="DP252" s="34" t="n">
        <f aca="false">MATCH(CONCATENATE("B ",TEXT($BW252,"mmm-yyyy")),Curves!$11:$11,0)</f>
        <v>18</v>
      </c>
      <c r="DQ252" s="34" t="n">
        <f aca="false">MATCH(CONCATENATE("DISC ",TEXT($BW252,"mmm-yyyy")),Curves!$11:$11,0)</f>
        <v>42</v>
      </c>
    </row>
    <row r="253" customFormat="false" ht="12.75" hidden="false" customHeight="false" outlineLevel="0" collapsed="false">
      <c r="B253" s="26" t="n">
        <f aca="false">IF(C253&lt;&gt;"",IF(C253&gt;=(WORKDAY(EOMONTH(C253,0)+1,-2)),EOMONTH(EOMONTH(C253,0)+1,0)+1,EOMONTH(C253,0)+1),"")</f>
        <v>36161</v>
      </c>
      <c r="C253" s="45" t="n">
        <f aca="false">IF(Curves!C262&lt;&gt;"",Curves!C262,"")</f>
        <v>36136</v>
      </c>
      <c r="D253" s="46"/>
      <c r="E253" s="47" t="n">
        <f aca="false">(T253+U253)*V253</f>
        <v>0</v>
      </c>
      <c r="F253" s="47" t="n">
        <f aca="false">(X253+Y253)*Z253</f>
        <v>0</v>
      </c>
      <c r="G253" s="47" t="n">
        <f aca="false">(AB253+AC253)*AD253</f>
        <v>0</v>
      </c>
      <c r="H253" s="47" t="n">
        <f aca="false">(AF253+AG253)*AH253</f>
        <v>0</v>
      </c>
      <c r="I253" s="47" t="n">
        <f aca="false">(AJ253+AK253)*AL253</f>
        <v>0</v>
      </c>
      <c r="J253" s="47" t="n">
        <f aca="false">(AN253+AO253)*AP253</f>
        <v>0</v>
      </c>
      <c r="K253" s="47" t="n">
        <f aca="false">(AR253+AS253)*AT253</f>
        <v>0</v>
      </c>
      <c r="L253" s="47" t="n">
        <f aca="false">(AV253+AW253)*AX253</f>
        <v>0</v>
      </c>
      <c r="M253" s="47" t="n">
        <f aca="false">(AZ253+BA253)*BB253</f>
        <v>2.50198607076608</v>
      </c>
      <c r="N253" s="47" t="n">
        <f aca="false">(BD253+BE253)*BF253</f>
        <v>2.50169641617882</v>
      </c>
      <c r="O253" s="48" t="n">
        <f aca="false">(BH253+BI253)*BJ253</f>
        <v>2.4738360590989</v>
      </c>
      <c r="P253" s="49" t="n">
        <f aca="false">MAX(E253:O253)</f>
        <v>2.50198607076608</v>
      </c>
      <c r="Q253" s="49" t="n">
        <f aca="false">MIN(M253:O253)</f>
        <v>2.4738360590989</v>
      </c>
      <c r="R253" s="50" t="n">
        <f aca="false">IF(P253-Q253&lt;&gt;0,P253-Q253,R252)</f>
        <v>0.0281500116671829</v>
      </c>
      <c r="T253" s="31" t="n">
        <f aca="false">INDEX(Curves!$A$12:$AZ$907,$BZ253,CA253)</f>
        <v>0</v>
      </c>
      <c r="U253" s="31" t="n">
        <f aca="false">INDEX(Curves!$A$12:$AZ$907,$BZ253,CB253)</f>
        <v>0</v>
      </c>
      <c r="V253" s="31" t="n">
        <f aca="false">INDEX(Curves!$A$12:$AZ$907,$BZ253,CC253)</f>
        <v>0</v>
      </c>
      <c r="W253" s="31"/>
      <c r="X253" s="31" t="n">
        <f aca="false">INDEX(Curves!$A$12:$AZ$907,$BZ253,CE253)</f>
        <v>0</v>
      </c>
      <c r="Y253" s="31" t="n">
        <f aca="false">INDEX(Curves!$A$12:$AZ$907,$BZ253,CF253)</f>
        <v>0</v>
      </c>
      <c r="Z253" s="31" t="n">
        <f aca="false">INDEX(Curves!$A$12:$AZ$907,$BZ253,CG253)</f>
        <v>0</v>
      </c>
      <c r="AA253" s="31"/>
      <c r="AB253" s="31" t="n">
        <f aca="false">INDEX(Curves!$A$12:$AZ$907,$BZ253,CI253)</f>
        <v>0</v>
      </c>
      <c r="AC253" s="31" t="n">
        <f aca="false">INDEX(Curves!$A$12:$AZ$907,$BZ253,CJ253)</f>
        <v>0</v>
      </c>
      <c r="AD253" s="31" t="n">
        <f aca="false">INDEX(Curves!$A$12:$AZ$907,$BZ253,CK253)</f>
        <v>0</v>
      </c>
      <c r="AE253" s="31"/>
      <c r="AF253" s="31" t="n">
        <f aca="false">INDEX(Curves!$A$12:$AZ$907,$BZ253,CM253)</f>
        <v>0</v>
      </c>
      <c r="AG253" s="31" t="n">
        <f aca="false">INDEX(Curves!$A$12:$AZ$907,$BZ253,CN253)</f>
        <v>0</v>
      </c>
      <c r="AH253" s="31" t="n">
        <f aca="false">INDEX(Curves!$A$12:$AZ$907,$BZ253,CO253)</f>
        <v>0</v>
      </c>
      <c r="AI253" s="31"/>
      <c r="AJ253" s="31" t="n">
        <f aca="false">INDEX(Curves!$A$12:$AZ$907,$BZ253,CQ253)</f>
        <v>0</v>
      </c>
      <c r="AK253" s="31" t="n">
        <f aca="false">INDEX(Curves!$A$12:$AZ$907,$BZ253,CR253)</f>
        <v>0</v>
      </c>
      <c r="AL253" s="31" t="n">
        <f aca="false">INDEX(Curves!$A$12:$AZ$907,$BZ253,CS253)</f>
        <v>0</v>
      </c>
      <c r="AM253" s="31"/>
      <c r="AN253" s="31" t="n">
        <f aca="false">INDEX(Curves!$A$12:$AZ$907,$BZ253,CU253)</f>
        <v>0</v>
      </c>
      <c r="AO253" s="31" t="n">
        <f aca="false">INDEX(Curves!$A$12:$AZ$907,$BZ253,CV253)</f>
        <v>0</v>
      </c>
      <c r="AP253" s="31" t="n">
        <f aca="false">INDEX(Curves!$A$12:$AZ$907,$BZ253,CW253)</f>
        <v>0</v>
      </c>
      <c r="AQ253" s="31"/>
      <c r="AR253" s="31" t="n">
        <f aca="false">INDEX(Curves!$A$12:$AZ$907,$BZ253,CY253)</f>
        <v>0</v>
      </c>
      <c r="AS253" s="31" t="n">
        <f aca="false">INDEX(Curves!$A$12:$AZ$907,$BZ253,CZ253)</f>
        <v>0</v>
      </c>
      <c r="AT253" s="31" t="n">
        <f aca="false">INDEX(Curves!$A$12:$AZ$907,$BZ253,DA253)</f>
        <v>0</v>
      </c>
      <c r="AU253" s="31"/>
      <c r="AV253" s="31" t="n">
        <f aca="false">INDEX(Curves!$A$12:$AZ$907,$BZ253,DC253)</f>
        <v>0</v>
      </c>
      <c r="AW253" s="31" t="n">
        <f aca="false">INDEX(Curves!$A$12:$AZ$907,$BZ253,DD253)</f>
        <v>0</v>
      </c>
      <c r="AX253" s="31" t="n">
        <f aca="false">INDEX(Curves!$A$12:$AZ$907,$BZ253,DE253)</f>
        <v>0</v>
      </c>
      <c r="AY253" s="31"/>
      <c r="AZ253" s="31" t="n">
        <f aca="false">INDEX(Curves!$A$12:$AZ$907,$BZ253,DG253)</f>
        <v>2.101</v>
      </c>
      <c r="BA253" s="31" t="n">
        <f aca="false">INDEX(Curves!$A$12:$AZ$907,$BZ253,DH253)</f>
        <v>0.41</v>
      </c>
      <c r="BB253" s="31" t="n">
        <f aca="false">INDEX(Curves!$A$12:$AZ$907,$BZ253,DI253)</f>
        <v>0.996410223323809</v>
      </c>
      <c r="BC253" s="31"/>
      <c r="BD253" s="31" t="n">
        <f aca="false">INDEX(Curves!$A$12:$AZ$907,$BZ253,DK253)</f>
        <v>2.127</v>
      </c>
      <c r="BE253" s="31" t="n">
        <f aca="false">INDEX(Curves!$A$12:$AZ$907,$BZ253,DL253)</f>
        <v>0.395</v>
      </c>
      <c r="BF253" s="31" t="n">
        <f aca="false">INDEX(Curves!$A$12:$AZ$907,$BZ253,DM253)</f>
        <v>0.991949411649015</v>
      </c>
      <c r="BG253" s="31"/>
      <c r="BH253" s="31" t="n">
        <f aca="false">INDEX(Curves!$A$12:$AZ$907,$BZ253,DO253)</f>
        <v>2.119</v>
      </c>
      <c r="BI253" s="31" t="n">
        <f aca="false">INDEX(Curves!$A$12:$AZ$907,$BZ253,DP253)</f>
        <v>0.385</v>
      </c>
      <c r="BJ253" s="31" t="n">
        <f aca="false">INDEX(Curves!$A$12:$AZ$907,$BZ253,DQ253)</f>
        <v>0.987953697723203</v>
      </c>
      <c r="BK253" s="0"/>
      <c r="BL253" s="0"/>
      <c r="BM253" s="51" t="n">
        <f aca="false">BM252</f>
        <v>35916</v>
      </c>
      <c r="BN253" s="51" t="n">
        <f aca="false">EOMONTH(BM253,1)</f>
        <v>35976</v>
      </c>
      <c r="BO253" s="51" t="n">
        <f aca="false">EOMONTH(BN253,1)</f>
        <v>36007</v>
      </c>
      <c r="BP253" s="51" t="n">
        <f aca="false">EOMONTH(BO253,1)</f>
        <v>36038</v>
      </c>
      <c r="BQ253" s="51" t="n">
        <f aca="false">EOMONTH(BP253,1)</f>
        <v>36068</v>
      </c>
      <c r="BR253" s="51" t="n">
        <f aca="false">EOMONTH(BQ253,1)</f>
        <v>36099</v>
      </c>
      <c r="BS253" s="51" t="n">
        <f aca="false">EOMONTH(BR253,1)</f>
        <v>36129</v>
      </c>
      <c r="BT253" s="51" t="n">
        <f aca="false">EOMONTH(BS253,1)</f>
        <v>36160</v>
      </c>
      <c r="BU253" s="51" t="n">
        <f aca="false">EOMONTH(BT253,1)</f>
        <v>36191</v>
      </c>
      <c r="BV253" s="51" t="n">
        <f aca="false">EOMONTH(BU253,1)</f>
        <v>36219</v>
      </c>
      <c r="BW253" s="51" t="n">
        <f aca="false">EOMONTH(BV253,1)</f>
        <v>36250</v>
      </c>
      <c r="BX253" s="52"/>
      <c r="BZ253" s="34" t="n">
        <f aca="false">MATCH(C253,Curves!$C$12:$C$433,0)</f>
        <v>251</v>
      </c>
      <c r="CA253" s="34" t="n">
        <f aca="false">MATCH(CONCATENATE("NG ",TEXT($BM253,"mmm-yyyy")),Curves!$11:$11,0)</f>
        <v>20</v>
      </c>
      <c r="CB253" s="34" t="n">
        <f aca="false">MATCH(CONCATENATE("B ",TEXT($BM253,"mmm-yyyy")),Curves!$11:$11,0)</f>
        <v>8</v>
      </c>
      <c r="CC253" s="34" t="n">
        <f aca="false">MATCH(CONCATENATE("DISC ",TEXT($BM253,"mmm-yyyy")),Curves!$11:$11,0)</f>
        <v>32</v>
      </c>
      <c r="CD253" s="34"/>
      <c r="CE253" s="34" t="n">
        <f aca="false">MATCH(CONCATENATE("NG ",TEXT($BN253,"mmm-yyyy")),Curves!$11:$11,0)</f>
        <v>21</v>
      </c>
      <c r="CF253" s="34" t="n">
        <f aca="false">MATCH(CONCATENATE("B ",TEXT($BN253,"mmm-yyyy")),Curves!$11:$11,0)</f>
        <v>9</v>
      </c>
      <c r="CG253" s="34" t="n">
        <f aca="false">MATCH(CONCATENATE("DISC ",TEXT($BN253,"mmm-yyyy")),Curves!$11:$11,0)</f>
        <v>33</v>
      </c>
      <c r="CH253" s="34"/>
      <c r="CI253" s="34" t="n">
        <f aca="false">MATCH(CONCATENATE("NG ",TEXT($BO253,"mmm-yyyy")),Curves!$11:$11,0)</f>
        <v>22</v>
      </c>
      <c r="CJ253" s="34" t="n">
        <f aca="false">MATCH(CONCATENATE("B ",TEXT($BO253,"mmm-yyyy")),Curves!$11:$11,0)</f>
        <v>10</v>
      </c>
      <c r="CK253" s="34" t="n">
        <f aca="false">MATCH(CONCATENATE("DISC ",TEXT($BO253,"mmm-yyyy")),Curves!$11:$11,0)</f>
        <v>34</v>
      </c>
      <c r="CL253" s="34"/>
      <c r="CM253" s="34" t="n">
        <f aca="false">MATCH(CONCATENATE("NG ",TEXT($BP253,"mmm-yyyy")),Curves!$11:$11,0)</f>
        <v>23</v>
      </c>
      <c r="CN253" s="34" t="n">
        <f aca="false">MATCH(CONCATENATE("B ",TEXT($BP253,"mmm-yyyy")),Curves!$11:$11,0)</f>
        <v>11</v>
      </c>
      <c r="CO253" s="34" t="n">
        <f aca="false">MATCH(CONCATENATE("DISC ",TEXT($BP253,"mmm-yyyy")),Curves!$11:$11,0)</f>
        <v>35</v>
      </c>
      <c r="CP253" s="34"/>
      <c r="CQ253" s="34" t="n">
        <f aca="false">MATCH(CONCATENATE("NG ",TEXT($BQ253,"mmm-yyyy")),Curves!$11:$11,0)</f>
        <v>24</v>
      </c>
      <c r="CR253" s="34" t="n">
        <f aca="false">MATCH(CONCATENATE("B ",TEXT($BQ253,"mmm-yyyy")),Curves!$11:$11,0)</f>
        <v>12</v>
      </c>
      <c r="CS253" s="34" t="n">
        <f aca="false">MATCH(CONCATENATE("DISC ",TEXT($BQ253,"mmm-yyyy")),Curves!$11:$11,0)</f>
        <v>36</v>
      </c>
      <c r="CT253" s="34"/>
      <c r="CU253" s="34" t="n">
        <f aca="false">MATCH(CONCATENATE("NG ",TEXT($BR253,"mmm-yyyy")),Curves!$11:$11,0)</f>
        <v>25</v>
      </c>
      <c r="CV253" s="34" t="n">
        <f aca="false">MATCH(CONCATENATE("B ",TEXT($BR253,"mmm-yyyy")),Curves!$11:$11,0)</f>
        <v>13</v>
      </c>
      <c r="CW253" s="34" t="n">
        <f aca="false">MATCH(CONCATENATE("DISC ",TEXT($BR253,"mmm-yyyy")),Curves!$11:$11,0)</f>
        <v>37</v>
      </c>
      <c r="CX253" s="34"/>
      <c r="CY253" s="34" t="n">
        <f aca="false">MATCH(CONCATENATE("NG ",TEXT($BS253,"mmm-yyyy")),Curves!$11:$11,0)</f>
        <v>26</v>
      </c>
      <c r="CZ253" s="34" t="n">
        <f aca="false">MATCH(CONCATENATE("B ",TEXT($BS253,"mmm-yyyy")),Curves!$11:$11,0)</f>
        <v>14</v>
      </c>
      <c r="DA253" s="34" t="n">
        <f aca="false">MATCH(CONCATENATE("DISC ",TEXT($BS253,"mmm-yyyy")),Curves!$11:$11,0)</f>
        <v>38</v>
      </c>
      <c r="DB253" s="34"/>
      <c r="DC253" s="34" t="n">
        <f aca="false">MATCH(CONCATENATE("NG ",TEXT($BT253,"mmm-yyyy")),Curves!$11:$11,0)</f>
        <v>27</v>
      </c>
      <c r="DD253" s="34" t="n">
        <f aca="false">MATCH(CONCATENATE("B ",TEXT($BT253,"mmm-yyyy")),Curves!$11:$11,0)</f>
        <v>15</v>
      </c>
      <c r="DE253" s="34" t="n">
        <f aca="false">MATCH(CONCATENATE("DISC ",TEXT($BT253,"mmm-yyyy")),Curves!$11:$11,0)</f>
        <v>39</v>
      </c>
      <c r="DF253" s="34"/>
      <c r="DG253" s="34" t="n">
        <f aca="false">MATCH(CONCATENATE("NG ",TEXT($BU253,"mmm-yyyy")),Curves!$11:$11,0)</f>
        <v>28</v>
      </c>
      <c r="DH253" s="34" t="n">
        <f aca="false">MATCH(CONCATENATE("B ",TEXT($BU253,"mmm-yyyy")),Curves!$11:$11,0)</f>
        <v>16</v>
      </c>
      <c r="DI253" s="34" t="n">
        <f aca="false">MATCH(CONCATENATE("DISC ",TEXT($BU253,"mmm-yyyy")),Curves!$11:$11,0)</f>
        <v>40</v>
      </c>
      <c r="DK253" s="34" t="n">
        <f aca="false">MATCH(CONCATENATE("NG ",TEXT($BV253,"mmm-yyyy")),Curves!$11:$11,0)</f>
        <v>29</v>
      </c>
      <c r="DL253" s="34" t="n">
        <f aca="false">MATCH(CONCATENATE("B ",TEXT($BV253,"mmm-yyyy")),Curves!$11:$11,0)</f>
        <v>17</v>
      </c>
      <c r="DM253" s="34" t="n">
        <f aca="false">MATCH(CONCATENATE("DISC ",TEXT($BV253,"mmm-yyyy")),Curves!$11:$11,0)</f>
        <v>41</v>
      </c>
      <c r="DO253" s="34" t="n">
        <f aca="false">MATCH(CONCATENATE("NG ",TEXT($BW253,"mmm-yyyy")),Curves!$11:$11,0)</f>
        <v>30</v>
      </c>
      <c r="DP253" s="34" t="n">
        <f aca="false">MATCH(CONCATENATE("B ",TEXT($BW253,"mmm-yyyy")),Curves!$11:$11,0)</f>
        <v>18</v>
      </c>
      <c r="DQ253" s="34" t="n">
        <f aca="false">MATCH(CONCATENATE("DISC ",TEXT($BW253,"mmm-yyyy")),Curves!$11:$11,0)</f>
        <v>42</v>
      </c>
    </row>
    <row r="254" customFormat="false" ht="12.75" hidden="false" customHeight="false" outlineLevel="0" collapsed="false">
      <c r="B254" s="26" t="n">
        <f aca="false">IF(C254&lt;&gt;"",IF(C254&gt;=(WORKDAY(EOMONTH(C254,0)+1,-2)),EOMONTH(EOMONTH(C254,0)+1,0)+1,EOMONTH(C254,0)+1),"")</f>
        <v>36161</v>
      </c>
      <c r="C254" s="45" t="n">
        <f aca="false">IF(Curves!C263&lt;&gt;"",Curves!C263,"")</f>
        <v>36137</v>
      </c>
      <c r="D254" s="46"/>
      <c r="E254" s="47" t="n">
        <f aca="false">(T254+U254)*V254</f>
        <v>0</v>
      </c>
      <c r="F254" s="47" t="n">
        <f aca="false">(X254+Y254)*Z254</f>
        <v>0</v>
      </c>
      <c r="G254" s="47" t="n">
        <f aca="false">(AB254+AC254)*AD254</f>
        <v>0</v>
      </c>
      <c r="H254" s="47" t="n">
        <f aca="false">(AF254+AG254)*AH254</f>
        <v>0</v>
      </c>
      <c r="I254" s="47" t="n">
        <f aca="false">(AJ254+AK254)*AL254</f>
        <v>0</v>
      </c>
      <c r="J254" s="47" t="n">
        <f aca="false">(AN254+AO254)*AP254</f>
        <v>0</v>
      </c>
      <c r="K254" s="47" t="n">
        <f aca="false">(AR254+AS254)*AT254</f>
        <v>0</v>
      </c>
      <c r="L254" s="47" t="n">
        <f aca="false">(AV254+AW254)*AX254</f>
        <v>0</v>
      </c>
      <c r="M254" s="47" t="n">
        <f aca="false">(AZ254+BA254)*BB254</f>
        <v>2.34486815921844</v>
      </c>
      <c r="N254" s="47" t="n">
        <f aca="false">(BD254+BE254)*BF254</f>
        <v>2.33639950444719</v>
      </c>
      <c r="O254" s="48" t="n">
        <f aca="false">(BH254+BI254)*BJ254</f>
        <v>2.33186808122303</v>
      </c>
      <c r="P254" s="49" t="n">
        <f aca="false">MAX(E254:O254)</f>
        <v>2.34486815921844</v>
      </c>
      <c r="Q254" s="49" t="n">
        <f aca="false">MIN(M254:O254)</f>
        <v>2.33186808122303</v>
      </c>
      <c r="R254" s="50" t="n">
        <f aca="false">IF(P254-Q254&lt;&gt;0,P254-Q254,R253)</f>
        <v>0.013000077995414</v>
      </c>
      <c r="T254" s="31" t="n">
        <f aca="false">INDEX(Curves!$A$12:$AZ$907,$BZ254,CA254)</f>
        <v>0</v>
      </c>
      <c r="U254" s="31" t="n">
        <f aca="false">INDEX(Curves!$A$12:$AZ$907,$BZ254,CB254)</f>
        <v>0</v>
      </c>
      <c r="V254" s="31" t="n">
        <f aca="false">INDEX(Curves!$A$12:$AZ$907,$BZ254,CC254)</f>
        <v>0</v>
      </c>
      <c r="W254" s="31"/>
      <c r="X254" s="31" t="n">
        <f aca="false">INDEX(Curves!$A$12:$AZ$907,$BZ254,CE254)</f>
        <v>0</v>
      </c>
      <c r="Y254" s="31" t="n">
        <f aca="false">INDEX(Curves!$A$12:$AZ$907,$BZ254,CF254)</f>
        <v>0</v>
      </c>
      <c r="Z254" s="31" t="n">
        <f aca="false">INDEX(Curves!$A$12:$AZ$907,$BZ254,CG254)</f>
        <v>0</v>
      </c>
      <c r="AA254" s="31"/>
      <c r="AB254" s="31" t="n">
        <f aca="false">INDEX(Curves!$A$12:$AZ$907,$BZ254,CI254)</f>
        <v>0</v>
      </c>
      <c r="AC254" s="31" t="n">
        <f aca="false">INDEX(Curves!$A$12:$AZ$907,$BZ254,CJ254)</f>
        <v>0</v>
      </c>
      <c r="AD254" s="31" t="n">
        <f aca="false">INDEX(Curves!$A$12:$AZ$907,$BZ254,CK254)</f>
        <v>0</v>
      </c>
      <c r="AE254" s="31"/>
      <c r="AF254" s="31" t="n">
        <f aca="false">INDEX(Curves!$A$12:$AZ$907,$BZ254,CM254)</f>
        <v>0</v>
      </c>
      <c r="AG254" s="31" t="n">
        <f aca="false">INDEX(Curves!$A$12:$AZ$907,$BZ254,CN254)</f>
        <v>0</v>
      </c>
      <c r="AH254" s="31" t="n">
        <f aca="false">INDEX(Curves!$A$12:$AZ$907,$BZ254,CO254)</f>
        <v>0</v>
      </c>
      <c r="AI254" s="31"/>
      <c r="AJ254" s="31" t="n">
        <f aca="false">INDEX(Curves!$A$12:$AZ$907,$BZ254,CQ254)</f>
        <v>0</v>
      </c>
      <c r="AK254" s="31" t="n">
        <f aca="false">INDEX(Curves!$A$12:$AZ$907,$BZ254,CR254)</f>
        <v>0</v>
      </c>
      <c r="AL254" s="31" t="n">
        <f aca="false">INDEX(Curves!$A$12:$AZ$907,$BZ254,CS254)</f>
        <v>0</v>
      </c>
      <c r="AM254" s="31"/>
      <c r="AN254" s="31" t="n">
        <f aca="false">INDEX(Curves!$A$12:$AZ$907,$BZ254,CU254)</f>
        <v>0</v>
      </c>
      <c r="AO254" s="31" t="n">
        <f aca="false">INDEX(Curves!$A$12:$AZ$907,$BZ254,CV254)</f>
        <v>0</v>
      </c>
      <c r="AP254" s="31" t="n">
        <f aca="false">INDEX(Curves!$A$12:$AZ$907,$BZ254,CW254)</f>
        <v>0</v>
      </c>
      <c r="AQ254" s="31"/>
      <c r="AR254" s="31" t="n">
        <f aca="false">INDEX(Curves!$A$12:$AZ$907,$BZ254,CY254)</f>
        <v>0</v>
      </c>
      <c r="AS254" s="31" t="n">
        <f aca="false">INDEX(Curves!$A$12:$AZ$907,$BZ254,CZ254)</f>
        <v>0</v>
      </c>
      <c r="AT254" s="31" t="n">
        <f aca="false">INDEX(Curves!$A$12:$AZ$907,$BZ254,DA254)</f>
        <v>0</v>
      </c>
      <c r="AU254" s="31"/>
      <c r="AV254" s="31" t="n">
        <f aca="false">INDEX(Curves!$A$12:$AZ$907,$BZ254,DC254)</f>
        <v>0</v>
      </c>
      <c r="AW254" s="31" t="n">
        <f aca="false">INDEX(Curves!$A$12:$AZ$907,$BZ254,DD254)</f>
        <v>0</v>
      </c>
      <c r="AX254" s="31" t="n">
        <f aca="false">INDEX(Curves!$A$12:$AZ$907,$BZ254,DE254)</f>
        <v>0</v>
      </c>
      <c r="AY254" s="31"/>
      <c r="AZ254" s="31" t="n">
        <f aca="false">INDEX(Curves!$A$12:$AZ$907,$BZ254,DG254)</f>
        <v>1.913</v>
      </c>
      <c r="BA254" s="31" t="n">
        <f aca="false">INDEX(Curves!$A$12:$AZ$907,$BZ254,DH254)</f>
        <v>0.44</v>
      </c>
      <c r="BB254" s="31" t="n">
        <f aca="false">INDEX(Curves!$A$12:$AZ$907,$BZ254,DI254)</f>
        <v>0.996544054066485</v>
      </c>
      <c r="BC254" s="31"/>
      <c r="BD254" s="31" t="n">
        <f aca="false">INDEX(Curves!$A$12:$AZ$907,$BZ254,DK254)</f>
        <v>1.96</v>
      </c>
      <c r="BE254" s="31" t="n">
        <f aca="false">INDEX(Curves!$A$12:$AZ$907,$BZ254,DL254)</f>
        <v>0.395</v>
      </c>
      <c r="BF254" s="31" t="n">
        <f aca="false">INDEX(Curves!$A$12:$AZ$907,$BZ254,DM254)</f>
        <v>0.992101700402205</v>
      </c>
      <c r="BG254" s="31"/>
      <c r="BH254" s="31" t="n">
        <f aca="false">INDEX(Curves!$A$12:$AZ$907,$BZ254,DO254)</f>
        <v>1.975</v>
      </c>
      <c r="BI254" s="31" t="n">
        <f aca="false">INDEX(Curves!$A$12:$AZ$907,$BZ254,DP254)</f>
        <v>0.385</v>
      </c>
      <c r="BJ254" s="31" t="n">
        <f aca="false">INDEX(Curves!$A$12:$AZ$907,$BZ254,DQ254)</f>
        <v>0.988079695433485</v>
      </c>
      <c r="BK254" s="0"/>
      <c r="BL254" s="0"/>
      <c r="BM254" s="51" t="n">
        <f aca="false">BM253</f>
        <v>35916</v>
      </c>
      <c r="BN254" s="51" t="n">
        <f aca="false">EOMONTH(BM254,1)</f>
        <v>35976</v>
      </c>
      <c r="BO254" s="51" t="n">
        <f aca="false">EOMONTH(BN254,1)</f>
        <v>36007</v>
      </c>
      <c r="BP254" s="51" t="n">
        <f aca="false">EOMONTH(BO254,1)</f>
        <v>36038</v>
      </c>
      <c r="BQ254" s="51" t="n">
        <f aca="false">EOMONTH(BP254,1)</f>
        <v>36068</v>
      </c>
      <c r="BR254" s="51" t="n">
        <f aca="false">EOMONTH(BQ254,1)</f>
        <v>36099</v>
      </c>
      <c r="BS254" s="51" t="n">
        <f aca="false">EOMONTH(BR254,1)</f>
        <v>36129</v>
      </c>
      <c r="BT254" s="51" t="n">
        <f aca="false">EOMONTH(BS254,1)</f>
        <v>36160</v>
      </c>
      <c r="BU254" s="51" t="n">
        <f aca="false">EOMONTH(BT254,1)</f>
        <v>36191</v>
      </c>
      <c r="BV254" s="51" t="n">
        <f aca="false">EOMONTH(BU254,1)</f>
        <v>36219</v>
      </c>
      <c r="BW254" s="51" t="n">
        <f aca="false">EOMONTH(BV254,1)</f>
        <v>36250</v>
      </c>
      <c r="BX254" s="52"/>
      <c r="BZ254" s="34" t="n">
        <f aca="false">MATCH(C254,Curves!$C$12:$C$433,0)</f>
        <v>252</v>
      </c>
      <c r="CA254" s="34" t="n">
        <f aca="false">MATCH(CONCATENATE("NG ",TEXT($BM254,"mmm-yyyy")),Curves!$11:$11,0)</f>
        <v>20</v>
      </c>
      <c r="CB254" s="34" t="n">
        <f aca="false">MATCH(CONCATENATE("B ",TEXT($BM254,"mmm-yyyy")),Curves!$11:$11,0)</f>
        <v>8</v>
      </c>
      <c r="CC254" s="34" t="n">
        <f aca="false">MATCH(CONCATENATE("DISC ",TEXT($BM254,"mmm-yyyy")),Curves!$11:$11,0)</f>
        <v>32</v>
      </c>
      <c r="CD254" s="34"/>
      <c r="CE254" s="34" t="n">
        <f aca="false">MATCH(CONCATENATE("NG ",TEXT($BN254,"mmm-yyyy")),Curves!$11:$11,0)</f>
        <v>21</v>
      </c>
      <c r="CF254" s="34" t="n">
        <f aca="false">MATCH(CONCATENATE("B ",TEXT($BN254,"mmm-yyyy")),Curves!$11:$11,0)</f>
        <v>9</v>
      </c>
      <c r="CG254" s="34" t="n">
        <f aca="false">MATCH(CONCATENATE("DISC ",TEXT($BN254,"mmm-yyyy")),Curves!$11:$11,0)</f>
        <v>33</v>
      </c>
      <c r="CH254" s="34"/>
      <c r="CI254" s="34" t="n">
        <f aca="false">MATCH(CONCATENATE("NG ",TEXT($BO254,"mmm-yyyy")),Curves!$11:$11,0)</f>
        <v>22</v>
      </c>
      <c r="CJ254" s="34" t="n">
        <f aca="false">MATCH(CONCATENATE("B ",TEXT($BO254,"mmm-yyyy")),Curves!$11:$11,0)</f>
        <v>10</v>
      </c>
      <c r="CK254" s="34" t="n">
        <f aca="false">MATCH(CONCATENATE("DISC ",TEXT($BO254,"mmm-yyyy")),Curves!$11:$11,0)</f>
        <v>34</v>
      </c>
      <c r="CL254" s="34"/>
      <c r="CM254" s="34" t="n">
        <f aca="false">MATCH(CONCATENATE("NG ",TEXT($BP254,"mmm-yyyy")),Curves!$11:$11,0)</f>
        <v>23</v>
      </c>
      <c r="CN254" s="34" t="n">
        <f aca="false">MATCH(CONCATENATE("B ",TEXT($BP254,"mmm-yyyy")),Curves!$11:$11,0)</f>
        <v>11</v>
      </c>
      <c r="CO254" s="34" t="n">
        <f aca="false">MATCH(CONCATENATE("DISC ",TEXT($BP254,"mmm-yyyy")),Curves!$11:$11,0)</f>
        <v>35</v>
      </c>
      <c r="CP254" s="34"/>
      <c r="CQ254" s="34" t="n">
        <f aca="false">MATCH(CONCATENATE("NG ",TEXT($BQ254,"mmm-yyyy")),Curves!$11:$11,0)</f>
        <v>24</v>
      </c>
      <c r="CR254" s="34" t="n">
        <f aca="false">MATCH(CONCATENATE("B ",TEXT($BQ254,"mmm-yyyy")),Curves!$11:$11,0)</f>
        <v>12</v>
      </c>
      <c r="CS254" s="34" t="n">
        <f aca="false">MATCH(CONCATENATE("DISC ",TEXT($BQ254,"mmm-yyyy")),Curves!$11:$11,0)</f>
        <v>36</v>
      </c>
      <c r="CT254" s="34"/>
      <c r="CU254" s="34" t="n">
        <f aca="false">MATCH(CONCATENATE("NG ",TEXT($BR254,"mmm-yyyy")),Curves!$11:$11,0)</f>
        <v>25</v>
      </c>
      <c r="CV254" s="34" t="n">
        <f aca="false">MATCH(CONCATENATE("B ",TEXT($BR254,"mmm-yyyy")),Curves!$11:$11,0)</f>
        <v>13</v>
      </c>
      <c r="CW254" s="34" t="n">
        <f aca="false">MATCH(CONCATENATE("DISC ",TEXT($BR254,"mmm-yyyy")),Curves!$11:$11,0)</f>
        <v>37</v>
      </c>
      <c r="CX254" s="34"/>
      <c r="CY254" s="34" t="n">
        <f aca="false">MATCH(CONCATENATE("NG ",TEXT($BS254,"mmm-yyyy")),Curves!$11:$11,0)</f>
        <v>26</v>
      </c>
      <c r="CZ254" s="34" t="n">
        <f aca="false">MATCH(CONCATENATE("B ",TEXT($BS254,"mmm-yyyy")),Curves!$11:$11,0)</f>
        <v>14</v>
      </c>
      <c r="DA254" s="34" t="n">
        <f aca="false">MATCH(CONCATENATE("DISC ",TEXT($BS254,"mmm-yyyy")),Curves!$11:$11,0)</f>
        <v>38</v>
      </c>
      <c r="DB254" s="34"/>
      <c r="DC254" s="34" t="n">
        <f aca="false">MATCH(CONCATENATE("NG ",TEXT($BT254,"mmm-yyyy")),Curves!$11:$11,0)</f>
        <v>27</v>
      </c>
      <c r="DD254" s="34" t="n">
        <f aca="false">MATCH(CONCATENATE("B ",TEXT($BT254,"mmm-yyyy")),Curves!$11:$11,0)</f>
        <v>15</v>
      </c>
      <c r="DE254" s="34" t="n">
        <f aca="false">MATCH(CONCATENATE("DISC ",TEXT($BT254,"mmm-yyyy")),Curves!$11:$11,0)</f>
        <v>39</v>
      </c>
      <c r="DF254" s="34"/>
      <c r="DG254" s="34" t="n">
        <f aca="false">MATCH(CONCATENATE("NG ",TEXT($BU254,"mmm-yyyy")),Curves!$11:$11,0)</f>
        <v>28</v>
      </c>
      <c r="DH254" s="34" t="n">
        <f aca="false">MATCH(CONCATENATE("B ",TEXT($BU254,"mmm-yyyy")),Curves!$11:$11,0)</f>
        <v>16</v>
      </c>
      <c r="DI254" s="34" t="n">
        <f aca="false">MATCH(CONCATENATE("DISC ",TEXT($BU254,"mmm-yyyy")),Curves!$11:$11,0)</f>
        <v>40</v>
      </c>
      <c r="DK254" s="34" t="n">
        <f aca="false">MATCH(CONCATENATE("NG ",TEXT($BV254,"mmm-yyyy")),Curves!$11:$11,0)</f>
        <v>29</v>
      </c>
      <c r="DL254" s="34" t="n">
        <f aca="false">MATCH(CONCATENATE("B ",TEXT($BV254,"mmm-yyyy")),Curves!$11:$11,0)</f>
        <v>17</v>
      </c>
      <c r="DM254" s="34" t="n">
        <f aca="false">MATCH(CONCATENATE("DISC ",TEXT($BV254,"mmm-yyyy")),Curves!$11:$11,0)</f>
        <v>41</v>
      </c>
      <c r="DO254" s="34" t="n">
        <f aca="false">MATCH(CONCATENATE("NG ",TEXT($BW254,"mmm-yyyy")),Curves!$11:$11,0)</f>
        <v>30</v>
      </c>
      <c r="DP254" s="34" t="n">
        <f aca="false">MATCH(CONCATENATE("B ",TEXT($BW254,"mmm-yyyy")),Curves!$11:$11,0)</f>
        <v>18</v>
      </c>
      <c r="DQ254" s="34" t="n">
        <f aca="false">MATCH(CONCATENATE("DISC ",TEXT($BW254,"mmm-yyyy")),Curves!$11:$11,0)</f>
        <v>42</v>
      </c>
    </row>
    <row r="255" customFormat="false" ht="12.75" hidden="false" customHeight="false" outlineLevel="0" collapsed="false">
      <c r="B255" s="26" t="n">
        <f aca="false">IF(C255&lt;&gt;"",IF(C255&gt;=(WORKDAY(EOMONTH(C255,0)+1,-2)),EOMONTH(EOMONTH(C255,0)+1,0)+1,EOMONTH(C255,0)+1),"")</f>
        <v>36161</v>
      </c>
      <c r="C255" s="45" t="n">
        <f aca="false">IF(Curves!C264&lt;&gt;"",Curves!C264,"")</f>
        <v>36138</v>
      </c>
      <c r="D255" s="46"/>
      <c r="E255" s="47" t="n">
        <f aca="false">(T255+U255)*V255</f>
        <v>0</v>
      </c>
      <c r="F255" s="47" t="n">
        <f aca="false">(X255+Y255)*Z255</f>
        <v>0</v>
      </c>
      <c r="G255" s="47" t="n">
        <f aca="false">(AB255+AC255)*AD255</f>
        <v>0</v>
      </c>
      <c r="H255" s="47" t="n">
        <f aca="false">(AF255+AG255)*AH255</f>
        <v>0</v>
      </c>
      <c r="I255" s="47" t="n">
        <f aca="false">(AJ255+AK255)*AL255</f>
        <v>0</v>
      </c>
      <c r="J255" s="47" t="n">
        <f aca="false">(AN255+AO255)*AP255</f>
        <v>0</v>
      </c>
      <c r="K255" s="47" t="n">
        <f aca="false">(AR255+AS255)*AT255</f>
        <v>0</v>
      </c>
      <c r="L255" s="47" t="n">
        <f aca="false">(AV255+AW255)*AX255</f>
        <v>0</v>
      </c>
      <c r="M255" s="47" t="n">
        <f aca="false">(AZ255+BA255)*BB255</f>
        <v>2.27934261580111</v>
      </c>
      <c r="N255" s="47" t="n">
        <f aca="false">(BD255+BE255)*BF255</f>
        <v>2.29510399327332</v>
      </c>
      <c r="O255" s="48" t="n">
        <f aca="false">(BH255+BI255)*BJ255</f>
        <v>2.29760208905801</v>
      </c>
      <c r="P255" s="49" t="n">
        <f aca="false">MAX(E255:O255)</f>
        <v>2.29760208905801</v>
      </c>
      <c r="Q255" s="49" t="n">
        <f aca="false">MIN(M255:O255)</f>
        <v>2.27934261580111</v>
      </c>
      <c r="R255" s="50" t="n">
        <f aca="false">IF(P255-Q255&lt;&gt;0,P255-Q255,R254)</f>
        <v>0.0182594732568955</v>
      </c>
      <c r="T255" s="31" t="n">
        <f aca="false">INDEX(Curves!$A$12:$AZ$907,$BZ255,CA255)</f>
        <v>0</v>
      </c>
      <c r="U255" s="31" t="n">
        <f aca="false">INDEX(Curves!$A$12:$AZ$907,$BZ255,CB255)</f>
        <v>0</v>
      </c>
      <c r="V255" s="31" t="n">
        <f aca="false">INDEX(Curves!$A$12:$AZ$907,$BZ255,CC255)</f>
        <v>0</v>
      </c>
      <c r="W255" s="31"/>
      <c r="X255" s="31" t="n">
        <f aca="false">INDEX(Curves!$A$12:$AZ$907,$BZ255,CE255)</f>
        <v>0</v>
      </c>
      <c r="Y255" s="31" t="n">
        <f aca="false">INDEX(Curves!$A$12:$AZ$907,$BZ255,CF255)</f>
        <v>0</v>
      </c>
      <c r="Z255" s="31" t="n">
        <f aca="false">INDEX(Curves!$A$12:$AZ$907,$BZ255,CG255)</f>
        <v>0</v>
      </c>
      <c r="AA255" s="31"/>
      <c r="AB255" s="31" t="n">
        <f aca="false">INDEX(Curves!$A$12:$AZ$907,$BZ255,CI255)</f>
        <v>0</v>
      </c>
      <c r="AC255" s="31" t="n">
        <f aca="false">INDEX(Curves!$A$12:$AZ$907,$BZ255,CJ255)</f>
        <v>0</v>
      </c>
      <c r="AD255" s="31" t="n">
        <f aca="false">INDEX(Curves!$A$12:$AZ$907,$BZ255,CK255)</f>
        <v>0</v>
      </c>
      <c r="AE255" s="31"/>
      <c r="AF255" s="31" t="n">
        <f aca="false">INDEX(Curves!$A$12:$AZ$907,$BZ255,CM255)</f>
        <v>0</v>
      </c>
      <c r="AG255" s="31" t="n">
        <f aca="false">INDEX(Curves!$A$12:$AZ$907,$BZ255,CN255)</f>
        <v>0</v>
      </c>
      <c r="AH255" s="31" t="n">
        <f aca="false">INDEX(Curves!$A$12:$AZ$907,$BZ255,CO255)</f>
        <v>0</v>
      </c>
      <c r="AI255" s="31"/>
      <c r="AJ255" s="31" t="n">
        <f aca="false">INDEX(Curves!$A$12:$AZ$907,$BZ255,CQ255)</f>
        <v>0</v>
      </c>
      <c r="AK255" s="31" t="n">
        <f aca="false">INDEX(Curves!$A$12:$AZ$907,$BZ255,CR255)</f>
        <v>0</v>
      </c>
      <c r="AL255" s="31" t="n">
        <f aca="false">INDEX(Curves!$A$12:$AZ$907,$BZ255,CS255)</f>
        <v>0</v>
      </c>
      <c r="AM255" s="31"/>
      <c r="AN255" s="31" t="n">
        <f aca="false">INDEX(Curves!$A$12:$AZ$907,$BZ255,CU255)</f>
        <v>0</v>
      </c>
      <c r="AO255" s="31" t="n">
        <f aca="false">INDEX(Curves!$A$12:$AZ$907,$BZ255,CV255)</f>
        <v>0</v>
      </c>
      <c r="AP255" s="31" t="n">
        <f aca="false">INDEX(Curves!$A$12:$AZ$907,$BZ255,CW255)</f>
        <v>0</v>
      </c>
      <c r="AQ255" s="31"/>
      <c r="AR255" s="31" t="n">
        <f aca="false">INDEX(Curves!$A$12:$AZ$907,$BZ255,CY255)</f>
        <v>0</v>
      </c>
      <c r="AS255" s="31" t="n">
        <f aca="false">INDEX(Curves!$A$12:$AZ$907,$BZ255,CZ255)</f>
        <v>0</v>
      </c>
      <c r="AT255" s="31" t="n">
        <f aca="false">INDEX(Curves!$A$12:$AZ$907,$BZ255,DA255)</f>
        <v>0</v>
      </c>
      <c r="AU255" s="31"/>
      <c r="AV255" s="31" t="n">
        <f aca="false">INDEX(Curves!$A$12:$AZ$907,$BZ255,DC255)</f>
        <v>0</v>
      </c>
      <c r="AW255" s="31" t="n">
        <f aca="false">INDEX(Curves!$A$12:$AZ$907,$BZ255,DD255)</f>
        <v>0</v>
      </c>
      <c r="AX255" s="31" t="n">
        <f aca="false">INDEX(Curves!$A$12:$AZ$907,$BZ255,DE255)</f>
        <v>0</v>
      </c>
      <c r="AY255" s="31"/>
      <c r="AZ255" s="31" t="n">
        <f aca="false">INDEX(Curves!$A$12:$AZ$907,$BZ255,DG255)</f>
        <v>1.847</v>
      </c>
      <c r="BA255" s="31" t="n">
        <f aca="false">INDEX(Curves!$A$12:$AZ$907,$BZ255,DH255)</f>
        <v>0.44</v>
      </c>
      <c r="BB255" s="31" t="n">
        <f aca="false">INDEX(Curves!$A$12:$AZ$907,$BZ255,DI255)</f>
        <v>0.99665177778798</v>
      </c>
      <c r="BC255" s="31"/>
      <c r="BD255" s="31" t="n">
        <f aca="false">INDEX(Curves!$A$12:$AZ$907,$BZ255,DK255)</f>
        <v>1.918</v>
      </c>
      <c r="BE255" s="31" t="n">
        <f aca="false">INDEX(Curves!$A$12:$AZ$907,$BZ255,DL255)</f>
        <v>0.395</v>
      </c>
      <c r="BF255" s="31" t="n">
        <f aca="false">INDEX(Curves!$A$12:$AZ$907,$BZ255,DM255)</f>
        <v>0.992262859175669</v>
      </c>
      <c r="BG255" s="31"/>
      <c r="BH255" s="31" t="n">
        <f aca="false">INDEX(Curves!$A$12:$AZ$907,$BZ255,DO255)</f>
        <v>1.94</v>
      </c>
      <c r="BI255" s="31" t="n">
        <f aca="false">INDEX(Curves!$A$12:$AZ$907,$BZ255,DP255)</f>
        <v>0.385</v>
      </c>
      <c r="BJ255" s="31" t="n">
        <f aca="false">INDEX(Curves!$A$12:$AZ$907,$BZ255,DQ255)</f>
        <v>0.988215952283013</v>
      </c>
      <c r="BK255" s="0"/>
      <c r="BL255" s="0"/>
      <c r="BM255" s="51" t="n">
        <f aca="false">BM254</f>
        <v>35916</v>
      </c>
      <c r="BN255" s="51" t="n">
        <f aca="false">EOMONTH(BM255,1)</f>
        <v>35976</v>
      </c>
      <c r="BO255" s="51" t="n">
        <f aca="false">EOMONTH(BN255,1)</f>
        <v>36007</v>
      </c>
      <c r="BP255" s="51" t="n">
        <f aca="false">EOMONTH(BO255,1)</f>
        <v>36038</v>
      </c>
      <c r="BQ255" s="51" t="n">
        <f aca="false">EOMONTH(BP255,1)</f>
        <v>36068</v>
      </c>
      <c r="BR255" s="51" t="n">
        <f aca="false">EOMONTH(BQ255,1)</f>
        <v>36099</v>
      </c>
      <c r="BS255" s="51" t="n">
        <f aca="false">EOMONTH(BR255,1)</f>
        <v>36129</v>
      </c>
      <c r="BT255" s="51" t="n">
        <f aca="false">EOMONTH(BS255,1)</f>
        <v>36160</v>
      </c>
      <c r="BU255" s="51" t="n">
        <f aca="false">EOMONTH(BT255,1)</f>
        <v>36191</v>
      </c>
      <c r="BV255" s="51" t="n">
        <f aca="false">EOMONTH(BU255,1)</f>
        <v>36219</v>
      </c>
      <c r="BW255" s="51" t="n">
        <f aca="false">EOMONTH(BV255,1)</f>
        <v>36250</v>
      </c>
      <c r="BX255" s="52"/>
      <c r="BZ255" s="34" t="n">
        <f aca="false">MATCH(C255,Curves!$C$12:$C$433,0)</f>
        <v>253</v>
      </c>
      <c r="CA255" s="34" t="n">
        <f aca="false">MATCH(CONCATENATE("NG ",TEXT($BM255,"mmm-yyyy")),Curves!$11:$11,0)</f>
        <v>20</v>
      </c>
      <c r="CB255" s="34" t="n">
        <f aca="false">MATCH(CONCATENATE("B ",TEXT($BM255,"mmm-yyyy")),Curves!$11:$11,0)</f>
        <v>8</v>
      </c>
      <c r="CC255" s="34" t="n">
        <f aca="false">MATCH(CONCATENATE("DISC ",TEXT($BM255,"mmm-yyyy")),Curves!$11:$11,0)</f>
        <v>32</v>
      </c>
      <c r="CD255" s="34"/>
      <c r="CE255" s="34" t="n">
        <f aca="false">MATCH(CONCATENATE("NG ",TEXT($BN255,"mmm-yyyy")),Curves!$11:$11,0)</f>
        <v>21</v>
      </c>
      <c r="CF255" s="34" t="n">
        <f aca="false">MATCH(CONCATENATE("B ",TEXT($BN255,"mmm-yyyy")),Curves!$11:$11,0)</f>
        <v>9</v>
      </c>
      <c r="CG255" s="34" t="n">
        <f aca="false">MATCH(CONCATENATE("DISC ",TEXT($BN255,"mmm-yyyy")),Curves!$11:$11,0)</f>
        <v>33</v>
      </c>
      <c r="CH255" s="34"/>
      <c r="CI255" s="34" t="n">
        <f aca="false">MATCH(CONCATENATE("NG ",TEXT($BO255,"mmm-yyyy")),Curves!$11:$11,0)</f>
        <v>22</v>
      </c>
      <c r="CJ255" s="34" t="n">
        <f aca="false">MATCH(CONCATENATE("B ",TEXT($BO255,"mmm-yyyy")),Curves!$11:$11,0)</f>
        <v>10</v>
      </c>
      <c r="CK255" s="34" t="n">
        <f aca="false">MATCH(CONCATENATE("DISC ",TEXT($BO255,"mmm-yyyy")),Curves!$11:$11,0)</f>
        <v>34</v>
      </c>
      <c r="CL255" s="34"/>
      <c r="CM255" s="34" t="n">
        <f aca="false">MATCH(CONCATENATE("NG ",TEXT($BP255,"mmm-yyyy")),Curves!$11:$11,0)</f>
        <v>23</v>
      </c>
      <c r="CN255" s="34" t="n">
        <f aca="false">MATCH(CONCATENATE("B ",TEXT($BP255,"mmm-yyyy")),Curves!$11:$11,0)</f>
        <v>11</v>
      </c>
      <c r="CO255" s="34" t="n">
        <f aca="false">MATCH(CONCATENATE("DISC ",TEXT($BP255,"mmm-yyyy")),Curves!$11:$11,0)</f>
        <v>35</v>
      </c>
      <c r="CP255" s="34"/>
      <c r="CQ255" s="34" t="n">
        <f aca="false">MATCH(CONCATENATE("NG ",TEXT($BQ255,"mmm-yyyy")),Curves!$11:$11,0)</f>
        <v>24</v>
      </c>
      <c r="CR255" s="34" t="n">
        <f aca="false">MATCH(CONCATENATE("B ",TEXT($BQ255,"mmm-yyyy")),Curves!$11:$11,0)</f>
        <v>12</v>
      </c>
      <c r="CS255" s="34" t="n">
        <f aca="false">MATCH(CONCATENATE("DISC ",TEXT($BQ255,"mmm-yyyy")),Curves!$11:$11,0)</f>
        <v>36</v>
      </c>
      <c r="CT255" s="34"/>
      <c r="CU255" s="34" t="n">
        <f aca="false">MATCH(CONCATENATE("NG ",TEXT($BR255,"mmm-yyyy")),Curves!$11:$11,0)</f>
        <v>25</v>
      </c>
      <c r="CV255" s="34" t="n">
        <f aca="false">MATCH(CONCATENATE("B ",TEXT($BR255,"mmm-yyyy")),Curves!$11:$11,0)</f>
        <v>13</v>
      </c>
      <c r="CW255" s="34" t="n">
        <f aca="false">MATCH(CONCATENATE("DISC ",TEXT($BR255,"mmm-yyyy")),Curves!$11:$11,0)</f>
        <v>37</v>
      </c>
      <c r="CX255" s="34"/>
      <c r="CY255" s="34" t="n">
        <f aca="false">MATCH(CONCATENATE("NG ",TEXT($BS255,"mmm-yyyy")),Curves!$11:$11,0)</f>
        <v>26</v>
      </c>
      <c r="CZ255" s="34" t="n">
        <f aca="false">MATCH(CONCATENATE("B ",TEXT($BS255,"mmm-yyyy")),Curves!$11:$11,0)</f>
        <v>14</v>
      </c>
      <c r="DA255" s="34" t="n">
        <f aca="false">MATCH(CONCATENATE("DISC ",TEXT($BS255,"mmm-yyyy")),Curves!$11:$11,0)</f>
        <v>38</v>
      </c>
      <c r="DB255" s="34"/>
      <c r="DC255" s="34" t="n">
        <f aca="false">MATCH(CONCATENATE("NG ",TEXT($BT255,"mmm-yyyy")),Curves!$11:$11,0)</f>
        <v>27</v>
      </c>
      <c r="DD255" s="34" t="n">
        <f aca="false">MATCH(CONCATENATE("B ",TEXT($BT255,"mmm-yyyy")),Curves!$11:$11,0)</f>
        <v>15</v>
      </c>
      <c r="DE255" s="34" t="n">
        <f aca="false">MATCH(CONCATENATE("DISC ",TEXT($BT255,"mmm-yyyy")),Curves!$11:$11,0)</f>
        <v>39</v>
      </c>
      <c r="DF255" s="34"/>
      <c r="DG255" s="34" t="n">
        <f aca="false">MATCH(CONCATENATE("NG ",TEXT($BU255,"mmm-yyyy")),Curves!$11:$11,0)</f>
        <v>28</v>
      </c>
      <c r="DH255" s="34" t="n">
        <f aca="false">MATCH(CONCATENATE("B ",TEXT($BU255,"mmm-yyyy")),Curves!$11:$11,0)</f>
        <v>16</v>
      </c>
      <c r="DI255" s="34" t="n">
        <f aca="false">MATCH(CONCATENATE("DISC ",TEXT($BU255,"mmm-yyyy")),Curves!$11:$11,0)</f>
        <v>40</v>
      </c>
      <c r="DK255" s="34" t="n">
        <f aca="false">MATCH(CONCATENATE("NG ",TEXT($BV255,"mmm-yyyy")),Curves!$11:$11,0)</f>
        <v>29</v>
      </c>
      <c r="DL255" s="34" t="n">
        <f aca="false">MATCH(CONCATENATE("B ",TEXT($BV255,"mmm-yyyy")),Curves!$11:$11,0)</f>
        <v>17</v>
      </c>
      <c r="DM255" s="34" t="n">
        <f aca="false">MATCH(CONCATENATE("DISC ",TEXT($BV255,"mmm-yyyy")),Curves!$11:$11,0)</f>
        <v>41</v>
      </c>
      <c r="DO255" s="34" t="n">
        <f aca="false">MATCH(CONCATENATE("NG ",TEXT($BW255,"mmm-yyyy")),Curves!$11:$11,0)</f>
        <v>30</v>
      </c>
      <c r="DP255" s="34" t="n">
        <f aca="false">MATCH(CONCATENATE("B ",TEXT($BW255,"mmm-yyyy")),Curves!$11:$11,0)</f>
        <v>18</v>
      </c>
      <c r="DQ255" s="34" t="n">
        <f aca="false">MATCH(CONCATENATE("DISC ",TEXT($BW255,"mmm-yyyy")),Curves!$11:$11,0)</f>
        <v>42</v>
      </c>
    </row>
    <row r="256" customFormat="false" ht="12.75" hidden="false" customHeight="false" outlineLevel="0" collapsed="false">
      <c r="B256" s="26" t="n">
        <f aca="false">IF(C256&lt;&gt;"",IF(C256&gt;=(WORKDAY(EOMONTH(C256,0)+1,-2)),EOMONTH(EOMONTH(C256,0)+1,0)+1,EOMONTH(C256,0)+1),"")</f>
        <v>36161</v>
      </c>
      <c r="C256" s="45" t="n">
        <f aca="false">IF(Curves!C265&lt;&gt;"",Curves!C265,"")</f>
        <v>36139</v>
      </c>
      <c r="D256" s="46"/>
      <c r="E256" s="47" t="n">
        <f aca="false">(T256+U256)*V256</f>
        <v>0</v>
      </c>
      <c r="F256" s="47" t="n">
        <f aca="false">(X256+Y256)*Z256</f>
        <v>0</v>
      </c>
      <c r="G256" s="47" t="n">
        <f aca="false">(AB256+AC256)*AD256</f>
        <v>0</v>
      </c>
      <c r="H256" s="47" t="n">
        <f aca="false">(AF256+AG256)*AH256</f>
        <v>0</v>
      </c>
      <c r="I256" s="47" t="n">
        <f aca="false">(AJ256+AK256)*AL256</f>
        <v>0</v>
      </c>
      <c r="J256" s="47" t="n">
        <f aca="false">(AN256+AO256)*AP256</f>
        <v>0</v>
      </c>
      <c r="K256" s="47" t="n">
        <f aca="false">(AR256+AS256)*AT256</f>
        <v>0</v>
      </c>
      <c r="L256" s="47" t="n">
        <f aca="false">(AV256+AW256)*AX256</f>
        <v>0</v>
      </c>
      <c r="M256" s="47" t="n">
        <f aca="false">(AZ256+BA256)*BB256</f>
        <v>2.27287092397618</v>
      </c>
      <c r="N256" s="47" t="n">
        <f aca="false">(BD256+BE256)*BF256</f>
        <v>2.2890928774698</v>
      </c>
      <c r="O256" s="48" t="n">
        <f aca="false">(BH256+BI256)*BJ256</f>
        <v>2.29316162053935</v>
      </c>
      <c r="P256" s="49" t="n">
        <f aca="false">MAX(E256:O256)</f>
        <v>2.29316162053935</v>
      </c>
      <c r="Q256" s="49" t="n">
        <f aca="false">MIN(M256:O256)</f>
        <v>2.27287092397618</v>
      </c>
      <c r="R256" s="50" t="n">
        <f aca="false">IF(P256-Q256&lt;&gt;0,P256-Q256,R255)</f>
        <v>0.0202906965631713</v>
      </c>
      <c r="T256" s="31" t="n">
        <f aca="false">INDEX(Curves!$A$12:$AZ$907,$BZ256,CA256)</f>
        <v>0</v>
      </c>
      <c r="U256" s="31" t="n">
        <f aca="false">INDEX(Curves!$A$12:$AZ$907,$BZ256,CB256)</f>
        <v>0</v>
      </c>
      <c r="V256" s="31" t="n">
        <f aca="false">INDEX(Curves!$A$12:$AZ$907,$BZ256,CC256)</f>
        <v>0</v>
      </c>
      <c r="W256" s="31"/>
      <c r="X256" s="31" t="n">
        <f aca="false">INDEX(Curves!$A$12:$AZ$907,$BZ256,CE256)</f>
        <v>0</v>
      </c>
      <c r="Y256" s="31" t="n">
        <f aca="false">INDEX(Curves!$A$12:$AZ$907,$BZ256,CF256)</f>
        <v>0</v>
      </c>
      <c r="Z256" s="31" t="n">
        <f aca="false">INDEX(Curves!$A$12:$AZ$907,$BZ256,CG256)</f>
        <v>0</v>
      </c>
      <c r="AA256" s="31"/>
      <c r="AB256" s="31" t="n">
        <f aca="false">INDEX(Curves!$A$12:$AZ$907,$BZ256,CI256)</f>
        <v>0</v>
      </c>
      <c r="AC256" s="31" t="n">
        <f aca="false">INDEX(Curves!$A$12:$AZ$907,$BZ256,CJ256)</f>
        <v>0</v>
      </c>
      <c r="AD256" s="31" t="n">
        <f aca="false">INDEX(Curves!$A$12:$AZ$907,$BZ256,CK256)</f>
        <v>0</v>
      </c>
      <c r="AE256" s="31"/>
      <c r="AF256" s="31" t="n">
        <f aca="false">INDEX(Curves!$A$12:$AZ$907,$BZ256,CM256)</f>
        <v>0</v>
      </c>
      <c r="AG256" s="31" t="n">
        <f aca="false">INDEX(Curves!$A$12:$AZ$907,$BZ256,CN256)</f>
        <v>0</v>
      </c>
      <c r="AH256" s="31" t="n">
        <f aca="false">INDEX(Curves!$A$12:$AZ$907,$BZ256,CO256)</f>
        <v>0</v>
      </c>
      <c r="AI256" s="31"/>
      <c r="AJ256" s="31" t="n">
        <f aca="false">INDEX(Curves!$A$12:$AZ$907,$BZ256,CQ256)</f>
        <v>0</v>
      </c>
      <c r="AK256" s="31" t="n">
        <f aca="false">INDEX(Curves!$A$12:$AZ$907,$BZ256,CR256)</f>
        <v>0</v>
      </c>
      <c r="AL256" s="31" t="n">
        <f aca="false">INDEX(Curves!$A$12:$AZ$907,$BZ256,CS256)</f>
        <v>0</v>
      </c>
      <c r="AM256" s="31"/>
      <c r="AN256" s="31" t="n">
        <f aca="false">INDEX(Curves!$A$12:$AZ$907,$BZ256,CU256)</f>
        <v>0</v>
      </c>
      <c r="AO256" s="31" t="n">
        <f aca="false">INDEX(Curves!$A$12:$AZ$907,$BZ256,CV256)</f>
        <v>0</v>
      </c>
      <c r="AP256" s="31" t="n">
        <f aca="false">INDEX(Curves!$A$12:$AZ$907,$BZ256,CW256)</f>
        <v>0</v>
      </c>
      <c r="AQ256" s="31"/>
      <c r="AR256" s="31" t="n">
        <f aca="false">INDEX(Curves!$A$12:$AZ$907,$BZ256,CY256)</f>
        <v>0</v>
      </c>
      <c r="AS256" s="31" t="n">
        <f aca="false">INDEX(Curves!$A$12:$AZ$907,$BZ256,CZ256)</f>
        <v>0</v>
      </c>
      <c r="AT256" s="31" t="n">
        <f aca="false">INDEX(Curves!$A$12:$AZ$907,$BZ256,DA256)</f>
        <v>0</v>
      </c>
      <c r="AU256" s="31"/>
      <c r="AV256" s="31" t="n">
        <f aca="false">INDEX(Curves!$A$12:$AZ$907,$BZ256,DC256)</f>
        <v>0</v>
      </c>
      <c r="AW256" s="31" t="n">
        <f aca="false">INDEX(Curves!$A$12:$AZ$907,$BZ256,DD256)</f>
        <v>0</v>
      </c>
      <c r="AX256" s="31" t="n">
        <f aca="false">INDEX(Curves!$A$12:$AZ$907,$BZ256,DE256)</f>
        <v>0</v>
      </c>
      <c r="AY256" s="31"/>
      <c r="AZ256" s="31" t="n">
        <f aca="false">INDEX(Curves!$A$12:$AZ$907,$BZ256,DG256)</f>
        <v>1.84</v>
      </c>
      <c r="BA256" s="31" t="n">
        <f aca="false">INDEX(Curves!$A$12:$AZ$907,$BZ256,DH256)</f>
        <v>0.44</v>
      </c>
      <c r="BB256" s="31" t="n">
        <f aca="false">INDEX(Curves!$A$12:$AZ$907,$BZ256,DI256)</f>
        <v>0.996873212270253</v>
      </c>
      <c r="BC256" s="31"/>
      <c r="BD256" s="31" t="n">
        <f aca="false">INDEX(Curves!$A$12:$AZ$907,$BZ256,DK256)</f>
        <v>1.912</v>
      </c>
      <c r="BE256" s="31" t="n">
        <f aca="false">INDEX(Curves!$A$12:$AZ$907,$BZ256,DL256)</f>
        <v>0.395</v>
      </c>
      <c r="BF256" s="31" t="n">
        <f aca="false">INDEX(Curves!$A$12:$AZ$907,$BZ256,DM256)</f>
        <v>0.992237918279063</v>
      </c>
      <c r="BG256" s="31"/>
      <c r="BH256" s="31" t="n">
        <f aca="false">INDEX(Curves!$A$12:$AZ$907,$BZ256,DO256)</f>
        <v>1.935</v>
      </c>
      <c r="BI256" s="31" t="n">
        <f aca="false">INDEX(Curves!$A$12:$AZ$907,$BZ256,DP256)</f>
        <v>0.385</v>
      </c>
      <c r="BJ256" s="31" t="n">
        <f aca="false">INDEX(Curves!$A$12:$AZ$907,$BZ256,DQ256)</f>
        <v>0.988431732991098</v>
      </c>
      <c r="BK256" s="0"/>
      <c r="BL256" s="0"/>
      <c r="BM256" s="51" t="n">
        <f aca="false">BM255</f>
        <v>35916</v>
      </c>
      <c r="BN256" s="51" t="n">
        <f aca="false">EOMONTH(BM256,1)</f>
        <v>35976</v>
      </c>
      <c r="BO256" s="51" t="n">
        <f aca="false">EOMONTH(BN256,1)</f>
        <v>36007</v>
      </c>
      <c r="BP256" s="51" t="n">
        <f aca="false">EOMONTH(BO256,1)</f>
        <v>36038</v>
      </c>
      <c r="BQ256" s="51" t="n">
        <f aca="false">EOMONTH(BP256,1)</f>
        <v>36068</v>
      </c>
      <c r="BR256" s="51" t="n">
        <f aca="false">EOMONTH(BQ256,1)</f>
        <v>36099</v>
      </c>
      <c r="BS256" s="51" t="n">
        <f aca="false">EOMONTH(BR256,1)</f>
        <v>36129</v>
      </c>
      <c r="BT256" s="51" t="n">
        <f aca="false">EOMONTH(BS256,1)</f>
        <v>36160</v>
      </c>
      <c r="BU256" s="51" t="n">
        <f aca="false">EOMONTH(BT256,1)</f>
        <v>36191</v>
      </c>
      <c r="BV256" s="51" t="n">
        <f aca="false">EOMONTH(BU256,1)</f>
        <v>36219</v>
      </c>
      <c r="BW256" s="51" t="n">
        <f aca="false">EOMONTH(BV256,1)</f>
        <v>36250</v>
      </c>
      <c r="BX256" s="52"/>
      <c r="BZ256" s="34" t="n">
        <f aca="false">MATCH(C256,Curves!$C$12:$C$433,0)</f>
        <v>254</v>
      </c>
      <c r="CA256" s="34" t="n">
        <f aca="false">MATCH(CONCATENATE("NG ",TEXT($BM256,"mmm-yyyy")),Curves!$11:$11,0)</f>
        <v>20</v>
      </c>
      <c r="CB256" s="34" t="n">
        <f aca="false">MATCH(CONCATENATE("B ",TEXT($BM256,"mmm-yyyy")),Curves!$11:$11,0)</f>
        <v>8</v>
      </c>
      <c r="CC256" s="34" t="n">
        <f aca="false">MATCH(CONCATENATE("DISC ",TEXT($BM256,"mmm-yyyy")),Curves!$11:$11,0)</f>
        <v>32</v>
      </c>
      <c r="CD256" s="34"/>
      <c r="CE256" s="34" t="n">
        <f aca="false">MATCH(CONCATENATE("NG ",TEXT($BN256,"mmm-yyyy")),Curves!$11:$11,0)</f>
        <v>21</v>
      </c>
      <c r="CF256" s="34" t="n">
        <f aca="false">MATCH(CONCATENATE("B ",TEXT($BN256,"mmm-yyyy")),Curves!$11:$11,0)</f>
        <v>9</v>
      </c>
      <c r="CG256" s="34" t="n">
        <f aca="false">MATCH(CONCATENATE("DISC ",TEXT($BN256,"mmm-yyyy")),Curves!$11:$11,0)</f>
        <v>33</v>
      </c>
      <c r="CH256" s="34"/>
      <c r="CI256" s="34" t="n">
        <f aca="false">MATCH(CONCATENATE("NG ",TEXT($BO256,"mmm-yyyy")),Curves!$11:$11,0)</f>
        <v>22</v>
      </c>
      <c r="CJ256" s="34" t="n">
        <f aca="false">MATCH(CONCATENATE("B ",TEXT($BO256,"mmm-yyyy")),Curves!$11:$11,0)</f>
        <v>10</v>
      </c>
      <c r="CK256" s="34" t="n">
        <f aca="false">MATCH(CONCATENATE("DISC ",TEXT($BO256,"mmm-yyyy")),Curves!$11:$11,0)</f>
        <v>34</v>
      </c>
      <c r="CL256" s="34"/>
      <c r="CM256" s="34" t="n">
        <f aca="false">MATCH(CONCATENATE("NG ",TEXT($BP256,"mmm-yyyy")),Curves!$11:$11,0)</f>
        <v>23</v>
      </c>
      <c r="CN256" s="34" t="n">
        <f aca="false">MATCH(CONCATENATE("B ",TEXT($BP256,"mmm-yyyy")),Curves!$11:$11,0)</f>
        <v>11</v>
      </c>
      <c r="CO256" s="34" t="n">
        <f aca="false">MATCH(CONCATENATE("DISC ",TEXT($BP256,"mmm-yyyy")),Curves!$11:$11,0)</f>
        <v>35</v>
      </c>
      <c r="CP256" s="34"/>
      <c r="CQ256" s="34" t="n">
        <f aca="false">MATCH(CONCATENATE("NG ",TEXT($BQ256,"mmm-yyyy")),Curves!$11:$11,0)</f>
        <v>24</v>
      </c>
      <c r="CR256" s="34" t="n">
        <f aca="false">MATCH(CONCATENATE("B ",TEXT($BQ256,"mmm-yyyy")),Curves!$11:$11,0)</f>
        <v>12</v>
      </c>
      <c r="CS256" s="34" t="n">
        <f aca="false">MATCH(CONCATENATE("DISC ",TEXT($BQ256,"mmm-yyyy")),Curves!$11:$11,0)</f>
        <v>36</v>
      </c>
      <c r="CT256" s="34"/>
      <c r="CU256" s="34" t="n">
        <f aca="false">MATCH(CONCATENATE("NG ",TEXT($BR256,"mmm-yyyy")),Curves!$11:$11,0)</f>
        <v>25</v>
      </c>
      <c r="CV256" s="34" t="n">
        <f aca="false">MATCH(CONCATENATE("B ",TEXT($BR256,"mmm-yyyy")),Curves!$11:$11,0)</f>
        <v>13</v>
      </c>
      <c r="CW256" s="34" t="n">
        <f aca="false">MATCH(CONCATENATE("DISC ",TEXT($BR256,"mmm-yyyy")),Curves!$11:$11,0)</f>
        <v>37</v>
      </c>
      <c r="CX256" s="34"/>
      <c r="CY256" s="34" t="n">
        <f aca="false">MATCH(CONCATENATE("NG ",TEXT($BS256,"mmm-yyyy")),Curves!$11:$11,0)</f>
        <v>26</v>
      </c>
      <c r="CZ256" s="34" t="n">
        <f aca="false">MATCH(CONCATENATE("B ",TEXT($BS256,"mmm-yyyy")),Curves!$11:$11,0)</f>
        <v>14</v>
      </c>
      <c r="DA256" s="34" t="n">
        <f aca="false">MATCH(CONCATENATE("DISC ",TEXT($BS256,"mmm-yyyy")),Curves!$11:$11,0)</f>
        <v>38</v>
      </c>
      <c r="DB256" s="34"/>
      <c r="DC256" s="34" t="n">
        <f aca="false">MATCH(CONCATENATE("NG ",TEXT($BT256,"mmm-yyyy")),Curves!$11:$11,0)</f>
        <v>27</v>
      </c>
      <c r="DD256" s="34" t="n">
        <f aca="false">MATCH(CONCATENATE("B ",TEXT($BT256,"mmm-yyyy")),Curves!$11:$11,0)</f>
        <v>15</v>
      </c>
      <c r="DE256" s="34" t="n">
        <f aca="false">MATCH(CONCATENATE("DISC ",TEXT($BT256,"mmm-yyyy")),Curves!$11:$11,0)</f>
        <v>39</v>
      </c>
      <c r="DF256" s="34"/>
      <c r="DG256" s="34" t="n">
        <f aca="false">MATCH(CONCATENATE("NG ",TEXT($BU256,"mmm-yyyy")),Curves!$11:$11,0)</f>
        <v>28</v>
      </c>
      <c r="DH256" s="34" t="n">
        <f aca="false">MATCH(CONCATENATE("B ",TEXT($BU256,"mmm-yyyy")),Curves!$11:$11,0)</f>
        <v>16</v>
      </c>
      <c r="DI256" s="34" t="n">
        <f aca="false">MATCH(CONCATENATE("DISC ",TEXT($BU256,"mmm-yyyy")),Curves!$11:$11,0)</f>
        <v>40</v>
      </c>
      <c r="DK256" s="34" t="n">
        <f aca="false">MATCH(CONCATENATE("NG ",TEXT($BV256,"mmm-yyyy")),Curves!$11:$11,0)</f>
        <v>29</v>
      </c>
      <c r="DL256" s="34" t="n">
        <f aca="false">MATCH(CONCATENATE("B ",TEXT($BV256,"mmm-yyyy")),Curves!$11:$11,0)</f>
        <v>17</v>
      </c>
      <c r="DM256" s="34" t="n">
        <f aca="false">MATCH(CONCATENATE("DISC ",TEXT($BV256,"mmm-yyyy")),Curves!$11:$11,0)</f>
        <v>41</v>
      </c>
      <c r="DO256" s="34" t="n">
        <f aca="false">MATCH(CONCATENATE("NG ",TEXT($BW256,"mmm-yyyy")),Curves!$11:$11,0)</f>
        <v>30</v>
      </c>
      <c r="DP256" s="34" t="n">
        <f aca="false">MATCH(CONCATENATE("B ",TEXT($BW256,"mmm-yyyy")),Curves!$11:$11,0)</f>
        <v>18</v>
      </c>
      <c r="DQ256" s="34" t="n">
        <f aca="false">MATCH(CONCATENATE("DISC ",TEXT($BW256,"mmm-yyyy")),Curves!$11:$11,0)</f>
        <v>42</v>
      </c>
    </row>
    <row r="257" customFormat="false" ht="12.75" hidden="false" customHeight="false" outlineLevel="0" collapsed="false">
      <c r="B257" s="26" t="n">
        <f aca="false">IF(C257&lt;&gt;"",IF(C257&gt;=(WORKDAY(EOMONTH(C257,0)+1,-2)),EOMONTH(EOMONTH(C257,0)+1,0)+1,EOMONTH(C257,0)+1),"")</f>
        <v>36161</v>
      </c>
      <c r="C257" s="45" t="n">
        <f aca="false">IF(Curves!C266&lt;&gt;"",Curves!C266,"")</f>
        <v>36140</v>
      </c>
      <c r="D257" s="46"/>
      <c r="E257" s="47" t="n">
        <f aca="false">(T257+U257)*V257</f>
        <v>0</v>
      </c>
      <c r="F257" s="47" t="n">
        <f aca="false">(X257+Y257)*Z257</f>
        <v>0</v>
      </c>
      <c r="G257" s="47" t="n">
        <f aca="false">(AB257+AC257)*AD257</f>
        <v>0</v>
      </c>
      <c r="H257" s="47" t="n">
        <f aca="false">(AF257+AG257)*AH257</f>
        <v>0</v>
      </c>
      <c r="I257" s="47" t="n">
        <f aca="false">(AJ257+AK257)*AL257</f>
        <v>0</v>
      </c>
      <c r="J257" s="47" t="n">
        <f aca="false">(AN257+AO257)*AP257</f>
        <v>0</v>
      </c>
      <c r="K257" s="47" t="n">
        <f aca="false">(AR257+AS257)*AT257</f>
        <v>0</v>
      </c>
      <c r="L257" s="47" t="n">
        <f aca="false">(AV257+AW257)*AX257</f>
        <v>0</v>
      </c>
      <c r="M257" s="47" t="n">
        <f aca="false">(AZ257+BA257)*BB257</f>
        <v>2.29114006906533</v>
      </c>
      <c r="N257" s="47" t="n">
        <f aca="false">(BD257+BE257)*BF257</f>
        <v>2.30033001938936</v>
      </c>
      <c r="O257" s="48" t="n">
        <f aca="false">(BH257+BI257)*BJ257</f>
        <v>2.29840112703895</v>
      </c>
      <c r="P257" s="49" t="n">
        <f aca="false">MAX(E257:O257)</f>
        <v>2.30033001938936</v>
      </c>
      <c r="Q257" s="49" t="n">
        <f aca="false">MIN(M257:O257)</f>
        <v>2.29114006906533</v>
      </c>
      <c r="R257" s="50" t="n">
        <f aca="false">IF(P257-Q257&lt;&gt;0,P257-Q257,R256)</f>
        <v>0.0091899503240267</v>
      </c>
      <c r="T257" s="31" t="n">
        <f aca="false">INDEX(Curves!$A$12:$AZ$907,$BZ257,CA257)</f>
        <v>0</v>
      </c>
      <c r="U257" s="31" t="n">
        <f aca="false">INDEX(Curves!$A$12:$AZ$907,$BZ257,CB257)</f>
        <v>0</v>
      </c>
      <c r="V257" s="31" t="n">
        <f aca="false">INDEX(Curves!$A$12:$AZ$907,$BZ257,CC257)</f>
        <v>0</v>
      </c>
      <c r="W257" s="31"/>
      <c r="X257" s="31" t="n">
        <f aca="false">INDEX(Curves!$A$12:$AZ$907,$BZ257,CE257)</f>
        <v>0</v>
      </c>
      <c r="Y257" s="31" t="n">
        <f aca="false">INDEX(Curves!$A$12:$AZ$907,$BZ257,CF257)</f>
        <v>0</v>
      </c>
      <c r="Z257" s="31" t="n">
        <f aca="false">INDEX(Curves!$A$12:$AZ$907,$BZ257,CG257)</f>
        <v>0</v>
      </c>
      <c r="AA257" s="31"/>
      <c r="AB257" s="31" t="n">
        <f aca="false">INDEX(Curves!$A$12:$AZ$907,$BZ257,CI257)</f>
        <v>0</v>
      </c>
      <c r="AC257" s="31" t="n">
        <f aca="false">INDEX(Curves!$A$12:$AZ$907,$BZ257,CJ257)</f>
        <v>0</v>
      </c>
      <c r="AD257" s="31" t="n">
        <f aca="false">INDEX(Curves!$A$12:$AZ$907,$BZ257,CK257)</f>
        <v>0</v>
      </c>
      <c r="AE257" s="31"/>
      <c r="AF257" s="31" t="n">
        <f aca="false">INDEX(Curves!$A$12:$AZ$907,$BZ257,CM257)</f>
        <v>0</v>
      </c>
      <c r="AG257" s="31" t="n">
        <f aca="false">INDEX(Curves!$A$12:$AZ$907,$BZ257,CN257)</f>
        <v>0</v>
      </c>
      <c r="AH257" s="31" t="n">
        <f aca="false">INDEX(Curves!$A$12:$AZ$907,$BZ257,CO257)</f>
        <v>0</v>
      </c>
      <c r="AI257" s="31"/>
      <c r="AJ257" s="31" t="n">
        <f aca="false">INDEX(Curves!$A$12:$AZ$907,$BZ257,CQ257)</f>
        <v>0</v>
      </c>
      <c r="AK257" s="31" t="n">
        <f aca="false">INDEX(Curves!$A$12:$AZ$907,$BZ257,CR257)</f>
        <v>0</v>
      </c>
      <c r="AL257" s="31" t="n">
        <f aca="false">INDEX(Curves!$A$12:$AZ$907,$BZ257,CS257)</f>
        <v>0</v>
      </c>
      <c r="AM257" s="31"/>
      <c r="AN257" s="31" t="n">
        <f aca="false">INDEX(Curves!$A$12:$AZ$907,$BZ257,CU257)</f>
        <v>0</v>
      </c>
      <c r="AO257" s="31" t="n">
        <f aca="false">INDEX(Curves!$A$12:$AZ$907,$BZ257,CV257)</f>
        <v>0</v>
      </c>
      <c r="AP257" s="31" t="n">
        <f aca="false">INDEX(Curves!$A$12:$AZ$907,$BZ257,CW257)</f>
        <v>0</v>
      </c>
      <c r="AQ257" s="31"/>
      <c r="AR257" s="31" t="n">
        <f aca="false">INDEX(Curves!$A$12:$AZ$907,$BZ257,CY257)</f>
        <v>0</v>
      </c>
      <c r="AS257" s="31" t="n">
        <f aca="false">INDEX(Curves!$A$12:$AZ$907,$BZ257,CZ257)</f>
        <v>0</v>
      </c>
      <c r="AT257" s="31" t="n">
        <f aca="false">INDEX(Curves!$A$12:$AZ$907,$BZ257,DA257)</f>
        <v>0</v>
      </c>
      <c r="AU257" s="31"/>
      <c r="AV257" s="31" t="n">
        <f aca="false">INDEX(Curves!$A$12:$AZ$907,$BZ257,DC257)</f>
        <v>0</v>
      </c>
      <c r="AW257" s="31" t="n">
        <f aca="false">INDEX(Curves!$A$12:$AZ$907,$BZ257,DD257)</f>
        <v>0</v>
      </c>
      <c r="AX257" s="31" t="n">
        <f aca="false">INDEX(Curves!$A$12:$AZ$907,$BZ257,DE257)</f>
        <v>0</v>
      </c>
      <c r="AY257" s="31"/>
      <c r="AZ257" s="31" t="n">
        <f aca="false">INDEX(Curves!$A$12:$AZ$907,$BZ257,DG257)</f>
        <v>1.858</v>
      </c>
      <c r="BA257" s="31" t="n">
        <f aca="false">INDEX(Curves!$A$12:$AZ$907,$BZ257,DH257)</f>
        <v>0.44</v>
      </c>
      <c r="BB257" s="31" t="n">
        <f aca="false">INDEX(Curves!$A$12:$AZ$907,$BZ257,DI257)</f>
        <v>0.997014825528866</v>
      </c>
      <c r="BC257" s="31"/>
      <c r="BD257" s="31" t="n">
        <f aca="false">INDEX(Curves!$A$12:$AZ$907,$BZ257,DK257)</f>
        <v>1.923</v>
      </c>
      <c r="BE257" s="31" t="n">
        <f aca="false">INDEX(Curves!$A$12:$AZ$907,$BZ257,DL257)</f>
        <v>0.395</v>
      </c>
      <c r="BF257" s="31" t="n">
        <f aca="false">INDEX(Curves!$A$12:$AZ$907,$BZ257,DM257)</f>
        <v>0.992377057545022</v>
      </c>
      <c r="BG257" s="31"/>
      <c r="BH257" s="31" t="n">
        <f aca="false">INDEX(Curves!$A$12:$AZ$907,$BZ257,DO257)</f>
        <v>1.94</v>
      </c>
      <c r="BI257" s="31" t="n">
        <f aca="false">INDEX(Curves!$A$12:$AZ$907,$BZ257,DP257)</f>
        <v>0.385</v>
      </c>
      <c r="BJ257" s="31" t="n">
        <f aca="false">INDEX(Curves!$A$12:$AZ$907,$BZ257,DQ257)</f>
        <v>0.988559624532884</v>
      </c>
      <c r="BK257" s="0"/>
      <c r="BL257" s="0"/>
      <c r="BM257" s="51" t="n">
        <f aca="false">BM256</f>
        <v>35916</v>
      </c>
      <c r="BN257" s="51" t="n">
        <f aca="false">EOMONTH(BM257,1)</f>
        <v>35976</v>
      </c>
      <c r="BO257" s="51" t="n">
        <f aca="false">EOMONTH(BN257,1)</f>
        <v>36007</v>
      </c>
      <c r="BP257" s="51" t="n">
        <f aca="false">EOMONTH(BO257,1)</f>
        <v>36038</v>
      </c>
      <c r="BQ257" s="51" t="n">
        <f aca="false">EOMONTH(BP257,1)</f>
        <v>36068</v>
      </c>
      <c r="BR257" s="51" t="n">
        <f aca="false">EOMONTH(BQ257,1)</f>
        <v>36099</v>
      </c>
      <c r="BS257" s="51" t="n">
        <f aca="false">EOMONTH(BR257,1)</f>
        <v>36129</v>
      </c>
      <c r="BT257" s="51" t="n">
        <f aca="false">EOMONTH(BS257,1)</f>
        <v>36160</v>
      </c>
      <c r="BU257" s="51" t="n">
        <f aca="false">EOMONTH(BT257,1)</f>
        <v>36191</v>
      </c>
      <c r="BV257" s="51" t="n">
        <f aca="false">EOMONTH(BU257,1)</f>
        <v>36219</v>
      </c>
      <c r="BW257" s="51" t="n">
        <f aca="false">EOMONTH(BV257,1)</f>
        <v>36250</v>
      </c>
      <c r="BX257" s="52"/>
      <c r="BZ257" s="34" t="n">
        <f aca="false">MATCH(C257,Curves!$C$12:$C$433,0)</f>
        <v>255</v>
      </c>
      <c r="CA257" s="34" t="n">
        <f aca="false">MATCH(CONCATENATE("NG ",TEXT($BM257,"mmm-yyyy")),Curves!$11:$11,0)</f>
        <v>20</v>
      </c>
      <c r="CB257" s="34" t="n">
        <f aca="false">MATCH(CONCATENATE("B ",TEXT($BM257,"mmm-yyyy")),Curves!$11:$11,0)</f>
        <v>8</v>
      </c>
      <c r="CC257" s="34" t="n">
        <f aca="false">MATCH(CONCATENATE("DISC ",TEXT($BM257,"mmm-yyyy")),Curves!$11:$11,0)</f>
        <v>32</v>
      </c>
      <c r="CD257" s="34"/>
      <c r="CE257" s="34" t="n">
        <f aca="false">MATCH(CONCATENATE("NG ",TEXT($BN257,"mmm-yyyy")),Curves!$11:$11,0)</f>
        <v>21</v>
      </c>
      <c r="CF257" s="34" t="n">
        <f aca="false">MATCH(CONCATENATE("B ",TEXT($BN257,"mmm-yyyy")),Curves!$11:$11,0)</f>
        <v>9</v>
      </c>
      <c r="CG257" s="34" t="n">
        <f aca="false">MATCH(CONCATENATE("DISC ",TEXT($BN257,"mmm-yyyy")),Curves!$11:$11,0)</f>
        <v>33</v>
      </c>
      <c r="CH257" s="34"/>
      <c r="CI257" s="34" t="n">
        <f aca="false">MATCH(CONCATENATE("NG ",TEXT($BO257,"mmm-yyyy")),Curves!$11:$11,0)</f>
        <v>22</v>
      </c>
      <c r="CJ257" s="34" t="n">
        <f aca="false">MATCH(CONCATENATE("B ",TEXT($BO257,"mmm-yyyy")),Curves!$11:$11,0)</f>
        <v>10</v>
      </c>
      <c r="CK257" s="34" t="n">
        <f aca="false">MATCH(CONCATENATE("DISC ",TEXT($BO257,"mmm-yyyy")),Curves!$11:$11,0)</f>
        <v>34</v>
      </c>
      <c r="CL257" s="34"/>
      <c r="CM257" s="34" t="n">
        <f aca="false">MATCH(CONCATENATE("NG ",TEXT($BP257,"mmm-yyyy")),Curves!$11:$11,0)</f>
        <v>23</v>
      </c>
      <c r="CN257" s="34" t="n">
        <f aca="false">MATCH(CONCATENATE("B ",TEXT($BP257,"mmm-yyyy")),Curves!$11:$11,0)</f>
        <v>11</v>
      </c>
      <c r="CO257" s="34" t="n">
        <f aca="false">MATCH(CONCATENATE("DISC ",TEXT($BP257,"mmm-yyyy")),Curves!$11:$11,0)</f>
        <v>35</v>
      </c>
      <c r="CP257" s="34"/>
      <c r="CQ257" s="34" t="n">
        <f aca="false">MATCH(CONCATENATE("NG ",TEXT($BQ257,"mmm-yyyy")),Curves!$11:$11,0)</f>
        <v>24</v>
      </c>
      <c r="CR257" s="34" t="n">
        <f aca="false">MATCH(CONCATENATE("B ",TEXT($BQ257,"mmm-yyyy")),Curves!$11:$11,0)</f>
        <v>12</v>
      </c>
      <c r="CS257" s="34" t="n">
        <f aca="false">MATCH(CONCATENATE("DISC ",TEXT($BQ257,"mmm-yyyy")),Curves!$11:$11,0)</f>
        <v>36</v>
      </c>
      <c r="CT257" s="34"/>
      <c r="CU257" s="34" t="n">
        <f aca="false">MATCH(CONCATENATE("NG ",TEXT($BR257,"mmm-yyyy")),Curves!$11:$11,0)</f>
        <v>25</v>
      </c>
      <c r="CV257" s="34" t="n">
        <f aca="false">MATCH(CONCATENATE("B ",TEXT($BR257,"mmm-yyyy")),Curves!$11:$11,0)</f>
        <v>13</v>
      </c>
      <c r="CW257" s="34" t="n">
        <f aca="false">MATCH(CONCATENATE("DISC ",TEXT($BR257,"mmm-yyyy")),Curves!$11:$11,0)</f>
        <v>37</v>
      </c>
      <c r="CX257" s="34"/>
      <c r="CY257" s="34" t="n">
        <f aca="false">MATCH(CONCATENATE("NG ",TEXT($BS257,"mmm-yyyy")),Curves!$11:$11,0)</f>
        <v>26</v>
      </c>
      <c r="CZ257" s="34" t="n">
        <f aca="false">MATCH(CONCATENATE("B ",TEXT($BS257,"mmm-yyyy")),Curves!$11:$11,0)</f>
        <v>14</v>
      </c>
      <c r="DA257" s="34" t="n">
        <f aca="false">MATCH(CONCATENATE("DISC ",TEXT($BS257,"mmm-yyyy")),Curves!$11:$11,0)</f>
        <v>38</v>
      </c>
      <c r="DB257" s="34"/>
      <c r="DC257" s="34" t="n">
        <f aca="false">MATCH(CONCATENATE("NG ",TEXT($BT257,"mmm-yyyy")),Curves!$11:$11,0)</f>
        <v>27</v>
      </c>
      <c r="DD257" s="34" t="n">
        <f aca="false">MATCH(CONCATENATE("B ",TEXT($BT257,"mmm-yyyy")),Curves!$11:$11,0)</f>
        <v>15</v>
      </c>
      <c r="DE257" s="34" t="n">
        <f aca="false">MATCH(CONCATENATE("DISC ",TEXT($BT257,"mmm-yyyy")),Curves!$11:$11,0)</f>
        <v>39</v>
      </c>
      <c r="DF257" s="34"/>
      <c r="DG257" s="34" t="n">
        <f aca="false">MATCH(CONCATENATE("NG ",TEXT($BU257,"mmm-yyyy")),Curves!$11:$11,0)</f>
        <v>28</v>
      </c>
      <c r="DH257" s="34" t="n">
        <f aca="false">MATCH(CONCATENATE("B ",TEXT($BU257,"mmm-yyyy")),Curves!$11:$11,0)</f>
        <v>16</v>
      </c>
      <c r="DI257" s="34" t="n">
        <f aca="false">MATCH(CONCATENATE("DISC ",TEXT($BU257,"mmm-yyyy")),Curves!$11:$11,0)</f>
        <v>40</v>
      </c>
      <c r="DK257" s="34" t="n">
        <f aca="false">MATCH(CONCATENATE("NG ",TEXT($BV257,"mmm-yyyy")),Curves!$11:$11,0)</f>
        <v>29</v>
      </c>
      <c r="DL257" s="34" t="n">
        <f aca="false">MATCH(CONCATENATE("B ",TEXT($BV257,"mmm-yyyy")),Curves!$11:$11,0)</f>
        <v>17</v>
      </c>
      <c r="DM257" s="34" t="n">
        <f aca="false">MATCH(CONCATENATE("DISC ",TEXT($BV257,"mmm-yyyy")),Curves!$11:$11,0)</f>
        <v>41</v>
      </c>
      <c r="DO257" s="34" t="n">
        <f aca="false">MATCH(CONCATENATE("NG ",TEXT($BW257,"mmm-yyyy")),Curves!$11:$11,0)</f>
        <v>30</v>
      </c>
      <c r="DP257" s="34" t="n">
        <f aca="false">MATCH(CONCATENATE("B ",TEXT($BW257,"mmm-yyyy")),Curves!$11:$11,0)</f>
        <v>18</v>
      </c>
      <c r="DQ257" s="34" t="n">
        <f aca="false">MATCH(CONCATENATE("DISC ",TEXT($BW257,"mmm-yyyy")),Curves!$11:$11,0)</f>
        <v>42</v>
      </c>
    </row>
    <row r="258" customFormat="false" ht="12.75" hidden="false" customHeight="false" outlineLevel="0" collapsed="false">
      <c r="B258" s="26" t="n">
        <f aca="false">IF(C258&lt;&gt;"",IF(C258&gt;=(WORKDAY(EOMONTH(C258,0)+1,-2)),EOMONTH(EOMONTH(C258,0)+1,0)+1,EOMONTH(C258,0)+1),"")</f>
        <v>36161</v>
      </c>
      <c r="C258" s="45" t="n">
        <f aca="false">IF(Curves!C267&lt;&gt;"",Curves!C267,"")</f>
        <v>36141</v>
      </c>
      <c r="D258" s="46"/>
      <c r="E258" s="47" t="n">
        <f aca="false">(T258+U258)*V258</f>
        <v>0</v>
      </c>
      <c r="F258" s="47" t="n">
        <f aca="false">(X258+Y258)*Z258</f>
        <v>0</v>
      </c>
      <c r="G258" s="47" t="n">
        <f aca="false">(AB258+AC258)*AD258</f>
        <v>0</v>
      </c>
      <c r="H258" s="47" t="n">
        <f aca="false">(AF258+AG258)*AH258</f>
        <v>0</v>
      </c>
      <c r="I258" s="47" t="n">
        <f aca="false">(AJ258+AK258)*AL258</f>
        <v>0</v>
      </c>
      <c r="J258" s="47" t="n">
        <f aca="false">(AN258+AO258)*AP258</f>
        <v>0</v>
      </c>
      <c r="K258" s="47" t="n">
        <f aca="false">(AR258+AS258)*AT258</f>
        <v>0</v>
      </c>
      <c r="L258" s="47" t="n">
        <f aca="false">(AV258+AW258)*AX258</f>
        <v>0</v>
      </c>
      <c r="M258" s="47" t="n">
        <f aca="false">(AZ258+BA258)*BB258</f>
        <v>0</v>
      </c>
      <c r="N258" s="47" t="n">
        <f aca="false">(BD258+BE258)*BF258</f>
        <v>0</v>
      </c>
      <c r="O258" s="48" t="n">
        <f aca="false">(BH258+BI258)*BJ258</f>
        <v>0</v>
      </c>
      <c r="P258" s="49" t="n">
        <f aca="false">MAX(E258:O258)</f>
        <v>0</v>
      </c>
      <c r="Q258" s="49" t="n">
        <f aca="false">MIN(M258:O258)</f>
        <v>0</v>
      </c>
      <c r="R258" s="50" t="n">
        <f aca="false">IF(P258-Q258&lt;&gt;0,P258-Q258,R257)</f>
        <v>0.0091899503240267</v>
      </c>
      <c r="T258" s="31" t="n">
        <f aca="false">INDEX(Curves!$A$12:$AZ$907,$BZ258,CA258)</f>
        <v>0</v>
      </c>
      <c r="U258" s="31" t="n">
        <f aca="false">INDEX(Curves!$A$12:$AZ$907,$BZ258,CB258)</f>
        <v>0</v>
      </c>
      <c r="V258" s="31" t="n">
        <f aca="false">INDEX(Curves!$A$12:$AZ$907,$BZ258,CC258)</f>
        <v>0</v>
      </c>
      <c r="W258" s="31"/>
      <c r="X258" s="31" t="n">
        <f aca="false">INDEX(Curves!$A$12:$AZ$907,$BZ258,CE258)</f>
        <v>0</v>
      </c>
      <c r="Y258" s="31" t="n">
        <f aca="false">INDEX(Curves!$A$12:$AZ$907,$BZ258,CF258)</f>
        <v>0</v>
      </c>
      <c r="Z258" s="31" t="n">
        <f aca="false">INDEX(Curves!$A$12:$AZ$907,$BZ258,CG258)</f>
        <v>0</v>
      </c>
      <c r="AA258" s="31"/>
      <c r="AB258" s="31" t="n">
        <f aca="false">INDEX(Curves!$A$12:$AZ$907,$BZ258,CI258)</f>
        <v>0</v>
      </c>
      <c r="AC258" s="31" t="n">
        <f aca="false">INDEX(Curves!$A$12:$AZ$907,$BZ258,CJ258)</f>
        <v>0</v>
      </c>
      <c r="AD258" s="31" t="n">
        <f aca="false">INDEX(Curves!$A$12:$AZ$907,$BZ258,CK258)</f>
        <v>0</v>
      </c>
      <c r="AE258" s="31"/>
      <c r="AF258" s="31" t="n">
        <f aca="false">INDEX(Curves!$A$12:$AZ$907,$BZ258,CM258)</f>
        <v>0</v>
      </c>
      <c r="AG258" s="31" t="n">
        <f aca="false">INDEX(Curves!$A$12:$AZ$907,$BZ258,CN258)</f>
        <v>0</v>
      </c>
      <c r="AH258" s="31" t="n">
        <f aca="false">INDEX(Curves!$A$12:$AZ$907,$BZ258,CO258)</f>
        <v>0</v>
      </c>
      <c r="AI258" s="31"/>
      <c r="AJ258" s="31" t="n">
        <f aca="false">INDEX(Curves!$A$12:$AZ$907,$BZ258,CQ258)</f>
        <v>0</v>
      </c>
      <c r="AK258" s="31" t="n">
        <f aca="false">INDEX(Curves!$A$12:$AZ$907,$BZ258,CR258)</f>
        <v>0</v>
      </c>
      <c r="AL258" s="31" t="n">
        <f aca="false">INDEX(Curves!$A$12:$AZ$907,$BZ258,CS258)</f>
        <v>0</v>
      </c>
      <c r="AM258" s="31"/>
      <c r="AN258" s="31" t="n">
        <f aca="false">INDEX(Curves!$A$12:$AZ$907,$BZ258,CU258)</f>
        <v>0</v>
      </c>
      <c r="AO258" s="31" t="n">
        <f aca="false">INDEX(Curves!$A$12:$AZ$907,$BZ258,CV258)</f>
        <v>0</v>
      </c>
      <c r="AP258" s="31" t="n">
        <f aca="false">INDEX(Curves!$A$12:$AZ$907,$BZ258,CW258)</f>
        <v>0</v>
      </c>
      <c r="AQ258" s="31"/>
      <c r="AR258" s="31" t="n">
        <f aca="false">INDEX(Curves!$A$12:$AZ$907,$BZ258,CY258)</f>
        <v>0</v>
      </c>
      <c r="AS258" s="31" t="n">
        <f aca="false">INDEX(Curves!$A$12:$AZ$907,$BZ258,CZ258)</f>
        <v>0</v>
      </c>
      <c r="AT258" s="31" t="n">
        <f aca="false">INDEX(Curves!$A$12:$AZ$907,$BZ258,DA258)</f>
        <v>0</v>
      </c>
      <c r="AU258" s="31"/>
      <c r="AV258" s="31" t="n">
        <f aca="false">INDEX(Curves!$A$12:$AZ$907,$BZ258,DC258)</f>
        <v>0</v>
      </c>
      <c r="AW258" s="31" t="n">
        <f aca="false">INDEX(Curves!$A$12:$AZ$907,$BZ258,DD258)</f>
        <v>0</v>
      </c>
      <c r="AX258" s="31" t="n">
        <f aca="false">INDEX(Curves!$A$12:$AZ$907,$BZ258,DE258)</f>
        <v>0</v>
      </c>
      <c r="AY258" s="31"/>
      <c r="AZ258" s="31" t="n">
        <f aca="false">INDEX(Curves!$A$12:$AZ$907,$BZ258,DG258)</f>
        <v>0</v>
      </c>
      <c r="BA258" s="31" t="n">
        <f aca="false">INDEX(Curves!$A$12:$AZ$907,$BZ258,DH258)</f>
        <v>0</v>
      </c>
      <c r="BB258" s="31" t="n">
        <f aca="false">INDEX(Curves!$A$12:$AZ$907,$BZ258,DI258)</f>
        <v>0</v>
      </c>
      <c r="BC258" s="31"/>
      <c r="BD258" s="31" t="n">
        <f aca="false">INDEX(Curves!$A$12:$AZ$907,$BZ258,DK258)</f>
        <v>0</v>
      </c>
      <c r="BE258" s="31" t="n">
        <f aca="false">INDEX(Curves!$A$12:$AZ$907,$BZ258,DL258)</f>
        <v>0</v>
      </c>
      <c r="BF258" s="31" t="n">
        <f aca="false">INDEX(Curves!$A$12:$AZ$907,$BZ258,DM258)</f>
        <v>0</v>
      </c>
      <c r="BG258" s="31"/>
      <c r="BH258" s="31" t="n">
        <f aca="false">INDEX(Curves!$A$12:$AZ$907,$BZ258,DO258)</f>
        <v>0</v>
      </c>
      <c r="BI258" s="31" t="n">
        <f aca="false">INDEX(Curves!$A$12:$AZ$907,$BZ258,DP258)</f>
        <v>0</v>
      </c>
      <c r="BJ258" s="31" t="n">
        <f aca="false">INDEX(Curves!$A$12:$AZ$907,$BZ258,DQ258)</f>
        <v>0</v>
      </c>
      <c r="BK258" s="0"/>
      <c r="BL258" s="0"/>
      <c r="BM258" s="51" t="n">
        <f aca="false">BM257</f>
        <v>35916</v>
      </c>
      <c r="BN258" s="51" t="n">
        <f aca="false">EOMONTH(BM258,1)</f>
        <v>35976</v>
      </c>
      <c r="BO258" s="51" t="n">
        <f aca="false">EOMONTH(BN258,1)</f>
        <v>36007</v>
      </c>
      <c r="BP258" s="51" t="n">
        <f aca="false">EOMONTH(BO258,1)</f>
        <v>36038</v>
      </c>
      <c r="BQ258" s="51" t="n">
        <f aca="false">EOMONTH(BP258,1)</f>
        <v>36068</v>
      </c>
      <c r="BR258" s="51" t="n">
        <f aca="false">EOMONTH(BQ258,1)</f>
        <v>36099</v>
      </c>
      <c r="BS258" s="51" t="n">
        <f aca="false">EOMONTH(BR258,1)</f>
        <v>36129</v>
      </c>
      <c r="BT258" s="51" t="n">
        <f aca="false">EOMONTH(BS258,1)</f>
        <v>36160</v>
      </c>
      <c r="BU258" s="51" t="n">
        <f aca="false">EOMONTH(BT258,1)</f>
        <v>36191</v>
      </c>
      <c r="BV258" s="51" t="n">
        <f aca="false">EOMONTH(BU258,1)</f>
        <v>36219</v>
      </c>
      <c r="BW258" s="51" t="n">
        <f aca="false">EOMONTH(BV258,1)</f>
        <v>36250</v>
      </c>
      <c r="BX258" s="52"/>
      <c r="BZ258" s="34" t="n">
        <f aca="false">MATCH(C258,Curves!$C$12:$C$433,0)</f>
        <v>256</v>
      </c>
      <c r="CA258" s="34" t="n">
        <f aca="false">MATCH(CONCATENATE("NG ",TEXT($BM258,"mmm-yyyy")),Curves!$11:$11,0)</f>
        <v>20</v>
      </c>
      <c r="CB258" s="34" t="n">
        <f aca="false">MATCH(CONCATENATE("B ",TEXT($BM258,"mmm-yyyy")),Curves!$11:$11,0)</f>
        <v>8</v>
      </c>
      <c r="CC258" s="34" t="n">
        <f aca="false">MATCH(CONCATENATE("DISC ",TEXT($BM258,"mmm-yyyy")),Curves!$11:$11,0)</f>
        <v>32</v>
      </c>
      <c r="CD258" s="34"/>
      <c r="CE258" s="34" t="n">
        <f aca="false">MATCH(CONCATENATE("NG ",TEXT($BN258,"mmm-yyyy")),Curves!$11:$11,0)</f>
        <v>21</v>
      </c>
      <c r="CF258" s="34" t="n">
        <f aca="false">MATCH(CONCATENATE("B ",TEXT($BN258,"mmm-yyyy")),Curves!$11:$11,0)</f>
        <v>9</v>
      </c>
      <c r="CG258" s="34" t="n">
        <f aca="false">MATCH(CONCATENATE("DISC ",TEXT($BN258,"mmm-yyyy")),Curves!$11:$11,0)</f>
        <v>33</v>
      </c>
      <c r="CH258" s="34"/>
      <c r="CI258" s="34" t="n">
        <f aca="false">MATCH(CONCATENATE("NG ",TEXT($BO258,"mmm-yyyy")),Curves!$11:$11,0)</f>
        <v>22</v>
      </c>
      <c r="CJ258" s="34" t="n">
        <f aca="false">MATCH(CONCATENATE("B ",TEXT($BO258,"mmm-yyyy")),Curves!$11:$11,0)</f>
        <v>10</v>
      </c>
      <c r="CK258" s="34" t="n">
        <f aca="false">MATCH(CONCATENATE("DISC ",TEXT($BO258,"mmm-yyyy")),Curves!$11:$11,0)</f>
        <v>34</v>
      </c>
      <c r="CL258" s="34"/>
      <c r="CM258" s="34" t="n">
        <f aca="false">MATCH(CONCATENATE("NG ",TEXT($BP258,"mmm-yyyy")),Curves!$11:$11,0)</f>
        <v>23</v>
      </c>
      <c r="CN258" s="34" t="n">
        <f aca="false">MATCH(CONCATENATE("B ",TEXT($BP258,"mmm-yyyy")),Curves!$11:$11,0)</f>
        <v>11</v>
      </c>
      <c r="CO258" s="34" t="n">
        <f aca="false">MATCH(CONCATENATE("DISC ",TEXT($BP258,"mmm-yyyy")),Curves!$11:$11,0)</f>
        <v>35</v>
      </c>
      <c r="CP258" s="34"/>
      <c r="CQ258" s="34" t="n">
        <f aca="false">MATCH(CONCATENATE("NG ",TEXT($BQ258,"mmm-yyyy")),Curves!$11:$11,0)</f>
        <v>24</v>
      </c>
      <c r="CR258" s="34" t="n">
        <f aca="false">MATCH(CONCATENATE("B ",TEXT($BQ258,"mmm-yyyy")),Curves!$11:$11,0)</f>
        <v>12</v>
      </c>
      <c r="CS258" s="34" t="n">
        <f aca="false">MATCH(CONCATENATE("DISC ",TEXT($BQ258,"mmm-yyyy")),Curves!$11:$11,0)</f>
        <v>36</v>
      </c>
      <c r="CT258" s="34"/>
      <c r="CU258" s="34" t="n">
        <f aca="false">MATCH(CONCATENATE("NG ",TEXT($BR258,"mmm-yyyy")),Curves!$11:$11,0)</f>
        <v>25</v>
      </c>
      <c r="CV258" s="34" t="n">
        <f aca="false">MATCH(CONCATENATE("B ",TEXT($BR258,"mmm-yyyy")),Curves!$11:$11,0)</f>
        <v>13</v>
      </c>
      <c r="CW258" s="34" t="n">
        <f aca="false">MATCH(CONCATENATE("DISC ",TEXT($BR258,"mmm-yyyy")),Curves!$11:$11,0)</f>
        <v>37</v>
      </c>
      <c r="CX258" s="34"/>
      <c r="CY258" s="34" t="n">
        <f aca="false">MATCH(CONCATENATE("NG ",TEXT($BS258,"mmm-yyyy")),Curves!$11:$11,0)</f>
        <v>26</v>
      </c>
      <c r="CZ258" s="34" t="n">
        <f aca="false">MATCH(CONCATENATE("B ",TEXT($BS258,"mmm-yyyy")),Curves!$11:$11,0)</f>
        <v>14</v>
      </c>
      <c r="DA258" s="34" t="n">
        <f aca="false">MATCH(CONCATENATE("DISC ",TEXT($BS258,"mmm-yyyy")),Curves!$11:$11,0)</f>
        <v>38</v>
      </c>
      <c r="DB258" s="34"/>
      <c r="DC258" s="34" t="n">
        <f aca="false">MATCH(CONCATENATE("NG ",TEXT($BT258,"mmm-yyyy")),Curves!$11:$11,0)</f>
        <v>27</v>
      </c>
      <c r="DD258" s="34" t="n">
        <f aca="false">MATCH(CONCATENATE("B ",TEXT($BT258,"mmm-yyyy")),Curves!$11:$11,0)</f>
        <v>15</v>
      </c>
      <c r="DE258" s="34" t="n">
        <f aca="false">MATCH(CONCATENATE("DISC ",TEXT($BT258,"mmm-yyyy")),Curves!$11:$11,0)</f>
        <v>39</v>
      </c>
      <c r="DF258" s="34"/>
      <c r="DG258" s="34" t="n">
        <f aca="false">MATCH(CONCATENATE("NG ",TEXT($BU258,"mmm-yyyy")),Curves!$11:$11,0)</f>
        <v>28</v>
      </c>
      <c r="DH258" s="34" t="n">
        <f aca="false">MATCH(CONCATENATE("B ",TEXT($BU258,"mmm-yyyy")),Curves!$11:$11,0)</f>
        <v>16</v>
      </c>
      <c r="DI258" s="34" t="n">
        <f aca="false">MATCH(CONCATENATE("DISC ",TEXT($BU258,"mmm-yyyy")),Curves!$11:$11,0)</f>
        <v>40</v>
      </c>
      <c r="DK258" s="34" t="n">
        <f aca="false">MATCH(CONCATENATE("NG ",TEXT($BV258,"mmm-yyyy")),Curves!$11:$11,0)</f>
        <v>29</v>
      </c>
      <c r="DL258" s="34" t="n">
        <f aca="false">MATCH(CONCATENATE("B ",TEXT($BV258,"mmm-yyyy")),Curves!$11:$11,0)</f>
        <v>17</v>
      </c>
      <c r="DM258" s="34" t="n">
        <f aca="false">MATCH(CONCATENATE("DISC ",TEXT($BV258,"mmm-yyyy")),Curves!$11:$11,0)</f>
        <v>41</v>
      </c>
      <c r="DO258" s="34" t="n">
        <f aca="false">MATCH(CONCATENATE("NG ",TEXT($BW258,"mmm-yyyy")),Curves!$11:$11,0)</f>
        <v>30</v>
      </c>
      <c r="DP258" s="34" t="n">
        <f aca="false">MATCH(CONCATENATE("B ",TEXT($BW258,"mmm-yyyy")),Curves!$11:$11,0)</f>
        <v>18</v>
      </c>
      <c r="DQ258" s="34" t="n">
        <f aca="false">MATCH(CONCATENATE("DISC ",TEXT($BW258,"mmm-yyyy")),Curves!$11:$11,0)</f>
        <v>42</v>
      </c>
    </row>
    <row r="259" customFormat="false" ht="12.75" hidden="false" customHeight="false" outlineLevel="0" collapsed="false">
      <c r="B259" s="26" t="n">
        <f aca="false">IF(C259&lt;&gt;"",IF(C259&gt;=(WORKDAY(EOMONTH(C259,0)+1,-2)),EOMONTH(EOMONTH(C259,0)+1,0)+1,EOMONTH(C259,0)+1),"")</f>
        <v>36161</v>
      </c>
      <c r="C259" s="45" t="n">
        <f aca="false">IF(Curves!C268&lt;&gt;"",Curves!C268,"")</f>
        <v>36142</v>
      </c>
      <c r="D259" s="46"/>
      <c r="E259" s="47" t="n">
        <f aca="false">(T259+U259)*V259</f>
        <v>0</v>
      </c>
      <c r="F259" s="47" t="n">
        <f aca="false">(X259+Y259)*Z259</f>
        <v>0</v>
      </c>
      <c r="G259" s="47" t="n">
        <f aca="false">(AB259+AC259)*AD259</f>
        <v>0</v>
      </c>
      <c r="H259" s="47" t="n">
        <f aca="false">(AF259+AG259)*AH259</f>
        <v>0</v>
      </c>
      <c r="I259" s="47" t="n">
        <f aca="false">(AJ259+AK259)*AL259</f>
        <v>0</v>
      </c>
      <c r="J259" s="47" t="n">
        <f aca="false">(AN259+AO259)*AP259</f>
        <v>0</v>
      </c>
      <c r="K259" s="47" t="n">
        <f aca="false">(AR259+AS259)*AT259</f>
        <v>0</v>
      </c>
      <c r="L259" s="47" t="n">
        <f aca="false">(AV259+AW259)*AX259</f>
        <v>0</v>
      </c>
      <c r="M259" s="47" t="n">
        <f aca="false">(AZ259+BA259)*BB259</f>
        <v>0</v>
      </c>
      <c r="N259" s="47" t="n">
        <f aca="false">(BD259+BE259)*BF259</f>
        <v>0</v>
      </c>
      <c r="O259" s="48" t="n">
        <f aca="false">(BH259+BI259)*BJ259</f>
        <v>0</v>
      </c>
      <c r="P259" s="49" t="n">
        <f aca="false">MAX(E259:O259)</f>
        <v>0</v>
      </c>
      <c r="Q259" s="49" t="n">
        <f aca="false">MIN(M259:O259)</f>
        <v>0</v>
      </c>
      <c r="R259" s="50" t="n">
        <f aca="false">IF(P259-Q259&lt;&gt;0,P259-Q259,R258)</f>
        <v>0.0091899503240267</v>
      </c>
      <c r="T259" s="31" t="n">
        <f aca="false">INDEX(Curves!$A$12:$AZ$907,$BZ259,CA259)</f>
        <v>0</v>
      </c>
      <c r="U259" s="31" t="n">
        <f aca="false">INDEX(Curves!$A$12:$AZ$907,$BZ259,CB259)</f>
        <v>0</v>
      </c>
      <c r="V259" s="31" t="n">
        <f aca="false">INDEX(Curves!$A$12:$AZ$907,$BZ259,CC259)</f>
        <v>0</v>
      </c>
      <c r="W259" s="31"/>
      <c r="X259" s="31" t="n">
        <f aca="false">INDEX(Curves!$A$12:$AZ$907,$BZ259,CE259)</f>
        <v>0</v>
      </c>
      <c r="Y259" s="31" t="n">
        <f aca="false">INDEX(Curves!$A$12:$AZ$907,$BZ259,CF259)</f>
        <v>0</v>
      </c>
      <c r="Z259" s="31" t="n">
        <f aca="false">INDEX(Curves!$A$12:$AZ$907,$BZ259,CG259)</f>
        <v>0</v>
      </c>
      <c r="AA259" s="31"/>
      <c r="AB259" s="31" t="n">
        <f aca="false">INDEX(Curves!$A$12:$AZ$907,$BZ259,CI259)</f>
        <v>0</v>
      </c>
      <c r="AC259" s="31" t="n">
        <f aca="false">INDEX(Curves!$A$12:$AZ$907,$BZ259,CJ259)</f>
        <v>0</v>
      </c>
      <c r="AD259" s="31" t="n">
        <f aca="false">INDEX(Curves!$A$12:$AZ$907,$BZ259,CK259)</f>
        <v>0</v>
      </c>
      <c r="AE259" s="31"/>
      <c r="AF259" s="31" t="n">
        <f aca="false">INDEX(Curves!$A$12:$AZ$907,$BZ259,CM259)</f>
        <v>0</v>
      </c>
      <c r="AG259" s="31" t="n">
        <f aca="false">INDEX(Curves!$A$12:$AZ$907,$BZ259,CN259)</f>
        <v>0</v>
      </c>
      <c r="AH259" s="31" t="n">
        <f aca="false">INDEX(Curves!$A$12:$AZ$907,$BZ259,CO259)</f>
        <v>0</v>
      </c>
      <c r="AI259" s="31"/>
      <c r="AJ259" s="31" t="n">
        <f aca="false">INDEX(Curves!$A$12:$AZ$907,$BZ259,CQ259)</f>
        <v>0</v>
      </c>
      <c r="AK259" s="31" t="n">
        <f aca="false">INDEX(Curves!$A$12:$AZ$907,$BZ259,CR259)</f>
        <v>0</v>
      </c>
      <c r="AL259" s="31" t="n">
        <f aca="false">INDEX(Curves!$A$12:$AZ$907,$BZ259,CS259)</f>
        <v>0</v>
      </c>
      <c r="AM259" s="31"/>
      <c r="AN259" s="31" t="n">
        <f aca="false">INDEX(Curves!$A$12:$AZ$907,$BZ259,CU259)</f>
        <v>0</v>
      </c>
      <c r="AO259" s="31" t="n">
        <f aca="false">INDEX(Curves!$A$12:$AZ$907,$BZ259,CV259)</f>
        <v>0</v>
      </c>
      <c r="AP259" s="31" t="n">
        <f aca="false">INDEX(Curves!$A$12:$AZ$907,$BZ259,CW259)</f>
        <v>0</v>
      </c>
      <c r="AQ259" s="31"/>
      <c r="AR259" s="31" t="n">
        <f aca="false">INDEX(Curves!$A$12:$AZ$907,$BZ259,CY259)</f>
        <v>0</v>
      </c>
      <c r="AS259" s="31" t="n">
        <f aca="false">INDEX(Curves!$A$12:$AZ$907,$BZ259,CZ259)</f>
        <v>0</v>
      </c>
      <c r="AT259" s="31" t="n">
        <f aca="false">INDEX(Curves!$A$12:$AZ$907,$BZ259,DA259)</f>
        <v>0</v>
      </c>
      <c r="AU259" s="31"/>
      <c r="AV259" s="31" t="n">
        <f aca="false">INDEX(Curves!$A$12:$AZ$907,$BZ259,DC259)</f>
        <v>0</v>
      </c>
      <c r="AW259" s="31" t="n">
        <f aca="false">INDEX(Curves!$A$12:$AZ$907,$BZ259,DD259)</f>
        <v>0</v>
      </c>
      <c r="AX259" s="31" t="n">
        <f aca="false">INDEX(Curves!$A$12:$AZ$907,$BZ259,DE259)</f>
        <v>0</v>
      </c>
      <c r="AY259" s="31"/>
      <c r="AZ259" s="31" t="n">
        <f aca="false">INDEX(Curves!$A$12:$AZ$907,$BZ259,DG259)</f>
        <v>0</v>
      </c>
      <c r="BA259" s="31" t="n">
        <f aca="false">INDEX(Curves!$A$12:$AZ$907,$BZ259,DH259)</f>
        <v>0</v>
      </c>
      <c r="BB259" s="31" t="n">
        <f aca="false">INDEX(Curves!$A$12:$AZ$907,$BZ259,DI259)</f>
        <v>0</v>
      </c>
      <c r="BC259" s="31"/>
      <c r="BD259" s="31" t="n">
        <f aca="false">INDEX(Curves!$A$12:$AZ$907,$BZ259,DK259)</f>
        <v>0</v>
      </c>
      <c r="BE259" s="31" t="n">
        <f aca="false">INDEX(Curves!$A$12:$AZ$907,$BZ259,DL259)</f>
        <v>0</v>
      </c>
      <c r="BF259" s="31" t="n">
        <f aca="false">INDEX(Curves!$A$12:$AZ$907,$BZ259,DM259)</f>
        <v>0</v>
      </c>
      <c r="BG259" s="31"/>
      <c r="BH259" s="31" t="n">
        <f aca="false">INDEX(Curves!$A$12:$AZ$907,$BZ259,DO259)</f>
        <v>0</v>
      </c>
      <c r="BI259" s="31" t="n">
        <f aca="false">INDEX(Curves!$A$12:$AZ$907,$BZ259,DP259)</f>
        <v>0</v>
      </c>
      <c r="BJ259" s="31" t="n">
        <f aca="false">INDEX(Curves!$A$12:$AZ$907,$BZ259,DQ259)</f>
        <v>0</v>
      </c>
      <c r="BK259" s="0"/>
      <c r="BL259" s="0"/>
      <c r="BM259" s="51" t="n">
        <f aca="false">BM258</f>
        <v>35916</v>
      </c>
      <c r="BN259" s="51" t="n">
        <f aca="false">EOMONTH(BM259,1)</f>
        <v>35976</v>
      </c>
      <c r="BO259" s="51" t="n">
        <f aca="false">EOMONTH(BN259,1)</f>
        <v>36007</v>
      </c>
      <c r="BP259" s="51" t="n">
        <f aca="false">EOMONTH(BO259,1)</f>
        <v>36038</v>
      </c>
      <c r="BQ259" s="51" t="n">
        <f aca="false">EOMONTH(BP259,1)</f>
        <v>36068</v>
      </c>
      <c r="BR259" s="51" t="n">
        <f aca="false">EOMONTH(BQ259,1)</f>
        <v>36099</v>
      </c>
      <c r="BS259" s="51" t="n">
        <f aca="false">EOMONTH(BR259,1)</f>
        <v>36129</v>
      </c>
      <c r="BT259" s="51" t="n">
        <f aca="false">EOMONTH(BS259,1)</f>
        <v>36160</v>
      </c>
      <c r="BU259" s="51" t="n">
        <f aca="false">EOMONTH(BT259,1)</f>
        <v>36191</v>
      </c>
      <c r="BV259" s="51" t="n">
        <f aca="false">EOMONTH(BU259,1)</f>
        <v>36219</v>
      </c>
      <c r="BW259" s="51" t="n">
        <f aca="false">EOMONTH(BV259,1)</f>
        <v>36250</v>
      </c>
      <c r="BX259" s="52"/>
      <c r="BZ259" s="34" t="n">
        <f aca="false">MATCH(C259,Curves!$C$12:$C$433,0)</f>
        <v>257</v>
      </c>
      <c r="CA259" s="34" t="n">
        <f aca="false">MATCH(CONCATENATE("NG ",TEXT($BM259,"mmm-yyyy")),Curves!$11:$11,0)</f>
        <v>20</v>
      </c>
      <c r="CB259" s="34" t="n">
        <f aca="false">MATCH(CONCATENATE("B ",TEXT($BM259,"mmm-yyyy")),Curves!$11:$11,0)</f>
        <v>8</v>
      </c>
      <c r="CC259" s="34" t="n">
        <f aca="false">MATCH(CONCATENATE("DISC ",TEXT($BM259,"mmm-yyyy")),Curves!$11:$11,0)</f>
        <v>32</v>
      </c>
      <c r="CD259" s="34"/>
      <c r="CE259" s="34" t="n">
        <f aca="false">MATCH(CONCATENATE("NG ",TEXT($BN259,"mmm-yyyy")),Curves!$11:$11,0)</f>
        <v>21</v>
      </c>
      <c r="CF259" s="34" t="n">
        <f aca="false">MATCH(CONCATENATE("B ",TEXT($BN259,"mmm-yyyy")),Curves!$11:$11,0)</f>
        <v>9</v>
      </c>
      <c r="CG259" s="34" t="n">
        <f aca="false">MATCH(CONCATENATE("DISC ",TEXT($BN259,"mmm-yyyy")),Curves!$11:$11,0)</f>
        <v>33</v>
      </c>
      <c r="CH259" s="34"/>
      <c r="CI259" s="34" t="n">
        <f aca="false">MATCH(CONCATENATE("NG ",TEXT($BO259,"mmm-yyyy")),Curves!$11:$11,0)</f>
        <v>22</v>
      </c>
      <c r="CJ259" s="34" t="n">
        <f aca="false">MATCH(CONCATENATE("B ",TEXT($BO259,"mmm-yyyy")),Curves!$11:$11,0)</f>
        <v>10</v>
      </c>
      <c r="CK259" s="34" t="n">
        <f aca="false">MATCH(CONCATENATE("DISC ",TEXT($BO259,"mmm-yyyy")),Curves!$11:$11,0)</f>
        <v>34</v>
      </c>
      <c r="CL259" s="34"/>
      <c r="CM259" s="34" t="n">
        <f aca="false">MATCH(CONCATENATE("NG ",TEXT($BP259,"mmm-yyyy")),Curves!$11:$11,0)</f>
        <v>23</v>
      </c>
      <c r="CN259" s="34" t="n">
        <f aca="false">MATCH(CONCATENATE("B ",TEXT($BP259,"mmm-yyyy")),Curves!$11:$11,0)</f>
        <v>11</v>
      </c>
      <c r="CO259" s="34" t="n">
        <f aca="false">MATCH(CONCATENATE("DISC ",TEXT($BP259,"mmm-yyyy")),Curves!$11:$11,0)</f>
        <v>35</v>
      </c>
      <c r="CP259" s="34"/>
      <c r="CQ259" s="34" t="n">
        <f aca="false">MATCH(CONCATENATE("NG ",TEXT($BQ259,"mmm-yyyy")),Curves!$11:$11,0)</f>
        <v>24</v>
      </c>
      <c r="CR259" s="34" t="n">
        <f aca="false">MATCH(CONCATENATE("B ",TEXT($BQ259,"mmm-yyyy")),Curves!$11:$11,0)</f>
        <v>12</v>
      </c>
      <c r="CS259" s="34" t="n">
        <f aca="false">MATCH(CONCATENATE("DISC ",TEXT($BQ259,"mmm-yyyy")),Curves!$11:$11,0)</f>
        <v>36</v>
      </c>
      <c r="CT259" s="34"/>
      <c r="CU259" s="34" t="n">
        <f aca="false">MATCH(CONCATENATE("NG ",TEXT($BR259,"mmm-yyyy")),Curves!$11:$11,0)</f>
        <v>25</v>
      </c>
      <c r="CV259" s="34" t="n">
        <f aca="false">MATCH(CONCATENATE("B ",TEXT($BR259,"mmm-yyyy")),Curves!$11:$11,0)</f>
        <v>13</v>
      </c>
      <c r="CW259" s="34" t="n">
        <f aca="false">MATCH(CONCATENATE("DISC ",TEXT($BR259,"mmm-yyyy")),Curves!$11:$11,0)</f>
        <v>37</v>
      </c>
      <c r="CX259" s="34"/>
      <c r="CY259" s="34" t="n">
        <f aca="false">MATCH(CONCATENATE("NG ",TEXT($BS259,"mmm-yyyy")),Curves!$11:$11,0)</f>
        <v>26</v>
      </c>
      <c r="CZ259" s="34" t="n">
        <f aca="false">MATCH(CONCATENATE("B ",TEXT($BS259,"mmm-yyyy")),Curves!$11:$11,0)</f>
        <v>14</v>
      </c>
      <c r="DA259" s="34" t="n">
        <f aca="false">MATCH(CONCATENATE("DISC ",TEXT($BS259,"mmm-yyyy")),Curves!$11:$11,0)</f>
        <v>38</v>
      </c>
      <c r="DB259" s="34"/>
      <c r="DC259" s="34" t="n">
        <f aca="false">MATCH(CONCATENATE("NG ",TEXT($BT259,"mmm-yyyy")),Curves!$11:$11,0)</f>
        <v>27</v>
      </c>
      <c r="DD259" s="34" t="n">
        <f aca="false">MATCH(CONCATENATE("B ",TEXT($BT259,"mmm-yyyy")),Curves!$11:$11,0)</f>
        <v>15</v>
      </c>
      <c r="DE259" s="34" t="n">
        <f aca="false">MATCH(CONCATENATE("DISC ",TEXT($BT259,"mmm-yyyy")),Curves!$11:$11,0)</f>
        <v>39</v>
      </c>
      <c r="DF259" s="34"/>
      <c r="DG259" s="34" t="n">
        <f aca="false">MATCH(CONCATENATE("NG ",TEXT($BU259,"mmm-yyyy")),Curves!$11:$11,0)</f>
        <v>28</v>
      </c>
      <c r="DH259" s="34" t="n">
        <f aca="false">MATCH(CONCATENATE("B ",TEXT($BU259,"mmm-yyyy")),Curves!$11:$11,0)</f>
        <v>16</v>
      </c>
      <c r="DI259" s="34" t="n">
        <f aca="false">MATCH(CONCATENATE("DISC ",TEXT($BU259,"mmm-yyyy")),Curves!$11:$11,0)</f>
        <v>40</v>
      </c>
      <c r="DK259" s="34" t="n">
        <f aca="false">MATCH(CONCATENATE("NG ",TEXT($BV259,"mmm-yyyy")),Curves!$11:$11,0)</f>
        <v>29</v>
      </c>
      <c r="DL259" s="34" t="n">
        <f aca="false">MATCH(CONCATENATE("B ",TEXT($BV259,"mmm-yyyy")),Curves!$11:$11,0)</f>
        <v>17</v>
      </c>
      <c r="DM259" s="34" t="n">
        <f aca="false">MATCH(CONCATENATE("DISC ",TEXT($BV259,"mmm-yyyy")),Curves!$11:$11,0)</f>
        <v>41</v>
      </c>
      <c r="DO259" s="34" t="n">
        <f aca="false">MATCH(CONCATENATE("NG ",TEXT($BW259,"mmm-yyyy")),Curves!$11:$11,0)</f>
        <v>30</v>
      </c>
      <c r="DP259" s="34" t="n">
        <f aca="false">MATCH(CONCATENATE("B ",TEXT($BW259,"mmm-yyyy")),Curves!$11:$11,0)</f>
        <v>18</v>
      </c>
      <c r="DQ259" s="34" t="n">
        <f aca="false">MATCH(CONCATENATE("DISC ",TEXT($BW259,"mmm-yyyy")),Curves!$11:$11,0)</f>
        <v>42</v>
      </c>
    </row>
    <row r="260" customFormat="false" ht="12.75" hidden="false" customHeight="false" outlineLevel="0" collapsed="false">
      <c r="B260" s="26" t="n">
        <f aca="false">IF(C260&lt;&gt;"",IF(C260&gt;=(WORKDAY(EOMONTH(C260,0)+1,-2)),EOMONTH(EOMONTH(C260,0)+1,0)+1,EOMONTH(C260,0)+1),"")</f>
        <v>36161</v>
      </c>
      <c r="C260" s="45" t="n">
        <f aca="false">IF(Curves!C269&lt;&gt;"",Curves!C269,"")</f>
        <v>36143</v>
      </c>
      <c r="D260" s="46"/>
      <c r="E260" s="47" t="n">
        <f aca="false">(T260+U260)*V260</f>
        <v>0</v>
      </c>
      <c r="F260" s="47" t="n">
        <f aca="false">(X260+Y260)*Z260</f>
        <v>0</v>
      </c>
      <c r="G260" s="47" t="n">
        <f aca="false">(AB260+AC260)*AD260</f>
        <v>0</v>
      </c>
      <c r="H260" s="47" t="n">
        <f aca="false">(AF260+AG260)*AH260</f>
        <v>0</v>
      </c>
      <c r="I260" s="47" t="n">
        <f aca="false">(AJ260+AK260)*AL260</f>
        <v>0</v>
      </c>
      <c r="J260" s="47" t="n">
        <f aca="false">(AN260+AO260)*AP260</f>
        <v>0</v>
      </c>
      <c r="K260" s="47" t="n">
        <f aca="false">(AR260+AS260)*AT260</f>
        <v>0</v>
      </c>
      <c r="L260" s="47" t="n">
        <f aca="false">(AV260+AW260)*AX260</f>
        <v>0</v>
      </c>
      <c r="M260" s="47" t="n">
        <f aca="false">(AZ260+BA260)*BB260</f>
        <v>2.38576497094319</v>
      </c>
      <c r="N260" s="47" t="n">
        <f aca="false">(BD260+BE260)*BF260</f>
        <v>2.37166454695626</v>
      </c>
      <c r="O260" s="48" t="n">
        <f aca="false">(BH260+BI260)*BJ260</f>
        <v>2.35763688727925</v>
      </c>
      <c r="P260" s="49" t="n">
        <f aca="false">MAX(E260:O260)</f>
        <v>2.38576497094319</v>
      </c>
      <c r="Q260" s="49" t="n">
        <f aca="false">MIN(M260:O260)</f>
        <v>2.35763688727925</v>
      </c>
      <c r="R260" s="50" t="n">
        <f aca="false">IF(P260-Q260&lt;&gt;0,P260-Q260,R259)</f>
        <v>0.028128083663943</v>
      </c>
      <c r="T260" s="31" t="n">
        <f aca="false">INDEX(Curves!$A$12:$AZ$907,$BZ260,CA260)</f>
        <v>0</v>
      </c>
      <c r="U260" s="31" t="n">
        <f aca="false">INDEX(Curves!$A$12:$AZ$907,$BZ260,CB260)</f>
        <v>0</v>
      </c>
      <c r="V260" s="31" t="n">
        <f aca="false">INDEX(Curves!$A$12:$AZ$907,$BZ260,CC260)</f>
        <v>0</v>
      </c>
      <c r="W260" s="31"/>
      <c r="X260" s="31" t="n">
        <f aca="false">INDEX(Curves!$A$12:$AZ$907,$BZ260,CE260)</f>
        <v>0</v>
      </c>
      <c r="Y260" s="31" t="n">
        <f aca="false">INDEX(Curves!$A$12:$AZ$907,$BZ260,CF260)</f>
        <v>0</v>
      </c>
      <c r="Z260" s="31" t="n">
        <f aca="false">INDEX(Curves!$A$12:$AZ$907,$BZ260,CG260)</f>
        <v>0</v>
      </c>
      <c r="AA260" s="31"/>
      <c r="AB260" s="31" t="n">
        <f aca="false">INDEX(Curves!$A$12:$AZ$907,$BZ260,CI260)</f>
        <v>0</v>
      </c>
      <c r="AC260" s="31" t="n">
        <f aca="false">INDEX(Curves!$A$12:$AZ$907,$BZ260,CJ260)</f>
        <v>0</v>
      </c>
      <c r="AD260" s="31" t="n">
        <f aca="false">INDEX(Curves!$A$12:$AZ$907,$BZ260,CK260)</f>
        <v>0</v>
      </c>
      <c r="AE260" s="31"/>
      <c r="AF260" s="31" t="n">
        <f aca="false">INDEX(Curves!$A$12:$AZ$907,$BZ260,CM260)</f>
        <v>0</v>
      </c>
      <c r="AG260" s="31" t="n">
        <f aca="false">INDEX(Curves!$A$12:$AZ$907,$BZ260,CN260)</f>
        <v>0</v>
      </c>
      <c r="AH260" s="31" t="n">
        <f aca="false">INDEX(Curves!$A$12:$AZ$907,$BZ260,CO260)</f>
        <v>0</v>
      </c>
      <c r="AI260" s="31"/>
      <c r="AJ260" s="31" t="n">
        <f aca="false">INDEX(Curves!$A$12:$AZ$907,$BZ260,CQ260)</f>
        <v>0</v>
      </c>
      <c r="AK260" s="31" t="n">
        <f aca="false">INDEX(Curves!$A$12:$AZ$907,$BZ260,CR260)</f>
        <v>0</v>
      </c>
      <c r="AL260" s="31" t="n">
        <f aca="false">INDEX(Curves!$A$12:$AZ$907,$BZ260,CS260)</f>
        <v>0</v>
      </c>
      <c r="AM260" s="31"/>
      <c r="AN260" s="31" t="n">
        <f aca="false">INDEX(Curves!$A$12:$AZ$907,$BZ260,CU260)</f>
        <v>0</v>
      </c>
      <c r="AO260" s="31" t="n">
        <f aca="false">INDEX(Curves!$A$12:$AZ$907,$BZ260,CV260)</f>
        <v>0</v>
      </c>
      <c r="AP260" s="31" t="n">
        <f aca="false">INDEX(Curves!$A$12:$AZ$907,$BZ260,CW260)</f>
        <v>0</v>
      </c>
      <c r="AQ260" s="31"/>
      <c r="AR260" s="31" t="n">
        <f aca="false">INDEX(Curves!$A$12:$AZ$907,$BZ260,CY260)</f>
        <v>0</v>
      </c>
      <c r="AS260" s="31" t="n">
        <f aca="false">INDEX(Curves!$A$12:$AZ$907,$BZ260,CZ260)</f>
        <v>0</v>
      </c>
      <c r="AT260" s="31" t="n">
        <f aca="false">INDEX(Curves!$A$12:$AZ$907,$BZ260,DA260)</f>
        <v>0</v>
      </c>
      <c r="AU260" s="31"/>
      <c r="AV260" s="31" t="n">
        <f aca="false">INDEX(Curves!$A$12:$AZ$907,$BZ260,DC260)</f>
        <v>0</v>
      </c>
      <c r="AW260" s="31" t="n">
        <f aca="false">INDEX(Curves!$A$12:$AZ$907,$BZ260,DD260)</f>
        <v>0</v>
      </c>
      <c r="AX260" s="31" t="n">
        <f aca="false">INDEX(Curves!$A$12:$AZ$907,$BZ260,DE260)</f>
        <v>0</v>
      </c>
      <c r="AY260" s="31"/>
      <c r="AZ260" s="31" t="n">
        <f aca="false">INDEX(Curves!$A$12:$AZ$907,$BZ260,DG260)</f>
        <v>1.952</v>
      </c>
      <c r="BA260" s="31" t="n">
        <f aca="false">INDEX(Curves!$A$12:$AZ$907,$BZ260,DH260)</f>
        <v>0.44</v>
      </c>
      <c r="BB260" s="31" t="n">
        <f aca="false">INDEX(Curves!$A$12:$AZ$907,$BZ260,DI260)</f>
        <v>0.997393382501335</v>
      </c>
      <c r="BC260" s="31"/>
      <c r="BD260" s="31" t="n">
        <f aca="false">INDEX(Curves!$A$12:$AZ$907,$BZ260,DK260)</f>
        <v>1.994</v>
      </c>
      <c r="BE260" s="31" t="n">
        <f aca="false">INDEX(Curves!$A$12:$AZ$907,$BZ260,DL260)</f>
        <v>0.395</v>
      </c>
      <c r="BF260" s="31" t="n">
        <f aca="false">INDEX(Curves!$A$12:$AZ$907,$BZ260,DM260)</f>
        <v>0.992743636231167</v>
      </c>
      <c r="BG260" s="31"/>
      <c r="BH260" s="31" t="n">
        <f aca="false">INDEX(Curves!$A$12:$AZ$907,$BZ260,DO260)</f>
        <v>1.999</v>
      </c>
      <c r="BI260" s="31" t="n">
        <f aca="false">INDEX(Curves!$A$12:$AZ$907,$BZ260,DP260)</f>
        <v>0.385</v>
      </c>
      <c r="BJ260" s="31" t="n">
        <f aca="false">INDEX(Curves!$A$12:$AZ$907,$BZ260,DQ260)</f>
        <v>0.988941647348679</v>
      </c>
      <c r="BK260" s="0"/>
      <c r="BL260" s="0"/>
      <c r="BM260" s="51" t="n">
        <f aca="false">BM259</f>
        <v>35916</v>
      </c>
      <c r="BN260" s="51" t="n">
        <f aca="false">EOMONTH(BM260,1)</f>
        <v>35976</v>
      </c>
      <c r="BO260" s="51" t="n">
        <f aca="false">EOMONTH(BN260,1)</f>
        <v>36007</v>
      </c>
      <c r="BP260" s="51" t="n">
        <f aca="false">EOMONTH(BO260,1)</f>
        <v>36038</v>
      </c>
      <c r="BQ260" s="51" t="n">
        <f aca="false">EOMONTH(BP260,1)</f>
        <v>36068</v>
      </c>
      <c r="BR260" s="51" t="n">
        <f aca="false">EOMONTH(BQ260,1)</f>
        <v>36099</v>
      </c>
      <c r="BS260" s="51" t="n">
        <f aca="false">EOMONTH(BR260,1)</f>
        <v>36129</v>
      </c>
      <c r="BT260" s="51" t="n">
        <f aca="false">EOMONTH(BS260,1)</f>
        <v>36160</v>
      </c>
      <c r="BU260" s="51" t="n">
        <f aca="false">EOMONTH(BT260,1)</f>
        <v>36191</v>
      </c>
      <c r="BV260" s="51" t="n">
        <f aca="false">EOMONTH(BU260,1)</f>
        <v>36219</v>
      </c>
      <c r="BW260" s="51" t="n">
        <f aca="false">EOMONTH(BV260,1)</f>
        <v>36250</v>
      </c>
      <c r="BX260" s="52"/>
      <c r="BZ260" s="34" t="n">
        <f aca="false">MATCH(C260,Curves!$C$12:$C$433,0)</f>
        <v>258</v>
      </c>
      <c r="CA260" s="34" t="n">
        <f aca="false">MATCH(CONCATENATE("NG ",TEXT($BM260,"mmm-yyyy")),Curves!$11:$11,0)</f>
        <v>20</v>
      </c>
      <c r="CB260" s="34" t="n">
        <f aca="false">MATCH(CONCATENATE("B ",TEXT($BM260,"mmm-yyyy")),Curves!$11:$11,0)</f>
        <v>8</v>
      </c>
      <c r="CC260" s="34" t="n">
        <f aca="false">MATCH(CONCATENATE("DISC ",TEXT($BM260,"mmm-yyyy")),Curves!$11:$11,0)</f>
        <v>32</v>
      </c>
      <c r="CD260" s="34"/>
      <c r="CE260" s="34" t="n">
        <f aca="false">MATCH(CONCATENATE("NG ",TEXT($BN260,"mmm-yyyy")),Curves!$11:$11,0)</f>
        <v>21</v>
      </c>
      <c r="CF260" s="34" t="n">
        <f aca="false">MATCH(CONCATENATE("B ",TEXT($BN260,"mmm-yyyy")),Curves!$11:$11,0)</f>
        <v>9</v>
      </c>
      <c r="CG260" s="34" t="n">
        <f aca="false">MATCH(CONCATENATE("DISC ",TEXT($BN260,"mmm-yyyy")),Curves!$11:$11,0)</f>
        <v>33</v>
      </c>
      <c r="CH260" s="34"/>
      <c r="CI260" s="34" t="n">
        <f aca="false">MATCH(CONCATENATE("NG ",TEXT($BO260,"mmm-yyyy")),Curves!$11:$11,0)</f>
        <v>22</v>
      </c>
      <c r="CJ260" s="34" t="n">
        <f aca="false">MATCH(CONCATENATE("B ",TEXT($BO260,"mmm-yyyy")),Curves!$11:$11,0)</f>
        <v>10</v>
      </c>
      <c r="CK260" s="34" t="n">
        <f aca="false">MATCH(CONCATENATE("DISC ",TEXT($BO260,"mmm-yyyy")),Curves!$11:$11,0)</f>
        <v>34</v>
      </c>
      <c r="CL260" s="34"/>
      <c r="CM260" s="34" t="n">
        <f aca="false">MATCH(CONCATENATE("NG ",TEXT($BP260,"mmm-yyyy")),Curves!$11:$11,0)</f>
        <v>23</v>
      </c>
      <c r="CN260" s="34" t="n">
        <f aca="false">MATCH(CONCATENATE("B ",TEXT($BP260,"mmm-yyyy")),Curves!$11:$11,0)</f>
        <v>11</v>
      </c>
      <c r="CO260" s="34" t="n">
        <f aca="false">MATCH(CONCATENATE("DISC ",TEXT($BP260,"mmm-yyyy")),Curves!$11:$11,0)</f>
        <v>35</v>
      </c>
      <c r="CP260" s="34"/>
      <c r="CQ260" s="34" t="n">
        <f aca="false">MATCH(CONCATENATE("NG ",TEXT($BQ260,"mmm-yyyy")),Curves!$11:$11,0)</f>
        <v>24</v>
      </c>
      <c r="CR260" s="34" t="n">
        <f aca="false">MATCH(CONCATENATE("B ",TEXT($BQ260,"mmm-yyyy")),Curves!$11:$11,0)</f>
        <v>12</v>
      </c>
      <c r="CS260" s="34" t="n">
        <f aca="false">MATCH(CONCATENATE("DISC ",TEXT($BQ260,"mmm-yyyy")),Curves!$11:$11,0)</f>
        <v>36</v>
      </c>
      <c r="CT260" s="34"/>
      <c r="CU260" s="34" t="n">
        <f aca="false">MATCH(CONCATENATE("NG ",TEXT($BR260,"mmm-yyyy")),Curves!$11:$11,0)</f>
        <v>25</v>
      </c>
      <c r="CV260" s="34" t="n">
        <f aca="false">MATCH(CONCATENATE("B ",TEXT($BR260,"mmm-yyyy")),Curves!$11:$11,0)</f>
        <v>13</v>
      </c>
      <c r="CW260" s="34" t="n">
        <f aca="false">MATCH(CONCATENATE("DISC ",TEXT($BR260,"mmm-yyyy")),Curves!$11:$11,0)</f>
        <v>37</v>
      </c>
      <c r="CX260" s="34"/>
      <c r="CY260" s="34" t="n">
        <f aca="false">MATCH(CONCATENATE("NG ",TEXT($BS260,"mmm-yyyy")),Curves!$11:$11,0)</f>
        <v>26</v>
      </c>
      <c r="CZ260" s="34" t="n">
        <f aca="false">MATCH(CONCATENATE("B ",TEXT($BS260,"mmm-yyyy")),Curves!$11:$11,0)</f>
        <v>14</v>
      </c>
      <c r="DA260" s="34" t="n">
        <f aca="false">MATCH(CONCATENATE("DISC ",TEXT($BS260,"mmm-yyyy")),Curves!$11:$11,0)</f>
        <v>38</v>
      </c>
      <c r="DB260" s="34"/>
      <c r="DC260" s="34" t="n">
        <f aca="false">MATCH(CONCATENATE("NG ",TEXT($BT260,"mmm-yyyy")),Curves!$11:$11,0)</f>
        <v>27</v>
      </c>
      <c r="DD260" s="34" t="n">
        <f aca="false">MATCH(CONCATENATE("B ",TEXT($BT260,"mmm-yyyy")),Curves!$11:$11,0)</f>
        <v>15</v>
      </c>
      <c r="DE260" s="34" t="n">
        <f aca="false">MATCH(CONCATENATE("DISC ",TEXT($BT260,"mmm-yyyy")),Curves!$11:$11,0)</f>
        <v>39</v>
      </c>
      <c r="DF260" s="34"/>
      <c r="DG260" s="34" t="n">
        <f aca="false">MATCH(CONCATENATE("NG ",TEXT($BU260,"mmm-yyyy")),Curves!$11:$11,0)</f>
        <v>28</v>
      </c>
      <c r="DH260" s="34" t="n">
        <f aca="false">MATCH(CONCATENATE("B ",TEXT($BU260,"mmm-yyyy")),Curves!$11:$11,0)</f>
        <v>16</v>
      </c>
      <c r="DI260" s="34" t="n">
        <f aca="false">MATCH(CONCATENATE("DISC ",TEXT($BU260,"mmm-yyyy")),Curves!$11:$11,0)</f>
        <v>40</v>
      </c>
      <c r="DK260" s="34" t="n">
        <f aca="false">MATCH(CONCATENATE("NG ",TEXT($BV260,"mmm-yyyy")),Curves!$11:$11,0)</f>
        <v>29</v>
      </c>
      <c r="DL260" s="34" t="n">
        <f aca="false">MATCH(CONCATENATE("B ",TEXT($BV260,"mmm-yyyy")),Curves!$11:$11,0)</f>
        <v>17</v>
      </c>
      <c r="DM260" s="34" t="n">
        <f aca="false">MATCH(CONCATENATE("DISC ",TEXT($BV260,"mmm-yyyy")),Curves!$11:$11,0)</f>
        <v>41</v>
      </c>
      <c r="DO260" s="34" t="n">
        <f aca="false">MATCH(CONCATENATE("NG ",TEXT($BW260,"mmm-yyyy")),Curves!$11:$11,0)</f>
        <v>30</v>
      </c>
      <c r="DP260" s="34" t="n">
        <f aca="false">MATCH(CONCATENATE("B ",TEXT($BW260,"mmm-yyyy")),Curves!$11:$11,0)</f>
        <v>18</v>
      </c>
      <c r="DQ260" s="34" t="n">
        <f aca="false">MATCH(CONCATENATE("DISC ",TEXT($BW260,"mmm-yyyy")),Curves!$11:$11,0)</f>
        <v>42</v>
      </c>
    </row>
    <row r="261" customFormat="false" ht="12.75" hidden="false" customHeight="false" outlineLevel="0" collapsed="false">
      <c r="B261" s="26" t="n">
        <f aca="false">IF(C261&lt;&gt;"",IF(C261&gt;=(WORKDAY(EOMONTH(C261,0)+1,-2)),EOMONTH(EOMONTH(C261,0)+1,0)+1,EOMONTH(C261,0)+1),"")</f>
        <v>36161</v>
      </c>
      <c r="C261" s="45" t="n">
        <f aca="false">IF(Curves!C270&lt;&gt;"",Curves!C270,"")</f>
        <v>36144</v>
      </c>
      <c r="D261" s="46"/>
      <c r="E261" s="47" t="n">
        <f aca="false">(T261+U261)*V261</f>
        <v>0</v>
      </c>
      <c r="F261" s="47" t="n">
        <f aca="false">(X261+Y261)*Z261</f>
        <v>0</v>
      </c>
      <c r="G261" s="47" t="n">
        <f aca="false">(AB261+AC261)*AD261</f>
        <v>0</v>
      </c>
      <c r="H261" s="47" t="n">
        <f aca="false">(AF261+AG261)*AH261</f>
        <v>0</v>
      </c>
      <c r="I261" s="47" t="n">
        <f aca="false">(AJ261+AK261)*AL261</f>
        <v>0</v>
      </c>
      <c r="J261" s="47" t="n">
        <f aca="false">(AN261+AO261)*AP261</f>
        <v>0</v>
      </c>
      <c r="K261" s="47" t="n">
        <f aca="false">(AR261+AS261)*AT261</f>
        <v>0</v>
      </c>
      <c r="L261" s="47" t="n">
        <f aca="false">(AV261+AW261)*AX261</f>
        <v>0</v>
      </c>
      <c r="M261" s="47" t="n">
        <f aca="false">(AZ261+BA261)*BB261</f>
        <v>2.4060228462945</v>
      </c>
      <c r="N261" s="47" t="n">
        <f aca="false">(BD261+BE261)*BF261</f>
        <v>2.37880416202457</v>
      </c>
      <c r="O261" s="48" t="n">
        <f aca="false">(BH261+BI261)*BJ261</f>
        <v>2.36475200531583</v>
      </c>
      <c r="P261" s="49" t="n">
        <f aca="false">MAX(E261:O261)</f>
        <v>2.4060228462945</v>
      </c>
      <c r="Q261" s="49" t="n">
        <f aca="false">MIN(M261:O261)</f>
        <v>2.36475200531583</v>
      </c>
      <c r="R261" s="50" t="n">
        <f aca="false">IF(P261-Q261&lt;&gt;0,P261-Q261,R260)</f>
        <v>0.0412708409786666</v>
      </c>
      <c r="T261" s="31" t="n">
        <f aca="false">INDEX(Curves!$A$12:$AZ$907,$BZ261,CA261)</f>
        <v>0</v>
      </c>
      <c r="U261" s="31" t="n">
        <f aca="false">INDEX(Curves!$A$12:$AZ$907,$BZ261,CB261)</f>
        <v>0</v>
      </c>
      <c r="V261" s="31" t="n">
        <f aca="false">INDEX(Curves!$A$12:$AZ$907,$BZ261,CC261)</f>
        <v>0</v>
      </c>
      <c r="W261" s="31"/>
      <c r="X261" s="31" t="n">
        <f aca="false">INDEX(Curves!$A$12:$AZ$907,$BZ261,CE261)</f>
        <v>0</v>
      </c>
      <c r="Y261" s="31" t="n">
        <f aca="false">INDEX(Curves!$A$12:$AZ$907,$BZ261,CF261)</f>
        <v>0</v>
      </c>
      <c r="Z261" s="31" t="n">
        <f aca="false">INDEX(Curves!$A$12:$AZ$907,$BZ261,CG261)</f>
        <v>0</v>
      </c>
      <c r="AA261" s="31"/>
      <c r="AB261" s="31" t="n">
        <f aca="false">INDEX(Curves!$A$12:$AZ$907,$BZ261,CI261)</f>
        <v>0</v>
      </c>
      <c r="AC261" s="31" t="n">
        <f aca="false">INDEX(Curves!$A$12:$AZ$907,$BZ261,CJ261)</f>
        <v>0</v>
      </c>
      <c r="AD261" s="31" t="n">
        <f aca="false">INDEX(Curves!$A$12:$AZ$907,$BZ261,CK261)</f>
        <v>0</v>
      </c>
      <c r="AE261" s="31"/>
      <c r="AF261" s="31" t="n">
        <f aca="false">INDEX(Curves!$A$12:$AZ$907,$BZ261,CM261)</f>
        <v>0</v>
      </c>
      <c r="AG261" s="31" t="n">
        <f aca="false">INDEX(Curves!$A$12:$AZ$907,$BZ261,CN261)</f>
        <v>0</v>
      </c>
      <c r="AH261" s="31" t="n">
        <f aca="false">INDEX(Curves!$A$12:$AZ$907,$BZ261,CO261)</f>
        <v>0</v>
      </c>
      <c r="AI261" s="31"/>
      <c r="AJ261" s="31" t="n">
        <f aca="false">INDEX(Curves!$A$12:$AZ$907,$BZ261,CQ261)</f>
        <v>0</v>
      </c>
      <c r="AK261" s="31" t="n">
        <f aca="false">INDEX(Curves!$A$12:$AZ$907,$BZ261,CR261)</f>
        <v>0</v>
      </c>
      <c r="AL261" s="31" t="n">
        <f aca="false">INDEX(Curves!$A$12:$AZ$907,$BZ261,CS261)</f>
        <v>0</v>
      </c>
      <c r="AM261" s="31"/>
      <c r="AN261" s="31" t="n">
        <f aca="false">INDEX(Curves!$A$12:$AZ$907,$BZ261,CU261)</f>
        <v>0</v>
      </c>
      <c r="AO261" s="31" t="n">
        <f aca="false">INDEX(Curves!$A$12:$AZ$907,$BZ261,CV261)</f>
        <v>0</v>
      </c>
      <c r="AP261" s="31" t="n">
        <f aca="false">INDEX(Curves!$A$12:$AZ$907,$BZ261,CW261)</f>
        <v>0</v>
      </c>
      <c r="AQ261" s="31"/>
      <c r="AR261" s="31" t="n">
        <f aca="false">INDEX(Curves!$A$12:$AZ$907,$BZ261,CY261)</f>
        <v>0</v>
      </c>
      <c r="AS261" s="31" t="n">
        <f aca="false">INDEX(Curves!$A$12:$AZ$907,$BZ261,CZ261)</f>
        <v>0</v>
      </c>
      <c r="AT261" s="31" t="n">
        <f aca="false">INDEX(Curves!$A$12:$AZ$907,$BZ261,DA261)</f>
        <v>0</v>
      </c>
      <c r="AU261" s="31"/>
      <c r="AV261" s="31" t="n">
        <f aca="false">INDEX(Curves!$A$12:$AZ$907,$BZ261,DC261)</f>
        <v>0</v>
      </c>
      <c r="AW261" s="31" t="n">
        <f aca="false">INDEX(Curves!$A$12:$AZ$907,$BZ261,DD261)</f>
        <v>0</v>
      </c>
      <c r="AX261" s="31" t="n">
        <f aca="false">INDEX(Curves!$A$12:$AZ$907,$BZ261,DE261)</f>
        <v>0</v>
      </c>
      <c r="AY261" s="31"/>
      <c r="AZ261" s="31" t="n">
        <f aca="false">INDEX(Curves!$A$12:$AZ$907,$BZ261,DG261)</f>
        <v>1.952</v>
      </c>
      <c r="BA261" s="31" t="n">
        <f aca="false">INDEX(Curves!$A$12:$AZ$907,$BZ261,DH261)</f>
        <v>0.46</v>
      </c>
      <c r="BB261" s="31" t="n">
        <f aca="false">INDEX(Curves!$A$12:$AZ$907,$BZ261,DI261)</f>
        <v>0.997521909740671</v>
      </c>
      <c r="BC261" s="31"/>
      <c r="BD261" s="31" t="n">
        <f aca="false">INDEX(Curves!$A$12:$AZ$907,$BZ261,DK261)</f>
        <v>1.991</v>
      </c>
      <c r="BE261" s="31" t="n">
        <f aca="false">INDEX(Curves!$A$12:$AZ$907,$BZ261,DL261)</f>
        <v>0.405</v>
      </c>
      <c r="BF261" s="31" t="n">
        <f aca="false">INDEX(Curves!$A$12:$AZ$907,$BZ261,DM261)</f>
        <v>0.99282310602027</v>
      </c>
      <c r="BG261" s="31"/>
      <c r="BH261" s="31" t="n">
        <f aca="false">INDEX(Curves!$A$12:$AZ$907,$BZ261,DO261)</f>
        <v>1.996</v>
      </c>
      <c r="BI261" s="31" t="n">
        <f aca="false">INDEX(Curves!$A$12:$AZ$907,$BZ261,DP261)</f>
        <v>0.395</v>
      </c>
      <c r="BJ261" s="31" t="n">
        <f aca="false">INDEX(Curves!$A$12:$AZ$907,$BZ261,DQ261)</f>
        <v>0.989022168680816</v>
      </c>
      <c r="BK261" s="0"/>
      <c r="BL261" s="0"/>
      <c r="BM261" s="51" t="n">
        <f aca="false">BM260</f>
        <v>35916</v>
      </c>
      <c r="BN261" s="51" t="n">
        <f aca="false">EOMONTH(BM261,1)</f>
        <v>35976</v>
      </c>
      <c r="BO261" s="51" t="n">
        <f aca="false">EOMONTH(BN261,1)</f>
        <v>36007</v>
      </c>
      <c r="BP261" s="51" t="n">
        <f aca="false">EOMONTH(BO261,1)</f>
        <v>36038</v>
      </c>
      <c r="BQ261" s="51" t="n">
        <f aca="false">EOMONTH(BP261,1)</f>
        <v>36068</v>
      </c>
      <c r="BR261" s="51" t="n">
        <f aca="false">EOMONTH(BQ261,1)</f>
        <v>36099</v>
      </c>
      <c r="BS261" s="51" t="n">
        <f aca="false">EOMONTH(BR261,1)</f>
        <v>36129</v>
      </c>
      <c r="BT261" s="51" t="n">
        <f aca="false">EOMONTH(BS261,1)</f>
        <v>36160</v>
      </c>
      <c r="BU261" s="51" t="n">
        <f aca="false">EOMONTH(BT261,1)</f>
        <v>36191</v>
      </c>
      <c r="BV261" s="51" t="n">
        <f aca="false">EOMONTH(BU261,1)</f>
        <v>36219</v>
      </c>
      <c r="BW261" s="51" t="n">
        <f aca="false">EOMONTH(BV261,1)</f>
        <v>36250</v>
      </c>
      <c r="BX261" s="52"/>
      <c r="BZ261" s="34" t="n">
        <f aca="false">MATCH(C261,Curves!$C$12:$C$433,0)</f>
        <v>259</v>
      </c>
      <c r="CA261" s="34" t="n">
        <f aca="false">MATCH(CONCATENATE("NG ",TEXT($BM261,"mmm-yyyy")),Curves!$11:$11,0)</f>
        <v>20</v>
      </c>
      <c r="CB261" s="34" t="n">
        <f aca="false">MATCH(CONCATENATE("B ",TEXT($BM261,"mmm-yyyy")),Curves!$11:$11,0)</f>
        <v>8</v>
      </c>
      <c r="CC261" s="34" t="n">
        <f aca="false">MATCH(CONCATENATE("DISC ",TEXT($BM261,"mmm-yyyy")),Curves!$11:$11,0)</f>
        <v>32</v>
      </c>
      <c r="CD261" s="34"/>
      <c r="CE261" s="34" t="n">
        <f aca="false">MATCH(CONCATENATE("NG ",TEXT($BN261,"mmm-yyyy")),Curves!$11:$11,0)</f>
        <v>21</v>
      </c>
      <c r="CF261" s="34" t="n">
        <f aca="false">MATCH(CONCATENATE("B ",TEXT($BN261,"mmm-yyyy")),Curves!$11:$11,0)</f>
        <v>9</v>
      </c>
      <c r="CG261" s="34" t="n">
        <f aca="false">MATCH(CONCATENATE("DISC ",TEXT($BN261,"mmm-yyyy")),Curves!$11:$11,0)</f>
        <v>33</v>
      </c>
      <c r="CH261" s="34"/>
      <c r="CI261" s="34" t="n">
        <f aca="false">MATCH(CONCATENATE("NG ",TEXT($BO261,"mmm-yyyy")),Curves!$11:$11,0)</f>
        <v>22</v>
      </c>
      <c r="CJ261" s="34" t="n">
        <f aca="false">MATCH(CONCATENATE("B ",TEXT($BO261,"mmm-yyyy")),Curves!$11:$11,0)</f>
        <v>10</v>
      </c>
      <c r="CK261" s="34" t="n">
        <f aca="false">MATCH(CONCATENATE("DISC ",TEXT($BO261,"mmm-yyyy")),Curves!$11:$11,0)</f>
        <v>34</v>
      </c>
      <c r="CL261" s="34"/>
      <c r="CM261" s="34" t="n">
        <f aca="false">MATCH(CONCATENATE("NG ",TEXT($BP261,"mmm-yyyy")),Curves!$11:$11,0)</f>
        <v>23</v>
      </c>
      <c r="CN261" s="34" t="n">
        <f aca="false">MATCH(CONCATENATE("B ",TEXT($BP261,"mmm-yyyy")),Curves!$11:$11,0)</f>
        <v>11</v>
      </c>
      <c r="CO261" s="34" t="n">
        <f aca="false">MATCH(CONCATENATE("DISC ",TEXT($BP261,"mmm-yyyy")),Curves!$11:$11,0)</f>
        <v>35</v>
      </c>
      <c r="CP261" s="34"/>
      <c r="CQ261" s="34" t="n">
        <f aca="false">MATCH(CONCATENATE("NG ",TEXT($BQ261,"mmm-yyyy")),Curves!$11:$11,0)</f>
        <v>24</v>
      </c>
      <c r="CR261" s="34" t="n">
        <f aca="false">MATCH(CONCATENATE("B ",TEXT($BQ261,"mmm-yyyy")),Curves!$11:$11,0)</f>
        <v>12</v>
      </c>
      <c r="CS261" s="34" t="n">
        <f aca="false">MATCH(CONCATENATE("DISC ",TEXT($BQ261,"mmm-yyyy")),Curves!$11:$11,0)</f>
        <v>36</v>
      </c>
      <c r="CT261" s="34"/>
      <c r="CU261" s="34" t="n">
        <f aca="false">MATCH(CONCATENATE("NG ",TEXT($BR261,"mmm-yyyy")),Curves!$11:$11,0)</f>
        <v>25</v>
      </c>
      <c r="CV261" s="34" t="n">
        <f aca="false">MATCH(CONCATENATE("B ",TEXT($BR261,"mmm-yyyy")),Curves!$11:$11,0)</f>
        <v>13</v>
      </c>
      <c r="CW261" s="34" t="n">
        <f aca="false">MATCH(CONCATENATE("DISC ",TEXT($BR261,"mmm-yyyy")),Curves!$11:$11,0)</f>
        <v>37</v>
      </c>
      <c r="CX261" s="34"/>
      <c r="CY261" s="34" t="n">
        <f aca="false">MATCH(CONCATENATE("NG ",TEXT($BS261,"mmm-yyyy")),Curves!$11:$11,0)</f>
        <v>26</v>
      </c>
      <c r="CZ261" s="34" t="n">
        <f aca="false">MATCH(CONCATENATE("B ",TEXT($BS261,"mmm-yyyy")),Curves!$11:$11,0)</f>
        <v>14</v>
      </c>
      <c r="DA261" s="34" t="n">
        <f aca="false">MATCH(CONCATENATE("DISC ",TEXT($BS261,"mmm-yyyy")),Curves!$11:$11,0)</f>
        <v>38</v>
      </c>
      <c r="DB261" s="34"/>
      <c r="DC261" s="34" t="n">
        <f aca="false">MATCH(CONCATENATE("NG ",TEXT($BT261,"mmm-yyyy")),Curves!$11:$11,0)</f>
        <v>27</v>
      </c>
      <c r="DD261" s="34" t="n">
        <f aca="false">MATCH(CONCATENATE("B ",TEXT($BT261,"mmm-yyyy")),Curves!$11:$11,0)</f>
        <v>15</v>
      </c>
      <c r="DE261" s="34" t="n">
        <f aca="false">MATCH(CONCATENATE("DISC ",TEXT($BT261,"mmm-yyyy")),Curves!$11:$11,0)</f>
        <v>39</v>
      </c>
      <c r="DF261" s="34"/>
      <c r="DG261" s="34" t="n">
        <f aca="false">MATCH(CONCATENATE("NG ",TEXT($BU261,"mmm-yyyy")),Curves!$11:$11,0)</f>
        <v>28</v>
      </c>
      <c r="DH261" s="34" t="n">
        <f aca="false">MATCH(CONCATENATE("B ",TEXT($BU261,"mmm-yyyy")),Curves!$11:$11,0)</f>
        <v>16</v>
      </c>
      <c r="DI261" s="34" t="n">
        <f aca="false">MATCH(CONCATENATE("DISC ",TEXT($BU261,"mmm-yyyy")),Curves!$11:$11,0)</f>
        <v>40</v>
      </c>
      <c r="DK261" s="34" t="n">
        <f aca="false">MATCH(CONCATENATE("NG ",TEXT($BV261,"mmm-yyyy")),Curves!$11:$11,0)</f>
        <v>29</v>
      </c>
      <c r="DL261" s="34" t="n">
        <f aca="false">MATCH(CONCATENATE("B ",TEXT($BV261,"mmm-yyyy")),Curves!$11:$11,0)</f>
        <v>17</v>
      </c>
      <c r="DM261" s="34" t="n">
        <f aca="false">MATCH(CONCATENATE("DISC ",TEXT($BV261,"mmm-yyyy")),Curves!$11:$11,0)</f>
        <v>41</v>
      </c>
      <c r="DO261" s="34" t="n">
        <f aca="false">MATCH(CONCATENATE("NG ",TEXT($BW261,"mmm-yyyy")),Curves!$11:$11,0)</f>
        <v>30</v>
      </c>
      <c r="DP261" s="34" t="n">
        <f aca="false">MATCH(CONCATENATE("B ",TEXT($BW261,"mmm-yyyy")),Curves!$11:$11,0)</f>
        <v>18</v>
      </c>
      <c r="DQ261" s="34" t="n">
        <f aca="false">MATCH(CONCATENATE("DISC ",TEXT($BW261,"mmm-yyyy")),Curves!$11:$11,0)</f>
        <v>42</v>
      </c>
    </row>
    <row r="262" customFormat="false" ht="12.75" hidden="false" customHeight="false" outlineLevel="0" collapsed="false">
      <c r="B262" s="26" t="n">
        <f aca="false">IF(C262&lt;&gt;"",IF(C262&gt;=(WORKDAY(EOMONTH(C262,0)+1,-2)),EOMONTH(EOMONTH(C262,0)+1,0)+1,EOMONTH(C262,0)+1),"")</f>
        <v>36161</v>
      </c>
      <c r="C262" s="45" t="n">
        <f aca="false">IF(Curves!C271&lt;&gt;"",Curves!C271,"")</f>
        <v>36145</v>
      </c>
      <c r="D262" s="46"/>
      <c r="E262" s="47" t="n">
        <f aca="false">(T262+U262)*V262</f>
        <v>0</v>
      </c>
      <c r="F262" s="47" t="n">
        <f aca="false">(X262+Y262)*Z262</f>
        <v>0</v>
      </c>
      <c r="G262" s="47" t="n">
        <f aca="false">(AB262+AC262)*AD262</f>
        <v>0</v>
      </c>
      <c r="H262" s="47" t="n">
        <f aca="false">(AF262+AG262)*AH262</f>
        <v>0</v>
      </c>
      <c r="I262" s="47" t="n">
        <f aca="false">(AJ262+AK262)*AL262</f>
        <v>0</v>
      </c>
      <c r="J262" s="47" t="n">
        <f aca="false">(AN262+AO262)*AP262</f>
        <v>0</v>
      </c>
      <c r="K262" s="47" t="n">
        <f aca="false">(AR262+AS262)*AT262</f>
        <v>0</v>
      </c>
      <c r="L262" s="47" t="n">
        <f aca="false">(AV262+AW262)*AX262</f>
        <v>0</v>
      </c>
      <c r="M262" s="47" t="n">
        <f aca="false">(AZ262+BA262)*BB262</f>
        <v>2.47426463023709</v>
      </c>
      <c r="N262" s="47" t="n">
        <f aca="false">(BD262+BE262)*BF262</f>
        <v>2.40960084305338</v>
      </c>
      <c r="O262" s="48" t="n">
        <f aca="false">(BH262+BI262)*BJ262</f>
        <v>2.39005946516886</v>
      </c>
      <c r="P262" s="49" t="n">
        <f aca="false">MAX(E262:O262)</f>
        <v>2.47426463023709</v>
      </c>
      <c r="Q262" s="49" t="n">
        <f aca="false">MIN(M262:O262)</f>
        <v>2.39005946516886</v>
      </c>
      <c r="R262" s="50" t="n">
        <f aca="false">IF(P262-Q262&lt;&gt;0,P262-Q262,R261)</f>
        <v>0.0842051650682367</v>
      </c>
      <c r="T262" s="31" t="n">
        <f aca="false">INDEX(Curves!$A$12:$AZ$907,$BZ262,CA262)</f>
        <v>0</v>
      </c>
      <c r="U262" s="31" t="n">
        <f aca="false">INDEX(Curves!$A$12:$AZ$907,$BZ262,CB262)</f>
        <v>0</v>
      </c>
      <c r="V262" s="31" t="n">
        <f aca="false">INDEX(Curves!$A$12:$AZ$907,$BZ262,CC262)</f>
        <v>0</v>
      </c>
      <c r="W262" s="31"/>
      <c r="X262" s="31" t="n">
        <f aca="false">INDEX(Curves!$A$12:$AZ$907,$BZ262,CE262)</f>
        <v>0</v>
      </c>
      <c r="Y262" s="31" t="n">
        <f aca="false">INDEX(Curves!$A$12:$AZ$907,$BZ262,CF262)</f>
        <v>0</v>
      </c>
      <c r="Z262" s="31" t="n">
        <f aca="false">INDEX(Curves!$A$12:$AZ$907,$BZ262,CG262)</f>
        <v>0</v>
      </c>
      <c r="AA262" s="31"/>
      <c r="AB262" s="31" t="n">
        <f aca="false">INDEX(Curves!$A$12:$AZ$907,$BZ262,CI262)</f>
        <v>0</v>
      </c>
      <c r="AC262" s="31" t="n">
        <f aca="false">INDEX(Curves!$A$12:$AZ$907,$BZ262,CJ262)</f>
        <v>0</v>
      </c>
      <c r="AD262" s="31" t="n">
        <f aca="false">INDEX(Curves!$A$12:$AZ$907,$BZ262,CK262)</f>
        <v>0</v>
      </c>
      <c r="AE262" s="31"/>
      <c r="AF262" s="31" t="n">
        <f aca="false">INDEX(Curves!$A$12:$AZ$907,$BZ262,CM262)</f>
        <v>0</v>
      </c>
      <c r="AG262" s="31" t="n">
        <f aca="false">INDEX(Curves!$A$12:$AZ$907,$BZ262,CN262)</f>
        <v>0</v>
      </c>
      <c r="AH262" s="31" t="n">
        <f aca="false">INDEX(Curves!$A$12:$AZ$907,$BZ262,CO262)</f>
        <v>0</v>
      </c>
      <c r="AI262" s="31"/>
      <c r="AJ262" s="31" t="n">
        <f aca="false">INDEX(Curves!$A$12:$AZ$907,$BZ262,CQ262)</f>
        <v>0</v>
      </c>
      <c r="AK262" s="31" t="n">
        <f aca="false">INDEX(Curves!$A$12:$AZ$907,$BZ262,CR262)</f>
        <v>0</v>
      </c>
      <c r="AL262" s="31" t="n">
        <f aca="false">INDEX(Curves!$A$12:$AZ$907,$BZ262,CS262)</f>
        <v>0</v>
      </c>
      <c r="AM262" s="31"/>
      <c r="AN262" s="31" t="n">
        <f aca="false">INDEX(Curves!$A$12:$AZ$907,$BZ262,CU262)</f>
        <v>0</v>
      </c>
      <c r="AO262" s="31" t="n">
        <f aca="false">INDEX(Curves!$A$12:$AZ$907,$BZ262,CV262)</f>
        <v>0</v>
      </c>
      <c r="AP262" s="31" t="n">
        <f aca="false">INDEX(Curves!$A$12:$AZ$907,$BZ262,CW262)</f>
        <v>0</v>
      </c>
      <c r="AQ262" s="31"/>
      <c r="AR262" s="31" t="n">
        <f aca="false">INDEX(Curves!$A$12:$AZ$907,$BZ262,CY262)</f>
        <v>0</v>
      </c>
      <c r="AS262" s="31" t="n">
        <f aca="false">INDEX(Curves!$A$12:$AZ$907,$BZ262,CZ262)</f>
        <v>0</v>
      </c>
      <c r="AT262" s="31" t="n">
        <f aca="false">INDEX(Curves!$A$12:$AZ$907,$BZ262,DA262)</f>
        <v>0</v>
      </c>
      <c r="AU262" s="31"/>
      <c r="AV262" s="31" t="n">
        <f aca="false">INDEX(Curves!$A$12:$AZ$907,$BZ262,DC262)</f>
        <v>0</v>
      </c>
      <c r="AW262" s="31" t="n">
        <f aca="false">INDEX(Curves!$A$12:$AZ$907,$BZ262,DD262)</f>
        <v>0</v>
      </c>
      <c r="AX262" s="31" t="n">
        <f aca="false">INDEX(Curves!$A$12:$AZ$907,$BZ262,DE262)</f>
        <v>0</v>
      </c>
      <c r="AY262" s="31"/>
      <c r="AZ262" s="31" t="n">
        <f aca="false">INDEX(Curves!$A$12:$AZ$907,$BZ262,DG262)</f>
        <v>1.99</v>
      </c>
      <c r="BA262" s="31" t="n">
        <f aca="false">INDEX(Curves!$A$12:$AZ$907,$BZ262,DH262)</f>
        <v>0.49</v>
      </c>
      <c r="BB262" s="31" t="n">
        <f aca="false">INDEX(Curves!$A$12:$AZ$907,$BZ262,DI262)</f>
        <v>0.997687350902054</v>
      </c>
      <c r="BC262" s="31"/>
      <c r="BD262" s="31" t="n">
        <f aca="false">INDEX(Curves!$A$12:$AZ$907,$BZ262,DK262)</f>
        <v>2.012</v>
      </c>
      <c r="BE262" s="31" t="n">
        <f aca="false">INDEX(Curves!$A$12:$AZ$907,$BZ262,DL262)</f>
        <v>0.415</v>
      </c>
      <c r="BF262" s="31" t="n">
        <f aca="false">INDEX(Curves!$A$12:$AZ$907,$BZ262,DM262)</f>
        <v>0.99283100249418</v>
      </c>
      <c r="BG262" s="31"/>
      <c r="BH262" s="31" t="n">
        <f aca="false">INDEX(Curves!$A$12:$AZ$907,$BZ262,DO262)</f>
        <v>2.012</v>
      </c>
      <c r="BI262" s="31" t="n">
        <f aca="false">INDEX(Curves!$A$12:$AZ$907,$BZ262,DP262)</f>
        <v>0.405</v>
      </c>
      <c r="BJ262" s="31" t="n">
        <f aca="false">INDEX(Curves!$A$12:$AZ$907,$BZ262,DQ262)</f>
        <v>0.988853729900231</v>
      </c>
      <c r="BK262" s="0"/>
      <c r="BL262" s="0"/>
      <c r="BM262" s="51" t="n">
        <f aca="false">BM261</f>
        <v>35916</v>
      </c>
      <c r="BN262" s="51" t="n">
        <f aca="false">EOMONTH(BM262,1)</f>
        <v>35976</v>
      </c>
      <c r="BO262" s="51" t="n">
        <f aca="false">EOMONTH(BN262,1)</f>
        <v>36007</v>
      </c>
      <c r="BP262" s="51" t="n">
        <f aca="false">EOMONTH(BO262,1)</f>
        <v>36038</v>
      </c>
      <c r="BQ262" s="51" t="n">
        <f aca="false">EOMONTH(BP262,1)</f>
        <v>36068</v>
      </c>
      <c r="BR262" s="51" t="n">
        <f aca="false">EOMONTH(BQ262,1)</f>
        <v>36099</v>
      </c>
      <c r="BS262" s="51" t="n">
        <f aca="false">EOMONTH(BR262,1)</f>
        <v>36129</v>
      </c>
      <c r="BT262" s="51" t="n">
        <f aca="false">EOMONTH(BS262,1)</f>
        <v>36160</v>
      </c>
      <c r="BU262" s="51" t="n">
        <f aca="false">EOMONTH(BT262,1)</f>
        <v>36191</v>
      </c>
      <c r="BV262" s="51" t="n">
        <f aca="false">EOMONTH(BU262,1)</f>
        <v>36219</v>
      </c>
      <c r="BW262" s="51" t="n">
        <f aca="false">EOMONTH(BV262,1)</f>
        <v>36250</v>
      </c>
      <c r="BX262" s="52"/>
      <c r="BZ262" s="34" t="n">
        <f aca="false">MATCH(C262,Curves!$C$12:$C$433,0)</f>
        <v>260</v>
      </c>
      <c r="CA262" s="34" t="n">
        <f aca="false">MATCH(CONCATENATE("NG ",TEXT($BM262,"mmm-yyyy")),Curves!$11:$11,0)</f>
        <v>20</v>
      </c>
      <c r="CB262" s="34" t="n">
        <f aca="false">MATCH(CONCATENATE("B ",TEXT($BM262,"mmm-yyyy")),Curves!$11:$11,0)</f>
        <v>8</v>
      </c>
      <c r="CC262" s="34" t="n">
        <f aca="false">MATCH(CONCATENATE("DISC ",TEXT($BM262,"mmm-yyyy")),Curves!$11:$11,0)</f>
        <v>32</v>
      </c>
      <c r="CD262" s="34"/>
      <c r="CE262" s="34" t="n">
        <f aca="false">MATCH(CONCATENATE("NG ",TEXT($BN262,"mmm-yyyy")),Curves!$11:$11,0)</f>
        <v>21</v>
      </c>
      <c r="CF262" s="34" t="n">
        <f aca="false">MATCH(CONCATENATE("B ",TEXT($BN262,"mmm-yyyy")),Curves!$11:$11,0)</f>
        <v>9</v>
      </c>
      <c r="CG262" s="34" t="n">
        <f aca="false">MATCH(CONCATENATE("DISC ",TEXT($BN262,"mmm-yyyy")),Curves!$11:$11,0)</f>
        <v>33</v>
      </c>
      <c r="CH262" s="34"/>
      <c r="CI262" s="34" t="n">
        <f aca="false">MATCH(CONCATENATE("NG ",TEXT($BO262,"mmm-yyyy")),Curves!$11:$11,0)</f>
        <v>22</v>
      </c>
      <c r="CJ262" s="34" t="n">
        <f aca="false">MATCH(CONCATENATE("B ",TEXT($BO262,"mmm-yyyy")),Curves!$11:$11,0)</f>
        <v>10</v>
      </c>
      <c r="CK262" s="34" t="n">
        <f aca="false">MATCH(CONCATENATE("DISC ",TEXT($BO262,"mmm-yyyy")),Curves!$11:$11,0)</f>
        <v>34</v>
      </c>
      <c r="CL262" s="34"/>
      <c r="CM262" s="34" t="n">
        <f aca="false">MATCH(CONCATENATE("NG ",TEXT($BP262,"mmm-yyyy")),Curves!$11:$11,0)</f>
        <v>23</v>
      </c>
      <c r="CN262" s="34" t="n">
        <f aca="false">MATCH(CONCATENATE("B ",TEXT($BP262,"mmm-yyyy")),Curves!$11:$11,0)</f>
        <v>11</v>
      </c>
      <c r="CO262" s="34" t="n">
        <f aca="false">MATCH(CONCATENATE("DISC ",TEXT($BP262,"mmm-yyyy")),Curves!$11:$11,0)</f>
        <v>35</v>
      </c>
      <c r="CP262" s="34"/>
      <c r="CQ262" s="34" t="n">
        <f aca="false">MATCH(CONCATENATE("NG ",TEXT($BQ262,"mmm-yyyy")),Curves!$11:$11,0)</f>
        <v>24</v>
      </c>
      <c r="CR262" s="34" t="n">
        <f aca="false">MATCH(CONCATENATE("B ",TEXT($BQ262,"mmm-yyyy")),Curves!$11:$11,0)</f>
        <v>12</v>
      </c>
      <c r="CS262" s="34" t="n">
        <f aca="false">MATCH(CONCATENATE("DISC ",TEXT($BQ262,"mmm-yyyy")),Curves!$11:$11,0)</f>
        <v>36</v>
      </c>
      <c r="CT262" s="34"/>
      <c r="CU262" s="34" t="n">
        <f aca="false">MATCH(CONCATENATE("NG ",TEXT($BR262,"mmm-yyyy")),Curves!$11:$11,0)</f>
        <v>25</v>
      </c>
      <c r="CV262" s="34" t="n">
        <f aca="false">MATCH(CONCATENATE("B ",TEXT($BR262,"mmm-yyyy")),Curves!$11:$11,0)</f>
        <v>13</v>
      </c>
      <c r="CW262" s="34" t="n">
        <f aca="false">MATCH(CONCATENATE("DISC ",TEXT($BR262,"mmm-yyyy")),Curves!$11:$11,0)</f>
        <v>37</v>
      </c>
      <c r="CX262" s="34"/>
      <c r="CY262" s="34" t="n">
        <f aca="false">MATCH(CONCATENATE("NG ",TEXT($BS262,"mmm-yyyy")),Curves!$11:$11,0)</f>
        <v>26</v>
      </c>
      <c r="CZ262" s="34" t="n">
        <f aca="false">MATCH(CONCATENATE("B ",TEXT($BS262,"mmm-yyyy")),Curves!$11:$11,0)</f>
        <v>14</v>
      </c>
      <c r="DA262" s="34" t="n">
        <f aca="false">MATCH(CONCATENATE("DISC ",TEXT($BS262,"mmm-yyyy")),Curves!$11:$11,0)</f>
        <v>38</v>
      </c>
      <c r="DB262" s="34"/>
      <c r="DC262" s="34" t="n">
        <f aca="false">MATCH(CONCATENATE("NG ",TEXT($BT262,"mmm-yyyy")),Curves!$11:$11,0)</f>
        <v>27</v>
      </c>
      <c r="DD262" s="34" t="n">
        <f aca="false">MATCH(CONCATENATE("B ",TEXT($BT262,"mmm-yyyy")),Curves!$11:$11,0)</f>
        <v>15</v>
      </c>
      <c r="DE262" s="34" t="n">
        <f aca="false">MATCH(CONCATENATE("DISC ",TEXT($BT262,"mmm-yyyy")),Curves!$11:$11,0)</f>
        <v>39</v>
      </c>
      <c r="DF262" s="34"/>
      <c r="DG262" s="34" t="n">
        <f aca="false">MATCH(CONCATENATE("NG ",TEXT($BU262,"mmm-yyyy")),Curves!$11:$11,0)</f>
        <v>28</v>
      </c>
      <c r="DH262" s="34" t="n">
        <f aca="false">MATCH(CONCATENATE("B ",TEXT($BU262,"mmm-yyyy")),Curves!$11:$11,0)</f>
        <v>16</v>
      </c>
      <c r="DI262" s="34" t="n">
        <f aca="false">MATCH(CONCATENATE("DISC ",TEXT($BU262,"mmm-yyyy")),Curves!$11:$11,0)</f>
        <v>40</v>
      </c>
      <c r="DK262" s="34" t="n">
        <f aca="false">MATCH(CONCATENATE("NG ",TEXT($BV262,"mmm-yyyy")),Curves!$11:$11,0)</f>
        <v>29</v>
      </c>
      <c r="DL262" s="34" t="n">
        <f aca="false">MATCH(CONCATENATE("B ",TEXT($BV262,"mmm-yyyy")),Curves!$11:$11,0)</f>
        <v>17</v>
      </c>
      <c r="DM262" s="34" t="n">
        <f aca="false">MATCH(CONCATENATE("DISC ",TEXT($BV262,"mmm-yyyy")),Curves!$11:$11,0)</f>
        <v>41</v>
      </c>
      <c r="DO262" s="34" t="n">
        <f aca="false">MATCH(CONCATENATE("NG ",TEXT($BW262,"mmm-yyyy")),Curves!$11:$11,0)</f>
        <v>30</v>
      </c>
      <c r="DP262" s="34" t="n">
        <f aca="false">MATCH(CONCATENATE("B ",TEXT($BW262,"mmm-yyyy")),Curves!$11:$11,0)</f>
        <v>18</v>
      </c>
      <c r="DQ262" s="34" t="n">
        <f aca="false">MATCH(CONCATENATE("DISC ",TEXT($BW262,"mmm-yyyy")),Curves!$11:$11,0)</f>
        <v>42</v>
      </c>
    </row>
    <row r="263" customFormat="false" ht="12.75" hidden="false" customHeight="false" outlineLevel="0" collapsed="false">
      <c r="B263" s="26" t="n">
        <f aca="false">IF(C263&lt;&gt;"",IF(C263&gt;=(WORKDAY(EOMONTH(C263,0)+1,-2)),EOMONTH(EOMONTH(C263,0)+1,0)+1,EOMONTH(C263,0)+1),"")</f>
        <v>36161</v>
      </c>
      <c r="C263" s="45" t="n">
        <f aca="false">IF(Curves!C272&lt;&gt;"",Curves!C272,"")</f>
        <v>36146</v>
      </c>
      <c r="D263" s="46"/>
      <c r="E263" s="47" t="n">
        <f aca="false">(T263+U263)*V263</f>
        <v>0</v>
      </c>
      <c r="F263" s="47" t="n">
        <f aca="false">(X263+Y263)*Z263</f>
        <v>0</v>
      </c>
      <c r="G263" s="47" t="n">
        <f aca="false">(AB263+AC263)*AD263</f>
        <v>0</v>
      </c>
      <c r="H263" s="47" t="n">
        <f aca="false">(AF263+AG263)*AH263</f>
        <v>0</v>
      </c>
      <c r="I263" s="47" t="n">
        <f aca="false">(AJ263+AK263)*AL263</f>
        <v>0</v>
      </c>
      <c r="J263" s="47" t="n">
        <f aca="false">(AN263+AO263)*AP263</f>
        <v>0</v>
      </c>
      <c r="K263" s="47" t="n">
        <f aca="false">(AR263+AS263)*AT263</f>
        <v>0</v>
      </c>
      <c r="L263" s="47" t="n">
        <f aca="false">(AV263+AW263)*AX263</f>
        <v>0</v>
      </c>
      <c r="M263" s="47" t="n">
        <f aca="false">(AZ263+BA263)*BB263</f>
        <v>2.54845107564813</v>
      </c>
      <c r="N263" s="47" t="n">
        <f aca="false">(BD263+BE263)*BF263</f>
        <v>2.48542913792978</v>
      </c>
      <c r="O263" s="48" t="n">
        <f aca="false">(BH263+BI263)*BJ263</f>
        <v>2.43968476219201</v>
      </c>
      <c r="P263" s="49" t="n">
        <f aca="false">MAX(E263:O263)</f>
        <v>2.54845107564813</v>
      </c>
      <c r="Q263" s="49" t="n">
        <f aca="false">MIN(M263:O263)</f>
        <v>2.43968476219201</v>
      </c>
      <c r="R263" s="50" t="n">
        <f aca="false">IF(P263-Q263&lt;&gt;0,P263-Q263,R262)</f>
        <v>0.108766313456123</v>
      </c>
      <c r="T263" s="31" t="n">
        <f aca="false">INDEX(Curves!$A$12:$AZ$907,$BZ263,CA263)</f>
        <v>0</v>
      </c>
      <c r="U263" s="31" t="n">
        <f aca="false">INDEX(Curves!$A$12:$AZ$907,$BZ263,CB263)</f>
        <v>0</v>
      </c>
      <c r="V263" s="31" t="n">
        <f aca="false">INDEX(Curves!$A$12:$AZ$907,$BZ263,CC263)</f>
        <v>0</v>
      </c>
      <c r="W263" s="31"/>
      <c r="X263" s="31" t="n">
        <f aca="false">INDEX(Curves!$A$12:$AZ$907,$BZ263,CE263)</f>
        <v>0</v>
      </c>
      <c r="Y263" s="31" t="n">
        <f aca="false">INDEX(Curves!$A$12:$AZ$907,$BZ263,CF263)</f>
        <v>0</v>
      </c>
      <c r="Z263" s="31" t="n">
        <f aca="false">INDEX(Curves!$A$12:$AZ$907,$BZ263,CG263)</f>
        <v>0</v>
      </c>
      <c r="AA263" s="31"/>
      <c r="AB263" s="31" t="n">
        <f aca="false">INDEX(Curves!$A$12:$AZ$907,$BZ263,CI263)</f>
        <v>0</v>
      </c>
      <c r="AC263" s="31" t="n">
        <f aca="false">INDEX(Curves!$A$12:$AZ$907,$BZ263,CJ263)</f>
        <v>0</v>
      </c>
      <c r="AD263" s="31" t="n">
        <f aca="false">INDEX(Curves!$A$12:$AZ$907,$BZ263,CK263)</f>
        <v>0</v>
      </c>
      <c r="AE263" s="31"/>
      <c r="AF263" s="31" t="n">
        <f aca="false">INDEX(Curves!$A$12:$AZ$907,$BZ263,CM263)</f>
        <v>0</v>
      </c>
      <c r="AG263" s="31" t="n">
        <f aca="false">INDEX(Curves!$A$12:$AZ$907,$BZ263,CN263)</f>
        <v>0</v>
      </c>
      <c r="AH263" s="31" t="n">
        <f aca="false">INDEX(Curves!$A$12:$AZ$907,$BZ263,CO263)</f>
        <v>0</v>
      </c>
      <c r="AI263" s="31"/>
      <c r="AJ263" s="31" t="n">
        <f aca="false">INDEX(Curves!$A$12:$AZ$907,$BZ263,CQ263)</f>
        <v>0</v>
      </c>
      <c r="AK263" s="31" t="n">
        <f aca="false">INDEX(Curves!$A$12:$AZ$907,$BZ263,CR263)</f>
        <v>0</v>
      </c>
      <c r="AL263" s="31" t="n">
        <f aca="false">INDEX(Curves!$A$12:$AZ$907,$BZ263,CS263)</f>
        <v>0</v>
      </c>
      <c r="AM263" s="31"/>
      <c r="AN263" s="31" t="n">
        <f aca="false">INDEX(Curves!$A$12:$AZ$907,$BZ263,CU263)</f>
        <v>0</v>
      </c>
      <c r="AO263" s="31" t="n">
        <f aca="false">INDEX(Curves!$A$12:$AZ$907,$BZ263,CV263)</f>
        <v>0</v>
      </c>
      <c r="AP263" s="31" t="n">
        <f aca="false">INDEX(Curves!$A$12:$AZ$907,$BZ263,CW263)</f>
        <v>0</v>
      </c>
      <c r="AQ263" s="31"/>
      <c r="AR263" s="31" t="n">
        <f aca="false">INDEX(Curves!$A$12:$AZ$907,$BZ263,CY263)</f>
        <v>0</v>
      </c>
      <c r="AS263" s="31" t="n">
        <f aca="false">INDEX(Curves!$A$12:$AZ$907,$BZ263,CZ263)</f>
        <v>0</v>
      </c>
      <c r="AT263" s="31" t="n">
        <f aca="false">INDEX(Curves!$A$12:$AZ$907,$BZ263,DA263)</f>
        <v>0</v>
      </c>
      <c r="AU263" s="31"/>
      <c r="AV263" s="31" t="n">
        <f aca="false">INDEX(Curves!$A$12:$AZ$907,$BZ263,DC263)</f>
        <v>0</v>
      </c>
      <c r="AW263" s="31" t="n">
        <f aca="false">INDEX(Curves!$A$12:$AZ$907,$BZ263,DD263)</f>
        <v>0</v>
      </c>
      <c r="AX263" s="31" t="n">
        <f aca="false">INDEX(Curves!$A$12:$AZ$907,$BZ263,DE263)</f>
        <v>0</v>
      </c>
      <c r="AY263" s="31"/>
      <c r="AZ263" s="31" t="n">
        <f aca="false">INDEX(Curves!$A$12:$AZ$907,$BZ263,DG263)</f>
        <v>2.064</v>
      </c>
      <c r="BA263" s="31" t="n">
        <f aca="false">INDEX(Curves!$A$12:$AZ$907,$BZ263,DH263)</f>
        <v>0.49</v>
      </c>
      <c r="BB263" s="31" t="n">
        <f aca="false">INDEX(Curves!$A$12:$AZ$907,$BZ263,DI263)</f>
        <v>0.997827359298406</v>
      </c>
      <c r="BC263" s="31"/>
      <c r="BD263" s="31" t="n">
        <f aca="false">INDEX(Curves!$A$12:$AZ$907,$BZ263,DK263)</f>
        <v>2.068</v>
      </c>
      <c r="BE263" s="31" t="n">
        <f aca="false">INDEX(Curves!$A$12:$AZ$907,$BZ263,DL263)</f>
        <v>0.435</v>
      </c>
      <c r="BF263" s="31" t="n">
        <f aca="false">INDEX(Curves!$A$12:$AZ$907,$BZ263,DM263)</f>
        <v>0.992980079077018</v>
      </c>
      <c r="BG263" s="31"/>
      <c r="BH263" s="31" t="n">
        <f aca="false">INDEX(Curves!$A$12:$AZ$907,$BZ263,DO263)</f>
        <v>2.052</v>
      </c>
      <c r="BI263" s="31" t="n">
        <f aca="false">INDEX(Curves!$A$12:$AZ$907,$BZ263,DP263)</f>
        <v>0.415</v>
      </c>
      <c r="BJ263" s="31" t="n">
        <f aca="false">INDEX(Curves!$A$12:$AZ$907,$BZ263,DQ263)</f>
        <v>0.988927751192544</v>
      </c>
      <c r="BK263" s="0"/>
      <c r="BL263" s="0"/>
      <c r="BM263" s="51" t="n">
        <f aca="false">BM262</f>
        <v>35916</v>
      </c>
      <c r="BN263" s="51" t="n">
        <f aca="false">EOMONTH(BM263,1)</f>
        <v>35976</v>
      </c>
      <c r="BO263" s="51" t="n">
        <f aca="false">EOMONTH(BN263,1)</f>
        <v>36007</v>
      </c>
      <c r="BP263" s="51" t="n">
        <f aca="false">EOMONTH(BO263,1)</f>
        <v>36038</v>
      </c>
      <c r="BQ263" s="51" t="n">
        <f aca="false">EOMONTH(BP263,1)</f>
        <v>36068</v>
      </c>
      <c r="BR263" s="51" t="n">
        <f aca="false">EOMONTH(BQ263,1)</f>
        <v>36099</v>
      </c>
      <c r="BS263" s="51" t="n">
        <f aca="false">EOMONTH(BR263,1)</f>
        <v>36129</v>
      </c>
      <c r="BT263" s="51" t="n">
        <f aca="false">EOMONTH(BS263,1)</f>
        <v>36160</v>
      </c>
      <c r="BU263" s="51" t="n">
        <f aca="false">EOMONTH(BT263,1)</f>
        <v>36191</v>
      </c>
      <c r="BV263" s="51" t="n">
        <f aca="false">EOMONTH(BU263,1)</f>
        <v>36219</v>
      </c>
      <c r="BW263" s="51" t="n">
        <f aca="false">EOMONTH(BV263,1)</f>
        <v>36250</v>
      </c>
      <c r="BX263" s="52"/>
      <c r="BZ263" s="34" t="n">
        <f aca="false">MATCH(C263,Curves!$C$12:$C$433,0)</f>
        <v>261</v>
      </c>
      <c r="CA263" s="34" t="n">
        <f aca="false">MATCH(CONCATENATE("NG ",TEXT($BM263,"mmm-yyyy")),Curves!$11:$11,0)</f>
        <v>20</v>
      </c>
      <c r="CB263" s="34" t="n">
        <f aca="false">MATCH(CONCATENATE("B ",TEXT($BM263,"mmm-yyyy")),Curves!$11:$11,0)</f>
        <v>8</v>
      </c>
      <c r="CC263" s="34" t="n">
        <f aca="false">MATCH(CONCATENATE("DISC ",TEXT($BM263,"mmm-yyyy")),Curves!$11:$11,0)</f>
        <v>32</v>
      </c>
      <c r="CD263" s="34"/>
      <c r="CE263" s="34" t="n">
        <f aca="false">MATCH(CONCATENATE("NG ",TEXT($BN263,"mmm-yyyy")),Curves!$11:$11,0)</f>
        <v>21</v>
      </c>
      <c r="CF263" s="34" t="n">
        <f aca="false">MATCH(CONCATENATE("B ",TEXT($BN263,"mmm-yyyy")),Curves!$11:$11,0)</f>
        <v>9</v>
      </c>
      <c r="CG263" s="34" t="n">
        <f aca="false">MATCH(CONCATENATE("DISC ",TEXT($BN263,"mmm-yyyy")),Curves!$11:$11,0)</f>
        <v>33</v>
      </c>
      <c r="CH263" s="34"/>
      <c r="CI263" s="34" t="n">
        <f aca="false">MATCH(CONCATENATE("NG ",TEXT($BO263,"mmm-yyyy")),Curves!$11:$11,0)</f>
        <v>22</v>
      </c>
      <c r="CJ263" s="34" t="n">
        <f aca="false">MATCH(CONCATENATE("B ",TEXT($BO263,"mmm-yyyy")),Curves!$11:$11,0)</f>
        <v>10</v>
      </c>
      <c r="CK263" s="34" t="n">
        <f aca="false">MATCH(CONCATENATE("DISC ",TEXT($BO263,"mmm-yyyy")),Curves!$11:$11,0)</f>
        <v>34</v>
      </c>
      <c r="CL263" s="34"/>
      <c r="CM263" s="34" t="n">
        <f aca="false">MATCH(CONCATENATE("NG ",TEXT($BP263,"mmm-yyyy")),Curves!$11:$11,0)</f>
        <v>23</v>
      </c>
      <c r="CN263" s="34" t="n">
        <f aca="false">MATCH(CONCATENATE("B ",TEXT($BP263,"mmm-yyyy")),Curves!$11:$11,0)</f>
        <v>11</v>
      </c>
      <c r="CO263" s="34" t="n">
        <f aca="false">MATCH(CONCATENATE("DISC ",TEXT($BP263,"mmm-yyyy")),Curves!$11:$11,0)</f>
        <v>35</v>
      </c>
      <c r="CP263" s="34"/>
      <c r="CQ263" s="34" t="n">
        <f aca="false">MATCH(CONCATENATE("NG ",TEXT($BQ263,"mmm-yyyy")),Curves!$11:$11,0)</f>
        <v>24</v>
      </c>
      <c r="CR263" s="34" t="n">
        <f aca="false">MATCH(CONCATENATE("B ",TEXT($BQ263,"mmm-yyyy")),Curves!$11:$11,0)</f>
        <v>12</v>
      </c>
      <c r="CS263" s="34" t="n">
        <f aca="false">MATCH(CONCATENATE("DISC ",TEXT($BQ263,"mmm-yyyy")),Curves!$11:$11,0)</f>
        <v>36</v>
      </c>
      <c r="CT263" s="34"/>
      <c r="CU263" s="34" t="n">
        <f aca="false">MATCH(CONCATENATE("NG ",TEXT($BR263,"mmm-yyyy")),Curves!$11:$11,0)</f>
        <v>25</v>
      </c>
      <c r="CV263" s="34" t="n">
        <f aca="false">MATCH(CONCATENATE("B ",TEXT($BR263,"mmm-yyyy")),Curves!$11:$11,0)</f>
        <v>13</v>
      </c>
      <c r="CW263" s="34" t="n">
        <f aca="false">MATCH(CONCATENATE("DISC ",TEXT($BR263,"mmm-yyyy")),Curves!$11:$11,0)</f>
        <v>37</v>
      </c>
      <c r="CX263" s="34"/>
      <c r="CY263" s="34" t="n">
        <f aca="false">MATCH(CONCATENATE("NG ",TEXT($BS263,"mmm-yyyy")),Curves!$11:$11,0)</f>
        <v>26</v>
      </c>
      <c r="CZ263" s="34" t="n">
        <f aca="false">MATCH(CONCATENATE("B ",TEXT($BS263,"mmm-yyyy")),Curves!$11:$11,0)</f>
        <v>14</v>
      </c>
      <c r="DA263" s="34" t="n">
        <f aca="false">MATCH(CONCATENATE("DISC ",TEXT($BS263,"mmm-yyyy")),Curves!$11:$11,0)</f>
        <v>38</v>
      </c>
      <c r="DB263" s="34"/>
      <c r="DC263" s="34" t="n">
        <f aca="false">MATCH(CONCATENATE("NG ",TEXT($BT263,"mmm-yyyy")),Curves!$11:$11,0)</f>
        <v>27</v>
      </c>
      <c r="DD263" s="34" t="n">
        <f aca="false">MATCH(CONCATENATE("B ",TEXT($BT263,"mmm-yyyy")),Curves!$11:$11,0)</f>
        <v>15</v>
      </c>
      <c r="DE263" s="34" t="n">
        <f aca="false">MATCH(CONCATENATE("DISC ",TEXT($BT263,"mmm-yyyy")),Curves!$11:$11,0)</f>
        <v>39</v>
      </c>
      <c r="DF263" s="34"/>
      <c r="DG263" s="34" t="n">
        <f aca="false">MATCH(CONCATENATE("NG ",TEXT($BU263,"mmm-yyyy")),Curves!$11:$11,0)</f>
        <v>28</v>
      </c>
      <c r="DH263" s="34" t="n">
        <f aca="false">MATCH(CONCATENATE("B ",TEXT($BU263,"mmm-yyyy")),Curves!$11:$11,0)</f>
        <v>16</v>
      </c>
      <c r="DI263" s="34" t="n">
        <f aca="false">MATCH(CONCATENATE("DISC ",TEXT($BU263,"mmm-yyyy")),Curves!$11:$11,0)</f>
        <v>40</v>
      </c>
      <c r="DK263" s="34" t="n">
        <f aca="false">MATCH(CONCATENATE("NG ",TEXT($BV263,"mmm-yyyy")),Curves!$11:$11,0)</f>
        <v>29</v>
      </c>
      <c r="DL263" s="34" t="n">
        <f aca="false">MATCH(CONCATENATE("B ",TEXT($BV263,"mmm-yyyy")),Curves!$11:$11,0)</f>
        <v>17</v>
      </c>
      <c r="DM263" s="34" t="n">
        <f aca="false">MATCH(CONCATENATE("DISC ",TEXT($BV263,"mmm-yyyy")),Curves!$11:$11,0)</f>
        <v>41</v>
      </c>
      <c r="DO263" s="34" t="n">
        <f aca="false">MATCH(CONCATENATE("NG ",TEXT($BW263,"mmm-yyyy")),Curves!$11:$11,0)</f>
        <v>30</v>
      </c>
      <c r="DP263" s="34" t="n">
        <f aca="false">MATCH(CONCATENATE("B ",TEXT($BW263,"mmm-yyyy")),Curves!$11:$11,0)</f>
        <v>18</v>
      </c>
      <c r="DQ263" s="34" t="n">
        <f aca="false">MATCH(CONCATENATE("DISC ",TEXT($BW263,"mmm-yyyy")),Curves!$11:$11,0)</f>
        <v>42</v>
      </c>
    </row>
    <row r="264" customFormat="false" ht="12.75" hidden="false" customHeight="false" outlineLevel="0" collapsed="false">
      <c r="B264" s="26" t="n">
        <f aca="false">IF(C264&lt;&gt;"",IF(C264&gt;=(WORKDAY(EOMONTH(C264,0)+1,-2)),EOMONTH(EOMONTH(C264,0)+1,0)+1,EOMONTH(C264,0)+1),"")</f>
        <v>36161</v>
      </c>
      <c r="C264" s="45" t="n">
        <f aca="false">IF(Curves!C273&lt;&gt;"",Curves!C273,"")</f>
        <v>36147</v>
      </c>
      <c r="D264" s="46"/>
      <c r="E264" s="47" t="n">
        <f aca="false">(T264+U264)*V264</f>
        <v>0</v>
      </c>
      <c r="F264" s="47" t="n">
        <f aca="false">(X264+Y264)*Z264</f>
        <v>0</v>
      </c>
      <c r="G264" s="47" t="n">
        <f aca="false">(AB264+AC264)*AD264</f>
        <v>0</v>
      </c>
      <c r="H264" s="47" t="n">
        <f aca="false">(AF264+AG264)*AH264</f>
        <v>0</v>
      </c>
      <c r="I264" s="47" t="n">
        <f aca="false">(AJ264+AK264)*AL264</f>
        <v>0</v>
      </c>
      <c r="J264" s="47" t="n">
        <f aca="false">(AN264+AO264)*AP264</f>
        <v>0</v>
      </c>
      <c r="K264" s="47" t="n">
        <f aca="false">(AR264+AS264)*AT264</f>
        <v>0</v>
      </c>
      <c r="L264" s="47" t="n">
        <f aca="false">(AV264+AW264)*AX264</f>
        <v>0</v>
      </c>
      <c r="M264" s="47" t="n">
        <f aca="false">(AZ264+BA264)*BB264</f>
        <v>2.55881329481291</v>
      </c>
      <c r="N264" s="47" t="n">
        <f aca="false">(BD264+BE264)*BF264</f>
        <v>2.51560232192338</v>
      </c>
      <c r="O264" s="48" t="n">
        <f aca="false">(BH264+BI264)*BJ264</f>
        <v>2.46082269440679</v>
      </c>
      <c r="P264" s="49" t="n">
        <f aca="false">MAX(E264:O264)</f>
        <v>2.55881329481291</v>
      </c>
      <c r="Q264" s="49" t="n">
        <f aca="false">MIN(M264:O264)</f>
        <v>2.46082269440679</v>
      </c>
      <c r="R264" s="50" t="n">
        <f aca="false">IF(P264-Q264&lt;&gt;0,P264-Q264,R263)</f>
        <v>0.0979906004061166</v>
      </c>
      <c r="T264" s="31" t="n">
        <f aca="false">INDEX(Curves!$A$12:$AZ$907,$BZ264,CA264)</f>
        <v>0</v>
      </c>
      <c r="U264" s="31" t="n">
        <f aca="false">INDEX(Curves!$A$12:$AZ$907,$BZ264,CB264)</f>
        <v>0</v>
      </c>
      <c r="V264" s="31" t="n">
        <f aca="false">INDEX(Curves!$A$12:$AZ$907,$BZ264,CC264)</f>
        <v>0</v>
      </c>
      <c r="W264" s="31"/>
      <c r="X264" s="31" t="n">
        <f aca="false">INDEX(Curves!$A$12:$AZ$907,$BZ264,CE264)</f>
        <v>0</v>
      </c>
      <c r="Y264" s="31" t="n">
        <f aca="false">INDEX(Curves!$A$12:$AZ$907,$BZ264,CF264)</f>
        <v>0</v>
      </c>
      <c r="Z264" s="31" t="n">
        <f aca="false">INDEX(Curves!$A$12:$AZ$907,$BZ264,CG264)</f>
        <v>0</v>
      </c>
      <c r="AA264" s="31"/>
      <c r="AB264" s="31" t="n">
        <f aca="false">INDEX(Curves!$A$12:$AZ$907,$BZ264,CI264)</f>
        <v>0</v>
      </c>
      <c r="AC264" s="31" t="n">
        <f aca="false">INDEX(Curves!$A$12:$AZ$907,$BZ264,CJ264)</f>
        <v>0</v>
      </c>
      <c r="AD264" s="31" t="n">
        <f aca="false">INDEX(Curves!$A$12:$AZ$907,$BZ264,CK264)</f>
        <v>0</v>
      </c>
      <c r="AE264" s="31"/>
      <c r="AF264" s="31" t="n">
        <f aca="false">INDEX(Curves!$A$12:$AZ$907,$BZ264,CM264)</f>
        <v>0</v>
      </c>
      <c r="AG264" s="31" t="n">
        <f aca="false">INDEX(Curves!$A$12:$AZ$907,$BZ264,CN264)</f>
        <v>0</v>
      </c>
      <c r="AH264" s="31" t="n">
        <f aca="false">INDEX(Curves!$A$12:$AZ$907,$BZ264,CO264)</f>
        <v>0</v>
      </c>
      <c r="AI264" s="31"/>
      <c r="AJ264" s="31" t="n">
        <f aca="false">INDEX(Curves!$A$12:$AZ$907,$BZ264,CQ264)</f>
        <v>0</v>
      </c>
      <c r="AK264" s="31" t="n">
        <f aca="false">INDEX(Curves!$A$12:$AZ$907,$BZ264,CR264)</f>
        <v>0</v>
      </c>
      <c r="AL264" s="31" t="n">
        <f aca="false">INDEX(Curves!$A$12:$AZ$907,$BZ264,CS264)</f>
        <v>0</v>
      </c>
      <c r="AM264" s="31"/>
      <c r="AN264" s="31" t="n">
        <f aca="false">INDEX(Curves!$A$12:$AZ$907,$BZ264,CU264)</f>
        <v>0</v>
      </c>
      <c r="AO264" s="31" t="n">
        <f aca="false">INDEX(Curves!$A$12:$AZ$907,$BZ264,CV264)</f>
        <v>0</v>
      </c>
      <c r="AP264" s="31" t="n">
        <f aca="false">INDEX(Curves!$A$12:$AZ$907,$BZ264,CW264)</f>
        <v>0</v>
      </c>
      <c r="AQ264" s="31"/>
      <c r="AR264" s="31" t="n">
        <f aca="false">INDEX(Curves!$A$12:$AZ$907,$BZ264,CY264)</f>
        <v>0</v>
      </c>
      <c r="AS264" s="31" t="n">
        <f aca="false">INDEX(Curves!$A$12:$AZ$907,$BZ264,CZ264)</f>
        <v>0</v>
      </c>
      <c r="AT264" s="31" t="n">
        <f aca="false">INDEX(Curves!$A$12:$AZ$907,$BZ264,DA264)</f>
        <v>0</v>
      </c>
      <c r="AU264" s="31"/>
      <c r="AV264" s="31" t="n">
        <f aca="false">INDEX(Curves!$A$12:$AZ$907,$BZ264,DC264)</f>
        <v>0</v>
      </c>
      <c r="AW264" s="31" t="n">
        <f aca="false">INDEX(Curves!$A$12:$AZ$907,$BZ264,DD264)</f>
        <v>0</v>
      </c>
      <c r="AX264" s="31" t="n">
        <f aca="false">INDEX(Curves!$A$12:$AZ$907,$BZ264,DE264)</f>
        <v>0</v>
      </c>
      <c r="AY264" s="31"/>
      <c r="AZ264" s="31" t="n">
        <f aca="false">INDEX(Curves!$A$12:$AZ$907,$BZ264,DG264)</f>
        <v>2.074</v>
      </c>
      <c r="BA264" s="31" t="n">
        <f aca="false">INDEX(Curves!$A$12:$AZ$907,$BZ264,DH264)</f>
        <v>0.49</v>
      </c>
      <c r="BB264" s="31" t="n">
        <f aca="false">INDEX(Curves!$A$12:$AZ$907,$BZ264,DI264)</f>
        <v>0.997977104061197</v>
      </c>
      <c r="BC264" s="31"/>
      <c r="BD264" s="31" t="n">
        <f aca="false">INDEX(Curves!$A$12:$AZ$907,$BZ264,DK264)</f>
        <v>2.088</v>
      </c>
      <c r="BE264" s="31" t="n">
        <f aca="false">INDEX(Curves!$A$12:$AZ$907,$BZ264,DL264)</f>
        <v>0.445</v>
      </c>
      <c r="BF264" s="31" t="n">
        <f aca="false">INDEX(Curves!$A$12:$AZ$907,$BZ264,DM264)</f>
        <v>0.993131591758143</v>
      </c>
      <c r="BG264" s="31"/>
      <c r="BH264" s="31" t="n">
        <f aca="false">INDEX(Curves!$A$12:$AZ$907,$BZ264,DO264)</f>
        <v>2.063</v>
      </c>
      <c r="BI264" s="31" t="n">
        <f aca="false">INDEX(Curves!$A$12:$AZ$907,$BZ264,DP264)</f>
        <v>0.425</v>
      </c>
      <c r="BJ264" s="31" t="n">
        <f aca="false">INDEX(Curves!$A$12:$AZ$907,$BZ264,DQ264)</f>
        <v>0.989076645661894</v>
      </c>
      <c r="BK264" s="0"/>
      <c r="BL264" s="0"/>
      <c r="BM264" s="51" t="n">
        <f aca="false">BM263</f>
        <v>35916</v>
      </c>
      <c r="BN264" s="51" t="n">
        <f aca="false">EOMONTH(BM264,1)</f>
        <v>35976</v>
      </c>
      <c r="BO264" s="51" t="n">
        <f aca="false">EOMONTH(BN264,1)</f>
        <v>36007</v>
      </c>
      <c r="BP264" s="51" t="n">
        <f aca="false">EOMONTH(BO264,1)</f>
        <v>36038</v>
      </c>
      <c r="BQ264" s="51" t="n">
        <f aca="false">EOMONTH(BP264,1)</f>
        <v>36068</v>
      </c>
      <c r="BR264" s="51" t="n">
        <f aca="false">EOMONTH(BQ264,1)</f>
        <v>36099</v>
      </c>
      <c r="BS264" s="51" t="n">
        <f aca="false">EOMONTH(BR264,1)</f>
        <v>36129</v>
      </c>
      <c r="BT264" s="51" t="n">
        <f aca="false">EOMONTH(BS264,1)</f>
        <v>36160</v>
      </c>
      <c r="BU264" s="51" t="n">
        <f aca="false">EOMONTH(BT264,1)</f>
        <v>36191</v>
      </c>
      <c r="BV264" s="51" t="n">
        <f aca="false">EOMONTH(BU264,1)</f>
        <v>36219</v>
      </c>
      <c r="BW264" s="51" t="n">
        <f aca="false">EOMONTH(BV264,1)</f>
        <v>36250</v>
      </c>
      <c r="BX264" s="52"/>
      <c r="BZ264" s="34" t="n">
        <f aca="false">MATCH(C264,Curves!$C$12:$C$433,0)</f>
        <v>262</v>
      </c>
      <c r="CA264" s="34" t="n">
        <f aca="false">MATCH(CONCATENATE("NG ",TEXT($BM264,"mmm-yyyy")),Curves!$11:$11,0)</f>
        <v>20</v>
      </c>
      <c r="CB264" s="34" t="n">
        <f aca="false">MATCH(CONCATENATE("B ",TEXT($BM264,"mmm-yyyy")),Curves!$11:$11,0)</f>
        <v>8</v>
      </c>
      <c r="CC264" s="34" t="n">
        <f aca="false">MATCH(CONCATENATE("DISC ",TEXT($BM264,"mmm-yyyy")),Curves!$11:$11,0)</f>
        <v>32</v>
      </c>
      <c r="CD264" s="34"/>
      <c r="CE264" s="34" t="n">
        <f aca="false">MATCH(CONCATENATE("NG ",TEXT($BN264,"mmm-yyyy")),Curves!$11:$11,0)</f>
        <v>21</v>
      </c>
      <c r="CF264" s="34" t="n">
        <f aca="false">MATCH(CONCATENATE("B ",TEXT($BN264,"mmm-yyyy")),Curves!$11:$11,0)</f>
        <v>9</v>
      </c>
      <c r="CG264" s="34" t="n">
        <f aca="false">MATCH(CONCATENATE("DISC ",TEXT($BN264,"mmm-yyyy")),Curves!$11:$11,0)</f>
        <v>33</v>
      </c>
      <c r="CH264" s="34"/>
      <c r="CI264" s="34" t="n">
        <f aca="false">MATCH(CONCATENATE("NG ",TEXT($BO264,"mmm-yyyy")),Curves!$11:$11,0)</f>
        <v>22</v>
      </c>
      <c r="CJ264" s="34" t="n">
        <f aca="false">MATCH(CONCATENATE("B ",TEXT($BO264,"mmm-yyyy")),Curves!$11:$11,0)</f>
        <v>10</v>
      </c>
      <c r="CK264" s="34" t="n">
        <f aca="false">MATCH(CONCATENATE("DISC ",TEXT($BO264,"mmm-yyyy")),Curves!$11:$11,0)</f>
        <v>34</v>
      </c>
      <c r="CL264" s="34"/>
      <c r="CM264" s="34" t="n">
        <f aca="false">MATCH(CONCATENATE("NG ",TEXT($BP264,"mmm-yyyy")),Curves!$11:$11,0)</f>
        <v>23</v>
      </c>
      <c r="CN264" s="34" t="n">
        <f aca="false">MATCH(CONCATENATE("B ",TEXT($BP264,"mmm-yyyy")),Curves!$11:$11,0)</f>
        <v>11</v>
      </c>
      <c r="CO264" s="34" t="n">
        <f aca="false">MATCH(CONCATENATE("DISC ",TEXT($BP264,"mmm-yyyy")),Curves!$11:$11,0)</f>
        <v>35</v>
      </c>
      <c r="CP264" s="34"/>
      <c r="CQ264" s="34" t="n">
        <f aca="false">MATCH(CONCATENATE("NG ",TEXT($BQ264,"mmm-yyyy")),Curves!$11:$11,0)</f>
        <v>24</v>
      </c>
      <c r="CR264" s="34" t="n">
        <f aca="false">MATCH(CONCATENATE("B ",TEXT($BQ264,"mmm-yyyy")),Curves!$11:$11,0)</f>
        <v>12</v>
      </c>
      <c r="CS264" s="34" t="n">
        <f aca="false">MATCH(CONCATENATE("DISC ",TEXT($BQ264,"mmm-yyyy")),Curves!$11:$11,0)</f>
        <v>36</v>
      </c>
      <c r="CT264" s="34"/>
      <c r="CU264" s="34" t="n">
        <f aca="false">MATCH(CONCATENATE("NG ",TEXT($BR264,"mmm-yyyy")),Curves!$11:$11,0)</f>
        <v>25</v>
      </c>
      <c r="CV264" s="34" t="n">
        <f aca="false">MATCH(CONCATENATE("B ",TEXT($BR264,"mmm-yyyy")),Curves!$11:$11,0)</f>
        <v>13</v>
      </c>
      <c r="CW264" s="34" t="n">
        <f aca="false">MATCH(CONCATENATE("DISC ",TEXT($BR264,"mmm-yyyy")),Curves!$11:$11,0)</f>
        <v>37</v>
      </c>
      <c r="CX264" s="34"/>
      <c r="CY264" s="34" t="n">
        <f aca="false">MATCH(CONCATENATE("NG ",TEXT($BS264,"mmm-yyyy")),Curves!$11:$11,0)</f>
        <v>26</v>
      </c>
      <c r="CZ264" s="34" t="n">
        <f aca="false">MATCH(CONCATENATE("B ",TEXT($BS264,"mmm-yyyy")),Curves!$11:$11,0)</f>
        <v>14</v>
      </c>
      <c r="DA264" s="34" t="n">
        <f aca="false">MATCH(CONCATENATE("DISC ",TEXT($BS264,"mmm-yyyy")),Curves!$11:$11,0)</f>
        <v>38</v>
      </c>
      <c r="DB264" s="34"/>
      <c r="DC264" s="34" t="n">
        <f aca="false">MATCH(CONCATENATE("NG ",TEXT($BT264,"mmm-yyyy")),Curves!$11:$11,0)</f>
        <v>27</v>
      </c>
      <c r="DD264" s="34" t="n">
        <f aca="false">MATCH(CONCATENATE("B ",TEXT($BT264,"mmm-yyyy")),Curves!$11:$11,0)</f>
        <v>15</v>
      </c>
      <c r="DE264" s="34" t="n">
        <f aca="false">MATCH(CONCATENATE("DISC ",TEXT($BT264,"mmm-yyyy")),Curves!$11:$11,0)</f>
        <v>39</v>
      </c>
      <c r="DF264" s="34"/>
      <c r="DG264" s="34" t="n">
        <f aca="false">MATCH(CONCATENATE("NG ",TEXT($BU264,"mmm-yyyy")),Curves!$11:$11,0)</f>
        <v>28</v>
      </c>
      <c r="DH264" s="34" t="n">
        <f aca="false">MATCH(CONCATENATE("B ",TEXT($BU264,"mmm-yyyy")),Curves!$11:$11,0)</f>
        <v>16</v>
      </c>
      <c r="DI264" s="34" t="n">
        <f aca="false">MATCH(CONCATENATE("DISC ",TEXT($BU264,"mmm-yyyy")),Curves!$11:$11,0)</f>
        <v>40</v>
      </c>
      <c r="DK264" s="34" t="n">
        <f aca="false">MATCH(CONCATENATE("NG ",TEXT($BV264,"mmm-yyyy")),Curves!$11:$11,0)</f>
        <v>29</v>
      </c>
      <c r="DL264" s="34" t="n">
        <f aca="false">MATCH(CONCATENATE("B ",TEXT($BV264,"mmm-yyyy")),Curves!$11:$11,0)</f>
        <v>17</v>
      </c>
      <c r="DM264" s="34" t="n">
        <f aca="false">MATCH(CONCATENATE("DISC ",TEXT($BV264,"mmm-yyyy")),Curves!$11:$11,0)</f>
        <v>41</v>
      </c>
      <c r="DO264" s="34" t="n">
        <f aca="false">MATCH(CONCATENATE("NG ",TEXT($BW264,"mmm-yyyy")),Curves!$11:$11,0)</f>
        <v>30</v>
      </c>
      <c r="DP264" s="34" t="n">
        <f aca="false">MATCH(CONCATENATE("B ",TEXT($BW264,"mmm-yyyy")),Curves!$11:$11,0)</f>
        <v>18</v>
      </c>
      <c r="DQ264" s="34" t="n">
        <f aca="false">MATCH(CONCATENATE("DISC ",TEXT($BW264,"mmm-yyyy")),Curves!$11:$11,0)</f>
        <v>42</v>
      </c>
    </row>
    <row r="265" customFormat="false" ht="12.75" hidden="false" customHeight="false" outlineLevel="0" collapsed="false">
      <c r="B265" s="26" t="n">
        <f aca="false">IF(C265&lt;&gt;"",IF(C265&gt;=(WORKDAY(EOMONTH(C265,0)+1,-2)),EOMONTH(EOMONTH(C265,0)+1,0)+1,EOMONTH(C265,0)+1),"")</f>
        <v>36161</v>
      </c>
      <c r="C265" s="45" t="n">
        <f aca="false">IF(Curves!C274&lt;&gt;"",Curves!C274,"")</f>
        <v>36148</v>
      </c>
      <c r="D265" s="46"/>
      <c r="E265" s="47" t="n">
        <f aca="false">(T265+U265)*V265</f>
        <v>0</v>
      </c>
      <c r="F265" s="47" t="n">
        <f aca="false">(X265+Y265)*Z265</f>
        <v>0</v>
      </c>
      <c r="G265" s="47" t="n">
        <f aca="false">(AB265+AC265)*AD265</f>
        <v>0</v>
      </c>
      <c r="H265" s="47" t="n">
        <f aca="false">(AF265+AG265)*AH265</f>
        <v>0</v>
      </c>
      <c r="I265" s="47" t="n">
        <f aca="false">(AJ265+AK265)*AL265</f>
        <v>0</v>
      </c>
      <c r="J265" s="47" t="n">
        <f aca="false">(AN265+AO265)*AP265</f>
        <v>0</v>
      </c>
      <c r="K265" s="47" t="n">
        <f aca="false">(AR265+AS265)*AT265</f>
        <v>0</v>
      </c>
      <c r="L265" s="47" t="n">
        <f aca="false">(AV265+AW265)*AX265</f>
        <v>0</v>
      </c>
      <c r="M265" s="47" t="n">
        <f aca="false">(AZ265+BA265)*BB265</f>
        <v>0</v>
      </c>
      <c r="N265" s="47" t="n">
        <f aca="false">(BD265+BE265)*BF265</f>
        <v>0</v>
      </c>
      <c r="O265" s="48" t="n">
        <f aca="false">(BH265+BI265)*BJ265</f>
        <v>0</v>
      </c>
      <c r="P265" s="49" t="n">
        <f aca="false">MAX(E265:O265)</f>
        <v>0</v>
      </c>
      <c r="Q265" s="49" t="n">
        <f aca="false">MIN(M265:O265)</f>
        <v>0</v>
      </c>
      <c r="R265" s="50" t="n">
        <f aca="false">IF(P265-Q265&lt;&gt;0,P265-Q265,R264)</f>
        <v>0.0979906004061166</v>
      </c>
      <c r="T265" s="31" t="n">
        <f aca="false">INDEX(Curves!$A$12:$AZ$907,$BZ265,CA265)</f>
        <v>0</v>
      </c>
      <c r="U265" s="31" t="n">
        <f aca="false">INDEX(Curves!$A$12:$AZ$907,$BZ265,CB265)</f>
        <v>0</v>
      </c>
      <c r="V265" s="31" t="n">
        <f aca="false">INDEX(Curves!$A$12:$AZ$907,$BZ265,CC265)</f>
        <v>0</v>
      </c>
      <c r="W265" s="31"/>
      <c r="X265" s="31" t="n">
        <f aca="false">INDEX(Curves!$A$12:$AZ$907,$BZ265,CE265)</f>
        <v>0</v>
      </c>
      <c r="Y265" s="31" t="n">
        <f aca="false">INDEX(Curves!$A$12:$AZ$907,$BZ265,CF265)</f>
        <v>0</v>
      </c>
      <c r="Z265" s="31" t="n">
        <f aca="false">INDEX(Curves!$A$12:$AZ$907,$BZ265,CG265)</f>
        <v>0</v>
      </c>
      <c r="AA265" s="31"/>
      <c r="AB265" s="31" t="n">
        <f aca="false">INDEX(Curves!$A$12:$AZ$907,$BZ265,CI265)</f>
        <v>0</v>
      </c>
      <c r="AC265" s="31" t="n">
        <f aca="false">INDEX(Curves!$A$12:$AZ$907,$BZ265,CJ265)</f>
        <v>0</v>
      </c>
      <c r="AD265" s="31" t="n">
        <f aca="false">INDEX(Curves!$A$12:$AZ$907,$BZ265,CK265)</f>
        <v>0</v>
      </c>
      <c r="AE265" s="31"/>
      <c r="AF265" s="31" t="n">
        <f aca="false">INDEX(Curves!$A$12:$AZ$907,$BZ265,CM265)</f>
        <v>0</v>
      </c>
      <c r="AG265" s="31" t="n">
        <f aca="false">INDEX(Curves!$A$12:$AZ$907,$BZ265,CN265)</f>
        <v>0</v>
      </c>
      <c r="AH265" s="31" t="n">
        <f aca="false">INDEX(Curves!$A$12:$AZ$907,$BZ265,CO265)</f>
        <v>0</v>
      </c>
      <c r="AI265" s="31"/>
      <c r="AJ265" s="31" t="n">
        <f aca="false">INDEX(Curves!$A$12:$AZ$907,$BZ265,CQ265)</f>
        <v>0</v>
      </c>
      <c r="AK265" s="31" t="n">
        <f aca="false">INDEX(Curves!$A$12:$AZ$907,$BZ265,CR265)</f>
        <v>0</v>
      </c>
      <c r="AL265" s="31" t="n">
        <f aca="false">INDEX(Curves!$A$12:$AZ$907,$BZ265,CS265)</f>
        <v>0</v>
      </c>
      <c r="AM265" s="31"/>
      <c r="AN265" s="31" t="n">
        <f aca="false">INDEX(Curves!$A$12:$AZ$907,$BZ265,CU265)</f>
        <v>0</v>
      </c>
      <c r="AO265" s="31" t="n">
        <f aca="false">INDEX(Curves!$A$12:$AZ$907,$BZ265,CV265)</f>
        <v>0</v>
      </c>
      <c r="AP265" s="31" t="n">
        <f aca="false">INDEX(Curves!$A$12:$AZ$907,$BZ265,CW265)</f>
        <v>0</v>
      </c>
      <c r="AQ265" s="31"/>
      <c r="AR265" s="31" t="n">
        <f aca="false">INDEX(Curves!$A$12:$AZ$907,$BZ265,CY265)</f>
        <v>0</v>
      </c>
      <c r="AS265" s="31" t="n">
        <f aca="false">INDEX(Curves!$A$12:$AZ$907,$BZ265,CZ265)</f>
        <v>0</v>
      </c>
      <c r="AT265" s="31" t="n">
        <f aca="false">INDEX(Curves!$A$12:$AZ$907,$BZ265,DA265)</f>
        <v>0</v>
      </c>
      <c r="AU265" s="31"/>
      <c r="AV265" s="31" t="n">
        <f aca="false">INDEX(Curves!$A$12:$AZ$907,$BZ265,DC265)</f>
        <v>0</v>
      </c>
      <c r="AW265" s="31" t="n">
        <f aca="false">INDEX(Curves!$A$12:$AZ$907,$BZ265,DD265)</f>
        <v>0</v>
      </c>
      <c r="AX265" s="31" t="n">
        <f aca="false">INDEX(Curves!$A$12:$AZ$907,$BZ265,DE265)</f>
        <v>0</v>
      </c>
      <c r="AY265" s="31"/>
      <c r="AZ265" s="31" t="n">
        <f aca="false">INDEX(Curves!$A$12:$AZ$907,$BZ265,DG265)</f>
        <v>0</v>
      </c>
      <c r="BA265" s="31" t="n">
        <f aca="false">INDEX(Curves!$A$12:$AZ$907,$BZ265,DH265)</f>
        <v>0</v>
      </c>
      <c r="BB265" s="31" t="n">
        <f aca="false">INDEX(Curves!$A$12:$AZ$907,$BZ265,DI265)</f>
        <v>0</v>
      </c>
      <c r="BC265" s="31"/>
      <c r="BD265" s="31" t="n">
        <f aca="false">INDEX(Curves!$A$12:$AZ$907,$BZ265,DK265)</f>
        <v>0</v>
      </c>
      <c r="BE265" s="31" t="n">
        <f aca="false">INDEX(Curves!$A$12:$AZ$907,$BZ265,DL265)</f>
        <v>0</v>
      </c>
      <c r="BF265" s="31" t="n">
        <f aca="false">INDEX(Curves!$A$12:$AZ$907,$BZ265,DM265)</f>
        <v>0</v>
      </c>
      <c r="BG265" s="31"/>
      <c r="BH265" s="31" t="n">
        <f aca="false">INDEX(Curves!$A$12:$AZ$907,$BZ265,DO265)</f>
        <v>0</v>
      </c>
      <c r="BI265" s="31" t="n">
        <f aca="false">INDEX(Curves!$A$12:$AZ$907,$BZ265,DP265)</f>
        <v>0</v>
      </c>
      <c r="BJ265" s="31" t="n">
        <f aca="false">INDEX(Curves!$A$12:$AZ$907,$BZ265,DQ265)</f>
        <v>0</v>
      </c>
      <c r="BK265" s="0"/>
      <c r="BL265" s="0"/>
      <c r="BM265" s="51" t="n">
        <f aca="false">BM264</f>
        <v>35916</v>
      </c>
      <c r="BN265" s="51" t="n">
        <f aca="false">EOMONTH(BM265,1)</f>
        <v>35976</v>
      </c>
      <c r="BO265" s="51" t="n">
        <f aca="false">EOMONTH(BN265,1)</f>
        <v>36007</v>
      </c>
      <c r="BP265" s="51" t="n">
        <f aca="false">EOMONTH(BO265,1)</f>
        <v>36038</v>
      </c>
      <c r="BQ265" s="51" t="n">
        <f aca="false">EOMONTH(BP265,1)</f>
        <v>36068</v>
      </c>
      <c r="BR265" s="51" t="n">
        <f aca="false">EOMONTH(BQ265,1)</f>
        <v>36099</v>
      </c>
      <c r="BS265" s="51" t="n">
        <f aca="false">EOMONTH(BR265,1)</f>
        <v>36129</v>
      </c>
      <c r="BT265" s="51" t="n">
        <f aca="false">EOMONTH(BS265,1)</f>
        <v>36160</v>
      </c>
      <c r="BU265" s="51" t="n">
        <f aca="false">EOMONTH(BT265,1)</f>
        <v>36191</v>
      </c>
      <c r="BV265" s="51" t="n">
        <f aca="false">EOMONTH(BU265,1)</f>
        <v>36219</v>
      </c>
      <c r="BW265" s="51" t="n">
        <f aca="false">EOMONTH(BV265,1)</f>
        <v>36250</v>
      </c>
      <c r="BX265" s="52"/>
      <c r="BZ265" s="34" t="n">
        <f aca="false">MATCH(C265,Curves!$C$12:$C$433,0)</f>
        <v>263</v>
      </c>
      <c r="CA265" s="34" t="n">
        <f aca="false">MATCH(CONCATENATE("NG ",TEXT($BM265,"mmm-yyyy")),Curves!$11:$11,0)</f>
        <v>20</v>
      </c>
      <c r="CB265" s="34" t="n">
        <f aca="false">MATCH(CONCATENATE("B ",TEXT($BM265,"mmm-yyyy")),Curves!$11:$11,0)</f>
        <v>8</v>
      </c>
      <c r="CC265" s="34" t="n">
        <f aca="false">MATCH(CONCATENATE("DISC ",TEXT($BM265,"mmm-yyyy")),Curves!$11:$11,0)</f>
        <v>32</v>
      </c>
      <c r="CD265" s="34"/>
      <c r="CE265" s="34" t="n">
        <f aca="false">MATCH(CONCATENATE("NG ",TEXT($BN265,"mmm-yyyy")),Curves!$11:$11,0)</f>
        <v>21</v>
      </c>
      <c r="CF265" s="34" t="n">
        <f aca="false">MATCH(CONCATENATE("B ",TEXT($BN265,"mmm-yyyy")),Curves!$11:$11,0)</f>
        <v>9</v>
      </c>
      <c r="CG265" s="34" t="n">
        <f aca="false">MATCH(CONCATENATE("DISC ",TEXT($BN265,"mmm-yyyy")),Curves!$11:$11,0)</f>
        <v>33</v>
      </c>
      <c r="CH265" s="34"/>
      <c r="CI265" s="34" t="n">
        <f aca="false">MATCH(CONCATENATE("NG ",TEXT($BO265,"mmm-yyyy")),Curves!$11:$11,0)</f>
        <v>22</v>
      </c>
      <c r="CJ265" s="34" t="n">
        <f aca="false">MATCH(CONCATENATE("B ",TEXT($BO265,"mmm-yyyy")),Curves!$11:$11,0)</f>
        <v>10</v>
      </c>
      <c r="CK265" s="34" t="n">
        <f aca="false">MATCH(CONCATENATE("DISC ",TEXT($BO265,"mmm-yyyy")),Curves!$11:$11,0)</f>
        <v>34</v>
      </c>
      <c r="CL265" s="34"/>
      <c r="CM265" s="34" t="n">
        <f aca="false">MATCH(CONCATENATE("NG ",TEXT($BP265,"mmm-yyyy")),Curves!$11:$11,0)</f>
        <v>23</v>
      </c>
      <c r="CN265" s="34" t="n">
        <f aca="false">MATCH(CONCATENATE("B ",TEXT($BP265,"mmm-yyyy")),Curves!$11:$11,0)</f>
        <v>11</v>
      </c>
      <c r="CO265" s="34" t="n">
        <f aca="false">MATCH(CONCATENATE("DISC ",TEXT($BP265,"mmm-yyyy")),Curves!$11:$11,0)</f>
        <v>35</v>
      </c>
      <c r="CP265" s="34"/>
      <c r="CQ265" s="34" t="n">
        <f aca="false">MATCH(CONCATENATE("NG ",TEXT($BQ265,"mmm-yyyy")),Curves!$11:$11,0)</f>
        <v>24</v>
      </c>
      <c r="CR265" s="34" t="n">
        <f aca="false">MATCH(CONCATENATE("B ",TEXT($BQ265,"mmm-yyyy")),Curves!$11:$11,0)</f>
        <v>12</v>
      </c>
      <c r="CS265" s="34" t="n">
        <f aca="false">MATCH(CONCATENATE("DISC ",TEXT($BQ265,"mmm-yyyy")),Curves!$11:$11,0)</f>
        <v>36</v>
      </c>
      <c r="CT265" s="34"/>
      <c r="CU265" s="34" t="n">
        <f aca="false">MATCH(CONCATENATE("NG ",TEXT($BR265,"mmm-yyyy")),Curves!$11:$11,0)</f>
        <v>25</v>
      </c>
      <c r="CV265" s="34" t="n">
        <f aca="false">MATCH(CONCATENATE("B ",TEXT($BR265,"mmm-yyyy")),Curves!$11:$11,0)</f>
        <v>13</v>
      </c>
      <c r="CW265" s="34" t="n">
        <f aca="false">MATCH(CONCATENATE("DISC ",TEXT($BR265,"mmm-yyyy")),Curves!$11:$11,0)</f>
        <v>37</v>
      </c>
      <c r="CX265" s="34"/>
      <c r="CY265" s="34" t="n">
        <f aca="false">MATCH(CONCATENATE("NG ",TEXT($BS265,"mmm-yyyy")),Curves!$11:$11,0)</f>
        <v>26</v>
      </c>
      <c r="CZ265" s="34" t="n">
        <f aca="false">MATCH(CONCATENATE("B ",TEXT($BS265,"mmm-yyyy")),Curves!$11:$11,0)</f>
        <v>14</v>
      </c>
      <c r="DA265" s="34" t="n">
        <f aca="false">MATCH(CONCATENATE("DISC ",TEXT($BS265,"mmm-yyyy")),Curves!$11:$11,0)</f>
        <v>38</v>
      </c>
      <c r="DB265" s="34"/>
      <c r="DC265" s="34" t="n">
        <f aca="false">MATCH(CONCATENATE("NG ",TEXT($BT265,"mmm-yyyy")),Curves!$11:$11,0)</f>
        <v>27</v>
      </c>
      <c r="DD265" s="34" t="n">
        <f aca="false">MATCH(CONCATENATE("B ",TEXT($BT265,"mmm-yyyy")),Curves!$11:$11,0)</f>
        <v>15</v>
      </c>
      <c r="DE265" s="34" t="n">
        <f aca="false">MATCH(CONCATENATE("DISC ",TEXT($BT265,"mmm-yyyy")),Curves!$11:$11,0)</f>
        <v>39</v>
      </c>
      <c r="DF265" s="34"/>
      <c r="DG265" s="34" t="n">
        <f aca="false">MATCH(CONCATENATE("NG ",TEXT($BU265,"mmm-yyyy")),Curves!$11:$11,0)</f>
        <v>28</v>
      </c>
      <c r="DH265" s="34" t="n">
        <f aca="false">MATCH(CONCATENATE("B ",TEXT($BU265,"mmm-yyyy")),Curves!$11:$11,0)</f>
        <v>16</v>
      </c>
      <c r="DI265" s="34" t="n">
        <f aca="false">MATCH(CONCATENATE("DISC ",TEXT($BU265,"mmm-yyyy")),Curves!$11:$11,0)</f>
        <v>40</v>
      </c>
      <c r="DK265" s="34" t="n">
        <f aca="false">MATCH(CONCATENATE("NG ",TEXT($BV265,"mmm-yyyy")),Curves!$11:$11,0)</f>
        <v>29</v>
      </c>
      <c r="DL265" s="34" t="n">
        <f aca="false">MATCH(CONCATENATE("B ",TEXT($BV265,"mmm-yyyy")),Curves!$11:$11,0)</f>
        <v>17</v>
      </c>
      <c r="DM265" s="34" t="n">
        <f aca="false">MATCH(CONCATENATE("DISC ",TEXT($BV265,"mmm-yyyy")),Curves!$11:$11,0)</f>
        <v>41</v>
      </c>
      <c r="DO265" s="34" t="n">
        <f aca="false">MATCH(CONCATENATE("NG ",TEXT($BW265,"mmm-yyyy")),Curves!$11:$11,0)</f>
        <v>30</v>
      </c>
      <c r="DP265" s="34" t="n">
        <f aca="false">MATCH(CONCATENATE("B ",TEXT($BW265,"mmm-yyyy")),Curves!$11:$11,0)</f>
        <v>18</v>
      </c>
      <c r="DQ265" s="34" t="n">
        <f aca="false">MATCH(CONCATENATE("DISC ",TEXT($BW265,"mmm-yyyy")),Curves!$11:$11,0)</f>
        <v>42</v>
      </c>
    </row>
    <row r="266" customFormat="false" ht="12.75" hidden="false" customHeight="false" outlineLevel="0" collapsed="false">
      <c r="B266" s="26" t="n">
        <f aca="false">IF(C266&lt;&gt;"",IF(C266&gt;=(WORKDAY(EOMONTH(C266,0)+1,-2)),EOMONTH(EOMONTH(C266,0)+1,0)+1,EOMONTH(C266,0)+1),"")</f>
        <v>36161</v>
      </c>
      <c r="C266" s="45" t="n">
        <f aca="false">IF(Curves!C275&lt;&gt;"",Curves!C275,"")</f>
        <v>36149</v>
      </c>
      <c r="D266" s="46"/>
      <c r="E266" s="47" t="n">
        <f aca="false">(T266+U266)*V266</f>
        <v>0</v>
      </c>
      <c r="F266" s="47" t="n">
        <f aca="false">(X266+Y266)*Z266</f>
        <v>0</v>
      </c>
      <c r="G266" s="47" t="n">
        <f aca="false">(AB266+AC266)*AD266</f>
        <v>0</v>
      </c>
      <c r="H266" s="47" t="n">
        <f aca="false">(AF266+AG266)*AH266</f>
        <v>0</v>
      </c>
      <c r="I266" s="47" t="n">
        <f aca="false">(AJ266+AK266)*AL266</f>
        <v>0</v>
      </c>
      <c r="J266" s="47" t="n">
        <f aca="false">(AN266+AO266)*AP266</f>
        <v>0</v>
      </c>
      <c r="K266" s="47" t="n">
        <f aca="false">(AR266+AS266)*AT266</f>
        <v>0</v>
      </c>
      <c r="L266" s="47" t="n">
        <f aca="false">(AV266+AW266)*AX266</f>
        <v>0</v>
      </c>
      <c r="M266" s="47" t="n">
        <f aca="false">(AZ266+BA266)*BB266</f>
        <v>0</v>
      </c>
      <c r="N266" s="47" t="n">
        <f aca="false">(BD266+BE266)*BF266</f>
        <v>0</v>
      </c>
      <c r="O266" s="48" t="n">
        <f aca="false">(BH266+BI266)*BJ266</f>
        <v>0</v>
      </c>
      <c r="P266" s="49" t="n">
        <f aca="false">MAX(E266:O266)</f>
        <v>0</v>
      </c>
      <c r="Q266" s="49" t="n">
        <f aca="false">MIN(M266:O266)</f>
        <v>0</v>
      </c>
      <c r="R266" s="50" t="n">
        <f aca="false">IF(P266-Q266&lt;&gt;0,P266-Q266,R265)</f>
        <v>0.0979906004061166</v>
      </c>
      <c r="T266" s="31" t="n">
        <f aca="false">INDEX(Curves!$A$12:$AZ$907,$BZ266,CA266)</f>
        <v>0</v>
      </c>
      <c r="U266" s="31" t="n">
        <f aca="false">INDEX(Curves!$A$12:$AZ$907,$BZ266,CB266)</f>
        <v>0</v>
      </c>
      <c r="V266" s="31" t="n">
        <f aca="false">INDEX(Curves!$A$12:$AZ$907,$BZ266,CC266)</f>
        <v>0</v>
      </c>
      <c r="W266" s="31"/>
      <c r="X266" s="31" t="n">
        <f aca="false">INDEX(Curves!$A$12:$AZ$907,$BZ266,CE266)</f>
        <v>0</v>
      </c>
      <c r="Y266" s="31" t="n">
        <f aca="false">INDEX(Curves!$A$12:$AZ$907,$BZ266,CF266)</f>
        <v>0</v>
      </c>
      <c r="Z266" s="31" t="n">
        <f aca="false">INDEX(Curves!$A$12:$AZ$907,$BZ266,CG266)</f>
        <v>0</v>
      </c>
      <c r="AA266" s="31"/>
      <c r="AB266" s="31" t="n">
        <f aca="false">INDEX(Curves!$A$12:$AZ$907,$BZ266,CI266)</f>
        <v>0</v>
      </c>
      <c r="AC266" s="31" t="n">
        <f aca="false">INDEX(Curves!$A$12:$AZ$907,$BZ266,CJ266)</f>
        <v>0</v>
      </c>
      <c r="AD266" s="31" t="n">
        <f aca="false">INDEX(Curves!$A$12:$AZ$907,$BZ266,CK266)</f>
        <v>0</v>
      </c>
      <c r="AE266" s="31"/>
      <c r="AF266" s="31" t="n">
        <f aca="false">INDEX(Curves!$A$12:$AZ$907,$BZ266,CM266)</f>
        <v>0</v>
      </c>
      <c r="AG266" s="31" t="n">
        <f aca="false">INDEX(Curves!$A$12:$AZ$907,$BZ266,CN266)</f>
        <v>0</v>
      </c>
      <c r="AH266" s="31" t="n">
        <f aca="false">INDEX(Curves!$A$12:$AZ$907,$BZ266,CO266)</f>
        <v>0</v>
      </c>
      <c r="AI266" s="31"/>
      <c r="AJ266" s="31" t="n">
        <f aca="false">INDEX(Curves!$A$12:$AZ$907,$BZ266,CQ266)</f>
        <v>0</v>
      </c>
      <c r="AK266" s="31" t="n">
        <f aca="false">INDEX(Curves!$A$12:$AZ$907,$BZ266,CR266)</f>
        <v>0</v>
      </c>
      <c r="AL266" s="31" t="n">
        <f aca="false">INDEX(Curves!$A$12:$AZ$907,$BZ266,CS266)</f>
        <v>0</v>
      </c>
      <c r="AM266" s="31"/>
      <c r="AN266" s="31" t="n">
        <f aca="false">INDEX(Curves!$A$12:$AZ$907,$BZ266,CU266)</f>
        <v>0</v>
      </c>
      <c r="AO266" s="31" t="n">
        <f aca="false">INDEX(Curves!$A$12:$AZ$907,$BZ266,CV266)</f>
        <v>0</v>
      </c>
      <c r="AP266" s="31" t="n">
        <f aca="false">INDEX(Curves!$A$12:$AZ$907,$BZ266,CW266)</f>
        <v>0</v>
      </c>
      <c r="AQ266" s="31"/>
      <c r="AR266" s="31" t="n">
        <f aca="false">INDEX(Curves!$A$12:$AZ$907,$BZ266,CY266)</f>
        <v>0</v>
      </c>
      <c r="AS266" s="31" t="n">
        <f aca="false">INDEX(Curves!$A$12:$AZ$907,$BZ266,CZ266)</f>
        <v>0</v>
      </c>
      <c r="AT266" s="31" t="n">
        <f aca="false">INDEX(Curves!$A$12:$AZ$907,$BZ266,DA266)</f>
        <v>0</v>
      </c>
      <c r="AU266" s="31"/>
      <c r="AV266" s="31" t="n">
        <f aca="false">INDEX(Curves!$A$12:$AZ$907,$BZ266,DC266)</f>
        <v>0</v>
      </c>
      <c r="AW266" s="31" t="n">
        <f aca="false">INDEX(Curves!$A$12:$AZ$907,$BZ266,DD266)</f>
        <v>0</v>
      </c>
      <c r="AX266" s="31" t="n">
        <f aca="false">INDEX(Curves!$A$12:$AZ$907,$BZ266,DE266)</f>
        <v>0</v>
      </c>
      <c r="AY266" s="31"/>
      <c r="AZ266" s="31" t="n">
        <f aca="false">INDEX(Curves!$A$12:$AZ$907,$BZ266,DG266)</f>
        <v>0</v>
      </c>
      <c r="BA266" s="31" t="n">
        <f aca="false">INDEX(Curves!$A$12:$AZ$907,$BZ266,DH266)</f>
        <v>0</v>
      </c>
      <c r="BB266" s="31" t="n">
        <f aca="false">INDEX(Curves!$A$12:$AZ$907,$BZ266,DI266)</f>
        <v>0</v>
      </c>
      <c r="BC266" s="31"/>
      <c r="BD266" s="31" t="n">
        <f aca="false">INDEX(Curves!$A$12:$AZ$907,$BZ266,DK266)</f>
        <v>0</v>
      </c>
      <c r="BE266" s="31" t="n">
        <f aca="false">INDEX(Curves!$A$12:$AZ$907,$BZ266,DL266)</f>
        <v>0</v>
      </c>
      <c r="BF266" s="31" t="n">
        <f aca="false">INDEX(Curves!$A$12:$AZ$907,$BZ266,DM266)</f>
        <v>0</v>
      </c>
      <c r="BG266" s="31"/>
      <c r="BH266" s="31" t="n">
        <f aca="false">INDEX(Curves!$A$12:$AZ$907,$BZ266,DO266)</f>
        <v>0</v>
      </c>
      <c r="BI266" s="31" t="n">
        <f aca="false">INDEX(Curves!$A$12:$AZ$907,$BZ266,DP266)</f>
        <v>0</v>
      </c>
      <c r="BJ266" s="31" t="n">
        <f aca="false">INDEX(Curves!$A$12:$AZ$907,$BZ266,DQ266)</f>
        <v>0</v>
      </c>
      <c r="BK266" s="0"/>
      <c r="BL266" s="0"/>
      <c r="BM266" s="51" t="n">
        <f aca="false">BM265</f>
        <v>35916</v>
      </c>
      <c r="BN266" s="51" t="n">
        <f aca="false">EOMONTH(BM266,1)</f>
        <v>35976</v>
      </c>
      <c r="BO266" s="51" t="n">
        <f aca="false">EOMONTH(BN266,1)</f>
        <v>36007</v>
      </c>
      <c r="BP266" s="51" t="n">
        <f aca="false">EOMONTH(BO266,1)</f>
        <v>36038</v>
      </c>
      <c r="BQ266" s="51" t="n">
        <f aca="false">EOMONTH(BP266,1)</f>
        <v>36068</v>
      </c>
      <c r="BR266" s="51" t="n">
        <f aca="false">EOMONTH(BQ266,1)</f>
        <v>36099</v>
      </c>
      <c r="BS266" s="51" t="n">
        <f aca="false">EOMONTH(BR266,1)</f>
        <v>36129</v>
      </c>
      <c r="BT266" s="51" t="n">
        <f aca="false">EOMONTH(BS266,1)</f>
        <v>36160</v>
      </c>
      <c r="BU266" s="51" t="n">
        <f aca="false">EOMONTH(BT266,1)</f>
        <v>36191</v>
      </c>
      <c r="BV266" s="51" t="n">
        <f aca="false">EOMONTH(BU266,1)</f>
        <v>36219</v>
      </c>
      <c r="BW266" s="51" t="n">
        <f aca="false">EOMONTH(BV266,1)</f>
        <v>36250</v>
      </c>
      <c r="BX266" s="52"/>
      <c r="BZ266" s="34" t="n">
        <f aca="false">MATCH(C266,Curves!$C$12:$C$433,0)</f>
        <v>264</v>
      </c>
      <c r="CA266" s="34" t="n">
        <f aca="false">MATCH(CONCATENATE("NG ",TEXT($BM266,"mmm-yyyy")),Curves!$11:$11,0)</f>
        <v>20</v>
      </c>
      <c r="CB266" s="34" t="n">
        <f aca="false">MATCH(CONCATENATE("B ",TEXT($BM266,"mmm-yyyy")),Curves!$11:$11,0)</f>
        <v>8</v>
      </c>
      <c r="CC266" s="34" t="n">
        <f aca="false">MATCH(CONCATENATE("DISC ",TEXT($BM266,"mmm-yyyy")),Curves!$11:$11,0)</f>
        <v>32</v>
      </c>
      <c r="CD266" s="34"/>
      <c r="CE266" s="34" t="n">
        <f aca="false">MATCH(CONCATENATE("NG ",TEXT($BN266,"mmm-yyyy")),Curves!$11:$11,0)</f>
        <v>21</v>
      </c>
      <c r="CF266" s="34" t="n">
        <f aca="false">MATCH(CONCATENATE("B ",TEXT($BN266,"mmm-yyyy")),Curves!$11:$11,0)</f>
        <v>9</v>
      </c>
      <c r="CG266" s="34" t="n">
        <f aca="false">MATCH(CONCATENATE("DISC ",TEXT($BN266,"mmm-yyyy")),Curves!$11:$11,0)</f>
        <v>33</v>
      </c>
      <c r="CH266" s="34"/>
      <c r="CI266" s="34" t="n">
        <f aca="false">MATCH(CONCATENATE("NG ",TEXT($BO266,"mmm-yyyy")),Curves!$11:$11,0)</f>
        <v>22</v>
      </c>
      <c r="CJ266" s="34" t="n">
        <f aca="false">MATCH(CONCATENATE("B ",TEXT($BO266,"mmm-yyyy")),Curves!$11:$11,0)</f>
        <v>10</v>
      </c>
      <c r="CK266" s="34" t="n">
        <f aca="false">MATCH(CONCATENATE("DISC ",TEXT($BO266,"mmm-yyyy")),Curves!$11:$11,0)</f>
        <v>34</v>
      </c>
      <c r="CL266" s="34"/>
      <c r="CM266" s="34" t="n">
        <f aca="false">MATCH(CONCATENATE("NG ",TEXT($BP266,"mmm-yyyy")),Curves!$11:$11,0)</f>
        <v>23</v>
      </c>
      <c r="CN266" s="34" t="n">
        <f aca="false">MATCH(CONCATENATE("B ",TEXT($BP266,"mmm-yyyy")),Curves!$11:$11,0)</f>
        <v>11</v>
      </c>
      <c r="CO266" s="34" t="n">
        <f aca="false">MATCH(CONCATENATE("DISC ",TEXT($BP266,"mmm-yyyy")),Curves!$11:$11,0)</f>
        <v>35</v>
      </c>
      <c r="CP266" s="34"/>
      <c r="CQ266" s="34" t="n">
        <f aca="false">MATCH(CONCATENATE("NG ",TEXT($BQ266,"mmm-yyyy")),Curves!$11:$11,0)</f>
        <v>24</v>
      </c>
      <c r="CR266" s="34" t="n">
        <f aca="false">MATCH(CONCATENATE("B ",TEXT($BQ266,"mmm-yyyy")),Curves!$11:$11,0)</f>
        <v>12</v>
      </c>
      <c r="CS266" s="34" t="n">
        <f aca="false">MATCH(CONCATENATE("DISC ",TEXT($BQ266,"mmm-yyyy")),Curves!$11:$11,0)</f>
        <v>36</v>
      </c>
      <c r="CT266" s="34"/>
      <c r="CU266" s="34" t="n">
        <f aca="false">MATCH(CONCATENATE("NG ",TEXT($BR266,"mmm-yyyy")),Curves!$11:$11,0)</f>
        <v>25</v>
      </c>
      <c r="CV266" s="34" t="n">
        <f aca="false">MATCH(CONCATENATE("B ",TEXT($BR266,"mmm-yyyy")),Curves!$11:$11,0)</f>
        <v>13</v>
      </c>
      <c r="CW266" s="34" t="n">
        <f aca="false">MATCH(CONCATENATE("DISC ",TEXT($BR266,"mmm-yyyy")),Curves!$11:$11,0)</f>
        <v>37</v>
      </c>
      <c r="CX266" s="34"/>
      <c r="CY266" s="34" t="n">
        <f aca="false">MATCH(CONCATENATE("NG ",TEXT($BS266,"mmm-yyyy")),Curves!$11:$11,0)</f>
        <v>26</v>
      </c>
      <c r="CZ266" s="34" t="n">
        <f aca="false">MATCH(CONCATENATE("B ",TEXT($BS266,"mmm-yyyy")),Curves!$11:$11,0)</f>
        <v>14</v>
      </c>
      <c r="DA266" s="34" t="n">
        <f aca="false">MATCH(CONCATENATE("DISC ",TEXT($BS266,"mmm-yyyy")),Curves!$11:$11,0)</f>
        <v>38</v>
      </c>
      <c r="DB266" s="34"/>
      <c r="DC266" s="34" t="n">
        <f aca="false">MATCH(CONCATENATE("NG ",TEXT($BT266,"mmm-yyyy")),Curves!$11:$11,0)</f>
        <v>27</v>
      </c>
      <c r="DD266" s="34" t="n">
        <f aca="false">MATCH(CONCATENATE("B ",TEXT($BT266,"mmm-yyyy")),Curves!$11:$11,0)</f>
        <v>15</v>
      </c>
      <c r="DE266" s="34" t="n">
        <f aca="false">MATCH(CONCATENATE("DISC ",TEXT($BT266,"mmm-yyyy")),Curves!$11:$11,0)</f>
        <v>39</v>
      </c>
      <c r="DF266" s="34"/>
      <c r="DG266" s="34" t="n">
        <f aca="false">MATCH(CONCATENATE("NG ",TEXT($BU266,"mmm-yyyy")),Curves!$11:$11,0)</f>
        <v>28</v>
      </c>
      <c r="DH266" s="34" t="n">
        <f aca="false">MATCH(CONCATENATE("B ",TEXT($BU266,"mmm-yyyy")),Curves!$11:$11,0)</f>
        <v>16</v>
      </c>
      <c r="DI266" s="34" t="n">
        <f aca="false">MATCH(CONCATENATE("DISC ",TEXT($BU266,"mmm-yyyy")),Curves!$11:$11,0)</f>
        <v>40</v>
      </c>
      <c r="DK266" s="34" t="n">
        <f aca="false">MATCH(CONCATENATE("NG ",TEXT($BV266,"mmm-yyyy")),Curves!$11:$11,0)</f>
        <v>29</v>
      </c>
      <c r="DL266" s="34" t="n">
        <f aca="false">MATCH(CONCATENATE("B ",TEXT($BV266,"mmm-yyyy")),Curves!$11:$11,0)</f>
        <v>17</v>
      </c>
      <c r="DM266" s="34" t="n">
        <f aca="false">MATCH(CONCATENATE("DISC ",TEXT($BV266,"mmm-yyyy")),Curves!$11:$11,0)</f>
        <v>41</v>
      </c>
      <c r="DO266" s="34" t="n">
        <f aca="false">MATCH(CONCATENATE("NG ",TEXT($BW266,"mmm-yyyy")),Curves!$11:$11,0)</f>
        <v>30</v>
      </c>
      <c r="DP266" s="34" t="n">
        <f aca="false">MATCH(CONCATENATE("B ",TEXT($BW266,"mmm-yyyy")),Curves!$11:$11,0)</f>
        <v>18</v>
      </c>
      <c r="DQ266" s="34" t="n">
        <f aca="false">MATCH(CONCATENATE("DISC ",TEXT($BW266,"mmm-yyyy")),Curves!$11:$11,0)</f>
        <v>42</v>
      </c>
    </row>
    <row r="267" customFormat="false" ht="12.75" hidden="false" customHeight="false" outlineLevel="0" collapsed="false">
      <c r="B267" s="26" t="n">
        <f aca="false">IF(C267&lt;&gt;"",IF(C267&gt;=(WORKDAY(EOMONTH(C267,0)+1,-2)),EOMONTH(EOMONTH(C267,0)+1,0)+1,EOMONTH(C267,0)+1),"")</f>
        <v>36161</v>
      </c>
      <c r="C267" s="45" t="n">
        <f aca="false">IF(Curves!C276&lt;&gt;"",Curves!C276,"")</f>
        <v>36150</v>
      </c>
      <c r="D267" s="46"/>
      <c r="E267" s="47" t="n">
        <f aca="false">(T267+U267)*V267</f>
        <v>0</v>
      </c>
      <c r="F267" s="47" t="n">
        <f aca="false">(X267+Y267)*Z267</f>
        <v>0</v>
      </c>
      <c r="G267" s="47" t="n">
        <f aca="false">(AB267+AC267)*AD267</f>
        <v>0</v>
      </c>
      <c r="H267" s="47" t="n">
        <f aca="false">(AF267+AG267)*AH267</f>
        <v>0</v>
      </c>
      <c r="I267" s="47" t="n">
        <f aca="false">(AJ267+AK267)*AL267</f>
        <v>0</v>
      </c>
      <c r="J267" s="47" t="n">
        <f aca="false">(AN267+AO267)*AP267</f>
        <v>0</v>
      </c>
      <c r="K267" s="47" t="n">
        <f aca="false">(AR267+AS267)*AT267</f>
        <v>0</v>
      </c>
      <c r="L267" s="47" t="n">
        <f aca="false">(AV267+AW267)*AX267</f>
        <v>0</v>
      </c>
      <c r="M267" s="47" t="n">
        <f aca="false">(AZ267+BA267)*BB267</f>
        <v>2.43317637754883</v>
      </c>
      <c r="N267" s="47" t="n">
        <f aca="false">(BD267+BE267)*BF267</f>
        <v>2.37464029233258</v>
      </c>
      <c r="O267" s="48" t="n">
        <f aca="false">(BH267+BI267)*BJ267</f>
        <v>2.3411472843388</v>
      </c>
      <c r="P267" s="49" t="n">
        <f aca="false">MAX(E267:O267)</f>
        <v>2.43317637754883</v>
      </c>
      <c r="Q267" s="49" t="n">
        <f aca="false">MIN(M267:O267)</f>
        <v>2.3411472843388</v>
      </c>
      <c r="R267" s="50" t="n">
        <f aca="false">IF(P267-Q267&lt;&gt;0,P267-Q267,R266)</f>
        <v>0.0920290932100283</v>
      </c>
      <c r="T267" s="31" t="n">
        <f aca="false">INDEX(Curves!$A$12:$AZ$907,$BZ267,CA267)</f>
        <v>0</v>
      </c>
      <c r="U267" s="31" t="n">
        <f aca="false">INDEX(Curves!$A$12:$AZ$907,$BZ267,CB267)</f>
        <v>0</v>
      </c>
      <c r="V267" s="31" t="n">
        <f aca="false">INDEX(Curves!$A$12:$AZ$907,$BZ267,CC267)</f>
        <v>0</v>
      </c>
      <c r="W267" s="31"/>
      <c r="X267" s="31" t="n">
        <f aca="false">INDEX(Curves!$A$12:$AZ$907,$BZ267,CE267)</f>
        <v>0</v>
      </c>
      <c r="Y267" s="31" t="n">
        <f aca="false">INDEX(Curves!$A$12:$AZ$907,$BZ267,CF267)</f>
        <v>0</v>
      </c>
      <c r="Z267" s="31" t="n">
        <f aca="false">INDEX(Curves!$A$12:$AZ$907,$BZ267,CG267)</f>
        <v>0</v>
      </c>
      <c r="AA267" s="31"/>
      <c r="AB267" s="31" t="n">
        <f aca="false">INDEX(Curves!$A$12:$AZ$907,$BZ267,CI267)</f>
        <v>0</v>
      </c>
      <c r="AC267" s="31" t="n">
        <f aca="false">INDEX(Curves!$A$12:$AZ$907,$BZ267,CJ267)</f>
        <v>0</v>
      </c>
      <c r="AD267" s="31" t="n">
        <f aca="false">INDEX(Curves!$A$12:$AZ$907,$BZ267,CK267)</f>
        <v>0</v>
      </c>
      <c r="AE267" s="31"/>
      <c r="AF267" s="31" t="n">
        <f aca="false">INDEX(Curves!$A$12:$AZ$907,$BZ267,CM267)</f>
        <v>0</v>
      </c>
      <c r="AG267" s="31" t="n">
        <f aca="false">INDEX(Curves!$A$12:$AZ$907,$BZ267,CN267)</f>
        <v>0</v>
      </c>
      <c r="AH267" s="31" t="n">
        <f aca="false">INDEX(Curves!$A$12:$AZ$907,$BZ267,CO267)</f>
        <v>0</v>
      </c>
      <c r="AI267" s="31"/>
      <c r="AJ267" s="31" t="n">
        <f aca="false">INDEX(Curves!$A$12:$AZ$907,$BZ267,CQ267)</f>
        <v>0</v>
      </c>
      <c r="AK267" s="31" t="n">
        <f aca="false">INDEX(Curves!$A$12:$AZ$907,$BZ267,CR267)</f>
        <v>0</v>
      </c>
      <c r="AL267" s="31" t="n">
        <f aca="false">INDEX(Curves!$A$12:$AZ$907,$BZ267,CS267)</f>
        <v>0</v>
      </c>
      <c r="AM267" s="31"/>
      <c r="AN267" s="31" t="n">
        <f aca="false">INDEX(Curves!$A$12:$AZ$907,$BZ267,CU267)</f>
        <v>0</v>
      </c>
      <c r="AO267" s="31" t="n">
        <f aca="false">INDEX(Curves!$A$12:$AZ$907,$BZ267,CV267)</f>
        <v>0</v>
      </c>
      <c r="AP267" s="31" t="n">
        <f aca="false">INDEX(Curves!$A$12:$AZ$907,$BZ267,CW267)</f>
        <v>0</v>
      </c>
      <c r="AQ267" s="31"/>
      <c r="AR267" s="31" t="n">
        <f aca="false">INDEX(Curves!$A$12:$AZ$907,$BZ267,CY267)</f>
        <v>0</v>
      </c>
      <c r="AS267" s="31" t="n">
        <f aca="false">INDEX(Curves!$A$12:$AZ$907,$BZ267,CZ267)</f>
        <v>0</v>
      </c>
      <c r="AT267" s="31" t="n">
        <f aca="false">INDEX(Curves!$A$12:$AZ$907,$BZ267,DA267)</f>
        <v>0</v>
      </c>
      <c r="AU267" s="31"/>
      <c r="AV267" s="31" t="n">
        <f aca="false">INDEX(Curves!$A$12:$AZ$907,$BZ267,DC267)</f>
        <v>0</v>
      </c>
      <c r="AW267" s="31" t="n">
        <f aca="false">INDEX(Curves!$A$12:$AZ$907,$BZ267,DD267)</f>
        <v>0</v>
      </c>
      <c r="AX267" s="31" t="n">
        <f aca="false">INDEX(Curves!$A$12:$AZ$907,$BZ267,DE267)</f>
        <v>0</v>
      </c>
      <c r="AY267" s="31"/>
      <c r="AZ267" s="31" t="n">
        <f aca="false">INDEX(Curves!$A$12:$AZ$907,$BZ267,DG267)</f>
        <v>1.947</v>
      </c>
      <c r="BA267" s="31" t="n">
        <f aca="false">INDEX(Curves!$A$12:$AZ$907,$BZ267,DH267)</f>
        <v>0.49</v>
      </c>
      <c r="BB267" s="31" t="n">
        <f aca="false">INDEX(Curves!$A$12:$AZ$907,$BZ267,DI267)</f>
        <v>0.998431012535424</v>
      </c>
      <c r="BC267" s="31"/>
      <c r="BD267" s="31" t="n">
        <f aca="false">INDEX(Curves!$A$12:$AZ$907,$BZ267,DK267)</f>
        <v>1.945</v>
      </c>
      <c r="BE267" s="31" t="n">
        <f aca="false">INDEX(Curves!$A$12:$AZ$907,$BZ267,DL267)</f>
        <v>0.445</v>
      </c>
      <c r="BF267" s="31" t="n">
        <f aca="false">INDEX(Curves!$A$12:$AZ$907,$BZ267,DM267)</f>
        <v>0.993573344072209</v>
      </c>
      <c r="BG267" s="31"/>
      <c r="BH267" s="31" t="n">
        <f aca="false">INDEX(Curves!$A$12:$AZ$907,$BZ267,DO267)</f>
        <v>1.941</v>
      </c>
      <c r="BI267" s="31" t="n">
        <f aca="false">INDEX(Curves!$A$12:$AZ$907,$BZ267,DP267)</f>
        <v>0.425</v>
      </c>
      <c r="BJ267" s="31" t="n">
        <f aca="false">INDEX(Curves!$A$12:$AZ$907,$BZ267,DQ267)</f>
        <v>0.989495893634319</v>
      </c>
      <c r="BK267" s="0"/>
      <c r="BL267" s="0"/>
      <c r="BM267" s="51" t="n">
        <f aca="false">BM266</f>
        <v>35916</v>
      </c>
      <c r="BN267" s="51" t="n">
        <f aca="false">EOMONTH(BM267,1)</f>
        <v>35976</v>
      </c>
      <c r="BO267" s="51" t="n">
        <f aca="false">EOMONTH(BN267,1)</f>
        <v>36007</v>
      </c>
      <c r="BP267" s="51" t="n">
        <f aca="false">EOMONTH(BO267,1)</f>
        <v>36038</v>
      </c>
      <c r="BQ267" s="51" t="n">
        <f aca="false">EOMONTH(BP267,1)</f>
        <v>36068</v>
      </c>
      <c r="BR267" s="51" t="n">
        <f aca="false">EOMONTH(BQ267,1)</f>
        <v>36099</v>
      </c>
      <c r="BS267" s="51" t="n">
        <f aca="false">EOMONTH(BR267,1)</f>
        <v>36129</v>
      </c>
      <c r="BT267" s="51" t="n">
        <f aca="false">EOMONTH(BS267,1)</f>
        <v>36160</v>
      </c>
      <c r="BU267" s="51" t="n">
        <f aca="false">EOMONTH(BT267,1)</f>
        <v>36191</v>
      </c>
      <c r="BV267" s="51" t="n">
        <f aca="false">EOMONTH(BU267,1)</f>
        <v>36219</v>
      </c>
      <c r="BW267" s="51" t="n">
        <f aca="false">EOMONTH(BV267,1)</f>
        <v>36250</v>
      </c>
      <c r="BX267" s="52"/>
      <c r="BZ267" s="34" t="n">
        <f aca="false">MATCH(C267,Curves!$C$12:$C$433,0)</f>
        <v>265</v>
      </c>
      <c r="CA267" s="34" t="n">
        <f aca="false">MATCH(CONCATENATE("NG ",TEXT($BM267,"mmm-yyyy")),Curves!$11:$11,0)</f>
        <v>20</v>
      </c>
      <c r="CB267" s="34" t="n">
        <f aca="false">MATCH(CONCATENATE("B ",TEXT($BM267,"mmm-yyyy")),Curves!$11:$11,0)</f>
        <v>8</v>
      </c>
      <c r="CC267" s="34" t="n">
        <f aca="false">MATCH(CONCATENATE("DISC ",TEXT($BM267,"mmm-yyyy")),Curves!$11:$11,0)</f>
        <v>32</v>
      </c>
      <c r="CD267" s="34"/>
      <c r="CE267" s="34" t="n">
        <f aca="false">MATCH(CONCATENATE("NG ",TEXT($BN267,"mmm-yyyy")),Curves!$11:$11,0)</f>
        <v>21</v>
      </c>
      <c r="CF267" s="34" t="n">
        <f aca="false">MATCH(CONCATENATE("B ",TEXT($BN267,"mmm-yyyy")),Curves!$11:$11,0)</f>
        <v>9</v>
      </c>
      <c r="CG267" s="34" t="n">
        <f aca="false">MATCH(CONCATENATE("DISC ",TEXT($BN267,"mmm-yyyy")),Curves!$11:$11,0)</f>
        <v>33</v>
      </c>
      <c r="CH267" s="34"/>
      <c r="CI267" s="34" t="n">
        <f aca="false">MATCH(CONCATENATE("NG ",TEXT($BO267,"mmm-yyyy")),Curves!$11:$11,0)</f>
        <v>22</v>
      </c>
      <c r="CJ267" s="34" t="n">
        <f aca="false">MATCH(CONCATENATE("B ",TEXT($BO267,"mmm-yyyy")),Curves!$11:$11,0)</f>
        <v>10</v>
      </c>
      <c r="CK267" s="34" t="n">
        <f aca="false">MATCH(CONCATENATE("DISC ",TEXT($BO267,"mmm-yyyy")),Curves!$11:$11,0)</f>
        <v>34</v>
      </c>
      <c r="CL267" s="34"/>
      <c r="CM267" s="34" t="n">
        <f aca="false">MATCH(CONCATENATE("NG ",TEXT($BP267,"mmm-yyyy")),Curves!$11:$11,0)</f>
        <v>23</v>
      </c>
      <c r="CN267" s="34" t="n">
        <f aca="false">MATCH(CONCATENATE("B ",TEXT($BP267,"mmm-yyyy")),Curves!$11:$11,0)</f>
        <v>11</v>
      </c>
      <c r="CO267" s="34" t="n">
        <f aca="false">MATCH(CONCATENATE("DISC ",TEXT($BP267,"mmm-yyyy")),Curves!$11:$11,0)</f>
        <v>35</v>
      </c>
      <c r="CP267" s="34"/>
      <c r="CQ267" s="34" t="n">
        <f aca="false">MATCH(CONCATENATE("NG ",TEXT($BQ267,"mmm-yyyy")),Curves!$11:$11,0)</f>
        <v>24</v>
      </c>
      <c r="CR267" s="34" t="n">
        <f aca="false">MATCH(CONCATENATE("B ",TEXT($BQ267,"mmm-yyyy")),Curves!$11:$11,0)</f>
        <v>12</v>
      </c>
      <c r="CS267" s="34" t="n">
        <f aca="false">MATCH(CONCATENATE("DISC ",TEXT($BQ267,"mmm-yyyy")),Curves!$11:$11,0)</f>
        <v>36</v>
      </c>
      <c r="CT267" s="34"/>
      <c r="CU267" s="34" t="n">
        <f aca="false">MATCH(CONCATENATE("NG ",TEXT($BR267,"mmm-yyyy")),Curves!$11:$11,0)</f>
        <v>25</v>
      </c>
      <c r="CV267" s="34" t="n">
        <f aca="false">MATCH(CONCATENATE("B ",TEXT($BR267,"mmm-yyyy")),Curves!$11:$11,0)</f>
        <v>13</v>
      </c>
      <c r="CW267" s="34" t="n">
        <f aca="false">MATCH(CONCATENATE("DISC ",TEXT($BR267,"mmm-yyyy")),Curves!$11:$11,0)</f>
        <v>37</v>
      </c>
      <c r="CX267" s="34"/>
      <c r="CY267" s="34" t="n">
        <f aca="false">MATCH(CONCATENATE("NG ",TEXT($BS267,"mmm-yyyy")),Curves!$11:$11,0)</f>
        <v>26</v>
      </c>
      <c r="CZ267" s="34" t="n">
        <f aca="false">MATCH(CONCATENATE("B ",TEXT($BS267,"mmm-yyyy")),Curves!$11:$11,0)</f>
        <v>14</v>
      </c>
      <c r="DA267" s="34" t="n">
        <f aca="false">MATCH(CONCATENATE("DISC ",TEXT($BS267,"mmm-yyyy")),Curves!$11:$11,0)</f>
        <v>38</v>
      </c>
      <c r="DB267" s="34"/>
      <c r="DC267" s="34" t="n">
        <f aca="false">MATCH(CONCATENATE("NG ",TEXT($BT267,"mmm-yyyy")),Curves!$11:$11,0)</f>
        <v>27</v>
      </c>
      <c r="DD267" s="34" t="n">
        <f aca="false">MATCH(CONCATENATE("B ",TEXT($BT267,"mmm-yyyy")),Curves!$11:$11,0)</f>
        <v>15</v>
      </c>
      <c r="DE267" s="34" t="n">
        <f aca="false">MATCH(CONCATENATE("DISC ",TEXT($BT267,"mmm-yyyy")),Curves!$11:$11,0)</f>
        <v>39</v>
      </c>
      <c r="DF267" s="34"/>
      <c r="DG267" s="34" t="n">
        <f aca="false">MATCH(CONCATENATE("NG ",TEXT($BU267,"mmm-yyyy")),Curves!$11:$11,0)</f>
        <v>28</v>
      </c>
      <c r="DH267" s="34" t="n">
        <f aca="false">MATCH(CONCATENATE("B ",TEXT($BU267,"mmm-yyyy")),Curves!$11:$11,0)</f>
        <v>16</v>
      </c>
      <c r="DI267" s="34" t="n">
        <f aca="false">MATCH(CONCATENATE("DISC ",TEXT($BU267,"mmm-yyyy")),Curves!$11:$11,0)</f>
        <v>40</v>
      </c>
      <c r="DK267" s="34" t="n">
        <f aca="false">MATCH(CONCATENATE("NG ",TEXT($BV267,"mmm-yyyy")),Curves!$11:$11,0)</f>
        <v>29</v>
      </c>
      <c r="DL267" s="34" t="n">
        <f aca="false">MATCH(CONCATENATE("B ",TEXT($BV267,"mmm-yyyy")),Curves!$11:$11,0)</f>
        <v>17</v>
      </c>
      <c r="DM267" s="34" t="n">
        <f aca="false">MATCH(CONCATENATE("DISC ",TEXT($BV267,"mmm-yyyy")),Curves!$11:$11,0)</f>
        <v>41</v>
      </c>
      <c r="DO267" s="34" t="n">
        <f aca="false">MATCH(CONCATENATE("NG ",TEXT($BW267,"mmm-yyyy")),Curves!$11:$11,0)</f>
        <v>30</v>
      </c>
      <c r="DP267" s="34" t="n">
        <f aca="false">MATCH(CONCATENATE("B ",TEXT($BW267,"mmm-yyyy")),Curves!$11:$11,0)</f>
        <v>18</v>
      </c>
      <c r="DQ267" s="34" t="n">
        <f aca="false">MATCH(CONCATENATE("DISC ",TEXT($BW267,"mmm-yyyy")),Curves!$11:$11,0)</f>
        <v>42</v>
      </c>
    </row>
    <row r="268" customFormat="false" ht="12.75" hidden="false" customHeight="false" outlineLevel="0" collapsed="false">
      <c r="B268" s="26" t="n">
        <f aca="false">IF(C268&lt;&gt;"",IF(C268&gt;=(WORKDAY(EOMONTH(C268,0)+1,-2)),EOMONTH(EOMONTH(C268,0)+1,0)+1,EOMONTH(C268,0)+1),"")</f>
        <v>36161</v>
      </c>
      <c r="C268" s="45" t="n">
        <f aca="false">IF(Curves!C277&lt;&gt;"",Curves!C277,"")</f>
        <v>36151</v>
      </c>
      <c r="D268" s="46"/>
      <c r="E268" s="47" t="n">
        <f aca="false">(T268+U268)*V268</f>
        <v>0</v>
      </c>
      <c r="F268" s="47" t="n">
        <f aca="false">(X268+Y268)*Z268</f>
        <v>0</v>
      </c>
      <c r="G268" s="47" t="n">
        <f aca="false">(AB268+AC268)*AD268</f>
        <v>0</v>
      </c>
      <c r="H268" s="47" t="n">
        <f aca="false">(AF268+AG268)*AH268</f>
        <v>0</v>
      </c>
      <c r="I268" s="47" t="n">
        <f aca="false">(AJ268+AK268)*AL268</f>
        <v>0</v>
      </c>
      <c r="J268" s="47" t="n">
        <f aca="false">(AN268+AO268)*AP268</f>
        <v>0</v>
      </c>
      <c r="K268" s="47" t="n">
        <f aca="false">(AR268+AS268)*AT268</f>
        <v>0</v>
      </c>
      <c r="L268" s="47" t="n">
        <f aca="false">(AV268+AW268)*AX268</f>
        <v>0</v>
      </c>
      <c r="M268" s="47" t="n">
        <f aca="false">(AZ268+BA268)*BB268</f>
        <v>2.4115532027486</v>
      </c>
      <c r="N268" s="47" t="n">
        <f aca="false">(BD268+BE268)*BF268</f>
        <v>2.35017761601796</v>
      </c>
      <c r="O268" s="48" t="n">
        <f aca="false">(BH268+BI268)*BJ268</f>
        <v>2.3144472230477</v>
      </c>
      <c r="P268" s="49" t="n">
        <f aca="false">MAX(E268:O268)</f>
        <v>2.4115532027486</v>
      </c>
      <c r="Q268" s="49" t="n">
        <f aca="false">MIN(M268:O268)</f>
        <v>2.3144472230477</v>
      </c>
      <c r="R268" s="50" t="n">
        <f aca="false">IF(P268-Q268&lt;&gt;0,P268-Q268,R267)</f>
        <v>0.0971059797008982</v>
      </c>
      <c r="T268" s="31" t="n">
        <f aca="false">INDEX(Curves!$A$12:$AZ$907,$BZ268,CA268)</f>
        <v>0</v>
      </c>
      <c r="U268" s="31" t="n">
        <f aca="false">INDEX(Curves!$A$12:$AZ$907,$BZ268,CB268)</f>
        <v>0</v>
      </c>
      <c r="V268" s="31" t="n">
        <f aca="false">INDEX(Curves!$A$12:$AZ$907,$BZ268,CC268)</f>
        <v>0</v>
      </c>
      <c r="W268" s="31"/>
      <c r="X268" s="31" t="n">
        <f aca="false">INDEX(Curves!$A$12:$AZ$907,$BZ268,CE268)</f>
        <v>0</v>
      </c>
      <c r="Y268" s="31" t="n">
        <f aca="false">INDEX(Curves!$A$12:$AZ$907,$BZ268,CF268)</f>
        <v>0</v>
      </c>
      <c r="Z268" s="31" t="n">
        <f aca="false">INDEX(Curves!$A$12:$AZ$907,$BZ268,CG268)</f>
        <v>0</v>
      </c>
      <c r="AA268" s="31"/>
      <c r="AB268" s="31" t="n">
        <f aca="false">INDEX(Curves!$A$12:$AZ$907,$BZ268,CI268)</f>
        <v>0</v>
      </c>
      <c r="AC268" s="31" t="n">
        <f aca="false">INDEX(Curves!$A$12:$AZ$907,$BZ268,CJ268)</f>
        <v>0</v>
      </c>
      <c r="AD268" s="31" t="n">
        <f aca="false">INDEX(Curves!$A$12:$AZ$907,$BZ268,CK268)</f>
        <v>0</v>
      </c>
      <c r="AE268" s="31"/>
      <c r="AF268" s="31" t="n">
        <f aca="false">INDEX(Curves!$A$12:$AZ$907,$BZ268,CM268)</f>
        <v>0</v>
      </c>
      <c r="AG268" s="31" t="n">
        <f aca="false">INDEX(Curves!$A$12:$AZ$907,$BZ268,CN268)</f>
        <v>0</v>
      </c>
      <c r="AH268" s="31" t="n">
        <f aca="false">INDEX(Curves!$A$12:$AZ$907,$BZ268,CO268)</f>
        <v>0</v>
      </c>
      <c r="AI268" s="31"/>
      <c r="AJ268" s="31" t="n">
        <f aca="false">INDEX(Curves!$A$12:$AZ$907,$BZ268,CQ268)</f>
        <v>0</v>
      </c>
      <c r="AK268" s="31" t="n">
        <f aca="false">INDEX(Curves!$A$12:$AZ$907,$BZ268,CR268)</f>
        <v>0</v>
      </c>
      <c r="AL268" s="31" t="n">
        <f aca="false">INDEX(Curves!$A$12:$AZ$907,$BZ268,CS268)</f>
        <v>0</v>
      </c>
      <c r="AM268" s="31"/>
      <c r="AN268" s="31" t="n">
        <f aca="false">INDEX(Curves!$A$12:$AZ$907,$BZ268,CU268)</f>
        <v>0</v>
      </c>
      <c r="AO268" s="31" t="n">
        <f aca="false">INDEX(Curves!$A$12:$AZ$907,$BZ268,CV268)</f>
        <v>0</v>
      </c>
      <c r="AP268" s="31" t="n">
        <f aca="false">INDEX(Curves!$A$12:$AZ$907,$BZ268,CW268)</f>
        <v>0</v>
      </c>
      <c r="AQ268" s="31"/>
      <c r="AR268" s="31" t="n">
        <f aca="false">INDEX(Curves!$A$12:$AZ$907,$BZ268,CY268)</f>
        <v>0</v>
      </c>
      <c r="AS268" s="31" t="n">
        <f aca="false">INDEX(Curves!$A$12:$AZ$907,$BZ268,CZ268)</f>
        <v>0</v>
      </c>
      <c r="AT268" s="31" t="n">
        <f aca="false">INDEX(Curves!$A$12:$AZ$907,$BZ268,DA268)</f>
        <v>0</v>
      </c>
      <c r="AU268" s="31"/>
      <c r="AV268" s="31" t="n">
        <f aca="false">INDEX(Curves!$A$12:$AZ$907,$BZ268,DC268)</f>
        <v>0</v>
      </c>
      <c r="AW268" s="31" t="n">
        <f aca="false">INDEX(Curves!$A$12:$AZ$907,$BZ268,DD268)</f>
        <v>0</v>
      </c>
      <c r="AX268" s="31" t="n">
        <f aca="false">INDEX(Curves!$A$12:$AZ$907,$BZ268,DE268)</f>
        <v>0</v>
      </c>
      <c r="AY268" s="31"/>
      <c r="AZ268" s="31" t="n">
        <f aca="false">INDEX(Curves!$A$12:$AZ$907,$BZ268,DG268)</f>
        <v>1.925</v>
      </c>
      <c r="BA268" s="31" t="n">
        <f aca="false">INDEX(Curves!$A$12:$AZ$907,$BZ268,DH268)</f>
        <v>0.49</v>
      </c>
      <c r="BB268" s="31" t="n">
        <f aca="false">INDEX(Curves!$A$12:$AZ$907,$BZ268,DI268)</f>
        <v>0.998572754761326</v>
      </c>
      <c r="BC268" s="31"/>
      <c r="BD268" s="31" t="n">
        <f aca="false">INDEX(Curves!$A$12:$AZ$907,$BZ268,DK268)</f>
        <v>1.92</v>
      </c>
      <c r="BE268" s="31" t="n">
        <f aca="false">INDEX(Curves!$A$12:$AZ$907,$BZ268,DL268)</f>
        <v>0.445</v>
      </c>
      <c r="BF268" s="31" t="n">
        <f aca="false">INDEX(Curves!$A$12:$AZ$907,$BZ268,DM268)</f>
        <v>0.993732607195755</v>
      </c>
      <c r="BG268" s="31"/>
      <c r="BH268" s="31" t="n">
        <f aca="false">INDEX(Curves!$A$12:$AZ$907,$BZ268,DO268)</f>
        <v>1.913</v>
      </c>
      <c r="BI268" s="31" t="n">
        <f aca="false">INDEX(Curves!$A$12:$AZ$907,$BZ268,DP268)</f>
        <v>0.425</v>
      </c>
      <c r="BJ268" s="31" t="n">
        <f aca="false">INDEX(Curves!$A$12:$AZ$907,$BZ268,DQ268)</f>
        <v>0.989926100533662</v>
      </c>
      <c r="BK268" s="0"/>
      <c r="BL268" s="0"/>
      <c r="BM268" s="51" t="n">
        <f aca="false">BM267</f>
        <v>35916</v>
      </c>
      <c r="BN268" s="51" t="n">
        <f aca="false">EOMONTH(BM268,1)</f>
        <v>35976</v>
      </c>
      <c r="BO268" s="51" t="n">
        <f aca="false">EOMONTH(BN268,1)</f>
        <v>36007</v>
      </c>
      <c r="BP268" s="51" t="n">
        <f aca="false">EOMONTH(BO268,1)</f>
        <v>36038</v>
      </c>
      <c r="BQ268" s="51" t="n">
        <f aca="false">EOMONTH(BP268,1)</f>
        <v>36068</v>
      </c>
      <c r="BR268" s="51" t="n">
        <f aca="false">EOMONTH(BQ268,1)</f>
        <v>36099</v>
      </c>
      <c r="BS268" s="51" t="n">
        <f aca="false">EOMONTH(BR268,1)</f>
        <v>36129</v>
      </c>
      <c r="BT268" s="51" t="n">
        <f aca="false">EOMONTH(BS268,1)</f>
        <v>36160</v>
      </c>
      <c r="BU268" s="51" t="n">
        <f aca="false">EOMONTH(BT268,1)</f>
        <v>36191</v>
      </c>
      <c r="BV268" s="51" t="n">
        <f aca="false">EOMONTH(BU268,1)</f>
        <v>36219</v>
      </c>
      <c r="BW268" s="51" t="n">
        <f aca="false">EOMONTH(BV268,1)</f>
        <v>36250</v>
      </c>
      <c r="BX268" s="52"/>
      <c r="BZ268" s="34" t="n">
        <f aca="false">MATCH(C268,Curves!$C$12:$C$433,0)</f>
        <v>266</v>
      </c>
      <c r="CA268" s="34" t="n">
        <f aca="false">MATCH(CONCATENATE("NG ",TEXT($BM268,"mmm-yyyy")),Curves!$11:$11,0)</f>
        <v>20</v>
      </c>
      <c r="CB268" s="34" t="n">
        <f aca="false">MATCH(CONCATENATE("B ",TEXT($BM268,"mmm-yyyy")),Curves!$11:$11,0)</f>
        <v>8</v>
      </c>
      <c r="CC268" s="34" t="n">
        <f aca="false">MATCH(CONCATENATE("DISC ",TEXT($BM268,"mmm-yyyy")),Curves!$11:$11,0)</f>
        <v>32</v>
      </c>
      <c r="CD268" s="34"/>
      <c r="CE268" s="34" t="n">
        <f aca="false">MATCH(CONCATENATE("NG ",TEXT($BN268,"mmm-yyyy")),Curves!$11:$11,0)</f>
        <v>21</v>
      </c>
      <c r="CF268" s="34" t="n">
        <f aca="false">MATCH(CONCATENATE("B ",TEXT($BN268,"mmm-yyyy")),Curves!$11:$11,0)</f>
        <v>9</v>
      </c>
      <c r="CG268" s="34" t="n">
        <f aca="false">MATCH(CONCATENATE("DISC ",TEXT($BN268,"mmm-yyyy")),Curves!$11:$11,0)</f>
        <v>33</v>
      </c>
      <c r="CH268" s="34"/>
      <c r="CI268" s="34" t="n">
        <f aca="false">MATCH(CONCATENATE("NG ",TEXT($BO268,"mmm-yyyy")),Curves!$11:$11,0)</f>
        <v>22</v>
      </c>
      <c r="CJ268" s="34" t="n">
        <f aca="false">MATCH(CONCATENATE("B ",TEXT($BO268,"mmm-yyyy")),Curves!$11:$11,0)</f>
        <v>10</v>
      </c>
      <c r="CK268" s="34" t="n">
        <f aca="false">MATCH(CONCATENATE("DISC ",TEXT($BO268,"mmm-yyyy")),Curves!$11:$11,0)</f>
        <v>34</v>
      </c>
      <c r="CL268" s="34"/>
      <c r="CM268" s="34" t="n">
        <f aca="false">MATCH(CONCATENATE("NG ",TEXT($BP268,"mmm-yyyy")),Curves!$11:$11,0)</f>
        <v>23</v>
      </c>
      <c r="CN268" s="34" t="n">
        <f aca="false">MATCH(CONCATENATE("B ",TEXT($BP268,"mmm-yyyy")),Curves!$11:$11,0)</f>
        <v>11</v>
      </c>
      <c r="CO268" s="34" t="n">
        <f aca="false">MATCH(CONCATENATE("DISC ",TEXT($BP268,"mmm-yyyy")),Curves!$11:$11,0)</f>
        <v>35</v>
      </c>
      <c r="CP268" s="34"/>
      <c r="CQ268" s="34" t="n">
        <f aca="false">MATCH(CONCATENATE("NG ",TEXT($BQ268,"mmm-yyyy")),Curves!$11:$11,0)</f>
        <v>24</v>
      </c>
      <c r="CR268" s="34" t="n">
        <f aca="false">MATCH(CONCATENATE("B ",TEXT($BQ268,"mmm-yyyy")),Curves!$11:$11,0)</f>
        <v>12</v>
      </c>
      <c r="CS268" s="34" t="n">
        <f aca="false">MATCH(CONCATENATE("DISC ",TEXT($BQ268,"mmm-yyyy")),Curves!$11:$11,0)</f>
        <v>36</v>
      </c>
      <c r="CT268" s="34"/>
      <c r="CU268" s="34" t="n">
        <f aca="false">MATCH(CONCATENATE("NG ",TEXT($BR268,"mmm-yyyy")),Curves!$11:$11,0)</f>
        <v>25</v>
      </c>
      <c r="CV268" s="34" t="n">
        <f aca="false">MATCH(CONCATENATE("B ",TEXT($BR268,"mmm-yyyy")),Curves!$11:$11,0)</f>
        <v>13</v>
      </c>
      <c r="CW268" s="34" t="n">
        <f aca="false">MATCH(CONCATENATE("DISC ",TEXT($BR268,"mmm-yyyy")),Curves!$11:$11,0)</f>
        <v>37</v>
      </c>
      <c r="CX268" s="34"/>
      <c r="CY268" s="34" t="n">
        <f aca="false">MATCH(CONCATENATE("NG ",TEXT($BS268,"mmm-yyyy")),Curves!$11:$11,0)</f>
        <v>26</v>
      </c>
      <c r="CZ268" s="34" t="n">
        <f aca="false">MATCH(CONCATENATE("B ",TEXT($BS268,"mmm-yyyy")),Curves!$11:$11,0)</f>
        <v>14</v>
      </c>
      <c r="DA268" s="34" t="n">
        <f aca="false">MATCH(CONCATENATE("DISC ",TEXT($BS268,"mmm-yyyy")),Curves!$11:$11,0)</f>
        <v>38</v>
      </c>
      <c r="DB268" s="34"/>
      <c r="DC268" s="34" t="n">
        <f aca="false">MATCH(CONCATENATE("NG ",TEXT($BT268,"mmm-yyyy")),Curves!$11:$11,0)</f>
        <v>27</v>
      </c>
      <c r="DD268" s="34" t="n">
        <f aca="false">MATCH(CONCATENATE("B ",TEXT($BT268,"mmm-yyyy")),Curves!$11:$11,0)</f>
        <v>15</v>
      </c>
      <c r="DE268" s="34" t="n">
        <f aca="false">MATCH(CONCATENATE("DISC ",TEXT($BT268,"mmm-yyyy")),Curves!$11:$11,0)</f>
        <v>39</v>
      </c>
      <c r="DF268" s="34"/>
      <c r="DG268" s="34" t="n">
        <f aca="false">MATCH(CONCATENATE("NG ",TEXT($BU268,"mmm-yyyy")),Curves!$11:$11,0)</f>
        <v>28</v>
      </c>
      <c r="DH268" s="34" t="n">
        <f aca="false">MATCH(CONCATENATE("B ",TEXT($BU268,"mmm-yyyy")),Curves!$11:$11,0)</f>
        <v>16</v>
      </c>
      <c r="DI268" s="34" t="n">
        <f aca="false">MATCH(CONCATENATE("DISC ",TEXT($BU268,"mmm-yyyy")),Curves!$11:$11,0)</f>
        <v>40</v>
      </c>
      <c r="DK268" s="34" t="n">
        <f aca="false">MATCH(CONCATENATE("NG ",TEXT($BV268,"mmm-yyyy")),Curves!$11:$11,0)</f>
        <v>29</v>
      </c>
      <c r="DL268" s="34" t="n">
        <f aca="false">MATCH(CONCATENATE("B ",TEXT($BV268,"mmm-yyyy")),Curves!$11:$11,0)</f>
        <v>17</v>
      </c>
      <c r="DM268" s="34" t="n">
        <f aca="false">MATCH(CONCATENATE("DISC ",TEXT($BV268,"mmm-yyyy")),Curves!$11:$11,0)</f>
        <v>41</v>
      </c>
      <c r="DO268" s="34" t="n">
        <f aca="false">MATCH(CONCATENATE("NG ",TEXT($BW268,"mmm-yyyy")),Curves!$11:$11,0)</f>
        <v>30</v>
      </c>
      <c r="DP268" s="34" t="n">
        <f aca="false">MATCH(CONCATENATE("B ",TEXT($BW268,"mmm-yyyy")),Curves!$11:$11,0)</f>
        <v>18</v>
      </c>
      <c r="DQ268" s="34" t="n">
        <f aca="false">MATCH(CONCATENATE("DISC ",TEXT($BW268,"mmm-yyyy")),Curves!$11:$11,0)</f>
        <v>42</v>
      </c>
    </row>
    <row r="269" customFormat="false" ht="12.75" hidden="false" customHeight="false" outlineLevel="0" collapsed="false">
      <c r="B269" s="26" t="n">
        <f aca="false">IF(C269&lt;&gt;"",IF(C269&gt;=(WORKDAY(EOMONTH(C269,0)+1,-2)),EOMONTH(EOMONTH(C269,0)+1,0)+1,EOMONTH(C269,0)+1),"")</f>
        <v>36161</v>
      </c>
      <c r="C269" s="45" t="n">
        <f aca="false">IF(Curves!C278&lt;&gt;"",Curves!C278,"")</f>
        <v>36152</v>
      </c>
      <c r="D269" s="46"/>
      <c r="E269" s="47" t="n">
        <f aca="false">(T269+U269)*V269</f>
        <v>0</v>
      </c>
      <c r="F269" s="47" t="n">
        <f aca="false">(X269+Y269)*Z269</f>
        <v>0</v>
      </c>
      <c r="G269" s="47" t="n">
        <f aca="false">(AB269+AC269)*AD269</f>
        <v>0</v>
      </c>
      <c r="H269" s="47" t="n">
        <f aca="false">(AF269+AG269)*AH269</f>
        <v>0</v>
      </c>
      <c r="I269" s="47" t="n">
        <f aca="false">(AJ269+AK269)*AL269</f>
        <v>0</v>
      </c>
      <c r="J269" s="47" t="n">
        <f aca="false">(AN269+AO269)*AP269</f>
        <v>0</v>
      </c>
      <c r="K269" s="47" t="n">
        <f aca="false">(AR269+AS269)*AT269</f>
        <v>0</v>
      </c>
      <c r="L269" s="47" t="n">
        <f aca="false">(AV269+AW269)*AX269</f>
        <v>0</v>
      </c>
      <c r="M269" s="47" t="n">
        <f aca="false">(AZ269+BA269)*BB269</f>
        <v>2.37757627336572</v>
      </c>
      <c r="N269" s="47" t="n">
        <f aca="false">(BD269+BE269)*BF269</f>
        <v>2.33261757478844</v>
      </c>
      <c r="O269" s="48" t="n">
        <f aca="false">(BH269+BI269)*BJ269</f>
        <v>2.28696354559145</v>
      </c>
      <c r="P269" s="49" t="n">
        <f aca="false">MAX(E269:O269)</f>
        <v>2.37757627336572</v>
      </c>
      <c r="Q269" s="49" t="n">
        <f aca="false">MIN(M269:O269)</f>
        <v>2.28696354559145</v>
      </c>
      <c r="R269" s="50" t="n">
        <f aca="false">IF(P269-Q269&lt;&gt;0,P269-Q269,R268)</f>
        <v>0.0906127277742681</v>
      </c>
      <c r="T269" s="31" t="n">
        <f aca="false">INDEX(Curves!$A$12:$AZ$907,$BZ269,CA269)</f>
        <v>0</v>
      </c>
      <c r="U269" s="31" t="n">
        <f aca="false">INDEX(Curves!$A$12:$AZ$907,$BZ269,CB269)</f>
        <v>0</v>
      </c>
      <c r="V269" s="31" t="n">
        <f aca="false">INDEX(Curves!$A$12:$AZ$907,$BZ269,CC269)</f>
        <v>0</v>
      </c>
      <c r="W269" s="31"/>
      <c r="X269" s="31" t="n">
        <f aca="false">INDEX(Curves!$A$12:$AZ$907,$BZ269,CE269)</f>
        <v>0</v>
      </c>
      <c r="Y269" s="31" t="n">
        <f aca="false">INDEX(Curves!$A$12:$AZ$907,$BZ269,CF269)</f>
        <v>0</v>
      </c>
      <c r="Z269" s="31" t="n">
        <f aca="false">INDEX(Curves!$A$12:$AZ$907,$BZ269,CG269)</f>
        <v>0</v>
      </c>
      <c r="AA269" s="31"/>
      <c r="AB269" s="31" t="n">
        <f aca="false">INDEX(Curves!$A$12:$AZ$907,$BZ269,CI269)</f>
        <v>0</v>
      </c>
      <c r="AC269" s="31" t="n">
        <f aca="false">INDEX(Curves!$A$12:$AZ$907,$BZ269,CJ269)</f>
        <v>0</v>
      </c>
      <c r="AD269" s="31" t="n">
        <f aca="false">INDEX(Curves!$A$12:$AZ$907,$BZ269,CK269)</f>
        <v>0</v>
      </c>
      <c r="AE269" s="31"/>
      <c r="AF269" s="31" t="n">
        <f aca="false">INDEX(Curves!$A$12:$AZ$907,$BZ269,CM269)</f>
        <v>0</v>
      </c>
      <c r="AG269" s="31" t="n">
        <f aca="false">INDEX(Curves!$A$12:$AZ$907,$BZ269,CN269)</f>
        <v>0</v>
      </c>
      <c r="AH269" s="31" t="n">
        <f aca="false">INDEX(Curves!$A$12:$AZ$907,$BZ269,CO269)</f>
        <v>0</v>
      </c>
      <c r="AI269" s="31"/>
      <c r="AJ269" s="31" t="n">
        <f aca="false">INDEX(Curves!$A$12:$AZ$907,$BZ269,CQ269)</f>
        <v>0</v>
      </c>
      <c r="AK269" s="31" t="n">
        <f aca="false">INDEX(Curves!$A$12:$AZ$907,$BZ269,CR269)</f>
        <v>0</v>
      </c>
      <c r="AL269" s="31" t="n">
        <f aca="false">INDEX(Curves!$A$12:$AZ$907,$BZ269,CS269)</f>
        <v>0</v>
      </c>
      <c r="AM269" s="31"/>
      <c r="AN269" s="31" t="n">
        <f aca="false">INDEX(Curves!$A$12:$AZ$907,$BZ269,CU269)</f>
        <v>0</v>
      </c>
      <c r="AO269" s="31" t="n">
        <f aca="false">INDEX(Curves!$A$12:$AZ$907,$BZ269,CV269)</f>
        <v>0</v>
      </c>
      <c r="AP269" s="31" t="n">
        <f aca="false">INDEX(Curves!$A$12:$AZ$907,$BZ269,CW269)</f>
        <v>0</v>
      </c>
      <c r="AQ269" s="31"/>
      <c r="AR269" s="31" t="n">
        <f aca="false">INDEX(Curves!$A$12:$AZ$907,$BZ269,CY269)</f>
        <v>0</v>
      </c>
      <c r="AS269" s="31" t="n">
        <f aca="false">INDEX(Curves!$A$12:$AZ$907,$BZ269,CZ269)</f>
        <v>0</v>
      </c>
      <c r="AT269" s="31" t="n">
        <f aca="false">INDEX(Curves!$A$12:$AZ$907,$BZ269,DA269)</f>
        <v>0</v>
      </c>
      <c r="AU269" s="31"/>
      <c r="AV269" s="31" t="n">
        <f aca="false">INDEX(Curves!$A$12:$AZ$907,$BZ269,DC269)</f>
        <v>0</v>
      </c>
      <c r="AW269" s="31" t="n">
        <f aca="false">INDEX(Curves!$A$12:$AZ$907,$BZ269,DD269)</f>
        <v>0</v>
      </c>
      <c r="AX269" s="31" t="n">
        <f aca="false">INDEX(Curves!$A$12:$AZ$907,$BZ269,DE269)</f>
        <v>0</v>
      </c>
      <c r="AY269" s="31"/>
      <c r="AZ269" s="31" t="n">
        <f aca="false">INDEX(Curves!$A$12:$AZ$907,$BZ269,DG269)</f>
        <v>1.906</v>
      </c>
      <c r="BA269" s="31" t="n">
        <f aca="false">INDEX(Curves!$A$12:$AZ$907,$BZ269,DH269)</f>
        <v>0.475</v>
      </c>
      <c r="BB269" s="31" t="n">
        <f aca="false">INDEX(Curves!$A$12:$AZ$907,$BZ269,DI269)</f>
        <v>0.998562063572331</v>
      </c>
      <c r="BC269" s="31"/>
      <c r="BD269" s="31" t="n">
        <f aca="false">INDEX(Curves!$A$12:$AZ$907,$BZ269,DK269)</f>
        <v>1.902</v>
      </c>
      <c r="BE269" s="31" t="n">
        <f aca="false">INDEX(Curves!$A$12:$AZ$907,$BZ269,DL269)</f>
        <v>0.445</v>
      </c>
      <c r="BF269" s="31" t="n">
        <f aca="false">INDEX(Curves!$A$12:$AZ$907,$BZ269,DM269)</f>
        <v>0.993871996075175</v>
      </c>
      <c r="BG269" s="31"/>
      <c r="BH269" s="31" t="n">
        <f aca="false">INDEX(Curves!$A$12:$AZ$907,$BZ269,DO269)</f>
        <v>1.895</v>
      </c>
      <c r="BI269" s="31" t="n">
        <f aca="false">INDEX(Curves!$A$12:$AZ$907,$BZ269,DP269)</f>
        <v>0.415</v>
      </c>
      <c r="BJ269" s="31" t="n">
        <f aca="false">INDEX(Curves!$A$12:$AZ$907,$BZ269,DQ269)</f>
        <v>0.990027508914048</v>
      </c>
      <c r="BK269" s="0"/>
      <c r="BL269" s="0"/>
      <c r="BM269" s="51" t="n">
        <f aca="false">BM268</f>
        <v>35916</v>
      </c>
      <c r="BN269" s="51" t="n">
        <f aca="false">EOMONTH(BM269,1)</f>
        <v>35976</v>
      </c>
      <c r="BO269" s="51" t="n">
        <f aca="false">EOMONTH(BN269,1)</f>
        <v>36007</v>
      </c>
      <c r="BP269" s="51" t="n">
        <f aca="false">EOMONTH(BO269,1)</f>
        <v>36038</v>
      </c>
      <c r="BQ269" s="51" t="n">
        <f aca="false">EOMONTH(BP269,1)</f>
        <v>36068</v>
      </c>
      <c r="BR269" s="51" t="n">
        <f aca="false">EOMONTH(BQ269,1)</f>
        <v>36099</v>
      </c>
      <c r="BS269" s="51" t="n">
        <f aca="false">EOMONTH(BR269,1)</f>
        <v>36129</v>
      </c>
      <c r="BT269" s="51" t="n">
        <f aca="false">EOMONTH(BS269,1)</f>
        <v>36160</v>
      </c>
      <c r="BU269" s="51" t="n">
        <f aca="false">EOMONTH(BT269,1)</f>
        <v>36191</v>
      </c>
      <c r="BV269" s="51" t="n">
        <f aca="false">EOMONTH(BU269,1)</f>
        <v>36219</v>
      </c>
      <c r="BW269" s="51" t="n">
        <f aca="false">EOMONTH(BV269,1)</f>
        <v>36250</v>
      </c>
      <c r="BX269" s="52"/>
      <c r="BZ269" s="34" t="n">
        <f aca="false">MATCH(C269,Curves!$C$12:$C$433,0)</f>
        <v>267</v>
      </c>
      <c r="CA269" s="34" t="n">
        <f aca="false">MATCH(CONCATENATE("NG ",TEXT($BM269,"mmm-yyyy")),Curves!$11:$11,0)</f>
        <v>20</v>
      </c>
      <c r="CB269" s="34" t="n">
        <f aca="false">MATCH(CONCATENATE("B ",TEXT($BM269,"mmm-yyyy")),Curves!$11:$11,0)</f>
        <v>8</v>
      </c>
      <c r="CC269" s="34" t="n">
        <f aca="false">MATCH(CONCATENATE("DISC ",TEXT($BM269,"mmm-yyyy")),Curves!$11:$11,0)</f>
        <v>32</v>
      </c>
      <c r="CD269" s="34"/>
      <c r="CE269" s="34" t="n">
        <f aca="false">MATCH(CONCATENATE("NG ",TEXT($BN269,"mmm-yyyy")),Curves!$11:$11,0)</f>
        <v>21</v>
      </c>
      <c r="CF269" s="34" t="n">
        <f aca="false">MATCH(CONCATENATE("B ",TEXT($BN269,"mmm-yyyy")),Curves!$11:$11,0)</f>
        <v>9</v>
      </c>
      <c r="CG269" s="34" t="n">
        <f aca="false">MATCH(CONCATENATE("DISC ",TEXT($BN269,"mmm-yyyy")),Curves!$11:$11,0)</f>
        <v>33</v>
      </c>
      <c r="CH269" s="34"/>
      <c r="CI269" s="34" t="n">
        <f aca="false">MATCH(CONCATENATE("NG ",TEXT($BO269,"mmm-yyyy")),Curves!$11:$11,0)</f>
        <v>22</v>
      </c>
      <c r="CJ269" s="34" t="n">
        <f aca="false">MATCH(CONCATENATE("B ",TEXT($BO269,"mmm-yyyy")),Curves!$11:$11,0)</f>
        <v>10</v>
      </c>
      <c r="CK269" s="34" t="n">
        <f aca="false">MATCH(CONCATENATE("DISC ",TEXT($BO269,"mmm-yyyy")),Curves!$11:$11,0)</f>
        <v>34</v>
      </c>
      <c r="CL269" s="34"/>
      <c r="CM269" s="34" t="n">
        <f aca="false">MATCH(CONCATENATE("NG ",TEXT($BP269,"mmm-yyyy")),Curves!$11:$11,0)</f>
        <v>23</v>
      </c>
      <c r="CN269" s="34" t="n">
        <f aca="false">MATCH(CONCATENATE("B ",TEXT($BP269,"mmm-yyyy")),Curves!$11:$11,0)</f>
        <v>11</v>
      </c>
      <c r="CO269" s="34" t="n">
        <f aca="false">MATCH(CONCATENATE("DISC ",TEXT($BP269,"mmm-yyyy")),Curves!$11:$11,0)</f>
        <v>35</v>
      </c>
      <c r="CP269" s="34"/>
      <c r="CQ269" s="34" t="n">
        <f aca="false">MATCH(CONCATENATE("NG ",TEXT($BQ269,"mmm-yyyy")),Curves!$11:$11,0)</f>
        <v>24</v>
      </c>
      <c r="CR269" s="34" t="n">
        <f aca="false">MATCH(CONCATENATE("B ",TEXT($BQ269,"mmm-yyyy")),Curves!$11:$11,0)</f>
        <v>12</v>
      </c>
      <c r="CS269" s="34" t="n">
        <f aca="false">MATCH(CONCATENATE("DISC ",TEXT($BQ269,"mmm-yyyy")),Curves!$11:$11,0)</f>
        <v>36</v>
      </c>
      <c r="CT269" s="34"/>
      <c r="CU269" s="34" t="n">
        <f aca="false">MATCH(CONCATENATE("NG ",TEXT($BR269,"mmm-yyyy")),Curves!$11:$11,0)</f>
        <v>25</v>
      </c>
      <c r="CV269" s="34" t="n">
        <f aca="false">MATCH(CONCATENATE("B ",TEXT($BR269,"mmm-yyyy")),Curves!$11:$11,0)</f>
        <v>13</v>
      </c>
      <c r="CW269" s="34" t="n">
        <f aca="false">MATCH(CONCATENATE("DISC ",TEXT($BR269,"mmm-yyyy")),Curves!$11:$11,0)</f>
        <v>37</v>
      </c>
      <c r="CX269" s="34"/>
      <c r="CY269" s="34" t="n">
        <f aca="false">MATCH(CONCATENATE("NG ",TEXT($BS269,"mmm-yyyy")),Curves!$11:$11,0)</f>
        <v>26</v>
      </c>
      <c r="CZ269" s="34" t="n">
        <f aca="false">MATCH(CONCATENATE("B ",TEXT($BS269,"mmm-yyyy")),Curves!$11:$11,0)</f>
        <v>14</v>
      </c>
      <c r="DA269" s="34" t="n">
        <f aca="false">MATCH(CONCATENATE("DISC ",TEXT($BS269,"mmm-yyyy")),Curves!$11:$11,0)</f>
        <v>38</v>
      </c>
      <c r="DB269" s="34"/>
      <c r="DC269" s="34" t="n">
        <f aca="false">MATCH(CONCATENATE("NG ",TEXT($BT269,"mmm-yyyy")),Curves!$11:$11,0)</f>
        <v>27</v>
      </c>
      <c r="DD269" s="34" t="n">
        <f aca="false">MATCH(CONCATENATE("B ",TEXT($BT269,"mmm-yyyy")),Curves!$11:$11,0)</f>
        <v>15</v>
      </c>
      <c r="DE269" s="34" t="n">
        <f aca="false">MATCH(CONCATENATE("DISC ",TEXT($BT269,"mmm-yyyy")),Curves!$11:$11,0)</f>
        <v>39</v>
      </c>
      <c r="DF269" s="34"/>
      <c r="DG269" s="34" t="n">
        <f aca="false">MATCH(CONCATENATE("NG ",TEXT($BU269,"mmm-yyyy")),Curves!$11:$11,0)</f>
        <v>28</v>
      </c>
      <c r="DH269" s="34" t="n">
        <f aca="false">MATCH(CONCATENATE("B ",TEXT($BU269,"mmm-yyyy")),Curves!$11:$11,0)</f>
        <v>16</v>
      </c>
      <c r="DI269" s="34" t="n">
        <f aca="false">MATCH(CONCATENATE("DISC ",TEXT($BU269,"mmm-yyyy")),Curves!$11:$11,0)</f>
        <v>40</v>
      </c>
      <c r="DK269" s="34" t="n">
        <f aca="false">MATCH(CONCATENATE("NG ",TEXT($BV269,"mmm-yyyy")),Curves!$11:$11,0)</f>
        <v>29</v>
      </c>
      <c r="DL269" s="34" t="n">
        <f aca="false">MATCH(CONCATENATE("B ",TEXT($BV269,"mmm-yyyy")),Curves!$11:$11,0)</f>
        <v>17</v>
      </c>
      <c r="DM269" s="34" t="n">
        <f aca="false">MATCH(CONCATENATE("DISC ",TEXT($BV269,"mmm-yyyy")),Curves!$11:$11,0)</f>
        <v>41</v>
      </c>
      <c r="DO269" s="34" t="n">
        <f aca="false">MATCH(CONCATENATE("NG ",TEXT($BW269,"mmm-yyyy")),Curves!$11:$11,0)</f>
        <v>30</v>
      </c>
      <c r="DP269" s="34" t="n">
        <f aca="false">MATCH(CONCATENATE("B ",TEXT($BW269,"mmm-yyyy")),Curves!$11:$11,0)</f>
        <v>18</v>
      </c>
      <c r="DQ269" s="34" t="n">
        <f aca="false">MATCH(CONCATENATE("DISC ",TEXT($BW269,"mmm-yyyy")),Curves!$11:$11,0)</f>
        <v>42</v>
      </c>
    </row>
    <row r="270" customFormat="false" ht="12.75" hidden="false" customHeight="false" outlineLevel="0" collapsed="false">
      <c r="B270" s="26" t="n">
        <f aca="false">IF(C270&lt;&gt;"",IF(C270&gt;=(WORKDAY(EOMONTH(C270,0)+1,-2)),EOMONTH(EOMONTH(C270,0)+1,0)+1,EOMONTH(C270,0)+1),"")</f>
        <v>36161</v>
      </c>
      <c r="C270" s="45" t="n">
        <f aca="false">IF(Curves!C279&lt;&gt;"",Curves!C279,"")</f>
        <v>36153</v>
      </c>
      <c r="D270" s="46"/>
      <c r="E270" s="47" t="n">
        <f aca="false">(T270+U270)*V270</f>
        <v>0</v>
      </c>
      <c r="F270" s="47" t="n">
        <f aca="false">(X270+Y270)*Z270</f>
        <v>0</v>
      </c>
      <c r="G270" s="47" t="n">
        <f aca="false">(AB270+AC270)*AD270</f>
        <v>0</v>
      </c>
      <c r="H270" s="47" t="n">
        <f aca="false">(AF270+AG270)*AH270</f>
        <v>0</v>
      </c>
      <c r="I270" s="47" t="n">
        <f aca="false">(AJ270+AK270)*AL270</f>
        <v>0</v>
      </c>
      <c r="J270" s="47" t="n">
        <f aca="false">(AN270+AO270)*AP270</f>
        <v>0</v>
      </c>
      <c r="K270" s="47" t="n">
        <f aca="false">(AR270+AS270)*AT270</f>
        <v>0</v>
      </c>
      <c r="L270" s="47" t="n">
        <f aca="false">(AV270+AW270)*AX270</f>
        <v>0</v>
      </c>
      <c r="M270" s="47" t="n">
        <f aca="false">(AZ270+BA270)*BB270</f>
        <v>2.33808480298634</v>
      </c>
      <c r="N270" s="47" t="n">
        <f aca="false">(BD270+BE270)*BF270</f>
        <v>2.28924084374524</v>
      </c>
      <c r="O270" s="48" t="n">
        <f aca="false">(BH270+BI270)*BJ270</f>
        <v>2.25561221338262</v>
      </c>
      <c r="P270" s="49" t="n">
        <f aca="false">MAX(E270:O270)</f>
        <v>2.33808480298634</v>
      </c>
      <c r="Q270" s="49" t="n">
        <f aca="false">MIN(M270:O270)</f>
        <v>2.25561221338262</v>
      </c>
      <c r="R270" s="50" t="n">
        <f aca="false">IF(P270-Q270&lt;&gt;0,P270-Q270,R269)</f>
        <v>0.0824725896037197</v>
      </c>
      <c r="T270" s="31" t="n">
        <f aca="false">INDEX(Curves!$A$12:$AZ$907,$BZ270,CA270)</f>
        <v>0</v>
      </c>
      <c r="U270" s="31" t="n">
        <f aca="false">INDEX(Curves!$A$12:$AZ$907,$BZ270,CB270)</f>
        <v>0</v>
      </c>
      <c r="V270" s="31" t="n">
        <f aca="false">INDEX(Curves!$A$12:$AZ$907,$BZ270,CC270)</f>
        <v>0</v>
      </c>
      <c r="W270" s="31"/>
      <c r="X270" s="31" t="n">
        <f aca="false">INDEX(Curves!$A$12:$AZ$907,$BZ270,CE270)</f>
        <v>0</v>
      </c>
      <c r="Y270" s="31" t="n">
        <f aca="false">INDEX(Curves!$A$12:$AZ$907,$BZ270,CF270)</f>
        <v>0</v>
      </c>
      <c r="Z270" s="31" t="n">
        <f aca="false">INDEX(Curves!$A$12:$AZ$907,$BZ270,CG270)</f>
        <v>0</v>
      </c>
      <c r="AA270" s="31"/>
      <c r="AB270" s="31" t="n">
        <f aca="false">INDEX(Curves!$A$12:$AZ$907,$BZ270,CI270)</f>
        <v>0</v>
      </c>
      <c r="AC270" s="31" t="n">
        <f aca="false">INDEX(Curves!$A$12:$AZ$907,$BZ270,CJ270)</f>
        <v>0</v>
      </c>
      <c r="AD270" s="31" t="n">
        <f aca="false">INDEX(Curves!$A$12:$AZ$907,$BZ270,CK270)</f>
        <v>0</v>
      </c>
      <c r="AE270" s="31"/>
      <c r="AF270" s="31" t="n">
        <f aca="false">INDEX(Curves!$A$12:$AZ$907,$BZ270,CM270)</f>
        <v>0</v>
      </c>
      <c r="AG270" s="31" t="n">
        <f aca="false">INDEX(Curves!$A$12:$AZ$907,$BZ270,CN270)</f>
        <v>0</v>
      </c>
      <c r="AH270" s="31" t="n">
        <f aca="false">INDEX(Curves!$A$12:$AZ$907,$BZ270,CO270)</f>
        <v>0</v>
      </c>
      <c r="AI270" s="31"/>
      <c r="AJ270" s="31" t="n">
        <f aca="false">INDEX(Curves!$A$12:$AZ$907,$BZ270,CQ270)</f>
        <v>0</v>
      </c>
      <c r="AK270" s="31" t="n">
        <f aca="false">INDEX(Curves!$A$12:$AZ$907,$BZ270,CR270)</f>
        <v>0</v>
      </c>
      <c r="AL270" s="31" t="n">
        <f aca="false">INDEX(Curves!$A$12:$AZ$907,$BZ270,CS270)</f>
        <v>0</v>
      </c>
      <c r="AM270" s="31"/>
      <c r="AN270" s="31" t="n">
        <f aca="false">INDEX(Curves!$A$12:$AZ$907,$BZ270,CU270)</f>
        <v>0</v>
      </c>
      <c r="AO270" s="31" t="n">
        <f aca="false">INDEX(Curves!$A$12:$AZ$907,$BZ270,CV270)</f>
        <v>0</v>
      </c>
      <c r="AP270" s="31" t="n">
        <f aca="false">INDEX(Curves!$A$12:$AZ$907,$BZ270,CW270)</f>
        <v>0</v>
      </c>
      <c r="AQ270" s="31"/>
      <c r="AR270" s="31" t="n">
        <f aca="false">INDEX(Curves!$A$12:$AZ$907,$BZ270,CY270)</f>
        <v>0</v>
      </c>
      <c r="AS270" s="31" t="n">
        <f aca="false">INDEX(Curves!$A$12:$AZ$907,$BZ270,CZ270)</f>
        <v>0</v>
      </c>
      <c r="AT270" s="31" t="n">
        <f aca="false">INDEX(Curves!$A$12:$AZ$907,$BZ270,DA270)</f>
        <v>0</v>
      </c>
      <c r="AU270" s="31"/>
      <c r="AV270" s="31" t="n">
        <f aca="false">INDEX(Curves!$A$12:$AZ$907,$BZ270,DC270)</f>
        <v>0</v>
      </c>
      <c r="AW270" s="31" t="n">
        <f aca="false">INDEX(Curves!$A$12:$AZ$907,$BZ270,DD270)</f>
        <v>0</v>
      </c>
      <c r="AX270" s="31" t="n">
        <f aca="false">INDEX(Curves!$A$12:$AZ$907,$BZ270,DE270)</f>
        <v>0</v>
      </c>
      <c r="AY270" s="31"/>
      <c r="AZ270" s="31" t="n">
        <f aca="false">INDEX(Curves!$A$12:$AZ$907,$BZ270,DG270)</f>
        <v>1.881</v>
      </c>
      <c r="BA270" s="31" t="n">
        <f aca="false">INDEX(Curves!$A$12:$AZ$907,$BZ270,DH270)</f>
        <v>0.46</v>
      </c>
      <c r="BB270" s="31" t="n">
        <f aca="false">INDEX(Curves!$A$12:$AZ$907,$BZ270,DI270)</f>
        <v>0.998754721480709</v>
      </c>
      <c r="BC270" s="31"/>
      <c r="BD270" s="31" t="n">
        <f aca="false">INDEX(Curves!$A$12:$AZ$907,$BZ270,DK270)</f>
        <v>1.878</v>
      </c>
      <c r="BE270" s="31" t="n">
        <f aca="false">INDEX(Curves!$A$12:$AZ$907,$BZ270,DL270)</f>
        <v>0.425</v>
      </c>
      <c r="BF270" s="31" t="n">
        <f aca="false">INDEX(Curves!$A$12:$AZ$907,$BZ270,DM270)</f>
        <v>0.994025550909786</v>
      </c>
      <c r="BG270" s="31"/>
      <c r="BH270" s="31" t="n">
        <f aca="false">INDEX(Curves!$A$12:$AZ$907,$BZ270,DO270)</f>
        <v>1.883</v>
      </c>
      <c r="BI270" s="31" t="n">
        <f aca="false">INDEX(Curves!$A$12:$AZ$907,$BZ270,DP270)</f>
        <v>0.395</v>
      </c>
      <c r="BJ270" s="31" t="n">
        <f aca="false">INDEX(Curves!$A$12:$AZ$907,$BZ270,DQ270)</f>
        <v>0.990172174443643</v>
      </c>
      <c r="BK270" s="0"/>
      <c r="BL270" s="0"/>
      <c r="BM270" s="51" t="n">
        <f aca="false">BM269</f>
        <v>35916</v>
      </c>
      <c r="BN270" s="51" t="n">
        <f aca="false">EOMONTH(BM270,1)</f>
        <v>35976</v>
      </c>
      <c r="BO270" s="51" t="n">
        <f aca="false">EOMONTH(BN270,1)</f>
        <v>36007</v>
      </c>
      <c r="BP270" s="51" t="n">
        <f aca="false">EOMONTH(BO270,1)</f>
        <v>36038</v>
      </c>
      <c r="BQ270" s="51" t="n">
        <f aca="false">EOMONTH(BP270,1)</f>
        <v>36068</v>
      </c>
      <c r="BR270" s="51" t="n">
        <f aca="false">EOMONTH(BQ270,1)</f>
        <v>36099</v>
      </c>
      <c r="BS270" s="51" t="n">
        <f aca="false">EOMONTH(BR270,1)</f>
        <v>36129</v>
      </c>
      <c r="BT270" s="51" t="n">
        <f aca="false">EOMONTH(BS270,1)</f>
        <v>36160</v>
      </c>
      <c r="BU270" s="51" t="n">
        <f aca="false">EOMONTH(BT270,1)</f>
        <v>36191</v>
      </c>
      <c r="BV270" s="51" t="n">
        <f aca="false">EOMONTH(BU270,1)</f>
        <v>36219</v>
      </c>
      <c r="BW270" s="51" t="n">
        <f aca="false">EOMONTH(BV270,1)</f>
        <v>36250</v>
      </c>
      <c r="BX270" s="52"/>
      <c r="BZ270" s="34" t="n">
        <f aca="false">MATCH(C270,Curves!$C$12:$C$433,0)</f>
        <v>268</v>
      </c>
      <c r="CA270" s="34" t="n">
        <f aca="false">MATCH(CONCATENATE("NG ",TEXT($BM270,"mmm-yyyy")),Curves!$11:$11,0)</f>
        <v>20</v>
      </c>
      <c r="CB270" s="34" t="n">
        <f aca="false">MATCH(CONCATENATE("B ",TEXT($BM270,"mmm-yyyy")),Curves!$11:$11,0)</f>
        <v>8</v>
      </c>
      <c r="CC270" s="34" t="n">
        <f aca="false">MATCH(CONCATENATE("DISC ",TEXT($BM270,"mmm-yyyy")),Curves!$11:$11,0)</f>
        <v>32</v>
      </c>
      <c r="CD270" s="34"/>
      <c r="CE270" s="34" t="n">
        <f aca="false">MATCH(CONCATENATE("NG ",TEXT($BN270,"mmm-yyyy")),Curves!$11:$11,0)</f>
        <v>21</v>
      </c>
      <c r="CF270" s="34" t="n">
        <f aca="false">MATCH(CONCATENATE("B ",TEXT($BN270,"mmm-yyyy")),Curves!$11:$11,0)</f>
        <v>9</v>
      </c>
      <c r="CG270" s="34" t="n">
        <f aca="false">MATCH(CONCATENATE("DISC ",TEXT($BN270,"mmm-yyyy")),Curves!$11:$11,0)</f>
        <v>33</v>
      </c>
      <c r="CH270" s="34"/>
      <c r="CI270" s="34" t="n">
        <f aca="false">MATCH(CONCATENATE("NG ",TEXT($BO270,"mmm-yyyy")),Curves!$11:$11,0)</f>
        <v>22</v>
      </c>
      <c r="CJ270" s="34" t="n">
        <f aca="false">MATCH(CONCATENATE("B ",TEXT($BO270,"mmm-yyyy")),Curves!$11:$11,0)</f>
        <v>10</v>
      </c>
      <c r="CK270" s="34" t="n">
        <f aca="false">MATCH(CONCATENATE("DISC ",TEXT($BO270,"mmm-yyyy")),Curves!$11:$11,0)</f>
        <v>34</v>
      </c>
      <c r="CL270" s="34"/>
      <c r="CM270" s="34" t="n">
        <f aca="false">MATCH(CONCATENATE("NG ",TEXT($BP270,"mmm-yyyy")),Curves!$11:$11,0)</f>
        <v>23</v>
      </c>
      <c r="CN270" s="34" t="n">
        <f aca="false">MATCH(CONCATENATE("B ",TEXT($BP270,"mmm-yyyy")),Curves!$11:$11,0)</f>
        <v>11</v>
      </c>
      <c r="CO270" s="34" t="n">
        <f aca="false">MATCH(CONCATENATE("DISC ",TEXT($BP270,"mmm-yyyy")),Curves!$11:$11,0)</f>
        <v>35</v>
      </c>
      <c r="CP270" s="34"/>
      <c r="CQ270" s="34" t="n">
        <f aca="false">MATCH(CONCATENATE("NG ",TEXT($BQ270,"mmm-yyyy")),Curves!$11:$11,0)</f>
        <v>24</v>
      </c>
      <c r="CR270" s="34" t="n">
        <f aca="false">MATCH(CONCATENATE("B ",TEXT($BQ270,"mmm-yyyy")),Curves!$11:$11,0)</f>
        <v>12</v>
      </c>
      <c r="CS270" s="34" t="n">
        <f aca="false">MATCH(CONCATENATE("DISC ",TEXT($BQ270,"mmm-yyyy")),Curves!$11:$11,0)</f>
        <v>36</v>
      </c>
      <c r="CT270" s="34"/>
      <c r="CU270" s="34" t="n">
        <f aca="false">MATCH(CONCATENATE("NG ",TEXT($BR270,"mmm-yyyy")),Curves!$11:$11,0)</f>
        <v>25</v>
      </c>
      <c r="CV270" s="34" t="n">
        <f aca="false">MATCH(CONCATENATE("B ",TEXT($BR270,"mmm-yyyy")),Curves!$11:$11,0)</f>
        <v>13</v>
      </c>
      <c r="CW270" s="34" t="n">
        <f aca="false">MATCH(CONCATENATE("DISC ",TEXT($BR270,"mmm-yyyy")),Curves!$11:$11,0)</f>
        <v>37</v>
      </c>
      <c r="CX270" s="34"/>
      <c r="CY270" s="34" t="n">
        <f aca="false">MATCH(CONCATENATE("NG ",TEXT($BS270,"mmm-yyyy")),Curves!$11:$11,0)</f>
        <v>26</v>
      </c>
      <c r="CZ270" s="34" t="n">
        <f aca="false">MATCH(CONCATENATE("B ",TEXT($BS270,"mmm-yyyy")),Curves!$11:$11,0)</f>
        <v>14</v>
      </c>
      <c r="DA270" s="34" t="n">
        <f aca="false">MATCH(CONCATENATE("DISC ",TEXT($BS270,"mmm-yyyy")),Curves!$11:$11,0)</f>
        <v>38</v>
      </c>
      <c r="DB270" s="34"/>
      <c r="DC270" s="34" t="n">
        <f aca="false">MATCH(CONCATENATE("NG ",TEXT($BT270,"mmm-yyyy")),Curves!$11:$11,0)</f>
        <v>27</v>
      </c>
      <c r="DD270" s="34" t="n">
        <f aca="false">MATCH(CONCATENATE("B ",TEXT($BT270,"mmm-yyyy")),Curves!$11:$11,0)</f>
        <v>15</v>
      </c>
      <c r="DE270" s="34" t="n">
        <f aca="false">MATCH(CONCATENATE("DISC ",TEXT($BT270,"mmm-yyyy")),Curves!$11:$11,0)</f>
        <v>39</v>
      </c>
      <c r="DF270" s="34"/>
      <c r="DG270" s="34" t="n">
        <f aca="false">MATCH(CONCATENATE("NG ",TEXT($BU270,"mmm-yyyy")),Curves!$11:$11,0)</f>
        <v>28</v>
      </c>
      <c r="DH270" s="34" t="n">
        <f aca="false">MATCH(CONCATENATE("B ",TEXT($BU270,"mmm-yyyy")),Curves!$11:$11,0)</f>
        <v>16</v>
      </c>
      <c r="DI270" s="34" t="n">
        <f aca="false">MATCH(CONCATENATE("DISC ",TEXT($BU270,"mmm-yyyy")),Curves!$11:$11,0)</f>
        <v>40</v>
      </c>
      <c r="DK270" s="34" t="n">
        <f aca="false">MATCH(CONCATENATE("NG ",TEXT($BV270,"mmm-yyyy")),Curves!$11:$11,0)</f>
        <v>29</v>
      </c>
      <c r="DL270" s="34" t="n">
        <f aca="false">MATCH(CONCATENATE("B ",TEXT($BV270,"mmm-yyyy")),Curves!$11:$11,0)</f>
        <v>17</v>
      </c>
      <c r="DM270" s="34" t="n">
        <f aca="false">MATCH(CONCATENATE("DISC ",TEXT($BV270,"mmm-yyyy")),Curves!$11:$11,0)</f>
        <v>41</v>
      </c>
      <c r="DO270" s="34" t="n">
        <f aca="false">MATCH(CONCATENATE("NG ",TEXT($BW270,"mmm-yyyy")),Curves!$11:$11,0)</f>
        <v>30</v>
      </c>
      <c r="DP270" s="34" t="n">
        <f aca="false">MATCH(CONCATENATE("B ",TEXT($BW270,"mmm-yyyy")),Curves!$11:$11,0)</f>
        <v>18</v>
      </c>
      <c r="DQ270" s="34" t="n">
        <f aca="false">MATCH(CONCATENATE("DISC ",TEXT($BW270,"mmm-yyyy")),Curves!$11:$11,0)</f>
        <v>42</v>
      </c>
    </row>
    <row r="271" customFormat="false" ht="12.75" hidden="false" customHeight="false" outlineLevel="0" collapsed="false">
      <c r="B271" s="26" t="n">
        <f aca="false">IF(C271&lt;&gt;"",IF(C271&gt;=(WORKDAY(EOMONTH(C271,0)+1,-2)),EOMONTH(EOMONTH(C271,0)+1,0)+1,EOMONTH(C271,0)+1),"")</f>
        <v>36161</v>
      </c>
      <c r="C271" s="45" t="n">
        <f aca="false">IF(Curves!C280&lt;&gt;"",Curves!C280,"")</f>
        <v>36154</v>
      </c>
      <c r="D271" s="46"/>
      <c r="E271" s="47" t="n">
        <f aca="false">(T271+U271)*V271</f>
        <v>0</v>
      </c>
      <c r="F271" s="47" t="n">
        <f aca="false">(X271+Y271)*Z271</f>
        <v>0</v>
      </c>
      <c r="G271" s="47" t="n">
        <f aca="false">(AB271+AC271)*AD271</f>
        <v>0</v>
      </c>
      <c r="H271" s="47" t="n">
        <f aca="false">(AF271+AG271)*AH271</f>
        <v>0</v>
      </c>
      <c r="I271" s="47" t="n">
        <f aca="false">(AJ271+AK271)*AL271</f>
        <v>0</v>
      </c>
      <c r="J271" s="47" t="n">
        <f aca="false">(AN271+AO271)*AP271</f>
        <v>0</v>
      </c>
      <c r="K271" s="47" t="n">
        <f aca="false">(AR271+AS271)*AT271</f>
        <v>0</v>
      </c>
      <c r="L271" s="47" t="n">
        <f aca="false">(AV271+AW271)*AX271</f>
        <v>0</v>
      </c>
      <c r="M271" s="47" t="n">
        <f aca="false">(AZ271+BA271)*BB271</f>
        <v>0</v>
      </c>
      <c r="N271" s="47" t="n">
        <f aca="false">(BD271+BE271)*BF271</f>
        <v>0</v>
      </c>
      <c r="O271" s="48" t="n">
        <f aca="false">(BH271+BI271)*BJ271</f>
        <v>0</v>
      </c>
      <c r="P271" s="49" t="n">
        <f aca="false">MAX(E271:O271)</f>
        <v>0</v>
      </c>
      <c r="Q271" s="49" t="n">
        <f aca="false">MIN(M271:O271)</f>
        <v>0</v>
      </c>
      <c r="R271" s="50" t="n">
        <f aca="false">IF(P271-Q271&lt;&gt;0,P271-Q271,R270)</f>
        <v>0.0824725896037197</v>
      </c>
      <c r="T271" s="31" t="n">
        <f aca="false">INDEX(Curves!$A$12:$AZ$907,$BZ271,CA271)</f>
        <v>0</v>
      </c>
      <c r="U271" s="31" t="n">
        <f aca="false">INDEX(Curves!$A$12:$AZ$907,$BZ271,CB271)</f>
        <v>0</v>
      </c>
      <c r="V271" s="31" t="n">
        <f aca="false">INDEX(Curves!$A$12:$AZ$907,$BZ271,CC271)</f>
        <v>0</v>
      </c>
      <c r="W271" s="31"/>
      <c r="X271" s="31" t="n">
        <f aca="false">INDEX(Curves!$A$12:$AZ$907,$BZ271,CE271)</f>
        <v>0</v>
      </c>
      <c r="Y271" s="31" t="n">
        <f aca="false">INDEX(Curves!$A$12:$AZ$907,$BZ271,CF271)</f>
        <v>0</v>
      </c>
      <c r="Z271" s="31" t="n">
        <f aca="false">INDEX(Curves!$A$12:$AZ$907,$BZ271,CG271)</f>
        <v>0</v>
      </c>
      <c r="AA271" s="31"/>
      <c r="AB271" s="31" t="n">
        <f aca="false">INDEX(Curves!$A$12:$AZ$907,$BZ271,CI271)</f>
        <v>0</v>
      </c>
      <c r="AC271" s="31" t="n">
        <f aca="false">INDEX(Curves!$A$12:$AZ$907,$BZ271,CJ271)</f>
        <v>0</v>
      </c>
      <c r="AD271" s="31" t="n">
        <f aca="false">INDEX(Curves!$A$12:$AZ$907,$BZ271,CK271)</f>
        <v>0</v>
      </c>
      <c r="AE271" s="31"/>
      <c r="AF271" s="31" t="n">
        <f aca="false">INDEX(Curves!$A$12:$AZ$907,$BZ271,CM271)</f>
        <v>0</v>
      </c>
      <c r="AG271" s="31" t="n">
        <f aca="false">INDEX(Curves!$A$12:$AZ$907,$BZ271,CN271)</f>
        <v>0</v>
      </c>
      <c r="AH271" s="31" t="n">
        <f aca="false">INDEX(Curves!$A$12:$AZ$907,$BZ271,CO271)</f>
        <v>0</v>
      </c>
      <c r="AI271" s="31"/>
      <c r="AJ271" s="31" t="n">
        <f aca="false">INDEX(Curves!$A$12:$AZ$907,$BZ271,CQ271)</f>
        <v>0</v>
      </c>
      <c r="AK271" s="31" t="n">
        <f aca="false">INDEX(Curves!$A$12:$AZ$907,$BZ271,CR271)</f>
        <v>0</v>
      </c>
      <c r="AL271" s="31" t="n">
        <f aca="false">INDEX(Curves!$A$12:$AZ$907,$BZ271,CS271)</f>
        <v>0</v>
      </c>
      <c r="AM271" s="31"/>
      <c r="AN271" s="31" t="n">
        <f aca="false">INDEX(Curves!$A$12:$AZ$907,$BZ271,CU271)</f>
        <v>0</v>
      </c>
      <c r="AO271" s="31" t="n">
        <f aca="false">INDEX(Curves!$A$12:$AZ$907,$BZ271,CV271)</f>
        <v>0</v>
      </c>
      <c r="AP271" s="31" t="n">
        <f aca="false">INDEX(Curves!$A$12:$AZ$907,$BZ271,CW271)</f>
        <v>0</v>
      </c>
      <c r="AQ271" s="31"/>
      <c r="AR271" s="31" t="n">
        <f aca="false">INDEX(Curves!$A$12:$AZ$907,$BZ271,CY271)</f>
        <v>0</v>
      </c>
      <c r="AS271" s="31" t="n">
        <f aca="false">INDEX(Curves!$A$12:$AZ$907,$BZ271,CZ271)</f>
        <v>0</v>
      </c>
      <c r="AT271" s="31" t="n">
        <f aca="false">INDEX(Curves!$A$12:$AZ$907,$BZ271,DA271)</f>
        <v>0</v>
      </c>
      <c r="AU271" s="31"/>
      <c r="AV271" s="31" t="n">
        <f aca="false">INDEX(Curves!$A$12:$AZ$907,$BZ271,DC271)</f>
        <v>0</v>
      </c>
      <c r="AW271" s="31" t="n">
        <f aca="false">INDEX(Curves!$A$12:$AZ$907,$BZ271,DD271)</f>
        <v>0</v>
      </c>
      <c r="AX271" s="31" t="n">
        <f aca="false">INDEX(Curves!$A$12:$AZ$907,$BZ271,DE271)</f>
        <v>0</v>
      </c>
      <c r="AY271" s="31"/>
      <c r="AZ271" s="31" t="n">
        <f aca="false">INDEX(Curves!$A$12:$AZ$907,$BZ271,DG271)</f>
        <v>0</v>
      </c>
      <c r="BA271" s="31" t="n">
        <f aca="false">INDEX(Curves!$A$12:$AZ$907,$BZ271,DH271)</f>
        <v>0</v>
      </c>
      <c r="BB271" s="31" t="n">
        <f aca="false">INDEX(Curves!$A$12:$AZ$907,$BZ271,DI271)</f>
        <v>0</v>
      </c>
      <c r="BC271" s="31"/>
      <c r="BD271" s="31" t="n">
        <f aca="false">INDEX(Curves!$A$12:$AZ$907,$BZ271,DK271)</f>
        <v>0</v>
      </c>
      <c r="BE271" s="31" t="n">
        <f aca="false">INDEX(Curves!$A$12:$AZ$907,$BZ271,DL271)</f>
        <v>0</v>
      </c>
      <c r="BF271" s="31" t="n">
        <f aca="false">INDEX(Curves!$A$12:$AZ$907,$BZ271,DM271)</f>
        <v>0</v>
      </c>
      <c r="BG271" s="31"/>
      <c r="BH271" s="31" t="n">
        <f aca="false">INDEX(Curves!$A$12:$AZ$907,$BZ271,DO271)</f>
        <v>0</v>
      </c>
      <c r="BI271" s="31" t="n">
        <f aca="false">INDEX(Curves!$A$12:$AZ$907,$BZ271,DP271)</f>
        <v>0</v>
      </c>
      <c r="BJ271" s="31" t="n">
        <f aca="false">INDEX(Curves!$A$12:$AZ$907,$BZ271,DQ271)</f>
        <v>0</v>
      </c>
      <c r="BK271" s="0"/>
      <c r="BL271" s="0"/>
      <c r="BM271" s="51" t="n">
        <f aca="false">BM270</f>
        <v>35916</v>
      </c>
      <c r="BN271" s="51" t="n">
        <f aca="false">EOMONTH(BM271,1)</f>
        <v>35976</v>
      </c>
      <c r="BO271" s="51" t="n">
        <f aca="false">EOMONTH(BN271,1)</f>
        <v>36007</v>
      </c>
      <c r="BP271" s="51" t="n">
        <f aca="false">EOMONTH(BO271,1)</f>
        <v>36038</v>
      </c>
      <c r="BQ271" s="51" t="n">
        <f aca="false">EOMONTH(BP271,1)</f>
        <v>36068</v>
      </c>
      <c r="BR271" s="51" t="n">
        <f aca="false">EOMONTH(BQ271,1)</f>
        <v>36099</v>
      </c>
      <c r="BS271" s="51" t="n">
        <f aca="false">EOMONTH(BR271,1)</f>
        <v>36129</v>
      </c>
      <c r="BT271" s="51" t="n">
        <f aca="false">EOMONTH(BS271,1)</f>
        <v>36160</v>
      </c>
      <c r="BU271" s="51" t="n">
        <f aca="false">EOMONTH(BT271,1)</f>
        <v>36191</v>
      </c>
      <c r="BV271" s="51" t="n">
        <f aca="false">EOMONTH(BU271,1)</f>
        <v>36219</v>
      </c>
      <c r="BW271" s="51" t="n">
        <f aca="false">EOMONTH(BV271,1)</f>
        <v>36250</v>
      </c>
      <c r="BX271" s="52"/>
      <c r="BZ271" s="34" t="n">
        <f aca="false">MATCH(C271,Curves!$C$12:$C$433,0)</f>
        <v>269</v>
      </c>
      <c r="CA271" s="34" t="n">
        <f aca="false">MATCH(CONCATENATE("NG ",TEXT($BM271,"mmm-yyyy")),Curves!$11:$11,0)</f>
        <v>20</v>
      </c>
      <c r="CB271" s="34" t="n">
        <f aca="false">MATCH(CONCATENATE("B ",TEXT($BM271,"mmm-yyyy")),Curves!$11:$11,0)</f>
        <v>8</v>
      </c>
      <c r="CC271" s="34" t="n">
        <f aca="false">MATCH(CONCATENATE("DISC ",TEXT($BM271,"mmm-yyyy")),Curves!$11:$11,0)</f>
        <v>32</v>
      </c>
      <c r="CD271" s="34"/>
      <c r="CE271" s="34" t="n">
        <f aca="false">MATCH(CONCATENATE("NG ",TEXT($BN271,"mmm-yyyy")),Curves!$11:$11,0)</f>
        <v>21</v>
      </c>
      <c r="CF271" s="34" t="n">
        <f aca="false">MATCH(CONCATENATE("B ",TEXT($BN271,"mmm-yyyy")),Curves!$11:$11,0)</f>
        <v>9</v>
      </c>
      <c r="CG271" s="34" t="n">
        <f aca="false">MATCH(CONCATENATE("DISC ",TEXT($BN271,"mmm-yyyy")),Curves!$11:$11,0)</f>
        <v>33</v>
      </c>
      <c r="CH271" s="34"/>
      <c r="CI271" s="34" t="n">
        <f aca="false">MATCH(CONCATENATE("NG ",TEXT($BO271,"mmm-yyyy")),Curves!$11:$11,0)</f>
        <v>22</v>
      </c>
      <c r="CJ271" s="34" t="n">
        <f aca="false">MATCH(CONCATENATE("B ",TEXT($BO271,"mmm-yyyy")),Curves!$11:$11,0)</f>
        <v>10</v>
      </c>
      <c r="CK271" s="34" t="n">
        <f aca="false">MATCH(CONCATENATE("DISC ",TEXT($BO271,"mmm-yyyy")),Curves!$11:$11,0)</f>
        <v>34</v>
      </c>
      <c r="CL271" s="34"/>
      <c r="CM271" s="34" t="n">
        <f aca="false">MATCH(CONCATENATE("NG ",TEXT($BP271,"mmm-yyyy")),Curves!$11:$11,0)</f>
        <v>23</v>
      </c>
      <c r="CN271" s="34" t="n">
        <f aca="false">MATCH(CONCATENATE("B ",TEXT($BP271,"mmm-yyyy")),Curves!$11:$11,0)</f>
        <v>11</v>
      </c>
      <c r="CO271" s="34" t="n">
        <f aca="false">MATCH(CONCATENATE("DISC ",TEXT($BP271,"mmm-yyyy")),Curves!$11:$11,0)</f>
        <v>35</v>
      </c>
      <c r="CP271" s="34"/>
      <c r="CQ271" s="34" t="n">
        <f aca="false">MATCH(CONCATENATE("NG ",TEXT($BQ271,"mmm-yyyy")),Curves!$11:$11,0)</f>
        <v>24</v>
      </c>
      <c r="CR271" s="34" t="n">
        <f aca="false">MATCH(CONCATENATE("B ",TEXT($BQ271,"mmm-yyyy")),Curves!$11:$11,0)</f>
        <v>12</v>
      </c>
      <c r="CS271" s="34" t="n">
        <f aca="false">MATCH(CONCATENATE("DISC ",TEXT($BQ271,"mmm-yyyy")),Curves!$11:$11,0)</f>
        <v>36</v>
      </c>
      <c r="CT271" s="34"/>
      <c r="CU271" s="34" t="n">
        <f aca="false">MATCH(CONCATENATE("NG ",TEXT($BR271,"mmm-yyyy")),Curves!$11:$11,0)</f>
        <v>25</v>
      </c>
      <c r="CV271" s="34" t="n">
        <f aca="false">MATCH(CONCATENATE("B ",TEXT($BR271,"mmm-yyyy")),Curves!$11:$11,0)</f>
        <v>13</v>
      </c>
      <c r="CW271" s="34" t="n">
        <f aca="false">MATCH(CONCATENATE("DISC ",TEXT($BR271,"mmm-yyyy")),Curves!$11:$11,0)</f>
        <v>37</v>
      </c>
      <c r="CX271" s="34"/>
      <c r="CY271" s="34" t="n">
        <f aca="false">MATCH(CONCATENATE("NG ",TEXT($BS271,"mmm-yyyy")),Curves!$11:$11,0)</f>
        <v>26</v>
      </c>
      <c r="CZ271" s="34" t="n">
        <f aca="false">MATCH(CONCATENATE("B ",TEXT($BS271,"mmm-yyyy")),Curves!$11:$11,0)</f>
        <v>14</v>
      </c>
      <c r="DA271" s="34" t="n">
        <f aca="false">MATCH(CONCATENATE("DISC ",TEXT($BS271,"mmm-yyyy")),Curves!$11:$11,0)</f>
        <v>38</v>
      </c>
      <c r="DB271" s="34"/>
      <c r="DC271" s="34" t="n">
        <f aca="false">MATCH(CONCATENATE("NG ",TEXT($BT271,"mmm-yyyy")),Curves!$11:$11,0)</f>
        <v>27</v>
      </c>
      <c r="DD271" s="34" t="n">
        <f aca="false">MATCH(CONCATENATE("B ",TEXT($BT271,"mmm-yyyy")),Curves!$11:$11,0)</f>
        <v>15</v>
      </c>
      <c r="DE271" s="34" t="n">
        <f aca="false">MATCH(CONCATENATE("DISC ",TEXT($BT271,"mmm-yyyy")),Curves!$11:$11,0)</f>
        <v>39</v>
      </c>
      <c r="DF271" s="34"/>
      <c r="DG271" s="34" t="n">
        <f aca="false">MATCH(CONCATENATE("NG ",TEXT($BU271,"mmm-yyyy")),Curves!$11:$11,0)</f>
        <v>28</v>
      </c>
      <c r="DH271" s="34" t="n">
        <f aca="false">MATCH(CONCATENATE("B ",TEXT($BU271,"mmm-yyyy")),Curves!$11:$11,0)</f>
        <v>16</v>
      </c>
      <c r="DI271" s="34" t="n">
        <f aca="false">MATCH(CONCATENATE("DISC ",TEXT($BU271,"mmm-yyyy")),Curves!$11:$11,0)</f>
        <v>40</v>
      </c>
      <c r="DK271" s="34" t="n">
        <f aca="false">MATCH(CONCATENATE("NG ",TEXT($BV271,"mmm-yyyy")),Curves!$11:$11,0)</f>
        <v>29</v>
      </c>
      <c r="DL271" s="34" t="n">
        <f aca="false">MATCH(CONCATENATE("B ",TEXT($BV271,"mmm-yyyy")),Curves!$11:$11,0)</f>
        <v>17</v>
      </c>
      <c r="DM271" s="34" t="n">
        <f aca="false">MATCH(CONCATENATE("DISC ",TEXT($BV271,"mmm-yyyy")),Curves!$11:$11,0)</f>
        <v>41</v>
      </c>
      <c r="DO271" s="34" t="n">
        <f aca="false">MATCH(CONCATENATE("NG ",TEXT($BW271,"mmm-yyyy")),Curves!$11:$11,0)</f>
        <v>30</v>
      </c>
      <c r="DP271" s="34" t="n">
        <f aca="false">MATCH(CONCATENATE("B ",TEXT($BW271,"mmm-yyyy")),Curves!$11:$11,0)</f>
        <v>18</v>
      </c>
      <c r="DQ271" s="34" t="n">
        <f aca="false">MATCH(CONCATENATE("DISC ",TEXT($BW271,"mmm-yyyy")),Curves!$11:$11,0)</f>
        <v>42</v>
      </c>
    </row>
    <row r="272" customFormat="false" ht="12.75" hidden="false" customHeight="false" outlineLevel="0" collapsed="false">
      <c r="B272" s="26" t="n">
        <f aca="false">IF(C272&lt;&gt;"",IF(C272&gt;=(WORKDAY(EOMONTH(C272,0)+1,-2)),EOMONTH(EOMONTH(C272,0)+1,0)+1,EOMONTH(C272,0)+1),"")</f>
        <v>36161</v>
      </c>
      <c r="C272" s="45" t="n">
        <f aca="false">IF(Curves!C281&lt;&gt;"",Curves!C281,"")</f>
        <v>36155</v>
      </c>
      <c r="D272" s="46"/>
      <c r="E272" s="47" t="n">
        <f aca="false">(T272+U272)*V272</f>
        <v>0</v>
      </c>
      <c r="F272" s="47" t="n">
        <f aca="false">(X272+Y272)*Z272</f>
        <v>0</v>
      </c>
      <c r="G272" s="47" t="n">
        <f aca="false">(AB272+AC272)*AD272</f>
        <v>0</v>
      </c>
      <c r="H272" s="47" t="n">
        <f aca="false">(AF272+AG272)*AH272</f>
        <v>0</v>
      </c>
      <c r="I272" s="47" t="n">
        <f aca="false">(AJ272+AK272)*AL272</f>
        <v>0</v>
      </c>
      <c r="J272" s="47" t="n">
        <f aca="false">(AN272+AO272)*AP272</f>
        <v>0</v>
      </c>
      <c r="K272" s="47" t="n">
        <f aca="false">(AR272+AS272)*AT272</f>
        <v>0</v>
      </c>
      <c r="L272" s="47" t="n">
        <f aca="false">(AV272+AW272)*AX272</f>
        <v>0</v>
      </c>
      <c r="M272" s="47" t="n">
        <f aca="false">(AZ272+BA272)*BB272</f>
        <v>0</v>
      </c>
      <c r="N272" s="47" t="n">
        <f aca="false">(BD272+BE272)*BF272</f>
        <v>0</v>
      </c>
      <c r="O272" s="48" t="n">
        <f aca="false">(BH272+BI272)*BJ272</f>
        <v>0</v>
      </c>
      <c r="P272" s="49" t="n">
        <f aca="false">MAX(E272:O272)</f>
        <v>0</v>
      </c>
      <c r="Q272" s="49" t="n">
        <f aca="false">MIN(M272:O272)</f>
        <v>0</v>
      </c>
      <c r="R272" s="50" t="n">
        <f aca="false">IF(P272-Q272&lt;&gt;0,P272-Q272,R271)</f>
        <v>0.0824725896037197</v>
      </c>
      <c r="T272" s="31" t="n">
        <f aca="false">INDEX(Curves!$A$12:$AZ$907,$BZ272,CA272)</f>
        <v>0</v>
      </c>
      <c r="U272" s="31" t="n">
        <f aca="false">INDEX(Curves!$A$12:$AZ$907,$BZ272,CB272)</f>
        <v>0</v>
      </c>
      <c r="V272" s="31" t="n">
        <f aca="false">INDEX(Curves!$A$12:$AZ$907,$BZ272,CC272)</f>
        <v>0</v>
      </c>
      <c r="W272" s="31"/>
      <c r="X272" s="31" t="n">
        <f aca="false">INDEX(Curves!$A$12:$AZ$907,$BZ272,CE272)</f>
        <v>0</v>
      </c>
      <c r="Y272" s="31" t="n">
        <f aca="false">INDEX(Curves!$A$12:$AZ$907,$BZ272,CF272)</f>
        <v>0</v>
      </c>
      <c r="Z272" s="31" t="n">
        <f aca="false">INDEX(Curves!$A$12:$AZ$907,$BZ272,CG272)</f>
        <v>0</v>
      </c>
      <c r="AA272" s="31"/>
      <c r="AB272" s="31" t="n">
        <f aca="false">INDEX(Curves!$A$12:$AZ$907,$BZ272,CI272)</f>
        <v>0</v>
      </c>
      <c r="AC272" s="31" t="n">
        <f aca="false">INDEX(Curves!$A$12:$AZ$907,$BZ272,CJ272)</f>
        <v>0</v>
      </c>
      <c r="AD272" s="31" t="n">
        <f aca="false">INDEX(Curves!$A$12:$AZ$907,$BZ272,CK272)</f>
        <v>0</v>
      </c>
      <c r="AE272" s="31"/>
      <c r="AF272" s="31" t="n">
        <f aca="false">INDEX(Curves!$A$12:$AZ$907,$BZ272,CM272)</f>
        <v>0</v>
      </c>
      <c r="AG272" s="31" t="n">
        <f aca="false">INDEX(Curves!$A$12:$AZ$907,$BZ272,CN272)</f>
        <v>0</v>
      </c>
      <c r="AH272" s="31" t="n">
        <f aca="false">INDEX(Curves!$A$12:$AZ$907,$BZ272,CO272)</f>
        <v>0</v>
      </c>
      <c r="AI272" s="31"/>
      <c r="AJ272" s="31" t="n">
        <f aca="false">INDEX(Curves!$A$12:$AZ$907,$BZ272,CQ272)</f>
        <v>0</v>
      </c>
      <c r="AK272" s="31" t="n">
        <f aca="false">INDEX(Curves!$A$12:$AZ$907,$BZ272,CR272)</f>
        <v>0</v>
      </c>
      <c r="AL272" s="31" t="n">
        <f aca="false">INDEX(Curves!$A$12:$AZ$907,$BZ272,CS272)</f>
        <v>0</v>
      </c>
      <c r="AM272" s="31"/>
      <c r="AN272" s="31" t="n">
        <f aca="false">INDEX(Curves!$A$12:$AZ$907,$BZ272,CU272)</f>
        <v>0</v>
      </c>
      <c r="AO272" s="31" t="n">
        <f aca="false">INDEX(Curves!$A$12:$AZ$907,$BZ272,CV272)</f>
        <v>0</v>
      </c>
      <c r="AP272" s="31" t="n">
        <f aca="false">INDEX(Curves!$A$12:$AZ$907,$BZ272,CW272)</f>
        <v>0</v>
      </c>
      <c r="AQ272" s="31"/>
      <c r="AR272" s="31" t="n">
        <f aca="false">INDEX(Curves!$A$12:$AZ$907,$BZ272,CY272)</f>
        <v>0</v>
      </c>
      <c r="AS272" s="31" t="n">
        <f aca="false">INDEX(Curves!$A$12:$AZ$907,$BZ272,CZ272)</f>
        <v>0</v>
      </c>
      <c r="AT272" s="31" t="n">
        <f aca="false">INDEX(Curves!$A$12:$AZ$907,$BZ272,DA272)</f>
        <v>0</v>
      </c>
      <c r="AU272" s="31"/>
      <c r="AV272" s="31" t="n">
        <f aca="false">INDEX(Curves!$A$12:$AZ$907,$BZ272,DC272)</f>
        <v>0</v>
      </c>
      <c r="AW272" s="31" t="n">
        <f aca="false">INDEX(Curves!$A$12:$AZ$907,$BZ272,DD272)</f>
        <v>0</v>
      </c>
      <c r="AX272" s="31" t="n">
        <f aca="false">INDEX(Curves!$A$12:$AZ$907,$BZ272,DE272)</f>
        <v>0</v>
      </c>
      <c r="AY272" s="31"/>
      <c r="AZ272" s="31" t="n">
        <f aca="false">INDEX(Curves!$A$12:$AZ$907,$BZ272,DG272)</f>
        <v>0</v>
      </c>
      <c r="BA272" s="31" t="n">
        <f aca="false">INDEX(Curves!$A$12:$AZ$907,$BZ272,DH272)</f>
        <v>0</v>
      </c>
      <c r="BB272" s="31" t="n">
        <f aca="false">INDEX(Curves!$A$12:$AZ$907,$BZ272,DI272)</f>
        <v>0</v>
      </c>
      <c r="BC272" s="31"/>
      <c r="BD272" s="31" t="n">
        <f aca="false">INDEX(Curves!$A$12:$AZ$907,$BZ272,DK272)</f>
        <v>0</v>
      </c>
      <c r="BE272" s="31" t="n">
        <f aca="false">INDEX(Curves!$A$12:$AZ$907,$BZ272,DL272)</f>
        <v>0</v>
      </c>
      <c r="BF272" s="31" t="n">
        <f aca="false">INDEX(Curves!$A$12:$AZ$907,$BZ272,DM272)</f>
        <v>0</v>
      </c>
      <c r="BG272" s="31"/>
      <c r="BH272" s="31" t="n">
        <f aca="false">INDEX(Curves!$A$12:$AZ$907,$BZ272,DO272)</f>
        <v>0</v>
      </c>
      <c r="BI272" s="31" t="n">
        <f aca="false">INDEX(Curves!$A$12:$AZ$907,$BZ272,DP272)</f>
        <v>0</v>
      </c>
      <c r="BJ272" s="31" t="n">
        <f aca="false">INDEX(Curves!$A$12:$AZ$907,$BZ272,DQ272)</f>
        <v>0</v>
      </c>
      <c r="BK272" s="0"/>
      <c r="BL272" s="0"/>
      <c r="BM272" s="51" t="n">
        <f aca="false">BM271</f>
        <v>35916</v>
      </c>
      <c r="BN272" s="51" t="n">
        <f aca="false">EOMONTH(BM272,1)</f>
        <v>35976</v>
      </c>
      <c r="BO272" s="51" t="n">
        <f aca="false">EOMONTH(BN272,1)</f>
        <v>36007</v>
      </c>
      <c r="BP272" s="51" t="n">
        <f aca="false">EOMONTH(BO272,1)</f>
        <v>36038</v>
      </c>
      <c r="BQ272" s="51" t="n">
        <f aca="false">EOMONTH(BP272,1)</f>
        <v>36068</v>
      </c>
      <c r="BR272" s="51" t="n">
        <f aca="false">EOMONTH(BQ272,1)</f>
        <v>36099</v>
      </c>
      <c r="BS272" s="51" t="n">
        <f aca="false">EOMONTH(BR272,1)</f>
        <v>36129</v>
      </c>
      <c r="BT272" s="51" t="n">
        <f aca="false">EOMONTH(BS272,1)</f>
        <v>36160</v>
      </c>
      <c r="BU272" s="51" t="n">
        <f aca="false">EOMONTH(BT272,1)</f>
        <v>36191</v>
      </c>
      <c r="BV272" s="51" t="n">
        <f aca="false">EOMONTH(BU272,1)</f>
        <v>36219</v>
      </c>
      <c r="BW272" s="51" t="n">
        <f aca="false">EOMONTH(BV272,1)</f>
        <v>36250</v>
      </c>
      <c r="BX272" s="52"/>
      <c r="BZ272" s="34" t="n">
        <f aca="false">MATCH(C272,Curves!$C$12:$C$433,0)</f>
        <v>270</v>
      </c>
      <c r="CA272" s="34" t="n">
        <f aca="false">MATCH(CONCATENATE("NG ",TEXT($BM272,"mmm-yyyy")),Curves!$11:$11,0)</f>
        <v>20</v>
      </c>
      <c r="CB272" s="34" t="n">
        <f aca="false">MATCH(CONCATENATE("B ",TEXT($BM272,"mmm-yyyy")),Curves!$11:$11,0)</f>
        <v>8</v>
      </c>
      <c r="CC272" s="34" t="n">
        <f aca="false">MATCH(CONCATENATE("DISC ",TEXT($BM272,"mmm-yyyy")),Curves!$11:$11,0)</f>
        <v>32</v>
      </c>
      <c r="CD272" s="34"/>
      <c r="CE272" s="34" t="n">
        <f aca="false">MATCH(CONCATENATE("NG ",TEXT($BN272,"mmm-yyyy")),Curves!$11:$11,0)</f>
        <v>21</v>
      </c>
      <c r="CF272" s="34" t="n">
        <f aca="false">MATCH(CONCATENATE("B ",TEXT($BN272,"mmm-yyyy")),Curves!$11:$11,0)</f>
        <v>9</v>
      </c>
      <c r="CG272" s="34" t="n">
        <f aca="false">MATCH(CONCATENATE("DISC ",TEXT($BN272,"mmm-yyyy")),Curves!$11:$11,0)</f>
        <v>33</v>
      </c>
      <c r="CH272" s="34"/>
      <c r="CI272" s="34" t="n">
        <f aca="false">MATCH(CONCATENATE("NG ",TEXT($BO272,"mmm-yyyy")),Curves!$11:$11,0)</f>
        <v>22</v>
      </c>
      <c r="CJ272" s="34" t="n">
        <f aca="false">MATCH(CONCATENATE("B ",TEXT($BO272,"mmm-yyyy")),Curves!$11:$11,0)</f>
        <v>10</v>
      </c>
      <c r="CK272" s="34" t="n">
        <f aca="false">MATCH(CONCATENATE("DISC ",TEXT($BO272,"mmm-yyyy")),Curves!$11:$11,0)</f>
        <v>34</v>
      </c>
      <c r="CL272" s="34"/>
      <c r="CM272" s="34" t="n">
        <f aca="false">MATCH(CONCATENATE("NG ",TEXT($BP272,"mmm-yyyy")),Curves!$11:$11,0)</f>
        <v>23</v>
      </c>
      <c r="CN272" s="34" t="n">
        <f aca="false">MATCH(CONCATENATE("B ",TEXT($BP272,"mmm-yyyy")),Curves!$11:$11,0)</f>
        <v>11</v>
      </c>
      <c r="CO272" s="34" t="n">
        <f aca="false">MATCH(CONCATENATE("DISC ",TEXT($BP272,"mmm-yyyy")),Curves!$11:$11,0)</f>
        <v>35</v>
      </c>
      <c r="CP272" s="34"/>
      <c r="CQ272" s="34" t="n">
        <f aca="false">MATCH(CONCATENATE("NG ",TEXT($BQ272,"mmm-yyyy")),Curves!$11:$11,0)</f>
        <v>24</v>
      </c>
      <c r="CR272" s="34" t="n">
        <f aca="false">MATCH(CONCATENATE("B ",TEXT($BQ272,"mmm-yyyy")),Curves!$11:$11,0)</f>
        <v>12</v>
      </c>
      <c r="CS272" s="34" t="n">
        <f aca="false">MATCH(CONCATENATE("DISC ",TEXT($BQ272,"mmm-yyyy")),Curves!$11:$11,0)</f>
        <v>36</v>
      </c>
      <c r="CT272" s="34"/>
      <c r="CU272" s="34" t="n">
        <f aca="false">MATCH(CONCATENATE("NG ",TEXT($BR272,"mmm-yyyy")),Curves!$11:$11,0)</f>
        <v>25</v>
      </c>
      <c r="CV272" s="34" t="n">
        <f aca="false">MATCH(CONCATENATE("B ",TEXT($BR272,"mmm-yyyy")),Curves!$11:$11,0)</f>
        <v>13</v>
      </c>
      <c r="CW272" s="34" t="n">
        <f aca="false">MATCH(CONCATENATE("DISC ",TEXT($BR272,"mmm-yyyy")),Curves!$11:$11,0)</f>
        <v>37</v>
      </c>
      <c r="CX272" s="34"/>
      <c r="CY272" s="34" t="n">
        <f aca="false">MATCH(CONCATENATE("NG ",TEXT($BS272,"mmm-yyyy")),Curves!$11:$11,0)</f>
        <v>26</v>
      </c>
      <c r="CZ272" s="34" t="n">
        <f aca="false">MATCH(CONCATENATE("B ",TEXT($BS272,"mmm-yyyy")),Curves!$11:$11,0)</f>
        <v>14</v>
      </c>
      <c r="DA272" s="34" t="n">
        <f aca="false">MATCH(CONCATENATE("DISC ",TEXT($BS272,"mmm-yyyy")),Curves!$11:$11,0)</f>
        <v>38</v>
      </c>
      <c r="DB272" s="34"/>
      <c r="DC272" s="34" t="n">
        <f aca="false">MATCH(CONCATENATE("NG ",TEXT($BT272,"mmm-yyyy")),Curves!$11:$11,0)</f>
        <v>27</v>
      </c>
      <c r="DD272" s="34" t="n">
        <f aca="false">MATCH(CONCATENATE("B ",TEXT($BT272,"mmm-yyyy")),Curves!$11:$11,0)</f>
        <v>15</v>
      </c>
      <c r="DE272" s="34" t="n">
        <f aca="false">MATCH(CONCATENATE("DISC ",TEXT($BT272,"mmm-yyyy")),Curves!$11:$11,0)</f>
        <v>39</v>
      </c>
      <c r="DF272" s="34"/>
      <c r="DG272" s="34" t="n">
        <f aca="false">MATCH(CONCATENATE("NG ",TEXT($BU272,"mmm-yyyy")),Curves!$11:$11,0)</f>
        <v>28</v>
      </c>
      <c r="DH272" s="34" t="n">
        <f aca="false">MATCH(CONCATENATE("B ",TEXT($BU272,"mmm-yyyy")),Curves!$11:$11,0)</f>
        <v>16</v>
      </c>
      <c r="DI272" s="34" t="n">
        <f aca="false">MATCH(CONCATENATE("DISC ",TEXT($BU272,"mmm-yyyy")),Curves!$11:$11,0)</f>
        <v>40</v>
      </c>
      <c r="DK272" s="34" t="n">
        <f aca="false">MATCH(CONCATENATE("NG ",TEXT($BV272,"mmm-yyyy")),Curves!$11:$11,0)</f>
        <v>29</v>
      </c>
      <c r="DL272" s="34" t="n">
        <f aca="false">MATCH(CONCATENATE("B ",TEXT($BV272,"mmm-yyyy")),Curves!$11:$11,0)</f>
        <v>17</v>
      </c>
      <c r="DM272" s="34" t="n">
        <f aca="false">MATCH(CONCATENATE("DISC ",TEXT($BV272,"mmm-yyyy")),Curves!$11:$11,0)</f>
        <v>41</v>
      </c>
      <c r="DO272" s="34" t="n">
        <f aca="false">MATCH(CONCATENATE("NG ",TEXT($BW272,"mmm-yyyy")),Curves!$11:$11,0)</f>
        <v>30</v>
      </c>
      <c r="DP272" s="34" t="n">
        <f aca="false">MATCH(CONCATENATE("B ",TEXT($BW272,"mmm-yyyy")),Curves!$11:$11,0)</f>
        <v>18</v>
      </c>
      <c r="DQ272" s="34" t="n">
        <f aca="false">MATCH(CONCATENATE("DISC ",TEXT($BW272,"mmm-yyyy")),Curves!$11:$11,0)</f>
        <v>42</v>
      </c>
    </row>
    <row r="273" customFormat="false" ht="12.75" hidden="false" customHeight="false" outlineLevel="0" collapsed="false">
      <c r="B273" s="26" t="n">
        <f aca="false">IF(C273&lt;&gt;"",IF(C273&gt;=(WORKDAY(EOMONTH(C273,0)+1,-2)),EOMONTH(EOMONTH(C273,0)+1,0)+1,EOMONTH(C273,0)+1),"")</f>
        <v>36161</v>
      </c>
      <c r="C273" s="45" t="n">
        <f aca="false">IF(Curves!C282&lt;&gt;"",Curves!C282,"")</f>
        <v>36156</v>
      </c>
      <c r="D273" s="46"/>
      <c r="E273" s="47" t="n">
        <f aca="false">(T273+U273)*V273</f>
        <v>0</v>
      </c>
      <c r="F273" s="47" t="n">
        <f aca="false">(X273+Y273)*Z273</f>
        <v>0</v>
      </c>
      <c r="G273" s="47" t="n">
        <f aca="false">(AB273+AC273)*AD273</f>
        <v>0</v>
      </c>
      <c r="H273" s="47" t="n">
        <f aca="false">(AF273+AG273)*AH273</f>
        <v>0</v>
      </c>
      <c r="I273" s="47" t="n">
        <f aca="false">(AJ273+AK273)*AL273</f>
        <v>0</v>
      </c>
      <c r="J273" s="47" t="n">
        <f aca="false">(AN273+AO273)*AP273</f>
        <v>0</v>
      </c>
      <c r="K273" s="47" t="n">
        <f aca="false">(AR273+AS273)*AT273</f>
        <v>0</v>
      </c>
      <c r="L273" s="47" t="n">
        <f aca="false">(AV273+AW273)*AX273</f>
        <v>0</v>
      </c>
      <c r="M273" s="47" t="n">
        <f aca="false">(AZ273+BA273)*BB273</f>
        <v>0</v>
      </c>
      <c r="N273" s="47" t="n">
        <f aca="false">(BD273+BE273)*BF273</f>
        <v>0</v>
      </c>
      <c r="O273" s="48" t="n">
        <f aca="false">(BH273+BI273)*BJ273</f>
        <v>0</v>
      </c>
      <c r="P273" s="49" t="n">
        <f aca="false">MAX(E273:O273)</f>
        <v>0</v>
      </c>
      <c r="Q273" s="49" t="n">
        <f aca="false">MIN(M273:O273)</f>
        <v>0</v>
      </c>
      <c r="R273" s="50" t="n">
        <f aca="false">IF(P273-Q273&lt;&gt;0,P273-Q273,R272)</f>
        <v>0.0824725896037197</v>
      </c>
      <c r="T273" s="31" t="n">
        <f aca="false">INDEX(Curves!$A$12:$AZ$907,$BZ273,CA273)</f>
        <v>0</v>
      </c>
      <c r="U273" s="31" t="n">
        <f aca="false">INDEX(Curves!$A$12:$AZ$907,$BZ273,CB273)</f>
        <v>0</v>
      </c>
      <c r="V273" s="31" t="n">
        <f aca="false">INDEX(Curves!$A$12:$AZ$907,$BZ273,CC273)</f>
        <v>0</v>
      </c>
      <c r="W273" s="31"/>
      <c r="X273" s="31" t="n">
        <f aca="false">INDEX(Curves!$A$12:$AZ$907,$BZ273,CE273)</f>
        <v>0</v>
      </c>
      <c r="Y273" s="31" t="n">
        <f aca="false">INDEX(Curves!$A$12:$AZ$907,$BZ273,CF273)</f>
        <v>0</v>
      </c>
      <c r="Z273" s="31" t="n">
        <f aca="false">INDEX(Curves!$A$12:$AZ$907,$BZ273,CG273)</f>
        <v>0</v>
      </c>
      <c r="AA273" s="31"/>
      <c r="AB273" s="31" t="n">
        <f aca="false">INDEX(Curves!$A$12:$AZ$907,$BZ273,CI273)</f>
        <v>0</v>
      </c>
      <c r="AC273" s="31" t="n">
        <f aca="false">INDEX(Curves!$A$12:$AZ$907,$BZ273,CJ273)</f>
        <v>0</v>
      </c>
      <c r="AD273" s="31" t="n">
        <f aca="false">INDEX(Curves!$A$12:$AZ$907,$BZ273,CK273)</f>
        <v>0</v>
      </c>
      <c r="AE273" s="31"/>
      <c r="AF273" s="31" t="n">
        <f aca="false">INDEX(Curves!$A$12:$AZ$907,$BZ273,CM273)</f>
        <v>0</v>
      </c>
      <c r="AG273" s="31" t="n">
        <f aca="false">INDEX(Curves!$A$12:$AZ$907,$BZ273,CN273)</f>
        <v>0</v>
      </c>
      <c r="AH273" s="31" t="n">
        <f aca="false">INDEX(Curves!$A$12:$AZ$907,$BZ273,CO273)</f>
        <v>0</v>
      </c>
      <c r="AI273" s="31"/>
      <c r="AJ273" s="31" t="n">
        <f aca="false">INDEX(Curves!$A$12:$AZ$907,$BZ273,CQ273)</f>
        <v>0</v>
      </c>
      <c r="AK273" s="31" t="n">
        <f aca="false">INDEX(Curves!$A$12:$AZ$907,$BZ273,CR273)</f>
        <v>0</v>
      </c>
      <c r="AL273" s="31" t="n">
        <f aca="false">INDEX(Curves!$A$12:$AZ$907,$BZ273,CS273)</f>
        <v>0</v>
      </c>
      <c r="AM273" s="31"/>
      <c r="AN273" s="31" t="n">
        <f aca="false">INDEX(Curves!$A$12:$AZ$907,$BZ273,CU273)</f>
        <v>0</v>
      </c>
      <c r="AO273" s="31" t="n">
        <f aca="false">INDEX(Curves!$A$12:$AZ$907,$BZ273,CV273)</f>
        <v>0</v>
      </c>
      <c r="AP273" s="31" t="n">
        <f aca="false">INDEX(Curves!$A$12:$AZ$907,$BZ273,CW273)</f>
        <v>0</v>
      </c>
      <c r="AQ273" s="31"/>
      <c r="AR273" s="31" t="n">
        <f aca="false">INDEX(Curves!$A$12:$AZ$907,$BZ273,CY273)</f>
        <v>0</v>
      </c>
      <c r="AS273" s="31" t="n">
        <f aca="false">INDEX(Curves!$A$12:$AZ$907,$BZ273,CZ273)</f>
        <v>0</v>
      </c>
      <c r="AT273" s="31" t="n">
        <f aca="false">INDEX(Curves!$A$12:$AZ$907,$BZ273,DA273)</f>
        <v>0</v>
      </c>
      <c r="AU273" s="31"/>
      <c r="AV273" s="31" t="n">
        <f aca="false">INDEX(Curves!$A$12:$AZ$907,$BZ273,DC273)</f>
        <v>0</v>
      </c>
      <c r="AW273" s="31" t="n">
        <f aca="false">INDEX(Curves!$A$12:$AZ$907,$BZ273,DD273)</f>
        <v>0</v>
      </c>
      <c r="AX273" s="31" t="n">
        <f aca="false">INDEX(Curves!$A$12:$AZ$907,$BZ273,DE273)</f>
        <v>0</v>
      </c>
      <c r="AY273" s="31"/>
      <c r="AZ273" s="31" t="n">
        <f aca="false">INDEX(Curves!$A$12:$AZ$907,$BZ273,DG273)</f>
        <v>0</v>
      </c>
      <c r="BA273" s="31" t="n">
        <f aca="false">INDEX(Curves!$A$12:$AZ$907,$BZ273,DH273)</f>
        <v>0</v>
      </c>
      <c r="BB273" s="31" t="n">
        <f aca="false">INDEX(Curves!$A$12:$AZ$907,$BZ273,DI273)</f>
        <v>0</v>
      </c>
      <c r="BC273" s="31"/>
      <c r="BD273" s="31" t="n">
        <f aca="false">INDEX(Curves!$A$12:$AZ$907,$BZ273,DK273)</f>
        <v>0</v>
      </c>
      <c r="BE273" s="31" t="n">
        <f aca="false">INDEX(Curves!$A$12:$AZ$907,$BZ273,DL273)</f>
        <v>0</v>
      </c>
      <c r="BF273" s="31" t="n">
        <f aca="false">INDEX(Curves!$A$12:$AZ$907,$BZ273,DM273)</f>
        <v>0</v>
      </c>
      <c r="BG273" s="31"/>
      <c r="BH273" s="31" t="n">
        <f aca="false">INDEX(Curves!$A$12:$AZ$907,$BZ273,DO273)</f>
        <v>0</v>
      </c>
      <c r="BI273" s="31" t="n">
        <f aca="false">INDEX(Curves!$A$12:$AZ$907,$BZ273,DP273)</f>
        <v>0</v>
      </c>
      <c r="BJ273" s="31" t="n">
        <f aca="false">INDEX(Curves!$A$12:$AZ$907,$BZ273,DQ273)</f>
        <v>0</v>
      </c>
      <c r="BK273" s="0"/>
      <c r="BL273" s="0"/>
      <c r="BM273" s="51" t="n">
        <f aca="false">BM272</f>
        <v>35916</v>
      </c>
      <c r="BN273" s="51" t="n">
        <f aca="false">EOMONTH(BM273,1)</f>
        <v>35976</v>
      </c>
      <c r="BO273" s="51" t="n">
        <f aca="false">EOMONTH(BN273,1)</f>
        <v>36007</v>
      </c>
      <c r="BP273" s="51" t="n">
        <f aca="false">EOMONTH(BO273,1)</f>
        <v>36038</v>
      </c>
      <c r="BQ273" s="51" t="n">
        <f aca="false">EOMONTH(BP273,1)</f>
        <v>36068</v>
      </c>
      <c r="BR273" s="51" t="n">
        <f aca="false">EOMONTH(BQ273,1)</f>
        <v>36099</v>
      </c>
      <c r="BS273" s="51" t="n">
        <f aca="false">EOMONTH(BR273,1)</f>
        <v>36129</v>
      </c>
      <c r="BT273" s="51" t="n">
        <f aca="false">EOMONTH(BS273,1)</f>
        <v>36160</v>
      </c>
      <c r="BU273" s="51" t="n">
        <f aca="false">EOMONTH(BT273,1)</f>
        <v>36191</v>
      </c>
      <c r="BV273" s="51" t="n">
        <f aca="false">EOMONTH(BU273,1)</f>
        <v>36219</v>
      </c>
      <c r="BW273" s="51" t="n">
        <f aca="false">EOMONTH(BV273,1)</f>
        <v>36250</v>
      </c>
      <c r="BX273" s="52"/>
      <c r="BZ273" s="34" t="n">
        <f aca="false">MATCH(C273,Curves!$C$12:$C$433,0)</f>
        <v>271</v>
      </c>
      <c r="CA273" s="34" t="n">
        <f aca="false">MATCH(CONCATENATE("NG ",TEXT($BM273,"mmm-yyyy")),Curves!$11:$11,0)</f>
        <v>20</v>
      </c>
      <c r="CB273" s="34" t="n">
        <f aca="false">MATCH(CONCATENATE("B ",TEXT($BM273,"mmm-yyyy")),Curves!$11:$11,0)</f>
        <v>8</v>
      </c>
      <c r="CC273" s="34" t="n">
        <f aca="false">MATCH(CONCATENATE("DISC ",TEXT($BM273,"mmm-yyyy")),Curves!$11:$11,0)</f>
        <v>32</v>
      </c>
      <c r="CD273" s="34"/>
      <c r="CE273" s="34" t="n">
        <f aca="false">MATCH(CONCATENATE("NG ",TEXT($BN273,"mmm-yyyy")),Curves!$11:$11,0)</f>
        <v>21</v>
      </c>
      <c r="CF273" s="34" t="n">
        <f aca="false">MATCH(CONCATENATE("B ",TEXT($BN273,"mmm-yyyy")),Curves!$11:$11,0)</f>
        <v>9</v>
      </c>
      <c r="CG273" s="34" t="n">
        <f aca="false">MATCH(CONCATENATE("DISC ",TEXT($BN273,"mmm-yyyy")),Curves!$11:$11,0)</f>
        <v>33</v>
      </c>
      <c r="CH273" s="34"/>
      <c r="CI273" s="34" t="n">
        <f aca="false">MATCH(CONCATENATE("NG ",TEXT($BO273,"mmm-yyyy")),Curves!$11:$11,0)</f>
        <v>22</v>
      </c>
      <c r="CJ273" s="34" t="n">
        <f aca="false">MATCH(CONCATENATE("B ",TEXT($BO273,"mmm-yyyy")),Curves!$11:$11,0)</f>
        <v>10</v>
      </c>
      <c r="CK273" s="34" t="n">
        <f aca="false">MATCH(CONCATENATE("DISC ",TEXT($BO273,"mmm-yyyy")),Curves!$11:$11,0)</f>
        <v>34</v>
      </c>
      <c r="CL273" s="34"/>
      <c r="CM273" s="34" t="n">
        <f aca="false">MATCH(CONCATENATE("NG ",TEXT($BP273,"mmm-yyyy")),Curves!$11:$11,0)</f>
        <v>23</v>
      </c>
      <c r="CN273" s="34" t="n">
        <f aca="false">MATCH(CONCATENATE("B ",TEXT($BP273,"mmm-yyyy")),Curves!$11:$11,0)</f>
        <v>11</v>
      </c>
      <c r="CO273" s="34" t="n">
        <f aca="false">MATCH(CONCATENATE("DISC ",TEXT($BP273,"mmm-yyyy")),Curves!$11:$11,0)</f>
        <v>35</v>
      </c>
      <c r="CP273" s="34"/>
      <c r="CQ273" s="34" t="n">
        <f aca="false">MATCH(CONCATENATE("NG ",TEXT($BQ273,"mmm-yyyy")),Curves!$11:$11,0)</f>
        <v>24</v>
      </c>
      <c r="CR273" s="34" t="n">
        <f aca="false">MATCH(CONCATENATE("B ",TEXT($BQ273,"mmm-yyyy")),Curves!$11:$11,0)</f>
        <v>12</v>
      </c>
      <c r="CS273" s="34" t="n">
        <f aca="false">MATCH(CONCATENATE("DISC ",TEXT($BQ273,"mmm-yyyy")),Curves!$11:$11,0)</f>
        <v>36</v>
      </c>
      <c r="CT273" s="34"/>
      <c r="CU273" s="34" t="n">
        <f aca="false">MATCH(CONCATENATE("NG ",TEXT($BR273,"mmm-yyyy")),Curves!$11:$11,0)</f>
        <v>25</v>
      </c>
      <c r="CV273" s="34" t="n">
        <f aca="false">MATCH(CONCATENATE("B ",TEXT($BR273,"mmm-yyyy")),Curves!$11:$11,0)</f>
        <v>13</v>
      </c>
      <c r="CW273" s="34" t="n">
        <f aca="false">MATCH(CONCATENATE("DISC ",TEXT($BR273,"mmm-yyyy")),Curves!$11:$11,0)</f>
        <v>37</v>
      </c>
      <c r="CX273" s="34"/>
      <c r="CY273" s="34" t="n">
        <f aca="false">MATCH(CONCATENATE("NG ",TEXT($BS273,"mmm-yyyy")),Curves!$11:$11,0)</f>
        <v>26</v>
      </c>
      <c r="CZ273" s="34" t="n">
        <f aca="false">MATCH(CONCATENATE("B ",TEXT($BS273,"mmm-yyyy")),Curves!$11:$11,0)</f>
        <v>14</v>
      </c>
      <c r="DA273" s="34" t="n">
        <f aca="false">MATCH(CONCATENATE("DISC ",TEXT($BS273,"mmm-yyyy")),Curves!$11:$11,0)</f>
        <v>38</v>
      </c>
      <c r="DB273" s="34"/>
      <c r="DC273" s="34" t="n">
        <f aca="false">MATCH(CONCATENATE("NG ",TEXT($BT273,"mmm-yyyy")),Curves!$11:$11,0)</f>
        <v>27</v>
      </c>
      <c r="DD273" s="34" t="n">
        <f aca="false">MATCH(CONCATENATE("B ",TEXT($BT273,"mmm-yyyy")),Curves!$11:$11,0)</f>
        <v>15</v>
      </c>
      <c r="DE273" s="34" t="n">
        <f aca="false">MATCH(CONCATENATE("DISC ",TEXT($BT273,"mmm-yyyy")),Curves!$11:$11,0)</f>
        <v>39</v>
      </c>
      <c r="DF273" s="34"/>
      <c r="DG273" s="34" t="n">
        <f aca="false">MATCH(CONCATENATE("NG ",TEXT($BU273,"mmm-yyyy")),Curves!$11:$11,0)</f>
        <v>28</v>
      </c>
      <c r="DH273" s="34" t="n">
        <f aca="false">MATCH(CONCATENATE("B ",TEXT($BU273,"mmm-yyyy")),Curves!$11:$11,0)</f>
        <v>16</v>
      </c>
      <c r="DI273" s="34" t="n">
        <f aca="false">MATCH(CONCATENATE("DISC ",TEXT($BU273,"mmm-yyyy")),Curves!$11:$11,0)</f>
        <v>40</v>
      </c>
      <c r="DK273" s="34" t="n">
        <f aca="false">MATCH(CONCATENATE("NG ",TEXT($BV273,"mmm-yyyy")),Curves!$11:$11,0)</f>
        <v>29</v>
      </c>
      <c r="DL273" s="34" t="n">
        <f aca="false">MATCH(CONCATENATE("B ",TEXT($BV273,"mmm-yyyy")),Curves!$11:$11,0)</f>
        <v>17</v>
      </c>
      <c r="DM273" s="34" t="n">
        <f aca="false">MATCH(CONCATENATE("DISC ",TEXT($BV273,"mmm-yyyy")),Curves!$11:$11,0)</f>
        <v>41</v>
      </c>
      <c r="DO273" s="34" t="n">
        <f aca="false">MATCH(CONCATENATE("NG ",TEXT($BW273,"mmm-yyyy")),Curves!$11:$11,0)</f>
        <v>30</v>
      </c>
      <c r="DP273" s="34" t="n">
        <f aca="false">MATCH(CONCATENATE("B ",TEXT($BW273,"mmm-yyyy")),Curves!$11:$11,0)</f>
        <v>18</v>
      </c>
      <c r="DQ273" s="34" t="n">
        <f aca="false">MATCH(CONCATENATE("DISC ",TEXT($BW273,"mmm-yyyy")),Curves!$11:$11,0)</f>
        <v>42</v>
      </c>
    </row>
    <row r="274" customFormat="false" ht="12.75" hidden="false" customHeight="false" outlineLevel="0" collapsed="false">
      <c r="B274" s="26" t="n">
        <f aca="false">IF(C274&lt;&gt;"",IF(C274&gt;=(WORKDAY(EOMONTH(C274,0)+1,-2)),EOMONTH(EOMONTH(C274,0)+1,0)+1,EOMONTH(C274,0)+1),"")</f>
        <v>36161</v>
      </c>
      <c r="C274" s="45" t="n">
        <f aca="false">IF(Curves!C283&lt;&gt;"",Curves!C283,"")</f>
        <v>36157</v>
      </c>
      <c r="D274" s="46"/>
      <c r="E274" s="47" t="n">
        <f aca="false">(T274+U274)*V274</f>
        <v>0</v>
      </c>
      <c r="F274" s="47" t="n">
        <f aca="false">(X274+Y274)*Z274</f>
        <v>0</v>
      </c>
      <c r="G274" s="47" t="n">
        <f aca="false">(AB274+AC274)*AD274</f>
        <v>0</v>
      </c>
      <c r="H274" s="47" t="n">
        <f aca="false">(AF274+AG274)*AH274</f>
        <v>0</v>
      </c>
      <c r="I274" s="47" t="n">
        <f aca="false">(AJ274+AK274)*AL274</f>
        <v>0</v>
      </c>
      <c r="J274" s="47" t="n">
        <f aca="false">(AN274+AO274)*AP274</f>
        <v>0</v>
      </c>
      <c r="K274" s="47" t="n">
        <f aca="false">(AR274+AS274)*AT274</f>
        <v>0</v>
      </c>
      <c r="L274" s="47" t="n">
        <f aca="false">(AV274+AW274)*AX274</f>
        <v>0</v>
      </c>
      <c r="M274" s="47" t="n">
        <f aca="false">(AZ274+BA274)*BB274</f>
        <v>2.24156970979371</v>
      </c>
      <c r="N274" s="47" t="n">
        <f aca="false">(BD274+BE274)*BF274</f>
        <v>2.19209559875855</v>
      </c>
      <c r="O274" s="48" t="n">
        <f aca="false">(BH274+BI274)*BJ274</f>
        <v>2.1745996300339</v>
      </c>
      <c r="P274" s="49" t="n">
        <f aca="false">MAX(E274:O274)</f>
        <v>2.24156970979371</v>
      </c>
      <c r="Q274" s="49" t="n">
        <f aca="false">MIN(M274:O274)</f>
        <v>2.1745996300339</v>
      </c>
      <c r="R274" s="50" t="n">
        <f aca="false">IF(P274-Q274&lt;&gt;0,P274-Q274,R273)</f>
        <v>0.0669700797598081</v>
      </c>
      <c r="T274" s="31" t="n">
        <f aca="false">INDEX(Curves!$A$12:$AZ$907,$BZ274,CA274)</f>
        <v>0</v>
      </c>
      <c r="U274" s="31" t="n">
        <f aca="false">INDEX(Curves!$A$12:$AZ$907,$BZ274,CB274)</f>
        <v>0</v>
      </c>
      <c r="V274" s="31" t="n">
        <f aca="false">INDEX(Curves!$A$12:$AZ$907,$BZ274,CC274)</f>
        <v>0</v>
      </c>
      <c r="W274" s="31"/>
      <c r="X274" s="31" t="n">
        <f aca="false">INDEX(Curves!$A$12:$AZ$907,$BZ274,CE274)</f>
        <v>0</v>
      </c>
      <c r="Y274" s="31" t="n">
        <f aca="false">INDEX(Curves!$A$12:$AZ$907,$BZ274,CF274)</f>
        <v>0</v>
      </c>
      <c r="Z274" s="31" t="n">
        <f aca="false">INDEX(Curves!$A$12:$AZ$907,$BZ274,CG274)</f>
        <v>0</v>
      </c>
      <c r="AA274" s="31"/>
      <c r="AB274" s="31" t="n">
        <f aca="false">INDEX(Curves!$A$12:$AZ$907,$BZ274,CI274)</f>
        <v>0</v>
      </c>
      <c r="AC274" s="31" t="n">
        <f aca="false">INDEX(Curves!$A$12:$AZ$907,$BZ274,CJ274)</f>
        <v>0</v>
      </c>
      <c r="AD274" s="31" t="n">
        <f aca="false">INDEX(Curves!$A$12:$AZ$907,$BZ274,CK274)</f>
        <v>0</v>
      </c>
      <c r="AE274" s="31"/>
      <c r="AF274" s="31" t="n">
        <f aca="false">INDEX(Curves!$A$12:$AZ$907,$BZ274,CM274)</f>
        <v>0</v>
      </c>
      <c r="AG274" s="31" t="n">
        <f aca="false">INDEX(Curves!$A$12:$AZ$907,$BZ274,CN274)</f>
        <v>0</v>
      </c>
      <c r="AH274" s="31" t="n">
        <f aca="false">INDEX(Curves!$A$12:$AZ$907,$BZ274,CO274)</f>
        <v>0</v>
      </c>
      <c r="AI274" s="31"/>
      <c r="AJ274" s="31" t="n">
        <f aca="false">INDEX(Curves!$A$12:$AZ$907,$BZ274,CQ274)</f>
        <v>0</v>
      </c>
      <c r="AK274" s="31" t="n">
        <f aca="false">INDEX(Curves!$A$12:$AZ$907,$BZ274,CR274)</f>
        <v>0</v>
      </c>
      <c r="AL274" s="31" t="n">
        <f aca="false">INDEX(Curves!$A$12:$AZ$907,$BZ274,CS274)</f>
        <v>0</v>
      </c>
      <c r="AM274" s="31"/>
      <c r="AN274" s="31" t="n">
        <f aca="false">INDEX(Curves!$A$12:$AZ$907,$BZ274,CU274)</f>
        <v>0</v>
      </c>
      <c r="AO274" s="31" t="n">
        <f aca="false">INDEX(Curves!$A$12:$AZ$907,$BZ274,CV274)</f>
        <v>0</v>
      </c>
      <c r="AP274" s="31" t="n">
        <f aca="false">INDEX(Curves!$A$12:$AZ$907,$BZ274,CW274)</f>
        <v>0</v>
      </c>
      <c r="AQ274" s="31"/>
      <c r="AR274" s="31" t="n">
        <f aca="false">INDEX(Curves!$A$12:$AZ$907,$BZ274,CY274)</f>
        <v>0</v>
      </c>
      <c r="AS274" s="31" t="n">
        <f aca="false">INDEX(Curves!$A$12:$AZ$907,$BZ274,CZ274)</f>
        <v>0</v>
      </c>
      <c r="AT274" s="31" t="n">
        <f aca="false">INDEX(Curves!$A$12:$AZ$907,$BZ274,DA274)</f>
        <v>0</v>
      </c>
      <c r="AU274" s="31"/>
      <c r="AV274" s="31" t="n">
        <f aca="false">INDEX(Curves!$A$12:$AZ$907,$BZ274,DC274)</f>
        <v>0</v>
      </c>
      <c r="AW274" s="31" t="n">
        <f aca="false">INDEX(Curves!$A$12:$AZ$907,$BZ274,DD274)</f>
        <v>0</v>
      </c>
      <c r="AX274" s="31" t="n">
        <f aca="false">INDEX(Curves!$A$12:$AZ$907,$BZ274,DE274)</f>
        <v>0</v>
      </c>
      <c r="AY274" s="31"/>
      <c r="AZ274" s="31" t="n">
        <f aca="false">INDEX(Curves!$A$12:$AZ$907,$BZ274,DG274)</f>
        <v>1.788</v>
      </c>
      <c r="BA274" s="31" t="n">
        <f aca="false">INDEX(Curves!$A$12:$AZ$907,$BZ274,DH274)</f>
        <v>0.455</v>
      </c>
      <c r="BB274" s="31" t="n">
        <f aca="false">INDEX(Curves!$A$12:$AZ$907,$BZ274,DI274)</f>
        <v>0.999362331606645</v>
      </c>
      <c r="BC274" s="31"/>
      <c r="BD274" s="31" t="n">
        <f aca="false">INDEX(Curves!$A$12:$AZ$907,$BZ274,DK274)</f>
        <v>1.789</v>
      </c>
      <c r="BE274" s="31" t="n">
        <f aca="false">INDEX(Curves!$A$12:$AZ$907,$BZ274,DL274)</f>
        <v>0.415</v>
      </c>
      <c r="BF274" s="31" t="n">
        <f aca="false">INDEX(Curves!$A$12:$AZ$907,$BZ274,DM274)</f>
        <v>0.994598729019305</v>
      </c>
      <c r="BG274" s="31"/>
      <c r="BH274" s="31" t="n">
        <f aca="false">INDEX(Curves!$A$12:$AZ$907,$BZ274,DO274)</f>
        <v>1.82</v>
      </c>
      <c r="BI274" s="31" t="n">
        <f aca="false">INDEX(Curves!$A$12:$AZ$907,$BZ274,DP274)</f>
        <v>0.375</v>
      </c>
      <c r="BJ274" s="31" t="n">
        <f aca="false">INDEX(Curves!$A$12:$AZ$907,$BZ274,DQ274)</f>
        <v>0.990705981792208</v>
      </c>
      <c r="BK274" s="0"/>
      <c r="BL274" s="0"/>
      <c r="BM274" s="51" t="n">
        <f aca="false">BM273</f>
        <v>35916</v>
      </c>
      <c r="BN274" s="51" t="n">
        <f aca="false">EOMONTH(BM274,1)</f>
        <v>35976</v>
      </c>
      <c r="BO274" s="51" t="n">
        <f aca="false">EOMONTH(BN274,1)</f>
        <v>36007</v>
      </c>
      <c r="BP274" s="51" t="n">
        <f aca="false">EOMONTH(BO274,1)</f>
        <v>36038</v>
      </c>
      <c r="BQ274" s="51" t="n">
        <f aca="false">EOMONTH(BP274,1)</f>
        <v>36068</v>
      </c>
      <c r="BR274" s="51" t="n">
        <f aca="false">EOMONTH(BQ274,1)</f>
        <v>36099</v>
      </c>
      <c r="BS274" s="51" t="n">
        <f aca="false">EOMONTH(BR274,1)</f>
        <v>36129</v>
      </c>
      <c r="BT274" s="51" t="n">
        <f aca="false">EOMONTH(BS274,1)</f>
        <v>36160</v>
      </c>
      <c r="BU274" s="51" t="n">
        <f aca="false">EOMONTH(BT274,1)</f>
        <v>36191</v>
      </c>
      <c r="BV274" s="51" t="n">
        <f aca="false">EOMONTH(BU274,1)</f>
        <v>36219</v>
      </c>
      <c r="BW274" s="51" t="n">
        <f aca="false">EOMONTH(BV274,1)</f>
        <v>36250</v>
      </c>
      <c r="BX274" s="52"/>
      <c r="BZ274" s="34" t="n">
        <f aca="false">MATCH(C274,Curves!$C$12:$C$433,0)</f>
        <v>272</v>
      </c>
      <c r="CA274" s="34" t="n">
        <f aca="false">MATCH(CONCATENATE("NG ",TEXT($BM274,"mmm-yyyy")),Curves!$11:$11,0)</f>
        <v>20</v>
      </c>
      <c r="CB274" s="34" t="n">
        <f aca="false">MATCH(CONCATENATE("B ",TEXT($BM274,"mmm-yyyy")),Curves!$11:$11,0)</f>
        <v>8</v>
      </c>
      <c r="CC274" s="34" t="n">
        <f aca="false">MATCH(CONCATENATE("DISC ",TEXT($BM274,"mmm-yyyy")),Curves!$11:$11,0)</f>
        <v>32</v>
      </c>
      <c r="CD274" s="34"/>
      <c r="CE274" s="34" t="n">
        <f aca="false">MATCH(CONCATENATE("NG ",TEXT($BN274,"mmm-yyyy")),Curves!$11:$11,0)</f>
        <v>21</v>
      </c>
      <c r="CF274" s="34" t="n">
        <f aca="false">MATCH(CONCATENATE("B ",TEXT($BN274,"mmm-yyyy")),Curves!$11:$11,0)</f>
        <v>9</v>
      </c>
      <c r="CG274" s="34" t="n">
        <f aca="false">MATCH(CONCATENATE("DISC ",TEXT($BN274,"mmm-yyyy")),Curves!$11:$11,0)</f>
        <v>33</v>
      </c>
      <c r="CH274" s="34"/>
      <c r="CI274" s="34" t="n">
        <f aca="false">MATCH(CONCATENATE("NG ",TEXT($BO274,"mmm-yyyy")),Curves!$11:$11,0)</f>
        <v>22</v>
      </c>
      <c r="CJ274" s="34" t="n">
        <f aca="false">MATCH(CONCATENATE("B ",TEXT($BO274,"mmm-yyyy")),Curves!$11:$11,0)</f>
        <v>10</v>
      </c>
      <c r="CK274" s="34" t="n">
        <f aca="false">MATCH(CONCATENATE("DISC ",TEXT($BO274,"mmm-yyyy")),Curves!$11:$11,0)</f>
        <v>34</v>
      </c>
      <c r="CL274" s="34"/>
      <c r="CM274" s="34" t="n">
        <f aca="false">MATCH(CONCATENATE("NG ",TEXT($BP274,"mmm-yyyy")),Curves!$11:$11,0)</f>
        <v>23</v>
      </c>
      <c r="CN274" s="34" t="n">
        <f aca="false">MATCH(CONCATENATE("B ",TEXT($BP274,"mmm-yyyy")),Curves!$11:$11,0)</f>
        <v>11</v>
      </c>
      <c r="CO274" s="34" t="n">
        <f aca="false">MATCH(CONCATENATE("DISC ",TEXT($BP274,"mmm-yyyy")),Curves!$11:$11,0)</f>
        <v>35</v>
      </c>
      <c r="CP274" s="34"/>
      <c r="CQ274" s="34" t="n">
        <f aca="false">MATCH(CONCATENATE("NG ",TEXT($BQ274,"mmm-yyyy")),Curves!$11:$11,0)</f>
        <v>24</v>
      </c>
      <c r="CR274" s="34" t="n">
        <f aca="false">MATCH(CONCATENATE("B ",TEXT($BQ274,"mmm-yyyy")),Curves!$11:$11,0)</f>
        <v>12</v>
      </c>
      <c r="CS274" s="34" t="n">
        <f aca="false">MATCH(CONCATENATE("DISC ",TEXT($BQ274,"mmm-yyyy")),Curves!$11:$11,0)</f>
        <v>36</v>
      </c>
      <c r="CT274" s="34"/>
      <c r="CU274" s="34" t="n">
        <f aca="false">MATCH(CONCATENATE("NG ",TEXT($BR274,"mmm-yyyy")),Curves!$11:$11,0)</f>
        <v>25</v>
      </c>
      <c r="CV274" s="34" t="n">
        <f aca="false">MATCH(CONCATENATE("B ",TEXT($BR274,"mmm-yyyy")),Curves!$11:$11,0)</f>
        <v>13</v>
      </c>
      <c r="CW274" s="34" t="n">
        <f aca="false">MATCH(CONCATENATE("DISC ",TEXT($BR274,"mmm-yyyy")),Curves!$11:$11,0)</f>
        <v>37</v>
      </c>
      <c r="CX274" s="34"/>
      <c r="CY274" s="34" t="n">
        <f aca="false">MATCH(CONCATENATE("NG ",TEXT($BS274,"mmm-yyyy")),Curves!$11:$11,0)</f>
        <v>26</v>
      </c>
      <c r="CZ274" s="34" t="n">
        <f aca="false">MATCH(CONCATENATE("B ",TEXT($BS274,"mmm-yyyy")),Curves!$11:$11,0)</f>
        <v>14</v>
      </c>
      <c r="DA274" s="34" t="n">
        <f aca="false">MATCH(CONCATENATE("DISC ",TEXT($BS274,"mmm-yyyy")),Curves!$11:$11,0)</f>
        <v>38</v>
      </c>
      <c r="DB274" s="34"/>
      <c r="DC274" s="34" t="n">
        <f aca="false">MATCH(CONCATENATE("NG ",TEXT($BT274,"mmm-yyyy")),Curves!$11:$11,0)</f>
        <v>27</v>
      </c>
      <c r="DD274" s="34" t="n">
        <f aca="false">MATCH(CONCATENATE("B ",TEXT($BT274,"mmm-yyyy")),Curves!$11:$11,0)</f>
        <v>15</v>
      </c>
      <c r="DE274" s="34" t="n">
        <f aca="false">MATCH(CONCATENATE("DISC ",TEXT($BT274,"mmm-yyyy")),Curves!$11:$11,0)</f>
        <v>39</v>
      </c>
      <c r="DF274" s="34"/>
      <c r="DG274" s="34" t="n">
        <f aca="false">MATCH(CONCATENATE("NG ",TEXT($BU274,"mmm-yyyy")),Curves!$11:$11,0)</f>
        <v>28</v>
      </c>
      <c r="DH274" s="34" t="n">
        <f aca="false">MATCH(CONCATENATE("B ",TEXT($BU274,"mmm-yyyy")),Curves!$11:$11,0)</f>
        <v>16</v>
      </c>
      <c r="DI274" s="34" t="n">
        <f aca="false">MATCH(CONCATENATE("DISC ",TEXT($BU274,"mmm-yyyy")),Curves!$11:$11,0)</f>
        <v>40</v>
      </c>
      <c r="DK274" s="34" t="n">
        <f aca="false">MATCH(CONCATENATE("NG ",TEXT($BV274,"mmm-yyyy")),Curves!$11:$11,0)</f>
        <v>29</v>
      </c>
      <c r="DL274" s="34" t="n">
        <f aca="false">MATCH(CONCATENATE("B ",TEXT($BV274,"mmm-yyyy")),Curves!$11:$11,0)</f>
        <v>17</v>
      </c>
      <c r="DM274" s="34" t="n">
        <f aca="false">MATCH(CONCATENATE("DISC ",TEXT($BV274,"mmm-yyyy")),Curves!$11:$11,0)</f>
        <v>41</v>
      </c>
      <c r="DO274" s="34" t="n">
        <f aca="false">MATCH(CONCATENATE("NG ",TEXT($BW274,"mmm-yyyy")),Curves!$11:$11,0)</f>
        <v>30</v>
      </c>
      <c r="DP274" s="34" t="n">
        <f aca="false">MATCH(CONCATENATE("B ",TEXT($BW274,"mmm-yyyy")),Curves!$11:$11,0)</f>
        <v>18</v>
      </c>
      <c r="DQ274" s="34" t="n">
        <f aca="false">MATCH(CONCATENATE("DISC ",TEXT($BW274,"mmm-yyyy")),Curves!$11:$11,0)</f>
        <v>42</v>
      </c>
    </row>
    <row r="275" customFormat="false" ht="12.75" hidden="false" customHeight="false" outlineLevel="0" collapsed="false">
      <c r="B275" s="26" t="n">
        <f aca="false">IF(C275&lt;&gt;"",IF(C275&gt;=(WORKDAY(EOMONTH(C275,0)+1,-2)),EOMONTH(EOMONTH(C275,0)+1,0)+1,EOMONTH(C275,0)+1),"")</f>
        <v>36161</v>
      </c>
      <c r="C275" s="45" t="n">
        <f aca="false">IF(Curves!C284&lt;&gt;"",Curves!C284,"")</f>
        <v>36158</v>
      </c>
      <c r="D275" s="46"/>
      <c r="E275" s="47" t="n">
        <f aca="false">(T275+U275)*V275</f>
        <v>0</v>
      </c>
      <c r="F275" s="47" t="n">
        <f aca="false">(X275+Y275)*Z275</f>
        <v>0</v>
      </c>
      <c r="G275" s="47" t="n">
        <f aca="false">(AB275+AC275)*AD275</f>
        <v>0</v>
      </c>
      <c r="H275" s="47" t="n">
        <f aca="false">(AF275+AG275)*AH275</f>
        <v>0</v>
      </c>
      <c r="I275" s="47" t="n">
        <f aca="false">(AJ275+AK275)*AL275</f>
        <v>0</v>
      </c>
      <c r="J275" s="47" t="n">
        <f aca="false">(AN275+AO275)*AP275</f>
        <v>0</v>
      </c>
      <c r="K275" s="47" t="n">
        <f aca="false">(AR275+AS275)*AT275</f>
        <v>0</v>
      </c>
      <c r="L275" s="47" t="n">
        <f aca="false">(AV275+AW275)*AX275</f>
        <v>0</v>
      </c>
      <c r="M275" s="47" t="n">
        <f aca="false">(AZ275+BA275)*BB275</f>
        <v>2.23397114134259</v>
      </c>
      <c r="N275" s="47" t="n">
        <f aca="false">(BD275+BE275)*BF275</f>
        <v>2.12478989212937</v>
      </c>
      <c r="O275" s="48" t="n">
        <f aca="false">(BH275+BI275)*BJ275</f>
        <v>2.10453742898615</v>
      </c>
      <c r="P275" s="49" t="n">
        <f aca="false">MAX(E275:O275)</f>
        <v>2.23397114134259</v>
      </c>
      <c r="Q275" s="49" t="n">
        <f aca="false">MIN(M275:O275)</f>
        <v>2.10453742898615</v>
      </c>
      <c r="R275" s="50" t="n">
        <f aca="false">IF(P275-Q275&lt;&gt;0,P275-Q275,R274)</f>
        <v>0.12943371235645</v>
      </c>
      <c r="T275" s="31" t="n">
        <f aca="false">INDEX(Curves!$A$12:$AZ$907,$BZ275,CA275)</f>
        <v>0</v>
      </c>
      <c r="U275" s="31" t="n">
        <f aca="false">INDEX(Curves!$A$12:$AZ$907,$BZ275,CB275)</f>
        <v>0</v>
      </c>
      <c r="V275" s="31" t="n">
        <f aca="false">INDEX(Curves!$A$12:$AZ$907,$BZ275,CC275)</f>
        <v>0</v>
      </c>
      <c r="W275" s="31"/>
      <c r="X275" s="31" t="n">
        <f aca="false">INDEX(Curves!$A$12:$AZ$907,$BZ275,CE275)</f>
        <v>0</v>
      </c>
      <c r="Y275" s="31" t="n">
        <f aca="false">INDEX(Curves!$A$12:$AZ$907,$BZ275,CF275)</f>
        <v>0</v>
      </c>
      <c r="Z275" s="31" t="n">
        <f aca="false">INDEX(Curves!$A$12:$AZ$907,$BZ275,CG275)</f>
        <v>0</v>
      </c>
      <c r="AA275" s="31"/>
      <c r="AB275" s="31" t="n">
        <f aca="false">INDEX(Curves!$A$12:$AZ$907,$BZ275,CI275)</f>
        <v>0</v>
      </c>
      <c r="AC275" s="31" t="n">
        <f aca="false">INDEX(Curves!$A$12:$AZ$907,$BZ275,CJ275)</f>
        <v>0</v>
      </c>
      <c r="AD275" s="31" t="n">
        <f aca="false">INDEX(Curves!$A$12:$AZ$907,$BZ275,CK275)</f>
        <v>0</v>
      </c>
      <c r="AE275" s="31"/>
      <c r="AF275" s="31" t="n">
        <f aca="false">INDEX(Curves!$A$12:$AZ$907,$BZ275,CM275)</f>
        <v>0</v>
      </c>
      <c r="AG275" s="31" t="n">
        <f aca="false">INDEX(Curves!$A$12:$AZ$907,$BZ275,CN275)</f>
        <v>0</v>
      </c>
      <c r="AH275" s="31" t="n">
        <f aca="false">INDEX(Curves!$A$12:$AZ$907,$BZ275,CO275)</f>
        <v>0</v>
      </c>
      <c r="AI275" s="31"/>
      <c r="AJ275" s="31" t="n">
        <f aca="false">INDEX(Curves!$A$12:$AZ$907,$BZ275,CQ275)</f>
        <v>0</v>
      </c>
      <c r="AK275" s="31" t="n">
        <f aca="false">INDEX(Curves!$A$12:$AZ$907,$BZ275,CR275)</f>
        <v>0</v>
      </c>
      <c r="AL275" s="31" t="n">
        <f aca="false">INDEX(Curves!$A$12:$AZ$907,$BZ275,CS275)</f>
        <v>0</v>
      </c>
      <c r="AM275" s="31"/>
      <c r="AN275" s="31" t="n">
        <f aca="false">INDEX(Curves!$A$12:$AZ$907,$BZ275,CU275)</f>
        <v>0</v>
      </c>
      <c r="AO275" s="31" t="n">
        <f aca="false">INDEX(Curves!$A$12:$AZ$907,$BZ275,CV275)</f>
        <v>0</v>
      </c>
      <c r="AP275" s="31" t="n">
        <f aca="false">INDEX(Curves!$A$12:$AZ$907,$BZ275,CW275)</f>
        <v>0</v>
      </c>
      <c r="AQ275" s="31"/>
      <c r="AR275" s="31" t="n">
        <f aca="false">INDEX(Curves!$A$12:$AZ$907,$BZ275,CY275)</f>
        <v>0</v>
      </c>
      <c r="AS275" s="31" t="n">
        <f aca="false">INDEX(Curves!$A$12:$AZ$907,$BZ275,CZ275)</f>
        <v>0</v>
      </c>
      <c r="AT275" s="31" t="n">
        <f aca="false">INDEX(Curves!$A$12:$AZ$907,$BZ275,DA275)</f>
        <v>0</v>
      </c>
      <c r="AU275" s="31"/>
      <c r="AV275" s="31" t="n">
        <f aca="false">INDEX(Curves!$A$12:$AZ$907,$BZ275,DC275)</f>
        <v>0</v>
      </c>
      <c r="AW275" s="31" t="n">
        <f aca="false">INDEX(Curves!$A$12:$AZ$907,$BZ275,DD275)</f>
        <v>0</v>
      </c>
      <c r="AX275" s="31" t="n">
        <f aca="false">INDEX(Curves!$A$12:$AZ$907,$BZ275,DE275)</f>
        <v>0</v>
      </c>
      <c r="AY275" s="31"/>
      <c r="AZ275" s="31" t="n">
        <f aca="false">INDEX(Curves!$A$12:$AZ$907,$BZ275,DG275)</f>
        <v>1.765</v>
      </c>
      <c r="BA275" s="31" t="n">
        <f aca="false">INDEX(Curves!$A$12:$AZ$907,$BZ275,DH275)</f>
        <v>0.47</v>
      </c>
      <c r="BB275" s="31" t="n">
        <f aca="false">INDEX(Curves!$A$12:$AZ$907,$BZ275,DI275)</f>
        <v>0.999539660555971</v>
      </c>
      <c r="BC275" s="31"/>
      <c r="BD275" s="31" t="n">
        <f aca="false">INDEX(Curves!$A$12:$AZ$907,$BZ275,DK275)</f>
        <v>1.781</v>
      </c>
      <c r="BE275" s="31" t="n">
        <f aca="false">INDEX(Curves!$A$12:$AZ$907,$BZ275,DL275)</f>
        <v>0.355</v>
      </c>
      <c r="BF275" s="31" t="n">
        <f aca="false">INDEX(Curves!$A$12:$AZ$907,$BZ275,DM275)</f>
        <v>0.994751822157945</v>
      </c>
      <c r="BG275" s="31"/>
      <c r="BH275" s="31" t="n">
        <f aca="false">INDEX(Curves!$A$12:$AZ$907,$BZ275,DO275)</f>
        <v>1.799</v>
      </c>
      <c r="BI275" s="31" t="n">
        <f aca="false">INDEX(Curves!$A$12:$AZ$907,$BZ275,DP275)</f>
        <v>0.325</v>
      </c>
      <c r="BJ275" s="31" t="n">
        <f aca="false">INDEX(Curves!$A$12:$AZ$907,$BZ275,DQ275)</f>
        <v>0.990836830972761</v>
      </c>
      <c r="BK275" s="0"/>
      <c r="BL275" s="0"/>
      <c r="BM275" s="51" t="n">
        <f aca="false">BM274</f>
        <v>35916</v>
      </c>
      <c r="BN275" s="51" t="n">
        <f aca="false">EOMONTH(BM275,1)</f>
        <v>35976</v>
      </c>
      <c r="BO275" s="51" t="n">
        <f aca="false">EOMONTH(BN275,1)</f>
        <v>36007</v>
      </c>
      <c r="BP275" s="51" t="n">
        <f aca="false">EOMONTH(BO275,1)</f>
        <v>36038</v>
      </c>
      <c r="BQ275" s="51" t="n">
        <f aca="false">EOMONTH(BP275,1)</f>
        <v>36068</v>
      </c>
      <c r="BR275" s="51" t="n">
        <f aca="false">EOMONTH(BQ275,1)</f>
        <v>36099</v>
      </c>
      <c r="BS275" s="51" t="n">
        <f aca="false">EOMONTH(BR275,1)</f>
        <v>36129</v>
      </c>
      <c r="BT275" s="51" t="n">
        <f aca="false">EOMONTH(BS275,1)</f>
        <v>36160</v>
      </c>
      <c r="BU275" s="51" t="n">
        <f aca="false">EOMONTH(BT275,1)</f>
        <v>36191</v>
      </c>
      <c r="BV275" s="51" t="n">
        <f aca="false">EOMONTH(BU275,1)</f>
        <v>36219</v>
      </c>
      <c r="BW275" s="51" t="n">
        <f aca="false">EOMONTH(BV275,1)</f>
        <v>36250</v>
      </c>
      <c r="BX275" s="52"/>
      <c r="BZ275" s="34" t="n">
        <f aca="false">MATCH(C275,Curves!$C$12:$C$433,0)</f>
        <v>273</v>
      </c>
      <c r="CA275" s="34" t="n">
        <f aca="false">MATCH(CONCATENATE("NG ",TEXT($BM275,"mmm-yyyy")),Curves!$11:$11,0)</f>
        <v>20</v>
      </c>
      <c r="CB275" s="34" t="n">
        <f aca="false">MATCH(CONCATENATE("B ",TEXT($BM275,"mmm-yyyy")),Curves!$11:$11,0)</f>
        <v>8</v>
      </c>
      <c r="CC275" s="34" t="n">
        <f aca="false">MATCH(CONCATENATE("DISC ",TEXT($BM275,"mmm-yyyy")),Curves!$11:$11,0)</f>
        <v>32</v>
      </c>
      <c r="CD275" s="34"/>
      <c r="CE275" s="34" t="n">
        <f aca="false">MATCH(CONCATENATE("NG ",TEXT($BN275,"mmm-yyyy")),Curves!$11:$11,0)</f>
        <v>21</v>
      </c>
      <c r="CF275" s="34" t="n">
        <f aca="false">MATCH(CONCATENATE("B ",TEXT($BN275,"mmm-yyyy")),Curves!$11:$11,0)</f>
        <v>9</v>
      </c>
      <c r="CG275" s="34" t="n">
        <f aca="false">MATCH(CONCATENATE("DISC ",TEXT($BN275,"mmm-yyyy")),Curves!$11:$11,0)</f>
        <v>33</v>
      </c>
      <c r="CH275" s="34"/>
      <c r="CI275" s="34" t="n">
        <f aca="false">MATCH(CONCATENATE("NG ",TEXT($BO275,"mmm-yyyy")),Curves!$11:$11,0)</f>
        <v>22</v>
      </c>
      <c r="CJ275" s="34" t="n">
        <f aca="false">MATCH(CONCATENATE("B ",TEXT($BO275,"mmm-yyyy")),Curves!$11:$11,0)</f>
        <v>10</v>
      </c>
      <c r="CK275" s="34" t="n">
        <f aca="false">MATCH(CONCATENATE("DISC ",TEXT($BO275,"mmm-yyyy")),Curves!$11:$11,0)</f>
        <v>34</v>
      </c>
      <c r="CL275" s="34"/>
      <c r="CM275" s="34" t="n">
        <f aca="false">MATCH(CONCATENATE("NG ",TEXT($BP275,"mmm-yyyy")),Curves!$11:$11,0)</f>
        <v>23</v>
      </c>
      <c r="CN275" s="34" t="n">
        <f aca="false">MATCH(CONCATENATE("B ",TEXT($BP275,"mmm-yyyy")),Curves!$11:$11,0)</f>
        <v>11</v>
      </c>
      <c r="CO275" s="34" t="n">
        <f aca="false">MATCH(CONCATENATE("DISC ",TEXT($BP275,"mmm-yyyy")),Curves!$11:$11,0)</f>
        <v>35</v>
      </c>
      <c r="CP275" s="34"/>
      <c r="CQ275" s="34" t="n">
        <f aca="false">MATCH(CONCATENATE("NG ",TEXT($BQ275,"mmm-yyyy")),Curves!$11:$11,0)</f>
        <v>24</v>
      </c>
      <c r="CR275" s="34" t="n">
        <f aca="false">MATCH(CONCATENATE("B ",TEXT($BQ275,"mmm-yyyy")),Curves!$11:$11,0)</f>
        <v>12</v>
      </c>
      <c r="CS275" s="34" t="n">
        <f aca="false">MATCH(CONCATENATE("DISC ",TEXT($BQ275,"mmm-yyyy")),Curves!$11:$11,0)</f>
        <v>36</v>
      </c>
      <c r="CT275" s="34"/>
      <c r="CU275" s="34" t="n">
        <f aca="false">MATCH(CONCATENATE("NG ",TEXT($BR275,"mmm-yyyy")),Curves!$11:$11,0)</f>
        <v>25</v>
      </c>
      <c r="CV275" s="34" t="n">
        <f aca="false">MATCH(CONCATENATE("B ",TEXT($BR275,"mmm-yyyy")),Curves!$11:$11,0)</f>
        <v>13</v>
      </c>
      <c r="CW275" s="34" t="n">
        <f aca="false">MATCH(CONCATENATE("DISC ",TEXT($BR275,"mmm-yyyy")),Curves!$11:$11,0)</f>
        <v>37</v>
      </c>
      <c r="CX275" s="34"/>
      <c r="CY275" s="34" t="n">
        <f aca="false">MATCH(CONCATENATE("NG ",TEXT($BS275,"mmm-yyyy")),Curves!$11:$11,0)</f>
        <v>26</v>
      </c>
      <c r="CZ275" s="34" t="n">
        <f aca="false">MATCH(CONCATENATE("B ",TEXT($BS275,"mmm-yyyy")),Curves!$11:$11,0)</f>
        <v>14</v>
      </c>
      <c r="DA275" s="34" t="n">
        <f aca="false">MATCH(CONCATENATE("DISC ",TEXT($BS275,"mmm-yyyy")),Curves!$11:$11,0)</f>
        <v>38</v>
      </c>
      <c r="DB275" s="34"/>
      <c r="DC275" s="34" t="n">
        <f aca="false">MATCH(CONCATENATE("NG ",TEXT($BT275,"mmm-yyyy")),Curves!$11:$11,0)</f>
        <v>27</v>
      </c>
      <c r="DD275" s="34" t="n">
        <f aca="false">MATCH(CONCATENATE("B ",TEXT($BT275,"mmm-yyyy")),Curves!$11:$11,0)</f>
        <v>15</v>
      </c>
      <c r="DE275" s="34" t="n">
        <f aca="false">MATCH(CONCATENATE("DISC ",TEXT($BT275,"mmm-yyyy")),Curves!$11:$11,0)</f>
        <v>39</v>
      </c>
      <c r="DF275" s="34"/>
      <c r="DG275" s="34" t="n">
        <f aca="false">MATCH(CONCATENATE("NG ",TEXT($BU275,"mmm-yyyy")),Curves!$11:$11,0)</f>
        <v>28</v>
      </c>
      <c r="DH275" s="34" t="n">
        <f aca="false">MATCH(CONCATENATE("B ",TEXT($BU275,"mmm-yyyy")),Curves!$11:$11,0)</f>
        <v>16</v>
      </c>
      <c r="DI275" s="34" t="n">
        <f aca="false">MATCH(CONCATENATE("DISC ",TEXT($BU275,"mmm-yyyy")),Curves!$11:$11,0)</f>
        <v>40</v>
      </c>
      <c r="DK275" s="34" t="n">
        <f aca="false">MATCH(CONCATENATE("NG ",TEXT($BV275,"mmm-yyyy")),Curves!$11:$11,0)</f>
        <v>29</v>
      </c>
      <c r="DL275" s="34" t="n">
        <f aca="false">MATCH(CONCATENATE("B ",TEXT($BV275,"mmm-yyyy")),Curves!$11:$11,0)</f>
        <v>17</v>
      </c>
      <c r="DM275" s="34" t="n">
        <f aca="false">MATCH(CONCATENATE("DISC ",TEXT($BV275,"mmm-yyyy")),Curves!$11:$11,0)</f>
        <v>41</v>
      </c>
      <c r="DO275" s="34" t="n">
        <f aca="false">MATCH(CONCATENATE("NG ",TEXT($BW275,"mmm-yyyy")),Curves!$11:$11,0)</f>
        <v>30</v>
      </c>
      <c r="DP275" s="34" t="n">
        <f aca="false">MATCH(CONCATENATE("B ",TEXT($BW275,"mmm-yyyy")),Curves!$11:$11,0)</f>
        <v>18</v>
      </c>
      <c r="DQ275" s="34" t="n">
        <f aca="false">MATCH(CONCATENATE("DISC ",TEXT($BW275,"mmm-yyyy")),Curves!$11:$11,0)</f>
        <v>42</v>
      </c>
    </row>
    <row r="276" customFormat="false" ht="12.75" hidden="false" customHeight="false" outlineLevel="0" collapsed="false">
      <c r="B276" s="26" t="n">
        <f aca="false">IF(C276&lt;&gt;"",IF(C276&gt;=(WORKDAY(EOMONTH(C276,0)+1,-2)),EOMONTH(EOMONTH(C276,0)+1,0)+1,EOMONTH(C276,0)+1),"")</f>
        <v>36192</v>
      </c>
      <c r="C276" s="45" t="n">
        <f aca="false">IF(Curves!C285&lt;&gt;"",Curves!C285,"")</f>
        <v>36159</v>
      </c>
      <c r="D276" s="46"/>
      <c r="E276" s="47" t="n">
        <f aca="false">(T276+U276)*V276</f>
        <v>0</v>
      </c>
      <c r="F276" s="47" t="n">
        <f aca="false">(X276+Y276)*Z276</f>
        <v>0</v>
      </c>
      <c r="G276" s="47" t="n">
        <f aca="false">(AB276+AC276)*AD276</f>
        <v>0</v>
      </c>
      <c r="H276" s="47" t="n">
        <f aca="false">(AF276+AG276)*AH276</f>
        <v>0</v>
      </c>
      <c r="I276" s="47" t="n">
        <f aca="false">(AJ276+AK276)*AL276</f>
        <v>0</v>
      </c>
      <c r="J276" s="47" t="n">
        <f aca="false">(AN276+AO276)*AP276</f>
        <v>0</v>
      </c>
      <c r="K276" s="47" t="n">
        <f aca="false">(AR276+AS276)*AT276</f>
        <v>0</v>
      </c>
      <c r="L276" s="47" t="n">
        <f aca="false">(AV276+AW276)*AX276</f>
        <v>0</v>
      </c>
      <c r="M276" s="47" t="n">
        <f aca="false">(AZ276+BA276)*BB276</f>
        <v>0</v>
      </c>
      <c r="N276" s="47" t="n">
        <f aca="false">(BD276+BE276)*BF276</f>
        <v>2.185835117732</v>
      </c>
      <c r="O276" s="48" t="n">
        <f aca="false">(BH276+BI276)*BJ276</f>
        <v>2.13070173122608</v>
      </c>
      <c r="P276" s="49" t="n">
        <f aca="false">MAX(E276:O276)</f>
        <v>2.185835117732</v>
      </c>
      <c r="Q276" s="49" t="n">
        <f aca="false">MIN(N276:O276)</f>
        <v>2.13070173122608</v>
      </c>
      <c r="R276" s="50" t="n">
        <f aca="false">IF(P276-Q276&lt;&gt;0,P276-Q276,R275)</f>
        <v>0.0551333865059167</v>
      </c>
      <c r="T276" s="31" t="n">
        <f aca="false">INDEX(Curves!$A$12:$AZ$907,$BZ276,CA276)</f>
        <v>0</v>
      </c>
      <c r="U276" s="31" t="n">
        <f aca="false">INDEX(Curves!$A$12:$AZ$907,$BZ276,CB276)</f>
        <v>0</v>
      </c>
      <c r="V276" s="31" t="n">
        <f aca="false">INDEX(Curves!$A$12:$AZ$907,$BZ276,CC276)</f>
        <v>0</v>
      </c>
      <c r="W276" s="31"/>
      <c r="X276" s="31" t="n">
        <f aca="false">INDEX(Curves!$A$12:$AZ$907,$BZ276,CE276)</f>
        <v>0</v>
      </c>
      <c r="Y276" s="31" t="n">
        <f aca="false">INDEX(Curves!$A$12:$AZ$907,$BZ276,CF276)</f>
        <v>0</v>
      </c>
      <c r="Z276" s="31" t="n">
        <f aca="false">INDEX(Curves!$A$12:$AZ$907,$BZ276,CG276)</f>
        <v>0</v>
      </c>
      <c r="AA276" s="31"/>
      <c r="AB276" s="31" t="n">
        <f aca="false">INDEX(Curves!$A$12:$AZ$907,$BZ276,CI276)</f>
        <v>0</v>
      </c>
      <c r="AC276" s="31" t="n">
        <f aca="false">INDEX(Curves!$A$12:$AZ$907,$BZ276,CJ276)</f>
        <v>0</v>
      </c>
      <c r="AD276" s="31" t="n">
        <f aca="false">INDEX(Curves!$A$12:$AZ$907,$BZ276,CK276)</f>
        <v>0</v>
      </c>
      <c r="AE276" s="31"/>
      <c r="AF276" s="31" t="n">
        <f aca="false">INDEX(Curves!$A$12:$AZ$907,$BZ276,CM276)</f>
        <v>0</v>
      </c>
      <c r="AG276" s="31" t="n">
        <f aca="false">INDEX(Curves!$A$12:$AZ$907,$BZ276,CN276)</f>
        <v>0</v>
      </c>
      <c r="AH276" s="31" t="n">
        <f aca="false">INDEX(Curves!$A$12:$AZ$907,$BZ276,CO276)</f>
        <v>0</v>
      </c>
      <c r="AI276" s="31"/>
      <c r="AJ276" s="31" t="n">
        <f aca="false">INDEX(Curves!$A$12:$AZ$907,$BZ276,CQ276)</f>
        <v>0</v>
      </c>
      <c r="AK276" s="31" t="n">
        <f aca="false">INDEX(Curves!$A$12:$AZ$907,$BZ276,CR276)</f>
        <v>0</v>
      </c>
      <c r="AL276" s="31" t="n">
        <f aca="false">INDEX(Curves!$A$12:$AZ$907,$BZ276,CS276)</f>
        <v>0</v>
      </c>
      <c r="AM276" s="31"/>
      <c r="AN276" s="31" t="n">
        <f aca="false">INDEX(Curves!$A$12:$AZ$907,$BZ276,CU276)</f>
        <v>0</v>
      </c>
      <c r="AO276" s="31" t="n">
        <f aca="false">INDEX(Curves!$A$12:$AZ$907,$BZ276,CV276)</f>
        <v>0</v>
      </c>
      <c r="AP276" s="31" t="n">
        <f aca="false">INDEX(Curves!$A$12:$AZ$907,$BZ276,CW276)</f>
        <v>0</v>
      </c>
      <c r="AQ276" s="31"/>
      <c r="AR276" s="31" t="n">
        <f aca="false">INDEX(Curves!$A$12:$AZ$907,$BZ276,CY276)</f>
        <v>0</v>
      </c>
      <c r="AS276" s="31" t="n">
        <f aca="false">INDEX(Curves!$A$12:$AZ$907,$BZ276,CZ276)</f>
        <v>0</v>
      </c>
      <c r="AT276" s="31" t="n">
        <f aca="false">INDEX(Curves!$A$12:$AZ$907,$BZ276,DA276)</f>
        <v>0</v>
      </c>
      <c r="AU276" s="31"/>
      <c r="AV276" s="31" t="n">
        <f aca="false">INDEX(Curves!$A$12:$AZ$907,$BZ276,DC276)</f>
        <v>0</v>
      </c>
      <c r="AW276" s="31" t="n">
        <f aca="false">INDEX(Curves!$A$12:$AZ$907,$BZ276,DD276)</f>
        <v>0</v>
      </c>
      <c r="AX276" s="31" t="n">
        <f aca="false">INDEX(Curves!$A$12:$AZ$907,$BZ276,DE276)</f>
        <v>0</v>
      </c>
      <c r="AY276" s="31"/>
      <c r="AZ276" s="31" t="n">
        <f aca="false">INDEX(Curves!$A$12:$AZ$907,$BZ276,DG276)</f>
        <v>0</v>
      </c>
      <c r="BA276" s="31" t="n">
        <f aca="false">INDEX(Curves!$A$12:$AZ$907,$BZ276,DH276)</f>
        <v>0</v>
      </c>
      <c r="BB276" s="31" t="n">
        <f aca="false">INDEX(Curves!$A$12:$AZ$907,$BZ276,DI276)</f>
        <v>0</v>
      </c>
      <c r="BC276" s="31"/>
      <c r="BD276" s="31" t="n">
        <f aca="false">INDEX(Curves!$A$12:$AZ$907,$BZ276,DK276)</f>
        <v>1.886</v>
      </c>
      <c r="BE276" s="31" t="n">
        <f aca="false">INDEX(Curves!$A$12:$AZ$907,$BZ276,DL276)</f>
        <v>0.31</v>
      </c>
      <c r="BF276" s="31" t="n">
        <f aca="false">INDEX(Curves!$A$12:$AZ$907,$BZ276,DM276)</f>
        <v>0.995371182938068</v>
      </c>
      <c r="BG276" s="31"/>
      <c r="BH276" s="31" t="n">
        <f aca="false">INDEX(Curves!$A$12:$AZ$907,$BZ276,DO276)</f>
        <v>1.879</v>
      </c>
      <c r="BI276" s="31" t="n">
        <f aca="false">INDEX(Curves!$A$12:$AZ$907,$BZ276,DP276)</f>
        <v>0.27</v>
      </c>
      <c r="BJ276" s="31" t="n">
        <f aca="false">INDEX(Curves!$A$12:$AZ$907,$BZ276,DQ276)</f>
        <v>0.991485216950247</v>
      </c>
      <c r="BK276" s="0"/>
      <c r="BL276" s="0"/>
      <c r="BM276" s="51" t="n">
        <f aca="false">BM275</f>
        <v>35916</v>
      </c>
      <c r="BN276" s="51" t="n">
        <f aca="false">EOMONTH(BM276,1)</f>
        <v>35976</v>
      </c>
      <c r="BO276" s="51" t="n">
        <f aca="false">EOMONTH(BN276,1)</f>
        <v>36007</v>
      </c>
      <c r="BP276" s="51" t="n">
        <f aca="false">EOMONTH(BO276,1)</f>
        <v>36038</v>
      </c>
      <c r="BQ276" s="51" t="n">
        <f aca="false">EOMONTH(BP276,1)</f>
        <v>36068</v>
      </c>
      <c r="BR276" s="51" t="n">
        <f aca="false">EOMONTH(BQ276,1)</f>
        <v>36099</v>
      </c>
      <c r="BS276" s="51" t="n">
        <f aca="false">EOMONTH(BR276,1)</f>
        <v>36129</v>
      </c>
      <c r="BT276" s="51" t="n">
        <f aca="false">EOMONTH(BS276,1)</f>
        <v>36160</v>
      </c>
      <c r="BU276" s="51" t="n">
        <f aca="false">EOMONTH(BT276,1)</f>
        <v>36191</v>
      </c>
      <c r="BV276" s="51" t="n">
        <f aca="false">EOMONTH(BU276,1)</f>
        <v>36219</v>
      </c>
      <c r="BW276" s="51" t="n">
        <f aca="false">EOMONTH(BV276,1)</f>
        <v>36250</v>
      </c>
      <c r="BX276" s="52"/>
      <c r="BZ276" s="34" t="n">
        <f aca="false">MATCH(C276,Curves!$C$12:$C$433,0)</f>
        <v>274</v>
      </c>
      <c r="CA276" s="34" t="n">
        <f aca="false">MATCH(CONCATENATE("NG ",TEXT($BM276,"mmm-yyyy")),Curves!$11:$11,0)</f>
        <v>20</v>
      </c>
      <c r="CB276" s="34" t="n">
        <f aca="false">MATCH(CONCATENATE("B ",TEXT($BM276,"mmm-yyyy")),Curves!$11:$11,0)</f>
        <v>8</v>
      </c>
      <c r="CC276" s="34" t="n">
        <f aca="false">MATCH(CONCATENATE("DISC ",TEXT($BM276,"mmm-yyyy")),Curves!$11:$11,0)</f>
        <v>32</v>
      </c>
      <c r="CD276" s="34"/>
      <c r="CE276" s="34" t="n">
        <f aca="false">MATCH(CONCATENATE("NG ",TEXT($BN276,"mmm-yyyy")),Curves!$11:$11,0)</f>
        <v>21</v>
      </c>
      <c r="CF276" s="34" t="n">
        <f aca="false">MATCH(CONCATENATE("B ",TEXT($BN276,"mmm-yyyy")),Curves!$11:$11,0)</f>
        <v>9</v>
      </c>
      <c r="CG276" s="34" t="n">
        <f aca="false">MATCH(CONCATENATE("DISC ",TEXT($BN276,"mmm-yyyy")),Curves!$11:$11,0)</f>
        <v>33</v>
      </c>
      <c r="CH276" s="34"/>
      <c r="CI276" s="34" t="n">
        <f aca="false">MATCH(CONCATENATE("NG ",TEXT($BO276,"mmm-yyyy")),Curves!$11:$11,0)</f>
        <v>22</v>
      </c>
      <c r="CJ276" s="34" t="n">
        <f aca="false">MATCH(CONCATENATE("B ",TEXT($BO276,"mmm-yyyy")),Curves!$11:$11,0)</f>
        <v>10</v>
      </c>
      <c r="CK276" s="34" t="n">
        <f aca="false">MATCH(CONCATENATE("DISC ",TEXT($BO276,"mmm-yyyy")),Curves!$11:$11,0)</f>
        <v>34</v>
      </c>
      <c r="CL276" s="34"/>
      <c r="CM276" s="34" t="n">
        <f aca="false">MATCH(CONCATENATE("NG ",TEXT($BP276,"mmm-yyyy")),Curves!$11:$11,0)</f>
        <v>23</v>
      </c>
      <c r="CN276" s="34" t="n">
        <f aca="false">MATCH(CONCATENATE("B ",TEXT($BP276,"mmm-yyyy")),Curves!$11:$11,0)</f>
        <v>11</v>
      </c>
      <c r="CO276" s="34" t="n">
        <f aca="false">MATCH(CONCATENATE("DISC ",TEXT($BP276,"mmm-yyyy")),Curves!$11:$11,0)</f>
        <v>35</v>
      </c>
      <c r="CP276" s="34"/>
      <c r="CQ276" s="34" t="n">
        <f aca="false">MATCH(CONCATENATE("NG ",TEXT($BQ276,"mmm-yyyy")),Curves!$11:$11,0)</f>
        <v>24</v>
      </c>
      <c r="CR276" s="34" t="n">
        <f aca="false">MATCH(CONCATENATE("B ",TEXT($BQ276,"mmm-yyyy")),Curves!$11:$11,0)</f>
        <v>12</v>
      </c>
      <c r="CS276" s="34" t="n">
        <f aca="false">MATCH(CONCATENATE("DISC ",TEXT($BQ276,"mmm-yyyy")),Curves!$11:$11,0)</f>
        <v>36</v>
      </c>
      <c r="CT276" s="34"/>
      <c r="CU276" s="34" t="n">
        <f aca="false">MATCH(CONCATENATE("NG ",TEXT($BR276,"mmm-yyyy")),Curves!$11:$11,0)</f>
        <v>25</v>
      </c>
      <c r="CV276" s="34" t="n">
        <f aca="false">MATCH(CONCATENATE("B ",TEXT($BR276,"mmm-yyyy")),Curves!$11:$11,0)</f>
        <v>13</v>
      </c>
      <c r="CW276" s="34" t="n">
        <f aca="false">MATCH(CONCATENATE("DISC ",TEXT($BR276,"mmm-yyyy")),Curves!$11:$11,0)</f>
        <v>37</v>
      </c>
      <c r="CX276" s="34"/>
      <c r="CY276" s="34" t="n">
        <f aca="false">MATCH(CONCATENATE("NG ",TEXT($BS276,"mmm-yyyy")),Curves!$11:$11,0)</f>
        <v>26</v>
      </c>
      <c r="CZ276" s="34" t="n">
        <f aca="false">MATCH(CONCATENATE("B ",TEXT($BS276,"mmm-yyyy")),Curves!$11:$11,0)</f>
        <v>14</v>
      </c>
      <c r="DA276" s="34" t="n">
        <f aca="false">MATCH(CONCATENATE("DISC ",TEXT($BS276,"mmm-yyyy")),Curves!$11:$11,0)</f>
        <v>38</v>
      </c>
      <c r="DB276" s="34"/>
      <c r="DC276" s="34" t="n">
        <f aca="false">MATCH(CONCATENATE("NG ",TEXT($BT276,"mmm-yyyy")),Curves!$11:$11,0)</f>
        <v>27</v>
      </c>
      <c r="DD276" s="34" t="n">
        <f aca="false">MATCH(CONCATENATE("B ",TEXT($BT276,"mmm-yyyy")),Curves!$11:$11,0)</f>
        <v>15</v>
      </c>
      <c r="DE276" s="34" t="n">
        <f aca="false">MATCH(CONCATENATE("DISC ",TEXT($BT276,"mmm-yyyy")),Curves!$11:$11,0)</f>
        <v>39</v>
      </c>
      <c r="DF276" s="34"/>
      <c r="DG276" s="34" t="n">
        <f aca="false">MATCH(CONCATENATE("NG ",TEXT($BU276,"mmm-yyyy")),Curves!$11:$11,0)</f>
        <v>28</v>
      </c>
      <c r="DH276" s="34" t="n">
        <f aca="false">MATCH(CONCATENATE("B ",TEXT($BU276,"mmm-yyyy")),Curves!$11:$11,0)</f>
        <v>16</v>
      </c>
      <c r="DI276" s="34" t="n">
        <f aca="false">MATCH(CONCATENATE("DISC ",TEXT($BU276,"mmm-yyyy")),Curves!$11:$11,0)</f>
        <v>40</v>
      </c>
      <c r="DK276" s="34" t="n">
        <f aca="false">MATCH(CONCATENATE("NG ",TEXT($BV276,"mmm-yyyy")),Curves!$11:$11,0)</f>
        <v>29</v>
      </c>
      <c r="DL276" s="34" t="n">
        <f aca="false">MATCH(CONCATENATE("B ",TEXT($BV276,"mmm-yyyy")),Curves!$11:$11,0)</f>
        <v>17</v>
      </c>
      <c r="DM276" s="34" t="n">
        <f aca="false">MATCH(CONCATENATE("DISC ",TEXT($BV276,"mmm-yyyy")),Curves!$11:$11,0)</f>
        <v>41</v>
      </c>
      <c r="DO276" s="34" t="n">
        <f aca="false">MATCH(CONCATENATE("NG ",TEXT($BW276,"mmm-yyyy")),Curves!$11:$11,0)</f>
        <v>30</v>
      </c>
      <c r="DP276" s="34" t="n">
        <f aca="false">MATCH(CONCATENATE("B ",TEXT($BW276,"mmm-yyyy")),Curves!$11:$11,0)</f>
        <v>18</v>
      </c>
      <c r="DQ276" s="34" t="n">
        <f aca="false">MATCH(CONCATENATE("DISC ",TEXT($BW276,"mmm-yyyy")),Curves!$11:$11,0)</f>
        <v>42</v>
      </c>
    </row>
    <row r="277" customFormat="false" ht="12.75" hidden="false" customHeight="false" outlineLevel="0" collapsed="false">
      <c r="B277" s="26" t="n">
        <f aca="false">IF(C277&lt;&gt;"",IF(C277&gt;=(WORKDAY(EOMONTH(C277,0)+1,-2)),EOMONTH(EOMONTH(C277,0)+1,0)+1,EOMONTH(C277,0)+1),"")</f>
        <v>36192</v>
      </c>
      <c r="C277" s="45" t="n">
        <f aca="false">IF(Curves!C286&lt;&gt;"",Curves!C286,"")</f>
        <v>36160</v>
      </c>
      <c r="D277" s="46"/>
      <c r="E277" s="47" t="n">
        <f aca="false">(T277+U277)*V277</f>
        <v>0</v>
      </c>
      <c r="F277" s="47" t="n">
        <f aca="false">(X277+Y277)*Z277</f>
        <v>0</v>
      </c>
      <c r="G277" s="47" t="n">
        <f aca="false">(AB277+AC277)*AD277</f>
        <v>0</v>
      </c>
      <c r="H277" s="47" t="n">
        <f aca="false">(AF277+AG277)*AH277</f>
        <v>0</v>
      </c>
      <c r="I277" s="47" t="n">
        <f aca="false">(AJ277+AK277)*AL277</f>
        <v>0</v>
      </c>
      <c r="J277" s="47" t="n">
        <f aca="false">(AN277+AO277)*AP277</f>
        <v>0</v>
      </c>
      <c r="K277" s="47" t="n">
        <f aca="false">(AR277+AS277)*AT277</f>
        <v>0</v>
      </c>
      <c r="L277" s="47" t="n">
        <f aca="false">(AV277+AW277)*AX277</f>
        <v>0</v>
      </c>
      <c r="M277" s="47" t="n">
        <f aca="false">(AZ277+BA277)*BB277</f>
        <v>0</v>
      </c>
      <c r="N277" s="47" t="n">
        <f aca="false">(BD277+BE277)*BF277</f>
        <v>2.24487617445933</v>
      </c>
      <c r="O277" s="48" t="n">
        <f aca="false">(BH277+BI277)*BJ277</f>
        <v>2.16768872526354</v>
      </c>
      <c r="P277" s="49" t="n">
        <f aca="false">MAX(E277:O277)</f>
        <v>2.24487617445933</v>
      </c>
      <c r="Q277" s="49" t="n">
        <f aca="false">MIN(N277:O277)</f>
        <v>2.16768872526354</v>
      </c>
      <c r="R277" s="50" t="n">
        <f aca="false">IF(P277-Q277&lt;&gt;0,P277-Q277,R276)</f>
        <v>0.0771874491957902</v>
      </c>
      <c r="T277" s="31" t="n">
        <f aca="false">INDEX(Curves!$A$12:$AZ$907,$BZ277,CA277)</f>
        <v>0</v>
      </c>
      <c r="U277" s="31" t="n">
        <f aca="false">INDEX(Curves!$A$12:$AZ$907,$BZ277,CB277)</f>
        <v>0</v>
      </c>
      <c r="V277" s="31" t="n">
        <f aca="false">INDEX(Curves!$A$12:$AZ$907,$BZ277,CC277)</f>
        <v>0</v>
      </c>
      <c r="W277" s="31"/>
      <c r="X277" s="31" t="n">
        <f aca="false">INDEX(Curves!$A$12:$AZ$907,$BZ277,CE277)</f>
        <v>0</v>
      </c>
      <c r="Y277" s="31" t="n">
        <f aca="false">INDEX(Curves!$A$12:$AZ$907,$BZ277,CF277)</f>
        <v>0</v>
      </c>
      <c r="Z277" s="31" t="n">
        <f aca="false">INDEX(Curves!$A$12:$AZ$907,$BZ277,CG277)</f>
        <v>0</v>
      </c>
      <c r="AA277" s="31"/>
      <c r="AB277" s="31" t="n">
        <f aca="false">INDEX(Curves!$A$12:$AZ$907,$BZ277,CI277)</f>
        <v>0</v>
      </c>
      <c r="AC277" s="31" t="n">
        <f aca="false">INDEX(Curves!$A$12:$AZ$907,$BZ277,CJ277)</f>
        <v>0</v>
      </c>
      <c r="AD277" s="31" t="n">
        <f aca="false">INDEX(Curves!$A$12:$AZ$907,$BZ277,CK277)</f>
        <v>0</v>
      </c>
      <c r="AE277" s="31"/>
      <c r="AF277" s="31" t="n">
        <f aca="false">INDEX(Curves!$A$12:$AZ$907,$BZ277,CM277)</f>
        <v>0</v>
      </c>
      <c r="AG277" s="31" t="n">
        <f aca="false">INDEX(Curves!$A$12:$AZ$907,$BZ277,CN277)</f>
        <v>0</v>
      </c>
      <c r="AH277" s="31" t="n">
        <f aca="false">INDEX(Curves!$A$12:$AZ$907,$BZ277,CO277)</f>
        <v>0</v>
      </c>
      <c r="AI277" s="31"/>
      <c r="AJ277" s="31" t="n">
        <f aca="false">INDEX(Curves!$A$12:$AZ$907,$BZ277,CQ277)</f>
        <v>0</v>
      </c>
      <c r="AK277" s="31" t="n">
        <f aca="false">INDEX(Curves!$A$12:$AZ$907,$BZ277,CR277)</f>
        <v>0</v>
      </c>
      <c r="AL277" s="31" t="n">
        <f aca="false">INDEX(Curves!$A$12:$AZ$907,$BZ277,CS277)</f>
        <v>0</v>
      </c>
      <c r="AM277" s="31"/>
      <c r="AN277" s="31" t="n">
        <f aca="false">INDEX(Curves!$A$12:$AZ$907,$BZ277,CU277)</f>
        <v>0</v>
      </c>
      <c r="AO277" s="31" t="n">
        <f aca="false">INDEX(Curves!$A$12:$AZ$907,$BZ277,CV277)</f>
        <v>0</v>
      </c>
      <c r="AP277" s="31" t="n">
        <f aca="false">INDEX(Curves!$A$12:$AZ$907,$BZ277,CW277)</f>
        <v>0</v>
      </c>
      <c r="AQ277" s="31"/>
      <c r="AR277" s="31" t="n">
        <f aca="false">INDEX(Curves!$A$12:$AZ$907,$BZ277,CY277)</f>
        <v>0</v>
      </c>
      <c r="AS277" s="31" t="n">
        <f aca="false">INDEX(Curves!$A$12:$AZ$907,$BZ277,CZ277)</f>
        <v>0</v>
      </c>
      <c r="AT277" s="31" t="n">
        <f aca="false">INDEX(Curves!$A$12:$AZ$907,$BZ277,DA277)</f>
        <v>0</v>
      </c>
      <c r="AU277" s="31"/>
      <c r="AV277" s="31" t="n">
        <f aca="false">INDEX(Curves!$A$12:$AZ$907,$BZ277,DC277)</f>
        <v>0</v>
      </c>
      <c r="AW277" s="31" t="n">
        <f aca="false">INDEX(Curves!$A$12:$AZ$907,$BZ277,DD277)</f>
        <v>0</v>
      </c>
      <c r="AX277" s="31" t="n">
        <f aca="false">INDEX(Curves!$A$12:$AZ$907,$BZ277,DE277)</f>
        <v>0</v>
      </c>
      <c r="AY277" s="31"/>
      <c r="AZ277" s="31" t="n">
        <f aca="false">INDEX(Curves!$A$12:$AZ$907,$BZ277,DG277)</f>
        <v>0</v>
      </c>
      <c r="BA277" s="31" t="n">
        <f aca="false">INDEX(Curves!$A$12:$AZ$907,$BZ277,DH277)</f>
        <v>0</v>
      </c>
      <c r="BB277" s="31" t="n">
        <f aca="false">INDEX(Curves!$A$12:$AZ$907,$BZ277,DI277)</f>
        <v>0</v>
      </c>
      <c r="BC277" s="31"/>
      <c r="BD277" s="31" t="n">
        <f aca="false">INDEX(Curves!$A$12:$AZ$907,$BZ277,DK277)</f>
        <v>1.945</v>
      </c>
      <c r="BE277" s="31" t="n">
        <f aca="false">INDEX(Curves!$A$12:$AZ$907,$BZ277,DL277)</f>
        <v>0.31</v>
      </c>
      <c r="BF277" s="31" t="n">
        <f aca="false">INDEX(Curves!$A$12:$AZ$907,$BZ277,DM277)</f>
        <v>0.995510498651586</v>
      </c>
      <c r="BG277" s="31"/>
      <c r="BH277" s="31" t="n">
        <f aca="false">INDEX(Curves!$A$12:$AZ$907,$BZ277,DO277)</f>
        <v>1.936</v>
      </c>
      <c r="BI277" s="31" t="n">
        <f aca="false">INDEX(Curves!$A$12:$AZ$907,$BZ277,DP277)</f>
        <v>0.25</v>
      </c>
      <c r="BJ277" s="31" t="n">
        <f aca="false">INDEX(Curves!$A$12:$AZ$907,$BZ277,DQ277)</f>
        <v>0.991623387586247</v>
      </c>
      <c r="BK277" s="0"/>
      <c r="BL277" s="0"/>
      <c r="BM277" s="51" t="n">
        <f aca="false">BM276</f>
        <v>35916</v>
      </c>
      <c r="BN277" s="51" t="n">
        <f aca="false">EOMONTH(BM277,1)</f>
        <v>35976</v>
      </c>
      <c r="BO277" s="51" t="n">
        <f aca="false">EOMONTH(BN277,1)</f>
        <v>36007</v>
      </c>
      <c r="BP277" s="51" t="n">
        <f aca="false">EOMONTH(BO277,1)</f>
        <v>36038</v>
      </c>
      <c r="BQ277" s="51" t="n">
        <f aca="false">EOMONTH(BP277,1)</f>
        <v>36068</v>
      </c>
      <c r="BR277" s="51" t="n">
        <f aca="false">EOMONTH(BQ277,1)</f>
        <v>36099</v>
      </c>
      <c r="BS277" s="51" t="n">
        <f aca="false">EOMONTH(BR277,1)</f>
        <v>36129</v>
      </c>
      <c r="BT277" s="51" t="n">
        <f aca="false">EOMONTH(BS277,1)</f>
        <v>36160</v>
      </c>
      <c r="BU277" s="51" t="n">
        <f aca="false">EOMONTH(BT277,1)</f>
        <v>36191</v>
      </c>
      <c r="BV277" s="51" t="n">
        <f aca="false">EOMONTH(BU277,1)</f>
        <v>36219</v>
      </c>
      <c r="BW277" s="51" t="n">
        <f aca="false">EOMONTH(BV277,1)</f>
        <v>36250</v>
      </c>
      <c r="BX277" s="52"/>
      <c r="BZ277" s="34" t="n">
        <f aca="false">MATCH(C277,Curves!$C$12:$C$433,0)</f>
        <v>275</v>
      </c>
      <c r="CA277" s="34" t="n">
        <f aca="false">MATCH(CONCATENATE("NG ",TEXT($BM277,"mmm-yyyy")),Curves!$11:$11,0)</f>
        <v>20</v>
      </c>
      <c r="CB277" s="34" t="n">
        <f aca="false">MATCH(CONCATENATE("B ",TEXT($BM277,"mmm-yyyy")),Curves!$11:$11,0)</f>
        <v>8</v>
      </c>
      <c r="CC277" s="34" t="n">
        <f aca="false">MATCH(CONCATENATE("DISC ",TEXT($BM277,"mmm-yyyy")),Curves!$11:$11,0)</f>
        <v>32</v>
      </c>
      <c r="CD277" s="34"/>
      <c r="CE277" s="34" t="n">
        <f aca="false">MATCH(CONCATENATE("NG ",TEXT($BN277,"mmm-yyyy")),Curves!$11:$11,0)</f>
        <v>21</v>
      </c>
      <c r="CF277" s="34" t="n">
        <f aca="false">MATCH(CONCATENATE("B ",TEXT($BN277,"mmm-yyyy")),Curves!$11:$11,0)</f>
        <v>9</v>
      </c>
      <c r="CG277" s="34" t="n">
        <f aca="false">MATCH(CONCATENATE("DISC ",TEXT($BN277,"mmm-yyyy")),Curves!$11:$11,0)</f>
        <v>33</v>
      </c>
      <c r="CH277" s="34"/>
      <c r="CI277" s="34" t="n">
        <f aca="false">MATCH(CONCATENATE("NG ",TEXT($BO277,"mmm-yyyy")),Curves!$11:$11,0)</f>
        <v>22</v>
      </c>
      <c r="CJ277" s="34" t="n">
        <f aca="false">MATCH(CONCATENATE("B ",TEXT($BO277,"mmm-yyyy")),Curves!$11:$11,0)</f>
        <v>10</v>
      </c>
      <c r="CK277" s="34" t="n">
        <f aca="false">MATCH(CONCATENATE("DISC ",TEXT($BO277,"mmm-yyyy")),Curves!$11:$11,0)</f>
        <v>34</v>
      </c>
      <c r="CL277" s="34"/>
      <c r="CM277" s="34" t="n">
        <f aca="false">MATCH(CONCATENATE("NG ",TEXT($BP277,"mmm-yyyy")),Curves!$11:$11,0)</f>
        <v>23</v>
      </c>
      <c r="CN277" s="34" t="n">
        <f aca="false">MATCH(CONCATENATE("B ",TEXT($BP277,"mmm-yyyy")),Curves!$11:$11,0)</f>
        <v>11</v>
      </c>
      <c r="CO277" s="34" t="n">
        <f aca="false">MATCH(CONCATENATE("DISC ",TEXT($BP277,"mmm-yyyy")),Curves!$11:$11,0)</f>
        <v>35</v>
      </c>
      <c r="CP277" s="34"/>
      <c r="CQ277" s="34" t="n">
        <f aca="false">MATCH(CONCATENATE("NG ",TEXT($BQ277,"mmm-yyyy")),Curves!$11:$11,0)</f>
        <v>24</v>
      </c>
      <c r="CR277" s="34" t="n">
        <f aca="false">MATCH(CONCATENATE("B ",TEXT($BQ277,"mmm-yyyy")),Curves!$11:$11,0)</f>
        <v>12</v>
      </c>
      <c r="CS277" s="34" t="n">
        <f aca="false">MATCH(CONCATENATE("DISC ",TEXT($BQ277,"mmm-yyyy")),Curves!$11:$11,0)</f>
        <v>36</v>
      </c>
      <c r="CT277" s="34"/>
      <c r="CU277" s="34" t="n">
        <f aca="false">MATCH(CONCATENATE("NG ",TEXT($BR277,"mmm-yyyy")),Curves!$11:$11,0)</f>
        <v>25</v>
      </c>
      <c r="CV277" s="34" t="n">
        <f aca="false">MATCH(CONCATENATE("B ",TEXT($BR277,"mmm-yyyy")),Curves!$11:$11,0)</f>
        <v>13</v>
      </c>
      <c r="CW277" s="34" t="n">
        <f aca="false">MATCH(CONCATENATE("DISC ",TEXT($BR277,"mmm-yyyy")),Curves!$11:$11,0)</f>
        <v>37</v>
      </c>
      <c r="CX277" s="34"/>
      <c r="CY277" s="34" t="n">
        <f aca="false">MATCH(CONCATENATE("NG ",TEXT($BS277,"mmm-yyyy")),Curves!$11:$11,0)</f>
        <v>26</v>
      </c>
      <c r="CZ277" s="34" t="n">
        <f aca="false">MATCH(CONCATENATE("B ",TEXT($BS277,"mmm-yyyy")),Curves!$11:$11,0)</f>
        <v>14</v>
      </c>
      <c r="DA277" s="34" t="n">
        <f aca="false">MATCH(CONCATENATE("DISC ",TEXT($BS277,"mmm-yyyy")),Curves!$11:$11,0)</f>
        <v>38</v>
      </c>
      <c r="DB277" s="34"/>
      <c r="DC277" s="34" t="n">
        <f aca="false">MATCH(CONCATENATE("NG ",TEXT($BT277,"mmm-yyyy")),Curves!$11:$11,0)</f>
        <v>27</v>
      </c>
      <c r="DD277" s="34" t="n">
        <f aca="false">MATCH(CONCATENATE("B ",TEXT($BT277,"mmm-yyyy")),Curves!$11:$11,0)</f>
        <v>15</v>
      </c>
      <c r="DE277" s="34" t="n">
        <f aca="false">MATCH(CONCATENATE("DISC ",TEXT($BT277,"mmm-yyyy")),Curves!$11:$11,0)</f>
        <v>39</v>
      </c>
      <c r="DF277" s="34"/>
      <c r="DG277" s="34" t="n">
        <f aca="false">MATCH(CONCATENATE("NG ",TEXT($BU277,"mmm-yyyy")),Curves!$11:$11,0)</f>
        <v>28</v>
      </c>
      <c r="DH277" s="34" t="n">
        <f aca="false">MATCH(CONCATENATE("B ",TEXT($BU277,"mmm-yyyy")),Curves!$11:$11,0)</f>
        <v>16</v>
      </c>
      <c r="DI277" s="34" t="n">
        <f aca="false">MATCH(CONCATENATE("DISC ",TEXT($BU277,"mmm-yyyy")),Curves!$11:$11,0)</f>
        <v>40</v>
      </c>
      <c r="DK277" s="34" t="n">
        <f aca="false">MATCH(CONCATENATE("NG ",TEXT($BV277,"mmm-yyyy")),Curves!$11:$11,0)</f>
        <v>29</v>
      </c>
      <c r="DL277" s="34" t="n">
        <f aca="false">MATCH(CONCATENATE("B ",TEXT($BV277,"mmm-yyyy")),Curves!$11:$11,0)</f>
        <v>17</v>
      </c>
      <c r="DM277" s="34" t="n">
        <f aca="false">MATCH(CONCATENATE("DISC ",TEXT($BV277,"mmm-yyyy")),Curves!$11:$11,0)</f>
        <v>41</v>
      </c>
      <c r="DO277" s="34" t="n">
        <f aca="false">MATCH(CONCATENATE("NG ",TEXT($BW277,"mmm-yyyy")),Curves!$11:$11,0)</f>
        <v>30</v>
      </c>
      <c r="DP277" s="34" t="n">
        <f aca="false">MATCH(CONCATENATE("B ",TEXT($BW277,"mmm-yyyy")),Curves!$11:$11,0)</f>
        <v>18</v>
      </c>
      <c r="DQ277" s="34" t="n">
        <f aca="false">MATCH(CONCATENATE("DISC ",TEXT($BW277,"mmm-yyyy")),Curves!$11:$11,0)</f>
        <v>42</v>
      </c>
    </row>
    <row r="278" customFormat="false" ht="12.75" hidden="false" customHeight="false" outlineLevel="0" collapsed="false">
      <c r="B278" s="26" t="n">
        <f aca="false">IF(C278&lt;&gt;"",IF(C278&gt;=(WORKDAY(EOMONTH(C278,0)+1,-2)),EOMONTH(EOMONTH(C278,0)+1,0)+1,EOMONTH(C278,0)+1),"")</f>
        <v>36192</v>
      </c>
      <c r="C278" s="45" t="n">
        <f aca="false">IF(Curves!C287&lt;&gt;"",Curves!C287,"")</f>
        <v>36161</v>
      </c>
      <c r="D278" s="46"/>
      <c r="E278" s="47" t="n">
        <f aca="false">(T278+U278)*V278</f>
        <v>0</v>
      </c>
      <c r="F278" s="47" t="n">
        <f aca="false">(X278+Y278)*Z278</f>
        <v>0</v>
      </c>
      <c r="G278" s="47" t="n">
        <f aca="false">(AB278+AC278)*AD278</f>
        <v>0</v>
      </c>
      <c r="H278" s="47" t="n">
        <f aca="false">(AF278+AG278)*AH278</f>
        <v>0</v>
      </c>
      <c r="I278" s="47" t="n">
        <f aca="false">(AJ278+AK278)*AL278</f>
        <v>0</v>
      </c>
      <c r="J278" s="47" t="n">
        <f aca="false">(AN278+AO278)*AP278</f>
        <v>0</v>
      </c>
      <c r="K278" s="47" t="n">
        <f aca="false">(AR278+AS278)*AT278</f>
        <v>0</v>
      </c>
      <c r="L278" s="47" t="n">
        <f aca="false">(AV278+AW278)*AX278</f>
        <v>0</v>
      </c>
      <c r="M278" s="47" t="n">
        <f aca="false">(AZ278+BA278)*BB278</f>
        <v>0</v>
      </c>
      <c r="N278" s="47" t="n">
        <f aca="false">(BD278+BE278)*BF278</f>
        <v>0</v>
      </c>
      <c r="O278" s="48" t="n">
        <f aca="false">(BH278+BI278)*BJ278</f>
        <v>0</v>
      </c>
      <c r="P278" s="49" t="n">
        <f aca="false">MAX(E278:O278)</f>
        <v>0</v>
      </c>
      <c r="Q278" s="49" t="n">
        <f aca="false">MIN(N278:O278)</f>
        <v>0</v>
      </c>
      <c r="R278" s="50" t="n">
        <f aca="false">IF(P278-Q278&lt;&gt;0,P278-Q278,R277)</f>
        <v>0.0771874491957902</v>
      </c>
      <c r="T278" s="31" t="n">
        <f aca="false">INDEX(Curves!$A$12:$AZ$907,$BZ278,CA278)</f>
        <v>0</v>
      </c>
      <c r="U278" s="31" t="n">
        <f aca="false">INDEX(Curves!$A$12:$AZ$907,$BZ278,CB278)</f>
        <v>0</v>
      </c>
      <c r="V278" s="31" t="n">
        <f aca="false">INDEX(Curves!$A$12:$AZ$907,$BZ278,CC278)</f>
        <v>0</v>
      </c>
      <c r="W278" s="31"/>
      <c r="X278" s="31" t="n">
        <f aca="false">INDEX(Curves!$A$12:$AZ$907,$BZ278,CE278)</f>
        <v>0</v>
      </c>
      <c r="Y278" s="31" t="n">
        <f aca="false">INDEX(Curves!$A$12:$AZ$907,$BZ278,CF278)</f>
        <v>0</v>
      </c>
      <c r="Z278" s="31" t="n">
        <f aca="false">INDEX(Curves!$A$12:$AZ$907,$BZ278,CG278)</f>
        <v>0</v>
      </c>
      <c r="AA278" s="31"/>
      <c r="AB278" s="31" t="n">
        <f aca="false">INDEX(Curves!$A$12:$AZ$907,$BZ278,CI278)</f>
        <v>0</v>
      </c>
      <c r="AC278" s="31" t="n">
        <f aca="false">INDEX(Curves!$A$12:$AZ$907,$BZ278,CJ278)</f>
        <v>0</v>
      </c>
      <c r="AD278" s="31" t="n">
        <f aca="false">INDEX(Curves!$A$12:$AZ$907,$BZ278,CK278)</f>
        <v>0</v>
      </c>
      <c r="AE278" s="31"/>
      <c r="AF278" s="31" t="n">
        <f aca="false">INDEX(Curves!$A$12:$AZ$907,$BZ278,CM278)</f>
        <v>0</v>
      </c>
      <c r="AG278" s="31" t="n">
        <f aca="false">INDEX(Curves!$A$12:$AZ$907,$BZ278,CN278)</f>
        <v>0</v>
      </c>
      <c r="AH278" s="31" t="n">
        <f aca="false">INDEX(Curves!$A$12:$AZ$907,$BZ278,CO278)</f>
        <v>0</v>
      </c>
      <c r="AI278" s="31"/>
      <c r="AJ278" s="31" t="n">
        <f aca="false">INDEX(Curves!$A$12:$AZ$907,$BZ278,CQ278)</f>
        <v>0</v>
      </c>
      <c r="AK278" s="31" t="n">
        <f aca="false">INDEX(Curves!$A$12:$AZ$907,$BZ278,CR278)</f>
        <v>0</v>
      </c>
      <c r="AL278" s="31" t="n">
        <f aca="false">INDEX(Curves!$A$12:$AZ$907,$BZ278,CS278)</f>
        <v>0</v>
      </c>
      <c r="AM278" s="31"/>
      <c r="AN278" s="31" t="n">
        <f aca="false">INDEX(Curves!$A$12:$AZ$907,$BZ278,CU278)</f>
        <v>0</v>
      </c>
      <c r="AO278" s="31" t="n">
        <f aca="false">INDEX(Curves!$A$12:$AZ$907,$BZ278,CV278)</f>
        <v>0</v>
      </c>
      <c r="AP278" s="31" t="n">
        <f aca="false">INDEX(Curves!$A$12:$AZ$907,$BZ278,CW278)</f>
        <v>0</v>
      </c>
      <c r="AQ278" s="31"/>
      <c r="AR278" s="31" t="n">
        <f aca="false">INDEX(Curves!$A$12:$AZ$907,$BZ278,CY278)</f>
        <v>0</v>
      </c>
      <c r="AS278" s="31" t="n">
        <f aca="false">INDEX(Curves!$A$12:$AZ$907,$BZ278,CZ278)</f>
        <v>0</v>
      </c>
      <c r="AT278" s="31" t="n">
        <f aca="false">INDEX(Curves!$A$12:$AZ$907,$BZ278,DA278)</f>
        <v>0</v>
      </c>
      <c r="AU278" s="31"/>
      <c r="AV278" s="31" t="n">
        <f aca="false">INDEX(Curves!$A$12:$AZ$907,$BZ278,DC278)</f>
        <v>0</v>
      </c>
      <c r="AW278" s="31" t="n">
        <f aca="false">INDEX(Curves!$A$12:$AZ$907,$BZ278,DD278)</f>
        <v>0</v>
      </c>
      <c r="AX278" s="31" t="n">
        <f aca="false">INDEX(Curves!$A$12:$AZ$907,$BZ278,DE278)</f>
        <v>0</v>
      </c>
      <c r="AY278" s="31"/>
      <c r="AZ278" s="31" t="n">
        <f aca="false">INDEX(Curves!$A$12:$AZ$907,$BZ278,DG278)</f>
        <v>0</v>
      </c>
      <c r="BA278" s="31" t="n">
        <f aca="false">INDEX(Curves!$A$12:$AZ$907,$BZ278,DH278)</f>
        <v>0</v>
      </c>
      <c r="BB278" s="31" t="n">
        <f aca="false">INDEX(Curves!$A$12:$AZ$907,$BZ278,DI278)</f>
        <v>0</v>
      </c>
      <c r="BC278" s="31"/>
      <c r="BD278" s="31" t="n">
        <f aca="false">INDEX(Curves!$A$12:$AZ$907,$BZ278,DK278)</f>
        <v>0</v>
      </c>
      <c r="BE278" s="31" t="n">
        <f aca="false">INDEX(Curves!$A$12:$AZ$907,$BZ278,DL278)</f>
        <v>0</v>
      </c>
      <c r="BF278" s="31" t="n">
        <f aca="false">INDEX(Curves!$A$12:$AZ$907,$BZ278,DM278)</f>
        <v>0</v>
      </c>
      <c r="BG278" s="31"/>
      <c r="BH278" s="31" t="n">
        <f aca="false">INDEX(Curves!$A$12:$AZ$907,$BZ278,DO278)</f>
        <v>0</v>
      </c>
      <c r="BI278" s="31" t="n">
        <f aca="false">INDEX(Curves!$A$12:$AZ$907,$BZ278,DP278)</f>
        <v>0</v>
      </c>
      <c r="BJ278" s="31" t="n">
        <f aca="false">INDEX(Curves!$A$12:$AZ$907,$BZ278,DQ278)</f>
        <v>0</v>
      </c>
      <c r="BK278" s="0"/>
      <c r="BL278" s="0"/>
      <c r="BM278" s="51" t="n">
        <f aca="false">BM277</f>
        <v>35916</v>
      </c>
      <c r="BN278" s="51" t="n">
        <f aca="false">EOMONTH(BM278,1)</f>
        <v>35976</v>
      </c>
      <c r="BO278" s="51" t="n">
        <f aca="false">EOMONTH(BN278,1)</f>
        <v>36007</v>
      </c>
      <c r="BP278" s="51" t="n">
        <f aca="false">EOMONTH(BO278,1)</f>
        <v>36038</v>
      </c>
      <c r="BQ278" s="51" t="n">
        <f aca="false">EOMONTH(BP278,1)</f>
        <v>36068</v>
      </c>
      <c r="BR278" s="51" t="n">
        <f aca="false">EOMONTH(BQ278,1)</f>
        <v>36099</v>
      </c>
      <c r="BS278" s="51" t="n">
        <f aca="false">EOMONTH(BR278,1)</f>
        <v>36129</v>
      </c>
      <c r="BT278" s="51" t="n">
        <f aca="false">EOMONTH(BS278,1)</f>
        <v>36160</v>
      </c>
      <c r="BU278" s="51" t="n">
        <f aca="false">EOMONTH(BT278,1)</f>
        <v>36191</v>
      </c>
      <c r="BV278" s="51" t="n">
        <f aca="false">EOMONTH(BU278,1)</f>
        <v>36219</v>
      </c>
      <c r="BW278" s="51" t="n">
        <f aca="false">EOMONTH(BV278,1)</f>
        <v>36250</v>
      </c>
      <c r="BX278" s="52"/>
      <c r="BZ278" s="34" t="n">
        <f aca="false">MATCH(C278,Curves!$C$12:$C$433,0)</f>
        <v>276</v>
      </c>
      <c r="CA278" s="34" t="n">
        <f aca="false">MATCH(CONCATENATE("NG ",TEXT($BM278,"mmm-yyyy")),Curves!$11:$11,0)</f>
        <v>20</v>
      </c>
      <c r="CB278" s="34" t="n">
        <f aca="false">MATCH(CONCATENATE("B ",TEXT($BM278,"mmm-yyyy")),Curves!$11:$11,0)</f>
        <v>8</v>
      </c>
      <c r="CC278" s="34" t="n">
        <f aca="false">MATCH(CONCATENATE("DISC ",TEXT($BM278,"mmm-yyyy")),Curves!$11:$11,0)</f>
        <v>32</v>
      </c>
      <c r="CD278" s="34"/>
      <c r="CE278" s="34" t="n">
        <f aca="false">MATCH(CONCATENATE("NG ",TEXT($BN278,"mmm-yyyy")),Curves!$11:$11,0)</f>
        <v>21</v>
      </c>
      <c r="CF278" s="34" t="n">
        <f aca="false">MATCH(CONCATENATE("B ",TEXT($BN278,"mmm-yyyy")),Curves!$11:$11,0)</f>
        <v>9</v>
      </c>
      <c r="CG278" s="34" t="n">
        <f aca="false">MATCH(CONCATENATE("DISC ",TEXT($BN278,"mmm-yyyy")),Curves!$11:$11,0)</f>
        <v>33</v>
      </c>
      <c r="CH278" s="34"/>
      <c r="CI278" s="34" t="n">
        <f aca="false">MATCH(CONCATENATE("NG ",TEXT($BO278,"mmm-yyyy")),Curves!$11:$11,0)</f>
        <v>22</v>
      </c>
      <c r="CJ278" s="34" t="n">
        <f aca="false">MATCH(CONCATENATE("B ",TEXT($BO278,"mmm-yyyy")),Curves!$11:$11,0)</f>
        <v>10</v>
      </c>
      <c r="CK278" s="34" t="n">
        <f aca="false">MATCH(CONCATENATE("DISC ",TEXT($BO278,"mmm-yyyy")),Curves!$11:$11,0)</f>
        <v>34</v>
      </c>
      <c r="CL278" s="34"/>
      <c r="CM278" s="34" t="n">
        <f aca="false">MATCH(CONCATENATE("NG ",TEXT($BP278,"mmm-yyyy")),Curves!$11:$11,0)</f>
        <v>23</v>
      </c>
      <c r="CN278" s="34" t="n">
        <f aca="false">MATCH(CONCATENATE("B ",TEXT($BP278,"mmm-yyyy")),Curves!$11:$11,0)</f>
        <v>11</v>
      </c>
      <c r="CO278" s="34" t="n">
        <f aca="false">MATCH(CONCATENATE("DISC ",TEXT($BP278,"mmm-yyyy")),Curves!$11:$11,0)</f>
        <v>35</v>
      </c>
      <c r="CP278" s="34"/>
      <c r="CQ278" s="34" t="n">
        <f aca="false">MATCH(CONCATENATE("NG ",TEXT($BQ278,"mmm-yyyy")),Curves!$11:$11,0)</f>
        <v>24</v>
      </c>
      <c r="CR278" s="34" t="n">
        <f aca="false">MATCH(CONCATENATE("B ",TEXT($BQ278,"mmm-yyyy")),Curves!$11:$11,0)</f>
        <v>12</v>
      </c>
      <c r="CS278" s="34" t="n">
        <f aca="false">MATCH(CONCATENATE("DISC ",TEXT($BQ278,"mmm-yyyy")),Curves!$11:$11,0)</f>
        <v>36</v>
      </c>
      <c r="CT278" s="34"/>
      <c r="CU278" s="34" t="n">
        <f aca="false">MATCH(CONCATENATE("NG ",TEXT($BR278,"mmm-yyyy")),Curves!$11:$11,0)</f>
        <v>25</v>
      </c>
      <c r="CV278" s="34" t="n">
        <f aca="false">MATCH(CONCATENATE("B ",TEXT($BR278,"mmm-yyyy")),Curves!$11:$11,0)</f>
        <v>13</v>
      </c>
      <c r="CW278" s="34" t="n">
        <f aca="false">MATCH(CONCATENATE("DISC ",TEXT($BR278,"mmm-yyyy")),Curves!$11:$11,0)</f>
        <v>37</v>
      </c>
      <c r="CX278" s="34"/>
      <c r="CY278" s="34" t="n">
        <f aca="false">MATCH(CONCATENATE("NG ",TEXT($BS278,"mmm-yyyy")),Curves!$11:$11,0)</f>
        <v>26</v>
      </c>
      <c r="CZ278" s="34" t="n">
        <f aca="false">MATCH(CONCATENATE("B ",TEXT($BS278,"mmm-yyyy")),Curves!$11:$11,0)</f>
        <v>14</v>
      </c>
      <c r="DA278" s="34" t="n">
        <f aca="false">MATCH(CONCATENATE("DISC ",TEXT($BS278,"mmm-yyyy")),Curves!$11:$11,0)</f>
        <v>38</v>
      </c>
      <c r="DB278" s="34"/>
      <c r="DC278" s="34" t="n">
        <f aca="false">MATCH(CONCATENATE("NG ",TEXT($BT278,"mmm-yyyy")),Curves!$11:$11,0)</f>
        <v>27</v>
      </c>
      <c r="DD278" s="34" t="n">
        <f aca="false">MATCH(CONCATENATE("B ",TEXT($BT278,"mmm-yyyy")),Curves!$11:$11,0)</f>
        <v>15</v>
      </c>
      <c r="DE278" s="34" t="n">
        <f aca="false">MATCH(CONCATENATE("DISC ",TEXT($BT278,"mmm-yyyy")),Curves!$11:$11,0)</f>
        <v>39</v>
      </c>
      <c r="DF278" s="34"/>
      <c r="DG278" s="34" t="n">
        <f aca="false">MATCH(CONCATENATE("NG ",TEXT($BU278,"mmm-yyyy")),Curves!$11:$11,0)</f>
        <v>28</v>
      </c>
      <c r="DH278" s="34" t="n">
        <f aca="false">MATCH(CONCATENATE("B ",TEXT($BU278,"mmm-yyyy")),Curves!$11:$11,0)</f>
        <v>16</v>
      </c>
      <c r="DI278" s="34" t="n">
        <f aca="false">MATCH(CONCATENATE("DISC ",TEXT($BU278,"mmm-yyyy")),Curves!$11:$11,0)</f>
        <v>40</v>
      </c>
      <c r="DK278" s="34" t="n">
        <f aca="false">MATCH(CONCATENATE("NG ",TEXT($BV278,"mmm-yyyy")),Curves!$11:$11,0)</f>
        <v>29</v>
      </c>
      <c r="DL278" s="34" t="n">
        <f aca="false">MATCH(CONCATENATE("B ",TEXT($BV278,"mmm-yyyy")),Curves!$11:$11,0)</f>
        <v>17</v>
      </c>
      <c r="DM278" s="34" t="n">
        <f aca="false">MATCH(CONCATENATE("DISC ",TEXT($BV278,"mmm-yyyy")),Curves!$11:$11,0)</f>
        <v>41</v>
      </c>
      <c r="DO278" s="34" t="n">
        <f aca="false">MATCH(CONCATENATE("NG ",TEXT($BW278,"mmm-yyyy")),Curves!$11:$11,0)</f>
        <v>30</v>
      </c>
      <c r="DP278" s="34" t="n">
        <f aca="false">MATCH(CONCATENATE("B ",TEXT($BW278,"mmm-yyyy")),Curves!$11:$11,0)</f>
        <v>18</v>
      </c>
      <c r="DQ278" s="34" t="n">
        <f aca="false">MATCH(CONCATENATE("DISC ",TEXT($BW278,"mmm-yyyy")),Curves!$11:$11,0)</f>
        <v>42</v>
      </c>
    </row>
    <row r="279" customFormat="false" ht="12.75" hidden="false" customHeight="false" outlineLevel="0" collapsed="false">
      <c r="B279" s="26" t="n">
        <f aca="false">IF(C279&lt;&gt;"",IF(C279&gt;=(WORKDAY(EOMONTH(C279,0)+1,-2)),EOMONTH(EOMONTH(C279,0)+1,0)+1,EOMONTH(C279,0)+1),"")</f>
        <v>36192</v>
      </c>
      <c r="C279" s="45" t="n">
        <f aca="false">IF(Curves!C288&lt;&gt;"",Curves!C288,"")</f>
        <v>36162</v>
      </c>
      <c r="D279" s="46"/>
      <c r="E279" s="47" t="n">
        <f aca="false">(T279+U279)*V279</f>
        <v>0</v>
      </c>
      <c r="F279" s="47" t="n">
        <f aca="false">(X279+Y279)*Z279</f>
        <v>0</v>
      </c>
      <c r="G279" s="47" t="n">
        <f aca="false">(AB279+AC279)*AD279</f>
        <v>0</v>
      </c>
      <c r="H279" s="47" t="n">
        <f aca="false">(AF279+AG279)*AH279</f>
        <v>0</v>
      </c>
      <c r="I279" s="47" t="n">
        <f aca="false">(AJ279+AK279)*AL279</f>
        <v>0</v>
      </c>
      <c r="J279" s="47" t="n">
        <f aca="false">(AN279+AO279)*AP279</f>
        <v>0</v>
      </c>
      <c r="K279" s="47" t="n">
        <f aca="false">(AR279+AS279)*AT279</f>
        <v>0</v>
      </c>
      <c r="L279" s="47" t="n">
        <f aca="false">(AV279+AW279)*AX279</f>
        <v>0</v>
      </c>
      <c r="M279" s="47" t="n">
        <f aca="false">(AZ279+BA279)*BB279</f>
        <v>0</v>
      </c>
      <c r="N279" s="47" t="n">
        <f aca="false">(BD279+BE279)*BF279</f>
        <v>0</v>
      </c>
      <c r="O279" s="48" t="n">
        <f aca="false">(BH279+BI279)*BJ279</f>
        <v>0</v>
      </c>
      <c r="P279" s="49" t="n">
        <f aca="false">MAX(E279:O279)</f>
        <v>0</v>
      </c>
      <c r="Q279" s="49" t="n">
        <f aca="false">MIN(N279:O279)</f>
        <v>0</v>
      </c>
      <c r="R279" s="50" t="n">
        <f aca="false">IF(P279-Q279&lt;&gt;0,P279-Q279,R278)</f>
        <v>0.0771874491957902</v>
      </c>
      <c r="T279" s="31" t="n">
        <f aca="false">INDEX(Curves!$A$12:$AZ$907,$BZ279,CA279)</f>
        <v>0</v>
      </c>
      <c r="U279" s="31" t="n">
        <f aca="false">INDEX(Curves!$A$12:$AZ$907,$BZ279,CB279)</f>
        <v>0</v>
      </c>
      <c r="V279" s="31" t="n">
        <f aca="false">INDEX(Curves!$A$12:$AZ$907,$BZ279,CC279)</f>
        <v>0</v>
      </c>
      <c r="W279" s="31"/>
      <c r="X279" s="31" t="n">
        <f aca="false">INDEX(Curves!$A$12:$AZ$907,$BZ279,CE279)</f>
        <v>0</v>
      </c>
      <c r="Y279" s="31" t="n">
        <f aca="false">INDEX(Curves!$A$12:$AZ$907,$BZ279,CF279)</f>
        <v>0</v>
      </c>
      <c r="Z279" s="31" t="n">
        <f aca="false">INDEX(Curves!$A$12:$AZ$907,$BZ279,CG279)</f>
        <v>0</v>
      </c>
      <c r="AA279" s="31"/>
      <c r="AB279" s="31" t="n">
        <f aca="false">INDEX(Curves!$A$12:$AZ$907,$BZ279,CI279)</f>
        <v>0</v>
      </c>
      <c r="AC279" s="31" t="n">
        <f aca="false">INDEX(Curves!$A$12:$AZ$907,$BZ279,CJ279)</f>
        <v>0</v>
      </c>
      <c r="AD279" s="31" t="n">
        <f aca="false">INDEX(Curves!$A$12:$AZ$907,$BZ279,CK279)</f>
        <v>0</v>
      </c>
      <c r="AE279" s="31"/>
      <c r="AF279" s="31" t="n">
        <f aca="false">INDEX(Curves!$A$12:$AZ$907,$BZ279,CM279)</f>
        <v>0</v>
      </c>
      <c r="AG279" s="31" t="n">
        <f aca="false">INDEX(Curves!$A$12:$AZ$907,$BZ279,CN279)</f>
        <v>0</v>
      </c>
      <c r="AH279" s="31" t="n">
        <f aca="false">INDEX(Curves!$A$12:$AZ$907,$BZ279,CO279)</f>
        <v>0</v>
      </c>
      <c r="AI279" s="31"/>
      <c r="AJ279" s="31" t="n">
        <f aca="false">INDEX(Curves!$A$12:$AZ$907,$BZ279,CQ279)</f>
        <v>0</v>
      </c>
      <c r="AK279" s="31" t="n">
        <f aca="false">INDEX(Curves!$A$12:$AZ$907,$BZ279,CR279)</f>
        <v>0</v>
      </c>
      <c r="AL279" s="31" t="n">
        <f aca="false">INDEX(Curves!$A$12:$AZ$907,$BZ279,CS279)</f>
        <v>0</v>
      </c>
      <c r="AM279" s="31"/>
      <c r="AN279" s="31" t="n">
        <f aca="false">INDEX(Curves!$A$12:$AZ$907,$BZ279,CU279)</f>
        <v>0</v>
      </c>
      <c r="AO279" s="31" t="n">
        <f aca="false">INDEX(Curves!$A$12:$AZ$907,$BZ279,CV279)</f>
        <v>0</v>
      </c>
      <c r="AP279" s="31" t="n">
        <f aca="false">INDEX(Curves!$A$12:$AZ$907,$BZ279,CW279)</f>
        <v>0</v>
      </c>
      <c r="AQ279" s="31"/>
      <c r="AR279" s="31" t="n">
        <f aca="false">INDEX(Curves!$A$12:$AZ$907,$BZ279,CY279)</f>
        <v>0</v>
      </c>
      <c r="AS279" s="31" t="n">
        <f aca="false">INDEX(Curves!$A$12:$AZ$907,$BZ279,CZ279)</f>
        <v>0</v>
      </c>
      <c r="AT279" s="31" t="n">
        <f aca="false">INDEX(Curves!$A$12:$AZ$907,$BZ279,DA279)</f>
        <v>0</v>
      </c>
      <c r="AU279" s="31"/>
      <c r="AV279" s="31" t="n">
        <f aca="false">INDEX(Curves!$A$12:$AZ$907,$BZ279,DC279)</f>
        <v>0</v>
      </c>
      <c r="AW279" s="31" t="n">
        <f aca="false">INDEX(Curves!$A$12:$AZ$907,$BZ279,DD279)</f>
        <v>0</v>
      </c>
      <c r="AX279" s="31" t="n">
        <f aca="false">INDEX(Curves!$A$12:$AZ$907,$BZ279,DE279)</f>
        <v>0</v>
      </c>
      <c r="AY279" s="31"/>
      <c r="AZ279" s="31" t="n">
        <f aca="false">INDEX(Curves!$A$12:$AZ$907,$BZ279,DG279)</f>
        <v>0</v>
      </c>
      <c r="BA279" s="31" t="n">
        <f aca="false">INDEX(Curves!$A$12:$AZ$907,$BZ279,DH279)</f>
        <v>0</v>
      </c>
      <c r="BB279" s="31" t="n">
        <f aca="false">INDEX(Curves!$A$12:$AZ$907,$BZ279,DI279)</f>
        <v>0</v>
      </c>
      <c r="BC279" s="31"/>
      <c r="BD279" s="31" t="n">
        <f aca="false">INDEX(Curves!$A$12:$AZ$907,$BZ279,DK279)</f>
        <v>0</v>
      </c>
      <c r="BE279" s="31" t="n">
        <f aca="false">INDEX(Curves!$A$12:$AZ$907,$BZ279,DL279)</f>
        <v>0</v>
      </c>
      <c r="BF279" s="31" t="n">
        <f aca="false">INDEX(Curves!$A$12:$AZ$907,$BZ279,DM279)</f>
        <v>0</v>
      </c>
      <c r="BG279" s="31"/>
      <c r="BH279" s="31" t="n">
        <f aca="false">INDEX(Curves!$A$12:$AZ$907,$BZ279,DO279)</f>
        <v>0</v>
      </c>
      <c r="BI279" s="31" t="n">
        <f aca="false">INDEX(Curves!$A$12:$AZ$907,$BZ279,DP279)</f>
        <v>0</v>
      </c>
      <c r="BJ279" s="31" t="n">
        <f aca="false">INDEX(Curves!$A$12:$AZ$907,$BZ279,DQ279)</f>
        <v>0</v>
      </c>
      <c r="BK279" s="0"/>
      <c r="BL279" s="0"/>
      <c r="BM279" s="51" t="n">
        <f aca="false">BM278</f>
        <v>35916</v>
      </c>
      <c r="BN279" s="51" t="n">
        <f aca="false">EOMONTH(BM279,1)</f>
        <v>35976</v>
      </c>
      <c r="BO279" s="51" t="n">
        <f aca="false">EOMONTH(BN279,1)</f>
        <v>36007</v>
      </c>
      <c r="BP279" s="51" t="n">
        <f aca="false">EOMONTH(BO279,1)</f>
        <v>36038</v>
      </c>
      <c r="BQ279" s="51" t="n">
        <f aca="false">EOMONTH(BP279,1)</f>
        <v>36068</v>
      </c>
      <c r="BR279" s="51" t="n">
        <f aca="false">EOMONTH(BQ279,1)</f>
        <v>36099</v>
      </c>
      <c r="BS279" s="51" t="n">
        <f aca="false">EOMONTH(BR279,1)</f>
        <v>36129</v>
      </c>
      <c r="BT279" s="51" t="n">
        <f aca="false">EOMONTH(BS279,1)</f>
        <v>36160</v>
      </c>
      <c r="BU279" s="51" t="n">
        <f aca="false">EOMONTH(BT279,1)</f>
        <v>36191</v>
      </c>
      <c r="BV279" s="51" t="n">
        <f aca="false">EOMONTH(BU279,1)</f>
        <v>36219</v>
      </c>
      <c r="BW279" s="51" t="n">
        <f aca="false">EOMONTH(BV279,1)</f>
        <v>36250</v>
      </c>
      <c r="BX279" s="52"/>
      <c r="BZ279" s="34" t="n">
        <f aca="false">MATCH(C279,Curves!$C$12:$C$433,0)</f>
        <v>277</v>
      </c>
      <c r="CA279" s="34" t="n">
        <f aca="false">MATCH(CONCATENATE("NG ",TEXT($BM279,"mmm-yyyy")),Curves!$11:$11,0)</f>
        <v>20</v>
      </c>
      <c r="CB279" s="34" t="n">
        <f aca="false">MATCH(CONCATENATE("B ",TEXT($BM279,"mmm-yyyy")),Curves!$11:$11,0)</f>
        <v>8</v>
      </c>
      <c r="CC279" s="34" t="n">
        <f aca="false">MATCH(CONCATENATE("DISC ",TEXT($BM279,"mmm-yyyy")),Curves!$11:$11,0)</f>
        <v>32</v>
      </c>
      <c r="CD279" s="34"/>
      <c r="CE279" s="34" t="n">
        <f aca="false">MATCH(CONCATENATE("NG ",TEXT($BN279,"mmm-yyyy")),Curves!$11:$11,0)</f>
        <v>21</v>
      </c>
      <c r="CF279" s="34" t="n">
        <f aca="false">MATCH(CONCATENATE("B ",TEXT($BN279,"mmm-yyyy")),Curves!$11:$11,0)</f>
        <v>9</v>
      </c>
      <c r="CG279" s="34" t="n">
        <f aca="false">MATCH(CONCATENATE("DISC ",TEXT($BN279,"mmm-yyyy")),Curves!$11:$11,0)</f>
        <v>33</v>
      </c>
      <c r="CH279" s="34"/>
      <c r="CI279" s="34" t="n">
        <f aca="false">MATCH(CONCATENATE("NG ",TEXT($BO279,"mmm-yyyy")),Curves!$11:$11,0)</f>
        <v>22</v>
      </c>
      <c r="CJ279" s="34" t="n">
        <f aca="false">MATCH(CONCATENATE("B ",TEXT($BO279,"mmm-yyyy")),Curves!$11:$11,0)</f>
        <v>10</v>
      </c>
      <c r="CK279" s="34" t="n">
        <f aca="false">MATCH(CONCATENATE("DISC ",TEXT($BO279,"mmm-yyyy")),Curves!$11:$11,0)</f>
        <v>34</v>
      </c>
      <c r="CL279" s="34"/>
      <c r="CM279" s="34" t="n">
        <f aca="false">MATCH(CONCATENATE("NG ",TEXT($BP279,"mmm-yyyy")),Curves!$11:$11,0)</f>
        <v>23</v>
      </c>
      <c r="CN279" s="34" t="n">
        <f aca="false">MATCH(CONCATENATE("B ",TEXT($BP279,"mmm-yyyy")),Curves!$11:$11,0)</f>
        <v>11</v>
      </c>
      <c r="CO279" s="34" t="n">
        <f aca="false">MATCH(CONCATENATE("DISC ",TEXT($BP279,"mmm-yyyy")),Curves!$11:$11,0)</f>
        <v>35</v>
      </c>
      <c r="CP279" s="34"/>
      <c r="CQ279" s="34" t="n">
        <f aca="false">MATCH(CONCATENATE("NG ",TEXT($BQ279,"mmm-yyyy")),Curves!$11:$11,0)</f>
        <v>24</v>
      </c>
      <c r="CR279" s="34" t="n">
        <f aca="false">MATCH(CONCATENATE("B ",TEXT($BQ279,"mmm-yyyy")),Curves!$11:$11,0)</f>
        <v>12</v>
      </c>
      <c r="CS279" s="34" t="n">
        <f aca="false">MATCH(CONCATENATE("DISC ",TEXT($BQ279,"mmm-yyyy")),Curves!$11:$11,0)</f>
        <v>36</v>
      </c>
      <c r="CT279" s="34"/>
      <c r="CU279" s="34" t="n">
        <f aca="false">MATCH(CONCATENATE("NG ",TEXT($BR279,"mmm-yyyy")),Curves!$11:$11,0)</f>
        <v>25</v>
      </c>
      <c r="CV279" s="34" t="n">
        <f aca="false">MATCH(CONCATENATE("B ",TEXT($BR279,"mmm-yyyy")),Curves!$11:$11,0)</f>
        <v>13</v>
      </c>
      <c r="CW279" s="34" t="n">
        <f aca="false">MATCH(CONCATENATE("DISC ",TEXT($BR279,"mmm-yyyy")),Curves!$11:$11,0)</f>
        <v>37</v>
      </c>
      <c r="CX279" s="34"/>
      <c r="CY279" s="34" t="n">
        <f aca="false">MATCH(CONCATENATE("NG ",TEXT($BS279,"mmm-yyyy")),Curves!$11:$11,0)</f>
        <v>26</v>
      </c>
      <c r="CZ279" s="34" t="n">
        <f aca="false">MATCH(CONCATENATE("B ",TEXT($BS279,"mmm-yyyy")),Curves!$11:$11,0)</f>
        <v>14</v>
      </c>
      <c r="DA279" s="34" t="n">
        <f aca="false">MATCH(CONCATENATE("DISC ",TEXT($BS279,"mmm-yyyy")),Curves!$11:$11,0)</f>
        <v>38</v>
      </c>
      <c r="DB279" s="34"/>
      <c r="DC279" s="34" t="n">
        <f aca="false">MATCH(CONCATENATE("NG ",TEXT($BT279,"mmm-yyyy")),Curves!$11:$11,0)</f>
        <v>27</v>
      </c>
      <c r="DD279" s="34" t="n">
        <f aca="false">MATCH(CONCATENATE("B ",TEXT($BT279,"mmm-yyyy")),Curves!$11:$11,0)</f>
        <v>15</v>
      </c>
      <c r="DE279" s="34" t="n">
        <f aca="false">MATCH(CONCATENATE("DISC ",TEXT($BT279,"mmm-yyyy")),Curves!$11:$11,0)</f>
        <v>39</v>
      </c>
      <c r="DF279" s="34"/>
      <c r="DG279" s="34" t="n">
        <f aca="false">MATCH(CONCATENATE("NG ",TEXT($BU279,"mmm-yyyy")),Curves!$11:$11,0)</f>
        <v>28</v>
      </c>
      <c r="DH279" s="34" t="n">
        <f aca="false">MATCH(CONCATENATE("B ",TEXT($BU279,"mmm-yyyy")),Curves!$11:$11,0)</f>
        <v>16</v>
      </c>
      <c r="DI279" s="34" t="n">
        <f aca="false">MATCH(CONCATENATE("DISC ",TEXT($BU279,"mmm-yyyy")),Curves!$11:$11,0)</f>
        <v>40</v>
      </c>
      <c r="DK279" s="34" t="n">
        <f aca="false">MATCH(CONCATENATE("NG ",TEXT($BV279,"mmm-yyyy")),Curves!$11:$11,0)</f>
        <v>29</v>
      </c>
      <c r="DL279" s="34" t="n">
        <f aca="false">MATCH(CONCATENATE("B ",TEXT($BV279,"mmm-yyyy")),Curves!$11:$11,0)</f>
        <v>17</v>
      </c>
      <c r="DM279" s="34" t="n">
        <f aca="false">MATCH(CONCATENATE("DISC ",TEXT($BV279,"mmm-yyyy")),Curves!$11:$11,0)</f>
        <v>41</v>
      </c>
      <c r="DO279" s="34" t="n">
        <f aca="false">MATCH(CONCATENATE("NG ",TEXT($BW279,"mmm-yyyy")),Curves!$11:$11,0)</f>
        <v>30</v>
      </c>
      <c r="DP279" s="34" t="n">
        <f aca="false">MATCH(CONCATENATE("B ",TEXT($BW279,"mmm-yyyy")),Curves!$11:$11,0)</f>
        <v>18</v>
      </c>
      <c r="DQ279" s="34" t="n">
        <f aca="false">MATCH(CONCATENATE("DISC ",TEXT($BW279,"mmm-yyyy")),Curves!$11:$11,0)</f>
        <v>42</v>
      </c>
    </row>
    <row r="280" customFormat="false" ht="12.75" hidden="false" customHeight="false" outlineLevel="0" collapsed="false">
      <c r="B280" s="26" t="n">
        <f aca="false">IF(C280&lt;&gt;"",IF(C280&gt;=(WORKDAY(EOMONTH(C280,0)+1,-2)),EOMONTH(EOMONTH(C280,0)+1,0)+1,EOMONTH(C280,0)+1),"")</f>
        <v>36192</v>
      </c>
      <c r="C280" s="45" t="n">
        <f aca="false">IF(Curves!C289&lt;&gt;"",Curves!C289,"")</f>
        <v>36163</v>
      </c>
      <c r="D280" s="46"/>
      <c r="E280" s="47" t="n">
        <f aca="false">(T280+U280)*V280</f>
        <v>0</v>
      </c>
      <c r="F280" s="47" t="n">
        <f aca="false">(X280+Y280)*Z280</f>
        <v>0</v>
      </c>
      <c r="G280" s="47" t="n">
        <f aca="false">(AB280+AC280)*AD280</f>
        <v>0</v>
      </c>
      <c r="H280" s="47" t="n">
        <f aca="false">(AF280+AG280)*AH280</f>
        <v>0</v>
      </c>
      <c r="I280" s="47" t="n">
        <f aca="false">(AJ280+AK280)*AL280</f>
        <v>0</v>
      </c>
      <c r="J280" s="47" t="n">
        <f aca="false">(AN280+AO280)*AP280</f>
        <v>0</v>
      </c>
      <c r="K280" s="47" t="n">
        <f aca="false">(AR280+AS280)*AT280</f>
        <v>0</v>
      </c>
      <c r="L280" s="47" t="n">
        <f aca="false">(AV280+AW280)*AX280</f>
        <v>0</v>
      </c>
      <c r="M280" s="47" t="n">
        <f aca="false">(AZ280+BA280)*BB280</f>
        <v>0</v>
      </c>
      <c r="N280" s="47" t="n">
        <f aca="false">(BD280+BE280)*BF280</f>
        <v>0</v>
      </c>
      <c r="O280" s="48" t="n">
        <f aca="false">(BH280+BI280)*BJ280</f>
        <v>0</v>
      </c>
      <c r="P280" s="49" t="n">
        <f aca="false">MAX(E280:O280)</f>
        <v>0</v>
      </c>
      <c r="Q280" s="49" t="n">
        <f aca="false">MIN(N280:O280)</f>
        <v>0</v>
      </c>
      <c r="R280" s="50" t="n">
        <f aca="false">IF(P280-Q280&lt;&gt;0,P280-Q280,R279)</f>
        <v>0.0771874491957902</v>
      </c>
      <c r="T280" s="31" t="n">
        <f aca="false">INDEX(Curves!$A$12:$AZ$907,$BZ280,CA280)</f>
        <v>0</v>
      </c>
      <c r="U280" s="31" t="n">
        <f aca="false">INDEX(Curves!$A$12:$AZ$907,$BZ280,CB280)</f>
        <v>0</v>
      </c>
      <c r="V280" s="31" t="n">
        <f aca="false">INDEX(Curves!$A$12:$AZ$907,$BZ280,CC280)</f>
        <v>0</v>
      </c>
      <c r="W280" s="31"/>
      <c r="X280" s="31" t="n">
        <f aca="false">INDEX(Curves!$A$12:$AZ$907,$BZ280,CE280)</f>
        <v>0</v>
      </c>
      <c r="Y280" s="31" t="n">
        <f aca="false">INDEX(Curves!$A$12:$AZ$907,$BZ280,CF280)</f>
        <v>0</v>
      </c>
      <c r="Z280" s="31" t="n">
        <f aca="false">INDEX(Curves!$A$12:$AZ$907,$BZ280,CG280)</f>
        <v>0</v>
      </c>
      <c r="AA280" s="31"/>
      <c r="AB280" s="31" t="n">
        <f aca="false">INDEX(Curves!$A$12:$AZ$907,$BZ280,CI280)</f>
        <v>0</v>
      </c>
      <c r="AC280" s="31" t="n">
        <f aca="false">INDEX(Curves!$A$12:$AZ$907,$BZ280,CJ280)</f>
        <v>0</v>
      </c>
      <c r="AD280" s="31" t="n">
        <f aca="false">INDEX(Curves!$A$12:$AZ$907,$BZ280,CK280)</f>
        <v>0</v>
      </c>
      <c r="AE280" s="31"/>
      <c r="AF280" s="31" t="n">
        <f aca="false">INDEX(Curves!$A$12:$AZ$907,$BZ280,CM280)</f>
        <v>0</v>
      </c>
      <c r="AG280" s="31" t="n">
        <f aca="false">INDEX(Curves!$A$12:$AZ$907,$BZ280,CN280)</f>
        <v>0</v>
      </c>
      <c r="AH280" s="31" t="n">
        <f aca="false">INDEX(Curves!$A$12:$AZ$907,$BZ280,CO280)</f>
        <v>0</v>
      </c>
      <c r="AI280" s="31"/>
      <c r="AJ280" s="31" t="n">
        <f aca="false">INDEX(Curves!$A$12:$AZ$907,$BZ280,CQ280)</f>
        <v>0</v>
      </c>
      <c r="AK280" s="31" t="n">
        <f aca="false">INDEX(Curves!$A$12:$AZ$907,$BZ280,CR280)</f>
        <v>0</v>
      </c>
      <c r="AL280" s="31" t="n">
        <f aca="false">INDEX(Curves!$A$12:$AZ$907,$BZ280,CS280)</f>
        <v>0</v>
      </c>
      <c r="AM280" s="31"/>
      <c r="AN280" s="31" t="n">
        <f aca="false">INDEX(Curves!$A$12:$AZ$907,$BZ280,CU280)</f>
        <v>0</v>
      </c>
      <c r="AO280" s="31" t="n">
        <f aca="false">INDEX(Curves!$A$12:$AZ$907,$BZ280,CV280)</f>
        <v>0</v>
      </c>
      <c r="AP280" s="31" t="n">
        <f aca="false">INDEX(Curves!$A$12:$AZ$907,$BZ280,CW280)</f>
        <v>0</v>
      </c>
      <c r="AQ280" s="31"/>
      <c r="AR280" s="31" t="n">
        <f aca="false">INDEX(Curves!$A$12:$AZ$907,$BZ280,CY280)</f>
        <v>0</v>
      </c>
      <c r="AS280" s="31" t="n">
        <f aca="false">INDEX(Curves!$A$12:$AZ$907,$BZ280,CZ280)</f>
        <v>0</v>
      </c>
      <c r="AT280" s="31" t="n">
        <f aca="false">INDEX(Curves!$A$12:$AZ$907,$BZ280,DA280)</f>
        <v>0</v>
      </c>
      <c r="AU280" s="31"/>
      <c r="AV280" s="31" t="n">
        <f aca="false">INDEX(Curves!$A$12:$AZ$907,$BZ280,DC280)</f>
        <v>0</v>
      </c>
      <c r="AW280" s="31" t="n">
        <f aca="false">INDEX(Curves!$A$12:$AZ$907,$BZ280,DD280)</f>
        <v>0</v>
      </c>
      <c r="AX280" s="31" t="n">
        <f aca="false">INDEX(Curves!$A$12:$AZ$907,$BZ280,DE280)</f>
        <v>0</v>
      </c>
      <c r="AY280" s="31"/>
      <c r="AZ280" s="31" t="n">
        <f aca="false">INDEX(Curves!$A$12:$AZ$907,$BZ280,DG280)</f>
        <v>0</v>
      </c>
      <c r="BA280" s="31" t="n">
        <f aca="false">INDEX(Curves!$A$12:$AZ$907,$BZ280,DH280)</f>
        <v>0</v>
      </c>
      <c r="BB280" s="31" t="n">
        <f aca="false">INDEX(Curves!$A$12:$AZ$907,$BZ280,DI280)</f>
        <v>0</v>
      </c>
      <c r="BC280" s="31"/>
      <c r="BD280" s="31" t="n">
        <f aca="false">INDEX(Curves!$A$12:$AZ$907,$BZ280,DK280)</f>
        <v>0</v>
      </c>
      <c r="BE280" s="31" t="n">
        <f aca="false">INDEX(Curves!$A$12:$AZ$907,$BZ280,DL280)</f>
        <v>0</v>
      </c>
      <c r="BF280" s="31" t="n">
        <f aca="false">INDEX(Curves!$A$12:$AZ$907,$BZ280,DM280)</f>
        <v>0</v>
      </c>
      <c r="BG280" s="31"/>
      <c r="BH280" s="31" t="n">
        <f aca="false">INDEX(Curves!$A$12:$AZ$907,$BZ280,DO280)</f>
        <v>0</v>
      </c>
      <c r="BI280" s="31" t="n">
        <f aca="false">INDEX(Curves!$A$12:$AZ$907,$BZ280,DP280)</f>
        <v>0</v>
      </c>
      <c r="BJ280" s="31" t="n">
        <f aca="false">INDEX(Curves!$A$12:$AZ$907,$BZ280,DQ280)</f>
        <v>0</v>
      </c>
      <c r="BK280" s="0"/>
      <c r="BL280" s="0"/>
      <c r="BM280" s="51" t="n">
        <f aca="false">BM279</f>
        <v>35916</v>
      </c>
      <c r="BN280" s="51" t="n">
        <f aca="false">EOMONTH(BM280,1)</f>
        <v>35976</v>
      </c>
      <c r="BO280" s="51" t="n">
        <f aca="false">EOMONTH(BN280,1)</f>
        <v>36007</v>
      </c>
      <c r="BP280" s="51" t="n">
        <f aca="false">EOMONTH(BO280,1)</f>
        <v>36038</v>
      </c>
      <c r="BQ280" s="51" t="n">
        <f aca="false">EOMONTH(BP280,1)</f>
        <v>36068</v>
      </c>
      <c r="BR280" s="51" t="n">
        <f aca="false">EOMONTH(BQ280,1)</f>
        <v>36099</v>
      </c>
      <c r="BS280" s="51" t="n">
        <f aca="false">EOMONTH(BR280,1)</f>
        <v>36129</v>
      </c>
      <c r="BT280" s="51" t="n">
        <f aca="false">EOMONTH(BS280,1)</f>
        <v>36160</v>
      </c>
      <c r="BU280" s="51" t="n">
        <f aca="false">EOMONTH(BT280,1)</f>
        <v>36191</v>
      </c>
      <c r="BV280" s="51" t="n">
        <f aca="false">EOMONTH(BU280,1)</f>
        <v>36219</v>
      </c>
      <c r="BW280" s="51" t="n">
        <f aca="false">EOMONTH(BV280,1)</f>
        <v>36250</v>
      </c>
      <c r="BX280" s="52"/>
      <c r="BZ280" s="34" t="n">
        <f aca="false">MATCH(C280,Curves!$C$12:$C$433,0)</f>
        <v>278</v>
      </c>
      <c r="CA280" s="34" t="n">
        <f aca="false">MATCH(CONCATENATE("NG ",TEXT($BM280,"mmm-yyyy")),Curves!$11:$11,0)</f>
        <v>20</v>
      </c>
      <c r="CB280" s="34" t="n">
        <f aca="false">MATCH(CONCATENATE("B ",TEXT($BM280,"mmm-yyyy")),Curves!$11:$11,0)</f>
        <v>8</v>
      </c>
      <c r="CC280" s="34" t="n">
        <f aca="false">MATCH(CONCATENATE("DISC ",TEXT($BM280,"mmm-yyyy")),Curves!$11:$11,0)</f>
        <v>32</v>
      </c>
      <c r="CD280" s="34"/>
      <c r="CE280" s="34" t="n">
        <f aca="false">MATCH(CONCATENATE("NG ",TEXT($BN280,"mmm-yyyy")),Curves!$11:$11,0)</f>
        <v>21</v>
      </c>
      <c r="CF280" s="34" t="n">
        <f aca="false">MATCH(CONCATENATE("B ",TEXT($BN280,"mmm-yyyy")),Curves!$11:$11,0)</f>
        <v>9</v>
      </c>
      <c r="CG280" s="34" t="n">
        <f aca="false">MATCH(CONCATENATE("DISC ",TEXT($BN280,"mmm-yyyy")),Curves!$11:$11,0)</f>
        <v>33</v>
      </c>
      <c r="CH280" s="34"/>
      <c r="CI280" s="34" t="n">
        <f aca="false">MATCH(CONCATENATE("NG ",TEXT($BO280,"mmm-yyyy")),Curves!$11:$11,0)</f>
        <v>22</v>
      </c>
      <c r="CJ280" s="34" t="n">
        <f aca="false">MATCH(CONCATENATE("B ",TEXT($BO280,"mmm-yyyy")),Curves!$11:$11,0)</f>
        <v>10</v>
      </c>
      <c r="CK280" s="34" t="n">
        <f aca="false">MATCH(CONCATENATE("DISC ",TEXT($BO280,"mmm-yyyy")),Curves!$11:$11,0)</f>
        <v>34</v>
      </c>
      <c r="CL280" s="34"/>
      <c r="CM280" s="34" t="n">
        <f aca="false">MATCH(CONCATENATE("NG ",TEXT($BP280,"mmm-yyyy")),Curves!$11:$11,0)</f>
        <v>23</v>
      </c>
      <c r="CN280" s="34" t="n">
        <f aca="false">MATCH(CONCATENATE("B ",TEXT($BP280,"mmm-yyyy")),Curves!$11:$11,0)</f>
        <v>11</v>
      </c>
      <c r="CO280" s="34" t="n">
        <f aca="false">MATCH(CONCATENATE("DISC ",TEXT($BP280,"mmm-yyyy")),Curves!$11:$11,0)</f>
        <v>35</v>
      </c>
      <c r="CP280" s="34"/>
      <c r="CQ280" s="34" t="n">
        <f aca="false">MATCH(CONCATENATE("NG ",TEXT($BQ280,"mmm-yyyy")),Curves!$11:$11,0)</f>
        <v>24</v>
      </c>
      <c r="CR280" s="34" t="n">
        <f aca="false">MATCH(CONCATENATE("B ",TEXT($BQ280,"mmm-yyyy")),Curves!$11:$11,0)</f>
        <v>12</v>
      </c>
      <c r="CS280" s="34" t="n">
        <f aca="false">MATCH(CONCATENATE("DISC ",TEXT($BQ280,"mmm-yyyy")),Curves!$11:$11,0)</f>
        <v>36</v>
      </c>
      <c r="CT280" s="34"/>
      <c r="CU280" s="34" t="n">
        <f aca="false">MATCH(CONCATENATE("NG ",TEXT($BR280,"mmm-yyyy")),Curves!$11:$11,0)</f>
        <v>25</v>
      </c>
      <c r="CV280" s="34" t="n">
        <f aca="false">MATCH(CONCATENATE("B ",TEXT($BR280,"mmm-yyyy")),Curves!$11:$11,0)</f>
        <v>13</v>
      </c>
      <c r="CW280" s="34" t="n">
        <f aca="false">MATCH(CONCATENATE("DISC ",TEXT($BR280,"mmm-yyyy")),Curves!$11:$11,0)</f>
        <v>37</v>
      </c>
      <c r="CX280" s="34"/>
      <c r="CY280" s="34" t="n">
        <f aca="false">MATCH(CONCATENATE("NG ",TEXT($BS280,"mmm-yyyy")),Curves!$11:$11,0)</f>
        <v>26</v>
      </c>
      <c r="CZ280" s="34" t="n">
        <f aca="false">MATCH(CONCATENATE("B ",TEXT($BS280,"mmm-yyyy")),Curves!$11:$11,0)</f>
        <v>14</v>
      </c>
      <c r="DA280" s="34" t="n">
        <f aca="false">MATCH(CONCATENATE("DISC ",TEXT($BS280,"mmm-yyyy")),Curves!$11:$11,0)</f>
        <v>38</v>
      </c>
      <c r="DB280" s="34"/>
      <c r="DC280" s="34" t="n">
        <f aca="false">MATCH(CONCATENATE("NG ",TEXT($BT280,"mmm-yyyy")),Curves!$11:$11,0)</f>
        <v>27</v>
      </c>
      <c r="DD280" s="34" t="n">
        <f aca="false">MATCH(CONCATENATE("B ",TEXT($BT280,"mmm-yyyy")),Curves!$11:$11,0)</f>
        <v>15</v>
      </c>
      <c r="DE280" s="34" t="n">
        <f aca="false">MATCH(CONCATENATE("DISC ",TEXT($BT280,"mmm-yyyy")),Curves!$11:$11,0)</f>
        <v>39</v>
      </c>
      <c r="DF280" s="34"/>
      <c r="DG280" s="34" t="n">
        <f aca="false">MATCH(CONCATENATE("NG ",TEXT($BU280,"mmm-yyyy")),Curves!$11:$11,0)</f>
        <v>28</v>
      </c>
      <c r="DH280" s="34" t="n">
        <f aca="false">MATCH(CONCATENATE("B ",TEXT($BU280,"mmm-yyyy")),Curves!$11:$11,0)</f>
        <v>16</v>
      </c>
      <c r="DI280" s="34" t="n">
        <f aca="false">MATCH(CONCATENATE("DISC ",TEXT($BU280,"mmm-yyyy")),Curves!$11:$11,0)</f>
        <v>40</v>
      </c>
      <c r="DK280" s="34" t="n">
        <f aca="false">MATCH(CONCATENATE("NG ",TEXT($BV280,"mmm-yyyy")),Curves!$11:$11,0)</f>
        <v>29</v>
      </c>
      <c r="DL280" s="34" t="n">
        <f aca="false">MATCH(CONCATENATE("B ",TEXT($BV280,"mmm-yyyy")),Curves!$11:$11,0)</f>
        <v>17</v>
      </c>
      <c r="DM280" s="34" t="n">
        <f aca="false">MATCH(CONCATENATE("DISC ",TEXT($BV280,"mmm-yyyy")),Curves!$11:$11,0)</f>
        <v>41</v>
      </c>
      <c r="DO280" s="34" t="n">
        <f aca="false">MATCH(CONCATENATE("NG ",TEXT($BW280,"mmm-yyyy")),Curves!$11:$11,0)</f>
        <v>30</v>
      </c>
      <c r="DP280" s="34" t="n">
        <f aca="false">MATCH(CONCATENATE("B ",TEXT($BW280,"mmm-yyyy")),Curves!$11:$11,0)</f>
        <v>18</v>
      </c>
      <c r="DQ280" s="34" t="n">
        <f aca="false">MATCH(CONCATENATE("DISC ",TEXT($BW280,"mmm-yyyy")),Curves!$11:$11,0)</f>
        <v>42</v>
      </c>
    </row>
    <row r="281" customFormat="false" ht="12.75" hidden="false" customHeight="false" outlineLevel="0" collapsed="false">
      <c r="B281" s="26" t="n">
        <f aca="false">IF(C281&lt;&gt;"",IF(C281&gt;=(WORKDAY(EOMONTH(C281,0)+1,-2)),EOMONTH(EOMONTH(C281,0)+1,0)+1,EOMONTH(C281,0)+1),"")</f>
        <v>36192</v>
      </c>
      <c r="C281" s="45" t="n">
        <f aca="false">IF(Curves!C290&lt;&gt;"",Curves!C290,"")</f>
        <v>36164</v>
      </c>
      <c r="D281" s="46"/>
      <c r="E281" s="47" t="n">
        <f aca="false">(T281+U281)*V281</f>
        <v>0</v>
      </c>
      <c r="F281" s="47" t="n">
        <f aca="false">(X281+Y281)*Z281</f>
        <v>0</v>
      </c>
      <c r="G281" s="47" t="n">
        <f aca="false">(AB281+AC281)*AD281</f>
        <v>0</v>
      </c>
      <c r="H281" s="47" t="n">
        <f aca="false">(AF281+AG281)*AH281</f>
        <v>0</v>
      </c>
      <c r="I281" s="47" t="n">
        <f aca="false">(AJ281+AK281)*AL281</f>
        <v>0</v>
      </c>
      <c r="J281" s="47" t="n">
        <f aca="false">(AN281+AO281)*AP281</f>
        <v>0</v>
      </c>
      <c r="K281" s="47" t="n">
        <f aca="false">(AR281+AS281)*AT281</f>
        <v>0</v>
      </c>
      <c r="L281" s="47" t="n">
        <f aca="false">(AV281+AW281)*AX281</f>
        <v>0</v>
      </c>
      <c r="M281" s="47" t="n">
        <f aca="false">(AZ281+BA281)*BB281</f>
        <v>0</v>
      </c>
      <c r="N281" s="47" t="n">
        <f aca="false">(BD281+BE281)*BF281</f>
        <v>2.35175030840778</v>
      </c>
      <c r="O281" s="48" t="n">
        <f aca="false">(BH281+BI281)*BJ281</f>
        <v>2.29493954811275</v>
      </c>
      <c r="P281" s="49" t="n">
        <f aca="false">MAX(E281:O281)</f>
        <v>2.35175030840778</v>
      </c>
      <c r="Q281" s="49" t="n">
        <f aca="false">MIN(N281:O281)</f>
        <v>2.29493954811275</v>
      </c>
      <c r="R281" s="50" t="n">
        <f aca="false">IF(P281-Q281&lt;&gt;0,P281-Q281,R280)</f>
        <v>0.0568107602950301</v>
      </c>
      <c r="T281" s="31" t="n">
        <f aca="false">INDEX(Curves!$A$12:$AZ$907,$BZ281,CA281)</f>
        <v>0</v>
      </c>
      <c r="U281" s="31" t="n">
        <f aca="false">INDEX(Curves!$A$12:$AZ$907,$BZ281,CB281)</f>
        <v>0</v>
      </c>
      <c r="V281" s="31" t="n">
        <f aca="false">INDEX(Curves!$A$12:$AZ$907,$BZ281,CC281)</f>
        <v>0</v>
      </c>
      <c r="W281" s="31"/>
      <c r="X281" s="31" t="n">
        <f aca="false">INDEX(Curves!$A$12:$AZ$907,$BZ281,CE281)</f>
        <v>0</v>
      </c>
      <c r="Y281" s="31" t="n">
        <f aca="false">INDEX(Curves!$A$12:$AZ$907,$BZ281,CF281)</f>
        <v>0</v>
      </c>
      <c r="Z281" s="31" t="n">
        <f aca="false">INDEX(Curves!$A$12:$AZ$907,$BZ281,CG281)</f>
        <v>0</v>
      </c>
      <c r="AA281" s="31"/>
      <c r="AB281" s="31" t="n">
        <f aca="false">INDEX(Curves!$A$12:$AZ$907,$BZ281,CI281)</f>
        <v>0</v>
      </c>
      <c r="AC281" s="31" t="n">
        <f aca="false">INDEX(Curves!$A$12:$AZ$907,$BZ281,CJ281)</f>
        <v>0</v>
      </c>
      <c r="AD281" s="31" t="n">
        <f aca="false">INDEX(Curves!$A$12:$AZ$907,$BZ281,CK281)</f>
        <v>0</v>
      </c>
      <c r="AE281" s="31"/>
      <c r="AF281" s="31" t="n">
        <f aca="false">INDEX(Curves!$A$12:$AZ$907,$BZ281,CM281)</f>
        <v>0</v>
      </c>
      <c r="AG281" s="31" t="n">
        <f aca="false">INDEX(Curves!$A$12:$AZ$907,$BZ281,CN281)</f>
        <v>0</v>
      </c>
      <c r="AH281" s="31" t="n">
        <f aca="false">INDEX(Curves!$A$12:$AZ$907,$BZ281,CO281)</f>
        <v>0</v>
      </c>
      <c r="AI281" s="31"/>
      <c r="AJ281" s="31" t="n">
        <f aca="false">INDEX(Curves!$A$12:$AZ$907,$BZ281,CQ281)</f>
        <v>0</v>
      </c>
      <c r="AK281" s="31" t="n">
        <f aca="false">INDEX(Curves!$A$12:$AZ$907,$BZ281,CR281)</f>
        <v>0</v>
      </c>
      <c r="AL281" s="31" t="n">
        <f aca="false">INDEX(Curves!$A$12:$AZ$907,$BZ281,CS281)</f>
        <v>0</v>
      </c>
      <c r="AM281" s="31"/>
      <c r="AN281" s="31" t="n">
        <f aca="false">INDEX(Curves!$A$12:$AZ$907,$BZ281,CU281)</f>
        <v>0</v>
      </c>
      <c r="AO281" s="31" t="n">
        <f aca="false">INDEX(Curves!$A$12:$AZ$907,$BZ281,CV281)</f>
        <v>0</v>
      </c>
      <c r="AP281" s="31" t="n">
        <f aca="false">INDEX(Curves!$A$12:$AZ$907,$BZ281,CW281)</f>
        <v>0</v>
      </c>
      <c r="AQ281" s="31"/>
      <c r="AR281" s="31" t="n">
        <f aca="false">INDEX(Curves!$A$12:$AZ$907,$BZ281,CY281)</f>
        <v>0</v>
      </c>
      <c r="AS281" s="31" t="n">
        <f aca="false">INDEX(Curves!$A$12:$AZ$907,$BZ281,CZ281)</f>
        <v>0</v>
      </c>
      <c r="AT281" s="31" t="n">
        <f aca="false">INDEX(Curves!$A$12:$AZ$907,$BZ281,DA281)</f>
        <v>0</v>
      </c>
      <c r="AU281" s="31"/>
      <c r="AV281" s="31" t="n">
        <f aca="false">INDEX(Curves!$A$12:$AZ$907,$BZ281,DC281)</f>
        <v>0</v>
      </c>
      <c r="AW281" s="31" t="n">
        <f aca="false">INDEX(Curves!$A$12:$AZ$907,$BZ281,DD281)</f>
        <v>0</v>
      </c>
      <c r="AX281" s="31" t="n">
        <f aca="false">INDEX(Curves!$A$12:$AZ$907,$BZ281,DE281)</f>
        <v>0</v>
      </c>
      <c r="AY281" s="31"/>
      <c r="AZ281" s="31" t="n">
        <f aca="false">INDEX(Curves!$A$12:$AZ$907,$BZ281,DG281)</f>
        <v>0</v>
      </c>
      <c r="BA281" s="31" t="n">
        <f aca="false">INDEX(Curves!$A$12:$AZ$907,$BZ281,DH281)</f>
        <v>0</v>
      </c>
      <c r="BB281" s="31" t="n">
        <f aca="false">INDEX(Curves!$A$12:$AZ$907,$BZ281,DI281)</f>
        <v>0</v>
      </c>
      <c r="BC281" s="31"/>
      <c r="BD281" s="31" t="n">
        <f aca="false">INDEX(Curves!$A$12:$AZ$907,$BZ281,DK281)</f>
        <v>2.071</v>
      </c>
      <c r="BE281" s="31" t="n">
        <f aca="false">INDEX(Curves!$A$12:$AZ$907,$BZ281,DL281)</f>
        <v>0.29</v>
      </c>
      <c r="BF281" s="31" t="n">
        <f aca="false">INDEX(Curves!$A$12:$AZ$907,$BZ281,DM281)</f>
        <v>0.996082299198552</v>
      </c>
      <c r="BG281" s="31"/>
      <c r="BH281" s="31" t="n">
        <f aca="false">INDEX(Curves!$A$12:$AZ$907,$BZ281,DO281)</f>
        <v>2.053</v>
      </c>
      <c r="BI281" s="31" t="n">
        <f aca="false">INDEX(Curves!$A$12:$AZ$907,$BZ281,DP281)</f>
        <v>0.26</v>
      </c>
      <c r="BJ281" s="31" t="n">
        <f aca="false">INDEX(Curves!$A$12:$AZ$907,$BZ281,DQ281)</f>
        <v>0.992191763127</v>
      </c>
      <c r="BK281" s="0"/>
      <c r="BL281" s="0"/>
      <c r="BM281" s="51" t="n">
        <f aca="false">BM280</f>
        <v>35916</v>
      </c>
      <c r="BN281" s="51" t="n">
        <f aca="false">EOMONTH(BM281,1)</f>
        <v>35976</v>
      </c>
      <c r="BO281" s="51" t="n">
        <f aca="false">EOMONTH(BN281,1)</f>
        <v>36007</v>
      </c>
      <c r="BP281" s="51" t="n">
        <f aca="false">EOMONTH(BO281,1)</f>
        <v>36038</v>
      </c>
      <c r="BQ281" s="51" t="n">
        <f aca="false">EOMONTH(BP281,1)</f>
        <v>36068</v>
      </c>
      <c r="BR281" s="51" t="n">
        <f aca="false">EOMONTH(BQ281,1)</f>
        <v>36099</v>
      </c>
      <c r="BS281" s="51" t="n">
        <f aca="false">EOMONTH(BR281,1)</f>
        <v>36129</v>
      </c>
      <c r="BT281" s="51" t="n">
        <f aca="false">EOMONTH(BS281,1)</f>
        <v>36160</v>
      </c>
      <c r="BU281" s="51" t="n">
        <f aca="false">EOMONTH(BT281,1)</f>
        <v>36191</v>
      </c>
      <c r="BV281" s="51" t="n">
        <f aca="false">EOMONTH(BU281,1)</f>
        <v>36219</v>
      </c>
      <c r="BW281" s="51" t="n">
        <f aca="false">EOMONTH(BV281,1)</f>
        <v>36250</v>
      </c>
      <c r="BX281" s="52"/>
      <c r="BZ281" s="34" t="n">
        <f aca="false">MATCH(C281,Curves!$C$12:$C$433,0)</f>
        <v>279</v>
      </c>
      <c r="CA281" s="34" t="n">
        <f aca="false">MATCH(CONCATENATE("NG ",TEXT($BM281,"mmm-yyyy")),Curves!$11:$11,0)</f>
        <v>20</v>
      </c>
      <c r="CB281" s="34" t="n">
        <f aca="false">MATCH(CONCATENATE("B ",TEXT($BM281,"mmm-yyyy")),Curves!$11:$11,0)</f>
        <v>8</v>
      </c>
      <c r="CC281" s="34" t="n">
        <f aca="false">MATCH(CONCATENATE("DISC ",TEXT($BM281,"mmm-yyyy")),Curves!$11:$11,0)</f>
        <v>32</v>
      </c>
      <c r="CD281" s="34"/>
      <c r="CE281" s="34" t="n">
        <f aca="false">MATCH(CONCATENATE("NG ",TEXT($BN281,"mmm-yyyy")),Curves!$11:$11,0)</f>
        <v>21</v>
      </c>
      <c r="CF281" s="34" t="n">
        <f aca="false">MATCH(CONCATENATE("B ",TEXT($BN281,"mmm-yyyy")),Curves!$11:$11,0)</f>
        <v>9</v>
      </c>
      <c r="CG281" s="34" t="n">
        <f aca="false">MATCH(CONCATENATE("DISC ",TEXT($BN281,"mmm-yyyy")),Curves!$11:$11,0)</f>
        <v>33</v>
      </c>
      <c r="CH281" s="34"/>
      <c r="CI281" s="34" t="n">
        <f aca="false">MATCH(CONCATENATE("NG ",TEXT($BO281,"mmm-yyyy")),Curves!$11:$11,0)</f>
        <v>22</v>
      </c>
      <c r="CJ281" s="34" t="n">
        <f aca="false">MATCH(CONCATENATE("B ",TEXT($BO281,"mmm-yyyy")),Curves!$11:$11,0)</f>
        <v>10</v>
      </c>
      <c r="CK281" s="34" t="n">
        <f aca="false">MATCH(CONCATENATE("DISC ",TEXT($BO281,"mmm-yyyy")),Curves!$11:$11,0)</f>
        <v>34</v>
      </c>
      <c r="CL281" s="34"/>
      <c r="CM281" s="34" t="n">
        <f aca="false">MATCH(CONCATENATE("NG ",TEXT($BP281,"mmm-yyyy")),Curves!$11:$11,0)</f>
        <v>23</v>
      </c>
      <c r="CN281" s="34" t="n">
        <f aca="false">MATCH(CONCATENATE("B ",TEXT($BP281,"mmm-yyyy")),Curves!$11:$11,0)</f>
        <v>11</v>
      </c>
      <c r="CO281" s="34" t="n">
        <f aca="false">MATCH(CONCATENATE("DISC ",TEXT($BP281,"mmm-yyyy")),Curves!$11:$11,0)</f>
        <v>35</v>
      </c>
      <c r="CP281" s="34"/>
      <c r="CQ281" s="34" t="n">
        <f aca="false">MATCH(CONCATENATE("NG ",TEXT($BQ281,"mmm-yyyy")),Curves!$11:$11,0)</f>
        <v>24</v>
      </c>
      <c r="CR281" s="34" t="n">
        <f aca="false">MATCH(CONCATENATE("B ",TEXT($BQ281,"mmm-yyyy")),Curves!$11:$11,0)</f>
        <v>12</v>
      </c>
      <c r="CS281" s="34" t="n">
        <f aca="false">MATCH(CONCATENATE("DISC ",TEXT($BQ281,"mmm-yyyy")),Curves!$11:$11,0)</f>
        <v>36</v>
      </c>
      <c r="CT281" s="34"/>
      <c r="CU281" s="34" t="n">
        <f aca="false">MATCH(CONCATENATE("NG ",TEXT($BR281,"mmm-yyyy")),Curves!$11:$11,0)</f>
        <v>25</v>
      </c>
      <c r="CV281" s="34" t="n">
        <f aca="false">MATCH(CONCATENATE("B ",TEXT($BR281,"mmm-yyyy")),Curves!$11:$11,0)</f>
        <v>13</v>
      </c>
      <c r="CW281" s="34" t="n">
        <f aca="false">MATCH(CONCATENATE("DISC ",TEXT($BR281,"mmm-yyyy")),Curves!$11:$11,0)</f>
        <v>37</v>
      </c>
      <c r="CX281" s="34"/>
      <c r="CY281" s="34" t="n">
        <f aca="false">MATCH(CONCATENATE("NG ",TEXT($BS281,"mmm-yyyy")),Curves!$11:$11,0)</f>
        <v>26</v>
      </c>
      <c r="CZ281" s="34" t="n">
        <f aca="false">MATCH(CONCATENATE("B ",TEXT($BS281,"mmm-yyyy")),Curves!$11:$11,0)</f>
        <v>14</v>
      </c>
      <c r="DA281" s="34" t="n">
        <f aca="false">MATCH(CONCATENATE("DISC ",TEXT($BS281,"mmm-yyyy")),Curves!$11:$11,0)</f>
        <v>38</v>
      </c>
      <c r="DB281" s="34"/>
      <c r="DC281" s="34" t="n">
        <f aca="false">MATCH(CONCATENATE("NG ",TEXT($BT281,"mmm-yyyy")),Curves!$11:$11,0)</f>
        <v>27</v>
      </c>
      <c r="DD281" s="34" t="n">
        <f aca="false">MATCH(CONCATENATE("B ",TEXT($BT281,"mmm-yyyy")),Curves!$11:$11,0)</f>
        <v>15</v>
      </c>
      <c r="DE281" s="34" t="n">
        <f aca="false">MATCH(CONCATENATE("DISC ",TEXT($BT281,"mmm-yyyy")),Curves!$11:$11,0)</f>
        <v>39</v>
      </c>
      <c r="DF281" s="34"/>
      <c r="DG281" s="34" t="n">
        <f aca="false">MATCH(CONCATENATE("NG ",TEXT($BU281,"mmm-yyyy")),Curves!$11:$11,0)</f>
        <v>28</v>
      </c>
      <c r="DH281" s="34" t="n">
        <f aca="false">MATCH(CONCATENATE("B ",TEXT($BU281,"mmm-yyyy")),Curves!$11:$11,0)</f>
        <v>16</v>
      </c>
      <c r="DI281" s="34" t="n">
        <f aca="false">MATCH(CONCATENATE("DISC ",TEXT($BU281,"mmm-yyyy")),Curves!$11:$11,0)</f>
        <v>40</v>
      </c>
      <c r="DK281" s="34" t="n">
        <f aca="false">MATCH(CONCATENATE("NG ",TEXT($BV281,"mmm-yyyy")),Curves!$11:$11,0)</f>
        <v>29</v>
      </c>
      <c r="DL281" s="34" t="n">
        <f aca="false">MATCH(CONCATENATE("B ",TEXT($BV281,"mmm-yyyy")),Curves!$11:$11,0)</f>
        <v>17</v>
      </c>
      <c r="DM281" s="34" t="n">
        <f aca="false">MATCH(CONCATENATE("DISC ",TEXT($BV281,"mmm-yyyy")),Curves!$11:$11,0)</f>
        <v>41</v>
      </c>
      <c r="DO281" s="34" t="n">
        <f aca="false">MATCH(CONCATENATE("NG ",TEXT($BW281,"mmm-yyyy")),Curves!$11:$11,0)</f>
        <v>30</v>
      </c>
      <c r="DP281" s="34" t="n">
        <f aca="false">MATCH(CONCATENATE("B ",TEXT($BW281,"mmm-yyyy")),Curves!$11:$11,0)</f>
        <v>18</v>
      </c>
      <c r="DQ281" s="34" t="n">
        <f aca="false">MATCH(CONCATENATE("DISC ",TEXT($BW281,"mmm-yyyy")),Curves!$11:$11,0)</f>
        <v>42</v>
      </c>
    </row>
    <row r="282" customFormat="false" ht="12.75" hidden="false" customHeight="false" outlineLevel="0" collapsed="false">
      <c r="B282" s="26" t="n">
        <f aca="false">IF(C282&lt;&gt;"",IF(C282&gt;=(WORKDAY(EOMONTH(C282,0)+1,-2)),EOMONTH(EOMONTH(C282,0)+1,0)+1,EOMONTH(C282,0)+1),"")</f>
        <v>36192</v>
      </c>
      <c r="C282" s="45" t="n">
        <f aca="false">IF(Curves!C291&lt;&gt;"",Curves!C291,"")</f>
        <v>36165</v>
      </c>
      <c r="D282" s="46"/>
      <c r="E282" s="47" t="n">
        <f aca="false">(T282+U282)*V282</f>
        <v>0</v>
      </c>
      <c r="F282" s="47" t="n">
        <f aca="false">(X282+Y282)*Z282</f>
        <v>0</v>
      </c>
      <c r="G282" s="47" t="n">
        <f aca="false">(AB282+AC282)*AD282</f>
        <v>0</v>
      </c>
      <c r="H282" s="47" t="n">
        <f aca="false">(AF282+AG282)*AH282</f>
        <v>0</v>
      </c>
      <c r="I282" s="47" t="n">
        <f aca="false">(AJ282+AK282)*AL282</f>
        <v>0</v>
      </c>
      <c r="J282" s="47" t="n">
        <f aca="false">(AN282+AO282)*AP282</f>
        <v>0</v>
      </c>
      <c r="K282" s="47" t="n">
        <f aca="false">(AR282+AS282)*AT282</f>
        <v>0</v>
      </c>
      <c r="L282" s="47" t="n">
        <f aca="false">(AV282+AW282)*AX282</f>
        <v>0</v>
      </c>
      <c r="M282" s="47" t="n">
        <f aca="false">(AZ282+BA282)*BB282</f>
        <v>0</v>
      </c>
      <c r="N282" s="47" t="n">
        <f aca="false">(BD282+BE282)*BF282</f>
        <v>2.29629708939195</v>
      </c>
      <c r="O282" s="48" t="n">
        <f aca="false">(BH282+BI282)*BJ282</f>
        <v>2.25855161897061</v>
      </c>
      <c r="P282" s="49" t="n">
        <f aca="false">MAX(E282:O282)</f>
        <v>2.29629708939195</v>
      </c>
      <c r="Q282" s="49" t="n">
        <f aca="false">MIN(N282:O282)</f>
        <v>2.25855161897061</v>
      </c>
      <c r="R282" s="50" t="n">
        <f aca="false">IF(P282-Q282&lt;&gt;0,P282-Q282,R281)</f>
        <v>0.0377454704213402</v>
      </c>
      <c r="T282" s="31" t="n">
        <f aca="false">INDEX(Curves!$A$12:$AZ$907,$BZ282,CA282)</f>
        <v>0</v>
      </c>
      <c r="U282" s="31" t="n">
        <f aca="false">INDEX(Curves!$A$12:$AZ$907,$BZ282,CB282)</f>
        <v>0</v>
      </c>
      <c r="V282" s="31" t="n">
        <f aca="false">INDEX(Curves!$A$12:$AZ$907,$BZ282,CC282)</f>
        <v>0</v>
      </c>
      <c r="W282" s="31"/>
      <c r="X282" s="31" t="n">
        <f aca="false">INDEX(Curves!$A$12:$AZ$907,$BZ282,CE282)</f>
        <v>0</v>
      </c>
      <c r="Y282" s="31" t="n">
        <f aca="false">INDEX(Curves!$A$12:$AZ$907,$BZ282,CF282)</f>
        <v>0</v>
      </c>
      <c r="Z282" s="31" t="n">
        <f aca="false">INDEX(Curves!$A$12:$AZ$907,$BZ282,CG282)</f>
        <v>0</v>
      </c>
      <c r="AA282" s="31"/>
      <c r="AB282" s="31" t="n">
        <f aca="false">INDEX(Curves!$A$12:$AZ$907,$BZ282,CI282)</f>
        <v>0</v>
      </c>
      <c r="AC282" s="31" t="n">
        <f aca="false">INDEX(Curves!$A$12:$AZ$907,$BZ282,CJ282)</f>
        <v>0</v>
      </c>
      <c r="AD282" s="31" t="n">
        <f aca="false">INDEX(Curves!$A$12:$AZ$907,$BZ282,CK282)</f>
        <v>0</v>
      </c>
      <c r="AE282" s="31"/>
      <c r="AF282" s="31" t="n">
        <f aca="false">INDEX(Curves!$A$12:$AZ$907,$BZ282,CM282)</f>
        <v>0</v>
      </c>
      <c r="AG282" s="31" t="n">
        <f aca="false">INDEX(Curves!$A$12:$AZ$907,$BZ282,CN282)</f>
        <v>0</v>
      </c>
      <c r="AH282" s="31" t="n">
        <f aca="false">INDEX(Curves!$A$12:$AZ$907,$BZ282,CO282)</f>
        <v>0</v>
      </c>
      <c r="AI282" s="31"/>
      <c r="AJ282" s="31" t="n">
        <f aca="false">INDEX(Curves!$A$12:$AZ$907,$BZ282,CQ282)</f>
        <v>0</v>
      </c>
      <c r="AK282" s="31" t="n">
        <f aca="false">INDEX(Curves!$A$12:$AZ$907,$BZ282,CR282)</f>
        <v>0</v>
      </c>
      <c r="AL282" s="31" t="n">
        <f aca="false">INDEX(Curves!$A$12:$AZ$907,$BZ282,CS282)</f>
        <v>0</v>
      </c>
      <c r="AM282" s="31"/>
      <c r="AN282" s="31" t="n">
        <f aca="false">INDEX(Curves!$A$12:$AZ$907,$BZ282,CU282)</f>
        <v>0</v>
      </c>
      <c r="AO282" s="31" t="n">
        <f aca="false">INDEX(Curves!$A$12:$AZ$907,$BZ282,CV282)</f>
        <v>0</v>
      </c>
      <c r="AP282" s="31" t="n">
        <f aca="false">INDEX(Curves!$A$12:$AZ$907,$BZ282,CW282)</f>
        <v>0</v>
      </c>
      <c r="AQ282" s="31"/>
      <c r="AR282" s="31" t="n">
        <f aca="false">INDEX(Curves!$A$12:$AZ$907,$BZ282,CY282)</f>
        <v>0</v>
      </c>
      <c r="AS282" s="31" t="n">
        <f aca="false">INDEX(Curves!$A$12:$AZ$907,$BZ282,CZ282)</f>
        <v>0</v>
      </c>
      <c r="AT282" s="31" t="n">
        <f aca="false">INDEX(Curves!$A$12:$AZ$907,$BZ282,DA282)</f>
        <v>0</v>
      </c>
      <c r="AU282" s="31"/>
      <c r="AV282" s="31" t="n">
        <f aca="false">INDEX(Curves!$A$12:$AZ$907,$BZ282,DC282)</f>
        <v>0</v>
      </c>
      <c r="AW282" s="31" t="n">
        <f aca="false">INDEX(Curves!$A$12:$AZ$907,$BZ282,DD282)</f>
        <v>0</v>
      </c>
      <c r="AX282" s="31" t="n">
        <f aca="false">INDEX(Curves!$A$12:$AZ$907,$BZ282,DE282)</f>
        <v>0</v>
      </c>
      <c r="AY282" s="31"/>
      <c r="AZ282" s="31" t="n">
        <f aca="false">INDEX(Curves!$A$12:$AZ$907,$BZ282,DG282)</f>
        <v>0</v>
      </c>
      <c r="BA282" s="31" t="n">
        <f aca="false">INDEX(Curves!$A$12:$AZ$907,$BZ282,DH282)</f>
        <v>0</v>
      </c>
      <c r="BB282" s="31" t="n">
        <f aca="false">INDEX(Curves!$A$12:$AZ$907,$BZ282,DI282)</f>
        <v>0</v>
      </c>
      <c r="BC282" s="31"/>
      <c r="BD282" s="31" t="n">
        <f aca="false">INDEX(Curves!$A$12:$AZ$907,$BZ282,DK282)</f>
        <v>1.975</v>
      </c>
      <c r="BE282" s="31" t="n">
        <f aca="false">INDEX(Curves!$A$12:$AZ$907,$BZ282,DL282)</f>
        <v>0.33</v>
      </c>
      <c r="BF282" s="31" t="n">
        <f aca="false">INDEX(Curves!$A$12:$AZ$907,$BZ282,DM282)</f>
        <v>0.996224333792602</v>
      </c>
      <c r="BG282" s="31"/>
      <c r="BH282" s="31" t="n">
        <f aca="false">INDEX(Curves!$A$12:$AZ$907,$BZ282,DO282)</f>
        <v>1.976</v>
      </c>
      <c r="BI282" s="31" t="n">
        <f aca="false">INDEX(Curves!$A$12:$AZ$907,$BZ282,DP282)</f>
        <v>0.3</v>
      </c>
      <c r="BJ282" s="31" t="n">
        <f aca="false">INDEX(Curves!$A$12:$AZ$907,$BZ282,DQ282)</f>
        <v>0.992333751744556</v>
      </c>
      <c r="BK282" s="0"/>
      <c r="BL282" s="0"/>
      <c r="BM282" s="51" t="n">
        <f aca="false">BM281</f>
        <v>35916</v>
      </c>
      <c r="BN282" s="51" t="n">
        <f aca="false">EOMONTH(BM282,1)</f>
        <v>35976</v>
      </c>
      <c r="BO282" s="51" t="n">
        <f aca="false">EOMONTH(BN282,1)</f>
        <v>36007</v>
      </c>
      <c r="BP282" s="51" t="n">
        <f aca="false">EOMONTH(BO282,1)</f>
        <v>36038</v>
      </c>
      <c r="BQ282" s="51" t="n">
        <f aca="false">EOMONTH(BP282,1)</f>
        <v>36068</v>
      </c>
      <c r="BR282" s="51" t="n">
        <f aca="false">EOMONTH(BQ282,1)</f>
        <v>36099</v>
      </c>
      <c r="BS282" s="51" t="n">
        <f aca="false">EOMONTH(BR282,1)</f>
        <v>36129</v>
      </c>
      <c r="BT282" s="51" t="n">
        <f aca="false">EOMONTH(BS282,1)</f>
        <v>36160</v>
      </c>
      <c r="BU282" s="51" t="n">
        <f aca="false">EOMONTH(BT282,1)</f>
        <v>36191</v>
      </c>
      <c r="BV282" s="51" t="n">
        <f aca="false">EOMONTH(BU282,1)</f>
        <v>36219</v>
      </c>
      <c r="BW282" s="51" t="n">
        <f aca="false">EOMONTH(BV282,1)</f>
        <v>36250</v>
      </c>
      <c r="BX282" s="52"/>
      <c r="BZ282" s="34" t="n">
        <f aca="false">MATCH(C282,Curves!$C$12:$C$433,0)</f>
        <v>280</v>
      </c>
      <c r="CA282" s="34" t="n">
        <f aca="false">MATCH(CONCATENATE("NG ",TEXT($BM282,"mmm-yyyy")),Curves!$11:$11,0)</f>
        <v>20</v>
      </c>
      <c r="CB282" s="34" t="n">
        <f aca="false">MATCH(CONCATENATE("B ",TEXT($BM282,"mmm-yyyy")),Curves!$11:$11,0)</f>
        <v>8</v>
      </c>
      <c r="CC282" s="34" t="n">
        <f aca="false">MATCH(CONCATENATE("DISC ",TEXT($BM282,"mmm-yyyy")),Curves!$11:$11,0)</f>
        <v>32</v>
      </c>
      <c r="CD282" s="34"/>
      <c r="CE282" s="34" t="n">
        <f aca="false">MATCH(CONCATENATE("NG ",TEXT($BN282,"mmm-yyyy")),Curves!$11:$11,0)</f>
        <v>21</v>
      </c>
      <c r="CF282" s="34" t="n">
        <f aca="false">MATCH(CONCATENATE("B ",TEXT($BN282,"mmm-yyyy")),Curves!$11:$11,0)</f>
        <v>9</v>
      </c>
      <c r="CG282" s="34" t="n">
        <f aca="false">MATCH(CONCATENATE("DISC ",TEXT($BN282,"mmm-yyyy")),Curves!$11:$11,0)</f>
        <v>33</v>
      </c>
      <c r="CH282" s="34"/>
      <c r="CI282" s="34" t="n">
        <f aca="false">MATCH(CONCATENATE("NG ",TEXT($BO282,"mmm-yyyy")),Curves!$11:$11,0)</f>
        <v>22</v>
      </c>
      <c r="CJ282" s="34" t="n">
        <f aca="false">MATCH(CONCATENATE("B ",TEXT($BO282,"mmm-yyyy")),Curves!$11:$11,0)</f>
        <v>10</v>
      </c>
      <c r="CK282" s="34" t="n">
        <f aca="false">MATCH(CONCATENATE("DISC ",TEXT($BO282,"mmm-yyyy")),Curves!$11:$11,0)</f>
        <v>34</v>
      </c>
      <c r="CL282" s="34"/>
      <c r="CM282" s="34" t="n">
        <f aca="false">MATCH(CONCATENATE("NG ",TEXT($BP282,"mmm-yyyy")),Curves!$11:$11,0)</f>
        <v>23</v>
      </c>
      <c r="CN282" s="34" t="n">
        <f aca="false">MATCH(CONCATENATE("B ",TEXT($BP282,"mmm-yyyy")),Curves!$11:$11,0)</f>
        <v>11</v>
      </c>
      <c r="CO282" s="34" t="n">
        <f aca="false">MATCH(CONCATENATE("DISC ",TEXT($BP282,"mmm-yyyy")),Curves!$11:$11,0)</f>
        <v>35</v>
      </c>
      <c r="CP282" s="34"/>
      <c r="CQ282" s="34" t="n">
        <f aca="false">MATCH(CONCATENATE("NG ",TEXT($BQ282,"mmm-yyyy")),Curves!$11:$11,0)</f>
        <v>24</v>
      </c>
      <c r="CR282" s="34" t="n">
        <f aca="false">MATCH(CONCATENATE("B ",TEXT($BQ282,"mmm-yyyy")),Curves!$11:$11,0)</f>
        <v>12</v>
      </c>
      <c r="CS282" s="34" t="n">
        <f aca="false">MATCH(CONCATENATE("DISC ",TEXT($BQ282,"mmm-yyyy")),Curves!$11:$11,0)</f>
        <v>36</v>
      </c>
      <c r="CT282" s="34"/>
      <c r="CU282" s="34" t="n">
        <f aca="false">MATCH(CONCATENATE("NG ",TEXT($BR282,"mmm-yyyy")),Curves!$11:$11,0)</f>
        <v>25</v>
      </c>
      <c r="CV282" s="34" t="n">
        <f aca="false">MATCH(CONCATENATE("B ",TEXT($BR282,"mmm-yyyy")),Curves!$11:$11,0)</f>
        <v>13</v>
      </c>
      <c r="CW282" s="34" t="n">
        <f aca="false">MATCH(CONCATENATE("DISC ",TEXT($BR282,"mmm-yyyy")),Curves!$11:$11,0)</f>
        <v>37</v>
      </c>
      <c r="CX282" s="34"/>
      <c r="CY282" s="34" t="n">
        <f aca="false">MATCH(CONCATENATE("NG ",TEXT($BS282,"mmm-yyyy")),Curves!$11:$11,0)</f>
        <v>26</v>
      </c>
      <c r="CZ282" s="34" t="n">
        <f aca="false">MATCH(CONCATENATE("B ",TEXT($BS282,"mmm-yyyy")),Curves!$11:$11,0)</f>
        <v>14</v>
      </c>
      <c r="DA282" s="34" t="n">
        <f aca="false">MATCH(CONCATENATE("DISC ",TEXT($BS282,"mmm-yyyy")),Curves!$11:$11,0)</f>
        <v>38</v>
      </c>
      <c r="DB282" s="34"/>
      <c r="DC282" s="34" t="n">
        <f aca="false">MATCH(CONCATENATE("NG ",TEXT($BT282,"mmm-yyyy")),Curves!$11:$11,0)</f>
        <v>27</v>
      </c>
      <c r="DD282" s="34" t="n">
        <f aca="false">MATCH(CONCATENATE("B ",TEXT($BT282,"mmm-yyyy")),Curves!$11:$11,0)</f>
        <v>15</v>
      </c>
      <c r="DE282" s="34" t="n">
        <f aca="false">MATCH(CONCATENATE("DISC ",TEXT($BT282,"mmm-yyyy")),Curves!$11:$11,0)</f>
        <v>39</v>
      </c>
      <c r="DF282" s="34"/>
      <c r="DG282" s="34" t="n">
        <f aca="false">MATCH(CONCATENATE("NG ",TEXT($BU282,"mmm-yyyy")),Curves!$11:$11,0)</f>
        <v>28</v>
      </c>
      <c r="DH282" s="34" t="n">
        <f aca="false">MATCH(CONCATENATE("B ",TEXT($BU282,"mmm-yyyy")),Curves!$11:$11,0)</f>
        <v>16</v>
      </c>
      <c r="DI282" s="34" t="n">
        <f aca="false">MATCH(CONCATENATE("DISC ",TEXT($BU282,"mmm-yyyy")),Curves!$11:$11,0)</f>
        <v>40</v>
      </c>
      <c r="DK282" s="34" t="n">
        <f aca="false">MATCH(CONCATENATE("NG ",TEXT($BV282,"mmm-yyyy")),Curves!$11:$11,0)</f>
        <v>29</v>
      </c>
      <c r="DL282" s="34" t="n">
        <f aca="false">MATCH(CONCATENATE("B ",TEXT($BV282,"mmm-yyyy")),Curves!$11:$11,0)</f>
        <v>17</v>
      </c>
      <c r="DM282" s="34" t="n">
        <f aca="false">MATCH(CONCATENATE("DISC ",TEXT($BV282,"mmm-yyyy")),Curves!$11:$11,0)</f>
        <v>41</v>
      </c>
      <c r="DO282" s="34" t="n">
        <f aca="false">MATCH(CONCATENATE("NG ",TEXT($BW282,"mmm-yyyy")),Curves!$11:$11,0)</f>
        <v>30</v>
      </c>
      <c r="DP282" s="34" t="n">
        <f aca="false">MATCH(CONCATENATE("B ",TEXT($BW282,"mmm-yyyy")),Curves!$11:$11,0)</f>
        <v>18</v>
      </c>
      <c r="DQ282" s="34" t="n">
        <f aca="false">MATCH(CONCATENATE("DISC ",TEXT($BW282,"mmm-yyyy")),Curves!$11:$11,0)</f>
        <v>42</v>
      </c>
    </row>
    <row r="283" customFormat="false" ht="12.75" hidden="false" customHeight="false" outlineLevel="0" collapsed="false">
      <c r="B283" s="26" t="n">
        <f aca="false">IF(C283&lt;&gt;"",IF(C283&gt;=(WORKDAY(EOMONTH(C283,0)+1,-2)),EOMONTH(EOMONTH(C283,0)+1,0)+1,EOMONTH(C283,0)+1),"")</f>
        <v>36192</v>
      </c>
      <c r="C283" s="45" t="n">
        <f aca="false">IF(Curves!C292&lt;&gt;"",Curves!C292,"")</f>
        <v>36166</v>
      </c>
      <c r="D283" s="46"/>
      <c r="E283" s="47" t="n">
        <f aca="false">(T283+U283)*V283</f>
        <v>0</v>
      </c>
      <c r="F283" s="47" t="n">
        <f aca="false">(X283+Y283)*Z283</f>
        <v>0</v>
      </c>
      <c r="G283" s="47" t="n">
        <f aca="false">(AB283+AC283)*AD283</f>
        <v>0</v>
      </c>
      <c r="H283" s="47" t="n">
        <f aca="false">(AF283+AG283)*AH283</f>
        <v>0</v>
      </c>
      <c r="I283" s="47" t="n">
        <f aca="false">(AJ283+AK283)*AL283</f>
        <v>0</v>
      </c>
      <c r="J283" s="47" t="n">
        <f aca="false">(AN283+AO283)*AP283</f>
        <v>0</v>
      </c>
      <c r="K283" s="47" t="n">
        <f aca="false">(AR283+AS283)*AT283</f>
        <v>0</v>
      </c>
      <c r="L283" s="47" t="n">
        <f aca="false">(AV283+AW283)*AX283</f>
        <v>0</v>
      </c>
      <c r="M283" s="47" t="n">
        <f aca="false">(AZ283+BA283)*BB283</f>
        <v>0</v>
      </c>
      <c r="N283" s="47" t="n">
        <f aca="false">(BD283+BE283)*BF283</f>
        <v>2.21295903008846</v>
      </c>
      <c r="O283" s="48" t="n">
        <f aca="false">(BH283+BI283)*BJ283</f>
        <v>2.18943388466638</v>
      </c>
      <c r="P283" s="49" t="n">
        <f aca="false">MAX(E283:O283)</f>
        <v>2.21295903008846</v>
      </c>
      <c r="Q283" s="49" t="n">
        <f aca="false">MIN(N283:O283)</f>
        <v>2.18943388466638</v>
      </c>
      <c r="R283" s="50" t="n">
        <f aca="false">IF(P283-Q283&lt;&gt;0,P283-Q283,R282)</f>
        <v>0.0235251454220742</v>
      </c>
      <c r="T283" s="31" t="n">
        <f aca="false">INDEX(Curves!$A$12:$AZ$907,$BZ283,CA283)</f>
        <v>0</v>
      </c>
      <c r="U283" s="31" t="n">
        <f aca="false">INDEX(Curves!$A$12:$AZ$907,$BZ283,CB283)</f>
        <v>0</v>
      </c>
      <c r="V283" s="31" t="n">
        <f aca="false">INDEX(Curves!$A$12:$AZ$907,$BZ283,CC283)</f>
        <v>0</v>
      </c>
      <c r="W283" s="31"/>
      <c r="X283" s="31" t="n">
        <f aca="false">INDEX(Curves!$A$12:$AZ$907,$BZ283,CE283)</f>
        <v>0</v>
      </c>
      <c r="Y283" s="31" t="n">
        <f aca="false">INDEX(Curves!$A$12:$AZ$907,$BZ283,CF283)</f>
        <v>0</v>
      </c>
      <c r="Z283" s="31" t="n">
        <f aca="false">INDEX(Curves!$A$12:$AZ$907,$BZ283,CG283)</f>
        <v>0</v>
      </c>
      <c r="AA283" s="31"/>
      <c r="AB283" s="31" t="n">
        <f aca="false">INDEX(Curves!$A$12:$AZ$907,$BZ283,CI283)</f>
        <v>0</v>
      </c>
      <c r="AC283" s="31" t="n">
        <f aca="false">INDEX(Curves!$A$12:$AZ$907,$BZ283,CJ283)</f>
        <v>0</v>
      </c>
      <c r="AD283" s="31" t="n">
        <f aca="false">INDEX(Curves!$A$12:$AZ$907,$BZ283,CK283)</f>
        <v>0</v>
      </c>
      <c r="AE283" s="31"/>
      <c r="AF283" s="31" t="n">
        <f aca="false">INDEX(Curves!$A$12:$AZ$907,$BZ283,CM283)</f>
        <v>0</v>
      </c>
      <c r="AG283" s="31" t="n">
        <f aca="false">INDEX(Curves!$A$12:$AZ$907,$BZ283,CN283)</f>
        <v>0</v>
      </c>
      <c r="AH283" s="31" t="n">
        <f aca="false">INDEX(Curves!$A$12:$AZ$907,$BZ283,CO283)</f>
        <v>0</v>
      </c>
      <c r="AI283" s="31"/>
      <c r="AJ283" s="31" t="n">
        <f aca="false">INDEX(Curves!$A$12:$AZ$907,$BZ283,CQ283)</f>
        <v>0</v>
      </c>
      <c r="AK283" s="31" t="n">
        <f aca="false">INDEX(Curves!$A$12:$AZ$907,$BZ283,CR283)</f>
        <v>0</v>
      </c>
      <c r="AL283" s="31" t="n">
        <f aca="false">INDEX(Curves!$A$12:$AZ$907,$BZ283,CS283)</f>
        <v>0</v>
      </c>
      <c r="AM283" s="31"/>
      <c r="AN283" s="31" t="n">
        <f aca="false">INDEX(Curves!$A$12:$AZ$907,$BZ283,CU283)</f>
        <v>0</v>
      </c>
      <c r="AO283" s="31" t="n">
        <f aca="false">INDEX(Curves!$A$12:$AZ$907,$BZ283,CV283)</f>
        <v>0</v>
      </c>
      <c r="AP283" s="31" t="n">
        <f aca="false">INDEX(Curves!$A$12:$AZ$907,$BZ283,CW283)</f>
        <v>0</v>
      </c>
      <c r="AQ283" s="31"/>
      <c r="AR283" s="31" t="n">
        <f aca="false">INDEX(Curves!$A$12:$AZ$907,$BZ283,CY283)</f>
        <v>0</v>
      </c>
      <c r="AS283" s="31" t="n">
        <f aca="false">INDEX(Curves!$A$12:$AZ$907,$BZ283,CZ283)</f>
        <v>0</v>
      </c>
      <c r="AT283" s="31" t="n">
        <f aca="false">INDEX(Curves!$A$12:$AZ$907,$BZ283,DA283)</f>
        <v>0</v>
      </c>
      <c r="AU283" s="31"/>
      <c r="AV283" s="31" t="n">
        <f aca="false">INDEX(Curves!$A$12:$AZ$907,$BZ283,DC283)</f>
        <v>0</v>
      </c>
      <c r="AW283" s="31" t="n">
        <f aca="false">INDEX(Curves!$A$12:$AZ$907,$BZ283,DD283)</f>
        <v>0</v>
      </c>
      <c r="AX283" s="31" t="n">
        <f aca="false">INDEX(Curves!$A$12:$AZ$907,$BZ283,DE283)</f>
        <v>0</v>
      </c>
      <c r="AY283" s="31"/>
      <c r="AZ283" s="31" t="n">
        <f aca="false">INDEX(Curves!$A$12:$AZ$907,$BZ283,DG283)</f>
        <v>0</v>
      </c>
      <c r="BA283" s="31" t="n">
        <f aca="false">INDEX(Curves!$A$12:$AZ$907,$BZ283,DH283)</f>
        <v>0</v>
      </c>
      <c r="BB283" s="31" t="n">
        <f aca="false">INDEX(Curves!$A$12:$AZ$907,$BZ283,DI283)</f>
        <v>0</v>
      </c>
      <c r="BC283" s="31"/>
      <c r="BD283" s="31" t="n">
        <f aca="false">INDEX(Curves!$A$12:$AZ$907,$BZ283,DK283)</f>
        <v>1.931</v>
      </c>
      <c r="BE283" s="31" t="n">
        <f aca="false">INDEX(Curves!$A$12:$AZ$907,$BZ283,DL283)</f>
        <v>0.29</v>
      </c>
      <c r="BF283" s="31" t="n">
        <f aca="false">INDEX(Curves!$A$12:$AZ$907,$BZ283,DM283)</f>
        <v>0.996379572304572</v>
      </c>
      <c r="BG283" s="31"/>
      <c r="BH283" s="31" t="n">
        <f aca="false">INDEX(Curves!$A$12:$AZ$907,$BZ283,DO283)</f>
        <v>1.936</v>
      </c>
      <c r="BI283" s="31" t="n">
        <f aca="false">INDEX(Curves!$A$12:$AZ$907,$BZ283,DP283)</f>
        <v>0.27</v>
      </c>
      <c r="BJ283" s="31" t="n">
        <f aca="false">INDEX(Curves!$A$12:$AZ$907,$BZ283,DQ283)</f>
        <v>0.992490428225921</v>
      </c>
      <c r="BK283" s="0"/>
      <c r="BL283" s="0"/>
      <c r="BM283" s="51" t="n">
        <f aca="false">BM282</f>
        <v>35916</v>
      </c>
      <c r="BN283" s="51" t="n">
        <f aca="false">EOMONTH(BM283,1)</f>
        <v>35976</v>
      </c>
      <c r="BO283" s="51" t="n">
        <f aca="false">EOMONTH(BN283,1)</f>
        <v>36007</v>
      </c>
      <c r="BP283" s="51" t="n">
        <f aca="false">EOMONTH(BO283,1)</f>
        <v>36038</v>
      </c>
      <c r="BQ283" s="51" t="n">
        <f aca="false">EOMONTH(BP283,1)</f>
        <v>36068</v>
      </c>
      <c r="BR283" s="51" t="n">
        <f aca="false">EOMONTH(BQ283,1)</f>
        <v>36099</v>
      </c>
      <c r="BS283" s="51" t="n">
        <f aca="false">EOMONTH(BR283,1)</f>
        <v>36129</v>
      </c>
      <c r="BT283" s="51" t="n">
        <f aca="false">EOMONTH(BS283,1)</f>
        <v>36160</v>
      </c>
      <c r="BU283" s="51" t="n">
        <f aca="false">EOMONTH(BT283,1)</f>
        <v>36191</v>
      </c>
      <c r="BV283" s="51" t="n">
        <f aca="false">EOMONTH(BU283,1)</f>
        <v>36219</v>
      </c>
      <c r="BW283" s="51" t="n">
        <f aca="false">EOMONTH(BV283,1)</f>
        <v>36250</v>
      </c>
      <c r="BX283" s="52"/>
      <c r="BZ283" s="34" t="n">
        <f aca="false">MATCH(C283,Curves!$C$12:$C$433,0)</f>
        <v>281</v>
      </c>
      <c r="CA283" s="34" t="n">
        <f aca="false">MATCH(CONCATENATE("NG ",TEXT($BM283,"mmm-yyyy")),Curves!$11:$11,0)</f>
        <v>20</v>
      </c>
      <c r="CB283" s="34" t="n">
        <f aca="false">MATCH(CONCATENATE("B ",TEXT($BM283,"mmm-yyyy")),Curves!$11:$11,0)</f>
        <v>8</v>
      </c>
      <c r="CC283" s="34" t="n">
        <f aca="false">MATCH(CONCATENATE("DISC ",TEXT($BM283,"mmm-yyyy")),Curves!$11:$11,0)</f>
        <v>32</v>
      </c>
      <c r="CD283" s="34"/>
      <c r="CE283" s="34" t="n">
        <f aca="false">MATCH(CONCATENATE("NG ",TEXT($BN283,"mmm-yyyy")),Curves!$11:$11,0)</f>
        <v>21</v>
      </c>
      <c r="CF283" s="34" t="n">
        <f aca="false">MATCH(CONCATENATE("B ",TEXT($BN283,"mmm-yyyy")),Curves!$11:$11,0)</f>
        <v>9</v>
      </c>
      <c r="CG283" s="34" t="n">
        <f aca="false">MATCH(CONCATENATE("DISC ",TEXT($BN283,"mmm-yyyy")),Curves!$11:$11,0)</f>
        <v>33</v>
      </c>
      <c r="CH283" s="34"/>
      <c r="CI283" s="34" t="n">
        <f aca="false">MATCH(CONCATENATE("NG ",TEXT($BO283,"mmm-yyyy")),Curves!$11:$11,0)</f>
        <v>22</v>
      </c>
      <c r="CJ283" s="34" t="n">
        <f aca="false">MATCH(CONCATENATE("B ",TEXT($BO283,"mmm-yyyy")),Curves!$11:$11,0)</f>
        <v>10</v>
      </c>
      <c r="CK283" s="34" t="n">
        <f aca="false">MATCH(CONCATENATE("DISC ",TEXT($BO283,"mmm-yyyy")),Curves!$11:$11,0)</f>
        <v>34</v>
      </c>
      <c r="CL283" s="34"/>
      <c r="CM283" s="34" t="n">
        <f aca="false">MATCH(CONCATENATE("NG ",TEXT($BP283,"mmm-yyyy")),Curves!$11:$11,0)</f>
        <v>23</v>
      </c>
      <c r="CN283" s="34" t="n">
        <f aca="false">MATCH(CONCATENATE("B ",TEXT($BP283,"mmm-yyyy")),Curves!$11:$11,0)</f>
        <v>11</v>
      </c>
      <c r="CO283" s="34" t="n">
        <f aca="false">MATCH(CONCATENATE("DISC ",TEXT($BP283,"mmm-yyyy")),Curves!$11:$11,0)</f>
        <v>35</v>
      </c>
      <c r="CP283" s="34"/>
      <c r="CQ283" s="34" t="n">
        <f aca="false">MATCH(CONCATENATE("NG ",TEXT($BQ283,"mmm-yyyy")),Curves!$11:$11,0)</f>
        <v>24</v>
      </c>
      <c r="CR283" s="34" t="n">
        <f aca="false">MATCH(CONCATENATE("B ",TEXT($BQ283,"mmm-yyyy")),Curves!$11:$11,0)</f>
        <v>12</v>
      </c>
      <c r="CS283" s="34" t="n">
        <f aca="false">MATCH(CONCATENATE("DISC ",TEXT($BQ283,"mmm-yyyy")),Curves!$11:$11,0)</f>
        <v>36</v>
      </c>
      <c r="CT283" s="34"/>
      <c r="CU283" s="34" t="n">
        <f aca="false">MATCH(CONCATENATE("NG ",TEXT($BR283,"mmm-yyyy")),Curves!$11:$11,0)</f>
        <v>25</v>
      </c>
      <c r="CV283" s="34" t="n">
        <f aca="false">MATCH(CONCATENATE("B ",TEXT($BR283,"mmm-yyyy")),Curves!$11:$11,0)</f>
        <v>13</v>
      </c>
      <c r="CW283" s="34" t="n">
        <f aca="false">MATCH(CONCATENATE("DISC ",TEXT($BR283,"mmm-yyyy")),Curves!$11:$11,0)</f>
        <v>37</v>
      </c>
      <c r="CX283" s="34"/>
      <c r="CY283" s="34" t="n">
        <f aca="false">MATCH(CONCATENATE("NG ",TEXT($BS283,"mmm-yyyy")),Curves!$11:$11,0)</f>
        <v>26</v>
      </c>
      <c r="CZ283" s="34" t="n">
        <f aca="false">MATCH(CONCATENATE("B ",TEXT($BS283,"mmm-yyyy")),Curves!$11:$11,0)</f>
        <v>14</v>
      </c>
      <c r="DA283" s="34" t="n">
        <f aca="false">MATCH(CONCATENATE("DISC ",TEXT($BS283,"mmm-yyyy")),Curves!$11:$11,0)</f>
        <v>38</v>
      </c>
      <c r="DB283" s="34"/>
      <c r="DC283" s="34" t="n">
        <f aca="false">MATCH(CONCATENATE("NG ",TEXT($BT283,"mmm-yyyy")),Curves!$11:$11,0)</f>
        <v>27</v>
      </c>
      <c r="DD283" s="34" t="n">
        <f aca="false">MATCH(CONCATENATE("B ",TEXT($BT283,"mmm-yyyy")),Curves!$11:$11,0)</f>
        <v>15</v>
      </c>
      <c r="DE283" s="34" t="n">
        <f aca="false">MATCH(CONCATENATE("DISC ",TEXT($BT283,"mmm-yyyy")),Curves!$11:$11,0)</f>
        <v>39</v>
      </c>
      <c r="DF283" s="34"/>
      <c r="DG283" s="34" t="n">
        <f aca="false">MATCH(CONCATENATE("NG ",TEXT($BU283,"mmm-yyyy")),Curves!$11:$11,0)</f>
        <v>28</v>
      </c>
      <c r="DH283" s="34" t="n">
        <f aca="false">MATCH(CONCATENATE("B ",TEXT($BU283,"mmm-yyyy")),Curves!$11:$11,0)</f>
        <v>16</v>
      </c>
      <c r="DI283" s="34" t="n">
        <f aca="false">MATCH(CONCATENATE("DISC ",TEXT($BU283,"mmm-yyyy")),Curves!$11:$11,0)</f>
        <v>40</v>
      </c>
      <c r="DK283" s="34" t="n">
        <f aca="false">MATCH(CONCATENATE("NG ",TEXT($BV283,"mmm-yyyy")),Curves!$11:$11,0)</f>
        <v>29</v>
      </c>
      <c r="DL283" s="34" t="n">
        <f aca="false">MATCH(CONCATENATE("B ",TEXT($BV283,"mmm-yyyy")),Curves!$11:$11,0)</f>
        <v>17</v>
      </c>
      <c r="DM283" s="34" t="n">
        <f aca="false">MATCH(CONCATENATE("DISC ",TEXT($BV283,"mmm-yyyy")),Curves!$11:$11,0)</f>
        <v>41</v>
      </c>
      <c r="DO283" s="34" t="n">
        <f aca="false">MATCH(CONCATENATE("NG ",TEXT($BW283,"mmm-yyyy")),Curves!$11:$11,0)</f>
        <v>30</v>
      </c>
      <c r="DP283" s="34" t="n">
        <f aca="false">MATCH(CONCATENATE("B ",TEXT($BW283,"mmm-yyyy")),Curves!$11:$11,0)</f>
        <v>18</v>
      </c>
      <c r="DQ283" s="34" t="n">
        <f aca="false">MATCH(CONCATENATE("DISC ",TEXT($BW283,"mmm-yyyy")),Curves!$11:$11,0)</f>
        <v>42</v>
      </c>
    </row>
    <row r="284" customFormat="false" ht="12.75" hidden="false" customHeight="false" outlineLevel="0" collapsed="false">
      <c r="B284" s="26" t="n">
        <f aca="false">IF(C284&lt;&gt;"",IF(C284&gt;=(WORKDAY(EOMONTH(C284,0)+1,-2)),EOMONTH(EOMONTH(C284,0)+1,0)+1,EOMONTH(C284,0)+1),"")</f>
        <v>36192</v>
      </c>
      <c r="C284" s="45" t="n">
        <f aca="false">IF(Curves!C293&lt;&gt;"",Curves!C293,"")</f>
        <v>36167</v>
      </c>
      <c r="D284" s="46"/>
      <c r="E284" s="47" t="n">
        <f aca="false">(T284+U284)*V284</f>
        <v>0</v>
      </c>
      <c r="F284" s="47" t="n">
        <f aca="false">(X284+Y284)*Z284</f>
        <v>0</v>
      </c>
      <c r="G284" s="47" t="n">
        <f aca="false">(AB284+AC284)*AD284</f>
        <v>0</v>
      </c>
      <c r="H284" s="47" t="n">
        <f aca="false">(AF284+AG284)*AH284</f>
        <v>0</v>
      </c>
      <c r="I284" s="47" t="n">
        <f aca="false">(AJ284+AK284)*AL284</f>
        <v>0</v>
      </c>
      <c r="J284" s="47" t="n">
        <f aca="false">(AN284+AO284)*AP284</f>
        <v>0</v>
      </c>
      <c r="K284" s="47" t="n">
        <f aca="false">(AR284+AS284)*AT284</f>
        <v>0</v>
      </c>
      <c r="L284" s="47" t="n">
        <f aca="false">(AV284+AW284)*AX284</f>
        <v>0</v>
      </c>
      <c r="M284" s="47" t="n">
        <f aca="false">(AZ284+BA284)*BB284</f>
        <v>0</v>
      </c>
      <c r="N284" s="47" t="n">
        <f aca="false">(BD284+BE284)*BF284</f>
        <v>2.0787637099199</v>
      </c>
      <c r="O284" s="48" t="n">
        <f aca="false">(BH284+BI284)*BJ284</f>
        <v>2.07071923553236</v>
      </c>
      <c r="P284" s="49" t="n">
        <f aca="false">MAX(E284:O284)</f>
        <v>2.0787637099199</v>
      </c>
      <c r="Q284" s="49" t="n">
        <f aca="false">MIN(N284:O284)</f>
        <v>2.07071923553236</v>
      </c>
      <c r="R284" s="50" t="n">
        <f aca="false">IF(P284-Q284&lt;&gt;0,P284-Q284,R283)</f>
        <v>0.00804447438754696</v>
      </c>
      <c r="T284" s="31" t="n">
        <f aca="false">INDEX(Curves!$A$12:$AZ$907,$BZ284,CA284)</f>
        <v>0</v>
      </c>
      <c r="U284" s="31" t="n">
        <f aca="false">INDEX(Curves!$A$12:$AZ$907,$BZ284,CB284)</f>
        <v>0</v>
      </c>
      <c r="V284" s="31" t="n">
        <f aca="false">INDEX(Curves!$A$12:$AZ$907,$BZ284,CC284)</f>
        <v>0</v>
      </c>
      <c r="W284" s="31"/>
      <c r="X284" s="31" t="n">
        <f aca="false">INDEX(Curves!$A$12:$AZ$907,$BZ284,CE284)</f>
        <v>0</v>
      </c>
      <c r="Y284" s="31" t="n">
        <f aca="false">INDEX(Curves!$A$12:$AZ$907,$BZ284,CF284)</f>
        <v>0</v>
      </c>
      <c r="Z284" s="31" t="n">
        <f aca="false">INDEX(Curves!$A$12:$AZ$907,$BZ284,CG284)</f>
        <v>0</v>
      </c>
      <c r="AA284" s="31"/>
      <c r="AB284" s="31" t="n">
        <f aca="false">INDEX(Curves!$A$12:$AZ$907,$BZ284,CI284)</f>
        <v>0</v>
      </c>
      <c r="AC284" s="31" t="n">
        <f aca="false">INDEX(Curves!$A$12:$AZ$907,$BZ284,CJ284)</f>
        <v>0</v>
      </c>
      <c r="AD284" s="31" t="n">
        <f aca="false">INDEX(Curves!$A$12:$AZ$907,$BZ284,CK284)</f>
        <v>0</v>
      </c>
      <c r="AE284" s="31"/>
      <c r="AF284" s="31" t="n">
        <f aca="false">INDEX(Curves!$A$12:$AZ$907,$BZ284,CM284)</f>
        <v>0</v>
      </c>
      <c r="AG284" s="31" t="n">
        <f aca="false">INDEX(Curves!$A$12:$AZ$907,$BZ284,CN284)</f>
        <v>0</v>
      </c>
      <c r="AH284" s="31" t="n">
        <f aca="false">INDEX(Curves!$A$12:$AZ$907,$BZ284,CO284)</f>
        <v>0</v>
      </c>
      <c r="AI284" s="31"/>
      <c r="AJ284" s="31" t="n">
        <f aca="false">INDEX(Curves!$A$12:$AZ$907,$BZ284,CQ284)</f>
        <v>0</v>
      </c>
      <c r="AK284" s="31" t="n">
        <f aca="false">INDEX(Curves!$A$12:$AZ$907,$BZ284,CR284)</f>
        <v>0</v>
      </c>
      <c r="AL284" s="31" t="n">
        <f aca="false">INDEX(Curves!$A$12:$AZ$907,$BZ284,CS284)</f>
        <v>0</v>
      </c>
      <c r="AM284" s="31"/>
      <c r="AN284" s="31" t="n">
        <f aca="false">INDEX(Curves!$A$12:$AZ$907,$BZ284,CU284)</f>
        <v>0</v>
      </c>
      <c r="AO284" s="31" t="n">
        <f aca="false">INDEX(Curves!$A$12:$AZ$907,$BZ284,CV284)</f>
        <v>0</v>
      </c>
      <c r="AP284" s="31" t="n">
        <f aca="false">INDEX(Curves!$A$12:$AZ$907,$BZ284,CW284)</f>
        <v>0</v>
      </c>
      <c r="AQ284" s="31"/>
      <c r="AR284" s="31" t="n">
        <f aca="false">INDEX(Curves!$A$12:$AZ$907,$BZ284,CY284)</f>
        <v>0</v>
      </c>
      <c r="AS284" s="31" t="n">
        <f aca="false">INDEX(Curves!$A$12:$AZ$907,$BZ284,CZ284)</f>
        <v>0</v>
      </c>
      <c r="AT284" s="31" t="n">
        <f aca="false">INDEX(Curves!$A$12:$AZ$907,$BZ284,DA284)</f>
        <v>0</v>
      </c>
      <c r="AU284" s="31"/>
      <c r="AV284" s="31" t="n">
        <f aca="false">INDEX(Curves!$A$12:$AZ$907,$BZ284,DC284)</f>
        <v>0</v>
      </c>
      <c r="AW284" s="31" t="n">
        <f aca="false">INDEX(Curves!$A$12:$AZ$907,$BZ284,DD284)</f>
        <v>0</v>
      </c>
      <c r="AX284" s="31" t="n">
        <f aca="false">INDEX(Curves!$A$12:$AZ$907,$BZ284,DE284)</f>
        <v>0</v>
      </c>
      <c r="AY284" s="31"/>
      <c r="AZ284" s="31" t="n">
        <f aca="false">INDEX(Curves!$A$12:$AZ$907,$BZ284,DG284)</f>
        <v>0</v>
      </c>
      <c r="BA284" s="31" t="n">
        <f aca="false">INDEX(Curves!$A$12:$AZ$907,$BZ284,DH284)</f>
        <v>0</v>
      </c>
      <c r="BB284" s="31" t="n">
        <f aca="false">INDEX(Curves!$A$12:$AZ$907,$BZ284,DI284)</f>
        <v>0</v>
      </c>
      <c r="BC284" s="31"/>
      <c r="BD284" s="31" t="n">
        <f aca="false">INDEX(Curves!$A$12:$AZ$907,$BZ284,DK284)</f>
        <v>1.836</v>
      </c>
      <c r="BE284" s="31" t="n">
        <f aca="false">INDEX(Curves!$A$12:$AZ$907,$BZ284,DL284)</f>
        <v>0.25</v>
      </c>
      <c r="BF284" s="31" t="n">
        <f aca="false">INDEX(Curves!$A$12:$AZ$907,$BZ284,DM284)</f>
        <v>0.996531021054603</v>
      </c>
      <c r="BG284" s="31"/>
      <c r="BH284" s="31" t="n">
        <f aca="false">INDEX(Curves!$A$12:$AZ$907,$BZ284,DO284)</f>
        <v>1.856</v>
      </c>
      <c r="BI284" s="31" t="n">
        <f aca="false">INDEX(Curves!$A$12:$AZ$907,$BZ284,DP284)</f>
        <v>0.23</v>
      </c>
      <c r="BJ284" s="31" t="n">
        <f aca="false">INDEX(Curves!$A$12:$AZ$907,$BZ284,DQ284)</f>
        <v>0.9926746095553</v>
      </c>
      <c r="BK284" s="0"/>
      <c r="BL284" s="0"/>
      <c r="BM284" s="51" t="n">
        <f aca="false">BM283</f>
        <v>35916</v>
      </c>
      <c r="BN284" s="51" t="n">
        <f aca="false">EOMONTH(BM284,1)</f>
        <v>35976</v>
      </c>
      <c r="BO284" s="51" t="n">
        <f aca="false">EOMONTH(BN284,1)</f>
        <v>36007</v>
      </c>
      <c r="BP284" s="51" t="n">
        <f aca="false">EOMONTH(BO284,1)</f>
        <v>36038</v>
      </c>
      <c r="BQ284" s="51" t="n">
        <f aca="false">EOMONTH(BP284,1)</f>
        <v>36068</v>
      </c>
      <c r="BR284" s="51" t="n">
        <f aca="false">EOMONTH(BQ284,1)</f>
        <v>36099</v>
      </c>
      <c r="BS284" s="51" t="n">
        <f aca="false">EOMONTH(BR284,1)</f>
        <v>36129</v>
      </c>
      <c r="BT284" s="51" t="n">
        <f aca="false">EOMONTH(BS284,1)</f>
        <v>36160</v>
      </c>
      <c r="BU284" s="51" t="n">
        <f aca="false">EOMONTH(BT284,1)</f>
        <v>36191</v>
      </c>
      <c r="BV284" s="51" t="n">
        <f aca="false">EOMONTH(BU284,1)</f>
        <v>36219</v>
      </c>
      <c r="BW284" s="51" t="n">
        <f aca="false">EOMONTH(BV284,1)</f>
        <v>36250</v>
      </c>
      <c r="BX284" s="52"/>
      <c r="BZ284" s="34" t="n">
        <f aca="false">MATCH(C284,Curves!$C$12:$C$433,0)</f>
        <v>282</v>
      </c>
      <c r="CA284" s="34" t="n">
        <f aca="false">MATCH(CONCATENATE("NG ",TEXT($BM284,"mmm-yyyy")),Curves!$11:$11,0)</f>
        <v>20</v>
      </c>
      <c r="CB284" s="34" t="n">
        <f aca="false">MATCH(CONCATENATE("B ",TEXT($BM284,"mmm-yyyy")),Curves!$11:$11,0)</f>
        <v>8</v>
      </c>
      <c r="CC284" s="34" t="n">
        <f aca="false">MATCH(CONCATENATE("DISC ",TEXT($BM284,"mmm-yyyy")),Curves!$11:$11,0)</f>
        <v>32</v>
      </c>
      <c r="CD284" s="34"/>
      <c r="CE284" s="34" t="n">
        <f aca="false">MATCH(CONCATENATE("NG ",TEXT($BN284,"mmm-yyyy")),Curves!$11:$11,0)</f>
        <v>21</v>
      </c>
      <c r="CF284" s="34" t="n">
        <f aca="false">MATCH(CONCATENATE("B ",TEXT($BN284,"mmm-yyyy")),Curves!$11:$11,0)</f>
        <v>9</v>
      </c>
      <c r="CG284" s="34" t="n">
        <f aca="false">MATCH(CONCATENATE("DISC ",TEXT($BN284,"mmm-yyyy")),Curves!$11:$11,0)</f>
        <v>33</v>
      </c>
      <c r="CH284" s="34"/>
      <c r="CI284" s="34" t="n">
        <f aca="false">MATCH(CONCATENATE("NG ",TEXT($BO284,"mmm-yyyy")),Curves!$11:$11,0)</f>
        <v>22</v>
      </c>
      <c r="CJ284" s="34" t="n">
        <f aca="false">MATCH(CONCATENATE("B ",TEXT($BO284,"mmm-yyyy")),Curves!$11:$11,0)</f>
        <v>10</v>
      </c>
      <c r="CK284" s="34" t="n">
        <f aca="false">MATCH(CONCATENATE("DISC ",TEXT($BO284,"mmm-yyyy")),Curves!$11:$11,0)</f>
        <v>34</v>
      </c>
      <c r="CL284" s="34"/>
      <c r="CM284" s="34" t="n">
        <f aca="false">MATCH(CONCATENATE("NG ",TEXT($BP284,"mmm-yyyy")),Curves!$11:$11,0)</f>
        <v>23</v>
      </c>
      <c r="CN284" s="34" t="n">
        <f aca="false">MATCH(CONCATENATE("B ",TEXT($BP284,"mmm-yyyy")),Curves!$11:$11,0)</f>
        <v>11</v>
      </c>
      <c r="CO284" s="34" t="n">
        <f aca="false">MATCH(CONCATENATE("DISC ",TEXT($BP284,"mmm-yyyy")),Curves!$11:$11,0)</f>
        <v>35</v>
      </c>
      <c r="CP284" s="34"/>
      <c r="CQ284" s="34" t="n">
        <f aca="false">MATCH(CONCATENATE("NG ",TEXT($BQ284,"mmm-yyyy")),Curves!$11:$11,0)</f>
        <v>24</v>
      </c>
      <c r="CR284" s="34" t="n">
        <f aca="false">MATCH(CONCATENATE("B ",TEXT($BQ284,"mmm-yyyy")),Curves!$11:$11,0)</f>
        <v>12</v>
      </c>
      <c r="CS284" s="34" t="n">
        <f aca="false">MATCH(CONCATENATE("DISC ",TEXT($BQ284,"mmm-yyyy")),Curves!$11:$11,0)</f>
        <v>36</v>
      </c>
      <c r="CT284" s="34"/>
      <c r="CU284" s="34" t="n">
        <f aca="false">MATCH(CONCATENATE("NG ",TEXT($BR284,"mmm-yyyy")),Curves!$11:$11,0)</f>
        <v>25</v>
      </c>
      <c r="CV284" s="34" t="n">
        <f aca="false">MATCH(CONCATENATE("B ",TEXT($BR284,"mmm-yyyy")),Curves!$11:$11,0)</f>
        <v>13</v>
      </c>
      <c r="CW284" s="34" t="n">
        <f aca="false">MATCH(CONCATENATE("DISC ",TEXT($BR284,"mmm-yyyy")),Curves!$11:$11,0)</f>
        <v>37</v>
      </c>
      <c r="CX284" s="34"/>
      <c r="CY284" s="34" t="n">
        <f aca="false">MATCH(CONCATENATE("NG ",TEXT($BS284,"mmm-yyyy")),Curves!$11:$11,0)</f>
        <v>26</v>
      </c>
      <c r="CZ284" s="34" t="n">
        <f aca="false">MATCH(CONCATENATE("B ",TEXT($BS284,"mmm-yyyy")),Curves!$11:$11,0)</f>
        <v>14</v>
      </c>
      <c r="DA284" s="34" t="n">
        <f aca="false">MATCH(CONCATENATE("DISC ",TEXT($BS284,"mmm-yyyy")),Curves!$11:$11,0)</f>
        <v>38</v>
      </c>
      <c r="DB284" s="34"/>
      <c r="DC284" s="34" t="n">
        <f aca="false">MATCH(CONCATENATE("NG ",TEXT($BT284,"mmm-yyyy")),Curves!$11:$11,0)</f>
        <v>27</v>
      </c>
      <c r="DD284" s="34" t="n">
        <f aca="false">MATCH(CONCATENATE("B ",TEXT($BT284,"mmm-yyyy")),Curves!$11:$11,0)</f>
        <v>15</v>
      </c>
      <c r="DE284" s="34" t="n">
        <f aca="false">MATCH(CONCATENATE("DISC ",TEXT($BT284,"mmm-yyyy")),Curves!$11:$11,0)</f>
        <v>39</v>
      </c>
      <c r="DF284" s="34"/>
      <c r="DG284" s="34" t="n">
        <f aca="false">MATCH(CONCATENATE("NG ",TEXT($BU284,"mmm-yyyy")),Curves!$11:$11,0)</f>
        <v>28</v>
      </c>
      <c r="DH284" s="34" t="n">
        <f aca="false">MATCH(CONCATENATE("B ",TEXT($BU284,"mmm-yyyy")),Curves!$11:$11,0)</f>
        <v>16</v>
      </c>
      <c r="DI284" s="34" t="n">
        <f aca="false">MATCH(CONCATENATE("DISC ",TEXT($BU284,"mmm-yyyy")),Curves!$11:$11,0)</f>
        <v>40</v>
      </c>
      <c r="DK284" s="34" t="n">
        <f aca="false">MATCH(CONCATENATE("NG ",TEXT($BV284,"mmm-yyyy")),Curves!$11:$11,0)</f>
        <v>29</v>
      </c>
      <c r="DL284" s="34" t="n">
        <f aca="false">MATCH(CONCATENATE("B ",TEXT($BV284,"mmm-yyyy")),Curves!$11:$11,0)</f>
        <v>17</v>
      </c>
      <c r="DM284" s="34" t="n">
        <f aca="false">MATCH(CONCATENATE("DISC ",TEXT($BV284,"mmm-yyyy")),Curves!$11:$11,0)</f>
        <v>41</v>
      </c>
      <c r="DO284" s="34" t="n">
        <f aca="false">MATCH(CONCATENATE("NG ",TEXT($BW284,"mmm-yyyy")),Curves!$11:$11,0)</f>
        <v>30</v>
      </c>
      <c r="DP284" s="34" t="n">
        <f aca="false">MATCH(CONCATENATE("B ",TEXT($BW284,"mmm-yyyy")),Curves!$11:$11,0)</f>
        <v>18</v>
      </c>
      <c r="DQ284" s="34" t="n">
        <f aca="false">MATCH(CONCATENATE("DISC ",TEXT($BW284,"mmm-yyyy")),Curves!$11:$11,0)</f>
        <v>42</v>
      </c>
    </row>
    <row r="285" customFormat="false" ht="12.75" hidden="false" customHeight="false" outlineLevel="0" collapsed="false">
      <c r="B285" s="26" t="n">
        <f aca="false">IF(C285&lt;&gt;"",IF(C285&gt;=(WORKDAY(EOMONTH(C285,0)+1,-2)),EOMONTH(EOMONTH(C285,0)+1,0)+1,EOMONTH(C285,0)+1),"")</f>
        <v>36192</v>
      </c>
      <c r="C285" s="45" t="n">
        <f aca="false">IF(Curves!C294&lt;&gt;"",Curves!C294,"")</f>
        <v>36168</v>
      </c>
      <c r="D285" s="46"/>
      <c r="E285" s="47" t="n">
        <f aca="false">(T285+U285)*V285</f>
        <v>0</v>
      </c>
      <c r="F285" s="47" t="n">
        <f aca="false">(X285+Y285)*Z285</f>
        <v>0</v>
      </c>
      <c r="G285" s="47" t="n">
        <f aca="false">(AB285+AC285)*AD285</f>
        <v>0</v>
      </c>
      <c r="H285" s="47" t="n">
        <f aca="false">(AF285+AG285)*AH285</f>
        <v>0</v>
      </c>
      <c r="I285" s="47" t="n">
        <f aca="false">(AJ285+AK285)*AL285</f>
        <v>0</v>
      </c>
      <c r="J285" s="47" t="n">
        <f aca="false">(AN285+AO285)*AP285</f>
        <v>0</v>
      </c>
      <c r="K285" s="47" t="n">
        <f aca="false">(AR285+AS285)*AT285</f>
        <v>0</v>
      </c>
      <c r="L285" s="47" t="n">
        <f aca="false">(AV285+AW285)*AX285</f>
        <v>0</v>
      </c>
      <c r="M285" s="47" t="n">
        <f aca="false">(AZ285+BA285)*BB285</f>
        <v>0</v>
      </c>
      <c r="N285" s="47" t="n">
        <f aca="false">(BD285+BE285)*BF285</f>
        <v>2.07317070883748</v>
      </c>
      <c r="O285" s="48" t="n">
        <f aca="false">(BH285+BI285)*BJ285</f>
        <v>2.06411352881741</v>
      </c>
      <c r="P285" s="49" t="n">
        <f aca="false">MAX(E285:O285)</f>
        <v>2.07317070883748</v>
      </c>
      <c r="Q285" s="49" t="n">
        <f aca="false">MIN(N285:O285)</f>
        <v>2.06411352881741</v>
      </c>
      <c r="R285" s="50" t="n">
        <f aca="false">IF(P285-Q285&lt;&gt;0,P285-Q285,R284)</f>
        <v>0.00905718002007339</v>
      </c>
      <c r="T285" s="31" t="n">
        <f aca="false">INDEX(Curves!$A$12:$AZ$907,$BZ285,CA285)</f>
        <v>0</v>
      </c>
      <c r="U285" s="31" t="n">
        <f aca="false">INDEX(Curves!$A$12:$AZ$907,$BZ285,CB285)</f>
        <v>0</v>
      </c>
      <c r="V285" s="31" t="n">
        <f aca="false">INDEX(Curves!$A$12:$AZ$907,$BZ285,CC285)</f>
        <v>0</v>
      </c>
      <c r="W285" s="31"/>
      <c r="X285" s="31" t="n">
        <f aca="false">INDEX(Curves!$A$12:$AZ$907,$BZ285,CE285)</f>
        <v>0</v>
      </c>
      <c r="Y285" s="31" t="n">
        <f aca="false">INDEX(Curves!$A$12:$AZ$907,$BZ285,CF285)</f>
        <v>0</v>
      </c>
      <c r="Z285" s="31" t="n">
        <f aca="false">INDEX(Curves!$A$12:$AZ$907,$BZ285,CG285)</f>
        <v>0</v>
      </c>
      <c r="AA285" s="31"/>
      <c r="AB285" s="31" t="n">
        <f aca="false">INDEX(Curves!$A$12:$AZ$907,$BZ285,CI285)</f>
        <v>0</v>
      </c>
      <c r="AC285" s="31" t="n">
        <f aca="false">INDEX(Curves!$A$12:$AZ$907,$BZ285,CJ285)</f>
        <v>0</v>
      </c>
      <c r="AD285" s="31" t="n">
        <f aca="false">INDEX(Curves!$A$12:$AZ$907,$BZ285,CK285)</f>
        <v>0</v>
      </c>
      <c r="AE285" s="31"/>
      <c r="AF285" s="31" t="n">
        <f aca="false">INDEX(Curves!$A$12:$AZ$907,$BZ285,CM285)</f>
        <v>0</v>
      </c>
      <c r="AG285" s="31" t="n">
        <f aca="false">INDEX(Curves!$A$12:$AZ$907,$BZ285,CN285)</f>
        <v>0</v>
      </c>
      <c r="AH285" s="31" t="n">
        <f aca="false">INDEX(Curves!$A$12:$AZ$907,$BZ285,CO285)</f>
        <v>0</v>
      </c>
      <c r="AI285" s="31"/>
      <c r="AJ285" s="31" t="n">
        <f aca="false">INDEX(Curves!$A$12:$AZ$907,$BZ285,CQ285)</f>
        <v>0</v>
      </c>
      <c r="AK285" s="31" t="n">
        <f aca="false">INDEX(Curves!$A$12:$AZ$907,$BZ285,CR285)</f>
        <v>0</v>
      </c>
      <c r="AL285" s="31" t="n">
        <f aca="false">INDEX(Curves!$A$12:$AZ$907,$BZ285,CS285)</f>
        <v>0</v>
      </c>
      <c r="AM285" s="31"/>
      <c r="AN285" s="31" t="n">
        <f aca="false">INDEX(Curves!$A$12:$AZ$907,$BZ285,CU285)</f>
        <v>0</v>
      </c>
      <c r="AO285" s="31" t="n">
        <f aca="false">INDEX(Curves!$A$12:$AZ$907,$BZ285,CV285)</f>
        <v>0</v>
      </c>
      <c r="AP285" s="31" t="n">
        <f aca="false">INDEX(Curves!$A$12:$AZ$907,$BZ285,CW285)</f>
        <v>0</v>
      </c>
      <c r="AQ285" s="31"/>
      <c r="AR285" s="31" t="n">
        <f aca="false">INDEX(Curves!$A$12:$AZ$907,$BZ285,CY285)</f>
        <v>0</v>
      </c>
      <c r="AS285" s="31" t="n">
        <f aca="false">INDEX(Curves!$A$12:$AZ$907,$BZ285,CZ285)</f>
        <v>0</v>
      </c>
      <c r="AT285" s="31" t="n">
        <f aca="false">INDEX(Curves!$A$12:$AZ$907,$BZ285,DA285)</f>
        <v>0</v>
      </c>
      <c r="AU285" s="31"/>
      <c r="AV285" s="31" t="n">
        <f aca="false">INDEX(Curves!$A$12:$AZ$907,$BZ285,DC285)</f>
        <v>0</v>
      </c>
      <c r="AW285" s="31" t="n">
        <f aca="false">INDEX(Curves!$A$12:$AZ$907,$BZ285,DD285)</f>
        <v>0</v>
      </c>
      <c r="AX285" s="31" t="n">
        <f aca="false">INDEX(Curves!$A$12:$AZ$907,$BZ285,DE285)</f>
        <v>0</v>
      </c>
      <c r="AY285" s="31"/>
      <c r="AZ285" s="31" t="n">
        <f aca="false">INDEX(Curves!$A$12:$AZ$907,$BZ285,DG285)</f>
        <v>0</v>
      </c>
      <c r="BA285" s="31" t="n">
        <f aca="false">INDEX(Curves!$A$12:$AZ$907,$BZ285,DH285)</f>
        <v>0</v>
      </c>
      <c r="BB285" s="31" t="n">
        <f aca="false">INDEX(Curves!$A$12:$AZ$907,$BZ285,DI285)</f>
        <v>0</v>
      </c>
      <c r="BC285" s="31"/>
      <c r="BD285" s="31" t="n">
        <f aca="false">INDEX(Curves!$A$12:$AZ$907,$BZ285,DK285)</f>
        <v>1.83</v>
      </c>
      <c r="BE285" s="31" t="n">
        <f aca="false">INDEX(Curves!$A$12:$AZ$907,$BZ285,DL285)</f>
        <v>0.25</v>
      </c>
      <c r="BF285" s="31" t="n">
        <f aca="false">INDEX(Curves!$A$12:$AZ$907,$BZ285,DM285)</f>
        <v>0.996716686941098</v>
      </c>
      <c r="BG285" s="31"/>
      <c r="BH285" s="31" t="n">
        <f aca="false">INDEX(Curves!$A$12:$AZ$907,$BZ285,DO285)</f>
        <v>1.849</v>
      </c>
      <c r="BI285" s="31" t="n">
        <f aca="false">INDEX(Curves!$A$12:$AZ$907,$BZ285,DP285)</f>
        <v>0.23</v>
      </c>
      <c r="BJ285" s="31" t="n">
        <f aca="false">INDEX(Curves!$A$12:$AZ$907,$BZ285,DQ285)</f>
        <v>0.992839600200775</v>
      </c>
      <c r="BK285" s="0"/>
      <c r="BL285" s="0"/>
      <c r="BM285" s="51" t="n">
        <f aca="false">BM284</f>
        <v>35916</v>
      </c>
      <c r="BN285" s="51" t="n">
        <f aca="false">EOMONTH(BM285,1)</f>
        <v>35976</v>
      </c>
      <c r="BO285" s="51" t="n">
        <f aca="false">EOMONTH(BN285,1)</f>
        <v>36007</v>
      </c>
      <c r="BP285" s="51" t="n">
        <f aca="false">EOMONTH(BO285,1)</f>
        <v>36038</v>
      </c>
      <c r="BQ285" s="51" t="n">
        <f aca="false">EOMONTH(BP285,1)</f>
        <v>36068</v>
      </c>
      <c r="BR285" s="51" t="n">
        <f aca="false">EOMONTH(BQ285,1)</f>
        <v>36099</v>
      </c>
      <c r="BS285" s="51" t="n">
        <f aca="false">EOMONTH(BR285,1)</f>
        <v>36129</v>
      </c>
      <c r="BT285" s="51" t="n">
        <f aca="false">EOMONTH(BS285,1)</f>
        <v>36160</v>
      </c>
      <c r="BU285" s="51" t="n">
        <f aca="false">EOMONTH(BT285,1)</f>
        <v>36191</v>
      </c>
      <c r="BV285" s="51" t="n">
        <f aca="false">EOMONTH(BU285,1)</f>
        <v>36219</v>
      </c>
      <c r="BW285" s="51" t="n">
        <f aca="false">EOMONTH(BV285,1)</f>
        <v>36250</v>
      </c>
      <c r="BX285" s="52"/>
      <c r="BZ285" s="34" t="n">
        <f aca="false">MATCH(C285,Curves!$C$12:$C$433,0)</f>
        <v>283</v>
      </c>
      <c r="CA285" s="34" t="n">
        <f aca="false">MATCH(CONCATENATE("NG ",TEXT($BM285,"mmm-yyyy")),Curves!$11:$11,0)</f>
        <v>20</v>
      </c>
      <c r="CB285" s="34" t="n">
        <f aca="false">MATCH(CONCATENATE("B ",TEXT($BM285,"mmm-yyyy")),Curves!$11:$11,0)</f>
        <v>8</v>
      </c>
      <c r="CC285" s="34" t="n">
        <f aca="false">MATCH(CONCATENATE("DISC ",TEXT($BM285,"mmm-yyyy")),Curves!$11:$11,0)</f>
        <v>32</v>
      </c>
      <c r="CD285" s="34"/>
      <c r="CE285" s="34" t="n">
        <f aca="false">MATCH(CONCATENATE("NG ",TEXT($BN285,"mmm-yyyy")),Curves!$11:$11,0)</f>
        <v>21</v>
      </c>
      <c r="CF285" s="34" t="n">
        <f aca="false">MATCH(CONCATENATE("B ",TEXT($BN285,"mmm-yyyy")),Curves!$11:$11,0)</f>
        <v>9</v>
      </c>
      <c r="CG285" s="34" t="n">
        <f aca="false">MATCH(CONCATENATE("DISC ",TEXT($BN285,"mmm-yyyy")),Curves!$11:$11,0)</f>
        <v>33</v>
      </c>
      <c r="CH285" s="34"/>
      <c r="CI285" s="34" t="n">
        <f aca="false">MATCH(CONCATENATE("NG ",TEXT($BO285,"mmm-yyyy")),Curves!$11:$11,0)</f>
        <v>22</v>
      </c>
      <c r="CJ285" s="34" t="n">
        <f aca="false">MATCH(CONCATENATE("B ",TEXT($BO285,"mmm-yyyy")),Curves!$11:$11,0)</f>
        <v>10</v>
      </c>
      <c r="CK285" s="34" t="n">
        <f aca="false">MATCH(CONCATENATE("DISC ",TEXT($BO285,"mmm-yyyy")),Curves!$11:$11,0)</f>
        <v>34</v>
      </c>
      <c r="CL285" s="34"/>
      <c r="CM285" s="34" t="n">
        <f aca="false">MATCH(CONCATENATE("NG ",TEXT($BP285,"mmm-yyyy")),Curves!$11:$11,0)</f>
        <v>23</v>
      </c>
      <c r="CN285" s="34" t="n">
        <f aca="false">MATCH(CONCATENATE("B ",TEXT($BP285,"mmm-yyyy")),Curves!$11:$11,0)</f>
        <v>11</v>
      </c>
      <c r="CO285" s="34" t="n">
        <f aca="false">MATCH(CONCATENATE("DISC ",TEXT($BP285,"mmm-yyyy")),Curves!$11:$11,0)</f>
        <v>35</v>
      </c>
      <c r="CP285" s="34"/>
      <c r="CQ285" s="34" t="n">
        <f aca="false">MATCH(CONCATENATE("NG ",TEXT($BQ285,"mmm-yyyy")),Curves!$11:$11,0)</f>
        <v>24</v>
      </c>
      <c r="CR285" s="34" t="n">
        <f aca="false">MATCH(CONCATENATE("B ",TEXT($BQ285,"mmm-yyyy")),Curves!$11:$11,0)</f>
        <v>12</v>
      </c>
      <c r="CS285" s="34" t="n">
        <f aca="false">MATCH(CONCATENATE("DISC ",TEXT($BQ285,"mmm-yyyy")),Curves!$11:$11,0)</f>
        <v>36</v>
      </c>
      <c r="CT285" s="34"/>
      <c r="CU285" s="34" t="n">
        <f aca="false">MATCH(CONCATENATE("NG ",TEXT($BR285,"mmm-yyyy")),Curves!$11:$11,0)</f>
        <v>25</v>
      </c>
      <c r="CV285" s="34" t="n">
        <f aca="false">MATCH(CONCATENATE("B ",TEXT($BR285,"mmm-yyyy")),Curves!$11:$11,0)</f>
        <v>13</v>
      </c>
      <c r="CW285" s="34" t="n">
        <f aca="false">MATCH(CONCATENATE("DISC ",TEXT($BR285,"mmm-yyyy")),Curves!$11:$11,0)</f>
        <v>37</v>
      </c>
      <c r="CX285" s="34"/>
      <c r="CY285" s="34" t="n">
        <f aca="false">MATCH(CONCATENATE("NG ",TEXT($BS285,"mmm-yyyy")),Curves!$11:$11,0)</f>
        <v>26</v>
      </c>
      <c r="CZ285" s="34" t="n">
        <f aca="false">MATCH(CONCATENATE("B ",TEXT($BS285,"mmm-yyyy")),Curves!$11:$11,0)</f>
        <v>14</v>
      </c>
      <c r="DA285" s="34" t="n">
        <f aca="false">MATCH(CONCATENATE("DISC ",TEXT($BS285,"mmm-yyyy")),Curves!$11:$11,0)</f>
        <v>38</v>
      </c>
      <c r="DB285" s="34"/>
      <c r="DC285" s="34" t="n">
        <f aca="false">MATCH(CONCATENATE("NG ",TEXT($BT285,"mmm-yyyy")),Curves!$11:$11,0)</f>
        <v>27</v>
      </c>
      <c r="DD285" s="34" t="n">
        <f aca="false">MATCH(CONCATENATE("B ",TEXT($BT285,"mmm-yyyy")),Curves!$11:$11,0)</f>
        <v>15</v>
      </c>
      <c r="DE285" s="34" t="n">
        <f aca="false">MATCH(CONCATENATE("DISC ",TEXT($BT285,"mmm-yyyy")),Curves!$11:$11,0)</f>
        <v>39</v>
      </c>
      <c r="DF285" s="34"/>
      <c r="DG285" s="34" t="n">
        <f aca="false">MATCH(CONCATENATE("NG ",TEXT($BU285,"mmm-yyyy")),Curves!$11:$11,0)</f>
        <v>28</v>
      </c>
      <c r="DH285" s="34" t="n">
        <f aca="false">MATCH(CONCATENATE("B ",TEXT($BU285,"mmm-yyyy")),Curves!$11:$11,0)</f>
        <v>16</v>
      </c>
      <c r="DI285" s="34" t="n">
        <f aca="false">MATCH(CONCATENATE("DISC ",TEXT($BU285,"mmm-yyyy")),Curves!$11:$11,0)</f>
        <v>40</v>
      </c>
      <c r="DK285" s="34" t="n">
        <f aca="false">MATCH(CONCATENATE("NG ",TEXT($BV285,"mmm-yyyy")),Curves!$11:$11,0)</f>
        <v>29</v>
      </c>
      <c r="DL285" s="34" t="n">
        <f aca="false">MATCH(CONCATENATE("B ",TEXT($BV285,"mmm-yyyy")),Curves!$11:$11,0)</f>
        <v>17</v>
      </c>
      <c r="DM285" s="34" t="n">
        <f aca="false">MATCH(CONCATENATE("DISC ",TEXT($BV285,"mmm-yyyy")),Curves!$11:$11,0)</f>
        <v>41</v>
      </c>
      <c r="DO285" s="34" t="n">
        <f aca="false">MATCH(CONCATENATE("NG ",TEXT($BW285,"mmm-yyyy")),Curves!$11:$11,0)</f>
        <v>30</v>
      </c>
      <c r="DP285" s="34" t="n">
        <f aca="false">MATCH(CONCATENATE("B ",TEXT($BW285,"mmm-yyyy")),Curves!$11:$11,0)</f>
        <v>18</v>
      </c>
      <c r="DQ285" s="34" t="n">
        <f aca="false">MATCH(CONCATENATE("DISC ",TEXT($BW285,"mmm-yyyy")),Curves!$11:$11,0)</f>
        <v>42</v>
      </c>
    </row>
    <row r="286" customFormat="false" ht="12.75" hidden="false" customHeight="false" outlineLevel="0" collapsed="false">
      <c r="B286" s="26" t="n">
        <f aca="false">IF(C286&lt;&gt;"",IF(C286&gt;=(WORKDAY(EOMONTH(C286,0)+1,-2)),EOMONTH(EOMONTH(C286,0)+1,0)+1,EOMONTH(C286,0)+1),"")</f>
        <v>36192</v>
      </c>
      <c r="C286" s="45" t="n">
        <f aca="false">IF(Curves!C295&lt;&gt;"",Curves!C295,"")</f>
        <v>36169</v>
      </c>
      <c r="D286" s="46"/>
      <c r="E286" s="47" t="n">
        <f aca="false">(T286+U286)*V286</f>
        <v>0</v>
      </c>
      <c r="F286" s="47" t="n">
        <f aca="false">(X286+Y286)*Z286</f>
        <v>0</v>
      </c>
      <c r="G286" s="47" t="n">
        <f aca="false">(AB286+AC286)*AD286</f>
        <v>0</v>
      </c>
      <c r="H286" s="47" t="n">
        <f aca="false">(AF286+AG286)*AH286</f>
        <v>0</v>
      </c>
      <c r="I286" s="47" t="n">
        <f aca="false">(AJ286+AK286)*AL286</f>
        <v>0</v>
      </c>
      <c r="J286" s="47" t="n">
        <f aca="false">(AN286+AO286)*AP286</f>
        <v>0</v>
      </c>
      <c r="K286" s="47" t="n">
        <f aca="false">(AR286+AS286)*AT286</f>
        <v>0</v>
      </c>
      <c r="L286" s="47" t="n">
        <f aca="false">(AV286+AW286)*AX286</f>
        <v>0</v>
      </c>
      <c r="M286" s="47" t="n">
        <f aca="false">(AZ286+BA286)*BB286</f>
        <v>0</v>
      </c>
      <c r="N286" s="47" t="n">
        <f aca="false">(BD286+BE286)*BF286</f>
        <v>0</v>
      </c>
      <c r="O286" s="48" t="n">
        <f aca="false">(BH286+BI286)*BJ286</f>
        <v>0</v>
      </c>
      <c r="P286" s="49" t="n">
        <f aca="false">MAX(E286:O286)</f>
        <v>0</v>
      </c>
      <c r="Q286" s="49" t="n">
        <f aca="false">MIN(N286:O286)</f>
        <v>0</v>
      </c>
      <c r="R286" s="50" t="n">
        <f aca="false">IF(P286-Q286&lt;&gt;0,P286-Q286,R285)</f>
        <v>0.00905718002007339</v>
      </c>
      <c r="T286" s="31" t="n">
        <f aca="false">INDEX(Curves!$A$12:$AZ$907,$BZ286,CA286)</f>
        <v>0</v>
      </c>
      <c r="U286" s="31" t="n">
        <f aca="false">INDEX(Curves!$A$12:$AZ$907,$BZ286,CB286)</f>
        <v>0</v>
      </c>
      <c r="V286" s="31" t="n">
        <f aca="false">INDEX(Curves!$A$12:$AZ$907,$BZ286,CC286)</f>
        <v>0</v>
      </c>
      <c r="W286" s="31"/>
      <c r="X286" s="31" t="n">
        <f aca="false">INDEX(Curves!$A$12:$AZ$907,$BZ286,CE286)</f>
        <v>0</v>
      </c>
      <c r="Y286" s="31" t="n">
        <f aca="false">INDEX(Curves!$A$12:$AZ$907,$BZ286,CF286)</f>
        <v>0</v>
      </c>
      <c r="Z286" s="31" t="n">
        <f aca="false">INDEX(Curves!$A$12:$AZ$907,$BZ286,CG286)</f>
        <v>0</v>
      </c>
      <c r="AA286" s="31"/>
      <c r="AB286" s="31" t="n">
        <f aca="false">INDEX(Curves!$A$12:$AZ$907,$BZ286,CI286)</f>
        <v>0</v>
      </c>
      <c r="AC286" s="31" t="n">
        <f aca="false">INDEX(Curves!$A$12:$AZ$907,$BZ286,CJ286)</f>
        <v>0</v>
      </c>
      <c r="AD286" s="31" t="n">
        <f aca="false">INDEX(Curves!$A$12:$AZ$907,$BZ286,CK286)</f>
        <v>0</v>
      </c>
      <c r="AE286" s="31"/>
      <c r="AF286" s="31" t="n">
        <f aca="false">INDEX(Curves!$A$12:$AZ$907,$BZ286,CM286)</f>
        <v>0</v>
      </c>
      <c r="AG286" s="31" t="n">
        <f aca="false">INDEX(Curves!$A$12:$AZ$907,$BZ286,CN286)</f>
        <v>0</v>
      </c>
      <c r="AH286" s="31" t="n">
        <f aca="false">INDEX(Curves!$A$12:$AZ$907,$BZ286,CO286)</f>
        <v>0</v>
      </c>
      <c r="AI286" s="31"/>
      <c r="AJ286" s="31" t="n">
        <f aca="false">INDEX(Curves!$A$12:$AZ$907,$BZ286,CQ286)</f>
        <v>0</v>
      </c>
      <c r="AK286" s="31" t="n">
        <f aca="false">INDEX(Curves!$A$12:$AZ$907,$BZ286,CR286)</f>
        <v>0</v>
      </c>
      <c r="AL286" s="31" t="n">
        <f aca="false">INDEX(Curves!$A$12:$AZ$907,$BZ286,CS286)</f>
        <v>0</v>
      </c>
      <c r="AM286" s="31"/>
      <c r="AN286" s="31" t="n">
        <f aca="false">INDEX(Curves!$A$12:$AZ$907,$BZ286,CU286)</f>
        <v>0</v>
      </c>
      <c r="AO286" s="31" t="n">
        <f aca="false">INDEX(Curves!$A$12:$AZ$907,$BZ286,CV286)</f>
        <v>0</v>
      </c>
      <c r="AP286" s="31" t="n">
        <f aca="false">INDEX(Curves!$A$12:$AZ$907,$BZ286,CW286)</f>
        <v>0</v>
      </c>
      <c r="AQ286" s="31"/>
      <c r="AR286" s="31" t="n">
        <f aca="false">INDEX(Curves!$A$12:$AZ$907,$BZ286,CY286)</f>
        <v>0</v>
      </c>
      <c r="AS286" s="31" t="n">
        <f aca="false">INDEX(Curves!$A$12:$AZ$907,$BZ286,CZ286)</f>
        <v>0</v>
      </c>
      <c r="AT286" s="31" t="n">
        <f aca="false">INDEX(Curves!$A$12:$AZ$907,$BZ286,DA286)</f>
        <v>0</v>
      </c>
      <c r="AU286" s="31"/>
      <c r="AV286" s="31" t="n">
        <f aca="false">INDEX(Curves!$A$12:$AZ$907,$BZ286,DC286)</f>
        <v>0</v>
      </c>
      <c r="AW286" s="31" t="n">
        <f aca="false">INDEX(Curves!$A$12:$AZ$907,$BZ286,DD286)</f>
        <v>0</v>
      </c>
      <c r="AX286" s="31" t="n">
        <f aca="false">INDEX(Curves!$A$12:$AZ$907,$BZ286,DE286)</f>
        <v>0</v>
      </c>
      <c r="AY286" s="31"/>
      <c r="AZ286" s="31" t="n">
        <f aca="false">INDEX(Curves!$A$12:$AZ$907,$BZ286,DG286)</f>
        <v>0</v>
      </c>
      <c r="BA286" s="31" t="n">
        <f aca="false">INDEX(Curves!$A$12:$AZ$907,$BZ286,DH286)</f>
        <v>0</v>
      </c>
      <c r="BB286" s="31" t="n">
        <f aca="false">INDEX(Curves!$A$12:$AZ$907,$BZ286,DI286)</f>
        <v>0</v>
      </c>
      <c r="BC286" s="31"/>
      <c r="BD286" s="31" t="n">
        <f aca="false">INDEX(Curves!$A$12:$AZ$907,$BZ286,DK286)</f>
        <v>0</v>
      </c>
      <c r="BE286" s="31" t="n">
        <f aca="false">INDEX(Curves!$A$12:$AZ$907,$BZ286,DL286)</f>
        <v>0</v>
      </c>
      <c r="BF286" s="31" t="n">
        <f aca="false">INDEX(Curves!$A$12:$AZ$907,$BZ286,DM286)</f>
        <v>0</v>
      </c>
      <c r="BG286" s="31"/>
      <c r="BH286" s="31" t="n">
        <f aca="false">INDEX(Curves!$A$12:$AZ$907,$BZ286,DO286)</f>
        <v>0</v>
      </c>
      <c r="BI286" s="31" t="n">
        <f aca="false">INDEX(Curves!$A$12:$AZ$907,$BZ286,DP286)</f>
        <v>0</v>
      </c>
      <c r="BJ286" s="31" t="n">
        <f aca="false">INDEX(Curves!$A$12:$AZ$907,$BZ286,DQ286)</f>
        <v>0</v>
      </c>
      <c r="BK286" s="0"/>
      <c r="BL286" s="0"/>
      <c r="BM286" s="51" t="n">
        <f aca="false">BM285</f>
        <v>35916</v>
      </c>
      <c r="BN286" s="51" t="n">
        <f aca="false">EOMONTH(BM286,1)</f>
        <v>35976</v>
      </c>
      <c r="BO286" s="51" t="n">
        <f aca="false">EOMONTH(BN286,1)</f>
        <v>36007</v>
      </c>
      <c r="BP286" s="51" t="n">
        <f aca="false">EOMONTH(BO286,1)</f>
        <v>36038</v>
      </c>
      <c r="BQ286" s="51" t="n">
        <f aca="false">EOMONTH(BP286,1)</f>
        <v>36068</v>
      </c>
      <c r="BR286" s="51" t="n">
        <f aca="false">EOMONTH(BQ286,1)</f>
        <v>36099</v>
      </c>
      <c r="BS286" s="51" t="n">
        <f aca="false">EOMONTH(BR286,1)</f>
        <v>36129</v>
      </c>
      <c r="BT286" s="51" t="n">
        <f aca="false">EOMONTH(BS286,1)</f>
        <v>36160</v>
      </c>
      <c r="BU286" s="51" t="n">
        <f aca="false">EOMONTH(BT286,1)</f>
        <v>36191</v>
      </c>
      <c r="BV286" s="51" t="n">
        <f aca="false">EOMONTH(BU286,1)</f>
        <v>36219</v>
      </c>
      <c r="BW286" s="51" t="n">
        <f aca="false">EOMONTH(BV286,1)</f>
        <v>36250</v>
      </c>
      <c r="BX286" s="52"/>
      <c r="BZ286" s="34" t="n">
        <f aca="false">MATCH(C286,Curves!$C$12:$C$433,0)</f>
        <v>284</v>
      </c>
      <c r="CA286" s="34" t="n">
        <f aca="false">MATCH(CONCATENATE("NG ",TEXT($BM286,"mmm-yyyy")),Curves!$11:$11,0)</f>
        <v>20</v>
      </c>
      <c r="CB286" s="34" t="n">
        <f aca="false">MATCH(CONCATENATE("B ",TEXT($BM286,"mmm-yyyy")),Curves!$11:$11,0)</f>
        <v>8</v>
      </c>
      <c r="CC286" s="34" t="n">
        <f aca="false">MATCH(CONCATENATE("DISC ",TEXT($BM286,"mmm-yyyy")),Curves!$11:$11,0)</f>
        <v>32</v>
      </c>
      <c r="CD286" s="34"/>
      <c r="CE286" s="34" t="n">
        <f aca="false">MATCH(CONCATENATE("NG ",TEXT($BN286,"mmm-yyyy")),Curves!$11:$11,0)</f>
        <v>21</v>
      </c>
      <c r="CF286" s="34" t="n">
        <f aca="false">MATCH(CONCATENATE("B ",TEXT($BN286,"mmm-yyyy")),Curves!$11:$11,0)</f>
        <v>9</v>
      </c>
      <c r="CG286" s="34" t="n">
        <f aca="false">MATCH(CONCATENATE("DISC ",TEXT($BN286,"mmm-yyyy")),Curves!$11:$11,0)</f>
        <v>33</v>
      </c>
      <c r="CH286" s="34"/>
      <c r="CI286" s="34" t="n">
        <f aca="false">MATCH(CONCATENATE("NG ",TEXT($BO286,"mmm-yyyy")),Curves!$11:$11,0)</f>
        <v>22</v>
      </c>
      <c r="CJ286" s="34" t="n">
        <f aca="false">MATCH(CONCATENATE("B ",TEXT($BO286,"mmm-yyyy")),Curves!$11:$11,0)</f>
        <v>10</v>
      </c>
      <c r="CK286" s="34" t="n">
        <f aca="false">MATCH(CONCATENATE("DISC ",TEXT($BO286,"mmm-yyyy")),Curves!$11:$11,0)</f>
        <v>34</v>
      </c>
      <c r="CL286" s="34"/>
      <c r="CM286" s="34" t="n">
        <f aca="false">MATCH(CONCATENATE("NG ",TEXT($BP286,"mmm-yyyy")),Curves!$11:$11,0)</f>
        <v>23</v>
      </c>
      <c r="CN286" s="34" t="n">
        <f aca="false">MATCH(CONCATENATE("B ",TEXT($BP286,"mmm-yyyy")),Curves!$11:$11,0)</f>
        <v>11</v>
      </c>
      <c r="CO286" s="34" t="n">
        <f aca="false">MATCH(CONCATENATE("DISC ",TEXT($BP286,"mmm-yyyy")),Curves!$11:$11,0)</f>
        <v>35</v>
      </c>
      <c r="CP286" s="34"/>
      <c r="CQ286" s="34" t="n">
        <f aca="false">MATCH(CONCATENATE("NG ",TEXT($BQ286,"mmm-yyyy")),Curves!$11:$11,0)</f>
        <v>24</v>
      </c>
      <c r="CR286" s="34" t="n">
        <f aca="false">MATCH(CONCATENATE("B ",TEXT($BQ286,"mmm-yyyy")),Curves!$11:$11,0)</f>
        <v>12</v>
      </c>
      <c r="CS286" s="34" t="n">
        <f aca="false">MATCH(CONCATENATE("DISC ",TEXT($BQ286,"mmm-yyyy")),Curves!$11:$11,0)</f>
        <v>36</v>
      </c>
      <c r="CT286" s="34"/>
      <c r="CU286" s="34" t="n">
        <f aca="false">MATCH(CONCATENATE("NG ",TEXT($BR286,"mmm-yyyy")),Curves!$11:$11,0)</f>
        <v>25</v>
      </c>
      <c r="CV286" s="34" t="n">
        <f aca="false">MATCH(CONCATENATE("B ",TEXT($BR286,"mmm-yyyy")),Curves!$11:$11,0)</f>
        <v>13</v>
      </c>
      <c r="CW286" s="34" t="n">
        <f aca="false">MATCH(CONCATENATE("DISC ",TEXT($BR286,"mmm-yyyy")),Curves!$11:$11,0)</f>
        <v>37</v>
      </c>
      <c r="CX286" s="34"/>
      <c r="CY286" s="34" t="n">
        <f aca="false">MATCH(CONCATENATE("NG ",TEXT($BS286,"mmm-yyyy")),Curves!$11:$11,0)</f>
        <v>26</v>
      </c>
      <c r="CZ286" s="34" t="n">
        <f aca="false">MATCH(CONCATENATE("B ",TEXT($BS286,"mmm-yyyy")),Curves!$11:$11,0)</f>
        <v>14</v>
      </c>
      <c r="DA286" s="34" t="n">
        <f aca="false">MATCH(CONCATENATE("DISC ",TEXT($BS286,"mmm-yyyy")),Curves!$11:$11,0)</f>
        <v>38</v>
      </c>
      <c r="DB286" s="34"/>
      <c r="DC286" s="34" t="n">
        <f aca="false">MATCH(CONCATENATE("NG ",TEXT($BT286,"mmm-yyyy")),Curves!$11:$11,0)</f>
        <v>27</v>
      </c>
      <c r="DD286" s="34" t="n">
        <f aca="false">MATCH(CONCATENATE("B ",TEXT($BT286,"mmm-yyyy")),Curves!$11:$11,0)</f>
        <v>15</v>
      </c>
      <c r="DE286" s="34" t="n">
        <f aca="false">MATCH(CONCATENATE("DISC ",TEXT($BT286,"mmm-yyyy")),Curves!$11:$11,0)</f>
        <v>39</v>
      </c>
      <c r="DF286" s="34"/>
      <c r="DG286" s="34" t="n">
        <f aca="false">MATCH(CONCATENATE("NG ",TEXT($BU286,"mmm-yyyy")),Curves!$11:$11,0)</f>
        <v>28</v>
      </c>
      <c r="DH286" s="34" t="n">
        <f aca="false">MATCH(CONCATENATE("B ",TEXT($BU286,"mmm-yyyy")),Curves!$11:$11,0)</f>
        <v>16</v>
      </c>
      <c r="DI286" s="34" t="n">
        <f aca="false">MATCH(CONCATENATE("DISC ",TEXT($BU286,"mmm-yyyy")),Curves!$11:$11,0)</f>
        <v>40</v>
      </c>
      <c r="DK286" s="34" t="n">
        <f aca="false">MATCH(CONCATENATE("NG ",TEXT($BV286,"mmm-yyyy")),Curves!$11:$11,0)</f>
        <v>29</v>
      </c>
      <c r="DL286" s="34" t="n">
        <f aca="false">MATCH(CONCATENATE("B ",TEXT($BV286,"mmm-yyyy")),Curves!$11:$11,0)</f>
        <v>17</v>
      </c>
      <c r="DM286" s="34" t="n">
        <f aca="false">MATCH(CONCATENATE("DISC ",TEXT($BV286,"mmm-yyyy")),Curves!$11:$11,0)</f>
        <v>41</v>
      </c>
      <c r="DO286" s="34" t="n">
        <f aca="false">MATCH(CONCATENATE("NG ",TEXT($BW286,"mmm-yyyy")),Curves!$11:$11,0)</f>
        <v>30</v>
      </c>
      <c r="DP286" s="34" t="n">
        <f aca="false">MATCH(CONCATENATE("B ",TEXT($BW286,"mmm-yyyy")),Curves!$11:$11,0)</f>
        <v>18</v>
      </c>
      <c r="DQ286" s="34" t="n">
        <f aca="false">MATCH(CONCATENATE("DISC ",TEXT($BW286,"mmm-yyyy")),Curves!$11:$11,0)</f>
        <v>42</v>
      </c>
    </row>
    <row r="287" customFormat="false" ht="12.75" hidden="false" customHeight="false" outlineLevel="0" collapsed="false">
      <c r="B287" s="26" t="n">
        <f aca="false">IF(C287&lt;&gt;"",IF(C287&gt;=(WORKDAY(EOMONTH(C287,0)+1,-2)),EOMONTH(EOMONTH(C287,0)+1,0)+1,EOMONTH(C287,0)+1),"")</f>
        <v>36192</v>
      </c>
      <c r="C287" s="45" t="n">
        <f aca="false">IF(Curves!C296&lt;&gt;"",Curves!C296,"")</f>
        <v>36170</v>
      </c>
      <c r="D287" s="46"/>
      <c r="E287" s="47" t="n">
        <f aca="false">(T287+U287)*V287</f>
        <v>0</v>
      </c>
      <c r="F287" s="47" t="n">
        <f aca="false">(X287+Y287)*Z287</f>
        <v>0</v>
      </c>
      <c r="G287" s="47" t="n">
        <f aca="false">(AB287+AC287)*AD287</f>
        <v>0</v>
      </c>
      <c r="H287" s="47" t="n">
        <f aca="false">(AF287+AG287)*AH287</f>
        <v>0</v>
      </c>
      <c r="I287" s="47" t="n">
        <f aca="false">(AJ287+AK287)*AL287</f>
        <v>0</v>
      </c>
      <c r="J287" s="47" t="n">
        <f aca="false">(AN287+AO287)*AP287</f>
        <v>0</v>
      </c>
      <c r="K287" s="47" t="n">
        <f aca="false">(AR287+AS287)*AT287</f>
        <v>0</v>
      </c>
      <c r="L287" s="47" t="n">
        <f aca="false">(AV287+AW287)*AX287</f>
        <v>0</v>
      </c>
      <c r="M287" s="47" t="n">
        <f aca="false">(AZ287+BA287)*BB287</f>
        <v>0</v>
      </c>
      <c r="N287" s="47" t="n">
        <f aca="false">(BD287+BE287)*BF287</f>
        <v>0</v>
      </c>
      <c r="O287" s="48" t="n">
        <f aca="false">(BH287+BI287)*BJ287</f>
        <v>0</v>
      </c>
      <c r="P287" s="49" t="n">
        <f aca="false">MAX(E287:O287)</f>
        <v>0</v>
      </c>
      <c r="Q287" s="49" t="n">
        <f aca="false">MIN(N287:O287)</f>
        <v>0</v>
      </c>
      <c r="R287" s="50" t="n">
        <f aca="false">IF(P287-Q287&lt;&gt;0,P287-Q287,R286)</f>
        <v>0.00905718002007339</v>
      </c>
      <c r="T287" s="31" t="n">
        <f aca="false">INDEX(Curves!$A$12:$AZ$907,$BZ287,CA287)</f>
        <v>0</v>
      </c>
      <c r="U287" s="31" t="n">
        <f aca="false">INDEX(Curves!$A$12:$AZ$907,$BZ287,CB287)</f>
        <v>0</v>
      </c>
      <c r="V287" s="31" t="n">
        <f aca="false">INDEX(Curves!$A$12:$AZ$907,$BZ287,CC287)</f>
        <v>0</v>
      </c>
      <c r="W287" s="31"/>
      <c r="X287" s="31" t="n">
        <f aca="false">INDEX(Curves!$A$12:$AZ$907,$BZ287,CE287)</f>
        <v>0</v>
      </c>
      <c r="Y287" s="31" t="n">
        <f aca="false">INDEX(Curves!$A$12:$AZ$907,$BZ287,CF287)</f>
        <v>0</v>
      </c>
      <c r="Z287" s="31" t="n">
        <f aca="false">INDEX(Curves!$A$12:$AZ$907,$BZ287,CG287)</f>
        <v>0</v>
      </c>
      <c r="AA287" s="31"/>
      <c r="AB287" s="31" t="n">
        <f aca="false">INDEX(Curves!$A$12:$AZ$907,$BZ287,CI287)</f>
        <v>0</v>
      </c>
      <c r="AC287" s="31" t="n">
        <f aca="false">INDEX(Curves!$A$12:$AZ$907,$BZ287,CJ287)</f>
        <v>0</v>
      </c>
      <c r="AD287" s="31" t="n">
        <f aca="false">INDEX(Curves!$A$12:$AZ$907,$BZ287,CK287)</f>
        <v>0</v>
      </c>
      <c r="AE287" s="31"/>
      <c r="AF287" s="31" t="n">
        <f aca="false">INDEX(Curves!$A$12:$AZ$907,$BZ287,CM287)</f>
        <v>0</v>
      </c>
      <c r="AG287" s="31" t="n">
        <f aca="false">INDEX(Curves!$A$12:$AZ$907,$BZ287,CN287)</f>
        <v>0</v>
      </c>
      <c r="AH287" s="31" t="n">
        <f aca="false">INDEX(Curves!$A$12:$AZ$907,$BZ287,CO287)</f>
        <v>0</v>
      </c>
      <c r="AI287" s="31"/>
      <c r="AJ287" s="31" t="n">
        <f aca="false">INDEX(Curves!$A$12:$AZ$907,$BZ287,CQ287)</f>
        <v>0</v>
      </c>
      <c r="AK287" s="31" t="n">
        <f aca="false">INDEX(Curves!$A$12:$AZ$907,$BZ287,CR287)</f>
        <v>0</v>
      </c>
      <c r="AL287" s="31" t="n">
        <f aca="false">INDEX(Curves!$A$12:$AZ$907,$BZ287,CS287)</f>
        <v>0</v>
      </c>
      <c r="AM287" s="31"/>
      <c r="AN287" s="31" t="n">
        <f aca="false">INDEX(Curves!$A$12:$AZ$907,$BZ287,CU287)</f>
        <v>0</v>
      </c>
      <c r="AO287" s="31" t="n">
        <f aca="false">INDEX(Curves!$A$12:$AZ$907,$BZ287,CV287)</f>
        <v>0</v>
      </c>
      <c r="AP287" s="31" t="n">
        <f aca="false">INDEX(Curves!$A$12:$AZ$907,$BZ287,CW287)</f>
        <v>0</v>
      </c>
      <c r="AQ287" s="31"/>
      <c r="AR287" s="31" t="n">
        <f aca="false">INDEX(Curves!$A$12:$AZ$907,$BZ287,CY287)</f>
        <v>0</v>
      </c>
      <c r="AS287" s="31" t="n">
        <f aca="false">INDEX(Curves!$A$12:$AZ$907,$BZ287,CZ287)</f>
        <v>0</v>
      </c>
      <c r="AT287" s="31" t="n">
        <f aca="false">INDEX(Curves!$A$12:$AZ$907,$BZ287,DA287)</f>
        <v>0</v>
      </c>
      <c r="AU287" s="31"/>
      <c r="AV287" s="31" t="n">
        <f aca="false">INDEX(Curves!$A$12:$AZ$907,$BZ287,DC287)</f>
        <v>0</v>
      </c>
      <c r="AW287" s="31" t="n">
        <f aca="false">INDEX(Curves!$A$12:$AZ$907,$BZ287,DD287)</f>
        <v>0</v>
      </c>
      <c r="AX287" s="31" t="n">
        <f aca="false">INDEX(Curves!$A$12:$AZ$907,$BZ287,DE287)</f>
        <v>0</v>
      </c>
      <c r="AY287" s="31"/>
      <c r="AZ287" s="31" t="n">
        <f aca="false">INDEX(Curves!$A$12:$AZ$907,$BZ287,DG287)</f>
        <v>0</v>
      </c>
      <c r="BA287" s="31" t="n">
        <f aca="false">INDEX(Curves!$A$12:$AZ$907,$BZ287,DH287)</f>
        <v>0</v>
      </c>
      <c r="BB287" s="31" t="n">
        <f aca="false">INDEX(Curves!$A$12:$AZ$907,$BZ287,DI287)</f>
        <v>0</v>
      </c>
      <c r="BC287" s="31"/>
      <c r="BD287" s="31" t="n">
        <f aca="false">INDEX(Curves!$A$12:$AZ$907,$BZ287,DK287)</f>
        <v>0</v>
      </c>
      <c r="BE287" s="31" t="n">
        <f aca="false">INDEX(Curves!$A$12:$AZ$907,$BZ287,DL287)</f>
        <v>0</v>
      </c>
      <c r="BF287" s="31" t="n">
        <f aca="false">INDEX(Curves!$A$12:$AZ$907,$BZ287,DM287)</f>
        <v>0</v>
      </c>
      <c r="BG287" s="31"/>
      <c r="BH287" s="31" t="n">
        <f aca="false">INDEX(Curves!$A$12:$AZ$907,$BZ287,DO287)</f>
        <v>0</v>
      </c>
      <c r="BI287" s="31" t="n">
        <f aca="false">INDEX(Curves!$A$12:$AZ$907,$BZ287,DP287)</f>
        <v>0</v>
      </c>
      <c r="BJ287" s="31" t="n">
        <f aca="false">INDEX(Curves!$A$12:$AZ$907,$BZ287,DQ287)</f>
        <v>0</v>
      </c>
      <c r="BK287" s="0"/>
      <c r="BL287" s="0"/>
      <c r="BM287" s="51" t="n">
        <f aca="false">BM286</f>
        <v>35916</v>
      </c>
      <c r="BN287" s="51" t="n">
        <f aca="false">EOMONTH(BM287,1)</f>
        <v>35976</v>
      </c>
      <c r="BO287" s="51" t="n">
        <f aca="false">EOMONTH(BN287,1)</f>
        <v>36007</v>
      </c>
      <c r="BP287" s="51" t="n">
        <f aca="false">EOMONTH(BO287,1)</f>
        <v>36038</v>
      </c>
      <c r="BQ287" s="51" t="n">
        <f aca="false">EOMONTH(BP287,1)</f>
        <v>36068</v>
      </c>
      <c r="BR287" s="51" t="n">
        <f aca="false">EOMONTH(BQ287,1)</f>
        <v>36099</v>
      </c>
      <c r="BS287" s="51" t="n">
        <f aca="false">EOMONTH(BR287,1)</f>
        <v>36129</v>
      </c>
      <c r="BT287" s="51" t="n">
        <f aca="false">EOMONTH(BS287,1)</f>
        <v>36160</v>
      </c>
      <c r="BU287" s="51" t="n">
        <f aca="false">EOMONTH(BT287,1)</f>
        <v>36191</v>
      </c>
      <c r="BV287" s="51" t="n">
        <f aca="false">EOMONTH(BU287,1)</f>
        <v>36219</v>
      </c>
      <c r="BW287" s="51" t="n">
        <f aca="false">EOMONTH(BV287,1)</f>
        <v>36250</v>
      </c>
      <c r="BX287" s="52"/>
      <c r="BZ287" s="34" t="n">
        <f aca="false">MATCH(C287,Curves!$C$12:$C$433,0)</f>
        <v>285</v>
      </c>
      <c r="CA287" s="34" t="n">
        <f aca="false">MATCH(CONCATENATE("NG ",TEXT($BM287,"mmm-yyyy")),Curves!$11:$11,0)</f>
        <v>20</v>
      </c>
      <c r="CB287" s="34" t="n">
        <f aca="false">MATCH(CONCATENATE("B ",TEXT($BM287,"mmm-yyyy")),Curves!$11:$11,0)</f>
        <v>8</v>
      </c>
      <c r="CC287" s="34" t="n">
        <f aca="false">MATCH(CONCATENATE("DISC ",TEXT($BM287,"mmm-yyyy")),Curves!$11:$11,0)</f>
        <v>32</v>
      </c>
      <c r="CD287" s="34"/>
      <c r="CE287" s="34" t="n">
        <f aca="false">MATCH(CONCATENATE("NG ",TEXT($BN287,"mmm-yyyy")),Curves!$11:$11,0)</f>
        <v>21</v>
      </c>
      <c r="CF287" s="34" t="n">
        <f aca="false">MATCH(CONCATENATE("B ",TEXT($BN287,"mmm-yyyy")),Curves!$11:$11,0)</f>
        <v>9</v>
      </c>
      <c r="CG287" s="34" t="n">
        <f aca="false">MATCH(CONCATENATE("DISC ",TEXT($BN287,"mmm-yyyy")),Curves!$11:$11,0)</f>
        <v>33</v>
      </c>
      <c r="CH287" s="34"/>
      <c r="CI287" s="34" t="n">
        <f aca="false">MATCH(CONCATENATE("NG ",TEXT($BO287,"mmm-yyyy")),Curves!$11:$11,0)</f>
        <v>22</v>
      </c>
      <c r="CJ287" s="34" t="n">
        <f aca="false">MATCH(CONCATENATE("B ",TEXT($BO287,"mmm-yyyy")),Curves!$11:$11,0)</f>
        <v>10</v>
      </c>
      <c r="CK287" s="34" t="n">
        <f aca="false">MATCH(CONCATENATE("DISC ",TEXT($BO287,"mmm-yyyy")),Curves!$11:$11,0)</f>
        <v>34</v>
      </c>
      <c r="CL287" s="34"/>
      <c r="CM287" s="34" t="n">
        <f aca="false">MATCH(CONCATENATE("NG ",TEXT($BP287,"mmm-yyyy")),Curves!$11:$11,0)</f>
        <v>23</v>
      </c>
      <c r="CN287" s="34" t="n">
        <f aca="false">MATCH(CONCATENATE("B ",TEXT($BP287,"mmm-yyyy")),Curves!$11:$11,0)</f>
        <v>11</v>
      </c>
      <c r="CO287" s="34" t="n">
        <f aca="false">MATCH(CONCATENATE("DISC ",TEXT($BP287,"mmm-yyyy")),Curves!$11:$11,0)</f>
        <v>35</v>
      </c>
      <c r="CP287" s="34"/>
      <c r="CQ287" s="34" t="n">
        <f aca="false">MATCH(CONCATENATE("NG ",TEXT($BQ287,"mmm-yyyy")),Curves!$11:$11,0)</f>
        <v>24</v>
      </c>
      <c r="CR287" s="34" t="n">
        <f aca="false">MATCH(CONCATENATE("B ",TEXT($BQ287,"mmm-yyyy")),Curves!$11:$11,0)</f>
        <v>12</v>
      </c>
      <c r="CS287" s="34" t="n">
        <f aca="false">MATCH(CONCATENATE("DISC ",TEXT($BQ287,"mmm-yyyy")),Curves!$11:$11,0)</f>
        <v>36</v>
      </c>
      <c r="CT287" s="34"/>
      <c r="CU287" s="34" t="n">
        <f aca="false">MATCH(CONCATENATE("NG ",TEXT($BR287,"mmm-yyyy")),Curves!$11:$11,0)</f>
        <v>25</v>
      </c>
      <c r="CV287" s="34" t="n">
        <f aca="false">MATCH(CONCATENATE("B ",TEXT($BR287,"mmm-yyyy")),Curves!$11:$11,0)</f>
        <v>13</v>
      </c>
      <c r="CW287" s="34" t="n">
        <f aca="false">MATCH(CONCATENATE("DISC ",TEXT($BR287,"mmm-yyyy")),Curves!$11:$11,0)</f>
        <v>37</v>
      </c>
      <c r="CX287" s="34"/>
      <c r="CY287" s="34" t="n">
        <f aca="false">MATCH(CONCATENATE("NG ",TEXT($BS287,"mmm-yyyy")),Curves!$11:$11,0)</f>
        <v>26</v>
      </c>
      <c r="CZ287" s="34" t="n">
        <f aca="false">MATCH(CONCATENATE("B ",TEXT($BS287,"mmm-yyyy")),Curves!$11:$11,0)</f>
        <v>14</v>
      </c>
      <c r="DA287" s="34" t="n">
        <f aca="false">MATCH(CONCATENATE("DISC ",TEXT($BS287,"mmm-yyyy")),Curves!$11:$11,0)</f>
        <v>38</v>
      </c>
      <c r="DB287" s="34"/>
      <c r="DC287" s="34" t="n">
        <f aca="false">MATCH(CONCATENATE("NG ",TEXT($BT287,"mmm-yyyy")),Curves!$11:$11,0)</f>
        <v>27</v>
      </c>
      <c r="DD287" s="34" t="n">
        <f aca="false">MATCH(CONCATENATE("B ",TEXT($BT287,"mmm-yyyy")),Curves!$11:$11,0)</f>
        <v>15</v>
      </c>
      <c r="DE287" s="34" t="n">
        <f aca="false">MATCH(CONCATENATE("DISC ",TEXT($BT287,"mmm-yyyy")),Curves!$11:$11,0)</f>
        <v>39</v>
      </c>
      <c r="DF287" s="34"/>
      <c r="DG287" s="34" t="n">
        <f aca="false">MATCH(CONCATENATE("NG ",TEXT($BU287,"mmm-yyyy")),Curves!$11:$11,0)</f>
        <v>28</v>
      </c>
      <c r="DH287" s="34" t="n">
        <f aca="false">MATCH(CONCATENATE("B ",TEXT($BU287,"mmm-yyyy")),Curves!$11:$11,0)</f>
        <v>16</v>
      </c>
      <c r="DI287" s="34" t="n">
        <f aca="false">MATCH(CONCATENATE("DISC ",TEXT($BU287,"mmm-yyyy")),Curves!$11:$11,0)</f>
        <v>40</v>
      </c>
      <c r="DK287" s="34" t="n">
        <f aca="false">MATCH(CONCATENATE("NG ",TEXT($BV287,"mmm-yyyy")),Curves!$11:$11,0)</f>
        <v>29</v>
      </c>
      <c r="DL287" s="34" t="n">
        <f aca="false">MATCH(CONCATENATE("B ",TEXT($BV287,"mmm-yyyy")),Curves!$11:$11,0)</f>
        <v>17</v>
      </c>
      <c r="DM287" s="34" t="n">
        <f aca="false">MATCH(CONCATENATE("DISC ",TEXT($BV287,"mmm-yyyy")),Curves!$11:$11,0)</f>
        <v>41</v>
      </c>
      <c r="DO287" s="34" t="n">
        <f aca="false">MATCH(CONCATENATE("NG ",TEXT($BW287,"mmm-yyyy")),Curves!$11:$11,0)</f>
        <v>30</v>
      </c>
      <c r="DP287" s="34" t="n">
        <f aca="false">MATCH(CONCATENATE("B ",TEXT($BW287,"mmm-yyyy")),Curves!$11:$11,0)</f>
        <v>18</v>
      </c>
      <c r="DQ287" s="34" t="n">
        <f aca="false">MATCH(CONCATENATE("DISC ",TEXT($BW287,"mmm-yyyy")),Curves!$11:$11,0)</f>
        <v>42</v>
      </c>
    </row>
    <row r="288" customFormat="false" ht="12.75" hidden="false" customHeight="false" outlineLevel="0" collapsed="false">
      <c r="B288" s="26" t="n">
        <f aca="false">IF(C288&lt;&gt;"",IF(C288&gt;=(WORKDAY(EOMONTH(C288,0)+1,-2)),EOMONTH(EOMONTH(C288,0)+1,0)+1,EOMONTH(C288,0)+1),"")</f>
        <v>36192</v>
      </c>
      <c r="C288" s="45" t="n">
        <f aca="false">IF(Curves!C297&lt;&gt;"",Curves!C297,"")</f>
        <v>36171</v>
      </c>
      <c r="D288" s="46"/>
      <c r="E288" s="47" t="n">
        <f aca="false">(T288+U288)*V288</f>
        <v>0</v>
      </c>
      <c r="F288" s="47" t="n">
        <f aca="false">(X288+Y288)*Z288</f>
        <v>0</v>
      </c>
      <c r="G288" s="47" t="n">
        <f aca="false">(AB288+AC288)*AD288</f>
        <v>0</v>
      </c>
      <c r="H288" s="47" t="n">
        <f aca="false">(AF288+AG288)*AH288</f>
        <v>0</v>
      </c>
      <c r="I288" s="47" t="n">
        <f aca="false">(AJ288+AK288)*AL288</f>
        <v>0</v>
      </c>
      <c r="J288" s="47" t="n">
        <f aca="false">(AN288+AO288)*AP288</f>
        <v>0</v>
      </c>
      <c r="K288" s="47" t="n">
        <f aca="false">(AR288+AS288)*AT288</f>
        <v>0</v>
      </c>
      <c r="L288" s="47" t="n">
        <f aca="false">(AV288+AW288)*AX288</f>
        <v>0</v>
      </c>
      <c r="M288" s="47" t="n">
        <f aca="false">(AZ288+BA288)*BB288</f>
        <v>0</v>
      </c>
      <c r="N288" s="47" t="n">
        <f aca="false">(BD288+BE288)*BF288</f>
        <v>2.04303960022316</v>
      </c>
      <c r="O288" s="48" t="n">
        <f aca="false">(BH288+BI288)*BJ288</f>
        <v>2.04502618137905</v>
      </c>
      <c r="P288" s="49" t="n">
        <f aca="false">MAX(E288:O288)</f>
        <v>2.04502618137905</v>
      </c>
      <c r="Q288" s="49" t="n">
        <f aca="false">MIN(N288:O288)</f>
        <v>2.04303960022316</v>
      </c>
      <c r="R288" s="50" t="n">
        <f aca="false">IF(P288-Q288&lt;&gt;0,P288-Q288,R287)</f>
        <v>0.00198658115589101</v>
      </c>
      <c r="T288" s="31" t="n">
        <f aca="false">INDEX(Curves!$A$12:$AZ$907,$BZ288,CA288)</f>
        <v>0</v>
      </c>
      <c r="U288" s="31" t="n">
        <f aca="false">INDEX(Curves!$A$12:$AZ$907,$BZ288,CB288)</f>
        <v>0</v>
      </c>
      <c r="V288" s="31" t="n">
        <f aca="false">INDEX(Curves!$A$12:$AZ$907,$BZ288,CC288)</f>
        <v>0</v>
      </c>
      <c r="W288" s="31"/>
      <c r="X288" s="31" t="n">
        <f aca="false">INDEX(Curves!$A$12:$AZ$907,$BZ288,CE288)</f>
        <v>0</v>
      </c>
      <c r="Y288" s="31" t="n">
        <f aca="false">INDEX(Curves!$A$12:$AZ$907,$BZ288,CF288)</f>
        <v>0</v>
      </c>
      <c r="Z288" s="31" t="n">
        <f aca="false">INDEX(Curves!$A$12:$AZ$907,$BZ288,CG288)</f>
        <v>0</v>
      </c>
      <c r="AA288" s="31"/>
      <c r="AB288" s="31" t="n">
        <f aca="false">INDEX(Curves!$A$12:$AZ$907,$BZ288,CI288)</f>
        <v>0</v>
      </c>
      <c r="AC288" s="31" t="n">
        <f aca="false">INDEX(Curves!$A$12:$AZ$907,$BZ288,CJ288)</f>
        <v>0</v>
      </c>
      <c r="AD288" s="31" t="n">
        <f aca="false">INDEX(Curves!$A$12:$AZ$907,$BZ288,CK288)</f>
        <v>0</v>
      </c>
      <c r="AE288" s="31"/>
      <c r="AF288" s="31" t="n">
        <f aca="false">INDEX(Curves!$A$12:$AZ$907,$BZ288,CM288)</f>
        <v>0</v>
      </c>
      <c r="AG288" s="31" t="n">
        <f aca="false">INDEX(Curves!$A$12:$AZ$907,$BZ288,CN288)</f>
        <v>0</v>
      </c>
      <c r="AH288" s="31" t="n">
        <f aca="false">INDEX(Curves!$A$12:$AZ$907,$BZ288,CO288)</f>
        <v>0</v>
      </c>
      <c r="AI288" s="31"/>
      <c r="AJ288" s="31" t="n">
        <f aca="false">INDEX(Curves!$A$12:$AZ$907,$BZ288,CQ288)</f>
        <v>0</v>
      </c>
      <c r="AK288" s="31" t="n">
        <f aca="false">INDEX(Curves!$A$12:$AZ$907,$BZ288,CR288)</f>
        <v>0</v>
      </c>
      <c r="AL288" s="31" t="n">
        <f aca="false">INDEX(Curves!$A$12:$AZ$907,$BZ288,CS288)</f>
        <v>0</v>
      </c>
      <c r="AM288" s="31"/>
      <c r="AN288" s="31" t="n">
        <f aca="false">INDEX(Curves!$A$12:$AZ$907,$BZ288,CU288)</f>
        <v>0</v>
      </c>
      <c r="AO288" s="31" t="n">
        <f aca="false">INDEX(Curves!$A$12:$AZ$907,$BZ288,CV288)</f>
        <v>0</v>
      </c>
      <c r="AP288" s="31" t="n">
        <f aca="false">INDEX(Curves!$A$12:$AZ$907,$BZ288,CW288)</f>
        <v>0</v>
      </c>
      <c r="AQ288" s="31"/>
      <c r="AR288" s="31" t="n">
        <f aca="false">INDEX(Curves!$A$12:$AZ$907,$BZ288,CY288)</f>
        <v>0</v>
      </c>
      <c r="AS288" s="31" t="n">
        <f aca="false">INDEX(Curves!$A$12:$AZ$907,$BZ288,CZ288)</f>
        <v>0</v>
      </c>
      <c r="AT288" s="31" t="n">
        <f aca="false">INDEX(Curves!$A$12:$AZ$907,$BZ288,DA288)</f>
        <v>0</v>
      </c>
      <c r="AU288" s="31"/>
      <c r="AV288" s="31" t="n">
        <f aca="false">INDEX(Curves!$A$12:$AZ$907,$BZ288,DC288)</f>
        <v>0</v>
      </c>
      <c r="AW288" s="31" t="n">
        <f aca="false">INDEX(Curves!$A$12:$AZ$907,$BZ288,DD288)</f>
        <v>0</v>
      </c>
      <c r="AX288" s="31" t="n">
        <f aca="false">INDEX(Curves!$A$12:$AZ$907,$BZ288,DE288)</f>
        <v>0</v>
      </c>
      <c r="AY288" s="31"/>
      <c r="AZ288" s="31" t="n">
        <f aca="false">INDEX(Curves!$A$12:$AZ$907,$BZ288,DG288)</f>
        <v>0</v>
      </c>
      <c r="BA288" s="31" t="n">
        <f aca="false">INDEX(Curves!$A$12:$AZ$907,$BZ288,DH288)</f>
        <v>0</v>
      </c>
      <c r="BB288" s="31" t="n">
        <f aca="false">INDEX(Curves!$A$12:$AZ$907,$BZ288,DI288)</f>
        <v>0</v>
      </c>
      <c r="BC288" s="31"/>
      <c r="BD288" s="31" t="n">
        <f aca="false">INDEX(Curves!$A$12:$AZ$907,$BZ288,DK288)</f>
        <v>1.779</v>
      </c>
      <c r="BE288" s="31" t="n">
        <f aca="false">INDEX(Curves!$A$12:$AZ$907,$BZ288,DL288)</f>
        <v>0.27</v>
      </c>
      <c r="BF288" s="31" t="n">
        <f aca="false">INDEX(Curves!$A$12:$AZ$907,$BZ288,DM288)</f>
        <v>0.997091068922965</v>
      </c>
      <c r="BG288" s="31"/>
      <c r="BH288" s="31" t="n">
        <f aca="false">INDEX(Curves!$A$12:$AZ$907,$BZ288,DO288)</f>
        <v>1.809</v>
      </c>
      <c r="BI288" s="31" t="n">
        <f aca="false">INDEX(Curves!$A$12:$AZ$907,$BZ288,DP288)</f>
        <v>0.25</v>
      </c>
      <c r="BJ288" s="31" t="n">
        <f aca="false">INDEX(Curves!$A$12:$AZ$907,$BZ288,DQ288)</f>
        <v>0.993213298387104</v>
      </c>
      <c r="BK288" s="0"/>
      <c r="BL288" s="0"/>
      <c r="BM288" s="51" t="n">
        <f aca="false">BM287</f>
        <v>35916</v>
      </c>
      <c r="BN288" s="51" t="n">
        <f aca="false">EOMONTH(BM288,1)</f>
        <v>35976</v>
      </c>
      <c r="BO288" s="51" t="n">
        <f aca="false">EOMONTH(BN288,1)</f>
        <v>36007</v>
      </c>
      <c r="BP288" s="51" t="n">
        <f aca="false">EOMONTH(BO288,1)</f>
        <v>36038</v>
      </c>
      <c r="BQ288" s="51" t="n">
        <f aca="false">EOMONTH(BP288,1)</f>
        <v>36068</v>
      </c>
      <c r="BR288" s="51" t="n">
        <f aca="false">EOMONTH(BQ288,1)</f>
        <v>36099</v>
      </c>
      <c r="BS288" s="51" t="n">
        <f aca="false">EOMONTH(BR288,1)</f>
        <v>36129</v>
      </c>
      <c r="BT288" s="51" t="n">
        <f aca="false">EOMONTH(BS288,1)</f>
        <v>36160</v>
      </c>
      <c r="BU288" s="51" t="n">
        <f aca="false">EOMONTH(BT288,1)</f>
        <v>36191</v>
      </c>
      <c r="BV288" s="51" t="n">
        <f aca="false">EOMONTH(BU288,1)</f>
        <v>36219</v>
      </c>
      <c r="BW288" s="51" t="n">
        <f aca="false">EOMONTH(BV288,1)</f>
        <v>36250</v>
      </c>
      <c r="BX288" s="52"/>
      <c r="BZ288" s="34" t="n">
        <f aca="false">MATCH(C288,Curves!$C$12:$C$433,0)</f>
        <v>286</v>
      </c>
      <c r="CA288" s="34" t="n">
        <f aca="false">MATCH(CONCATENATE("NG ",TEXT($BM288,"mmm-yyyy")),Curves!$11:$11,0)</f>
        <v>20</v>
      </c>
      <c r="CB288" s="34" t="n">
        <f aca="false">MATCH(CONCATENATE("B ",TEXT($BM288,"mmm-yyyy")),Curves!$11:$11,0)</f>
        <v>8</v>
      </c>
      <c r="CC288" s="34" t="n">
        <f aca="false">MATCH(CONCATENATE("DISC ",TEXT($BM288,"mmm-yyyy")),Curves!$11:$11,0)</f>
        <v>32</v>
      </c>
      <c r="CD288" s="34"/>
      <c r="CE288" s="34" t="n">
        <f aca="false">MATCH(CONCATENATE("NG ",TEXT($BN288,"mmm-yyyy")),Curves!$11:$11,0)</f>
        <v>21</v>
      </c>
      <c r="CF288" s="34" t="n">
        <f aca="false">MATCH(CONCATENATE("B ",TEXT($BN288,"mmm-yyyy")),Curves!$11:$11,0)</f>
        <v>9</v>
      </c>
      <c r="CG288" s="34" t="n">
        <f aca="false">MATCH(CONCATENATE("DISC ",TEXT($BN288,"mmm-yyyy")),Curves!$11:$11,0)</f>
        <v>33</v>
      </c>
      <c r="CH288" s="34"/>
      <c r="CI288" s="34" t="n">
        <f aca="false">MATCH(CONCATENATE("NG ",TEXT($BO288,"mmm-yyyy")),Curves!$11:$11,0)</f>
        <v>22</v>
      </c>
      <c r="CJ288" s="34" t="n">
        <f aca="false">MATCH(CONCATENATE("B ",TEXT($BO288,"mmm-yyyy")),Curves!$11:$11,0)</f>
        <v>10</v>
      </c>
      <c r="CK288" s="34" t="n">
        <f aca="false">MATCH(CONCATENATE("DISC ",TEXT($BO288,"mmm-yyyy")),Curves!$11:$11,0)</f>
        <v>34</v>
      </c>
      <c r="CL288" s="34"/>
      <c r="CM288" s="34" t="n">
        <f aca="false">MATCH(CONCATENATE("NG ",TEXT($BP288,"mmm-yyyy")),Curves!$11:$11,0)</f>
        <v>23</v>
      </c>
      <c r="CN288" s="34" t="n">
        <f aca="false">MATCH(CONCATENATE("B ",TEXT($BP288,"mmm-yyyy")),Curves!$11:$11,0)</f>
        <v>11</v>
      </c>
      <c r="CO288" s="34" t="n">
        <f aca="false">MATCH(CONCATENATE("DISC ",TEXT($BP288,"mmm-yyyy")),Curves!$11:$11,0)</f>
        <v>35</v>
      </c>
      <c r="CP288" s="34"/>
      <c r="CQ288" s="34" t="n">
        <f aca="false">MATCH(CONCATENATE("NG ",TEXT($BQ288,"mmm-yyyy")),Curves!$11:$11,0)</f>
        <v>24</v>
      </c>
      <c r="CR288" s="34" t="n">
        <f aca="false">MATCH(CONCATENATE("B ",TEXT($BQ288,"mmm-yyyy")),Curves!$11:$11,0)</f>
        <v>12</v>
      </c>
      <c r="CS288" s="34" t="n">
        <f aca="false">MATCH(CONCATENATE("DISC ",TEXT($BQ288,"mmm-yyyy")),Curves!$11:$11,0)</f>
        <v>36</v>
      </c>
      <c r="CT288" s="34"/>
      <c r="CU288" s="34" t="n">
        <f aca="false">MATCH(CONCATENATE("NG ",TEXT($BR288,"mmm-yyyy")),Curves!$11:$11,0)</f>
        <v>25</v>
      </c>
      <c r="CV288" s="34" t="n">
        <f aca="false">MATCH(CONCATENATE("B ",TEXT($BR288,"mmm-yyyy")),Curves!$11:$11,0)</f>
        <v>13</v>
      </c>
      <c r="CW288" s="34" t="n">
        <f aca="false">MATCH(CONCATENATE("DISC ",TEXT($BR288,"mmm-yyyy")),Curves!$11:$11,0)</f>
        <v>37</v>
      </c>
      <c r="CX288" s="34"/>
      <c r="CY288" s="34" t="n">
        <f aca="false">MATCH(CONCATENATE("NG ",TEXT($BS288,"mmm-yyyy")),Curves!$11:$11,0)</f>
        <v>26</v>
      </c>
      <c r="CZ288" s="34" t="n">
        <f aca="false">MATCH(CONCATENATE("B ",TEXT($BS288,"mmm-yyyy")),Curves!$11:$11,0)</f>
        <v>14</v>
      </c>
      <c r="DA288" s="34" t="n">
        <f aca="false">MATCH(CONCATENATE("DISC ",TEXT($BS288,"mmm-yyyy")),Curves!$11:$11,0)</f>
        <v>38</v>
      </c>
      <c r="DB288" s="34"/>
      <c r="DC288" s="34" t="n">
        <f aca="false">MATCH(CONCATENATE("NG ",TEXT($BT288,"mmm-yyyy")),Curves!$11:$11,0)</f>
        <v>27</v>
      </c>
      <c r="DD288" s="34" t="n">
        <f aca="false">MATCH(CONCATENATE("B ",TEXT($BT288,"mmm-yyyy")),Curves!$11:$11,0)</f>
        <v>15</v>
      </c>
      <c r="DE288" s="34" t="n">
        <f aca="false">MATCH(CONCATENATE("DISC ",TEXT($BT288,"mmm-yyyy")),Curves!$11:$11,0)</f>
        <v>39</v>
      </c>
      <c r="DF288" s="34"/>
      <c r="DG288" s="34" t="n">
        <f aca="false">MATCH(CONCATENATE("NG ",TEXT($BU288,"mmm-yyyy")),Curves!$11:$11,0)</f>
        <v>28</v>
      </c>
      <c r="DH288" s="34" t="n">
        <f aca="false">MATCH(CONCATENATE("B ",TEXT($BU288,"mmm-yyyy")),Curves!$11:$11,0)</f>
        <v>16</v>
      </c>
      <c r="DI288" s="34" t="n">
        <f aca="false">MATCH(CONCATENATE("DISC ",TEXT($BU288,"mmm-yyyy")),Curves!$11:$11,0)</f>
        <v>40</v>
      </c>
      <c r="DK288" s="34" t="n">
        <f aca="false">MATCH(CONCATENATE("NG ",TEXT($BV288,"mmm-yyyy")),Curves!$11:$11,0)</f>
        <v>29</v>
      </c>
      <c r="DL288" s="34" t="n">
        <f aca="false">MATCH(CONCATENATE("B ",TEXT($BV288,"mmm-yyyy")),Curves!$11:$11,0)</f>
        <v>17</v>
      </c>
      <c r="DM288" s="34" t="n">
        <f aca="false">MATCH(CONCATENATE("DISC ",TEXT($BV288,"mmm-yyyy")),Curves!$11:$11,0)</f>
        <v>41</v>
      </c>
      <c r="DO288" s="34" t="n">
        <f aca="false">MATCH(CONCATENATE("NG ",TEXT($BW288,"mmm-yyyy")),Curves!$11:$11,0)</f>
        <v>30</v>
      </c>
      <c r="DP288" s="34" t="n">
        <f aca="false">MATCH(CONCATENATE("B ",TEXT($BW288,"mmm-yyyy")),Curves!$11:$11,0)</f>
        <v>18</v>
      </c>
      <c r="DQ288" s="34" t="n">
        <f aca="false">MATCH(CONCATENATE("DISC ",TEXT($BW288,"mmm-yyyy")),Curves!$11:$11,0)</f>
        <v>42</v>
      </c>
    </row>
    <row r="289" customFormat="false" ht="12.75" hidden="false" customHeight="false" outlineLevel="0" collapsed="false">
      <c r="B289" s="26" t="n">
        <f aca="false">IF(C289&lt;&gt;"",IF(C289&gt;=(WORKDAY(EOMONTH(C289,0)+1,-2)),EOMONTH(EOMONTH(C289,0)+1,0)+1,EOMONTH(C289,0)+1),"")</f>
        <v>36192</v>
      </c>
      <c r="C289" s="45" t="n">
        <f aca="false">IF(Curves!C298&lt;&gt;"",Curves!C298,"")</f>
        <v>36172</v>
      </c>
      <c r="D289" s="46"/>
      <c r="E289" s="47" t="n">
        <f aca="false">(T289+U289)*V289</f>
        <v>0</v>
      </c>
      <c r="F289" s="47" t="n">
        <f aca="false">(X289+Y289)*Z289</f>
        <v>0</v>
      </c>
      <c r="G289" s="47" t="n">
        <f aca="false">(AB289+AC289)*AD289</f>
        <v>0</v>
      </c>
      <c r="H289" s="47" t="n">
        <f aca="false">(AF289+AG289)*AH289</f>
        <v>0</v>
      </c>
      <c r="I289" s="47" t="n">
        <f aca="false">(AJ289+AK289)*AL289</f>
        <v>0</v>
      </c>
      <c r="J289" s="47" t="n">
        <f aca="false">(AN289+AO289)*AP289</f>
        <v>0</v>
      </c>
      <c r="K289" s="47" t="n">
        <f aca="false">(AR289+AS289)*AT289</f>
        <v>0</v>
      </c>
      <c r="L289" s="47" t="n">
        <f aca="false">(AV289+AW289)*AX289</f>
        <v>0</v>
      </c>
      <c r="M289" s="47" t="n">
        <f aca="false">(AZ289+BA289)*BB289</f>
        <v>0</v>
      </c>
      <c r="N289" s="47" t="n">
        <f aca="false">(BD289+BE289)*BF289</f>
        <v>2.10515085963257</v>
      </c>
      <c r="O289" s="48" t="n">
        <f aca="false">(BH289+BI289)*BJ289</f>
        <v>2.10591757987218</v>
      </c>
      <c r="P289" s="49" t="n">
        <f aca="false">MAX(E289:O289)</f>
        <v>2.10591757987218</v>
      </c>
      <c r="Q289" s="49" t="n">
        <f aca="false">MIN(N289:O289)</f>
        <v>2.10515085963257</v>
      </c>
      <c r="R289" s="50" t="n">
        <f aca="false">IF(P289-Q289&lt;&gt;0,P289-Q289,R288)</f>
        <v>0.000766720239617769</v>
      </c>
      <c r="T289" s="31" t="n">
        <f aca="false">INDEX(Curves!$A$12:$AZ$907,$BZ289,CA289)</f>
        <v>0</v>
      </c>
      <c r="U289" s="31" t="n">
        <f aca="false">INDEX(Curves!$A$12:$AZ$907,$BZ289,CB289)</f>
        <v>0</v>
      </c>
      <c r="V289" s="31" t="n">
        <f aca="false">INDEX(Curves!$A$12:$AZ$907,$BZ289,CC289)</f>
        <v>0</v>
      </c>
      <c r="W289" s="31"/>
      <c r="X289" s="31" t="n">
        <f aca="false">INDEX(Curves!$A$12:$AZ$907,$BZ289,CE289)</f>
        <v>0</v>
      </c>
      <c r="Y289" s="31" t="n">
        <f aca="false">INDEX(Curves!$A$12:$AZ$907,$BZ289,CF289)</f>
        <v>0</v>
      </c>
      <c r="Z289" s="31" t="n">
        <f aca="false">INDEX(Curves!$A$12:$AZ$907,$BZ289,CG289)</f>
        <v>0</v>
      </c>
      <c r="AA289" s="31"/>
      <c r="AB289" s="31" t="n">
        <f aca="false">INDEX(Curves!$A$12:$AZ$907,$BZ289,CI289)</f>
        <v>0</v>
      </c>
      <c r="AC289" s="31" t="n">
        <f aca="false">INDEX(Curves!$A$12:$AZ$907,$BZ289,CJ289)</f>
        <v>0</v>
      </c>
      <c r="AD289" s="31" t="n">
        <f aca="false">INDEX(Curves!$A$12:$AZ$907,$BZ289,CK289)</f>
        <v>0</v>
      </c>
      <c r="AE289" s="31"/>
      <c r="AF289" s="31" t="n">
        <f aca="false">INDEX(Curves!$A$12:$AZ$907,$BZ289,CM289)</f>
        <v>0</v>
      </c>
      <c r="AG289" s="31" t="n">
        <f aca="false">INDEX(Curves!$A$12:$AZ$907,$BZ289,CN289)</f>
        <v>0</v>
      </c>
      <c r="AH289" s="31" t="n">
        <f aca="false">INDEX(Curves!$A$12:$AZ$907,$BZ289,CO289)</f>
        <v>0</v>
      </c>
      <c r="AI289" s="31"/>
      <c r="AJ289" s="31" t="n">
        <f aca="false">INDEX(Curves!$A$12:$AZ$907,$BZ289,CQ289)</f>
        <v>0</v>
      </c>
      <c r="AK289" s="31" t="n">
        <f aca="false">INDEX(Curves!$A$12:$AZ$907,$BZ289,CR289)</f>
        <v>0</v>
      </c>
      <c r="AL289" s="31" t="n">
        <f aca="false">INDEX(Curves!$A$12:$AZ$907,$BZ289,CS289)</f>
        <v>0</v>
      </c>
      <c r="AM289" s="31"/>
      <c r="AN289" s="31" t="n">
        <f aca="false">INDEX(Curves!$A$12:$AZ$907,$BZ289,CU289)</f>
        <v>0</v>
      </c>
      <c r="AO289" s="31" t="n">
        <f aca="false">INDEX(Curves!$A$12:$AZ$907,$BZ289,CV289)</f>
        <v>0</v>
      </c>
      <c r="AP289" s="31" t="n">
        <f aca="false">INDEX(Curves!$A$12:$AZ$907,$BZ289,CW289)</f>
        <v>0</v>
      </c>
      <c r="AQ289" s="31"/>
      <c r="AR289" s="31" t="n">
        <f aca="false">INDEX(Curves!$A$12:$AZ$907,$BZ289,CY289)</f>
        <v>0</v>
      </c>
      <c r="AS289" s="31" t="n">
        <f aca="false">INDEX(Curves!$A$12:$AZ$907,$BZ289,CZ289)</f>
        <v>0</v>
      </c>
      <c r="AT289" s="31" t="n">
        <f aca="false">INDEX(Curves!$A$12:$AZ$907,$BZ289,DA289)</f>
        <v>0</v>
      </c>
      <c r="AU289" s="31"/>
      <c r="AV289" s="31" t="n">
        <f aca="false">INDEX(Curves!$A$12:$AZ$907,$BZ289,DC289)</f>
        <v>0</v>
      </c>
      <c r="AW289" s="31" t="n">
        <f aca="false">INDEX(Curves!$A$12:$AZ$907,$BZ289,DD289)</f>
        <v>0</v>
      </c>
      <c r="AX289" s="31" t="n">
        <f aca="false">INDEX(Curves!$A$12:$AZ$907,$BZ289,DE289)</f>
        <v>0</v>
      </c>
      <c r="AY289" s="31"/>
      <c r="AZ289" s="31" t="n">
        <f aca="false">INDEX(Curves!$A$12:$AZ$907,$BZ289,DG289)</f>
        <v>0</v>
      </c>
      <c r="BA289" s="31" t="n">
        <f aca="false">INDEX(Curves!$A$12:$AZ$907,$BZ289,DH289)</f>
        <v>0</v>
      </c>
      <c r="BB289" s="31" t="n">
        <f aca="false">INDEX(Curves!$A$12:$AZ$907,$BZ289,DI289)</f>
        <v>0</v>
      </c>
      <c r="BC289" s="31"/>
      <c r="BD289" s="31" t="n">
        <f aca="false">INDEX(Curves!$A$12:$AZ$907,$BZ289,DK289)</f>
        <v>1.821</v>
      </c>
      <c r="BE289" s="31" t="n">
        <f aca="false">INDEX(Curves!$A$12:$AZ$907,$BZ289,DL289)</f>
        <v>0.29</v>
      </c>
      <c r="BF289" s="31" t="n">
        <f aca="false">INDEX(Curves!$A$12:$AZ$907,$BZ289,DM289)</f>
        <v>0.997229208731675</v>
      </c>
      <c r="BG289" s="31"/>
      <c r="BH289" s="31" t="n">
        <f aca="false">INDEX(Curves!$A$12:$AZ$907,$BZ289,DO289)</f>
        <v>1.85</v>
      </c>
      <c r="BI289" s="31" t="n">
        <f aca="false">INDEX(Curves!$A$12:$AZ$907,$BZ289,DP289)</f>
        <v>0.27</v>
      </c>
      <c r="BJ289" s="31" t="n">
        <f aca="false">INDEX(Curves!$A$12:$AZ$907,$BZ289,DQ289)</f>
        <v>0.993357348996313</v>
      </c>
      <c r="BK289" s="0"/>
      <c r="BL289" s="0"/>
      <c r="BM289" s="51" t="n">
        <f aca="false">BM288</f>
        <v>35916</v>
      </c>
      <c r="BN289" s="51" t="n">
        <f aca="false">EOMONTH(BM289,1)</f>
        <v>35976</v>
      </c>
      <c r="BO289" s="51" t="n">
        <f aca="false">EOMONTH(BN289,1)</f>
        <v>36007</v>
      </c>
      <c r="BP289" s="51" t="n">
        <f aca="false">EOMONTH(BO289,1)</f>
        <v>36038</v>
      </c>
      <c r="BQ289" s="51" t="n">
        <f aca="false">EOMONTH(BP289,1)</f>
        <v>36068</v>
      </c>
      <c r="BR289" s="51" t="n">
        <f aca="false">EOMONTH(BQ289,1)</f>
        <v>36099</v>
      </c>
      <c r="BS289" s="51" t="n">
        <f aca="false">EOMONTH(BR289,1)</f>
        <v>36129</v>
      </c>
      <c r="BT289" s="51" t="n">
        <f aca="false">EOMONTH(BS289,1)</f>
        <v>36160</v>
      </c>
      <c r="BU289" s="51" t="n">
        <f aca="false">EOMONTH(BT289,1)</f>
        <v>36191</v>
      </c>
      <c r="BV289" s="51" t="n">
        <f aca="false">EOMONTH(BU289,1)</f>
        <v>36219</v>
      </c>
      <c r="BW289" s="51" t="n">
        <f aca="false">EOMONTH(BV289,1)</f>
        <v>36250</v>
      </c>
      <c r="BX289" s="52"/>
      <c r="BZ289" s="34" t="n">
        <f aca="false">MATCH(C289,Curves!$C$12:$C$433,0)</f>
        <v>287</v>
      </c>
      <c r="CA289" s="34" t="n">
        <f aca="false">MATCH(CONCATENATE("NG ",TEXT($BM289,"mmm-yyyy")),Curves!$11:$11,0)</f>
        <v>20</v>
      </c>
      <c r="CB289" s="34" t="n">
        <f aca="false">MATCH(CONCATENATE("B ",TEXT($BM289,"mmm-yyyy")),Curves!$11:$11,0)</f>
        <v>8</v>
      </c>
      <c r="CC289" s="34" t="n">
        <f aca="false">MATCH(CONCATENATE("DISC ",TEXT($BM289,"mmm-yyyy")),Curves!$11:$11,0)</f>
        <v>32</v>
      </c>
      <c r="CD289" s="34"/>
      <c r="CE289" s="34" t="n">
        <f aca="false">MATCH(CONCATENATE("NG ",TEXT($BN289,"mmm-yyyy")),Curves!$11:$11,0)</f>
        <v>21</v>
      </c>
      <c r="CF289" s="34" t="n">
        <f aca="false">MATCH(CONCATENATE("B ",TEXT($BN289,"mmm-yyyy")),Curves!$11:$11,0)</f>
        <v>9</v>
      </c>
      <c r="CG289" s="34" t="n">
        <f aca="false">MATCH(CONCATENATE("DISC ",TEXT($BN289,"mmm-yyyy")),Curves!$11:$11,0)</f>
        <v>33</v>
      </c>
      <c r="CH289" s="34"/>
      <c r="CI289" s="34" t="n">
        <f aca="false">MATCH(CONCATENATE("NG ",TEXT($BO289,"mmm-yyyy")),Curves!$11:$11,0)</f>
        <v>22</v>
      </c>
      <c r="CJ289" s="34" t="n">
        <f aca="false">MATCH(CONCATENATE("B ",TEXT($BO289,"mmm-yyyy")),Curves!$11:$11,0)</f>
        <v>10</v>
      </c>
      <c r="CK289" s="34" t="n">
        <f aca="false">MATCH(CONCATENATE("DISC ",TEXT($BO289,"mmm-yyyy")),Curves!$11:$11,0)</f>
        <v>34</v>
      </c>
      <c r="CL289" s="34"/>
      <c r="CM289" s="34" t="n">
        <f aca="false">MATCH(CONCATENATE("NG ",TEXT($BP289,"mmm-yyyy")),Curves!$11:$11,0)</f>
        <v>23</v>
      </c>
      <c r="CN289" s="34" t="n">
        <f aca="false">MATCH(CONCATENATE("B ",TEXT($BP289,"mmm-yyyy")),Curves!$11:$11,0)</f>
        <v>11</v>
      </c>
      <c r="CO289" s="34" t="n">
        <f aca="false">MATCH(CONCATENATE("DISC ",TEXT($BP289,"mmm-yyyy")),Curves!$11:$11,0)</f>
        <v>35</v>
      </c>
      <c r="CP289" s="34"/>
      <c r="CQ289" s="34" t="n">
        <f aca="false">MATCH(CONCATENATE("NG ",TEXT($BQ289,"mmm-yyyy")),Curves!$11:$11,0)</f>
        <v>24</v>
      </c>
      <c r="CR289" s="34" t="n">
        <f aca="false">MATCH(CONCATENATE("B ",TEXT($BQ289,"mmm-yyyy")),Curves!$11:$11,0)</f>
        <v>12</v>
      </c>
      <c r="CS289" s="34" t="n">
        <f aca="false">MATCH(CONCATENATE("DISC ",TEXT($BQ289,"mmm-yyyy")),Curves!$11:$11,0)</f>
        <v>36</v>
      </c>
      <c r="CT289" s="34"/>
      <c r="CU289" s="34" t="n">
        <f aca="false">MATCH(CONCATENATE("NG ",TEXT($BR289,"mmm-yyyy")),Curves!$11:$11,0)</f>
        <v>25</v>
      </c>
      <c r="CV289" s="34" t="n">
        <f aca="false">MATCH(CONCATENATE("B ",TEXT($BR289,"mmm-yyyy")),Curves!$11:$11,0)</f>
        <v>13</v>
      </c>
      <c r="CW289" s="34" t="n">
        <f aca="false">MATCH(CONCATENATE("DISC ",TEXT($BR289,"mmm-yyyy")),Curves!$11:$11,0)</f>
        <v>37</v>
      </c>
      <c r="CX289" s="34"/>
      <c r="CY289" s="34" t="n">
        <f aca="false">MATCH(CONCATENATE("NG ",TEXT($BS289,"mmm-yyyy")),Curves!$11:$11,0)</f>
        <v>26</v>
      </c>
      <c r="CZ289" s="34" t="n">
        <f aca="false">MATCH(CONCATENATE("B ",TEXT($BS289,"mmm-yyyy")),Curves!$11:$11,0)</f>
        <v>14</v>
      </c>
      <c r="DA289" s="34" t="n">
        <f aca="false">MATCH(CONCATENATE("DISC ",TEXT($BS289,"mmm-yyyy")),Curves!$11:$11,0)</f>
        <v>38</v>
      </c>
      <c r="DB289" s="34"/>
      <c r="DC289" s="34" t="n">
        <f aca="false">MATCH(CONCATENATE("NG ",TEXT($BT289,"mmm-yyyy")),Curves!$11:$11,0)</f>
        <v>27</v>
      </c>
      <c r="DD289" s="34" t="n">
        <f aca="false">MATCH(CONCATENATE("B ",TEXT($BT289,"mmm-yyyy")),Curves!$11:$11,0)</f>
        <v>15</v>
      </c>
      <c r="DE289" s="34" t="n">
        <f aca="false">MATCH(CONCATENATE("DISC ",TEXT($BT289,"mmm-yyyy")),Curves!$11:$11,0)</f>
        <v>39</v>
      </c>
      <c r="DF289" s="34"/>
      <c r="DG289" s="34" t="n">
        <f aca="false">MATCH(CONCATENATE("NG ",TEXT($BU289,"mmm-yyyy")),Curves!$11:$11,0)</f>
        <v>28</v>
      </c>
      <c r="DH289" s="34" t="n">
        <f aca="false">MATCH(CONCATENATE("B ",TEXT($BU289,"mmm-yyyy")),Curves!$11:$11,0)</f>
        <v>16</v>
      </c>
      <c r="DI289" s="34" t="n">
        <f aca="false">MATCH(CONCATENATE("DISC ",TEXT($BU289,"mmm-yyyy")),Curves!$11:$11,0)</f>
        <v>40</v>
      </c>
      <c r="DK289" s="34" t="n">
        <f aca="false">MATCH(CONCATENATE("NG ",TEXT($BV289,"mmm-yyyy")),Curves!$11:$11,0)</f>
        <v>29</v>
      </c>
      <c r="DL289" s="34" t="n">
        <f aca="false">MATCH(CONCATENATE("B ",TEXT($BV289,"mmm-yyyy")),Curves!$11:$11,0)</f>
        <v>17</v>
      </c>
      <c r="DM289" s="34" t="n">
        <f aca="false">MATCH(CONCATENATE("DISC ",TEXT($BV289,"mmm-yyyy")),Curves!$11:$11,0)</f>
        <v>41</v>
      </c>
      <c r="DO289" s="34" t="n">
        <f aca="false">MATCH(CONCATENATE("NG ",TEXT($BW289,"mmm-yyyy")),Curves!$11:$11,0)</f>
        <v>30</v>
      </c>
      <c r="DP289" s="34" t="n">
        <f aca="false">MATCH(CONCATENATE("B ",TEXT($BW289,"mmm-yyyy")),Curves!$11:$11,0)</f>
        <v>18</v>
      </c>
      <c r="DQ289" s="34" t="n">
        <f aca="false">MATCH(CONCATENATE("DISC ",TEXT($BW289,"mmm-yyyy")),Curves!$11:$11,0)</f>
        <v>42</v>
      </c>
    </row>
    <row r="290" customFormat="false" ht="12.75" hidden="false" customHeight="false" outlineLevel="0" collapsed="false">
      <c r="B290" s="26" t="n">
        <f aca="false">IF(C290&lt;&gt;"",IF(C290&gt;=(WORKDAY(EOMONTH(C290,0)+1,-2)),EOMONTH(EOMONTH(C290,0)+1,0)+1,EOMONTH(C290,0)+1),"")</f>
        <v>36192</v>
      </c>
      <c r="C290" s="45" t="n">
        <f aca="false">IF(Curves!C299&lt;&gt;"",Curves!C299,"")</f>
        <v>36173</v>
      </c>
      <c r="D290" s="46"/>
      <c r="E290" s="47" t="n">
        <f aca="false">(T290+U290)*V290</f>
        <v>0</v>
      </c>
      <c r="F290" s="47" t="n">
        <f aca="false">(X290+Y290)*Z290</f>
        <v>0</v>
      </c>
      <c r="G290" s="47" t="n">
        <f aca="false">(AB290+AC290)*AD290</f>
        <v>0</v>
      </c>
      <c r="H290" s="47" t="n">
        <f aca="false">(AF290+AG290)*AH290</f>
        <v>0</v>
      </c>
      <c r="I290" s="47" t="n">
        <f aca="false">(AJ290+AK290)*AL290</f>
        <v>0</v>
      </c>
      <c r="J290" s="47" t="n">
        <f aca="false">(AN290+AO290)*AP290</f>
        <v>0</v>
      </c>
      <c r="K290" s="47" t="n">
        <f aca="false">(AR290+AS290)*AT290</f>
        <v>0</v>
      </c>
      <c r="L290" s="47" t="n">
        <f aca="false">(AV290+AW290)*AX290</f>
        <v>0</v>
      </c>
      <c r="M290" s="47" t="n">
        <f aca="false">(AZ290+BA290)*BB290</f>
        <v>0</v>
      </c>
      <c r="N290" s="47" t="n">
        <f aca="false">(BD290+BE290)*BF290</f>
        <v>2.06459430649568</v>
      </c>
      <c r="O290" s="48" t="n">
        <f aca="false">(BH290+BI290)*BJ290</f>
        <v>2.06554687949188</v>
      </c>
      <c r="P290" s="49" t="n">
        <f aca="false">MAX(E290:O290)</f>
        <v>2.06554687949188</v>
      </c>
      <c r="Q290" s="49" t="n">
        <f aca="false">MIN(N290:O290)</f>
        <v>2.06459430649568</v>
      </c>
      <c r="R290" s="50" t="n">
        <f aca="false">IF(P290-Q290&lt;&gt;0,P290-Q290,R289)</f>
        <v>0.000952572996197887</v>
      </c>
      <c r="T290" s="31" t="n">
        <f aca="false">INDEX(Curves!$A$12:$AZ$907,$BZ290,CA290)</f>
        <v>0</v>
      </c>
      <c r="U290" s="31" t="n">
        <f aca="false">INDEX(Curves!$A$12:$AZ$907,$BZ290,CB290)</f>
        <v>0</v>
      </c>
      <c r="V290" s="31" t="n">
        <f aca="false">INDEX(Curves!$A$12:$AZ$907,$BZ290,CC290)</f>
        <v>0</v>
      </c>
      <c r="W290" s="31"/>
      <c r="X290" s="31" t="n">
        <f aca="false">INDEX(Curves!$A$12:$AZ$907,$BZ290,CE290)</f>
        <v>0</v>
      </c>
      <c r="Y290" s="31" t="n">
        <f aca="false">INDEX(Curves!$A$12:$AZ$907,$BZ290,CF290)</f>
        <v>0</v>
      </c>
      <c r="Z290" s="31" t="n">
        <f aca="false">INDEX(Curves!$A$12:$AZ$907,$BZ290,CG290)</f>
        <v>0</v>
      </c>
      <c r="AA290" s="31"/>
      <c r="AB290" s="31" t="n">
        <f aca="false">INDEX(Curves!$A$12:$AZ$907,$BZ290,CI290)</f>
        <v>0</v>
      </c>
      <c r="AC290" s="31" t="n">
        <f aca="false">INDEX(Curves!$A$12:$AZ$907,$BZ290,CJ290)</f>
        <v>0</v>
      </c>
      <c r="AD290" s="31" t="n">
        <f aca="false">INDEX(Curves!$A$12:$AZ$907,$BZ290,CK290)</f>
        <v>0</v>
      </c>
      <c r="AE290" s="31"/>
      <c r="AF290" s="31" t="n">
        <f aca="false">INDEX(Curves!$A$12:$AZ$907,$BZ290,CM290)</f>
        <v>0</v>
      </c>
      <c r="AG290" s="31" t="n">
        <f aca="false">INDEX(Curves!$A$12:$AZ$907,$BZ290,CN290)</f>
        <v>0</v>
      </c>
      <c r="AH290" s="31" t="n">
        <f aca="false">INDEX(Curves!$A$12:$AZ$907,$BZ290,CO290)</f>
        <v>0</v>
      </c>
      <c r="AI290" s="31"/>
      <c r="AJ290" s="31" t="n">
        <f aca="false">INDEX(Curves!$A$12:$AZ$907,$BZ290,CQ290)</f>
        <v>0</v>
      </c>
      <c r="AK290" s="31" t="n">
        <f aca="false">INDEX(Curves!$A$12:$AZ$907,$BZ290,CR290)</f>
        <v>0</v>
      </c>
      <c r="AL290" s="31" t="n">
        <f aca="false">INDEX(Curves!$A$12:$AZ$907,$BZ290,CS290)</f>
        <v>0</v>
      </c>
      <c r="AM290" s="31"/>
      <c r="AN290" s="31" t="n">
        <f aca="false">INDEX(Curves!$A$12:$AZ$907,$BZ290,CU290)</f>
        <v>0</v>
      </c>
      <c r="AO290" s="31" t="n">
        <f aca="false">INDEX(Curves!$A$12:$AZ$907,$BZ290,CV290)</f>
        <v>0</v>
      </c>
      <c r="AP290" s="31" t="n">
        <f aca="false">INDEX(Curves!$A$12:$AZ$907,$BZ290,CW290)</f>
        <v>0</v>
      </c>
      <c r="AQ290" s="31"/>
      <c r="AR290" s="31" t="n">
        <f aca="false">INDEX(Curves!$A$12:$AZ$907,$BZ290,CY290)</f>
        <v>0</v>
      </c>
      <c r="AS290" s="31" t="n">
        <f aca="false">INDEX(Curves!$A$12:$AZ$907,$BZ290,CZ290)</f>
        <v>0</v>
      </c>
      <c r="AT290" s="31" t="n">
        <f aca="false">INDEX(Curves!$A$12:$AZ$907,$BZ290,DA290)</f>
        <v>0</v>
      </c>
      <c r="AU290" s="31"/>
      <c r="AV290" s="31" t="n">
        <f aca="false">INDEX(Curves!$A$12:$AZ$907,$BZ290,DC290)</f>
        <v>0</v>
      </c>
      <c r="AW290" s="31" t="n">
        <f aca="false">INDEX(Curves!$A$12:$AZ$907,$BZ290,DD290)</f>
        <v>0</v>
      </c>
      <c r="AX290" s="31" t="n">
        <f aca="false">INDEX(Curves!$A$12:$AZ$907,$BZ290,DE290)</f>
        <v>0</v>
      </c>
      <c r="AY290" s="31"/>
      <c r="AZ290" s="31" t="n">
        <f aca="false">INDEX(Curves!$A$12:$AZ$907,$BZ290,DG290)</f>
        <v>0</v>
      </c>
      <c r="BA290" s="31" t="n">
        <f aca="false">INDEX(Curves!$A$12:$AZ$907,$BZ290,DH290)</f>
        <v>0</v>
      </c>
      <c r="BB290" s="31" t="n">
        <f aca="false">INDEX(Curves!$A$12:$AZ$907,$BZ290,DI290)</f>
        <v>0</v>
      </c>
      <c r="BC290" s="31"/>
      <c r="BD290" s="31" t="n">
        <f aca="false">INDEX(Curves!$A$12:$AZ$907,$BZ290,DK290)</f>
        <v>1.77</v>
      </c>
      <c r="BE290" s="31" t="n">
        <f aca="false">INDEX(Curves!$A$12:$AZ$907,$BZ290,DL290)</f>
        <v>0.3</v>
      </c>
      <c r="BF290" s="31" t="n">
        <f aca="false">INDEX(Curves!$A$12:$AZ$907,$BZ290,DM290)</f>
        <v>0.997388553862649</v>
      </c>
      <c r="BG290" s="31"/>
      <c r="BH290" s="31" t="n">
        <f aca="false">INDEX(Curves!$A$12:$AZ$907,$BZ290,DO290)</f>
        <v>1.799</v>
      </c>
      <c r="BI290" s="31" t="n">
        <f aca="false">INDEX(Curves!$A$12:$AZ$907,$BZ290,DP290)</f>
        <v>0.28</v>
      </c>
      <c r="BJ290" s="31" t="n">
        <f aca="false">INDEX(Curves!$A$12:$AZ$907,$BZ290,DQ290)</f>
        <v>0.993529042564638</v>
      </c>
      <c r="BK290" s="0"/>
      <c r="BL290" s="0"/>
      <c r="BM290" s="51" t="n">
        <f aca="false">BM289</f>
        <v>35916</v>
      </c>
      <c r="BN290" s="51" t="n">
        <f aca="false">EOMONTH(BM290,1)</f>
        <v>35976</v>
      </c>
      <c r="BO290" s="51" t="n">
        <f aca="false">EOMONTH(BN290,1)</f>
        <v>36007</v>
      </c>
      <c r="BP290" s="51" t="n">
        <f aca="false">EOMONTH(BO290,1)</f>
        <v>36038</v>
      </c>
      <c r="BQ290" s="51" t="n">
        <f aca="false">EOMONTH(BP290,1)</f>
        <v>36068</v>
      </c>
      <c r="BR290" s="51" t="n">
        <f aca="false">EOMONTH(BQ290,1)</f>
        <v>36099</v>
      </c>
      <c r="BS290" s="51" t="n">
        <f aca="false">EOMONTH(BR290,1)</f>
        <v>36129</v>
      </c>
      <c r="BT290" s="51" t="n">
        <f aca="false">EOMONTH(BS290,1)</f>
        <v>36160</v>
      </c>
      <c r="BU290" s="51" t="n">
        <f aca="false">EOMONTH(BT290,1)</f>
        <v>36191</v>
      </c>
      <c r="BV290" s="51" t="n">
        <f aca="false">EOMONTH(BU290,1)</f>
        <v>36219</v>
      </c>
      <c r="BW290" s="51" t="n">
        <f aca="false">EOMONTH(BV290,1)</f>
        <v>36250</v>
      </c>
      <c r="BX290" s="52"/>
      <c r="BZ290" s="34" t="n">
        <f aca="false">MATCH(C290,Curves!$C$12:$C$433,0)</f>
        <v>288</v>
      </c>
      <c r="CA290" s="34" t="n">
        <f aca="false">MATCH(CONCATENATE("NG ",TEXT($BM290,"mmm-yyyy")),Curves!$11:$11,0)</f>
        <v>20</v>
      </c>
      <c r="CB290" s="34" t="n">
        <f aca="false">MATCH(CONCATENATE("B ",TEXT($BM290,"mmm-yyyy")),Curves!$11:$11,0)</f>
        <v>8</v>
      </c>
      <c r="CC290" s="34" t="n">
        <f aca="false">MATCH(CONCATENATE("DISC ",TEXT($BM290,"mmm-yyyy")),Curves!$11:$11,0)</f>
        <v>32</v>
      </c>
      <c r="CD290" s="34"/>
      <c r="CE290" s="34" t="n">
        <f aca="false">MATCH(CONCATENATE("NG ",TEXT($BN290,"mmm-yyyy")),Curves!$11:$11,0)</f>
        <v>21</v>
      </c>
      <c r="CF290" s="34" t="n">
        <f aca="false">MATCH(CONCATENATE("B ",TEXT($BN290,"mmm-yyyy")),Curves!$11:$11,0)</f>
        <v>9</v>
      </c>
      <c r="CG290" s="34" t="n">
        <f aca="false">MATCH(CONCATENATE("DISC ",TEXT($BN290,"mmm-yyyy")),Curves!$11:$11,0)</f>
        <v>33</v>
      </c>
      <c r="CH290" s="34"/>
      <c r="CI290" s="34" t="n">
        <f aca="false">MATCH(CONCATENATE("NG ",TEXT($BO290,"mmm-yyyy")),Curves!$11:$11,0)</f>
        <v>22</v>
      </c>
      <c r="CJ290" s="34" t="n">
        <f aca="false">MATCH(CONCATENATE("B ",TEXT($BO290,"mmm-yyyy")),Curves!$11:$11,0)</f>
        <v>10</v>
      </c>
      <c r="CK290" s="34" t="n">
        <f aca="false">MATCH(CONCATENATE("DISC ",TEXT($BO290,"mmm-yyyy")),Curves!$11:$11,0)</f>
        <v>34</v>
      </c>
      <c r="CL290" s="34"/>
      <c r="CM290" s="34" t="n">
        <f aca="false">MATCH(CONCATENATE("NG ",TEXT($BP290,"mmm-yyyy")),Curves!$11:$11,0)</f>
        <v>23</v>
      </c>
      <c r="CN290" s="34" t="n">
        <f aca="false">MATCH(CONCATENATE("B ",TEXT($BP290,"mmm-yyyy")),Curves!$11:$11,0)</f>
        <v>11</v>
      </c>
      <c r="CO290" s="34" t="n">
        <f aca="false">MATCH(CONCATENATE("DISC ",TEXT($BP290,"mmm-yyyy")),Curves!$11:$11,0)</f>
        <v>35</v>
      </c>
      <c r="CP290" s="34"/>
      <c r="CQ290" s="34" t="n">
        <f aca="false">MATCH(CONCATENATE("NG ",TEXT($BQ290,"mmm-yyyy")),Curves!$11:$11,0)</f>
        <v>24</v>
      </c>
      <c r="CR290" s="34" t="n">
        <f aca="false">MATCH(CONCATENATE("B ",TEXT($BQ290,"mmm-yyyy")),Curves!$11:$11,0)</f>
        <v>12</v>
      </c>
      <c r="CS290" s="34" t="n">
        <f aca="false">MATCH(CONCATENATE("DISC ",TEXT($BQ290,"mmm-yyyy")),Curves!$11:$11,0)</f>
        <v>36</v>
      </c>
      <c r="CT290" s="34"/>
      <c r="CU290" s="34" t="n">
        <f aca="false">MATCH(CONCATENATE("NG ",TEXT($BR290,"mmm-yyyy")),Curves!$11:$11,0)</f>
        <v>25</v>
      </c>
      <c r="CV290" s="34" t="n">
        <f aca="false">MATCH(CONCATENATE("B ",TEXT($BR290,"mmm-yyyy")),Curves!$11:$11,0)</f>
        <v>13</v>
      </c>
      <c r="CW290" s="34" t="n">
        <f aca="false">MATCH(CONCATENATE("DISC ",TEXT($BR290,"mmm-yyyy")),Curves!$11:$11,0)</f>
        <v>37</v>
      </c>
      <c r="CX290" s="34"/>
      <c r="CY290" s="34" t="n">
        <f aca="false">MATCH(CONCATENATE("NG ",TEXT($BS290,"mmm-yyyy")),Curves!$11:$11,0)</f>
        <v>26</v>
      </c>
      <c r="CZ290" s="34" t="n">
        <f aca="false">MATCH(CONCATENATE("B ",TEXT($BS290,"mmm-yyyy")),Curves!$11:$11,0)</f>
        <v>14</v>
      </c>
      <c r="DA290" s="34" t="n">
        <f aca="false">MATCH(CONCATENATE("DISC ",TEXT($BS290,"mmm-yyyy")),Curves!$11:$11,0)</f>
        <v>38</v>
      </c>
      <c r="DB290" s="34"/>
      <c r="DC290" s="34" t="n">
        <f aca="false">MATCH(CONCATENATE("NG ",TEXT($BT290,"mmm-yyyy")),Curves!$11:$11,0)</f>
        <v>27</v>
      </c>
      <c r="DD290" s="34" t="n">
        <f aca="false">MATCH(CONCATENATE("B ",TEXT($BT290,"mmm-yyyy")),Curves!$11:$11,0)</f>
        <v>15</v>
      </c>
      <c r="DE290" s="34" t="n">
        <f aca="false">MATCH(CONCATENATE("DISC ",TEXT($BT290,"mmm-yyyy")),Curves!$11:$11,0)</f>
        <v>39</v>
      </c>
      <c r="DF290" s="34"/>
      <c r="DG290" s="34" t="n">
        <f aca="false">MATCH(CONCATENATE("NG ",TEXT($BU290,"mmm-yyyy")),Curves!$11:$11,0)</f>
        <v>28</v>
      </c>
      <c r="DH290" s="34" t="n">
        <f aca="false">MATCH(CONCATENATE("B ",TEXT($BU290,"mmm-yyyy")),Curves!$11:$11,0)</f>
        <v>16</v>
      </c>
      <c r="DI290" s="34" t="n">
        <f aca="false">MATCH(CONCATENATE("DISC ",TEXT($BU290,"mmm-yyyy")),Curves!$11:$11,0)</f>
        <v>40</v>
      </c>
      <c r="DK290" s="34" t="n">
        <f aca="false">MATCH(CONCATENATE("NG ",TEXT($BV290,"mmm-yyyy")),Curves!$11:$11,0)</f>
        <v>29</v>
      </c>
      <c r="DL290" s="34" t="n">
        <f aca="false">MATCH(CONCATENATE("B ",TEXT($BV290,"mmm-yyyy")),Curves!$11:$11,0)</f>
        <v>17</v>
      </c>
      <c r="DM290" s="34" t="n">
        <f aca="false">MATCH(CONCATENATE("DISC ",TEXT($BV290,"mmm-yyyy")),Curves!$11:$11,0)</f>
        <v>41</v>
      </c>
      <c r="DO290" s="34" t="n">
        <f aca="false">MATCH(CONCATENATE("NG ",TEXT($BW290,"mmm-yyyy")),Curves!$11:$11,0)</f>
        <v>30</v>
      </c>
      <c r="DP290" s="34" t="n">
        <f aca="false">MATCH(CONCATENATE("B ",TEXT($BW290,"mmm-yyyy")),Curves!$11:$11,0)</f>
        <v>18</v>
      </c>
      <c r="DQ290" s="34" t="n">
        <f aca="false">MATCH(CONCATENATE("DISC ",TEXT($BW290,"mmm-yyyy")),Curves!$11:$11,0)</f>
        <v>42</v>
      </c>
    </row>
    <row r="291" customFormat="false" ht="12.75" hidden="false" customHeight="false" outlineLevel="0" collapsed="false">
      <c r="B291" s="26" t="n">
        <f aca="false">IF(C291&lt;&gt;"",IF(C291&gt;=(WORKDAY(EOMONTH(C291,0)+1,-2)),EOMONTH(EOMONTH(C291,0)+1,0)+1,EOMONTH(C291,0)+1),"")</f>
        <v>36192</v>
      </c>
      <c r="C291" s="45" t="n">
        <f aca="false">IF(Curves!C300&lt;&gt;"",Curves!C300,"")</f>
        <v>36174</v>
      </c>
      <c r="D291" s="46"/>
      <c r="E291" s="47" t="n">
        <f aca="false">(T291+U291)*V291</f>
        <v>0</v>
      </c>
      <c r="F291" s="47" t="n">
        <f aca="false">(X291+Y291)*Z291</f>
        <v>0</v>
      </c>
      <c r="G291" s="47" t="n">
        <f aca="false">(AB291+AC291)*AD291</f>
        <v>0</v>
      </c>
      <c r="H291" s="47" t="n">
        <f aca="false">(AF291+AG291)*AH291</f>
        <v>0</v>
      </c>
      <c r="I291" s="47" t="n">
        <f aca="false">(AJ291+AK291)*AL291</f>
        <v>0</v>
      </c>
      <c r="J291" s="47" t="n">
        <f aca="false">(AN291+AO291)*AP291</f>
        <v>0</v>
      </c>
      <c r="K291" s="47" t="n">
        <f aca="false">(AR291+AS291)*AT291</f>
        <v>0</v>
      </c>
      <c r="L291" s="47" t="n">
        <f aca="false">(AV291+AW291)*AX291</f>
        <v>0</v>
      </c>
      <c r="M291" s="47" t="n">
        <f aca="false">(AZ291+BA291)*BB291</f>
        <v>0</v>
      </c>
      <c r="N291" s="47" t="n">
        <f aca="false">(BD291+BE291)*BF291</f>
        <v>2.11382435748468</v>
      </c>
      <c r="O291" s="48" t="n">
        <f aca="false">(BH291+BI291)*BJ291</f>
        <v>2.10863555403662</v>
      </c>
      <c r="P291" s="49" t="n">
        <f aca="false">MAX(E291:O291)</f>
        <v>2.11382435748468</v>
      </c>
      <c r="Q291" s="49" t="n">
        <f aca="false">MIN(N291:O291)</f>
        <v>2.10863555403662</v>
      </c>
      <c r="R291" s="50" t="n">
        <f aca="false">IF(P291-Q291&lt;&gt;0,P291-Q291,R290)</f>
        <v>0.00518880344805384</v>
      </c>
      <c r="T291" s="31" t="n">
        <f aca="false">INDEX(Curves!$A$12:$AZ$907,$BZ291,CA291)</f>
        <v>0</v>
      </c>
      <c r="U291" s="31" t="n">
        <f aca="false">INDEX(Curves!$A$12:$AZ$907,$BZ291,CB291)</f>
        <v>0</v>
      </c>
      <c r="V291" s="31" t="n">
        <f aca="false">INDEX(Curves!$A$12:$AZ$907,$BZ291,CC291)</f>
        <v>0</v>
      </c>
      <c r="W291" s="31"/>
      <c r="X291" s="31" t="n">
        <f aca="false">INDEX(Curves!$A$12:$AZ$907,$BZ291,CE291)</f>
        <v>0</v>
      </c>
      <c r="Y291" s="31" t="n">
        <f aca="false">INDEX(Curves!$A$12:$AZ$907,$BZ291,CF291)</f>
        <v>0</v>
      </c>
      <c r="Z291" s="31" t="n">
        <f aca="false">INDEX(Curves!$A$12:$AZ$907,$BZ291,CG291)</f>
        <v>0</v>
      </c>
      <c r="AA291" s="31"/>
      <c r="AB291" s="31" t="n">
        <f aca="false">INDEX(Curves!$A$12:$AZ$907,$BZ291,CI291)</f>
        <v>0</v>
      </c>
      <c r="AC291" s="31" t="n">
        <f aca="false">INDEX(Curves!$A$12:$AZ$907,$BZ291,CJ291)</f>
        <v>0</v>
      </c>
      <c r="AD291" s="31" t="n">
        <f aca="false">INDEX(Curves!$A$12:$AZ$907,$BZ291,CK291)</f>
        <v>0</v>
      </c>
      <c r="AE291" s="31"/>
      <c r="AF291" s="31" t="n">
        <f aca="false">INDEX(Curves!$A$12:$AZ$907,$BZ291,CM291)</f>
        <v>0</v>
      </c>
      <c r="AG291" s="31" t="n">
        <f aca="false">INDEX(Curves!$A$12:$AZ$907,$BZ291,CN291)</f>
        <v>0</v>
      </c>
      <c r="AH291" s="31" t="n">
        <f aca="false">INDEX(Curves!$A$12:$AZ$907,$BZ291,CO291)</f>
        <v>0</v>
      </c>
      <c r="AI291" s="31"/>
      <c r="AJ291" s="31" t="n">
        <f aca="false">INDEX(Curves!$A$12:$AZ$907,$BZ291,CQ291)</f>
        <v>0</v>
      </c>
      <c r="AK291" s="31" t="n">
        <f aca="false">INDEX(Curves!$A$12:$AZ$907,$BZ291,CR291)</f>
        <v>0</v>
      </c>
      <c r="AL291" s="31" t="n">
        <f aca="false">INDEX(Curves!$A$12:$AZ$907,$BZ291,CS291)</f>
        <v>0</v>
      </c>
      <c r="AM291" s="31"/>
      <c r="AN291" s="31" t="n">
        <f aca="false">INDEX(Curves!$A$12:$AZ$907,$BZ291,CU291)</f>
        <v>0</v>
      </c>
      <c r="AO291" s="31" t="n">
        <f aca="false">INDEX(Curves!$A$12:$AZ$907,$BZ291,CV291)</f>
        <v>0</v>
      </c>
      <c r="AP291" s="31" t="n">
        <f aca="false">INDEX(Curves!$A$12:$AZ$907,$BZ291,CW291)</f>
        <v>0</v>
      </c>
      <c r="AQ291" s="31"/>
      <c r="AR291" s="31" t="n">
        <f aca="false">INDEX(Curves!$A$12:$AZ$907,$BZ291,CY291)</f>
        <v>0</v>
      </c>
      <c r="AS291" s="31" t="n">
        <f aca="false">INDEX(Curves!$A$12:$AZ$907,$BZ291,CZ291)</f>
        <v>0</v>
      </c>
      <c r="AT291" s="31" t="n">
        <f aca="false">INDEX(Curves!$A$12:$AZ$907,$BZ291,DA291)</f>
        <v>0</v>
      </c>
      <c r="AU291" s="31"/>
      <c r="AV291" s="31" t="n">
        <f aca="false">INDEX(Curves!$A$12:$AZ$907,$BZ291,DC291)</f>
        <v>0</v>
      </c>
      <c r="AW291" s="31" t="n">
        <f aca="false">INDEX(Curves!$A$12:$AZ$907,$BZ291,DD291)</f>
        <v>0</v>
      </c>
      <c r="AX291" s="31" t="n">
        <f aca="false">INDEX(Curves!$A$12:$AZ$907,$BZ291,DE291)</f>
        <v>0</v>
      </c>
      <c r="AY291" s="31"/>
      <c r="AZ291" s="31" t="n">
        <f aca="false">INDEX(Curves!$A$12:$AZ$907,$BZ291,DG291)</f>
        <v>0</v>
      </c>
      <c r="BA291" s="31" t="n">
        <f aca="false">INDEX(Curves!$A$12:$AZ$907,$BZ291,DH291)</f>
        <v>0</v>
      </c>
      <c r="BB291" s="31" t="n">
        <f aca="false">INDEX(Curves!$A$12:$AZ$907,$BZ291,DI291)</f>
        <v>0</v>
      </c>
      <c r="BC291" s="31"/>
      <c r="BD291" s="31" t="n">
        <f aca="false">INDEX(Curves!$A$12:$AZ$907,$BZ291,DK291)</f>
        <v>1.809</v>
      </c>
      <c r="BE291" s="31" t="n">
        <f aca="false">INDEX(Curves!$A$12:$AZ$907,$BZ291,DL291)</f>
        <v>0.31</v>
      </c>
      <c r="BF291" s="31" t="n">
        <f aca="false">INDEX(Curves!$A$12:$AZ$907,$BZ291,DM291)</f>
        <v>0.997557507071579</v>
      </c>
      <c r="BG291" s="31"/>
      <c r="BH291" s="31" t="n">
        <f aca="false">INDEX(Curves!$A$12:$AZ$907,$BZ291,DO291)</f>
        <v>1.832</v>
      </c>
      <c r="BI291" s="31" t="n">
        <f aca="false">INDEX(Curves!$A$12:$AZ$907,$BZ291,DP291)</f>
        <v>0.29</v>
      </c>
      <c r="BJ291" s="31" t="n">
        <f aca="false">INDEX(Curves!$A$12:$AZ$907,$BZ291,DQ291)</f>
        <v>0.99370195760444</v>
      </c>
      <c r="BK291" s="0"/>
      <c r="BL291" s="0"/>
      <c r="BM291" s="51" t="n">
        <f aca="false">BM290</f>
        <v>35916</v>
      </c>
      <c r="BN291" s="51" t="n">
        <f aca="false">EOMONTH(BM291,1)</f>
        <v>35976</v>
      </c>
      <c r="BO291" s="51" t="n">
        <f aca="false">EOMONTH(BN291,1)</f>
        <v>36007</v>
      </c>
      <c r="BP291" s="51" t="n">
        <f aca="false">EOMONTH(BO291,1)</f>
        <v>36038</v>
      </c>
      <c r="BQ291" s="51" t="n">
        <f aca="false">EOMONTH(BP291,1)</f>
        <v>36068</v>
      </c>
      <c r="BR291" s="51" t="n">
        <f aca="false">EOMONTH(BQ291,1)</f>
        <v>36099</v>
      </c>
      <c r="BS291" s="51" t="n">
        <f aca="false">EOMONTH(BR291,1)</f>
        <v>36129</v>
      </c>
      <c r="BT291" s="51" t="n">
        <f aca="false">EOMONTH(BS291,1)</f>
        <v>36160</v>
      </c>
      <c r="BU291" s="51" t="n">
        <f aca="false">EOMONTH(BT291,1)</f>
        <v>36191</v>
      </c>
      <c r="BV291" s="51" t="n">
        <f aca="false">EOMONTH(BU291,1)</f>
        <v>36219</v>
      </c>
      <c r="BW291" s="51" t="n">
        <f aca="false">EOMONTH(BV291,1)</f>
        <v>36250</v>
      </c>
      <c r="BX291" s="52"/>
      <c r="BZ291" s="34" t="n">
        <f aca="false">MATCH(C291,Curves!$C$12:$C$433,0)</f>
        <v>289</v>
      </c>
      <c r="CA291" s="34" t="n">
        <f aca="false">MATCH(CONCATENATE("NG ",TEXT($BM291,"mmm-yyyy")),Curves!$11:$11,0)</f>
        <v>20</v>
      </c>
      <c r="CB291" s="34" t="n">
        <f aca="false">MATCH(CONCATENATE("B ",TEXT($BM291,"mmm-yyyy")),Curves!$11:$11,0)</f>
        <v>8</v>
      </c>
      <c r="CC291" s="34" t="n">
        <f aca="false">MATCH(CONCATENATE("DISC ",TEXT($BM291,"mmm-yyyy")),Curves!$11:$11,0)</f>
        <v>32</v>
      </c>
      <c r="CD291" s="34"/>
      <c r="CE291" s="34" t="n">
        <f aca="false">MATCH(CONCATENATE("NG ",TEXT($BN291,"mmm-yyyy")),Curves!$11:$11,0)</f>
        <v>21</v>
      </c>
      <c r="CF291" s="34" t="n">
        <f aca="false">MATCH(CONCATENATE("B ",TEXT($BN291,"mmm-yyyy")),Curves!$11:$11,0)</f>
        <v>9</v>
      </c>
      <c r="CG291" s="34" t="n">
        <f aca="false">MATCH(CONCATENATE("DISC ",TEXT($BN291,"mmm-yyyy")),Curves!$11:$11,0)</f>
        <v>33</v>
      </c>
      <c r="CH291" s="34"/>
      <c r="CI291" s="34" t="n">
        <f aca="false">MATCH(CONCATENATE("NG ",TEXT($BO291,"mmm-yyyy")),Curves!$11:$11,0)</f>
        <v>22</v>
      </c>
      <c r="CJ291" s="34" t="n">
        <f aca="false">MATCH(CONCATENATE("B ",TEXT($BO291,"mmm-yyyy")),Curves!$11:$11,0)</f>
        <v>10</v>
      </c>
      <c r="CK291" s="34" t="n">
        <f aca="false">MATCH(CONCATENATE("DISC ",TEXT($BO291,"mmm-yyyy")),Curves!$11:$11,0)</f>
        <v>34</v>
      </c>
      <c r="CL291" s="34"/>
      <c r="CM291" s="34" t="n">
        <f aca="false">MATCH(CONCATENATE("NG ",TEXT($BP291,"mmm-yyyy")),Curves!$11:$11,0)</f>
        <v>23</v>
      </c>
      <c r="CN291" s="34" t="n">
        <f aca="false">MATCH(CONCATENATE("B ",TEXT($BP291,"mmm-yyyy")),Curves!$11:$11,0)</f>
        <v>11</v>
      </c>
      <c r="CO291" s="34" t="n">
        <f aca="false">MATCH(CONCATENATE("DISC ",TEXT($BP291,"mmm-yyyy")),Curves!$11:$11,0)</f>
        <v>35</v>
      </c>
      <c r="CP291" s="34"/>
      <c r="CQ291" s="34" t="n">
        <f aca="false">MATCH(CONCATENATE("NG ",TEXT($BQ291,"mmm-yyyy")),Curves!$11:$11,0)</f>
        <v>24</v>
      </c>
      <c r="CR291" s="34" t="n">
        <f aca="false">MATCH(CONCATENATE("B ",TEXT($BQ291,"mmm-yyyy")),Curves!$11:$11,0)</f>
        <v>12</v>
      </c>
      <c r="CS291" s="34" t="n">
        <f aca="false">MATCH(CONCATENATE("DISC ",TEXT($BQ291,"mmm-yyyy")),Curves!$11:$11,0)</f>
        <v>36</v>
      </c>
      <c r="CT291" s="34"/>
      <c r="CU291" s="34" t="n">
        <f aca="false">MATCH(CONCATENATE("NG ",TEXT($BR291,"mmm-yyyy")),Curves!$11:$11,0)</f>
        <v>25</v>
      </c>
      <c r="CV291" s="34" t="n">
        <f aca="false">MATCH(CONCATENATE("B ",TEXT($BR291,"mmm-yyyy")),Curves!$11:$11,0)</f>
        <v>13</v>
      </c>
      <c r="CW291" s="34" t="n">
        <f aca="false">MATCH(CONCATENATE("DISC ",TEXT($BR291,"mmm-yyyy")),Curves!$11:$11,0)</f>
        <v>37</v>
      </c>
      <c r="CX291" s="34"/>
      <c r="CY291" s="34" t="n">
        <f aca="false">MATCH(CONCATENATE("NG ",TEXT($BS291,"mmm-yyyy")),Curves!$11:$11,0)</f>
        <v>26</v>
      </c>
      <c r="CZ291" s="34" t="n">
        <f aca="false">MATCH(CONCATENATE("B ",TEXT($BS291,"mmm-yyyy")),Curves!$11:$11,0)</f>
        <v>14</v>
      </c>
      <c r="DA291" s="34" t="n">
        <f aca="false">MATCH(CONCATENATE("DISC ",TEXT($BS291,"mmm-yyyy")),Curves!$11:$11,0)</f>
        <v>38</v>
      </c>
      <c r="DB291" s="34"/>
      <c r="DC291" s="34" t="n">
        <f aca="false">MATCH(CONCATENATE("NG ",TEXT($BT291,"mmm-yyyy")),Curves!$11:$11,0)</f>
        <v>27</v>
      </c>
      <c r="DD291" s="34" t="n">
        <f aca="false">MATCH(CONCATENATE("B ",TEXT($BT291,"mmm-yyyy")),Curves!$11:$11,0)</f>
        <v>15</v>
      </c>
      <c r="DE291" s="34" t="n">
        <f aca="false">MATCH(CONCATENATE("DISC ",TEXT($BT291,"mmm-yyyy")),Curves!$11:$11,0)</f>
        <v>39</v>
      </c>
      <c r="DF291" s="34"/>
      <c r="DG291" s="34" t="n">
        <f aca="false">MATCH(CONCATENATE("NG ",TEXT($BU291,"mmm-yyyy")),Curves!$11:$11,0)</f>
        <v>28</v>
      </c>
      <c r="DH291" s="34" t="n">
        <f aca="false">MATCH(CONCATENATE("B ",TEXT($BU291,"mmm-yyyy")),Curves!$11:$11,0)</f>
        <v>16</v>
      </c>
      <c r="DI291" s="34" t="n">
        <f aca="false">MATCH(CONCATENATE("DISC ",TEXT($BU291,"mmm-yyyy")),Curves!$11:$11,0)</f>
        <v>40</v>
      </c>
      <c r="DK291" s="34" t="n">
        <f aca="false">MATCH(CONCATENATE("NG ",TEXT($BV291,"mmm-yyyy")),Curves!$11:$11,0)</f>
        <v>29</v>
      </c>
      <c r="DL291" s="34" t="n">
        <f aca="false">MATCH(CONCATENATE("B ",TEXT($BV291,"mmm-yyyy")),Curves!$11:$11,0)</f>
        <v>17</v>
      </c>
      <c r="DM291" s="34" t="n">
        <f aca="false">MATCH(CONCATENATE("DISC ",TEXT($BV291,"mmm-yyyy")),Curves!$11:$11,0)</f>
        <v>41</v>
      </c>
      <c r="DO291" s="34" t="n">
        <f aca="false">MATCH(CONCATENATE("NG ",TEXT($BW291,"mmm-yyyy")),Curves!$11:$11,0)</f>
        <v>30</v>
      </c>
      <c r="DP291" s="34" t="n">
        <f aca="false">MATCH(CONCATENATE("B ",TEXT($BW291,"mmm-yyyy")),Curves!$11:$11,0)</f>
        <v>18</v>
      </c>
      <c r="DQ291" s="34" t="n">
        <f aca="false">MATCH(CONCATENATE("DISC ",TEXT($BW291,"mmm-yyyy")),Curves!$11:$11,0)</f>
        <v>42</v>
      </c>
    </row>
    <row r="292" customFormat="false" ht="12.75" hidden="false" customHeight="false" outlineLevel="0" collapsed="false">
      <c r="B292" s="26" t="n">
        <f aca="false">IF(C292&lt;&gt;"",IF(C292&gt;=(WORKDAY(EOMONTH(C292,0)+1,-2)),EOMONTH(EOMONTH(C292,0)+1,0)+1,EOMONTH(C292,0)+1),"")</f>
        <v>36192</v>
      </c>
      <c r="C292" s="45" t="n">
        <f aca="false">IF(Curves!C301&lt;&gt;"",Curves!C301,"")</f>
        <v>36175</v>
      </c>
      <c r="D292" s="46"/>
      <c r="E292" s="47" t="n">
        <f aca="false">(T292+U292)*V292</f>
        <v>0</v>
      </c>
      <c r="F292" s="47" t="n">
        <f aca="false">(X292+Y292)*Z292</f>
        <v>0</v>
      </c>
      <c r="G292" s="47" t="n">
        <f aca="false">(AB292+AC292)*AD292</f>
        <v>0</v>
      </c>
      <c r="H292" s="47" t="n">
        <f aca="false">(AF292+AG292)*AH292</f>
        <v>0</v>
      </c>
      <c r="I292" s="47" t="n">
        <f aca="false">(AJ292+AK292)*AL292</f>
        <v>0</v>
      </c>
      <c r="J292" s="47" t="n">
        <f aca="false">(AN292+AO292)*AP292</f>
        <v>0</v>
      </c>
      <c r="K292" s="47" t="n">
        <f aca="false">(AR292+AS292)*AT292</f>
        <v>0</v>
      </c>
      <c r="L292" s="47" t="n">
        <f aca="false">(AV292+AW292)*AX292</f>
        <v>0</v>
      </c>
      <c r="M292" s="47" t="n">
        <f aca="false">(AZ292+BA292)*BB292</f>
        <v>0</v>
      </c>
      <c r="N292" s="47" t="n">
        <f aca="false">(BD292+BE292)*BF292</f>
        <v>2.11117098576532</v>
      </c>
      <c r="O292" s="48" t="n">
        <f aca="false">(BH292+BI292)*BJ292</f>
        <v>2.09907141142295</v>
      </c>
      <c r="P292" s="49" t="n">
        <f aca="false">MAX(E292:O292)</f>
        <v>2.11117098576532</v>
      </c>
      <c r="Q292" s="49" t="n">
        <f aca="false">MIN(N292:O292)</f>
        <v>2.09907141142295</v>
      </c>
      <c r="R292" s="50" t="n">
        <f aca="false">IF(P292-Q292&lt;&gt;0,P292-Q292,R291)</f>
        <v>0.0120995743423697</v>
      </c>
      <c r="T292" s="31" t="n">
        <f aca="false">INDEX(Curves!$A$12:$AZ$907,$BZ292,CA292)</f>
        <v>0</v>
      </c>
      <c r="U292" s="31" t="n">
        <f aca="false">INDEX(Curves!$A$12:$AZ$907,$BZ292,CB292)</f>
        <v>0</v>
      </c>
      <c r="V292" s="31" t="n">
        <f aca="false">INDEX(Curves!$A$12:$AZ$907,$BZ292,CC292)</f>
        <v>0</v>
      </c>
      <c r="W292" s="31"/>
      <c r="X292" s="31" t="n">
        <f aca="false">INDEX(Curves!$A$12:$AZ$907,$BZ292,CE292)</f>
        <v>0</v>
      </c>
      <c r="Y292" s="31" t="n">
        <f aca="false">INDEX(Curves!$A$12:$AZ$907,$BZ292,CF292)</f>
        <v>0</v>
      </c>
      <c r="Z292" s="31" t="n">
        <f aca="false">INDEX(Curves!$A$12:$AZ$907,$BZ292,CG292)</f>
        <v>0</v>
      </c>
      <c r="AA292" s="31"/>
      <c r="AB292" s="31" t="n">
        <f aca="false">INDEX(Curves!$A$12:$AZ$907,$BZ292,CI292)</f>
        <v>0</v>
      </c>
      <c r="AC292" s="31" t="n">
        <f aca="false">INDEX(Curves!$A$12:$AZ$907,$BZ292,CJ292)</f>
        <v>0</v>
      </c>
      <c r="AD292" s="31" t="n">
        <f aca="false">INDEX(Curves!$A$12:$AZ$907,$BZ292,CK292)</f>
        <v>0</v>
      </c>
      <c r="AE292" s="31"/>
      <c r="AF292" s="31" t="n">
        <f aca="false">INDEX(Curves!$A$12:$AZ$907,$BZ292,CM292)</f>
        <v>0</v>
      </c>
      <c r="AG292" s="31" t="n">
        <f aca="false">INDEX(Curves!$A$12:$AZ$907,$BZ292,CN292)</f>
        <v>0</v>
      </c>
      <c r="AH292" s="31" t="n">
        <f aca="false">INDEX(Curves!$A$12:$AZ$907,$BZ292,CO292)</f>
        <v>0</v>
      </c>
      <c r="AI292" s="31"/>
      <c r="AJ292" s="31" t="n">
        <f aca="false">INDEX(Curves!$A$12:$AZ$907,$BZ292,CQ292)</f>
        <v>0</v>
      </c>
      <c r="AK292" s="31" t="n">
        <f aca="false">INDEX(Curves!$A$12:$AZ$907,$BZ292,CR292)</f>
        <v>0</v>
      </c>
      <c r="AL292" s="31" t="n">
        <f aca="false">INDEX(Curves!$A$12:$AZ$907,$BZ292,CS292)</f>
        <v>0</v>
      </c>
      <c r="AM292" s="31"/>
      <c r="AN292" s="31" t="n">
        <f aca="false">INDEX(Curves!$A$12:$AZ$907,$BZ292,CU292)</f>
        <v>0</v>
      </c>
      <c r="AO292" s="31" t="n">
        <f aca="false">INDEX(Curves!$A$12:$AZ$907,$BZ292,CV292)</f>
        <v>0</v>
      </c>
      <c r="AP292" s="31" t="n">
        <f aca="false">INDEX(Curves!$A$12:$AZ$907,$BZ292,CW292)</f>
        <v>0</v>
      </c>
      <c r="AQ292" s="31"/>
      <c r="AR292" s="31" t="n">
        <f aca="false">INDEX(Curves!$A$12:$AZ$907,$BZ292,CY292)</f>
        <v>0</v>
      </c>
      <c r="AS292" s="31" t="n">
        <f aca="false">INDEX(Curves!$A$12:$AZ$907,$BZ292,CZ292)</f>
        <v>0</v>
      </c>
      <c r="AT292" s="31" t="n">
        <f aca="false">INDEX(Curves!$A$12:$AZ$907,$BZ292,DA292)</f>
        <v>0</v>
      </c>
      <c r="AU292" s="31"/>
      <c r="AV292" s="31" t="n">
        <f aca="false">INDEX(Curves!$A$12:$AZ$907,$BZ292,DC292)</f>
        <v>0</v>
      </c>
      <c r="AW292" s="31" t="n">
        <f aca="false">INDEX(Curves!$A$12:$AZ$907,$BZ292,DD292)</f>
        <v>0</v>
      </c>
      <c r="AX292" s="31" t="n">
        <f aca="false">INDEX(Curves!$A$12:$AZ$907,$BZ292,DE292)</f>
        <v>0</v>
      </c>
      <c r="AY292" s="31"/>
      <c r="AZ292" s="31" t="n">
        <f aca="false">INDEX(Curves!$A$12:$AZ$907,$BZ292,DG292)</f>
        <v>0</v>
      </c>
      <c r="BA292" s="31" t="n">
        <f aca="false">INDEX(Curves!$A$12:$AZ$907,$BZ292,DH292)</f>
        <v>0</v>
      </c>
      <c r="BB292" s="31" t="n">
        <f aca="false">INDEX(Curves!$A$12:$AZ$907,$BZ292,DI292)</f>
        <v>0</v>
      </c>
      <c r="BC292" s="31"/>
      <c r="BD292" s="31" t="n">
        <f aca="false">INDEX(Curves!$A$12:$AZ$907,$BZ292,DK292)</f>
        <v>1.796</v>
      </c>
      <c r="BE292" s="31" t="n">
        <f aca="false">INDEX(Curves!$A$12:$AZ$907,$BZ292,DL292)</f>
        <v>0.32</v>
      </c>
      <c r="BF292" s="31" t="n">
        <f aca="false">INDEX(Curves!$A$12:$AZ$907,$BZ292,DM292)</f>
        <v>0.997717857166976</v>
      </c>
      <c r="BG292" s="31"/>
      <c r="BH292" s="31" t="n">
        <f aca="false">INDEX(Curves!$A$12:$AZ$907,$BZ292,DO292)</f>
        <v>1.822</v>
      </c>
      <c r="BI292" s="31" t="n">
        <f aca="false">INDEX(Curves!$A$12:$AZ$907,$BZ292,DP292)</f>
        <v>0.29</v>
      </c>
      <c r="BJ292" s="31" t="n">
        <f aca="false">INDEX(Curves!$A$12:$AZ$907,$BZ292,DQ292)</f>
        <v>0.993878509196474</v>
      </c>
      <c r="BK292" s="0"/>
      <c r="BL292" s="0"/>
      <c r="BM292" s="51" t="n">
        <f aca="false">BM291</f>
        <v>35916</v>
      </c>
      <c r="BN292" s="51" t="n">
        <f aca="false">EOMONTH(BM292,1)</f>
        <v>35976</v>
      </c>
      <c r="BO292" s="51" t="n">
        <f aca="false">EOMONTH(BN292,1)</f>
        <v>36007</v>
      </c>
      <c r="BP292" s="51" t="n">
        <f aca="false">EOMONTH(BO292,1)</f>
        <v>36038</v>
      </c>
      <c r="BQ292" s="51" t="n">
        <f aca="false">EOMONTH(BP292,1)</f>
        <v>36068</v>
      </c>
      <c r="BR292" s="51" t="n">
        <f aca="false">EOMONTH(BQ292,1)</f>
        <v>36099</v>
      </c>
      <c r="BS292" s="51" t="n">
        <f aca="false">EOMONTH(BR292,1)</f>
        <v>36129</v>
      </c>
      <c r="BT292" s="51" t="n">
        <f aca="false">EOMONTH(BS292,1)</f>
        <v>36160</v>
      </c>
      <c r="BU292" s="51" t="n">
        <f aca="false">EOMONTH(BT292,1)</f>
        <v>36191</v>
      </c>
      <c r="BV292" s="51" t="n">
        <f aca="false">EOMONTH(BU292,1)</f>
        <v>36219</v>
      </c>
      <c r="BW292" s="51" t="n">
        <f aca="false">EOMONTH(BV292,1)</f>
        <v>36250</v>
      </c>
      <c r="BX292" s="52"/>
      <c r="BZ292" s="34" t="n">
        <f aca="false">MATCH(C292,Curves!$C$12:$C$433,0)</f>
        <v>290</v>
      </c>
      <c r="CA292" s="34" t="n">
        <f aca="false">MATCH(CONCATENATE("NG ",TEXT($BM292,"mmm-yyyy")),Curves!$11:$11,0)</f>
        <v>20</v>
      </c>
      <c r="CB292" s="34" t="n">
        <f aca="false">MATCH(CONCATENATE("B ",TEXT($BM292,"mmm-yyyy")),Curves!$11:$11,0)</f>
        <v>8</v>
      </c>
      <c r="CC292" s="34" t="n">
        <f aca="false">MATCH(CONCATENATE("DISC ",TEXT($BM292,"mmm-yyyy")),Curves!$11:$11,0)</f>
        <v>32</v>
      </c>
      <c r="CD292" s="34"/>
      <c r="CE292" s="34" t="n">
        <f aca="false">MATCH(CONCATENATE("NG ",TEXT($BN292,"mmm-yyyy")),Curves!$11:$11,0)</f>
        <v>21</v>
      </c>
      <c r="CF292" s="34" t="n">
        <f aca="false">MATCH(CONCATENATE("B ",TEXT($BN292,"mmm-yyyy")),Curves!$11:$11,0)</f>
        <v>9</v>
      </c>
      <c r="CG292" s="34" t="n">
        <f aca="false">MATCH(CONCATENATE("DISC ",TEXT($BN292,"mmm-yyyy")),Curves!$11:$11,0)</f>
        <v>33</v>
      </c>
      <c r="CH292" s="34"/>
      <c r="CI292" s="34" t="n">
        <f aca="false">MATCH(CONCATENATE("NG ",TEXT($BO292,"mmm-yyyy")),Curves!$11:$11,0)</f>
        <v>22</v>
      </c>
      <c r="CJ292" s="34" t="n">
        <f aca="false">MATCH(CONCATENATE("B ",TEXT($BO292,"mmm-yyyy")),Curves!$11:$11,0)</f>
        <v>10</v>
      </c>
      <c r="CK292" s="34" t="n">
        <f aca="false">MATCH(CONCATENATE("DISC ",TEXT($BO292,"mmm-yyyy")),Curves!$11:$11,0)</f>
        <v>34</v>
      </c>
      <c r="CL292" s="34"/>
      <c r="CM292" s="34" t="n">
        <f aca="false">MATCH(CONCATENATE("NG ",TEXT($BP292,"mmm-yyyy")),Curves!$11:$11,0)</f>
        <v>23</v>
      </c>
      <c r="CN292" s="34" t="n">
        <f aca="false">MATCH(CONCATENATE("B ",TEXT($BP292,"mmm-yyyy")),Curves!$11:$11,0)</f>
        <v>11</v>
      </c>
      <c r="CO292" s="34" t="n">
        <f aca="false">MATCH(CONCATENATE("DISC ",TEXT($BP292,"mmm-yyyy")),Curves!$11:$11,0)</f>
        <v>35</v>
      </c>
      <c r="CP292" s="34"/>
      <c r="CQ292" s="34" t="n">
        <f aca="false">MATCH(CONCATENATE("NG ",TEXT($BQ292,"mmm-yyyy")),Curves!$11:$11,0)</f>
        <v>24</v>
      </c>
      <c r="CR292" s="34" t="n">
        <f aca="false">MATCH(CONCATENATE("B ",TEXT($BQ292,"mmm-yyyy")),Curves!$11:$11,0)</f>
        <v>12</v>
      </c>
      <c r="CS292" s="34" t="n">
        <f aca="false">MATCH(CONCATENATE("DISC ",TEXT($BQ292,"mmm-yyyy")),Curves!$11:$11,0)</f>
        <v>36</v>
      </c>
      <c r="CT292" s="34"/>
      <c r="CU292" s="34" t="n">
        <f aca="false">MATCH(CONCATENATE("NG ",TEXT($BR292,"mmm-yyyy")),Curves!$11:$11,0)</f>
        <v>25</v>
      </c>
      <c r="CV292" s="34" t="n">
        <f aca="false">MATCH(CONCATENATE("B ",TEXT($BR292,"mmm-yyyy")),Curves!$11:$11,0)</f>
        <v>13</v>
      </c>
      <c r="CW292" s="34" t="n">
        <f aca="false">MATCH(CONCATENATE("DISC ",TEXT($BR292,"mmm-yyyy")),Curves!$11:$11,0)</f>
        <v>37</v>
      </c>
      <c r="CX292" s="34"/>
      <c r="CY292" s="34" t="n">
        <f aca="false">MATCH(CONCATENATE("NG ",TEXT($BS292,"mmm-yyyy")),Curves!$11:$11,0)</f>
        <v>26</v>
      </c>
      <c r="CZ292" s="34" t="n">
        <f aca="false">MATCH(CONCATENATE("B ",TEXT($BS292,"mmm-yyyy")),Curves!$11:$11,0)</f>
        <v>14</v>
      </c>
      <c r="DA292" s="34" t="n">
        <f aca="false">MATCH(CONCATENATE("DISC ",TEXT($BS292,"mmm-yyyy")),Curves!$11:$11,0)</f>
        <v>38</v>
      </c>
      <c r="DB292" s="34"/>
      <c r="DC292" s="34" t="n">
        <f aca="false">MATCH(CONCATENATE("NG ",TEXT($BT292,"mmm-yyyy")),Curves!$11:$11,0)</f>
        <v>27</v>
      </c>
      <c r="DD292" s="34" t="n">
        <f aca="false">MATCH(CONCATENATE("B ",TEXT($BT292,"mmm-yyyy")),Curves!$11:$11,0)</f>
        <v>15</v>
      </c>
      <c r="DE292" s="34" t="n">
        <f aca="false">MATCH(CONCATENATE("DISC ",TEXT($BT292,"mmm-yyyy")),Curves!$11:$11,0)</f>
        <v>39</v>
      </c>
      <c r="DF292" s="34"/>
      <c r="DG292" s="34" t="n">
        <f aca="false">MATCH(CONCATENATE("NG ",TEXT($BU292,"mmm-yyyy")),Curves!$11:$11,0)</f>
        <v>28</v>
      </c>
      <c r="DH292" s="34" t="n">
        <f aca="false">MATCH(CONCATENATE("B ",TEXT($BU292,"mmm-yyyy")),Curves!$11:$11,0)</f>
        <v>16</v>
      </c>
      <c r="DI292" s="34" t="n">
        <f aca="false">MATCH(CONCATENATE("DISC ",TEXT($BU292,"mmm-yyyy")),Curves!$11:$11,0)</f>
        <v>40</v>
      </c>
      <c r="DK292" s="34" t="n">
        <f aca="false">MATCH(CONCATENATE("NG ",TEXT($BV292,"mmm-yyyy")),Curves!$11:$11,0)</f>
        <v>29</v>
      </c>
      <c r="DL292" s="34" t="n">
        <f aca="false">MATCH(CONCATENATE("B ",TEXT($BV292,"mmm-yyyy")),Curves!$11:$11,0)</f>
        <v>17</v>
      </c>
      <c r="DM292" s="34" t="n">
        <f aca="false">MATCH(CONCATENATE("DISC ",TEXT($BV292,"mmm-yyyy")),Curves!$11:$11,0)</f>
        <v>41</v>
      </c>
      <c r="DO292" s="34" t="n">
        <f aca="false">MATCH(CONCATENATE("NG ",TEXT($BW292,"mmm-yyyy")),Curves!$11:$11,0)</f>
        <v>30</v>
      </c>
      <c r="DP292" s="34" t="n">
        <f aca="false">MATCH(CONCATENATE("B ",TEXT($BW292,"mmm-yyyy")),Curves!$11:$11,0)</f>
        <v>18</v>
      </c>
      <c r="DQ292" s="34" t="n">
        <f aca="false">MATCH(CONCATENATE("DISC ",TEXT($BW292,"mmm-yyyy")),Curves!$11:$11,0)</f>
        <v>42</v>
      </c>
    </row>
    <row r="293" customFormat="false" ht="12.75" hidden="false" customHeight="false" outlineLevel="0" collapsed="false">
      <c r="B293" s="26" t="n">
        <f aca="false">IF(C293&lt;&gt;"",IF(C293&gt;=(WORKDAY(EOMONTH(C293,0)+1,-2)),EOMONTH(EOMONTH(C293,0)+1,0)+1,EOMONTH(C293,0)+1),"")</f>
        <v>36192</v>
      </c>
      <c r="C293" s="45" t="n">
        <f aca="false">IF(Curves!C302&lt;&gt;"",Curves!C302,"")</f>
        <v>36176</v>
      </c>
      <c r="D293" s="46"/>
      <c r="E293" s="47" t="n">
        <f aca="false">(T293+U293)*V293</f>
        <v>0</v>
      </c>
      <c r="F293" s="47" t="n">
        <f aca="false">(X293+Y293)*Z293</f>
        <v>0</v>
      </c>
      <c r="G293" s="47" t="n">
        <f aca="false">(AB293+AC293)*AD293</f>
        <v>0</v>
      </c>
      <c r="H293" s="47" t="n">
        <f aca="false">(AF293+AG293)*AH293</f>
        <v>0</v>
      </c>
      <c r="I293" s="47" t="n">
        <f aca="false">(AJ293+AK293)*AL293</f>
        <v>0</v>
      </c>
      <c r="J293" s="47" t="n">
        <f aca="false">(AN293+AO293)*AP293</f>
        <v>0</v>
      </c>
      <c r="K293" s="47" t="n">
        <f aca="false">(AR293+AS293)*AT293</f>
        <v>0</v>
      </c>
      <c r="L293" s="47" t="n">
        <f aca="false">(AV293+AW293)*AX293</f>
        <v>0</v>
      </c>
      <c r="M293" s="47" t="n">
        <f aca="false">(AZ293+BA293)*BB293</f>
        <v>0</v>
      </c>
      <c r="N293" s="47" t="n">
        <f aca="false">(BD293+BE293)*BF293</f>
        <v>0</v>
      </c>
      <c r="O293" s="48" t="n">
        <f aca="false">(BH293+BI293)*BJ293</f>
        <v>0</v>
      </c>
      <c r="P293" s="49" t="n">
        <f aca="false">MAX(E293:O293)</f>
        <v>0</v>
      </c>
      <c r="Q293" s="49" t="n">
        <f aca="false">MIN(N293:O293)</f>
        <v>0</v>
      </c>
      <c r="R293" s="50" t="n">
        <f aca="false">IF(P293-Q293&lt;&gt;0,P293-Q293,R292)</f>
        <v>0.0120995743423697</v>
      </c>
      <c r="T293" s="31" t="n">
        <f aca="false">INDEX(Curves!$A$12:$AZ$907,$BZ293,CA293)</f>
        <v>0</v>
      </c>
      <c r="U293" s="31" t="n">
        <f aca="false">INDEX(Curves!$A$12:$AZ$907,$BZ293,CB293)</f>
        <v>0</v>
      </c>
      <c r="V293" s="31" t="n">
        <f aca="false">INDEX(Curves!$A$12:$AZ$907,$BZ293,CC293)</f>
        <v>0</v>
      </c>
      <c r="W293" s="31"/>
      <c r="X293" s="31" t="n">
        <f aca="false">INDEX(Curves!$A$12:$AZ$907,$BZ293,CE293)</f>
        <v>0</v>
      </c>
      <c r="Y293" s="31" t="n">
        <f aca="false">INDEX(Curves!$A$12:$AZ$907,$BZ293,CF293)</f>
        <v>0</v>
      </c>
      <c r="Z293" s="31" t="n">
        <f aca="false">INDEX(Curves!$A$12:$AZ$907,$BZ293,CG293)</f>
        <v>0</v>
      </c>
      <c r="AA293" s="31"/>
      <c r="AB293" s="31" t="n">
        <f aca="false">INDEX(Curves!$A$12:$AZ$907,$BZ293,CI293)</f>
        <v>0</v>
      </c>
      <c r="AC293" s="31" t="n">
        <f aca="false">INDEX(Curves!$A$12:$AZ$907,$BZ293,CJ293)</f>
        <v>0</v>
      </c>
      <c r="AD293" s="31" t="n">
        <f aca="false">INDEX(Curves!$A$12:$AZ$907,$BZ293,CK293)</f>
        <v>0</v>
      </c>
      <c r="AE293" s="31"/>
      <c r="AF293" s="31" t="n">
        <f aca="false">INDEX(Curves!$A$12:$AZ$907,$BZ293,CM293)</f>
        <v>0</v>
      </c>
      <c r="AG293" s="31" t="n">
        <f aca="false">INDEX(Curves!$A$12:$AZ$907,$BZ293,CN293)</f>
        <v>0</v>
      </c>
      <c r="AH293" s="31" t="n">
        <f aca="false">INDEX(Curves!$A$12:$AZ$907,$BZ293,CO293)</f>
        <v>0</v>
      </c>
      <c r="AI293" s="31"/>
      <c r="AJ293" s="31" t="n">
        <f aca="false">INDEX(Curves!$A$12:$AZ$907,$BZ293,CQ293)</f>
        <v>0</v>
      </c>
      <c r="AK293" s="31" t="n">
        <f aca="false">INDEX(Curves!$A$12:$AZ$907,$BZ293,CR293)</f>
        <v>0</v>
      </c>
      <c r="AL293" s="31" t="n">
        <f aca="false">INDEX(Curves!$A$12:$AZ$907,$BZ293,CS293)</f>
        <v>0</v>
      </c>
      <c r="AM293" s="31"/>
      <c r="AN293" s="31" t="n">
        <f aca="false">INDEX(Curves!$A$12:$AZ$907,$BZ293,CU293)</f>
        <v>0</v>
      </c>
      <c r="AO293" s="31" t="n">
        <f aca="false">INDEX(Curves!$A$12:$AZ$907,$BZ293,CV293)</f>
        <v>0</v>
      </c>
      <c r="AP293" s="31" t="n">
        <f aca="false">INDEX(Curves!$A$12:$AZ$907,$BZ293,CW293)</f>
        <v>0</v>
      </c>
      <c r="AQ293" s="31"/>
      <c r="AR293" s="31" t="n">
        <f aca="false">INDEX(Curves!$A$12:$AZ$907,$BZ293,CY293)</f>
        <v>0</v>
      </c>
      <c r="AS293" s="31" t="n">
        <f aca="false">INDEX(Curves!$A$12:$AZ$907,$BZ293,CZ293)</f>
        <v>0</v>
      </c>
      <c r="AT293" s="31" t="n">
        <f aca="false">INDEX(Curves!$A$12:$AZ$907,$BZ293,DA293)</f>
        <v>0</v>
      </c>
      <c r="AU293" s="31"/>
      <c r="AV293" s="31" t="n">
        <f aca="false">INDEX(Curves!$A$12:$AZ$907,$BZ293,DC293)</f>
        <v>0</v>
      </c>
      <c r="AW293" s="31" t="n">
        <f aca="false">INDEX(Curves!$A$12:$AZ$907,$BZ293,DD293)</f>
        <v>0</v>
      </c>
      <c r="AX293" s="31" t="n">
        <f aca="false">INDEX(Curves!$A$12:$AZ$907,$BZ293,DE293)</f>
        <v>0</v>
      </c>
      <c r="AY293" s="31"/>
      <c r="AZ293" s="31" t="n">
        <f aca="false">INDEX(Curves!$A$12:$AZ$907,$BZ293,DG293)</f>
        <v>0</v>
      </c>
      <c r="BA293" s="31" t="n">
        <f aca="false">INDEX(Curves!$A$12:$AZ$907,$BZ293,DH293)</f>
        <v>0</v>
      </c>
      <c r="BB293" s="31" t="n">
        <f aca="false">INDEX(Curves!$A$12:$AZ$907,$BZ293,DI293)</f>
        <v>0</v>
      </c>
      <c r="BC293" s="31"/>
      <c r="BD293" s="31" t="n">
        <f aca="false">INDEX(Curves!$A$12:$AZ$907,$BZ293,DK293)</f>
        <v>0</v>
      </c>
      <c r="BE293" s="31" t="n">
        <f aca="false">INDEX(Curves!$A$12:$AZ$907,$BZ293,DL293)</f>
        <v>0</v>
      </c>
      <c r="BF293" s="31" t="n">
        <f aca="false">INDEX(Curves!$A$12:$AZ$907,$BZ293,DM293)</f>
        <v>0</v>
      </c>
      <c r="BG293" s="31"/>
      <c r="BH293" s="31" t="n">
        <f aca="false">INDEX(Curves!$A$12:$AZ$907,$BZ293,DO293)</f>
        <v>0</v>
      </c>
      <c r="BI293" s="31" t="n">
        <f aca="false">INDEX(Curves!$A$12:$AZ$907,$BZ293,DP293)</f>
        <v>0</v>
      </c>
      <c r="BJ293" s="31" t="n">
        <f aca="false">INDEX(Curves!$A$12:$AZ$907,$BZ293,DQ293)</f>
        <v>0</v>
      </c>
      <c r="BK293" s="0"/>
      <c r="BL293" s="0"/>
      <c r="BM293" s="51" t="n">
        <f aca="false">BM292</f>
        <v>35916</v>
      </c>
      <c r="BN293" s="51" t="n">
        <f aca="false">EOMONTH(BM293,1)</f>
        <v>35976</v>
      </c>
      <c r="BO293" s="51" t="n">
        <f aca="false">EOMONTH(BN293,1)</f>
        <v>36007</v>
      </c>
      <c r="BP293" s="51" t="n">
        <f aca="false">EOMONTH(BO293,1)</f>
        <v>36038</v>
      </c>
      <c r="BQ293" s="51" t="n">
        <f aca="false">EOMONTH(BP293,1)</f>
        <v>36068</v>
      </c>
      <c r="BR293" s="51" t="n">
        <f aca="false">EOMONTH(BQ293,1)</f>
        <v>36099</v>
      </c>
      <c r="BS293" s="51" t="n">
        <f aca="false">EOMONTH(BR293,1)</f>
        <v>36129</v>
      </c>
      <c r="BT293" s="51" t="n">
        <f aca="false">EOMONTH(BS293,1)</f>
        <v>36160</v>
      </c>
      <c r="BU293" s="51" t="n">
        <f aca="false">EOMONTH(BT293,1)</f>
        <v>36191</v>
      </c>
      <c r="BV293" s="51" t="n">
        <f aca="false">EOMONTH(BU293,1)</f>
        <v>36219</v>
      </c>
      <c r="BW293" s="51" t="n">
        <f aca="false">EOMONTH(BV293,1)</f>
        <v>36250</v>
      </c>
      <c r="BX293" s="52"/>
      <c r="BZ293" s="34" t="n">
        <f aca="false">MATCH(C293,Curves!$C$12:$C$433,0)</f>
        <v>291</v>
      </c>
      <c r="CA293" s="34" t="n">
        <f aca="false">MATCH(CONCATENATE("NG ",TEXT($BM293,"mmm-yyyy")),Curves!$11:$11,0)</f>
        <v>20</v>
      </c>
      <c r="CB293" s="34" t="n">
        <f aca="false">MATCH(CONCATENATE("B ",TEXT($BM293,"mmm-yyyy")),Curves!$11:$11,0)</f>
        <v>8</v>
      </c>
      <c r="CC293" s="34" t="n">
        <f aca="false">MATCH(CONCATENATE("DISC ",TEXT($BM293,"mmm-yyyy")),Curves!$11:$11,0)</f>
        <v>32</v>
      </c>
      <c r="CD293" s="34"/>
      <c r="CE293" s="34" t="n">
        <f aca="false">MATCH(CONCATENATE("NG ",TEXT($BN293,"mmm-yyyy")),Curves!$11:$11,0)</f>
        <v>21</v>
      </c>
      <c r="CF293" s="34" t="n">
        <f aca="false">MATCH(CONCATENATE("B ",TEXT($BN293,"mmm-yyyy")),Curves!$11:$11,0)</f>
        <v>9</v>
      </c>
      <c r="CG293" s="34" t="n">
        <f aca="false">MATCH(CONCATENATE("DISC ",TEXT($BN293,"mmm-yyyy")),Curves!$11:$11,0)</f>
        <v>33</v>
      </c>
      <c r="CH293" s="34"/>
      <c r="CI293" s="34" t="n">
        <f aca="false">MATCH(CONCATENATE("NG ",TEXT($BO293,"mmm-yyyy")),Curves!$11:$11,0)</f>
        <v>22</v>
      </c>
      <c r="CJ293" s="34" t="n">
        <f aca="false">MATCH(CONCATENATE("B ",TEXT($BO293,"mmm-yyyy")),Curves!$11:$11,0)</f>
        <v>10</v>
      </c>
      <c r="CK293" s="34" t="n">
        <f aca="false">MATCH(CONCATENATE("DISC ",TEXT($BO293,"mmm-yyyy")),Curves!$11:$11,0)</f>
        <v>34</v>
      </c>
      <c r="CL293" s="34"/>
      <c r="CM293" s="34" t="n">
        <f aca="false">MATCH(CONCATENATE("NG ",TEXT($BP293,"mmm-yyyy")),Curves!$11:$11,0)</f>
        <v>23</v>
      </c>
      <c r="CN293" s="34" t="n">
        <f aca="false">MATCH(CONCATENATE("B ",TEXT($BP293,"mmm-yyyy")),Curves!$11:$11,0)</f>
        <v>11</v>
      </c>
      <c r="CO293" s="34" t="n">
        <f aca="false">MATCH(CONCATENATE("DISC ",TEXT($BP293,"mmm-yyyy")),Curves!$11:$11,0)</f>
        <v>35</v>
      </c>
      <c r="CP293" s="34"/>
      <c r="CQ293" s="34" t="n">
        <f aca="false">MATCH(CONCATENATE("NG ",TEXT($BQ293,"mmm-yyyy")),Curves!$11:$11,0)</f>
        <v>24</v>
      </c>
      <c r="CR293" s="34" t="n">
        <f aca="false">MATCH(CONCATENATE("B ",TEXT($BQ293,"mmm-yyyy")),Curves!$11:$11,0)</f>
        <v>12</v>
      </c>
      <c r="CS293" s="34" t="n">
        <f aca="false">MATCH(CONCATENATE("DISC ",TEXT($BQ293,"mmm-yyyy")),Curves!$11:$11,0)</f>
        <v>36</v>
      </c>
      <c r="CT293" s="34"/>
      <c r="CU293" s="34" t="n">
        <f aca="false">MATCH(CONCATENATE("NG ",TEXT($BR293,"mmm-yyyy")),Curves!$11:$11,0)</f>
        <v>25</v>
      </c>
      <c r="CV293" s="34" t="n">
        <f aca="false">MATCH(CONCATENATE("B ",TEXT($BR293,"mmm-yyyy")),Curves!$11:$11,0)</f>
        <v>13</v>
      </c>
      <c r="CW293" s="34" t="n">
        <f aca="false">MATCH(CONCATENATE("DISC ",TEXT($BR293,"mmm-yyyy")),Curves!$11:$11,0)</f>
        <v>37</v>
      </c>
      <c r="CX293" s="34"/>
      <c r="CY293" s="34" t="n">
        <f aca="false">MATCH(CONCATENATE("NG ",TEXT($BS293,"mmm-yyyy")),Curves!$11:$11,0)</f>
        <v>26</v>
      </c>
      <c r="CZ293" s="34" t="n">
        <f aca="false">MATCH(CONCATENATE("B ",TEXT($BS293,"mmm-yyyy")),Curves!$11:$11,0)</f>
        <v>14</v>
      </c>
      <c r="DA293" s="34" t="n">
        <f aca="false">MATCH(CONCATENATE("DISC ",TEXT($BS293,"mmm-yyyy")),Curves!$11:$11,0)</f>
        <v>38</v>
      </c>
      <c r="DB293" s="34"/>
      <c r="DC293" s="34" t="n">
        <f aca="false">MATCH(CONCATENATE("NG ",TEXT($BT293,"mmm-yyyy")),Curves!$11:$11,0)</f>
        <v>27</v>
      </c>
      <c r="DD293" s="34" t="n">
        <f aca="false">MATCH(CONCATENATE("B ",TEXT($BT293,"mmm-yyyy")),Curves!$11:$11,0)</f>
        <v>15</v>
      </c>
      <c r="DE293" s="34" t="n">
        <f aca="false">MATCH(CONCATENATE("DISC ",TEXT($BT293,"mmm-yyyy")),Curves!$11:$11,0)</f>
        <v>39</v>
      </c>
      <c r="DF293" s="34"/>
      <c r="DG293" s="34" t="n">
        <f aca="false">MATCH(CONCATENATE("NG ",TEXT($BU293,"mmm-yyyy")),Curves!$11:$11,0)</f>
        <v>28</v>
      </c>
      <c r="DH293" s="34" t="n">
        <f aca="false">MATCH(CONCATENATE("B ",TEXT($BU293,"mmm-yyyy")),Curves!$11:$11,0)</f>
        <v>16</v>
      </c>
      <c r="DI293" s="34" t="n">
        <f aca="false">MATCH(CONCATENATE("DISC ",TEXT($BU293,"mmm-yyyy")),Curves!$11:$11,0)</f>
        <v>40</v>
      </c>
      <c r="DK293" s="34" t="n">
        <f aca="false">MATCH(CONCATENATE("NG ",TEXT($BV293,"mmm-yyyy")),Curves!$11:$11,0)</f>
        <v>29</v>
      </c>
      <c r="DL293" s="34" t="n">
        <f aca="false">MATCH(CONCATENATE("B ",TEXT($BV293,"mmm-yyyy")),Curves!$11:$11,0)</f>
        <v>17</v>
      </c>
      <c r="DM293" s="34" t="n">
        <f aca="false">MATCH(CONCATENATE("DISC ",TEXT($BV293,"mmm-yyyy")),Curves!$11:$11,0)</f>
        <v>41</v>
      </c>
      <c r="DO293" s="34" t="n">
        <f aca="false">MATCH(CONCATENATE("NG ",TEXT($BW293,"mmm-yyyy")),Curves!$11:$11,0)</f>
        <v>30</v>
      </c>
      <c r="DP293" s="34" t="n">
        <f aca="false">MATCH(CONCATENATE("B ",TEXT($BW293,"mmm-yyyy")),Curves!$11:$11,0)</f>
        <v>18</v>
      </c>
      <c r="DQ293" s="34" t="n">
        <f aca="false">MATCH(CONCATENATE("DISC ",TEXT($BW293,"mmm-yyyy")),Curves!$11:$11,0)</f>
        <v>42</v>
      </c>
    </row>
    <row r="294" customFormat="false" ht="12.75" hidden="false" customHeight="false" outlineLevel="0" collapsed="false">
      <c r="B294" s="26" t="n">
        <f aca="false">IF(C294&lt;&gt;"",IF(C294&gt;=(WORKDAY(EOMONTH(C294,0)+1,-2)),EOMONTH(EOMONTH(C294,0)+1,0)+1,EOMONTH(C294,0)+1),"")</f>
        <v>36192</v>
      </c>
      <c r="C294" s="45" t="n">
        <f aca="false">IF(Curves!C303&lt;&gt;"",Curves!C303,"")</f>
        <v>36177</v>
      </c>
      <c r="D294" s="46"/>
      <c r="E294" s="47" t="n">
        <f aca="false">(T294+U294)*V294</f>
        <v>0</v>
      </c>
      <c r="F294" s="47" t="n">
        <f aca="false">(X294+Y294)*Z294</f>
        <v>0</v>
      </c>
      <c r="G294" s="47" t="n">
        <f aca="false">(AB294+AC294)*AD294</f>
        <v>0</v>
      </c>
      <c r="H294" s="47" t="n">
        <f aca="false">(AF294+AG294)*AH294</f>
        <v>0</v>
      </c>
      <c r="I294" s="47" t="n">
        <f aca="false">(AJ294+AK294)*AL294</f>
        <v>0</v>
      </c>
      <c r="J294" s="47" t="n">
        <f aca="false">(AN294+AO294)*AP294</f>
        <v>0</v>
      </c>
      <c r="K294" s="47" t="n">
        <f aca="false">(AR294+AS294)*AT294</f>
        <v>0</v>
      </c>
      <c r="L294" s="47" t="n">
        <f aca="false">(AV294+AW294)*AX294</f>
        <v>0</v>
      </c>
      <c r="M294" s="47" t="n">
        <f aca="false">(AZ294+BA294)*BB294</f>
        <v>0</v>
      </c>
      <c r="N294" s="47" t="n">
        <f aca="false">(BD294+BE294)*BF294</f>
        <v>0</v>
      </c>
      <c r="O294" s="48" t="n">
        <f aca="false">(BH294+BI294)*BJ294</f>
        <v>0</v>
      </c>
      <c r="P294" s="49" t="n">
        <f aca="false">MAX(E294:O294)</f>
        <v>0</v>
      </c>
      <c r="Q294" s="49" t="n">
        <f aca="false">MIN(N294:O294)</f>
        <v>0</v>
      </c>
      <c r="R294" s="50" t="n">
        <f aca="false">IF(P294-Q294&lt;&gt;0,P294-Q294,R293)</f>
        <v>0.0120995743423697</v>
      </c>
      <c r="T294" s="31" t="n">
        <f aca="false">INDEX(Curves!$A$12:$AZ$907,$BZ294,CA294)</f>
        <v>0</v>
      </c>
      <c r="U294" s="31" t="n">
        <f aca="false">INDEX(Curves!$A$12:$AZ$907,$BZ294,CB294)</f>
        <v>0</v>
      </c>
      <c r="V294" s="31" t="n">
        <f aca="false">INDEX(Curves!$A$12:$AZ$907,$BZ294,CC294)</f>
        <v>0</v>
      </c>
      <c r="W294" s="31"/>
      <c r="X294" s="31" t="n">
        <f aca="false">INDEX(Curves!$A$12:$AZ$907,$BZ294,CE294)</f>
        <v>0</v>
      </c>
      <c r="Y294" s="31" t="n">
        <f aca="false">INDEX(Curves!$A$12:$AZ$907,$BZ294,CF294)</f>
        <v>0</v>
      </c>
      <c r="Z294" s="31" t="n">
        <f aca="false">INDEX(Curves!$A$12:$AZ$907,$BZ294,CG294)</f>
        <v>0</v>
      </c>
      <c r="AA294" s="31"/>
      <c r="AB294" s="31" t="n">
        <f aca="false">INDEX(Curves!$A$12:$AZ$907,$BZ294,CI294)</f>
        <v>0</v>
      </c>
      <c r="AC294" s="31" t="n">
        <f aca="false">INDEX(Curves!$A$12:$AZ$907,$BZ294,CJ294)</f>
        <v>0</v>
      </c>
      <c r="AD294" s="31" t="n">
        <f aca="false">INDEX(Curves!$A$12:$AZ$907,$BZ294,CK294)</f>
        <v>0</v>
      </c>
      <c r="AE294" s="31"/>
      <c r="AF294" s="31" t="n">
        <f aca="false">INDEX(Curves!$A$12:$AZ$907,$BZ294,CM294)</f>
        <v>0</v>
      </c>
      <c r="AG294" s="31" t="n">
        <f aca="false">INDEX(Curves!$A$12:$AZ$907,$BZ294,CN294)</f>
        <v>0</v>
      </c>
      <c r="AH294" s="31" t="n">
        <f aca="false">INDEX(Curves!$A$12:$AZ$907,$BZ294,CO294)</f>
        <v>0</v>
      </c>
      <c r="AI294" s="31"/>
      <c r="AJ294" s="31" t="n">
        <f aca="false">INDEX(Curves!$A$12:$AZ$907,$BZ294,CQ294)</f>
        <v>0</v>
      </c>
      <c r="AK294" s="31" t="n">
        <f aca="false">INDEX(Curves!$A$12:$AZ$907,$BZ294,CR294)</f>
        <v>0</v>
      </c>
      <c r="AL294" s="31" t="n">
        <f aca="false">INDEX(Curves!$A$12:$AZ$907,$BZ294,CS294)</f>
        <v>0</v>
      </c>
      <c r="AM294" s="31"/>
      <c r="AN294" s="31" t="n">
        <f aca="false">INDEX(Curves!$A$12:$AZ$907,$BZ294,CU294)</f>
        <v>0</v>
      </c>
      <c r="AO294" s="31" t="n">
        <f aca="false">INDEX(Curves!$A$12:$AZ$907,$BZ294,CV294)</f>
        <v>0</v>
      </c>
      <c r="AP294" s="31" t="n">
        <f aca="false">INDEX(Curves!$A$12:$AZ$907,$BZ294,CW294)</f>
        <v>0</v>
      </c>
      <c r="AQ294" s="31"/>
      <c r="AR294" s="31" t="n">
        <f aca="false">INDEX(Curves!$A$12:$AZ$907,$BZ294,CY294)</f>
        <v>0</v>
      </c>
      <c r="AS294" s="31" t="n">
        <f aca="false">INDEX(Curves!$A$12:$AZ$907,$BZ294,CZ294)</f>
        <v>0</v>
      </c>
      <c r="AT294" s="31" t="n">
        <f aca="false">INDEX(Curves!$A$12:$AZ$907,$BZ294,DA294)</f>
        <v>0</v>
      </c>
      <c r="AU294" s="31"/>
      <c r="AV294" s="31" t="n">
        <f aca="false">INDEX(Curves!$A$12:$AZ$907,$BZ294,DC294)</f>
        <v>0</v>
      </c>
      <c r="AW294" s="31" t="n">
        <f aca="false">INDEX(Curves!$A$12:$AZ$907,$BZ294,DD294)</f>
        <v>0</v>
      </c>
      <c r="AX294" s="31" t="n">
        <f aca="false">INDEX(Curves!$A$12:$AZ$907,$BZ294,DE294)</f>
        <v>0</v>
      </c>
      <c r="AY294" s="31"/>
      <c r="AZ294" s="31" t="n">
        <f aca="false">INDEX(Curves!$A$12:$AZ$907,$BZ294,DG294)</f>
        <v>0</v>
      </c>
      <c r="BA294" s="31" t="n">
        <f aca="false">INDEX(Curves!$A$12:$AZ$907,$BZ294,DH294)</f>
        <v>0</v>
      </c>
      <c r="BB294" s="31" t="n">
        <f aca="false">INDEX(Curves!$A$12:$AZ$907,$BZ294,DI294)</f>
        <v>0</v>
      </c>
      <c r="BC294" s="31"/>
      <c r="BD294" s="31" t="n">
        <f aca="false">INDEX(Curves!$A$12:$AZ$907,$BZ294,DK294)</f>
        <v>0</v>
      </c>
      <c r="BE294" s="31" t="n">
        <f aca="false">INDEX(Curves!$A$12:$AZ$907,$BZ294,DL294)</f>
        <v>0</v>
      </c>
      <c r="BF294" s="31" t="n">
        <f aca="false">INDEX(Curves!$A$12:$AZ$907,$BZ294,DM294)</f>
        <v>0</v>
      </c>
      <c r="BG294" s="31"/>
      <c r="BH294" s="31" t="n">
        <f aca="false">INDEX(Curves!$A$12:$AZ$907,$BZ294,DO294)</f>
        <v>0</v>
      </c>
      <c r="BI294" s="31" t="n">
        <f aca="false">INDEX(Curves!$A$12:$AZ$907,$BZ294,DP294)</f>
        <v>0</v>
      </c>
      <c r="BJ294" s="31" t="n">
        <f aca="false">INDEX(Curves!$A$12:$AZ$907,$BZ294,DQ294)</f>
        <v>0</v>
      </c>
      <c r="BK294" s="0"/>
      <c r="BL294" s="0"/>
      <c r="BM294" s="51" t="n">
        <f aca="false">BM293</f>
        <v>35916</v>
      </c>
      <c r="BN294" s="51" t="n">
        <f aca="false">EOMONTH(BM294,1)</f>
        <v>35976</v>
      </c>
      <c r="BO294" s="51" t="n">
        <f aca="false">EOMONTH(BN294,1)</f>
        <v>36007</v>
      </c>
      <c r="BP294" s="51" t="n">
        <f aca="false">EOMONTH(BO294,1)</f>
        <v>36038</v>
      </c>
      <c r="BQ294" s="51" t="n">
        <f aca="false">EOMONTH(BP294,1)</f>
        <v>36068</v>
      </c>
      <c r="BR294" s="51" t="n">
        <f aca="false">EOMONTH(BQ294,1)</f>
        <v>36099</v>
      </c>
      <c r="BS294" s="51" t="n">
        <f aca="false">EOMONTH(BR294,1)</f>
        <v>36129</v>
      </c>
      <c r="BT294" s="51" t="n">
        <f aca="false">EOMONTH(BS294,1)</f>
        <v>36160</v>
      </c>
      <c r="BU294" s="51" t="n">
        <f aca="false">EOMONTH(BT294,1)</f>
        <v>36191</v>
      </c>
      <c r="BV294" s="51" t="n">
        <f aca="false">EOMONTH(BU294,1)</f>
        <v>36219</v>
      </c>
      <c r="BW294" s="51" t="n">
        <f aca="false">EOMONTH(BV294,1)</f>
        <v>36250</v>
      </c>
      <c r="BX294" s="52"/>
      <c r="BZ294" s="34" t="n">
        <f aca="false">MATCH(C294,Curves!$C$12:$C$433,0)</f>
        <v>292</v>
      </c>
      <c r="CA294" s="34" t="n">
        <f aca="false">MATCH(CONCATENATE("NG ",TEXT($BM294,"mmm-yyyy")),Curves!$11:$11,0)</f>
        <v>20</v>
      </c>
      <c r="CB294" s="34" t="n">
        <f aca="false">MATCH(CONCATENATE("B ",TEXT($BM294,"mmm-yyyy")),Curves!$11:$11,0)</f>
        <v>8</v>
      </c>
      <c r="CC294" s="34" t="n">
        <f aca="false">MATCH(CONCATENATE("DISC ",TEXT($BM294,"mmm-yyyy")),Curves!$11:$11,0)</f>
        <v>32</v>
      </c>
      <c r="CD294" s="34"/>
      <c r="CE294" s="34" t="n">
        <f aca="false">MATCH(CONCATENATE("NG ",TEXT($BN294,"mmm-yyyy")),Curves!$11:$11,0)</f>
        <v>21</v>
      </c>
      <c r="CF294" s="34" t="n">
        <f aca="false">MATCH(CONCATENATE("B ",TEXT($BN294,"mmm-yyyy")),Curves!$11:$11,0)</f>
        <v>9</v>
      </c>
      <c r="CG294" s="34" t="n">
        <f aca="false">MATCH(CONCATENATE("DISC ",TEXT($BN294,"mmm-yyyy")),Curves!$11:$11,0)</f>
        <v>33</v>
      </c>
      <c r="CH294" s="34"/>
      <c r="CI294" s="34" t="n">
        <f aca="false">MATCH(CONCATENATE("NG ",TEXT($BO294,"mmm-yyyy")),Curves!$11:$11,0)</f>
        <v>22</v>
      </c>
      <c r="CJ294" s="34" t="n">
        <f aca="false">MATCH(CONCATENATE("B ",TEXT($BO294,"mmm-yyyy")),Curves!$11:$11,0)</f>
        <v>10</v>
      </c>
      <c r="CK294" s="34" t="n">
        <f aca="false">MATCH(CONCATENATE("DISC ",TEXT($BO294,"mmm-yyyy")),Curves!$11:$11,0)</f>
        <v>34</v>
      </c>
      <c r="CL294" s="34"/>
      <c r="CM294" s="34" t="n">
        <f aca="false">MATCH(CONCATENATE("NG ",TEXT($BP294,"mmm-yyyy")),Curves!$11:$11,0)</f>
        <v>23</v>
      </c>
      <c r="CN294" s="34" t="n">
        <f aca="false">MATCH(CONCATENATE("B ",TEXT($BP294,"mmm-yyyy")),Curves!$11:$11,0)</f>
        <v>11</v>
      </c>
      <c r="CO294" s="34" t="n">
        <f aca="false">MATCH(CONCATENATE("DISC ",TEXT($BP294,"mmm-yyyy")),Curves!$11:$11,0)</f>
        <v>35</v>
      </c>
      <c r="CP294" s="34"/>
      <c r="CQ294" s="34" t="n">
        <f aca="false">MATCH(CONCATENATE("NG ",TEXT($BQ294,"mmm-yyyy")),Curves!$11:$11,0)</f>
        <v>24</v>
      </c>
      <c r="CR294" s="34" t="n">
        <f aca="false">MATCH(CONCATENATE("B ",TEXT($BQ294,"mmm-yyyy")),Curves!$11:$11,0)</f>
        <v>12</v>
      </c>
      <c r="CS294" s="34" t="n">
        <f aca="false">MATCH(CONCATENATE("DISC ",TEXT($BQ294,"mmm-yyyy")),Curves!$11:$11,0)</f>
        <v>36</v>
      </c>
      <c r="CT294" s="34"/>
      <c r="CU294" s="34" t="n">
        <f aca="false">MATCH(CONCATENATE("NG ",TEXT($BR294,"mmm-yyyy")),Curves!$11:$11,0)</f>
        <v>25</v>
      </c>
      <c r="CV294" s="34" t="n">
        <f aca="false">MATCH(CONCATENATE("B ",TEXT($BR294,"mmm-yyyy")),Curves!$11:$11,0)</f>
        <v>13</v>
      </c>
      <c r="CW294" s="34" t="n">
        <f aca="false">MATCH(CONCATENATE("DISC ",TEXT($BR294,"mmm-yyyy")),Curves!$11:$11,0)</f>
        <v>37</v>
      </c>
      <c r="CX294" s="34"/>
      <c r="CY294" s="34" t="n">
        <f aca="false">MATCH(CONCATENATE("NG ",TEXT($BS294,"mmm-yyyy")),Curves!$11:$11,0)</f>
        <v>26</v>
      </c>
      <c r="CZ294" s="34" t="n">
        <f aca="false">MATCH(CONCATENATE("B ",TEXT($BS294,"mmm-yyyy")),Curves!$11:$11,0)</f>
        <v>14</v>
      </c>
      <c r="DA294" s="34" t="n">
        <f aca="false">MATCH(CONCATENATE("DISC ",TEXT($BS294,"mmm-yyyy")),Curves!$11:$11,0)</f>
        <v>38</v>
      </c>
      <c r="DB294" s="34"/>
      <c r="DC294" s="34" t="n">
        <f aca="false">MATCH(CONCATENATE("NG ",TEXT($BT294,"mmm-yyyy")),Curves!$11:$11,0)</f>
        <v>27</v>
      </c>
      <c r="DD294" s="34" t="n">
        <f aca="false">MATCH(CONCATENATE("B ",TEXT($BT294,"mmm-yyyy")),Curves!$11:$11,0)</f>
        <v>15</v>
      </c>
      <c r="DE294" s="34" t="n">
        <f aca="false">MATCH(CONCATENATE("DISC ",TEXT($BT294,"mmm-yyyy")),Curves!$11:$11,0)</f>
        <v>39</v>
      </c>
      <c r="DF294" s="34"/>
      <c r="DG294" s="34" t="n">
        <f aca="false">MATCH(CONCATENATE("NG ",TEXT($BU294,"mmm-yyyy")),Curves!$11:$11,0)</f>
        <v>28</v>
      </c>
      <c r="DH294" s="34" t="n">
        <f aca="false">MATCH(CONCATENATE("B ",TEXT($BU294,"mmm-yyyy")),Curves!$11:$11,0)</f>
        <v>16</v>
      </c>
      <c r="DI294" s="34" t="n">
        <f aca="false">MATCH(CONCATENATE("DISC ",TEXT($BU294,"mmm-yyyy")),Curves!$11:$11,0)</f>
        <v>40</v>
      </c>
      <c r="DK294" s="34" t="n">
        <f aca="false">MATCH(CONCATENATE("NG ",TEXT($BV294,"mmm-yyyy")),Curves!$11:$11,0)</f>
        <v>29</v>
      </c>
      <c r="DL294" s="34" t="n">
        <f aca="false">MATCH(CONCATENATE("B ",TEXT($BV294,"mmm-yyyy")),Curves!$11:$11,0)</f>
        <v>17</v>
      </c>
      <c r="DM294" s="34" t="n">
        <f aca="false">MATCH(CONCATENATE("DISC ",TEXT($BV294,"mmm-yyyy")),Curves!$11:$11,0)</f>
        <v>41</v>
      </c>
      <c r="DO294" s="34" t="n">
        <f aca="false">MATCH(CONCATENATE("NG ",TEXT($BW294,"mmm-yyyy")),Curves!$11:$11,0)</f>
        <v>30</v>
      </c>
      <c r="DP294" s="34" t="n">
        <f aca="false">MATCH(CONCATENATE("B ",TEXT($BW294,"mmm-yyyy")),Curves!$11:$11,0)</f>
        <v>18</v>
      </c>
      <c r="DQ294" s="34" t="n">
        <f aca="false">MATCH(CONCATENATE("DISC ",TEXT($BW294,"mmm-yyyy")),Curves!$11:$11,0)</f>
        <v>42</v>
      </c>
    </row>
    <row r="295" customFormat="false" ht="12.75" hidden="false" customHeight="false" outlineLevel="0" collapsed="false">
      <c r="B295" s="26" t="n">
        <f aca="false">IF(C295&lt;&gt;"",IF(C295&gt;=(WORKDAY(EOMONTH(C295,0)+1,-2)),EOMONTH(EOMONTH(C295,0)+1,0)+1,EOMONTH(C295,0)+1),"")</f>
        <v>36192</v>
      </c>
      <c r="C295" s="45" t="n">
        <f aca="false">IF(Curves!C304&lt;&gt;"",Curves!C304,"")</f>
        <v>36178</v>
      </c>
      <c r="D295" s="46"/>
      <c r="E295" s="47" t="n">
        <f aca="false">(T295+U295)*V295</f>
        <v>0</v>
      </c>
      <c r="F295" s="47" t="n">
        <f aca="false">(X295+Y295)*Z295</f>
        <v>0</v>
      </c>
      <c r="G295" s="47" t="n">
        <f aca="false">(AB295+AC295)*AD295</f>
        <v>0</v>
      </c>
      <c r="H295" s="47" t="n">
        <f aca="false">(AF295+AG295)*AH295</f>
        <v>0</v>
      </c>
      <c r="I295" s="47" t="n">
        <f aca="false">(AJ295+AK295)*AL295</f>
        <v>0</v>
      </c>
      <c r="J295" s="47" t="n">
        <f aca="false">(AN295+AO295)*AP295</f>
        <v>0</v>
      </c>
      <c r="K295" s="47" t="n">
        <f aca="false">(AR295+AS295)*AT295</f>
        <v>0</v>
      </c>
      <c r="L295" s="47" t="n">
        <f aca="false">(AV295+AW295)*AX295</f>
        <v>0</v>
      </c>
      <c r="M295" s="47" t="n">
        <f aca="false">(AZ295+BA295)*BB295</f>
        <v>1.7925915709471</v>
      </c>
      <c r="N295" s="47" t="n">
        <f aca="false">(BD295+BE295)*BF295</f>
        <v>1.81154315386196</v>
      </c>
      <c r="O295" s="48" t="n">
        <f aca="false">(BH295+BI295)*BJ295</f>
        <v>0</v>
      </c>
      <c r="P295" s="49" t="n">
        <f aca="false">MAX(E295:O295)</f>
        <v>1.81154315386196</v>
      </c>
      <c r="Q295" s="49" t="n">
        <f aca="false">MIN(N295:O295)</f>
        <v>0</v>
      </c>
      <c r="R295" s="50" t="n">
        <f aca="false">IF(P295-Q295&lt;&gt;0,P295-Q295,R294)</f>
        <v>1.81154315386196</v>
      </c>
      <c r="T295" s="31" t="n">
        <f aca="false">INDEX(Curves!$A$12:$AZ$907,$BZ295,CA295)</f>
        <v>0</v>
      </c>
      <c r="U295" s="31" t="n">
        <f aca="false">INDEX(Curves!$A$12:$AZ$907,$BZ295,CB295)</f>
        <v>0</v>
      </c>
      <c r="V295" s="31" t="n">
        <f aca="false">INDEX(Curves!$A$12:$AZ$907,$BZ295,CC295)</f>
        <v>0</v>
      </c>
      <c r="W295" s="31"/>
      <c r="X295" s="31" t="n">
        <f aca="false">INDEX(Curves!$A$12:$AZ$907,$BZ295,CE295)</f>
        <v>0</v>
      </c>
      <c r="Y295" s="31" t="n">
        <f aca="false">INDEX(Curves!$A$12:$AZ$907,$BZ295,CF295)</f>
        <v>0</v>
      </c>
      <c r="Z295" s="31" t="n">
        <f aca="false">INDEX(Curves!$A$12:$AZ$907,$BZ295,CG295)</f>
        <v>0</v>
      </c>
      <c r="AA295" s="31"/>
      <c r="AB295" s="31" t="n">
        <f aca="false">INDEX(Curves!$A$12:$AZ$907,$BZ295,CI295)</f>
        <v>0</v>
      </c>
      <c r="AC295" s="31" t="n">
        <f aca="false">INDEX(Curves!$A$12:$AZ$907,$BZ295,CJ295)</f>
        <v>0</v>
      </c>
      <c r="AD295" s="31" t="n">
        <f aca="false">INDEX(Curves!$A$12:$AZ$907,$BZ295,CK295)</f>
        <v>0</v>
      </c>
      <c r="AE295" s="31"/>
      <c r="AF295" s="31" t="n">
        <f aca="false">INDEX(Curves!$A$12:$AZ$907,$BZ295,CM295)</f>
        <v>0</v>
      </c>
      <c r="AG295" s="31" t="n">
        <f aca="false">INDEX(Curves!$A$12:$AZ$907,$BZ295,CN295)</f>
        <v>0</v>
      </c>
      <c r="AH295" s="31" t="n">
        <f aca="false">INDEX(Curves!$A$12:$AZ$907,$BZ295,CO295)</f>
        <v>0</v>
      </c>
      <c r="AI295" s="31"/>
      <c r="AJ295" s="31" t="n">
        <f aca="false">INDEX(Curves!$A$12:$AZ$907,$BZ295,CQ295)</f>
        <v>0</v>
      </c>
      <c r="AK295" s="31" t="n">
        <f aca="false">INDEX(Curves!$A$12:$AZ$907,$BZ295,CR295)</f>
        <v>0</v>
      </c>
      <c r="AL295" s="31" t="n">
        <f aca="false">INDEX(Curves!$A$12:$AZ$907,$BZ295,CS295)</f>
        <v>0</v>
      </c>
      <c r="AM295" s="31"/>
      <c r="AN295" s="31" t="n">
        <f aca="false">INDEX(Curves!$A$12:$AZ$907,$BZ295,CU295)</f>
        <v>0</v>
      </c>
      <c r="AO295" s="31" t="n">
        <f aca="false">INDEX(Curves!$A$12:$AZ$907,$BZ295,CV295)</f>
        <v>0</v>
      </c>
      <c r="AP295" s="31" t="n">
        <f aca="false">INDEX(Curves!$A$12:$AZ$907,$BZ295,CW295)</f>
        <v>0</v>
      </c>
      <c r="AQ295" s="31"/>
      <c r="AR295" s="31" t="n">
        <f aca="false">INDEX(Curves!$A$12:$AZ$907,$BZ295,CY295)</f>
        <v>0</v>
      </c>
      <c r="AS295" s="31" t="n">
        <f aca="false">INDEX(Curves!$A$12:$AZ$907,$BZ295,CZ295)</f>
        <v>0</v>
      </c>
      <c r="AT295" s="31" t="n">
        <f aca="false">INDEX(Curves!$A$12:$AZ$907,$BZ295,DA295)</f>
        <v>0</v>
      </c>
      <c r="AU295" s="31"/>
      <c r="AV295" s="31" t="n">
        <f aca="false">INDEX(Curves!$A$12:$AZ$907,$BZ295,DC295)</f>
        <v>0</v>
      </c>
      <c r="AW295" s="31" t="n">
        <f aca="false">INDEX(Curves!$A$12:$AZ$907,$BZ295,DD295)</f>
        <v>0</v>
      </c>
      <c r="AX295" s="31" t="n">
        <f aca="false">INDEX(Curves!$A$12:$AZ$907,$BZ295,DE295)</f>
        <v>0</v>
      </c>
      <c r="AY295" s="31"/>
      <c r="AZ295" s="31" t="n">
        <f aca="false">INDEX(Curves!$A$12:$AZ$907,$BZ295,DG295)</f>
        <v>1.796</v>
      </c>
      <c r="BA295" s="31" t="n">
        <f aca="false">INDEX(Curves!$A$12:$AZ$907,$BZ295,DH295)</f>
        <v>0</v>
      </c>
      <c r="BB295" s="31" t="n">
        <f aca="false">INDEX(Curves!$A$12:$AZ$907,$BZ295,DI295)</f>
        <v>0.998102210995046</v>
      </c>
      <c r="BC295" s="31"/>
      <c r="BD295" s="31" t="n">
        <f aca="false">INDEX(Curves!$A$12:$AZ$907,$BZ295,DK295)</f>
        <v>1.822</v>
      </c>
      <c r="BE295" s="31" t="n">
        <f aca="false">INDEX(Curves!$A$12:$AZ$907,$BZ295,DL295)</f>
        <v>0</v>
      </c>
      <c r="BF295" s="31" t="n">
        <f aca="false">INDEX(Curves!$A$12:$AZ$907,$BZ295,DM295)</f>
        <v>0.994260786971441</v>
      </c>
      <c r="BG295" s="31"/>
      <c r="BH295" s="31" t="n">
        <f aca="false">INDEX(Curves!$A$12:$AZ$907,$BZ295,DO295)</f>
        <v>0</v>
      </c>
      <c r="BI295" s="31" t="n">
        <f aca="false">INDEX(Curves!$A$12:$AZ$907,$BZ295,DP295)</f>
        <v>0</v>
      </c>
      <c r="BJ295" s="31" t="n">
        <f aca="false">INDEX(Curves!$A$12:$AZ$907,$BZ295,DQ295)</f>
        <v>0</v>
      </c>
      <c r="BK295" s="0"/>
      <c r="BL295" s="0"/>
      <c r="BM295" s="51" t="n">
        <f aca="false">BM294</f>
        <v>35916</v>
      </c>
      <c r="BN295" s="51" t="n">
        <f aca="false">EOMONTH(BM295,1)</f>
        <v>35976</v>
      </c>
      <c r="BO295" s="51" t="n">
        <f aca="false">EOMONTH(BN295,1)</f>
        <v>36007</v>
      </c>
      <c r="BP295" s="51" t="n">
        <f aca="false">EOMONTH(BO295,1)</f>
        <v>36038</v>
      </c>
      <c r="BQ295" s="51" t="n">
        <f aca="false">EOMONTH(BP295,1)</f>
        <v>36068</v>
      </c>
      <c r="BR295" s="51" t="n">
        <f aca="false">EOMONTH(BQ295,1)</f>
        <v>36099</v>
      </c>
      <c r="BS295" s="51" t="n">
        <f aca="false">EOMONTH(BR295,1)</f>
        <v>36129</v>
      </c>
      <c r="BT295" s="51" t="n">
        <f aca="false">EOMONTH(BS295,1)</f>
        <v>36160</v>
      </c>
      <c r="BU295" s="51" t="n">
        <f aca="false">EOMONTH(BT295,1)</f>
        <v>36191</v>
      </c>
      <c r="BV295" s="51" t="n">
        <f aca="false">EOMONTH(BU295,1)</f>
        <v>36219</v>
      </c>
      <c r="BW295" s="51" t="n">
        <f aca="false">EOMONTH(BV295,1)</f>
        <v>36250</v>
      </c>
      <c r="BX295" s="52"/>
      <c r="BZ295" s="34" t="n">
        <f aca="false">MATCH(C295,Curves!$C$12:$C$433,0)</f>
        <v>293</v>
      </c>
      <c r="CA295" s="34" t="n">
        <f aca="false">MATCH(CONCATENATE("NG ",TEXT($BM295,"mmm-yyyy")),Curves!$11:$11,0)</f>
        <v>20</v>
      </c>
      <c r="CB295" s="34" t="n">
        <f aca="false">MATCH(CONCATENATE("B ",TEXT($BM295,"mmm-yyyy")),Curves!$11:$11,0)</f>
        <v>8</v>
      </c>
      <c r="CC295" s="34" t="n">
        <f aca="false">MATCH(CONCATENATE("DISC ",TEXT($BM295,"mmm-yyyy")),Curves!$11:$11,0)</f>
        <v>32</v>
      </c>
      <c r="CD295" s="34"/>
      <c r="CE295" s="34" t="n">
        <f aca="false">MATCH(CONCATENATE("NG ",TEXT($BN295,"mmm-yyyy")),Curves!$11:$11,0)</f>
        <v>21</v>
      </c>
      <c r="CF295" s="34" t="n">
        <f aca="false">MATCH(CONCATENATE("B ",TEXT($BN295,"mmm-yyyy")),Curves!$11:$11,0)</f>
        <v>9</v>
      </c>
      <c r="CG295" s="34" t="n">
        <f aca="false">MATCH(CONCATENATE("DISC ",TEXT($BN295,"mmm-yyyy")),Curves!$11:$11,0)</f>
        <v>33</v>
      </c>
      <c r="CH295" s="34"/>
      <c r="CI295" s="34" t="n">
        <f aca="false">MATCH(CONCATENATE("NG ",TEXT($BO295,"mmm-yyyy")),Curves!$11:$11,0)</f>
        <v>22</v>
      </c>
      <c r="CJ295" s="34" t="n">
        <f aca="false">MATCH(CONCATENATE("B ",TEXT($BO295,"mmm-yyyy")),Curves!$11:$11,0)</f>
        <v>10</v>
      </c>
      <c r="CK295" s="34" t="n">
        <f aca="false">MATCH(CONCATENATE("DISC ",TEXT($BO295,"mmm-yyyy")),Curves!$11:$11,0)</f>
        <v>34</v>
      </c>
      <c r="CL295" s="34"/>
      <c r="CM295" s="34" t="n">
        <f aca="false">MATCH(CONCATENATE("NG ",TEXT($BP295,"mmm-yyyy")),Curves!$11:$11,0)</f>
        <v>23</v>
      </c>
      <c r="CN295" s="34" t="n">
        <f aca="false">MATCH(CONCATENATE("B ",TEXT($BP295,"mmm-yyyy")),Curves!$11:$11,0)</f>
        <v>11</v>
      </c>
      <c r="CO295" s="34" t="n">
        <f aca="false">MATCH(CONCATENATE("DISC ",TEXT($BP295,"mmm-yyyy")),Curves!$11:$11,0)</f>
        <v>35</v>
      </c>
      <c r="CP295" s="34"/>
      <c r="CQ295" s="34" t="n">
        <f aca="false">MATCH(CONCATENATE("NG ",TEXT($BQ295,"mmm-yyyy")),Curves!$11:$11,0)</f>
        <v>24</v>
      </c>
      <c r="CR295" s="34" t="n">
        <f aca="false">MATCH(CONCATENATE("B ",TEXT($BQ295,"mmm-yyyy")),Curves!$11:$11,0)</f>
        <v>12</v>
      </c>
      <c r="CS295" s="34" t="n">
        <f aca="false">MATCH(CONCATENATE("DISC ",TEXT($BQ295,"mmm-yyyy")),Curves!$11:$11,0)</f>
        <v>36</v>
      </c>
      <c r="CT295" s="34"/>
      <c r="CU295" s="34" t="n">
        <f aca="false">MATCH(CONCATENATE("NG ",TEXT($BR295,"mmm-yyyy")),Curves!$11:$11,0)</f>
        <v>25</v>
      </c>
      <c r="CV295" s="34" t="n">
        <f aca="false">MATCH(CONCATENATE("B ",TEXT($BR295,"mmm-yyyy")),Curves!$11:$11,0)</f>
        <v>13</v>
      </c>
      <c r="CW295" s="34" t="n">
        <f aca="false">MATCH(CONCATENATE("DISC ",TEXT($BR295,"mmm-yyyy")),Curves!$11:$11,0)</f>
        <v>37</v>
      </c>
      <c r="CX295" s="34"/>
      <c r="CY295" s="34" t="n">
        <f aca="false">MATCH(CONCATENATE("NG ",TEXT($BS295,"mmm-yyyy")),Curves!$11:$11,0)</f>
        <v>26</v>
      </c>
      <c r="CZ295" s="34" t="n">
        <f aca="false">MATCH(CONCATENATE("B ",TEXT($BS295,"mmm-yyyy")),Curves!$11:$11,0)</f>
        <v>14</v>
      </c>
      <c r="DA295" s="34" t="n">
        <f aca="false">MATCH(CONCATENATE("DISC ",TEXT($BS295,"mmm-yyyy")),Curves!$11:$11,0)</f>
        <v>38</v>
      </c>
      <c r="DB295" s="34"/>
      <c r="DC295" s="34" t="n">
        <f aca="false">MATCH(CONCATENATE("NG ",TEXT($BT295,"mmm-yyyy")),Curves!$11:$11,0)</f>
        <v>27</v>
      </c>
      <c r="DD295" s="34" t="n">
        <f aca="false">MATCH(CONCATENATE("B ",TEXT($BT295,"mmm-yyyy")),Curves!$11:$11,0)</f>
        <v>15</v>
      </c>
      <c r="DE295" s="34" t="n">
        <f aca="false">MATCH(CONCATENATE("DISC ",TEXT($BT295,"mmm-yyyy")),Curves!$11:$11,0)</f>
        <v>39</v>
      </c>
      <c r="DF295" s="34"/>
      <c r="DG295" s="34" t="n">
        <f aca="false">MATCH(CONCATENATE("NG ",TEXT($BU295,"mmm-yyyy")),Curves!$11:$11,0)</f>
        <v>28</v>
      </c>
      <c r="DH295" s="34" t="n">
        <f aca="false">MATCH(CONCATENATE("B ",TEXT($BU295,"mmm-yyyy")),Curves!$11:$11,0)</f>
        <v>16</v>
      </c>
      <c r="DI295" s="34" t="n">
        <f aca="false">MATCH(CONCATENATE("DISC ",TEXT($BU295,"mmm-yyyy")),Curves!$11:$11,0)</f>
        <v>40</v>
      </c>
      <c r="DK295" s="34" t="n">
        <f aca="false">MATCH(CONCATENATE("NG ",TEXT($BV295,"mmm-yyyy")),Curves!$11:$11,0)</f>
        <v>29</v>
      </c>
      <c r="DL295" s="34" t="n">
        <f aca="false">MATCH(CONCATENATE("B ",TEXT($BV295,"mmm-yyyy")),Curves!$11:$11,0)</f>
        <v>17</v>
      </c>
      <c r="DM295" s="34" t="n">
        <f aca="false">MATCH(CONCATENATE("DISC ",TEXT($BV295,"mmm-yyyy")),Curves!$11:$11,0)</f>
        <v>41</v>
      </c>
      <c r="DO295" s="34" t="n">
        <f aca="false">MATCH(CONCATENATE("NG ",TEXT($BW295,"mmm-yyyy")),Curves!$11:$11,0)</f>
        <v>30</v>
      </c>
      <c r="DP295" s="34" t="n">
        <f aca="false">MATCH(CONCATENATE("B ",TEXT($BW295,"mmm-yyyy")),Curves!$11:$11,0)</f>
        <v>18</v>
      </c>
      <c r="DQ295" s="34" t="n">
        <f aca="false">MATCH(CONCATENATE("DISC ",TEXT($BW295,"mmm-yyyy")),Curves!$11:$11,0)</f>
        <v>42</v>
      </c>
    </row>
    <row r="296" customFormat="false" ht="12.75" hidden="false" customHeight="false" outlineLevel="0" collapsed="false">
      <c r="B296" s="26" t="n">
        <f aca="false">IF(C296&lt;&gt;"",IF(C296&gt;=(WORKDAY(EOMONTH(C296,0)+1,-2)),EOMONTH(EOMONTH(C296,0)+1,0)+1,EOMONTH(C296,0)+1),"")</f>
        <v>36192</v>
      </c>
      <c r="C296" s="45" t="n">
        <f aca="false">IF(Curves!C305&lt;&gt;"",Curves!C305,"")</f>
        <v>36179</v>
      </c>
      <c r="D296" s="46"/>
      <c r="E296" s="47" t="n">
        <f aca="false">(T296+U296)*V296</f>
        <v>0</v>
      </c>
      <c r="F296" s="47" t="n">
        <f aca="false">(X296+Y296)*Z296</f>
        <v>0</v>
      </c>
      <c r="G296" s="47" t="n">
        <f aca="false">(AB296+AC296)*AD296</f>
        <v>0</v>
      </c>
      <c r="H296" s="47" t="n">
        <f aca="false">(AF296+AG296)*AH296</f>
        <v>0</v>
      </c>
      <c r="I296" s="47" t="n">
        <f aca="false">(AJ296+AK296)*AL296</f>
        <v>0</v>
      </c>
      <c r="J296" s="47" t="n">
        <f aca="false">(AN296+AO296)*AP296</f>
        <v>0</v>
      </c>
      <c r="K296" s="47" t="n">
        <f aca="false">(AR296+AS296)*AT296</f>
        <v>0</v>
      </c>
      <c r="L296" s="47" t="n">
        <f aca="false">(AV296+AW296)*AX296</f>
        <v>0</v>
      </c>
      <c r="M296" s="47" t="n">
        <f aca="false">(AZ296+BA296)*BB296</f>
        <v>0</v>
      </c>
      <c r="N296" s="47" t="n">
        <f aca="false">(BD296+BE296)*BF296</f>
        <v>2.14322102882782</v>
      </c>
      <c r="O296" s="48" t="n">
        <f aca="false">(BH296+BI296)*BJ296</f>
        <v>2.10315029525657</v>
      </c>
      <c r="P296" s="49" t="n">
        <f aca="false">MAX(E296:O296)</f>
        <v>2.14322102882782</v>
      </c>
      <c r="Q296" s="49" t="n">
        <f aca="false">MIN(N296:O296)</f>
        <v>2.10315029525657</v>
      </c>
      <c r="R296" s="50" t="n">
        <f aca="false">IF(P296-Q296&lt;&gt;0,P296-Q296,R295)</f>
        <v>0.0400707335712496</v>
      </c>
      <c r="T296" s="31" t="n">
        <f aca="false">INDEX(Curves!$A$12:$AZ$907,$BZ296,CA296)</f>
        <v>0</v>
      </c>
      <c r="U296" s="31" t="n">
        <f aca="false">INDEX(Curves!$A$12:$AZ$907,$BZ296,CB296)</f>
        <v>0</v>
      </c>
      <c r="V296" s="31" t="n">
        <f aca="false">INDEX(Curves!$A$12:$AZ$907,$BZ296,CC296)</f>
        <v>0</v>
      </c>
      <c r="W296" s="31"/>
      <c r="X296" s="31" t="n">
        <f aca="false">INDEX(Curves!$A$12:$AZ$907,$BZ296,CE296)</f>
        <v>0</v>
      </c>
      <c r="Y296" s="31" t="n">
        <f aca="false">INDEX(Curves!$A$12:$AZ$907,$BZ296,CF296)</f>
        <v>0</v>
      </c>
      <c r="Z296" s="31" t="n">
        <f aca="false">INDEX(Curves!$A$12:$AZ$907,$BZ296,CG296)</f>
        <v>0</v>
      </c>
      <c r="AA296" s="31"/>
      <c r="AB296" s="31" t="n">
        <f aca="false">INDEX(Curves!$A$12:$AZ$907,$BZ296,CI296)</f>
        <v>0</v>
      </c>
      <c r="AC296" s="31" t="n">
        <f aca="false">INDEX(Curves!$A$12:$AZ$907,$BZ296,CJ296)</f>
        <v>0</v>
      </c>
      <c r="AD296" s="31" t="n">
        <f aca="false">INDEX(Curves!$A$12:$AZ$907,$BZ296,CK296)</f>
        <v>0</v>
      </c>
      <c r="AE296" s="31"/>
      <c r="AF296" s="31" t="n">
        <f aca="false">INDEX(Curves!$A$12:$AZ$907,$BZ296,CM296)</f>
        <v>0</v>
      </c>
      <c r="AG296" s="31" t="n">
        <f aca="false">INDEX(Curves!$A$12:$AZ$907,$BZ296,CN296)</f>
        <v>0</v>
      </c>
      <c r="AH296" s="31" t="n">
        <f aca="false">INDEX(Curves!$A$12:$AZ$907,$BZ296,CO296)</f>
        <v>0</v>
      </c>
      <c r="AI296" s="31"/>
      <c r="AJ296" s="31" t="n">
        <f aca="false">INDEX(Curves!$A$12:$AZ$907,$BZ296,CQ296)</f>
        <v>0</v>
      </c>
      <c r="AK296" s="31" t="n">
        <f aca="false">INDEX(Curves!$A$12:$AZ$907,$BZ296,CR296)</f>
        <v>0</v>
      </c>
      <c r="AL296" s="31" t="n">
        <f aca="false">INDEX(Curves!$A$12:$AZ$907,$BZ296,CS296)</f>
        <v>0</v>
      </c>
      <c r="AM296" s="31"/>
      <c r="AN296" s="31" t="n">
        <f aca="false">INDEX(Curves!$A$12:$AZ$907,$BZ296,CU296)</f>
        <v>0</v>
      </c>
      <c r="AO296" s="31" t="n">
        <f aca="false">INDEX(Curves!$A$12:$AZ$907,$BZ296,CV296)</f>
        <v>0</v>
      </c>
      <c r="AP296" s="31" t="n">
        <f aca="false">INDEX(Curves!$A$12:$AZ$907,$BZ296,CW296)</f>
        <v>0</v>
      </c>
      <c r="AQ296" s="31"/>
      <c r="AR296" s="31" t="n">
        <f aca="false">INDEX(Curves!$A$12:$AZ$907,$BZ296,CY296)</f>
        <v>0</v>
      </c>
      <c r="AS296" s="31" t="n">
        <f aca="false">INDEX(Curves!$A$12:$AZ$907,$BZ296,CZ296)</f>
        <v>0</v>
      </c>
      <c r="AT296" s="31" t="n">
        <f aca="false">INDEX(Curves!$A$12:$AZ$907,$BZ296,DA296)</f>
        <v>0</v>
      </c>
      <c r="AU296" s="31"/>
      <c r="AV296" s="31" t="n">
        <f aca="false">INDEX(Curves!$A$12:$AZ$907,$BZ296,DC296)</f>
        <v>0</v>
      </c>
      <c r="AW296" s="31" t="n">
        <f aca="false">INDEX(Curves!$A$12:$AZ$907,$BZ296,DD296)</f>
        <v>0</v>
      </c>
      <c r="AX296" s="31" t="n">
        <f aca="false">INDEX(Curves!$A$12:$AZ$907,$BZ296,DE296)</f>
        <v>0</v>
      </c>
      <c r="AY296" s="31"/>
      <c r="AZ296" s="31" t="n">
        <f aca="false">INDEX(Curves!$A$12:$AZ$907,$BZ296,DG296)</f>
        <v>0</v>
      </c>
      <c r="BA296" s="31" t="n">
        <f aca="false">INDEX(Curves!$A$12:$AZ$907,$BZ296,DH296)</f>
        <v>0</v>
      </c>
      <c r="BB296" s="31" t="n">
        <f aca="false">INDEX(Curves!$A$12:$AZ$907,$BZ296,DI296)</f>
        <v>0</v>
      </c>
      <c r="BC296" s="31"/>
      <c r="BD296" s="31" t="n">
        <f aca="false">INDEX(Curves!$A$12:$AZ$907,$BZ296,DK296)</f>
        <v>1.817</v>
      </c>
      <c r="BE296" s="31" t="n">
        <f aca="false">INDEX(Curves!$A$12:$AZ$907,$BZ296,DL296)</f>
        <v>0.33</v>
      </c>
      <c r="BF296" s="31" t="n">
        <f aca="false">INDEX(Curves!$A$12:$AZ$907,$BZ296,DM296)</f>
        <v>0.99823988301249</v>
      </c>
      <c r="BG296" s="31"/>
      <c r="BH296" s="31" t="n">
        <f aca="false">INDEX(Curves!$A$12:$AZ$907,$BZ296,DO296)</f>
        <v>1.825</v>
      </c>
      <c r="BI296" s="31" t="n">
        <f aca="false">INDEX(Curves!$A$12:$AZ$907,$BZ296,DP296)</f>
        <v>0.29</v>
      </c>
      <c r="BJ296" s="31" t="n">
        <f aca="false">INDEX(Curves!$A$12:$AZ$907,$BZ296,DQ296)</f>
        <v>0.994397302721781</v>
      </c>
      <c r="BK296" s="0"/>
      <c r="BL296" s="0"/>
      <c r="BM296" s="51" t="n">
        <f aca="false">BM295</f>
        <v>35916</v>
      </c>
      <c r="BN296" s="51" t="n">
        <f aca="false">EOMONTH(BM296,1)</f>
        <v>35976</v>
      </c>
      <c r="BO296" s="51" t="n">
        <f aca="false">EOMONTH(BN296,1)</f>
        <v>36007</v>
      </c>
      <c r="BP296" s="51" t="n">
        <f aca="false">EOMONTH(BO296,1)</f>
        <v>36038</v>
      </c>
      <c r="BQ296" s="51" t="n">
        <f aca="false">EOMONTH(BP296,1)</f>
        <v>36068</v>
      </c>
      <c r="BR296" s="51" t="n">
        <f aca="false">EOMONTH(BQ296,1)</f>
        <v>36099</v>
      </c>
      <c r="BS296" s="51" t="n">
        <f aca="false">EOMONTH(BR296,1)</f>
        <v>36129</v>
      </c>
      <c r="BT296" s="51" t="n">
        <f aca="false">EOMONTH(BS296,1)</f>
        <v>36160</v>
      </c>
      <c r="BU296" s="51" t="n">
        <f aca="false">EOMONTH(BT296,1)</f>
        <v>36191</v>
      </c>
      <c r="BV296" s="51" t="n">
        <f aca="false">EOMONTH(BU296,1)</f>
        <v>36219</v>
      </c>
      <c r="BW296" s="51" t="n">
        <f aca="false">EOMONTH(BV296,1)</f>
        <v>36250</v>
      </c>
      <c r="BX296" s="52"/>
      <c r="BZ296" s="34" t="n">
        <f aca="false">MATCH(C296,Curves!$C$12:$C$433,0)</f>
        <v>294</v>
      </c>
      <c r="CA296" s="34" t="n">
        <f aca="false">MATCH(CONCATENATE("NG ",TEXT($BM296,"mmm-yyyy")),Curves!$11:$11,0)</f>
        <v>20</v>
      </c>
      <c r="CB296" s="34" t="n">
        <f aca="false">MATCH(CONCATENATE("B ",TEXT($BM296,"mmm-yyyy")),Curves!$11:$11,0)</f>
        <v>8</v>
      </c>
      <c r="CC296" s="34" t="n">
        <f aca="false">MATCH(CONCATENATE("DISC ",TEXT($BM296,"mmm-yyyy")),Curves!$11:$11,0)</f>
        <v>32</v>
      </c>
      <c r="CD296" s="34"/>
      <c r="CE296" s="34" t="n">
        <f aca="false">MATCH(CONCATENATE("NG ",TEXT($BN296,"mmm-yyyy")),Curves!$11:$11,0)</f>
        <v>21</v>
      </c>
      <c r="CF296" s="34" t="n">
        <f aca="false">MATCH(CONCATENATE("B ",TEXT($BN296,"mmm-yyyy")),Curves!$11:$11,0)</f>
        <v>9</v>
      </c>
      <c r="CG296" s="34" t="n">
        <f aca="false">MATCH(CONCATENATE("DISC ",TEXT($BN296,"mmm-yyyy")),Curves!$11:$11,0)</f>
        <v>33</v>
      </c>
      <c r="CH296" s="34"/>
      <c r="CI296" s="34" t="n">
        <f aca="false">MATCH(CONCATENATE("NG ",TEXT($BO296,"mmm-yyyy")),Curves!$11:$11,0)</f>
        <v>22</v>
      </c>
      <c r="CJ296" s="34" t="n">
        <f aca="false">MATCH(CONCATENATE("B ",TEXT($BO296,"mmm-yyyy")),Curves!$11:$11,0)</f>
        <v>10</v>
      </c>
      <c r="CK296" s="34" t="n">
        <f aca="false">MATCH(CONCATENATE("DISC ",TEXT($BO296,"mmm-yyyy")),Curves!$11:$11,0)</f>
        <v>34</v>
      </c>
      <c r="CL296" s="34"/>
      <c r="CM296" s="34" t="n">
        <f aca="false">MATCH(CONCATENATE("NG ",TEXT($BP296,"mmm-yyyy")),Curves!$11:$11,0)</f>
        <v>23</v>
      </c>
      <c r="CN296" s="34" t="n">
        <f aca="false">MATCH(CONCATENATE("B ",TEXT($BP296,"mmm-yyyy")),Curves!$11:$11,0)</f>
        <v>11</v>
      </c>
      <c r="CO296" s="34" t="n">
        <f aca="false">MATCH(CONCATENATE("DISC ",TEXT($BP296,"mmm-yyyy")),Curves!$11:$11,0)</f>
        <v>35</v>
      </c>
      <c r="CP296" s="34"/>
      <c r="CQ296" s="34" t="n">
        <f aca="false">MATCH(CONCATENATE("NG ",TEXT($BQ296,"mmm-yyyy")),Curves!$11:$11,0)</f>
        <v>24</v>
      </c>
      <c r="CR296" s="34" t="n">
        <f aca="false">MATCH(CONCATENATE("B ",TEXT($BQ296,"mmm-yyyy")),Curves!$11:$11,0)</f>
        <v>12</v>
      </c>
      <c r="CS296" s="34" t="n">
        <f aca="false">MATCH(CONCATENATE("DISC ",TEXT($BQ296,"mmm-yyyy")),Curves!$11:$11,0)</f>
        <v>36</v>
      </c>
      <c r="CT296" s="34"/>
      <c r="CU296" s="34" t="n">
        <f aca="false">MATCH(CONCATENATE("NG ",TEXT($BR296,"mmm-yyyy")),Curves!$11:$11,0)</f>
        <v>25</v>
      </c>
      <c r="CV296" s="34" t="n">
        <f aca="false">MATCH(CONCATENATE("B ",TEXT($BR296,"mmm-yyyy")),Curves!$11:$11,0)</f>
        <v>13</v>
      </c>
      <c r="CW296" s="34" t="n">
        <f aca="false">MATCH(CONCATENATE("DISC ",TEXT($BR296,"mmm-yyyy")),Curves!$11:$11,0)</f>
        <v>37</v>
      </c>
      <c r="CX296" s="34"/>
      <c r="CY296" s="34" t="n">
        <f aca="false">MATCH(CONCATENATE("NG ",TEXT($BS296,"mmm-yyyy")),Curves!$11:$11,0)</f>
        <v>26</v>
      </c>
      <c r="CZ296" s="34" t="n">
        <f aca="false">MATCH(CONCATENATE("B ",TEXT($BS296,"mmm-yyyy")),Curves!$11:$11,0)</f>
        <v>14</v>
      </c>
      <c r="DA296" s="34" t="n">
        <f aca="false">MATCH(CONCATENATE("DISC ",TEXT($BS296,"mmm-yyyy")),Curves!$11:$11,0)</f>
        <v>38</v>
      </c>
      <c r="DB296" s="34"/>
      <c r="DC296" s="34" t="n">
        <f aca="false">MATCH(CONCATENATE("NG ",TEXT($BT296,"mmm-yyyy")),Curves!$11:$11,0)</f>
        <v>27</v>
      </c>
      <c r="DD296" s="34" t="n">
        <f aca="false">MATCH(CONCATENATE("B ",TEXT($BT296,"mmm-yyyy")),Curves!$11:$11,0)</f>
        <v>15</v>
      </c>
      <c r="DE296" s="34" t="n">
        <f aca="false">MATCH(CONCATENATE("DISC ",TEXT($BT296,"mmm-yyyy")),Curves!$11:$11,0)</f>
        <v>39</v>
      </c>
      <c r="DF296" s="34"/>
      <c r="DG296" s="34" t="n">
        <f aca="false">MATCH(CONCATENATE("NG ",TEXT($BU296,"mmm-yyyy")),Curves!$11:$11,0)</f>
        <v>28</v>
      </c>
      <c r="DH296" s="34" t="n">
        <f aca="false">MATCH(CONCATENATE("B ",TEXT($BU296,"mmm-yyyy")),Curves!$11:$11,0)</f>
        <v>16</v>
      </c>
      <c r="DI296" s="34" t="n">
        <f aca="false">MATCH(CONCATENATE("DISC ",TEXT($BU296,"mmm-yyyy")),Curves!$11:$11,0)</f>
        <v>40</v>
      </c>
      <c r="DK296" s="34" t="n">
        <f aca="false">MATCH(CONCATENATE("NG ",TEXT($BV296,"mmm-yyyy")),Curves!$11:$11,0)</f>
        <v>29</v>
      </c>
      <c r="DL296" s="34" t="n">
        <f aca="false">MATCH(CONCATENATE("B ",TEXT($BV296,"mmm-yyyy")),Curves!$11:$11,0)</f>
        <v>17</v>
      </c>
      <c r="DM296" s="34" t="n">
        <f aca="false">MATCH(CONCATENATE("DISC ",TEXT($BV296,"mmm-yyyy")),Curves!$11:$11,0)</f>
        <v>41</v>
      </c>
      <c r="DO296" s="34" t="n">
        <f aca="false">MATCH(CONCATENATE("NG ",TEXT($BW296,"mmm-yyyy")),Curves!$11:$11,0)</f>
        <v>30</v>
      </c>
      <c r="DP296" s="34" t="n">
        <f aca="false">MATCH(CONCATENATE("B ",TEXT($BW296,"mmm-yyyy")),Curves!$11:$11,0)</f>
        <v>18</v>
      </c>
      <c r="DQ296" s="34" t="n">
        <f aca="false">MATCH(CONCATENATE("DISC ",TEXT($BW296,"mmm-yyyy")),Curves!$11:$11,0)</f>
        <v>42</v>
      </c>
    </row>
    <row r="297" customFormat="false" ht="12.75" hidden="false" customHeight="false" outlineLevel="0" collapsed="false">
      <c r="B297" s="26" t="n">
        <f aca="false">IF(C297&lt;&gt;"",IF(C297&gt;=(WORKDAY(EOMONTH(C297,0)+1,-2)),EOMONTH(EOMONTH(C297,0)+1,0)+1,EOMONTH(C297,0)+1),"")</f>
        <v>36192</v>
      </c>
      <c r="C297" s="45" t="n">
        <f aca="false">IF(Curves!C306&lt;&gt;"",Curves!C306,"")</f>
        <v>36180</v>
      </c>
      <c r="D297" s="46"/>
      <c r="E297" s="47" t="n">
        <f aca="false">(T297+U297)*V297</f>
        <v>0</v>
      </c>
      <c r="F297" s="47" t="n">
        <f aca="false">(X297+Y297)*Z297</f>
        <v>0</v>
      </c>
      <c r="G297" s="47" t="n">
        <f aca="false">(AB297+AC297)*AD297</f>
        <v>0</v>
      </c>
      <c r="H297" s="47" t="n">
        <f aca="false">(AF297+AG297)*AH297</f>
        <v>0</v>
      </c>
      <c r="I297" s="47" t="n">
        <f aca="false">(AJ297+AK297)*AL297</f>
        <v>0</v>
      </c>
      <c r="J297" s="47" t="n">
        <f aca="false">(AN297+AO297)*AP297</f>
        <v>0</v>
      </c>
      <c r="K297" s="47" t="n">
        <f aca="false">(AR297+AS297)*AT297</f>
        <v>0</v>
      </c>
      <c r="L297" s="47" t="n">
        <f aca="false">(AV297+AW297)*AX297</f>
        <v>0</v>
      </c>
      <c r="M297" s="47" t="n">
        <f aca="false">(AZ297+BA297)*BB297</f>
        <v>0</v>
      </c>
      <c r="N297" s="47" t="n">
        <f aca="false">(BD297+BE297)*BF297</f>
        <v>2.15353705467016</v>
      </c>
      <c r="O297" s="48" t="n">
        <f aca="false">(BH297+BI297)*BJ297</f>
        <v>2.11740226233406</v>
      </c>
      <c r="P297" s="49" t="n">
        <f aca="false">MAX(E297:O297)</f>
        <v>2.15353705467016</v>
      </c>
      <c r="Q297" s="49" t="n">
        <f aca="false">MIN(N297:O297)</f>
        <v>2.11740226233406</v>
      </c>
      <c r="R297" s="50" t="n">
        <f aca="false">IF(P297-Q297&lt;&gt;0,P297-Q297,R296)</f>
        <v>0.0361347923360929</v>
      </c>
      <c r="T297" s="31" t="n">
        <f aca="false">INDEX(Curves!$A$12:$AZ$907,$BZ297,CA297)</f>
        <v>0</v>
      </c>
      <c r="U297" s="31" t="n">
        <f aca="false">INDEX(Curves!$A$12:$AZ$907,$BZ297,CB297)</f>
        <v>0</v>
      </c>
      <c r="V297" s="31" t="n">
        <f aca="false">INDEX(Curves!$A$12:$AZ$907,$BZ297,CC297)</f>
        <v>0</v>
      </c>
      <c r="W297" s="31"/>
      <c r="X297" s="31" t="n">
        <f aca="false">INDEX(Curves!$A$12:$AZ$907,$BZ297,CE297)</f>
        <v>0</v>
      </c>
      <c r="Y297" s="31" t="n">
        <f aca="false">INDEX(Curves!$A$12:$AZ$907,$BZ297,CF297)</f>
        <v>0</v>
      </c>
      <c r="Z297" s="31" t="n">
        <f aca="false">INDEX(Curves!$A$12:$AZ$907,$BZ297,CG297)</f>
        <v>0</v>
      </c>
      <c r="AA297" s="31"/>
      <c r="AB297" s="31" t="n">
        <f aca="false">INDEX(Curves!$A$12:$AZ$907,$BZ297,CI297)</f>
        <v>0</v>
      </c>
      <c r="AC297" s="31" t="n">
        <f aca="false">INDEX(Curves!$A$12:$AZ$907,$BZ297,CJ297)</f>
        <v>0</v>
      </c>
      <c r="AD297" s="31" t="n">
        <f aca="false">INDEX(Curves!$A$12:$AZ$907,$BZ297,CK297)</f>
        <v>0</v>
      </c>
      <c r="AE297" s="31"/>
      <c r="AF297" s="31" t="n">
        <f aca="false">INDEX(Curves!$A$12:$AZ$907,$BZ297,CM297)</f>
        <v>0</v>
      </c>
      <c r="AG297" s="31" t="n">
        <f aca="false">INDEX(Curves!$A$12:$AZ$907,$BZ297,CN297)</f>
        <v>0</v>
      </c>
      <c r="AH297" s="31" t="n">
        <f aca="false">INDEX(Curves!$A$12:$AZ$907,$BZ297,CO297)</f>
        <v>0</v>
      </c>
      <c r="AI297" s="31"/>
      <c r="AJ297" s="31" t="n">
        <f aca="false">INDEX(Curves!$A$12:$AZ$907,$BZ297,CQ297)</f>
        <v>0</v>
      </c>
      <c r="AK297" s="31" t="n">
        <f aca="false">INDEX(Curves!$A$12:$AZ$907,$BZ297,CR297)</f>
        <v>0</v>
      </c>
      <c r="AL297" s="31" t="n">
        <f aca="false">INDEX(Curves!$A$12:$AZ$907,$BZ297,CS297)</f>
        <v>0</v>
      </c>
      <c r="AM297" s="31"/>
      <c r="AN297" s="31" t="n">
        <f aca="false">INDEX(Curves!$A$12:$AZ$907,$BZ297,CU297)</f>
        <v>0</v>
      </c>
      <c r="AO297" s="31" t="n">
        <f aca="false">INDEX(Curves!$A$12:$AZ$907,$BZ297,CV297)</f>
        <v>0</v>
      </c>
      <c r="AP297" s="31" t="n">
        <f aca="false">INDEX(Curves!$A$12:$AZ$907,$BZ297,CW297)</f>
        <v>0</v>
      </c>
      <c r="AQ297" s="31"/>
      <c r="AR297" s="31" t="n">
        <f aca="false">INDEX(Curves!$A$12:$AZ$907,$BZ297,CY297)</f>
        <v>0</v>
      </c>
      <c r="AS297" s="31" t="n">
        <f aca="false">INDEX(Curves!$A$12:$AZ$907,$BZ297,CZ297)</f>
        <v>0</v>
      </c>
      <c r="AT297" s="31" t="n">
        <f aca="false">INDEX(Curves!$A$12:$AZ$907,$BZ297,DA297)</f>
        <v>0</v>
      </c>
      <c r="AU297" s="31"/>
      <c r="AV297" s="31" t="n">
        <f aca="false">INDEX(Curves!$A$12:$AZ$907,$BZ297,DC297)</f>
        <v>0</v>
      </c>
      <c r="AW297" s="31" t="n">
        <f aca="false">INDEX(Curves!$A$12:$AZ$907,$BZ297,DD297)</f>
        <v>0</v>
      </c>
      <c r="AX297" s="31" t="n">
        <f aca="false">INDEX(Curves!$A$12:$AZ$907,$BZ297,DE297)</f>
        <v>0</v>
      </c>
      <c r="AY297" s="31"/>
      <c r="AZ297" s="31" t="n">
        <f aca="false">INDEX(Curves!$A$12:$AZ$907,$BZ297,DG297)</f>
        <v>0</v>
      </c>
      <c r="BA297" s="31" t="n">
        <f aca="false">INDEX(Curves!$A$12:$AZ$907,$BZ297,DH297)</f>
        <v>0</v>
      </c>
      <c r="BB297" s="31" t="n">
        <f aca="false">INDEX(Curves!$A$12:$AZ$907,$BZ297,DI297)</f>
        <v>0</v>
      </c>
      <c r="BC297" s="31"/>
      <c r="BD297" s="31" t="n">
        <f aca="false">INDEX(Curves!$A$12:$AZ$907,$BZ297,DK297)</f>
        <v>1.827</v>
      </c>
      <c r="BE297" s="31" t="n">
        <f aca="false">INDEX(Curves!$A$12:$AZ$907,$BZ297,DL297)</f>
        <v>0.33</v>
      </c>
      <c r="BF297" s="31" t="n">
        <f aca="false">INDEX(Curves!$A$12:$AZ$907,$BZ297,DM297)</f>
        <v>0.998394554784495</v>
      </c>
      <c r="BG297" s="31"/>
      <c r="BH297" s="31" t="n">
        <f aca="false">INDEX(Curves!$A$12:$AZ$907,$BZ297,DO297)</f>
        <v>1.839</v>
      </c>
      <c r="BI297" s="31" t="n">
        <f aca="false">INDEX(Curves!$A$12:$AZ$907,$BZ297,DP297)</f>
        <v>0.29</v>
      </c>
      <c r="BJ297" s="31" t="n">
        <f aca="false">INDEX(Curves!$A$12:$AZ$907,$BZ297,DQ297)</f>
        <v>0.994552495225018</v>
      </c>
      <c r="BK297" s="0"/>
      <c r="BL297" s="0"/>
      <c r="BM297" s="51" t="n">
        <f aca="false">BM296</f>
        <v>35916</v>
      </c>
      <c r="BN297" s="51" t="n">
        <f aca="false">EOMONTH(BM297,1)</f>
        <v>35976</v>
      </c>
      <c r="BO297" s="51" t="n">
        <f aca="false">EOMONTH(BN297,1)</f>
        <v>36007</v>
      </c>
      <c r="BP297" s="51" t="n">
        <f aca="false">EOMONTH(BO297,1)</f>
        <v>36038</v>
      </c>
      <c r="BQ297" s="51" t="n">
        <f aca="false">EOMONTH(BP297,1)</f>
        <v>36068</v>
      </c>
      <c r="BR297" s="51" t="n">
        <f aca="false">EOMONTH(BQ297,1)</f>
        <v>36099</v>
      </c>
      <c r="BS297" s="51" t="n">
        <f aca="false">EOMONTH(BR297,1)</f>
        <v>36129</v>
      </c>
      <c r="BT297" s="51" t="n">
        <f aca="false">EOMONTH(BS297,1)</f>
        <v>36160</v>
      </c>
      <c r="BU297" s="51" t="n">
        <f aca="false">EOMONTH(BT297,1)</f>
        <v>36191</v>
      </c>
      <c r="BV297" s="51" t="n">
        <f aca="false">EOMONTH(BU297,1)</f>
        <v>36219</v>
      </c>
      <c r="BW297" s="51" t="n">
        <f aca="false">EOMONTH(BV297,1)</f>
        <v>36250</v>
      </c>
      <c r="BX297" s="52"/>
      <c r="BZ297" s="34" t="n">
        <f aca="false">MATCH(C297,Curves!$C$12:$C$433,0)</f>
        <v>295</v>
      </c>
      <c r="CA297" s="34" t="n">
        <f aca="false">MATCH(CONCATENATE("NG ",TEXT($BM297,"mmm-yyyy")),Curves!$11:$11,0)</f>
        <v>20</v>
      </c>
      <c r="CB297" s="34" t="n">
        <f aca="false">MATCH(CONCATENATE("B ",TEXT($BM297,"mmm-yyyy")),Curves!$11:$11,0)</f>
        <v>8</v>
      </c>
      <c r="CC297" s="34" t="n">
        <f aca="false">MATCH(CONCATENATE("DISC ",TEXT($BM297,"mmm-yyyy")),Curves!$11:$11,0)</f>
        <v>32</v>
      </c>
      <c r="CD297" s="34"/>
      <c r="CE297" s="34" t="n">
        <f aca="false">MATCH(CONCATENATE("NG ",TEXT($BN297,"mmm-yyyy")),Curves!$11:$11,0)</f>
        <v>21</v>
      </c>
      <c r="CF297" s="34" t="n">
        <f aca="false">MATCH(CONCATENATE("B ",TEXT($BN297,"mmm-yyyy")),Curves!$11:$11,0)</f>
        <v>9</v>
      </c>
      <c r="CG297" s="34" t="n">
        <f aca="false">MATCH(CONCATENATE("DISC ",TEXT($BN297,"mmm-yyyy")),Curves!$11:$11,0)</f>
        <v>33</v>
      </c>
      <c r="CH297" s="34"/>
      <c r="CI297" s="34" t="n">
        <f aca="false">MATCH(CONCATENATE("NG ",TEXT($BO297,"mmm-yyyy")),Curves!$11:$11,0)</f>
        <v>22</v>
      </c>
      <c r="CJ297" s="34" t="n">
        <f aca="false">MATCH(CONCATENATE("B ",TEXT($BO297,"mmm-yyyy")),Curves!$11:$11,0)</f>
        <v>10</v>
      </c>
      <c r="CK297" s="34" t="n">
        <f aca="false">MATCH(CONCATENATE("DISC ",TEXT($BO297,"mmm-yyyy")),Curves!$11:$11,0)</f>
        <v>34</v>
      </c>
      <c r="CL297" s="34"/>
      <c r="CM297" s="34" t="n">
        <f aca="false">MATCH(CONCATENATE("NG ",TEXT($BP297,"mmm-yyyy")),Curves!$11:$11,0)</f>
        <v>23</v>
      </c>
      <c r="CN297" s="34" t="n">
        <f aca="false">MATCH(CONCATENATE("B ",TEXT($BP297,"mmm-yyyy")),Curves!$11:$11,0)</f>
        <v>11</v>
      </c>
      <c r="CO297" s="34" t="n">
        <f aca="false">MATCH(CONCATENATE("DISC ",TEXT($BP297,"mmm-yyyy")),Curves!$11:$11,0)</f>
        <v>35</v>
      </c>
      <c r="CP297" s="34"/>
      <c r="CQ297" s="34" t="n">
        <f aca="false">MATCH(CONCATENATE("NG ",TEXT($BQ297,"mmm-yyyy")),Curves!$11:$11,0)</f>
        <v>24</v>
      </c>
      <c r="CR297" s="34" t="n">
        <f aca="false">MATCH(CONCATENATE("B ",TEXT($BQ297,"mmm-yyyy")),Curves!$11:$11,0)</f>
        <v>12</v>
      </c>
      <c r="CS297" s="34" t="n">
        <f aca="false">MATCH(CONCATENATE("DISC ",TEXT($BQ297,"mmm-yyyy")),Curves!$11:$11,0)</f>
        <v>36</v>
      </c>
      <c r="CT297" s="34"/>
      <c r="CU297" s="34" t="n">
        <f aca="false">MATCH(CONCATENATE("NG ",TEXT($BR297,"mmm-yyyy")),Curves!$11:$11,0)</f>
        <v>25</v>
      </c>
      <c r="CV297" s="34" t="n">
        <f aca="false">MATCH(CONCATENATE("B ",TEXT($BR297,"mmm-yyyy")),Curves!$11:$11,0)</f>
        <v>13</v>
      </c>
      <c r="CW297" s="34" t="n">
        <f aca="false">MATCH(CONCATENATE("DISC ",TEXT($BR297,"mmm-yyyy")),Curves!$11:$11,0)</f>
        <v>37</v>
      </c>
      <c r="CX297" s="34"/>
      <c r="CY297" s="34" t="n">
        <f aca="false">MATCH(CONCATENATE("NG ",TEXT($BS297,"mmm-yyyy")),Curves!$11:$11,0)</f>
        <v>26</v>
      </c>
      <c r="CZ297" s="34" t="n">
        <f aca="false">MATCH(CONCATENATE("B ",TEXT($BS297,"mmm-yyyy")),Curves!$11:$11,0)</f>
        <v>14</v>
      </c>
      <c r="DA297" s="34" t="n">
        <f aca="false">MATCH(CONCATENATE("DISC ",TEXT($BS297,"mmm-yyyy")),Curves!$11:$11,0)</f>
        <v>38</v>
      </c>
      <c r="DB297" s="34"/>
      <c r="DC297" s="34" t="n">
        <f aca="false">MATCH(CONCATENATE("NG ",TEXT($BT297,"mmm-yyyy")),Curves!$11:$11,0)</f>
        <v>27</v>
      </c>
      <c r="DD297" s="34" t="n">
        <f aca="false">MATCH(CONCATENATE("B ",TEXT($BT297,"mmm-yyyy")),Curves!$11:$11,0)</f>
        <v>15</v>
      </c>
      <c r="DE297" s="34" t="n">
        <f aca="false">MATCH(CONCATENATE("DISC ",TEXT($BT297,"mmm-yyyy")),Curves!$11:$11,0)</f>
        <v>39</v>
      </c>
      <c r="DF297" s="34"/>
      <c r="DG297" s="34" t="n">
        <f aca="false">MATCH(CONCATENATE("NG ",TEXT($BU297,"mmm-yyyy")),Curves!$11:$11,0)</f>
        <v>28</v>
      </c>
      <c r="DH297" s="34" t="n">
        <f aca="false">MATCH(CONCATENATE("B ",TEXT($BU297,"mmm-yyyy")),Curves!$11:$11,0)</f>
        <v>16</v>
      </c>
      <c r="DI297" s="34" t="n">
        <f aca="false">MATCH(CONCATENATE("DISC ",TEXT($BU297,"mmm-yyyy")),Curves!$11:$11,0)</f>
        <v>40</v>
      </c>
      <c r="DK297" s="34" t="n">
        <f aca="false">MATCH(CONCATENATE("NG ",TEXT($BV297,"mmm-yyyy")),Curves!$11:$11,0)</f>
        <v>29</v>
      </c>
      <c r="DL297" s="34" t="n">
        <f aca="false">MATCH(CONCATENATE("B ",TEXT($BV297,"mmm-yyyy")),Curves!$11:$11,0)</f>
        <v>17</v>
      </c>
      <c r="DM297" s="34" t="n">
        <f aca="false">MATCH(CONCATENATE("DISC ",TEXT($BV297,"mmm-yyyy")),Curves!$11:$11,0)</f>
        <v>41</v>
      </c>
      <c r="DO297" s="34" t="n">
        <f aca="false">MATCH(CONCATENATE("NG ",TEXT($BW297,"mmm-yyyy")),Curves!$11:$11,0)</f>
        <v>30</v>
      </c>
      <c r="DP297" s="34" t="n">
        <f aca="false">MATCH(CONCATENATE("B ",TEXT($BW297,"mmm-yyyy")),Curves!$11:$11,0)</f>
        <v>18</v>
      </c>
      <c r="DQ297" s="34" t="n">
        <f aca="false">MATCH(CONCATENATE("DISC ",TEXT($BW297,"mmm-yyyy")),Curves!$11:$11,0)</f>
        <v>42</v>
      </c>
    </row>
    <row r="298" customFormat="false" ht="12.75" hidden="false" customHeight="false" outlineLevel="0" collapsed="false">
      <c r="B298" s="26" t="n">
        <f aca="false">IF(C298&lt;&gt;"",IF(C298&gt;=(WORKDAY(EOMONTH(C298,0)+1,-2)),EOMONTH(EOMONTH(C298,0)+1,0)+1,EOMONTH(C298,0)+1),"")</f>
        <v>36192</v>
      </c>
      <c r="C298" s="45" t="n">
        <f aca="false">IF(Curves!C307&lt;&gt;"",Curves!C307,"")</f>
        <v>36181</v>
      </c>
      <c r="D298" s="46"/>
      <c r="E298" s="47" t="n">
        <f aca="false">(T298+U298)*V298</f>
        <v>0</v>
      </c>
      <c r="F298" s="47" t="n">
        <f aca="false">(X298+Y298)*Z298</f>
        <v>0</v>
      </c>
      <c r="G298" s="47" t="n">
        <f aca="false">(AB298+AC298)*AD298</f>
        <v>0</v>
      </c>
      <c r="H298" s="47" t="n">
        <f aca="false">(AF298+AG298)*AH298</f>
        <v>0</v>
      </c>
      <c r="I298" s="47" t="n">
        <f aca="false">(AJ298+AK298)*AL298</f>
        <v>0</v>
      </c>
      <c r="J298" s="47" t="n">
        <f aca="false">(AN298+AO298)*AP298</f>
        <v>0</v>
      </c>
      <c r="K298" s="47" t="n">
        <f aca="false">(AR298+AS298)*AT298</f>
        <v>0</v>
      </c>
      <c r="L298" s="47" t="n">
        <f aca="false">(AV298+AW298)*AX298</f>
        <v>0</v>
      </c>
      <c r="M298" s="47" t="n">
        <f aca="false">(AZ298+BA298)*BB298</f>
        <v>0</v>
      </c>
      <c r="N298" s="47" t="n">
        <f aca="false">(BD298+BE298)*BF298</f>
        <v>2.20881326554614</v>
      </c>
      <c r="O298" s="48" t="n">
        <f aca="false">(BH298+BI298)*BJ298</f>
        <v>2.17645946522787</v>
      </c>
      <c r="P298" s="49" t="n">
        <f aca="false">MAX(E298:O298)</f>
        <v>2.20881326554614</v>
      </c>
      <c r="Q298" s="49" t="n">
        <f aca="false">MIN(N298:O298)</f>
        <v>2.17645946522787</v>
      </c>
      <c r="R298" s="50" t="n">
        <f aca="false">IF(P298-Q298&lt;&gt;0,P298-Q298,R297)</f>
        <v>0.0323538003182677</v>
      </c>
      <c r="T298" s="31" t="n">
        <f aca="false">INDEX(Curves!$A$12:$AZ$907,$BZ298,CA298)</f>
        <v>0</v>
      </c>
      <c r="U298" s="31" t="n">
        <f aca="false">INDEX(Curves!$A$12:$AZ$907,$BZ298,CB298)</f>
        <v>0</v>
      </c>
      <c r="V298" s="31" t="n">
        <f aca="false">INDEX(Curves!$A$12:$AZ$907,$BZ298,CC298)</f>
        <v>0</v>
      </c>
      <c r="W298" s="31"/>
      <c r="X298" s="31" t="n">
        <f aca="false">INDEX(Curves!$A$12:$AZ$907,$BZ298,CE298)</f>
        <v>0</v>
      </c>
      <c r="Y298" s="31" t="n">
        <f aca="false">INDEX(Curves!$A$12:$AZ$907,$BZ298,CF298)</f>
        <v>0</v>
      </c>
      <c r="Z298" s="31" t="n">
        <f aca="false">INDEX(Curves!$A$12:$AZ$907,$BZ298,CG298)</f>
        <v>0</v>
      </c>
      <c r="AA298" s="31"/>
      <c r="AB298" s="31" t="n">
        <f aca="false">INDEX(Curves!$A$12:$AZ$907,$BZ298,CI298)</f>
        <v>0</v>
      </c>
      <c r="AC298" s="31" t="n">
        <f aca="false">INDEX(Curves!$A$12:$AZ$907,$BZ298,CJ298)</f>
        <v>0</v>
      </c>
      <c r="AD298" s="31" t="n">
        <f aca="false">INDEX(Curves!$A$12:$AZ$907,$BZ298,CK298)</f>
        <v>0</v>
      </c>
      <c r="AE298" s="31"/>
      <c r="AF298" s="31" t="n">
        <f aca="false">INDEX(Curves!$A$12:$AZ$907,$BZ298,CM298)</f>
        <v>0</v>
      </c>
      <c r="AG298" s="31" t="n">
        <f aca="false">INDEX(Curves!$A$12:$AZ$907,$BZ298,CN298)</f>
        <v>0</v>
      </c>
      <c r="AH298" s="31" t="n">
        <f aca="false">INDEX(Curves!$A$12:$AZ$907,$BZ298,CO298)</f>
        <v>0</v>
      </c>
      <c r="AI298" s="31"/>
      <c r="AJ298" s="31" t="n">
        <f aca="false">INDEX(Curves!$A$12:$AZ$907,$BZ298,CQ298)</f>
        <v>0</v>
      </c>
      <c r="AK298" s="31" t="n">
        <f aca="false">INDEX(Curves!$A$12:$AZ$907,$BZ298,CR298)</f>
        <v>0</v>
      </c>
      <c r="AL298" s="31" t="n">
        <f aca="false">INDEX(Curves!$A$12:$AZ$907,$BZ298,CS298)</f>
        <v>0</v>
      </c>
      <c r="AM298" s="31"/>
      <c r="AN298" s="31" t="n">
        <f aca="false">INDEX(Curves!$A$12:$AZ$907,$BZ298,CU298)</f>
        <v>0</v>
      </c>
      <c r="AO298" s="31" t="n">
        <f aca="false">INDEX(Curves!$A$12:$AZ$907,$BZ298,CV298)</f>
        <v>0</v>
      </c>
      <c r="AP298" s="31" t="n">
        <f aca="false">INDEX(Curves!$A$12:$AZ$907,$BZ298,CW298)</f>
        <v>0</v>
      </c>
      <c r="AQ298" s="31"/>
      <c r="AR298" s="31" t="n">
        <f aca="false">INDEX(Curves!$A$12:$AZ$907,$BZ298,CY298)</f>
        <v>0</v>
      </c>
      <c r="AS298" s="31" t="n">
        <f aca="false">INDEX(Curves!$A$12:$AZ$907,$BZ298,CZ298)</f>
        <v>0</v>
      </c>
      <c r="AT298" s="31" t="n">
        <f aca="false">INDEX(Curves!$A$12:$AZ$907,$BZ298,DA298)</f>
        <v>0</v>
      </c>
      <c r="AU298" s="31"/>
      <c r="AV298" s="31" t="n">
        <f aca="false">INDEX(Curves!$A$12:$AZ$907,$BZ298,DC298)</f>
        <v>0</v>
      </c>
      <c r="AW298" s="31" t="n">
        <f aca="false">INDEX(Curves!$A$12:$AZ$907,$BZ298,DD298)</f>
        <v>0</v>
      </c>
      <c r="AX298" s="31" t="n">
        <f aca="false">INDEX(Curves!$A$12:$AZ$907,$BZ298,DE298)</f>
        <v>0</v>
      </c>
      <c r="AY298" s="31"/>
      <c r="AZ298" s="31" t="n">
        <f aca="false">INDEX(Curves!$A$12:$AZ$907,$BZ298,DG298)</f>
        <v>0</v>
      </c>
      <c r="BA298" s="31" t="n">
        <f aca="false">INDEX(Curves!$A$12:$AZ$907,$BZ298,DH298)</f>
        <v>0</v>
      </c>
      <c r="BB298" s="31" t="n">
        <f aca="false">INDEX(Curves!$A$12:$AZ$907,$BZ298,DI298)</f>
        <v>0</v>
      </c>
      <c r="BC298" s="31"/>
      <c r="BD298" s="31" t="n">
        <f aca="false">INDEX(Curves!$A$12:$AZ$907,$BZ298,DK298)</f>
        <v>1.892</v>
      </c>
      <c r="BE298" s="31" t="n">
        <f aca="false">INDEX(Curves!$A$12:$AZ$907,$BZ298,DL298)</f>
        <v>0.32</v>
      </c>
      <c r="BF298" s="31" t="n">
        <f aca="false">INDEX(Curves!$A$12:$AZ$907,$BZ298,DM298)</f>
        <v>0.998559342471131</v>
      </c>
      <c r="BG298" s="31"/>
      <c r="BH298" s="31" t="n">
        <f aca="false">INDEX(Curves!$A$12:$AZ$907,$BZ298,DO298)</f>
        <v>1.908</v>
      </c>
      <c r="BI298" s="31" t="n">
        <f aca="false">INDEX(Curves!$A$12:$AZ$907,$BZ298,DP298)</f>
        <v>0.28</v>
      </c>
      <c r="BJ298" s="31" t="n">
        <f aca="false">INDEX(Curves!$A$12:$AZ$907,$BZ298,DQ298)</f>
        <v>0.994725532553873</v>
      </c>
      <c r="BK298" s="0"/>
      <c r="BL298" s="0"/>
      <c r="BM298" s="51" t="n">
        <f aca="false">BM297</f>
        <v>35916</v>
      </c>
      <c r="BN298" s="51" t="n">
        <f aca="false">EOMONTH(BM298,1)</f>
        <v>35976</v>
      </c>
      <c r="BO298" s="51" t="n">
        <f aca="false">EOMONTH(BN298,1)</f>
        <v>36007</v>
      </c>
      <c r="BP298" s="51" t="n">
        <f aca="false">EOMONTH(BO298,1)</f>
        <v>36038</v>
      </c>
      <c r="BQ298" s="51" t="n">
        <f aca="false">EOMONTH(BP298,1)</f>
        <v>36068</v>
      </c>
      <c r="BR298" s="51" t="n">
        <f aca="false">EOMONTH(BQ298,1)</f>
        <v>36099</v>
      </c>
      <c r="BS298" s="51" t="n">
        <f aca="false">EOMONTH(BR298,1)</f>
        <v>36129</v>
      </c>
      <c r="BT298" s="51" t="n">
        <f aca="false">EOMONTH(BS298,1)</f>
        <v>36160</v>
      </c>
      <c r="BU298" s="51" t="n">
        <f aca="false">EOMONTH(BT298,1)</f>
        <v>36191</v>
      </c>
      <c r="BV298" s="51" t="n">
        <f aca="false">EOMONTH(BU298,1)</f>
        <v>36219</v>
      </c>
      <c r="BW298" s="51" t="n">
        <f aca="false">EOMONTH(BV298,1)</f>
        <v>36250</v>
      </c>
      <c r="BX298" s="52"/>
      <c r="BZ298" s="34" t="n">
        <f aca="false">MATCH(C298,Curves!$C$12:$C$433,0)</f>
        <v>296</v>
      </c>
      <c r="CA298" s="34" t="n">
        <f aca="false">MATCH(CONCATENATE("NG ",TEXT($BM298,"mmm-yyyy")),Curves!$11:$11,0)</f>
        <v>20</v>
      </c>
      <c r="CB298" s="34" t="n">
        <f aca="false">MATCH(CONCATENATE("B ",TEXT($BM298,"mmm-yyyy")),Curves!$11:$11,0)</f>
        <v>8</v>
      </c>
      <c r="CC298" s="34" t="n">
        <f aca="false">MATCH(CONCATENATE("DISC ",TEXT($BM298,"mmm-yyyy")),Curves!$11:$11,0)</f>
        <v>32</v>
      </c>
      <c r="CD298" s="34"/>
      <c r="CE298" s="34" t="n">
        <f aca="false">MATCH(CONCATENATE("NG ",TEXT($BN298,"mmm-yyyy")),Curves!$11:$11,0)</f>
        <v>21</v>
      </c>
      <c r="CF298" s="34" t="n">
        <f aca="false">MATCH(CONCATENATE("B ",TEXT($BN298,"mmm-yyyy")),Curves!$11:$11,0)</f>
        <v>9</v>
      </c>
      <c r="CG298" s="34" t="n">
        <f aca="false">MATCH(CONCATENATE("DISC ",TEXT($BN298,"mmm-yyyy")),Curves!$11:$11,0)</f>
        <v>33</v>
      </c>
      <c r="CH298" s="34"/>
      <c r="CI298" s="34" t="n">
        <f aca="false">MATCH(CONCATENATE("NG ",TEXT($BO298,"mmm-yyyy")),Curves!$11:$11,0)</f>
        <v>22</v>
      </c>
      <c r="CJ298" s="34" t="n">
        <f aca="false">MATCH(CONCATENATE("B ",TEXT($BO298,"mmm-yyyy")),Curves!$11:$11,0)</f>
        <v>10</v>
      </c>
      <c r="CK298" s="34" t="n">
        <f aca="false">MATCH(CONCATENATE("DISC ",TEXT($BO298,"mmm-yyyy")),Curves!$11:$11,0)</f>
        <v>34</v>
      </c>
      <c r="CL298" s="34"/>
      <c r="CM298" s="34" t="n">
        <f aca="false">MATCH(CONCATENATE("NG ",TEXT($BP298,"mmm-yyyy")),Curves!$11:$11,0)</f>
        <v>23</v>
      </c>
      <c r="CN298" s="34" t="n">
        <f aca="false">MATCH(CONCATENATE("B ",TEXT($BP298,"mmm-yyyy")),Curves!$11:$11,0)</f>
        <v>11</v>
      </c>
      <c r="CO298" s="34" t="n">
        <f aca="false">MATCH(CONCATENATE("DISC ",TEXT($BP298,"mmm-yyyy")),Curves!$11:$11,0)</f>
        <v>35</v>
      </c>
      <c r="CP298" s="34"/>
      <c r="CQ298" s="34" t="n">
        <f aca="false">MATCH(CONCATENATE("NG ",TEXT($BQ298,"mmm-yyyy")),Curves!$11:$11,0)</f>
        <v>24</v>
      </c>
      <c r="CR298" s="34" t="n">
        <f aca="false">MATCH(CONCATENATE("B ",TEXT($BQ298,"mmm-yyyy")),Curves!$11:$11,0)</f>
        <v>12</v>
      </c>
      <c r="CS298" s="34" t="n">
        <f aca="false">MATCH(CONCATENATE("DISC ",TEXT($BQ298,"mmm-yyyy")),Curves!$11:$11,0)</f>
        <v>36</v>
      </c>
      <c r="CT298" s="34"/>
      <c r="CU298" s="34" t="n">
        <f aca="false">MATCH(CONCATENATE("NG ",TEXT($BR298,"mmm-yyyy")),Curves!$11:$11,0)</f>
        <v>25</v>
      </c>
      <c r="CV298" s="34" t="n">
        <f aca="false">MATCH(CONCATENATE("B ",TEXT($BR298,"mmm-yyyy")),Curves!$11:$11,0)</f>
        <v>13</v>
      </c>
      <c r="CW298" s="34" t="n">
        <f aca="false">MATCH(CONCATENATE("DISC ",TEXT($BR298,"mmm-yyyy")),Curves!$11:$11,0)</f>
        <v>37</v>
      </c>
      <c r="CX298" s="34"/>
      <c r="CY298" s="34" t="n">
        <f aca="false">MATCH(CONCATENATE("NG ",TEXT($BS298,"mmm-yyyy")),Curves!$11:$11,0)</f>
        <v>26</v>
      </c>
      <c r="CZ298" s="34" t="n">
        <f aca="false">MATCH(CONCATENATE("B ",TEXT($BS298,"mmm-yyyy")),Curves!$11:$11,0)</f>
        <v>14</v>
      </c>
      <c r="DA298" s="34" t="n">
        <f aca="false">MATCH(CONCATENATE("DISC ",TEXT($BS298,"mmm-yyyy")),Curves!$11:$11,0)</f>
        <v>38</v>
      </c>
      <c r="DB298" s="34"/>
      <c r="DC298" s="34" t="n">
        <f aca="false">MATCH(CONCATENATE("NG ",TEXT($BT298,"mmm-yyyy")),Curves!$11:$11,0)</f>
        <v>27</v>
      </c>
      <c r="DD298" s="34" t="n">
        <f aca="false">MATCH(CONCATENATE("B ",TEXT($BT298,"mmm-yyyy")),Curves!$11:$11,0)</f>
        <v>15</v>
      </c>
      <c r="DE298" s="34" t="n">
        <f aca="false">MATCH(CONCATENATE("DISC ",TEXT($BT298,"mmm-yyyy")),Curves!$11:$11,0)</f>
        <v>39</v>
      </c>
      <c r="DF298" s="34"/>
      <c r="DG298" s="34" t="n">
        <f aca="false">MATCH(CONCATENATE("NG ",TEXT($BU298,"mmm-yyyy")),Curves!$11:$11,0)</f>
        <v>28</v>
      </c>
      <c r="DH298" s="34" t="n">
        <f aca="false">MATCH(CONCATENATE("B ",TEXT($BU298,"mmm-yyyy")),Curves!$11:$11,0)</f>
        <v>16</v>
      </c>
      <c r="DI298" s="34" t="n">
        <f aca="false">MATCH(CONCATENATE("DISC ",TEXT($BU298,"mmm-yyyy")),Curves!$11:$11,0)</f>
        <v>40</v>
      </c>
      <c r="DK298" s="34" t="n">
        <f aca="false">MATCH(CONCATENATE("NG ",TEXT($BV298,"mmm-yyyy")),Curves!$11:$11,0)</f>
        <v>29</v>
      </c>
      <c r="DL298" s="34" t="n">
        <f aca="false">MATCH(CONCATENATE("B ",TEXT($BV298,"mmm-yyyy")),Curves!$11:$11,0)</f>
        <v>17</v>
      </c>
      <c r="DM298" s="34" t="n">
        <f aca="false">MATCH(CONCATENATE("DISC ",TEXT($BV298,"mmm-yyyy")),Curves!$11:$11,0)</f>
        <v>41</v>
      </c>
      <c r="DO298" s="34" t="n">
        <f aca="false">MATCH(CONCATENATE("NG ",TEXT($BW298,"mmm-yyyy")),Curves!$11:$11,0)</f>
        <v>30</v>
      </c>
      <c r="DP298" s="34" t="n">
        <f aca="false">MATCH(CONCATENATE("B ",TEXT($BW298,"mmm-yyyy")),Curves!$11:$11,0)</f>
        <v>18</v>
      </c>
      <c r="DQ298" s="34" t="n">
        <f aca="false">MATCH(CONCATENATE("DISC ",TEXT($BW298,"mmm-yyyy")),Curves!$11:$11,0)</f>
        <v>42</v>
      </c>
    </row>
    <row r="299" customFormat="false" ht="12.75" hidden="false" customHeight="false" outlineLevel="0" collapsed="false">
      <c r="B299" s="26" t="n">
        <f aca="false">IF(C299&lt;&gt;"",IF(C299&gt;=(WORKDAY(EOMONTH(C299,0)+1,-2)),EOMONTH(EOMONTH(C299,0)+1,0)+1,EOMONTH(C299,0)+1),"")</f>
        <v>36192</v>
      </c>
      <c r="C299" s="45" t="n">
        <f aca="false">IF(Curves!C308&lt;&gt;"",Curves!C308,"")</f>
        <v>36182</v>
      </c>
      <c r="D299" s="46"/>
      <c r="E299" s="47" t="n">
        <f aca="false">(T299+U299)*V299</f>
        <v>0</v>
      </c>
      <c r="F299" s="47" t="n">
        <f aca="false">(X299+Y299)*Z299</f>
        <v>0</v>
      </c>
      <c r="G299" s="47" t="n">
        <f aca="false">(AB299+AC299)*AD299</f>
        <v>0</v>
      </c>
      <c r="H299" s="47" t="n">
        <f aca="false">(AF299+AG299)*AH299</f>
        <v>0</v>
      </c>
      <c r="I299" s="47" t="n">
        <f aca="false">(AJ299+AK299)*AL299</f>
        <v>0</v>
      </c>
      <c r="J299" s="47" t="n">
        <f aca="false">(AN299+AO299)*AP299</f>
        <v>0</v>
      </c>
      <c r="K299" s="47" t="n">
        <f aca="false">(AR299+AS299)*AT299</f>
        <v>0</v>
      </c>
      <c r="L299" s="47" t="n">
        <f aca="false">(AV299+AW299)*AX299</f>
        <v>0</v>
      </c>
      <c r="M299" s="47" t="n">
        <f aca="false">(AZ299+BA299)*BB299</f>
        <v>0</v>
      </c>
      <c r="N299" s="47" t="n">
        <f aca="false">(BD299+BE299)*BF299</f>
        <v>2.10526228632958</v>
      </c>
      <c r="O299" s="48" t="n">
        <f aca="false">(BH299+BI299)*BJ299</f>
        <v>2.08424264367194</v>
      </c>
      <c r="P299" s="49" t="n">
        <f aca="false">MAX(E299:O299)</f>
        <v>2.10526228632958</v>
      </c>
      <c r="Q299" s="49" t="n">
        <f aca="false">MIN(N299:O299)</f>
        <v>2.08424264367194</v>
      </c>
      <c r="R299" s="50" t="n">
        <f aca="false">IF(P299-Q299&lt;&gt;0,P299-Q299,R298)</f>
        <v>0.0210196426576386</v>
      </c>
      <c r="T299" s="31" t="n">
        <f aca="false">INDEX(Curves!$A$12:$AZ$907,$BZ299,CA299)</f>
        <v>0</v>
      </c>
      <c r="U299" s="31" t="n">
        <f aca="false">INDEX(Curves!$A$12:$AZ$907,$BZ299,CB299)</f>
        <v>0</v>
      </c>
      <c r="V299" s="31" t="n">
        <f aca="false">INDEX(Curves!$A$12:$AZ$907,$BZ299,CC299)</f>
        <v>0</v>
      </c>
      <c r="W299" s="31"/>
      <c r="X299" s="31" t="n">
        <f aca="false">INDEX(Curves!$A$12:$AZ$907,$BZ299,CE299)</f>
        <v>0</v>
      </c>
      <c r="Y299" s="31" t="n">
        <f aca="false">INDEX(Curves!$A$12:$AZ$907,$BZ299,CF299)</f>
        <v>0</v>
      </c>
      <c r="Z299" s="31" t="n">
        <f aca="false">INDEX(Curves!$A$12:$AZ$907,$BZ299,CG299)</f>
        <v>0</v>
      </c>
      <c r="AA299" s="31"/>
      <c r="AB299" s="31" t="n">
        <f aca="false">INDEX(Curves!$A$12:$AZ$907,$BZ299,CI299)</f>
        <v>0</v>
      </c>
      <c r="AC299" s="31" t="n">
        <f aca="false">INDEX(Curves!$A$12:$AZ$907,$BZ299,CJ299)</f>
        <v>0</v>
      </c>
      <c r="AD299" s="31" t="n">
        <f aca="false">INDEX(Curves!$A$12:$AZ$907,$BZ299,CK299)</f>
        <v>0</v>
      </c>
      <c r="AE299" s="31"/>
      <c r="AF299" s="31" t="n">
        <f aca="false">INDEX(Curves!$A$12:$AZ$907,$BZ299,CM299)</f>
        <v>0</v>
      </c>
      <c r="AG299" s="31" t="n">
        <f aca="false">INDEX(Curves!$A$12:$AZ$907,$BZ299,CN299)</f>
        <v>0</v>
      </c>
      <c r="AH299" s="31" t="n">
        <f aca="false">INDEX(Curves!$A$12:$AZ$907,$BZ299,CO299)</f>
        <v>0</v>
      </c>
      <c r="AI299" s="31"/>
      <c r="AJ299" s="31" t="n">
        <f aca="false">INDEX(Curves!$A$12:$AZ$907,$BZ299,CQ299)</f>
        <v>0</v>
      </c>
      <c r="AK299" s="31" t="n">
        <f aca="false">INDEX(Curves!$A$12:$AZ$907,$BZ299,CR299)</f>
        <v>0</v>
      </c>
      <c r="AL299" s="31" t="n">
        <f aca="false">INDEX(Curves!$A$12:$AZ$907,$BZ299,CS299)</f>
        <v>0</v>
      </c>
      <c r="AM299" s="31"/>
      <c r="AN299" s="31" t="n">
        <f aca="false">INDEX(Curves!$A$12:$AZ$907,$BZ299,CU299)</f>
        <v>0</v>
      </c>
      <c r="AO299" s="31" t="n">
        <f aca="false">INDEX(Curves!$A$12:$AZ$907,$BZ299,CV299)</f>
        <v>0</v>
      </c>
      <c r="AP299" s="31" t="n">
        <f aca="false">INDEX(Curves!$A$12:$AZ$907,$BZ299,CW299)</f>
        <v>0</v>
      </c>
      <c r="AQ299" s="31"/>
      <c r="AR299" s="31" t="n">
        <f aca="false">INDEX(Curves!$A$12:$AZ$907,$BZ299,CY299)</f>
        <v>0</v>
      </c>
      <c r="AS299" s="31" t="n">
        <f aca="false">INDEX(Curves!$A$12:$AZ$907,$BZ299,CZ299)</f>
        <v>0</v>
      </c>
      <c r="AT299" s="31" t="n">
        <f aca="false">INDEX(Curves!$A$12:$AZ$907,$BZ299,DA299)</f>
        <v>0</v>
      </c>
      <c r="AU299" s="31"/>
      <c r="AV299" s="31" t="n">
        <f aca="false">INDEX(Curves!$A$12:$AZ$907,$BZ299,DC299)</f>
        <v>0</v>
      </c>
      <c r="AW299" s="31" t="n">
        <f aca="false">INDEX(Curves!$A$12:$AZ$907,$BZ299,DD299)</f>
        <v>0</v>
      </c>
      <c r="AX299" s="31" t="n">
        <f aca="false">INDEX(Curves!$A$12:$AZ$907,$BZ299,DE299)</f>
        <v>0</v>
      </c>
      <c r="AY299" s="31"/>
      <c r="AZ299" s="31" t="n">
        <f aca="false">INDEX(Curves!$A$12:$AZ$907,$BZ299,DG299)</f>
        <v>0</v>
      </c>
      <c r="BA299" s="31" t="n">
        <f aca="false">INDEX(Curves!$A$12:$AZ$907,$BZ299,DH299)</f>
        <v>0</v>
      </c>
      <c r="BB299" s="31" t="n">
        <f aca="false">INDEX(Curves!$A$12:$AZ$907,$BZ299,DI299)</f>
        <v>0</v>
      </c>
      <c r="BC299" s="31"/>
      <c r="BD299" s="31" t="n">
        <f aca="false">INDEX(Curves!$A$12:$AZ$907,$BZ299,DK299)</f>
        <v>1.778</v>
      </c>
      <c r="BE299" s="31" t="n">
        <f aca="false">INDEX(Curves!$A$12:$AZ$907,$BZ299,DL299)</f>
        <v>0.33</v>
      </c>
      <c r="BF299" s="31" t="n">
        <f aca="false">INDEX(Curves!$A$12:$AZ$907,$BZ299,DM299)</f>
        <v>0.998701274349896</v>
      </c>
      <c r="BG299" s="31"/>
      <c r="BH299" s="31" t="n">
        <f aca="false">INDEX(Curves!$A$12:$AZ$907,$BZ299,DO299)</f>
        <v>1.805</v>
      </c>
      <c r="BI299" s="31" t="n">
        <f aca="false">INDEX(Curves!$A$12:$AZ$907,$BZ299,DP299)</f>
        <v>0.29</v>
      </c>
      <c r="BJ299" s="31" t="n">
        <f aca="false">INDEX(Curves!$A$12:$AZ$907,$BZ299,DQ299)</f>
        <v>0.994865223709758</v>
      </c>
      <c r="BK299" s="0"/>
      <c r="BL299" s="0"/>
      <c r="BM299" s="51" t="n">
        <f aca="false">BM298</f>
        <v>35916</v>
      </c>
      <c r="BN299" s="51" t="n">
        <f aca="false">EOMONTH(BM299,1)</f>
        <v>35976</v>
      </c>
      <c r="BO299" s="51" t="n">
        <f aca="false">EOMONTH(BN299,1)</f>
        <v>36007</v>
      </c>
      <c r="BP299" s="51" t="n">
        <f aca="false">EOMONTH(BO299,1)</f>
        <v>36038</v>
      </c>
      <c r="BQ299" s="51" t="n">
        <f aca="false">EOMONTH(BP299,1)</f>
        <v>36068</v>
      </c>
      <c r="BR299" s="51" t="n">
        <f aca="false">EOMONTH(BQ299,1)</f>
        <v>36099</v>
      </c>
      <c r="BS299" s="51" t="n">
        <f aca="false">EOMONTH(BR299,1)</f>
        <v>36129</v>
      </c>
      <c r="BT299" s="51" t="n">
        <f aca="false">EOMONTH(BS299,1)</f>
        <v>36160</v>
      </c>
      <c r="BU299" s="51" t="n">
        <f aca="false">EOMONTH(BT299,1)</f>
        <v>36191</v>
      </c>
      <c r="BV299" s="51" t="n">
        <f aca="false">EOMONTH(BU299,1)</f>
        <v>36219</v>
      </c>
      <c r="BW299" s="51" t="n">
        <f aca="false">EOMONTH(BV299,1)</f>
        <v>36250</v>
      </c>
      <c r="BX299" s="52"/>
      <c r="BZ299" s="34" t="n">
        <f aca="false">MATCH(C299,Curves!$C$12:$C$433,0)</f>
        <v>297</v>
      </c>
      <c r="CA299" s="34" t="n">
        <f aca="false">MATCH(CONCATENATE("NG ",TEXT($BM299,"mmm-yyyy")),Curves!$11:$11,0)</f>
        <v>20</v>
      </c>
      <c r="CB299" s="34" t="n">
        <f aca="false">MATCH(CONCATENATE("B ",TEXT($BM299,"mmm-yyyy")),Curves!$11:$11,0)</f>
        <v>8</v>
      </c>
      <c r="CC299" s="34" t="n">
        <f aca="false">MATCH(CONCATENATE("DISC ",TEXT($BM299,"mmm-yyyy")),Curves!$11:$11,0)</f>
        <v>32</v>
      </c>
      <c r="CD299" s="34"/>
      <c r="CE299" s="34" t="n">
        <f aca="false">MATCH(CONCATENATE("NG ",TEXT($BN299,"mmm-yyyy")),Curves!$11:$11,0)</f>
        <v>21</v>
      </c>
      <c r="CF299" s="34" t="n">
        <f aca="false">MATCH(CONCATENATE("B ",TEXT($BN299,"mmm-yyyy")),Curves!$11:$11,0)</f>
        <v>9</v>
      </c>
      <c r="CG299" s="34" t="n">
        <f aca="false">MATCH(CONCATENATE("DISC ",TEXT($BN299,"mmm-yyyy")),Curves!$11:$11,0)</f>
        <v>33</v>
      </c>
      <c r="CH299" s="34"/>
      <c r="CI299" s="34" t="n">
        <f aca="false">MATCH(CONCATENATE("NG ",TEXT($BO299,"mmm-yyyy")),Curves!$11:$11,0)</f>
        <v>22</v>
      </c>
      <c r="CJ299" s="34" t="n">
        <f aca="false">MATCH(CONCATENATE("B ",TEXT($BO299,"mmm-yyyy")),Curves!$11:$11,0)</f>
        <v>10</v>
      </c>
      <c r="CK299" s="34" t="n">
        <f aca="false">MATCH(CONCATENATE("DISC ",TEXT($BO299,"mmm-yyyy")),Curves!$11:$11,0)</f>
        <v>34</v>
      </c>
      <c r="CL299" s="34"/>
      <c r="CM299" s="34" t="n">
        <f aca="false">MATCH(CONCATENATE("NG ",TEXT($BP299,"mmm-yyyy")),Curves!$11:$11,0)</f>
        <v>23</v>
      </c>
      <c r="CN299" s="34" t="n">
        <f aca="false">MATCH(CONCATENATE("B ",TEXT($BP299,"mmm-yyyy")),Curves!$11:$11,0)</f>
        <v>11</v>
      </c>
      <c r="CO299" s="34" t="n">
        <f aca="false">MATCH(CONCATENATE("DISC ",TEXT($BP299,"mmm-yyyy")),Curves!$11:$11,0)</f>
        <v>35</v>
      </c>
      <c r="CP299" s="34"/>
      <c r="CQ299" s="34" t="n">
        <f aca="false">MATCH(CONCATENATE("NG ",TEXT($BQ299,"mmm-yyyy")),Curves!$11:$11,0)</f>
        <v>24</v>
      </c>
      <c r="CR299" s="34" t="n">
        <f aca="false">MATCH(CONCATENATE("B ",TEXT($BQ299,"mmm-yyyy")),Curves!$11:$11,0)</f>
        <v>12</v>
      </c>
      <c r="CS299" s="34" t="n">
        <f aca="false">MATCH(CONCATENATE("DISC ",TEXT($BQ299,"mmm-yyyy")),Curves!$11:$11,0)</f>
        <v>36</v>
      </c>
      <c r="CT299" s="34"/>
      <c r="CU299" s="34" t="n">
        <f aca="false">MATCH(CONCATENATE("NG ",TEXT($BR299,"mmm-yyyy")),Curves!$11:$11,0)</f>
        <v>25</v>
      </c>
      <c r="CV299" s="34" t="n">
        <f aca="false">MATCH(CONCATENATE("B ",TEXT($BR299,"mmm-yyyy")),Curves!$11:$11,0)</f>
        <v>13</v>
      </c>
      <c r="CW299" s="34" t="n">
        <f aca="false">MATCH(CONCATENATE("DISC ",TEXT($BR299,"mmm-yyyy")),Curves!$11:$11,0)</f>
        <v>37</v>
      </c>
      <c r="CX299" s="34"/>
      <c r="CY299" s="34" t="n">
        <f aca="false">MATCH(CONCATENATE("NG ",TEXT($BS299,"mmm-yyyy")),Curves!$11:$11,0)</f>
        <v>26</v>
      </c>
      <c r="CZ299" s="34" t="n">
        <f aca="false">MATCH(CONCATENATE("B ",TEXT($BS299,"mmm-yyyy")),Curves!$11:$11,0)</f>
        <v>14</v>
      </c>
      <c r="DA299" s="34" t="n">
        <f aca="false">MATCH(CONCATENATE("DISC ",TEXT($BS299,"mmm-yyyy")),Curves!$11:$11,0)</f>
        <v>38</v>
      </c>
      <c r="DB299" s="34"/>
      <c r="DC299" s="34" t="n">
        <f aca="false">MATCH(CONCATENATE("NG ",TEXT($BT299,"mmm-yyyy")),Curves!$11:$11,0)</f>
        <v>27</v>
      </c>
      <c r="DD299" s="34" t="n">
        <f aca="false">MATCH(CONCATENATE("B ",TEXT($BT299,"mmm-yyyy")),Curves!$11:$11,0)</f>
        <v>15</v>
      </c>
      <c r="DE299" s="34" t="n">
        <f aca="false">MATCH(CONCATENATE("DISC ",TEXT($BT299,"mmm-yyyy")),Curves!$11:$11,0)</f>
        <v>39</v>
      </c>
      <c r="DF299" s="34"/>
      <c r="DG299" s="34" t="n">
        <f aca="false">MATCH(CONCATENATE("NG ",TEXT($BU299,"mmm-yyyy")),Curves!$11:$11,0)</f>
        <v>28</v>
      </c>
      <c r="DH299" s="34" t="n">
        <f aca="false">MATCH(CONCATENATE("B ",TEXT($BU299,"mmm-yyyy")),Curves!$11:$11,0)</f>
        <v>16</v>
      </c>
      <c r="DI299" s="34" t="n">
        <f aca="false">MATCH(CONCATENATE("DISC ",TEXT($BU299,"mmm-yyyy")),Curves!$11:$11,0)</f>
        <v>40</v>
      </c>
      <c r="DK299" s="34" t="n">
        <f aca="false">MATCH(CONCATENATE("NG ",TEXT($BV299,"mmm-yyyy")),Curves!$11:$11,0)</f>
        <v>29</v>
      </c>
      <c r="DL299" s="34" t="n">
        <f aca="false">MATCH(CONCATENATE("B ",TEXT($BV299,"mmm-yyyy")),Curves!$11:$11,0)</f>
        <v>17</v>
      </c>
      <c r="DM299" s="34" t="n">
        <f aca="false">MATCH(CONCATENATE("DISC ",TEXT($BV299,"mmm-yyyy")),Curves!$11:$11,0)</f>
        <v>41</v>
      </c>
      <c r="DO299" s="34" t="n">
        <f aca="false">MATCH(CONCATENATE("NG ",TEXT($BW299,"mmm-yyyy")),Curves!$11:$11,0)</f>
        <v>30</v>
      </c>
      <c r="DP299" s="34" t="n">
        <f aca="false">MATCH(CONCATENATE("B ",TEXT($BW299,"mmm-yyyy")),Curves!$11:$11,0)</f>
        <v>18</v>
      </c>
      <c r="DQ299" s="34" t="n">
        <f aca="false">MATCH(CONCATENATE("DISC ",TEXT($BW299,"mmm-yyyy")),Curves!$11:$11,0)</f>
        <v>42</v>
      </c>
    </row>
    <row r="300" customFormat="false" ht="12.75" hidden="false" customHeight="false" outlineLevel="0" collapsed="false">
      <c r="B300" s="26" t="n">
        <f aca="false">IF(C300&lt;&gt;"",IF(C300&gt;=(WORKDAY(EOMONTH(C300,0)+1,-2)),EOMONTH(EOMONTH(C300,0)+1,0)+1,EOMONTH(C300,0)+1),"")</f>
        <v>36192</v>
      </c>
      <c r="C300" s="45" t="n">
        <f aca="false">IF(Curves!C309&lt;&gt;"",Curves!C309,"")</f>
        <v>36183</v>
      </c>
      <c r="D300" s="46"/>
      <c r="E300" s="47" t="n">
        <f aca="false">(T300+U300)*V300</f>
        <v>0</v>
      </c>
      <c r="F300" s="47" t="n">
        <f aca="false">(X300+Y300)*Z300</f>
        <v>0</v>
      </c>
      <c r="G300" s="47" t="n">
        <f aca="false">(AB300+AC300)*AD300</f>
        <v>0</v>
      </c>
      <c r="H300" s="47" t="n">
        <f aca="false">(AF300+AG300)*AH300</f>
        <v>0</v>
      </c>
      <c r="I300" s="47" t="n">
        <f aca="false">(AJ300+AK300)*AL300</f>
        <v>0</v>
      </c>
      <c r="J300" s="47" t="n">
        <f aca="false">(AN300+AO300)*AP300</f>
        <v>0</v>
      </c>
      <c r="K300" s="47" t="n">
        <f aca="false">(AR300+AS300)*AT300</f>
        <v>0</v>
      </c>
      <c r="L300" s="47" t="n">
        <f aca="false">(AV300+AW300)*AX300</f>
        <v>0</v>
      </c>
      <c r="M300" s="47" t="n">
        <f aca="false">(AZ300+BA300)*BB300</f>
        <v>0</v>
      </c>
      <c r="N300" s="47" t="n">
        <f aca="false">(BD300+BE300)*BF300</f>
        <v>0</v>
      </c>
      <c r="O300" s="48" t="n">
        <f aca="false">(BH300+BI300)*BJ300</f>
        <v>0</v>
      </c>
      <c r="P300" s="49" t="n">
        <f aca="false">MAX(E300:O300)</f>
        <v>0</v>
      </c>
      <c r="Q300" s="49" t="n">
        <f aca="false">MIN(N300:O300)</f>
        <v>0</v>
      </c>
      <c r="R300" s="50" t="n">
        <f aca="false">IF(P300-Q300&lt;&gt;0,P300-Q300,R299)</f>
        <v>0.0210196426576386</v>
      </c>
      <c r="T300" s="31" t="n">
        <f aca="false">INDEX(Curves!$A$12:$AZ$907,$BZ300,CA300)</f>
        <v>0</v>
      </c>
      <c r="U300" s="31" t="n">
        <f aca="false">INDEX(Curves!$A$12:$AZ$907,$BZ300,CB300)</f>
        <v>0</v>
      </c>
      <c r="V300" s="31" t="n">
        <f aca="false">INDEX(Curves!$A$12:$AZ$907,$BZ300,CC300)</f>
        <v>0</v>
      </c>
      <c r="W300" s="31"/>
      <c r="X300" s="31" t="n">
        <f aca="false">INDEX(Curves!$A$12:$AZ$907,$BZ300,CE300)</f>
        <v>0</v>
      </c>
      <c r="Y300" s="31" t="n">
        <f aca="false">INDEX(Curves!$A$12:$AZ$907,$BZ300,CF300)</f>
        <v>0</v>
      </c>
      <c r="Z300" s="31" t="n">
        <f aca="false">INDEX(Curves!$A$12:$AZ$907,$BZ300,CG300)</f>
        <v>0</v>
      </c>
      <c r="AA300" s="31"/>
      <c r="AB300" s="31" t="n">
        <f aca="false">INDEX(Curves!$A$12:$AZ$907,$BZ300,CI300)</f>
        <v>0</v>
      </c>
      <c r="AC300" s="31" t="n">
        <f aca="false">INDEX(Curves!$A$12:$AZ$907,$BZ300,CJ300)</f>
        <v>0</v>
      </c>
      <c r="AD300" s="31" t="n">
        <f aca="false">INDEX(Curves!$A$12:$AZ$907,$BZ300,CK300)</f>
        <v>0</v>
      </c>
      <c r="AE300" s="31"/>
      <c r="AF300" s="31" t="n">
        <f aca="false">INDEX(Curves!$A$12:$AZ$907,$BZ300,CM300)</f>
        <v>0</v>
      </c>
      <c r="AG300" s="31" t="n">
        <f aca="false">INDEX(Curves!$A$12:$AZ$907,$BZ300,CN300)</f>
        <v>0</v>
      </c>
      <c r="AH300" s="31" t="n">
        <f aca="false">INDEX(Curves!$A$12:$AZ$907,$BZ300,CO300)</f>
        <v>0</v>
      </c>
      <c r="AI300" s="31"/>
      <c r="AJ300" s="31" t="n">
        <f aca="false">INDEX(Curves!$A$12:$AZ$907,$BZ300,CQ300)</f>
        <v>0</v>
      </c>
      <c r="AK300" s="31" t="n">
        <f aca="false">INDEX(Curves!$A$12:$AZ$907,$BZ300,CR300)</f>
        <v>0</v>
      </c>
      <c r="AL300" s="31" t="n">
        <f aca="false">INDEX(Curves!$A$12:$AZ$907,$BZ300,CS300)</f>
        <v>0</v>
      </c>
      <c r="AM300" s="31"/>
      <c r="AN300" s="31" t="n">
        <f aca="false">INDEX(Curves!$A$12:$AZ$907,$BZ300,CU300)</f>
        <v>0</v>
      </c>
      <c r="AO300" s="31" t="n">
        <f aca="false">INDEX(Curves!$A$12:$AZ$907,$BZ300,CV300)</f>
        <v>0</v>
      </c>
      <c r="AP300" s="31" t="n">
        <f aca="false">INDEX(Curves!$A$12:$AZ$907,$BZ300,CW300)</f>
        <v>0</v>
      </c>
      <c r="AQ300" s="31"/>
      <c r="AR300" s="31" t="n">
        <f aca="false">INDEX(Curves!$A$12:$AZ$907,$BZ300,CY300)</f>
        <v>0</v>
      </c>
      <c r="AS300" s="31" t="n">
        <f aca="false">INDEX(Curves!$A$12:$AZ$907,$BZ300,CZ300)</f>
        <v>0</v>
      </c>
      <c r="AT300" s="31" t="n">
        <f aca="false">INDEX(Curves!$A$12:$AZ$907,$BZ300,DA300)</f>
        <v>0</v>
      </c>
      <c r="AU300" s="31"/>
      <c r="AV300" s="31" t="n">
        <f aca="false">INDEX(Curves!$A$12:$AZ$907,$BZ300,DC300)</f>
        <v>0</v>
      </c>
      <c r="AW300" s="31" t="n">
        <f aca="false">INDEX(Curves!$A$12:$AZ$907,$BZ300,DD300)</f>
        <v>0</v>
      </c>
      <c r="AX300" s="31" t="n">
        <f aca="false">INDEX(Curves!$A$12:$AZ$907,$BZ300,DE300)</f>
        <v>0</v>
      </c>
      <c r="AY300" s="31"/>
      <c r="AZ300" s="31" t="n">
        <f aca="false">INDEX(Curves!$A$12:$AZ$907,$BZ300,DG300)</f>
        <v>0</v>
      </c>
      <c r="BA300" s="31" t="n">
        <f aca="false">INDEX(Curves!$A$12:$AZ$907,$BZ300,DH300)</f>
        <v>0</v>
      </c>
      <c r="BB300" s="31" t="n">
        <f aca="false">INDEX(Curves!$A$12:$AZ$907,$BZ300,DI300)</f>
        <v>0</v>
      </c>
      <c r="BC300" s="31"/>
      <c r="BD300" s="31" t="n">
        <f aca="false">INDEX(Curves!$A$12:$AZ$907,$BZ300,DK300)</f>
        <v>0</v>
      </c>
      <c r="BE300" s="31" t="n">
        <f aca="false">INDEX(Curves!$A$12:$AZ$907,$BZ300,DL300)</f>
        <v>0</v>
      </c>
      <c r="BF300" s="31" t="n">
        <f aca="false">INDEX(Curves!$A$12:$AZ$907,$BZ300,DM300)</f>
        <v>0</v>
      </c>
      <c r="BG300" s="31"/>
      <c r="BH300" s="31" t="n">
        <f aca="false">INDEX(Curves!$A$12:$AZ$907,$BZ300,DO300)</f>
        <v>0</v>
      </c>
      <c r="BI300" s="31" t="n">
        <f aca="false">INDEX(Curves!$A$12:$AZ$907,$BZ300,DP300)</f>
        <v>0</v>
      </c>
      <c r="BJ300" s="31" t="n">
        <f aca="false">INDEX(Curves!$A$12:$AZ$907,$BZ300,DQ300)</f>
        <v>0</v>
      </c>
      <c r="BK300" s="0"/>
      <c r="BL300" s="0"/>
      <c r="BM300" s="51" t="n">
        <f aca="false">BM299</f>
        <v>35916</v>
      </c>
      <c r="BN300" s="51" t="n">
        <f aca="false">EOMONTH(BM300,1)</f>
        <v>35976</v>
      </c>
      <c r="BO300" s="51" t="n">
        <f aca="false">EOMONTH(BN300,1)</f>
        <v>36007</v>
      </c>
      <c r="BP300" s="51" t="n">
        <f aca="false">EOMONTH(BO300,1)</f>
        <v>36038</v>
      </c>
      <c r="BQ300" s="51" t="n">
        <f aca="false">EOMONTH(BP300,1)</f>
        <v>36068</v>
      </c>
      <c r="BR300" s="51" t="n">
        <f aca="false">EOMONTH(BQ300,1)</f>
        <v>36099</v>
      </c>
      <c r="BS300" s="51" t="n">
        <f aca="false">EOMONTH(BR300,1)</f>
        <v>36129</v>
      </c>
      <c r="BT300" s="51" t="n">
        <f aca="false">EOMONTH(BS300,1)</f>
        <v>36160</v>
      </c>
      <c r="BU300" s="51" t="n">
        <f aca="false">EOMONTH(BT300,1)</f>
        <v>36191</v>
      </c>
      <c r="BV300" s="51" t="n">
        <f aca="false">EOMONTH(BU300,1)</f>
        <v>36219</v>
      </c>
      <c r="BW300" s="51" t="n">
        <f aca="false">EOMONTH(BV300,1)</f>
        <v>36250</v>
      </c>
      <c r="BX300" s="52"/>
      <c r="BZ300" s="34" t="n">
        <f aca="false">MATCH(C300,Curves!$C$12:$C$433,0)</f>
        <v>298</v>
      </c>
      <c r="CA300" s="34" t="n">
        <f aca="false">MATCH(CONCATENATE("NG ",TEXT($BM300,"mmm-yyyy")),Curves!$11:$11,0)</f>
        <v>20</v>
      </c>
      <c r="CB300" s="34" t="n">
        <f aca="false">MATCH(CONCATENATE("B ",TEXT($BM300,"mmm-yyyy")),Curves!$11:$11,0)</f>
        <v>8</v>
      </c>
      <c r="CC300" s="34" t="n">
        <f aca="false">MATCH(CONCATENATE("DISC ",TEXT($BM300,"mmm-yyyy")),Curves!$11:$11,0)</f>
        <v>32</v>
      </c>
      <c r="CD300" s="34"/>
      <c r="CE300" s="34" t="n">
        <f aca="false">MATCH(CONCATENATE("NG ",TEXT($BN300,"mmm-yyyy")),Curves!$11:$11,0)</f>
        <v>21</v>
      </c>
      <c r="CF300" s="34" t="n">
        <f aca="false">MATCH(CONCATENATE("B ",TEXT($BN300,"mmm-yyyy")),Curves!$11:$11,0)</f>
        <v>9</v>
      </c>
      <c r="CG300" s="34" t="n">
        <f aca="false">MATCH(CONCATENATE("DISC ",TEXT($BN300,"mmm-yyyy")),Curves!$11:$11,0)</f>
        <v>33</v>
      </c>
      <c r="CH300" s="34"/>
      <c r="CI300" s="34" t="n">
        <f aca="false">MATCH(CONCATENATE("NG ",TEXT($BO300,"mmm-yyyy")),Curves!$11:$11,0)</f>
        <v>22</v>
      </c>
      <c r="CJ300" s="34" t="n">
        <f aca="false">MATCH(CONCATENATE("B ",TEXT($BO300,"mmm-yyyy")),Curves!$11:$11,0)</f>
        <v>10</v>
      </c>
      <c r="CK300" s="34" t="n">
        <f aca="false">MATCH(CONCATENATE("DISC ",TEXT($BO300,"mmm-yyyy")),Curves!$11:$11,0)</f>
        <v>34</v>
      </c>
      <c r="CL300" s="34"/>
      <c r="CM300" s="34" t="n">
        <f aca="false">MATCH(CONCATENATE("NG ",TEXT($BP300,"mmm-yyyy")),Curves!$11:$11,0)</f>
        <v>23</v>
      </c>
      <c r="CN300" s="34" t="n">
        <f aca="false">MATCH(CONCATENATE("B ",TEXT($BP300,"mmm-yyyy")),Curves!$11:$11,0)</f>
        <v>11</v>
      </c>
      <c r="CO300" s="34" t="n">
        <f aca="false">MATCH(CONCATENATE("DISC ",TEXT($BP300,"mmm-yyyy")),Curves!$11:$11,0)</f>
        <v>35</v>
      </c>
      <c r="CP300" s="34"/>
      <c r="CQ300" s="34" t="n">
        <f aca="false">MATCH(CONCATENATE("NG ",TEXT($BQ300,"mmm-yyyy")),Curves!$11:$11,0)</f>
        <v>24</v>
      </c>
      <c r="CR300" s="34" t="n">
        <f aca="false">MATCH(CONCATENATE("B ",TEXT($BQ300,"mmm-yyyy")),Curves!$11:$11,0)</f>
        <v>12</v>
      </c>
      <c r="CS300" s="34" t="n">
        <f aca="false">MATCH(CONCATENATE("DISC ",TEXT($BQ300,"mmm-yyyy")),Curves!$11:$11,0)</f>
        <v>36</v>
      </c>
      <c r="CT300" s="34"/>
      <c r="CU300" s="34" t="n">
        <f aca="false">MATCH(CONCATENATE("NG ",TEXT($BR300,"mmm-yyyy")),Curves!$11:$11,0)</f>
        <v>25</v>
      </c>
      <c r="CV300" s="34" t="n">
        <f aca="false">MATCH(CONCATENATE("B ",TEXT($BR300,"mmm-yyyy")),Curves!$11:$11,0)</f>
        <v>13</v>
      </c>
      <c r="CW300" s="34" t="n">
        <f aca="false">MATCH(CONCATENATE("DISC ",TEXT($BR300,"mmm-yyyy")),Curves!$11:$11,0)</f>
        <v>37</v>
      </c>
      <c r="CX300" s="34"/>
      <c r="CY300" s="34" t="n">
        <f aca="false">MATCH(CONCATENATE("NG ",TEXT($BS300,"mmm-yyyy")),Curves!$11:$11,0)</f>
        <v>26</v>
      </c>
      <c r="CZ300" s="34" t="n">
        <f aca="false">MATCH(CONCATENATE("B ",TEXT($BS300,"mmm-yyyy")),Curves!$11:$11,0)</f>
        <v>14</v>
      </c>
      <c r="DA300" s="34" t="n">
        <f aca="false">MATCH(CONCATENATE("DISC ",TEXT($BS300,"mmm-yyyy")),Curves!$11:$11,0)</f>
        <v>38</v>
      </c>
      <c r="DB300" s="34"/>
      <c r="DC300" s="34" t="n">
        <f aca="false">MATCH(CONCATENATE("NG ",TEXT($BT300,"mmm-yyyy")),Curves!$11:$11,0)</f>
        <v>27</v>
      </c>
      <c r="DD300" s="34" t="n">
        <f aca="false">MATCH(CONCATENATE("B ",TEXT($BT300,"mmm-yyyy")),Curves!$11:$11,0)</f>
        <v>15</v>
      </c>
      <c r="DE300" s="34" t="n">
        <f aca="false">MATCH(CONCATENATE("DISC ",TEXT($BT300,"mmm-yyyy")),Curves!$11:$11,0)</f>
        <v>39</v>
      </c>
      <c r="DF300" s="34"/>
      <c r="DG300" s="34" t="n">
        <f aca="false">MATCH(CONCATENATE("NG ",TEXT($BU300,"mmm-yyyy")),Curves!$11:$11,0)</f>
        <v>28</v>
      </c>
      <c r="DH300" s="34" t="n">
        <f aca="false">MATCH(CONCATENATE("B ",TEXT($BU300,"mmm-yyyy")),Curves!$11:$11,0)</f>
        <v>16</v>
      </c>
      <c r="DI300" s="34" t="n">
        <f aca="false">MATCH(CONCATENATE("DISC ",TEXT($BU300,"mmm-yyyy")),Curves!$11:$11,0)</f>
        <v>40</v>
      </c>
      <c r="DK300" s="34" t="n">
        <f aca="false">MATCH(CONCATENATE("NG ",TEXT($BV300,"mmm-yyyy")),Curves!$11:$11,0)</f>
        <v>29</v>
      </c>
      <c r="DL300" s="34" t="n">
        <f aca="false">MATCH(CONCATENATE("B ",TEXT($BV300,"mmm-yyyy")),Curves!$11:$11,0)</f>
        <v>17</v>
      </c>
      <c r="DM300" s="34" t="n">
        <f aca="false">MATCH(CONCATENATE("DISC ",TEXT($BV300,"mmm-yyyy")),Curves!$11:$11,0)</f>
        <v>41</v>
      </c>
      <c r="DO300" s="34" t="n">
        <f aca="false">MATCH(CONCATENATE("NG ",TEXT($BW300,"mmm-yyyy")),Curves!$11:$11,0)</f>
        <v>30</v>
      </c>
      <c r="DP300" s="34" t="n">
        <f aca="false">MATCH(CONCATENATE("B ",TEXT($BW300,"mmm-yyyy")),Curves!$11:$11,0)</f>
        <v>18</v>
      </c>
      <c r="DQ300" s="34" t="n">
        <f aca="false">MATCH(CONCATENATE("DISC ",TEXT($BW300,"mmm-yyyy")),Curves!$11:$11,0)</f>
        <v>42</v>
      </c>
    </row>
    <row r="301" customFormat="false" ht="12.75" hidden="false" customHeight="false" outlineLevel="0" collapsed="false">
      <c r="B301" s="26" t="n">
        <f aca="false">IF(C301&lt;&gt;"",IF(C301&gt;=(WORKDAY(EOMONTH(C301,0)+1,-2)),EOMONTH(EOMONTH(C301,0)+1,0)+1,EOMONTH(C301,0)+1),"")</f>
        <v>36192</v>
      </c>
      <c r="C301" s="45" t="n">
        <f aca="false">IF(Curves!C310&lt;&gt;"",Curves!C310,"")</f>
        <v>36184</v>
      </c>
      <c r="D301" s="46"/>
      <c r="E301" s="47" t="n">
        <f aca="false">(T301+U301)*V301</f>
        <v>0</v>
      </c>
      <c r="F301" s="47" t="n">
        <f aca="false">(X301+Y301)*Z301</f>
        <v>0</v>
      </c>
      <c r="G301" s="47" t="n">
        <f aca="false">(AB301+AC301)*AD301</f>
        <v>0</v>
      </c>
      <c r="H301" s="47" t="n">
        <f aca="false">(AF301+AG301)*AH301</f>
        <v>0</v>
      </c>
      <c r="I301" s="47" t="n">
        <f aca="false">(AJ301+AK301)*AL301</f>
        <v>0</v>
      </c>
      <c r="J301" s="47" t="n">
        <f aca="false">(AN301+AO301)*AP301</f>
        <v>0</v>
      </c>
      <c r="K301" s="47" t="n">
        <f aca="false">(AR301+AS301)*AT301</f>
        <v>0</v>
      </c>
      <c r="L301" s="47" t="n">
        <f aca="false">(AV301+AW301)*AX301</f>
        <v>0</v>
      </c>
      <c r="M301" s="47" t="n">
        <f aca="false">(AZ301+BA301)*BB301</f>
        <v>0</v>
      </c>
      <c r="N301" s="47" t="n">
        <f aca="false">(BD301+BE301)*BF301</f>
        <v>0</v>
      </c>
      <c r="O301" s="48" t="n">
        <f aca="false">(BH301+BI301)*BJ301</f>
        <v>0</v>
      </c>
      <c r="P301" s="49" t="n">
        <f aca="false">MAX(E301:O301)</f>
        <v>0</v>
      </c>
      <c r="Q301" s="49" t="n">
        <f aca="false">MIN(N301:O301)</f>
        <v>0</v>
      </c>
      <c r="R301" s="50" t="n">
        <f aca="false">IF(P301-Q301&lt;&gt;0,P301-Q301,R300)</f>
        <v>0.0210196426576386</v>
      </c>
      <c r="T301" s="31" t="n">
        <f aca="false">INDEX(Curves!$A$12:$AZ$907,$BZ301,CA301)</f>
        <v>0</v>
      </c>
      <c r="U301" s="31" t="n">
        <f aca="false">INDEX(Curves!$A$12:$AZ$907,$BZ301,CB301)</f>
        <v>0</v>
      </c>
      <c r="V301" s="31" t="n">
        <f aca="false">INDEX(Curves!$A$12:$AZ$907,$BZ301,CC301)</f>
        <v>0</v>
      </c>
      <c r="W301" s="31"/>
      <c r="X301" s="31" t="n">
        <f aca="false">INDEX(Curves!$A$12:$AZ$907,$BZ301,CE301)</f>
        <v>0</v>
      </c>
      <c r="Y301" s="31" t="n">
        <f aca="false">INDEX(Curves!$A$12:$AZ$907,$BZ301,CF301)</f>
        <v>0</v>
      </c>
      <c r="Z301" s="31" t="n">
        <f aca="false">INDEX(Curves!$A$12:$AZ$907,$BZ301,CG301)</f>
        <v>0</v>
      </c>
      <c r="AA301" s="31"/>
      <c r="AB301" s="31" t="n">
        <f aca="false">INDEX(Curves!$A$12:$AZ$907,$BZ301,CI301)</f>
        <v>0</v>
      </c>
      <c r="AC301" s="31" t="n">
        <f aca="false">INDEX(Curves!$A$12:$AZ$907,$BZ301,CJ301)</f>
        <v>0</v>
      </c>
      <c r="AD301" s="31" t="n">
        <f aca="false">INDEX(Curves!$A$12:$AZ$907,$BZ301,CK301)</f>
        <v>0</v>
      </c>
      <c r="AE301" s="31"/>
      <c r="AF301" s="31" t="n">
        <f aca="false">INDEX(Curves!$A$12:$AZ$907,$BZ301,CM301)</f>
        <v>0</v>
      </c>
      <c r="AG301" s="31" t="n">
        <f aca="false">INDEX(Curves!$A$12:$AZ$907,$BZ301,CN301)</f>
        <v>0</v>
      </c>
      <c r="AH301" s="31" t="n">
        <f aca="false">INDEX(Curves!$A$12:$AZ$907,$BZ301,CO301)</f>
        <v>0</v>
      </c>
      <c r="AI301" s="31"/>
      <c r="AJ301" s="31" t="n">
        <f aca="false">INDEX(Curves!$A$12:$AZ$907,$BZ301,CQ301)</f>
        <v>0</v>
      </c>
      <c r="AK301" s="31" t="n">
        <f aca="false">INDEX(Curves!$A$12:$AZ$907,$BZ301,CR301)</f>
        <v>0</v>
      </c>
      <c r="AL301" s="31" t="n">
        <f aca="false">INDEX(Curves!$A$12:$AZ$907,$BZ301,CS301)</f>
        <v>0</v>
      </c>
      <c r="AM301" s="31"/>
      <c r="AN301" s="31" t="n">
        <f aca="false">INDEX(Curves!$A$12:$AZ$907,$BZ301,CU301)</f>
        <v>0</v>
      </c>
      <c r="AO301" s="31" t="n">
        <f aca="false">INDEX(Curves!$A$12:$AZ$907,$BZ301,CV301)</f>
        <v>0</v>
      </c>
      <c r="AP301" s="31" t="n">
        <f aca="false">INDEX(Curves!$A$12:$AZ$907,$BZ301,CW301)</f>
        <v>0</v>
      </c>
      <c r="AQ301" s="31"/>
      <c r="AR301" s="31" t="n">
        <f aca="false">INDEX(Curves!$A$12:$AZ$907,$BZ301,CY301)</f>
        <v>0</v>
      </c>
      <c r="AS301" s="31" t="n">
        <f aca="false">INDEX(Curves!$A$12:$AZ$907,$BZ301,CZ301)</f>
        <v>0</v>
      </c>
      <c r="AT301" s="31" t="n">
        <f aca="false">INDEX(Curves!$A$12:$AZ$907,$BZ301,DA301)</f>
        <v>0</v>
      </c>
      <c r="AU301" s="31"/>
      <c r="AV301" s="31" t="n">
        <f aca="false">INDEX(Curves!$A$12:$AZ$907,$BZ301,DC301)</f>
        <v>0</v>
      </c>
      <c r="AW301" s="31" t="n">
        <f aca="false">INDEX(Curves!$A$12:$AZ$907,$BZ301,DD301)</f>
        <v>0</v>
      </c>
      <c r="AX301" s="31" t="n">
        <f aca="false">INDEX(Curves!$A$12:$AZ$907,$BZ301,DE301)</f>
        <v>0</v>
      </c>
      <c r="AY301" s="31"/>
      <c r="AZ301" s="31" t="n">
        <f aca="false">INDEX(Curves!$A$12:$AZ$907,$BZ301,DG301)</f>
        <v>0</v>
      </c>
      <c r="BA301" s="31" t="n">
        <f aca="false">INDEX(Curves!$A$12:$AZ$907,$BZ301,DH301)</f>
        <v>0</v>
      </c>
      <c r="BB301" s="31" t="n">
        <f aca="false">INDEX(Curves!$A$12:$AZ$907,$BZ301,DI301)</f>
        <v>0</v>
      </c>
      <c r="BC301" s="31"/>
      <c r="BD301" s="31" t="n">
        <f aca="false">INDEX(Curves!$A$12:$AZ$907,$BZ301,DK301)</f>
        <v>0</v>
      </c>
      <c r="BE301" s="31" t="n">
        <f aca="false">INDEX(Curves!$A$12:$AZ$907,$BZ301,DL301)</f>
        <v>0</v>
      </c>
      <c r="BF301" s="31" t="n">
        <f aca="false">INDEX(Curves!$A$12:$AZ$907,$BZ301,DM301)</f>
        <v>0</v>
      </c>
      <c r="BG301" s="31"/>
      <c r="BH301" s="31" t="n">
        <f aca="false">INDEX(Curves!$A$12:$AZ$907,$BZ301,DO301)</f>
        <v>0</v>
      </c>
      <c r="BI301" s="31" t="n">
        <f aca="false">INDEX(Curves!$A$12:$AZ$907,$BZ301,DP301)</f>
        <v>0</v>
      </c>
      <c r="BJ301" s="31" t="n">
        <f aca="false">INDEX(Curves!$A$12:$AZ$907,$BZ301,DQ301)</f>
        <v>0</v>
      </c>
      <c r="BK301" s="0"/>
      <c r="BL301" s="0"/>
      <c r="BM301" s="51" t="n">
        <f aca="false">BM300</f>
        <v>35916</v>
      </c>
      <c r="BN301" s="51" t="n">
        <f aca="false">EOMONTH(BM301,1)</f>
        <v>35976</v>
      </c>
      <c r="BO301" s="51" t="n">
        <f aca="false">EOMONTH(BN301,1)</f>
        <v>36007</v>
      </c>
      <c r="BP301" s="51" t="n">
        <f aca="false">EOMONTH(BO301,1)</f>
        <v>36038</v>
      </c>
      <c r="BQ301" s="51" t="n">
        <f aca="false">EOMONTH(BP301,1)</f>
        <v>36068</v>
      </c>
      <c r="BR301" s="51" t="n">
        <f aca="false">EOMONTH(BQ301,1)</f>
        <v>36099</v>
      </c>
      <c r="BS301" s="51" t="n">
        <f aca="false">EOMONTH(BR301,1)</f>
        <v>36129</v>
      </c>
      <c r="BT301" s="51" t="n">
        <f aca="false">EOMONTH(BS301,1)</f>
        <v>36160</v>
      </c>
      <c r="BU301" s="51" t="n">
        <f aca="false">EOMONTH(BT301,1)</f>
        <v>36191</v>
      </c>
      <c r="BV301" s="51" t="n">
        <f aca="false">EOMONTH(BU301,1)</f>
        <v>36219</v>
      </c>
      <c r="BW301" s="51" t="n">
        <f aca="false">EOMONTH(BV301,1)</f>
        <v>36250</v>
      </c>
      <c r="BX301" s="52"/>
      <c r="BZ301" s="34" t="n">
        <f aca="false">MATCH(C301,Curves!$C$12:$C$433,0)</f>
        <v>299</v>
      </c>
      <c r="CA301" s="34" t="n">
        <f aca="false">MATCH(CONCATENATE("NG ",TEXT($BM301,"mmm-yyyy")),Curves!$11:$11,0)</f>
        <v>20</v>
      </c>
      <c r="CB301" s="34" t="n">
        <f aca="false">MATCH(CONCATENATE("B ",TEXT($BM301,"mmm-yyyy")),Curves!$11:$11,0)</f>
        <v>8</v>
      </c>
      <c r="CC301" s="34" t="n">
        <f aca="false">MATCH(CONCATENATE("DISC ",TEXT($BM301,"mmm-yyyy")),Curves!$11:$11,0)</f>
        <v>32</v>
      </c>
      <c r="CD301" s="34"/>
      <c r="CE301" s="34" t="n">
        <f aca="false">MATCH(CONCATENATE("NG ",TEXT($BN301,"mmm-yyyy")),Curves!$11:$11,0)</f>
        <v>21</v>
      </c>
      <c r="CF301" s="34" t="n">
        <f aca="false">MATCH(CONCATENATE("B ",TEXT($BN301,"mmm-yyyy")),Curves!$11:$11,0)</f>
        <v>9</v>
      </c>
      <c r="CG301" s="34" t="n">
        <f aca="false">MATCH(CONCATENATE("DISC ",TEXT($BN301,"mmm-yyyy")),Curves!$11:$11,0)</f>
        <v>33</v>
      </c>
      <c r="CH301" s="34"/>
      <c r="CI301" s="34" t="n">
        <f aca="false">MATCH(CONCATENATE("NG ",TEXT($BO301,"mmm-yyyy")),Curves!$11:$11,0)</f>
        <v>22</v>
      </c>
      <c r="CJ301" s="34" t="n">
        <f aca="false">MATCH(CONCATENATE("B ",TEXT($BO301,"mmm-yyyy")),Curves!$11:$11,0)</f>
        <v>10</v>
      </c>
      <c r="CK301" s="34" t="n">
        <f aca="false">MATCH(CONCATENATE("DISC ",TEXT($BO301,"mmm-yyyy")),Curves!$11:$11,0)</f>
        <v>34</v>
      </c>
      <c r="CL301" s="34"/>
      <c r="CM301" s="34" t="n">
        <f aca="false">MATCH(CONCATENATE("NG ",TEXT($BP301,"mmm-yyyy")),Curves!$11:$11,0)</f>
        <v>23</v>
      </c>
      <c r="CN301" s="34" t="n">
        <f aca="false">MATCH(CONCATENATE("B ",TEXT($BP301,"mmm-yyyy")),Curves!$11:$11,0)</f>
        <v>11</v>
      </c>
      <c r="CO301" s="34" t="n">
        <f aca="false">MATCH(CONCATENATE("DISC ",TEXT($BP301,"mmm-yyyy")),Curves!$11:$11,0)</f>
        <v>35</v>
      </c>
      <c r="CP301" s="34"/>
      <c r="CQ301" s="34" t="n">
        <f aca="false">MATCH(CONCATENATE("NG ",TEXT($BQ301,"mmm-yyyy")),Curves!$11:$11,0)</f>
        <v>24</v>
      </c>
      <c r="CR301" s="34" t="n">
        <f aca="false">MATCH(CONCATENATE("B ",TEXT($BQ301,"mmm-yyyy")),Curves!$11:$11,0)</f>
        <v>12</v>
      </c>
      <c r="CS301" s="34" t="n">
        <f aca="false">MATCH(CONCATENATE("DISC ",TEXT($BQ301,"mmm-yyyy")),Curves!$11:$11,0)</f>
        <v>36</v>
      </c>
      <c r="CT301" s="34"/>
      <c r="CU301" s="34" t="n">
        <f aca="false">MATCH(CONCATENATE("NG ",TEXT($BR301,"mmm-yyyy")),Curves!$11:$11,0)</f>
        <v>25</v>
      </c>
      <c r="CV301" s="34" t="n">
        <f aca="false">MATCH(CONCATENATE("B ",TEXT($BR301,"mmm-yyyy")),Curves!$11:$11,0)</f>
        <v>13</v>
      </c>
      <c r="CW301" s="34" t="n">
        <f aca="false">MATCH(CONCATENATE("DISC ",TEXT($BR301,"mmm-yyyy")),Curves!$11:$11,0)</f>
        <v>37</v>
      </c>
      <c r="CX301" s="34"/>
      <c r="CY301" s="34" t="n">
        <f aca="false">MATCH(CONCATENATE("NG ",TEXT($BS301,"mmm-yyyy")),Curves!$11:$11,0)</f>
        <v>26</v>
      </c>
      <c r="CZ301" s="34" t="n">
        <f aca="false">MATCH(CONCATENATE("B ",TEXT($BS301,"mmm-yyyy")),Curves!$11:$11,0)</f>
        <v>14</v>
      </c>
      <c r="DA301" s="34" t="n">
        <f aca="false">MATCH(CONCATENATE("DISC ",TEXT($BS301,"mmm-yyyy")),Curves!$11:$11,0)</f>
        <v>38</v>
      </c>
      <c r="DB301" s="34"/>
      <c r="DC301" s="34" t="n">
        <f aca="false">MATCH(CONCATENATE("NG ",TEXT($BT301,"mmm-yyyy")),Curves!$11:$11,0)</f>
        <v>27</v>
      </c>
      <c r="DD301" s="34" t="n">
        <f aca="false">MATCH(CONCATENATE("B ",TEXT($BT301,"mmm-yyyy")),Curves!$11:$11,0)</f>
        <v>15</v>
      </c>
      <c r="DE301" s="34" t="n">
        <f aca="false">MATCH(CONCATENATE("DISC ",TEXT($BT301,"mmm-yyyy")),Curves!$11:$11,0)</f>
        <v>39</v>
      </c>
      <c r="DF301" s="34"/>
      <c r="DG301" s="34" t="n">
        <f aca="false">MATCH(CONCATENATE("NG ",TEXT($BU301,"mmm-yyyy")),Curves!$11:$11,0)</f>
        <v>28</v>
      </c>
      <c r="DH301" s="34" t="n">
        <f aca="false">MATCH(CONCATENATE("B ",TEXT($BU301,"mmm-yyyy")),Curves!$11:$11,0)</f>
        <v>16</v>
      </c>
      <c r="DI301" s="34" t="n">
        <f aca="false">MATCH(CONCATENATE("DISC ",TEXT($BU301,"mmm-yyyy")),Curves!$11:$11,0)</f>
        <v>40</v>
      </c>
      <c r="DK301" s="34" t="n">
        <f aca="false">MATCH(CONCATENATE("NG ",TEXT($BV301,"mmm-yyyy")),Curves!$11:$11,0)</f>
        <v>29</v>
      </c>
      <c r="DL301" s="34" t="n">
        <f aca="false">MATCH(CONCATENATE("B ",TEXT($BV301,"mmm-yyyy")),Curves!$11:$11,0)</f>
        <v>17</v>
      </c>
      <c r="DM301" s="34" t="n">
        <f aca="false">MATCH(CONCATENATE("DISC ",TEXT($BV301,"mmm-yyyy")),Curves!$11:$11,0)</f>
        <v>41</v>
      </c>
      <c r="DO301" s="34" t="n">
        <f aca="false">MATCH(CONCATENATE("NG ",TEXT($BW301,"mmm-yyyy")),Curves!$11:$11,0)</f>
        <v>30</v>
      </c>
      <c r="DP301" s="34" t="n">
        <f aca="false">MATCH(CONCATENATE("B ",TEXT($BW301,"mmm-yyyy")),Curves!$11:$11,0)</f>
        <v>18</v>
      </c>
      <c r="DQ301" s="34" t="n">
        <f aca="false">MATCH(CONCATENATE("DISC ",TEXT($BW301,"mmm-yyyy")),Curves!$11:$11,0)</f>
        <v>42</v>
      </c>
    </row>
    <row r="302" customFormat="false" ht="12.75" hidden="false" customHeight="false" outlineLevel="0" collapsed="false">
      <c r="B302" s="26" t="n">
        <f aca="false">IF(C302&lt;&gt;"",IF(C302&gt;=(WORKDAY(EOMONTH(C302,0)+1,-2)),EOMONTH(EOMONTH(C302,0)+1,0)+1,EOMONTH(C302,0)+1),"")</f>
        <v>36192</v>
      </c>
      <c r="C302" s="45" t="n">
        <f aca="false">IF(Curves!C311&lt;&gt;"",Curves!C311,"")</f>
        <v>36185</v>
      </c>
      <c r="D302" s="46"/>
      <c r="E302" s="47" t="n">
        <f aca="false">(T302+U302)*V302</f>
        <v>0</v>
      </c>
      <c r="F302" s="47" t="n">
        <f aca="false">(X302+Y302)*Z302</f>
        <v>0</v>
      </c>
      <c r="G302" s="47" t="n">
        <f aca="false">(AB302+AC302)*AD302</f>
        <v>0</v>
      </c>
      <c r="H302" s="47" t="n">
        <f aca="false">(AF302+AG302)*AH302</f>
        <v>0</v>
      </c>
      <c r="I302" s="47" t="n">
        <f aca="false">(AJ302+AK302)*AL302</f>
        <v>0</v>
      </c>
      <c r="J302" s="47" t="n">
        <f aca="false">(AN302+AO302)*AP302</f>
        <v>0</v>
      </c>
      <c r="K302" s="47" t="n">
        <f aca="false">(AR302+AS302)*AT302</f>
        <v>0</v>
      </c>
      <c r="L302" s="47" t="n">
        <f aca="false">(AV302+AW302)*AX302</f>
        <v>0</v>
      </c>
      <c r="M302" s="47" t="n">
        <f aca="false">(AZ302+BA302)*BB302</f>
        <v>0</v>
      </c>
      <c r="N302" s="47" t="n">
        <f aca="false">(BD302+BE302)*BF302</f>
        <v>2.05205160047265</v>
      </c>
      <c r="O302" s="48" t="n">
        <f aca="false">(BH302+BI302)*BJ302</f>
        <v>2.02429046149455</v>
      </c>
      <c r="P302" s="49" t="n">
        <f aca="false">MAX(E302:O302)</f>
        <v>2.05205160047265</v>
      </c>
      <c r="Q302" s="49" t="n">
        <f aca="false">MIN(N302:O302)</f>
        <v>2.02429046149455</v>
      </c>
      <c r="R302" s="50" t="n">
        <f aca="false">IF(P302-Q302&lt;&gt;0,P302-Q302,R301)</f>
        <v>0.0277611389781018</v>
      </c>
      <c r="T302" s="31" t="n">
        <f aca="false">INDEX(Curves!$A$12:$AZ$907,$BZ302,CA302)</f>
        <v>0</v>
      </c>
      <c r="U302" s="31" t="n">
        <f aca="false">INDEX(Curves!$A$12:$AZ$907,$BZ302,CB302)</f>
        <v>0</v>
      </c>
      <c r="V302" s="31" t="n">
        <f aca="false">INDEX(Curves!$A$12:$AZ$907,$BZ302,CC302)</f>
        <v>0</v>
      </c>
      <c r="W302" s="31"/>
      <c r="X302" s="31" t="n">
        <f aca="false">INDEX(Curves!$A$12:$AZ$907,$BZ302,CE302)</f>
        <v>0</v>
      </c>
      <c r="Y302" s="31" t="n">
        <f aca="false">INDEX(Curves!$A$12:$AZ$907,$BZ302,CF302)</f>
        <v>0</v>
      </c>
      <c r="Z302" s="31" t="n">
        <f aca="false">INDEX(Curves!$A$12:$AZ$907,$BZ302,CG302)</f>
        <v>0</v>
      </c>
      <c r="AA302" s="31"/>
      <c r="AB302" s="31" t="n">
        <f aca="false">INDEX(Curves!$A$12:$AZ$907,$BZ302,CI302)</f>
        <v>0</v>
      </c>
      <c r="AC302" s="31" t="n">
        <f aca="false">INDEX(Curves!$A$12:$AZ$907,$BZ302,CJ302)</f>
        <v>0</v>
      </c>
      <c r="AD302" s="31" t="n">
        <f aca="false">INDEX(Curves!$A$12:$AZ$907,$BZ302,CK302)</f>
        <v>0</v>
      </c>
      <c r="AE302" s="31"/>
      <c r="AF302" s="31" t="n">
        <f aca="false">INDEX(Curves!$A$12:$AZ$907,$BZ302,CM302)</f>
        <v>0</v>
      </c>
      <c r="AG302" s="31" t="n">
        <f aca="false">INDEX(Curves!$A$12:$AZ$907,$BZ302,CN302)</f>
        <v>0</v>
      </c>
      <c r="AH302" s="31" t="n">
        <f aca="false">INDEX(Curves!$A$12:$AZ$907,$BZ302,CO302)</f>
        <v>0</v>
      </c>
      <c r="AI302" s="31"/>
      <c r="AJ302" s="31" t="n">
        <f aca="false">INDEX(Curves!$A$12:$AZ$907,$BZ302,CQ302)</f>
        <v>0</v>
      </c>
      <c r="AK302" s="31" t="n">
        <f aca="false">INDEX(Curves!$A$12:$AZ$907,$BZ302,CR302)</f>
        <v>0</v>
      </c>
      <c r="AL302" s="31" t="n">
        <f aca="false">INDEX(Curves!$A$12:$AZ$907,$BZ302,CS302)</f>
        <v>0</v>
      </c>
      <c r="AM302" s="31"/>
      <c r="AN302" s="31" t="n">
        <f aca="false">INDEX(Curves!$A$12:$AZ$907,$BZ302,CU302)</f>
        <v>0</v>
      </c>
      <c r="AO302" s="31" t="n">
        <f aca="false">INDEX(Curves!$A$12:$AZ$907,$BZ302,CV302)</f>
        <v>0</v>
      </c>
      <c r="AP302" s="31" t="n">
        <f aca="false">INDEX(Curves!$A$12:$AZ$907,$BZ302,CW302)</f>
        <v>0</v>
      </c>
      <c r="AQ302" s="31"/>
      <c r="AR302" s="31" t="n">
        <f aca="false">INDEX(Curves!$A$12:$AZ$907,$BZ302,CY302)</f>
        <v>0</v>
      </c>
      <c r="AS302" s="31" t="n">
        <f aca="false">INDEX(Curves!$A$12:$AZ$907,$BZ302,CZ302)</f>
        <v>0</v>
      </c>
      <c r="AT302" s="31" t="n">
        <f aca="false">INDEX(Curves!$A$12:$AZ$907,$BZ302,DA302)</f>
        <v>0</v>
      </c>
      <c r="AU302" s="31"/>
      <c r="AV302" s="31" t="n">
        <f aca="false">INDEX(Curves!$A$12:$AZ$907,$BZ302,DC302)</f>
        <v>0</v>
      </c>
      <c r="AW302" s="31" t="n">
        <f aca="false">INDEX(Curves!$A$12:$AZ$907,$BZ302,DD302)</f>
        <v>0</v>
      </c>
      <c r="AX302" s="31" t="n">
        <f aca="false">INDEX(Curves!$A$12:$AZ$907,$BZ302,DE302)</f>
        <v>0</v>
      </c>
      <c r="AY302" s="31"/>
      <c r="AZ302" s="31" t="n">
        <f aca="false">INDEX(Curves!$A$12:$AZ$907,$BZ302,DG302)</f>
        <v>0</v>
      </c>
      <c r="BA302" s="31" t="n">
        <f aca="false">INDEX(Curves!$A$12:$AZ$907,$BZ302,DH302)</f>
        <v>0</v>
      </c>
      <c r="BB302" s="31" t="n">
        <f aca="false">INDEX(Curves!$A$12:$AZ$907,$BZ302,DI302)</f>
        <v>0</v>
      </c>
      <c r="BC302" s="31"/>
      <c r="BD302" s="31" t="n">
        <f aca="false">INDEX(Curves!$A$12:$AZ$907,$BZ302,DK302)</f>
        <v>1.714</v>
      </c>
      <c r="BE302" s="31" t="n">
        <f aca="false">INDEX(Curves!$A$12:$AZ$907,$BZ302,DL302)</f>
        <v>0.34</v>
      </c>
      <c r="BF302" s="31" t="n">
        <f aca="false">INDEX(Curves!$A$12:$AZ$907,$BZ302,DM302)</f>
        <v>0.999051412109373</v>
      </c>
      <c r="BG302" s="31"/>
      <c r="BH302" s="31" t="n">
        <f aca="false">INDEX(Curves!$A$12:$AZ$907,$BZ302,DO302)</f>
        <v>1.744</v>
      </c>
      <c r="BI302" s="31" t="n">
        <f aca="false">INDEX(Curves!$A$12:$AZ$907,$BZ302,DP302)</f>
        <v>0.29</v>
      </c>
      <c r="BJ302" s="31" t="n">
        <f aca="false">INDEX(Curves!$A$12:$AZ$907,$BZ302,DQ302)</f>
        <v>0.995226382249042</v>
      </c>
      <c r="BK302" s="0"/>
      <c r="BL302" s="0"/>
      <c r="BM302" s="51" t="n">
        <f aca="false">BM301</f>
        <v>35916</v>
      </c>
      <c r="BN302" s="51" t="n">
        <f aca="false">EOMONTH(BM302,1)</f>
        <v>35976</v>
      </c>
      <c r="BO302" s="51" t="n">
        <f aca="false">EOMONTH(BN302,1)</f>
        <v>36007</v>
      </c>
      <c r="BP302" s="51" t="n">
        <f aca="false">EOMONTH(BO302,1)</f>
        <v>36038</v>
      </c>
      <c r="BQ302" s="51" t="n">
        <f aca="false">EOMONTH(BP302,1)</f>
        <v>36068</v>
      </c>
      <c r="BR302" s="51" t="n">
        <f aca="false">EOMONTH(BQ302,1)</f>
        <v>36099</v>
      </c>
      <c r="BS302" s="51" t="n">
        <f aca="false">EOMONTH(BR302,1)</f>
        <v>36129</v>
      </c>
      <c r="BT302" s="51" t="n">
        <f aca="false">EOMONTH(BS302,1)</f>
        <v>36160</v>
      </c>
      <c r="BU302" s="51" t="n">
        <f aca="false">EOMONTH(BT302,1)</f>
        <v>36191</v>
      </c>
      <c r="BV302" s="51" t="n">
        <f aca="false">EOMONTH(BU302,1)</f>
        <v>36219</v>
      </c>
      <c r="BW302" s="51" t="n">
        <f aca="false">EOMONTH(BV302,1)</f>
        <v>36250</v>
      </c>
      <c r="BX302" s="52"/>
      <c r="BZ302" s="34" t="n">
        <f aca="false">MATCH(C302,Curves!$C$12:$C$433,0)</f>
        <v>300</v>
      </c>
      <c r="CA302" s="34" t="n">
        <f aca="false">MATCH(CONCATENATE("NG ",TEXT($BM302,"mmm-yyyy")),Curves!$11:$11,0)</f>
        <v>20</v>
      </c>
      <c r="CB302" s="34" t="n">
        <f aca="false">MATCH(CONCATENATE("B ",TEXT($BM302,"mmm-yyyy")),Curves!$11:$11,0)</f>
        <v>8</v>
      </c>
      <c r="CC302" s="34" t="n">
        <f aca="false">MATCH(CONCATENATE("DISC ",TEXT($BM302,"mmm-yyyy")),Curves!$11:$11,0)</f>
        <v>32</v>
      </c>
      <c r="CD302" s="34"/>
      <c r="CE302" s="34" t="n">
        <f aca="false">MATCH(CONCATENATE("NG ",TEXT($BN302,"mmm-yyyy")),Curves!$11:$11,0)</f>
        <v>21</v>
      </c>
      <c r="CF302" s="34" t="n">
        <f aca="false">MATCH(CONCATENATE("B ",TEXT($BN302,"mmm-yyyy")),Curves!$11:$11,0)</f>
        <v>9</v>
      </c>
      <c r="CG302" s="34" t="n">
        <f aca="false">MATCH(CONCATENATE("DISC ",TEXT($BN302,"mmm-yyyy")),Curves!$11:$11,0)</f>
        <v>33</v>
      </c>
      <c r="CH302" s="34"/>
      <c r="CI302" s="34" t="n">
        <f aca="false">MATCH(CONCATENATE("NG ",TEXT($BO302,"mmm-yyyy")),Curves!$11:$11,0)</f>
        <v>22</v>
      </c>
      <c r="CJ302" s="34" t="n">
        <f aca="false">MATCH(CONCATENATE("B ",TEXT($BO302,"mmm-yyyy")),Curves!$11:$11,0)</f>
        <v>10</v>
      </c>
      <c r="CK302" s="34" t="n">
        <f aca="false">MATCH(CONCATENATE("DISC ",TEXT($BO302,"mmm-yyyy")),Curves!$11:$11,0)</f>
        <v>34</v>
      </c>
      <c r="CL302" s="34"/>
      <c r="CM302" s="34" t="n">
        <f aca="false">MATCH(CONCATENATE("NG ",TEXT($BP302,"mmm-yyyy")),Curves!$11:$11,0)</f>
        <v>23</v>
      </c>
      <c r="CN302" s="34" t="n">
        <f aca="false">MATCH(CONCATENATE("B ",TEXT($BP302,"mmm-yyyy")),Curves!$11:$11,0)</f>
        <v>11</v>
      </c>
      <c r="CO302" s="34" t="n">
        <f aca="false">MATCH(CONCATENATE("DISC ",TEXT($BP302,"mmm-yyyy")),Curves!$11:$11,0)</f>
        <v>35</v>
      </c>
      <c r="CP302" s="34"/>
      <c r="CQ302" s="34" t="n">
        <f aca="false">MATCH(CONCATENATE("NG ",TEXT($BQ302,"mmm-yyyy")),Curves!$11:$11,0)</f>
        <v>24</v>
      </c>
      <c r="CR302" s="34" t="n">
        <f aca="false">MATCH(CONCATENATE("B ",TEXT($BQ302,"mmm-yyyy")),Curves!$11:$11,0)</f>
        <v>12</v>
      </c>
      <c r="CS302" s="34" t="n">
        <f aca="false">MATCH(CONCATENATE("DISC ",TEXT($BQ302,"mmm-yyyy")),Curves!$11:$11,0)</f>
        <v>36</v>
      </c>
      <c r="CT302" s="34"/>
      <c r="CU302" s="34" t="n">
        <f aca="false">MATCH(CONCATENATE("NG ",TEXT($BR302,"mmm-yyyy")),Curves!$11:$11,0)</f>
        <v>25</v>
      </c>
      <c r="CV302" s="34" t="n">
        <f aca="false">MATCH(CONCATENATE("B ",TEXT($BR302,"mmm-yyyy")),Curves!$11:$11,0)</f>
        <v>13</v>
      </c>
      <c r="CW302" s="34" t="n">
        <f aca="false">MATCH(CONCATENATE("DISC ",TEXT($BR302,"mmm-yyyy")),Curves!$11:$11,0)</f>
        <v>37</v>
      </c>
      <c r="CX302" s="34"/>
      <c r="CY302" s="34" t="n">
        <f aca="false">MATCH(CONCATENATE("NG ",TEXT($BS302,"mmm-yyyy")),Curves!$11:$11,0)</f>
        <v>26</v>
      </c>
      <c r="CZ302" s="34" t="n">
        <f aca="false">MATCH(CONCATENATE("B ",TEXT($BS302,"mmm-yyyy")),Curves!$11:$11,0)</f>
        <v>14</v>
      </c>
      <c r="DA302" s="34" t="n">
        <f aca="false">MATCH(CONCATENATE("DISC ",TEXT($BS302,"mmm-yyyy")),Curves!$11:$11,0)</f>
        <v>38</v>
      </c>
      <c r="DB302" s="34"/>
      <c r="DC302" s="34" t="n">
        <f aca="false">MATCH(CONCATENATE("NG ",TEXT($BT302,"mmm-yyyy")),Curves!$11:$11,0)</f>
        <v>27</v>
      </c>
      <c r="DD302" s="34" t="n">
        <f aca="false">MATCH(CONCATENATE("B ",TEXT($BT302,"mmm-yyyy")),Curves!$11:$11,0)</f>
        <v>15</v>
      </c>
      <c r="DE302" s="34" t="n">
        <f aca="false">MATCH(CONCATENATE("DISC ",TEXT($BT302,"mmm-yyyy")),Curves!$11:$11,0)</f>
        <v>39</v>
      </c>
      <c r="DF302" s="34"/>
      <c r="DG302" s="34" t="n">
        <f aca="false">MATCH(CONCATENATE("NG ",TEXT($BU302,"mmm-yyyy")),Curves!$11:$11,0)</f>
        <v>28</v>
      </c>
      <c r="DH302" s="34" t="n">
        <f aca="false">MATCH(CONCATENATE("B ",TEXT($BU302,"mmm-yyyy")),Curves!$11:$11,0)</f>
        <v>16</v>
      </c>
      <c r="DI302" s="34" t="n">
        <f aca="false">MATCH(CONCATENATE("DISC ",TEXT($BU302,"mmm-yyyy")),Curves!$11:$11,0)</f>
        <v>40</v>
      </c>
      <c r="DK302" s="34" t="n">
        <f aca="false">MATCH(CONCATENATE("NG ",TEXT($BV302,"mmm-yyyy")),Curves!$11:$11,0)</f>
        <v>29</v>
      </c>
      <c r="DL302" s="34" t="n">
        <f aca="false">MATCH(CONCATENATE("B ",TEXT($BV302,"mmm-yyyy")),Curves!$11:$11,0)</f>
        <v>17</v>
      </c>
      <c r="DM302" s="34" t="n">
        <f aca="false">MATCH(CONCATENATE("DISC ",TEXT($BV302,"mmm-yyyy")),Curves!$11:$11,0)</f>
        <v>41</v>
      </c>
      <c r="DO302" s="34" t="n">
        <f aca="false">MATCH(CONCATENATE("NG ",TEXT($BW302,"mmm-yyyy")),Curves!$11:$11,0)</f>
        <v>30</v>
      </c>
      <c r="DP302" s="34" t="n">
        <f aca="false">MATCH(CONCATENATE("B ",TEXT($BW302,"mmm-yyyy")),Curves!$11:$11,0)</f>
        <v>18</v>
      </c>
      <c r="DQ302" s="34" t="n">
        <f aca="false">MATCH(CONCATENATE("DISC ",TEXT($BW302,"mmm-yyyy")),Curves!$11:$11,0)</f>
        <v>42</v>
      </c>
    </row>
    <row r="303" customFormat="false" ht="12.75" hidden="false" customHeight="false" outlineLevel="0" collapsed="false">
      <c r="B303" s="26" t="n">
        <f aca="false">IF(C303&lt;&gt;"",IF(C303&gt;=(WORKDAY(EOMONTH(C303,0)+1,-2)),EOMONTH(EOMONTH(C303,0)+1,0)+1,EOMONTH(C303,0)+1),"")</f>
        <v>36192</v>
      </c>
      <c r="C303" s="45" t="n">
        <f aca="false">IF(Curves!C312&lt;&gt;"",Curves!C312,"")</f>
        <v>36186</v>
      </c>
      <c r="D303" s="46"/>
      <c r="E303" s="47" t="n">
        <f aca="false">(T303+U303)*V303</f>
        <v>0</v>
      </c>
      <c r="F303" s="47" t="n">
        <f aca="false">(X303+Y303)*Z303</f>
        <v>0</v>
      </c>
      <c r="G303" s="47" t="n">
        <f aca="false">(AB303+AC303)*AD303</f>
        <v>0</v>
      </c>
      <c r="H303" s="47" t="n">
        <f aca="false">(AF303+AG303)*AH303</f>
        <v>0</v>
      </c>
      <c r="I303" s="47" t="n">
        <f aca="false">(AJ303+AK303)*AL303</f>
        <v>0</v>
      </c>
      <c r="J303" s="47" t="n">
        <f aca="false">(AN303+AO303)*AP303</f>
        <v>0</v>
      </c>
      <c r="K303" s="47" t="n">
        <f aca="false">(AR303+AS303)*AT303</f>
        <v>0</v>
      </c>
      <c r="L303" s="47" t="n">
        <f aca="false">(AV303+AW303)*AX303</f>
        <v>0</v>
      </c>
      <c r="M303" s="47" t="n">
        <f aca="false">(AZ303+BA303)*BB303</f>
        <v>0</v>
      </c>
      <c r="N303" s="47" t="n">
        <f aca="false">(BD303+BE303)*BF303</f>
        <v>2.05230999417909</v>
      </c>
      <c r="O303" s="48" t="n">
        <f aca="false">(BH303+BI303)*BJ303</f>
        <v>2.00066374114606</v>
      </c>
      <c r="P303" s="49" t="n">
        <f aca="false">MAX(E303:O303)</f>
        <v>2.05230999417909</v>
      </c>
      <c r="Q303" s="49" t="n">
        <f aca="false">MIN(N303:O303)</f>
        <v>2.00066374114606</v>
      </c>
      <c r="R303" s="50" t="n">
        <f aca="false">IF(P303-Q303&lt;&gt;0,P303-Q303,R302)</f>
        <v>0.0516462530330339</v>
      </c>
      <c r="T303" s="31" t="n">
        <f aca="false">INDEX(Curves!$A$12:$AZ$907,$BZ303,CA303)</f>
        <v>0</v>
      </c>
      <c r="U303" s="31" t="n">
        <f aca="false">INDEX(Curves!$A$12:$AZ$907,$BZ303,CB303)</f>
        <v>0</v>
      </c>
      <c r="V303" s="31" t="n">
        <f aca="false">INDEX(Curves!$A$12:$AZ$907,$BZ303,CC303)</f>
        <v>0</v>
      </c>
      <c r="W303" s="31"/>
      <c r="X303" s="31" t="n">
        <f aca="false">INDEX(Curves!$A$12:$AZ$907,$BZ303,CE303)</f>
        <v>0</v>
      </c>
      <c r="Y303" s="31" t="n">
        <f aca="false">INDEX(Curves!$A$12:$AZ$907,$BZ303,CF303)</f>
        <v>0</v>
      </c>
      <c r="Z303" s="31" t="n">
        <f aca="false">INDEX(Curves!$A$12:$AZ$907,$BZ303,CG303)</f>
        <v>0</v>
      </c>
      <c r="AA303" s="31"/>
      <c r="AB303" s="31" t="n">
        <f aca="false">INDEX(Curves!$A$12:$AZ$907,$BZ303,CI303)</f>
        <v>0</v>
      </c>
      <c r="AC303" s="31" t="n">
        <f aca="false">INDEX(Curves!$A$12:$AZ$907,$BZ303,CJ303)</f>
        <v>0</v>
      </c>
      <c r="AD303" s="31" t="n">
        <f aca="false">INDEX(Curves!$A$12:$AZ$907,$BZ303,CK303)</f>
        <v>0</v>
      </c>
      <c r="AE303" s="31"/>
      <c r="AF303" s="31" t="n">
        <f aca="false">INDEX(Curves!$A$12:$AZ$907,$BZ303,CM303)</f>
        <v>0</v>
      </c>
      <c r="AG303" s="31" t="n">
        <f aca="false">INDEX(Curves!$A$12:$AZ$907,$BZ303,CN303)</f>
        <v>0</v>
      </c>
      <c r="AH303" s="31" t="n">
        <f aca="false">INDEX(Curves!$A$12:$AZ$907,$BZ303,CO303)</f>
        <v>0</v>
      </c>
      <c r="AI303" s="31"/>
      <c r="AJ303" s="31" t="n">
        <f aca="false">INDEX(Curves!$A$12:$AZ$907,$BZ303,CQ303)</f>
        <v>0</v>
      </c>
      <c r="AK303" s="31" t="n">
        <f aca="false">INDEX(Curves!$A$12:$AZ$907,$BZ303,CR303)</f>
        <v>0</v>
      </c>
      <c r="AL303" s="31" t="n">
        <f aca="false">INDEX(Curves!$A$12:$AZ$907,$BZ303,CS303)</f>
        <v>0</v>
      </c>
      <c r="AM303" s="31"/>
      <c r="AN303" s="31" t="n">
        <f aca="false">INDEX(Curves!$A$12:$AZ$907,$BZ303,CU303)</f>
        <v>0</v>
      </c>
      <c r="AO303" s="31" t="n">
        <f aca="false">INDEX(Curves!$A$12:$AZ$907,$BZ303,CV303)</f>
        <v>0</v>
      </c>
      <c r="AP303" s="31" t="n">
        <f aca="false">INDEX(Curves!$A$12:$AZ$907,$BZ303,CW303)</f>
        <v>0</v>
      </c>
      <c r="AQ303" s="31"/>
      <c r="AR303" s="31" t="n">
        <f aca="false">INDEX(Curves!$A$12:$AZ$907,$BZ303,CY303)</f>
        <v>0</v>
      </c>
      <c r="AS303" s="31" t="n">
        <f aca="false">INDEX(Curves!$A$12:$AZ$907,$BZ303,CZ303)</f>
        <v>0</v>
      </c>
      <c r="AT303" s="31" t="n">
        <f aca="false">INDEX(Curves!$A$12:$AZ$907,$BZ303,DA303)</f>
        <v>0</v>
      </c>
      <c r="AU303" s="31"/>
      <c r="AV303" s="31" t="n">
        <f aca="false">INDEX(Curves!$A$12:$AZ$907,$BZ303,DC303)</f>
        <v>0</v>
      </c>
      <c r="AW303" s="31" t="n">
        <f aca="false">INDEX(Curves!$A$12:$AZ$907,$BZ303,DD303)</f>
        <v>0</v>
      </c>
      <c r="AX303" s="31" t="n">
        <f aca="false">INDEX(Curves!$A$12:$AZ$907,$BZ303,DE303)</f>
        <v>0</v>
      </c>
      <c r="AY303" s="31"/>
      <c r="AZ303" s="31" t="n">
        <f aca="false">INDEX(Curves!$A$12:$AZ$907,$BZ303,DG303)</f>
        <v>0</v>
      </c>
      <c r="BA303" s="31" t="n">
        <f aca="false">INDEX(Curves!$A$12:$AZ$907,$BZ303,DH303)</f>
        <v>0</v>
      </c>
      <c r="BB303" s="31" t="n">
        <f aca="false">INDEX(Curves!$A$12:$AZ$907,$BZ303,DI303)</f>
        <v>0</v>
      </c>
      <c r="BC303" s="31"/>
      <c r="BD303" s="31" t="n">
        <f aca="false">INDEX(Curves!$A$12:$AZ$907,$BZ303,DK303)</f>
        <v>1.714</v>
      </c>
      <c r="BE303" s="31" t="n">
        <f aca="false">INDEX(Curves!$A$12:$AZ$907,$BZ303,DL303)</f>
        <v>0.34</v>
      </c>
      <c r="BF303" s="31" t="n">
        <f aca="false">INDEX(Curves!$A$12:$AZ$907,$BZ303,DM303)</f>
        <v>0.999177212355935</v>
      </c>
      <c r="BG303" s="31"/>
      <c r="BH303" s="31" t="n">
        <f aca="false">INDEX(Curves!$A$12:$AZ$907,$BZ303,DO303)</f>
        <v>1.75</v>
      </c>
      <c r="BI303" s="31" t="n">
        <f aca="false">INDEX(Curves!$A$12:$AZ$907,$BZ303,DP303)</f>
        <v>0.26</v>
      </c>
      <c r="BJ303" s="31" t="n">
        <f aca="false">INDEX(Curves!$A$12:$AZ$907,$BZ303,DQ303)</f>
        <v>0.995355095097541</v>
      </c>
      <c r="BK303" s="0"/>
      <c r="BL303" s="0"/>
      <c r="BM303" s="51" t="n">
        <f aca="false">BM302</f>
        <v>35916</v>
      </c>
      <c r="BN303" s="51" t="n">
        <f aca="false">EOMONTH(BM303,1)</f>
        <v>35976</v>
      </c>
      <c r="BO303" s="51" t="n">
        <f aca="false">EOMONTH(BN303,1)</f>
        <v>36007</v>
      </c>
      <c r="BP303" s="51" t="n">
        <f aca="false">EOMONTH(BO303,1)</f>
        <v>36038</v>
      </c>
      <c r="BQ303" s="51" t="n">
        <f aca="false">EOMONTH(BP303,1)</f>
        <v>36068</v>
      </c>
      <c r="BR303" s="51" t="n">
        <f aca="false">EOMONTH(BQ303,1)</f>
        <v>36099</v>
      </c>
      <c r="BS303" s="51" t="n">
        <f aca="false">EOMONTH(BR303,1)</f>
        <v>36129</v>
      </c>
      <c r="BT303" s="51" t="n">
        <f aca="false">EOMONTH(BS303,1)</f>
        <v>36160</v>
      </c>
      <c r="BU303" s="51" t="n">
        <f aca="false">EOMONTH(BT303,1)</f>
        <v>36191</v>
      </c>
      <c r="BV303" s="51" t="n">
        <f aca="false">EOMONTH(BU303,1)</f>
        <v>36219</v>
      </c>
      <c r="BW303" s="51" t="n">
        <f aca="false">EOMONTH(BV303,1)</f>
        <v>36250</v>
      </c>
      <c r="BX303" s="52"/>
      <c r="BZ303" s="34" t="n">
        <f aca="false">MATCH(C303,Curves!$C$12:$C$433,0)</f>
        <v>301</v>
      </c>
      <c r="CA303" s="34" t="n">
        <f aca="false">MATCH(CONCATENATE("NG ",TEXT($BM303,"mmm-yyyy")),Curves!$11:$11,0)</f>
        <v>20</v>
      </c>
      <c r="CB303" s="34" t="n">
        <f aca="false">MATCH(CONCATENATE("B ",TEXT($BM303,"mmm-yyyy")),Curves!$11:$11,0)</f>
        <v>8</v>
      </c>
      <c r="CC303" s="34" t="n">
        <f aca="false">MATCH(CONCATENATE("DISC ",TEXT($BM303,"mmm-yyyy")),Curves!$11:$11,0)</f>
        <v>32</v>
      </c>
      <c r="CD303" s="34"/>
      <c r="CE303" s="34" t="n">
        <f aca="false">MATCH(CONCATENATE("NG ",TEXT($BN303,"mmm-yyyy")),Curves!$11:$11,0)</f>
        <v>21</v>
      </c>
      <c r="CF303" s="34" t="n">
        <f aca="false">MATCH(CONCATENATE("B ",TEXT($BN303,"mmm-yyyy")),Curves!$11:$11,0)</f>
        <v>9</v>
      </c>
      <c r="CG303" s="34" t="n">
        <f aca="false">MATCH(CONCATENATE("DISC ",TEXT($BN303,"mmm-yyyy")),Curves!$11:$11,0)</f>
        <v>33</v>
      </c>
      <c r="CH303" s="34"/>
      <c r="CI303" s="34" t="n">
        <f aca="false">MATCH(CONCATENATE("NG ",TEXT($BO303,"mmm-yyyy")),Curves!$11:$11,0)</f>
        <v>22</v>
      </c>
      <c r="CJ303" s="34" t="n">
        <f aca="false">MATCH(CONCATENATE("B ",TEXT($BO303,"mmm-yyyy")),Curves!$11:$11,0)</f>
        <v>10</v>
      </c>
      <c r="CK303" s="34" t="n">
        <f aca="false">MATCH(CONCATENATE("DISC ",TEXT($BO303,"mmm-yyyy")),Curves!$11:$11,0)</f>
        <v>34</v>
      </c>
      <c r="CL303" s="34"/>
      <c r="CM303" s="34" t="n">
        <f aca="false">MATCH(CONCATENATE("NG ",TEXT($BP303,"mmm-yyyy")),Curves!$11:$11,0)</f>
        <v>23</v>
      </c>
      <c r="CN303" s="34" t="n">
        <f aca="false">MATCH(CONCATENATE("B ",TEXT($BP303,"mmm-yyyy")),Curves!$11:$11,0)</f>
        <v>11</v>
      </c>
      <c r="CO303" s="34" t="n">
        <f aca="false">MATCH(CONCATENATE("DISC ",TEXT($BP303,"mmm-yyyy")),Curves!$11:$11,0)</f>
        <v>35</v>
      </c>
      <c r="CP303" s="34"/>
      <c r="CQ303" s="34" t="n">
        <f aca="false">MATCH(CONCATENATE("NG ",TEXT($BQ303,"mmm-yyyy")),Curves!$11:$11,0)</f>
        <v>24</v>
      </c>
      <c r="CR303" s="34" t="n">
        <f aca="false">MATCH(CONCATENATE("B ",TEXT($BQ303,"mmm-yyyy")),Curves!$11:$11,0)</f>
        <v>12</v>
      </c>
      <c r="CS303" s="34" t="n">
        <f aca="false">MATCH(CONCATENATE("DISC ",TEXT($BQ303,"mmm-yyyy")),Curves!$11:$11,0)</f>
        <v>36</v>
      </c>
      <c r="CT303" s="34"/>
      <c r="CU303" s="34" t="n">
        <f aca="false">MATCH(CONCATENATE("NG ",TEXT($BR303,"mmm-yyyy")),Curves!$11:$11,0)</f>
        <v>25</v>
      </c>
      <c r="CV303" s="34" t="n">
        <f aca="false">MATCH(CONCATENATE("B ",TEXT($BR303,"mmm-yyyy")),Curves!$11:$11,0)</f>
        <v>13</v>
      </c>
      <c r="CW303" s="34" t="n">
        <f aca="false">MATCH(CONCATENATE("DISC ",TEXT($BR303,"mmm-yyyy")),Curves!$11:$11,0)</f>
        <v>37</v>
      </c>
      <c r="CX303" s="34"/>
      <c r="CY303" s="34" t="n">
        <f aca="false">MATCH(CONCATENATE("NG ",TEXT($BS303,"mmm-yyyy")),Curves!$11:$11,0)</f>
        <v>26</v>
      </c>
      <c r="CZ303" s="34" t="n">
        <f aca="false">MATCH(CONCATENATE("B ",TEXT($BS303,"mmm-yyyy")),Curves!$11:$11,0)</f>
        <v>14</v>
      </c>
      <c r="DA303" s="34" t="n">
        <f aca="false">MATCH(CONCATENATE("DISC ",TEXT($BS303,"mmm-yyyy")),Curves!$11:$11,0)</f>
        <v>38</v>
      </c>
      <c r="DB303" s="34"/>
      <c r="DC303" s="34" t="n">
        <f aca="false">MATCH(CONCATENATE("NG ",TEXT($BT303,"mmm-yyyy")),Curves!$11:$11,0)</f>
        <v>27</v>
      </c>
      <c r="DD303" s="34" t="n">
        <f aca="false">MATCH(CONCATENATE("B ",TEXT($BT303,"mmm-yyyy")),Curves!$11:$11,0)</f>
        <v>15</v>
      </c>
      <c r="DE303" s="34" t="n">
        <f aca="false">MATCH(CONCATENATE("DISC ",TEXT($BT303,"mmm-yyyy")),Curves!$11:$11,0)</f>
        <v>39</v>
      </c>
      <c r="DF303" s="34"/>
      <c r="DG303" s="34" t="n">
        <f aca="false">MATCH(CONCATENATE("NG ",TEXT($BU303,"mmm-yyyy")),Curves!$11:$11,0)</f>
        <v>28</v>
      </c>
      <c r="DH303" s="34" t="n">
        <f aca="false">MATCH(CONCATENATE("B ",TEXT($BU303,"mmm-yyyy")),Curves!$11:$11,0)</f>
        <v>16</v>
      </c>
      <c r="DI303" s="34" t="n">
        <f aca="false">MATCH(CONCATENATE("DISC ",TEXT($BU303,"mmm-yyyy")),Curves!$11:$11,0)</f>
        <v>40</v>
      </c>
      <c r="DK303" s="34" t="n">
        <f aca="false">MATCH(CONCATENATE("NG ",TEXT($BV303,"mmm-yyyy")),Curves!$11:$11,0)</f>
        <v>29</v>
      </c>
      <c r="DL303" s="34" t="n">
        <f aca="false">MATCH(CONCATENATE("B ",TEXT($BV303,"mmm-yyyy")),Curves!$11:$11,0)</f>
        <v>17</v>
      </c>
      <c r="DM303" s="34" t="n">
        <f aca="false">MATCH(CONCATENATE("DISC ",TEXT($BV303,"mmm-yyyy")),Curves!$11:$11,0)</f>
        <v>41</v>
      </c>
      <c r="DO303" s="34" t="n">
        <f aca="false">MATCH(CONCATENATE("NG ",TEXT($BW303,"mmm-yyyy")),Curves!$11:$11,0)</f>
        <v>30</v>
      </c>
      <c r="DP303" s="34" t="n">
        <f aca="false">MATCH(CONCATENATE("B ",TEXT($BW303,"mmm-yyyy")),Curves!$11:$11,0)</f>
        <v>18</v>
      </c>
      <c r="DQ303" s="34" t="n">
        <f aca="false">MATCH(CONCATENATE("DISC ",TEXT($BW303,"mmm-yyyy")),Curves!$11:$11,0)</f>
        <v>42</v>
      </c>
    </row>
    <row r="304" customFormat="false" ht="12.75" hidden="false" customHeight="false" outlineLevel="0" collapsed="false">
      <c r="B304" s="26" t="n">
        <f aca="false">IF(C304&lt;&gt;"",IF(C304&gt;=(WORKDAY(EOMONTH(C304,0)+1,-2)),EOMONTH(EOMONTH(C304,0)+1,0)+1,EOMONTH(C304,0)+1),"")</f>
        <v>36192</v>
      </c>
      <c r="C304" s="45" t="n">
        <f aca="false">IF(Curves!C313&lt;&gt;"",Curves!C313,"")</f>
        <v>36187</v>
      </c>
      <c r="D304" s="46"/>
      <c r="E304" s="47" t="n">
        <f aca="false">(T304+U304)*V304</f>
        <v>0</v>
      </c>
      <c r="F304" s="47" t="n">
        <f aca="false">(X304+Y304)*Z304</f>
        <v>0</v>
      </c>
      <c r="G304" s="47" t="n">
        <f aca="false">(AB304+AC304)*AD304</f>
        <v>0</v>
      </c>
      <c r="H304" s="47" t="n">
        <f aca="false">(AF304+AG304)*AH304</f>
        <v>0</v>
      </c>
      <c r="I304" s="47" t="n">
        <f aca="false">(AJ304+AK304)*AL304</f>
        <v>0</v>
      </c>
      <c r="J304" s="47" t="n">
        <f aca="false">(AN304+AO304)*AP304</f>
        <v>0</v>
      </c>
      <c r="K304" s="47" t="n">
        <f aca="false">(AR304+AS304)*AT304</f>
        <v>0</v>
      </c>
      <c r="L304" s="47" t="n">
        <f aca="false">(AV304+AW304)*AX304</f>
        <v>0</v>
      </c>
      <c r="M304" s="47" t="n">
        <f aca="false">(AZ304+BA304)*BB304</f>
        <v>0</v>
      </c>
      <c r="N304" s="47" t="n">
        <f aca="false">(BD304+BE304)*BF304</f>
        <v>2.0785736717484</v>
      </c>
      <c r="O304" s="48" t="n">
        <f aca="false">(BH304+BI304)*BJ304</f>
        <v>2.05668443471545</v>
      </c>
      <c r="P304" s="49" t="n">
        <f aca="false">MAX(E304:O304)</f>
        <v>2.0785736717484</v>
      </c>
      <c r="Q304" s="49" t="n">
        <f aca="false">MIN(N304:O304)</f>
        <v>2.05668443471545</v>
      </c>
      <c r="R304" s="50" t="n">
        <f aca="false">IF(P304-Q304&lt;&gt;0,P304-Q304,R303)</f>
        <v>0.0218892370329566</v>
      </c>
      <c r="T304" s="31" t="n">
        <f aca="false">INDEX(Curves!$A$12:$AZ$907,$BZ304,CA304)</f>
        <v>0</v>
      </c>
      <c r="U304" s="31" t="n">
        <f aca="false">INDEX(Curves!$A$12:$AZ$907,$BZ304,CB304)</f>
        <v>0</v>
      </c>
      <c r="V304" s="31" t="n">
        <f aca="false">INDEX(Curves!$A$12:$AZ$907,$BZ304,CC304)</f>
        <v>0</v>
      </c>
      <c r="W304" s="31"/>
      <c r="X304" s="31" t="n">
        <f aca="false">INDEX(Curves!$A$12:$AZ$907,$BZ304,CE304)</f>
        <v>0</v>
      </c>
      <c r="Y304" s="31" t="n">
        <f aca="false">INDEX(Curves!$A$12:$AZ$907,$BZ304,CF304)</f>
        <v>0</v>
      </c>
      <c r="Z304" s="31" t="n">
        <f aca="false">INDEX(Curves!$A$12:$AZ$907,$BZ304,CG304)</f>
        <v>0</v>
      </c>
      <c r="AA304" s="31"/>
      <c r="AB304" s="31" t="n">
        <f aca="false">INDEX(Curves!$A$12:$AZ$907,$BZ304,CI304)</f>
        <v>0</v>
      </c>
      <c r="AC304" s="31" t="n">
        <f aca="false">INDEX(Curves!$A$12:$AZ$907,$BZ304,CJ304)</f>
        <v>0</v>
      </c>
      <c r="AD304" s="31" t="n">
        <f aca="false">INDEX(Curves!$A$12:$AZ$907,$BZ304,CK304)</f>
        <v>0</v>
      </c>
      <c r="AE304" s="31"/>
      <c r="AF304" s="31" t="n">
        <f aca="false">INDEX(Curves!$A$12:$AZ$907,$BZ304,CM304)</f>
        <v>0</v>
      </c>
      <c r="AG304" s="31" t="n">
        <f aca="false">INDEX(Curves!$A$12:$AZ$907,$BZ304,CN304)</f>
        <v>0</v>
      </c>
      <c r="AH304" s="31" t="n">
        <f aca="false">INDEX(Curves!$A$12:$AZ$907,$BZ304,CO304)</f>
        <v>0</v>
      </c>
      <c r="AI304" s="31"/>
      <c r="AJ304" s="31" t="n">
        <f aca="false">INDEX(Curves!$A$12:$AZ$907,$BZ304,CQ304)</f>
        <v>0</v>
      </c>
      <c r="AK304" s="31" t="n">
        <f aca="false">INDEX(Curves!$A$12:$AZ$907,$BZ304,CR304)</f>
        <v>0</v>
      </c>
      <c r="AL304" s="31" t="n">
        <f aca="false">INDEX(Curves!$A$12:$AZ$907,$BZ304,CS304)</f>
        <v>0</v>
      </c>
      <c r="AM304" s="31"/>
      <c r="AN304" s="31" t="n">
        <f aca="false">INDEX(Curves!$A$12:$AZ$907,$BZ304,CU304)</f>
        <v>0</v>
      </c>
      <c r="AO304" s="31" t="n">
        <f aca="false">INDEX(Curves!$A$12:$AZ$907,$BZ304,CV304)</f>
        <v>0</v>
      </c>
      <c r="AP304" s="31" t="n">
        <f aca="false">INDEX(Curves!$A$12:$AZ$907,$BZ304,CW304)</f>
        <v>0</v>
      </c>
      <c r="AQ304" s="31"/>
      <c r="AR304" s="31" t="n">
        <f aca="false">INDEX(Curves!$A$12:$AZ$907,$BZ304,CY304)</f>
        <v>0</v>
      </c>
      <c r="AS304" s="31" t="n">
        <f aca="false">INDEX(Curves!$A$12:$AZ$907,$BZ304,CZ304)</f>
        <v>0</v>
      </c>
      <c r="AT304" s="31" t="n">
        <f aca="false">INDEX(Curves!$A$12:$AZ$907,$BZ304,DA304)</f>
        <v>0</v>
      </c>
      <c r="AU304" s="31"/>
      <c r="AV304" s="31" t="n">
        <f aca="false">INDEX(Curves!$A$12:$AZ$907,$BZ304,DC304)</f>
        <v>0</v>
      </c>
      <c r="AW304" s="31" t="n">
        <f aca="false">INDEX(Curves!$A$12:$AZ$907,$BZ304,DD304)</f>
        <v>0</v>
      </c>
      <c r="AX304" s="31" t="n">
        <f aca="false">INDEX(Curves!$A$12:$AZ$907,$BZ304,DE304)</f>
        <v>0</v>
      </c>
      <c r="AY304" s="31"/>
      <c r="AZ304" s="31" t="n">
        <f aca="false">INDEX(Curves!$A$12:$AZ$907,$BZ304,DG304)</f>
        <v>0</v>
      </c>
      <c r="BA304" s="31" t="n">
        <f aca="false">INDEX(Curves!$A$12:$AZ$907,$BZ304,DH304)</f>
        <v>0</v>
      </c>
      <c r="BB304" s="31" t="n">
        <f aca="false">INDEX(Curves!$A$12:$AZ$907,$BZ304,DI304)</f>
        <v>0</v>
      </c>
      <c r="BC304" s="31"/>
      <c r="BD304" s="31" t="n">
        <f aca="false">INDEX(Curves!$A$12:$AZ$907,$BZ304,DK304)</f>
        <v>1.81</v>
      </c>
      <c r="BE304" s="31" t="n">
        <f aca="false">INDEX(Curves!$A$12:$AZ$907,$BZ304,DL304)</f>
        <v>0.27</v>
      </c>
      <c r="BF304" s="31" t="n">
        <f aca="false">INDEX(Curves!$A$12:$AZ$907,$BZ304,DM304)</f>
        <v>0.999314265263656</v>
      </c>
      <c r="BG304" s="31"/>
      <c r="BH304" s="31" t="n">
        <f aca="false">INDEX(Curves!$A$12:$AZ$907,$BZ304,DO304)</f>
        <v>1.826</v>
      </c>
      <c r="BI304" s="31" t="n">
        <f aca="false">INDEX(Curves!$A$12:$AZ$907,$BZ304,DP304)</f>
        <v>0.24</v>
      </c>
      <c r="BJ304" s="31" t="n">
        <f aca="false">INDEX(Curves!$A$12:$AZ$907,$BZ304,DQ304)</f>
        <v>0.995491013899055</v>
      </c>
      <c r="BK304" s="0"/>
      <c r="BL304" s="0"/>
      <c r="BM304" s="51" t="n">
        <f aca="false">BM303</f>
        <v>35916</v>
      </c>
      <c r="BN304" s="51" t="n">
        <f aca="false">EOMONTH(BM304,1)</f>
        <v>35976</v>
      </c>
      <c r="BO304" s="51" t="n">
        <f aca="false">EOMONTH(BN304,1)</f>
        <v>36007</v>
      </c>
      <c r="BP304" s="51" t="n">
        <f aca="false">EOMONTH(BO304,1)</f>
        <v>36038</v>
      </c>
      <c r="BQ304" s="51" t="n">
        <f aca="false">EOMONTH(BP304,1)</f>
        <v>36068</v>
      </c>
      <c r="BR304" s="51" t="n">
        <f aca="false">EOMONTH(BQ304,1)</f>
        <v>36099</v>
      </c>
      <c r="BS304" s="51" t="n">
        <f aca="false">EOMONTH(BR304,1)</f>
        <v>36129</v>
      </c>
      <c r="BT304" s="51" t="n">
        <f aca="false">EOMONTH(BS304,1)</f>
        <v>36160</v>
      </c>
      <c r="BU304" s="51" t="n">
        <f aca="false">EOMONTH(BT304,1)</f>
        <v>36191</v>
      </c>
      <c r="BV304" s="51" t="n">
        <f aca="false">EOMONTH(BU304,1)</f>
        <v>36219</v>
      </c>
      <c r="BW304" s="51" t="n">
        <f aca="false">EOMONTH(BV304,1)</f>
        <v>36250</v>
      </c>
      <c r="BX304" s="52"/>
      <c r="BZ304" s="34" t="n">
        <f aca="false">MATCH(C304,Curves!$C$12:$C$433,0)</f>
        <v>302</v>
      </c>
      <c r="CA304" s="34" t="n">
        <f aca="false">MATCH(CONCATENATE("NG ",TEXT($BM304,"mmm-yyyy")),Curves!$11:$11,0)</f>
        <v>20</v>
      </c>
      <c r="CB304" s="34" t="n">
        <f aca="false">MATCH(CONCATENATE("B ",TEXT($BM304,"mmm-yyyy")),Curves!$11:$11,0)</f>
        <v>8</v>
      </c>
      <c r="CC304" s="34" t="n">
        <f aca="false">MATCH(CONCATENATE("DISC ",TEXT($BM304,"mmm-yyyy")),Curves!$11:$11,0)</f>
        <v>32</v>
      </c>
      <c r="CD304" s="34"/>
      <c r="CE304" s="34" t="n">
        <f aca="false">MATCH(CONCATENATE("NG ",TEXT($BN304,"mmm-yyyy")),Curves!$11:$11,0)</f>
        <v>21</v>
      </c>
      <c r="CF304" s="34" t="n">
        <f aca="false">MATCH(CONCATENATE("B ",TEXT($BN304,"mmm-yyyy")),Curves!$11:$11,0)</f>
        <v>9</v>
      </c>
      <c r="CG304" s="34" t="n">
        <f aca="false">MATCH(CONCATENATE("DISC ",TEXT($BN304,"mmm-yyyy")),Curves!$11:$11,0)</f>
        <v>33</v>
      </c>
      <c r="CH304" s="34"/>
      <c r="CI304" s="34" t="n">
        <f aca="false">MATCH(CONCATENATE("NG ",TEXT($BO304,"mmm-yyyy")),Curves!$11:$11,0)</f>
        <v>22</v>
      </c>
      <c r="CJ304" s="34" t="n">
        <f aca="false">MATCH(CONCATENATE("B ",TEXT($BO304,"mmm-yyyy")),Curves!$11:$11,0)</f>
        <v>10</v>
      </c>
      <c r="CK304" s="34" t="n">
        <f aca="false">MATCH(CONCATENATE("DISC ",TEXT($BO304,"mmm-yyyy")),Curves!$11:$11,0)</f>
        <v>34</v>
      </c>
      <c r="CL304" s="34"/>
      <c r="CM304" s="34" t="n">
        <f aca="false">MATCH(CONCATENATE("NG ",TEXT($BP304,"mmm-yyyy")),Curves!$11:$11,0)</f>
        <v>23</v>
      </c>
      <c r="CN304" s="34" t="n">
        <f aca="false">MATCH(CONCATENATE("B ",TEXT($BP304,"mmm-yyyy")),Curves!$11:$11,0)</f>
        <v>11</v>
      </c>
      <c r="CO304" s="34" t="n">
        <f aca="false">MATCH(CONCATENATE("DISC ",TEXT($BP304,"mmm-yyyy")),Curves!$11:$11,0)</f>
        <v>35</v>
      </c>
      <c r="CP304" s="34"/>
      <c r="CQ304" s="34" t="n">
        <f aca="false">MATCH(CONCATENATE("NG ",TEXT($BQ304,"mmm-yyyy")),Curves!$11:$11,0)</f>
        <v>24</v>
      </c>
      <c r="CR304" s="34" t="n">
        <f aca="false">MATCH(CONCATENATE("B ",TEXT($BQ304,"mmm-yyyy")),Curves!$11:$11,0)</f>
        <v>12</v>
      </c>
      <c r="CS304" s="34" t="n">
        <f aca="false">MATCH(CONCATENATE("DISC ",TEXT($BQ304,"mmm-yyyy")),Curves!$11:$11,0)</f>
        <v>36</v>
      </c>
      <c r="CT304" s="34"/>
      <c r="CU304" s="34" t="n">
        <f aca="false">MATCH(CONCATENATE("NG ",TEXT($BR304,"mmm-yyyy")),Curves!$11:$11,0)</f>
        <v>25</v>
      </c>
      <c r="CV304" s="34" t="n">
        <f aca="false">MATCH(CONCATENATE("B ",TEXT($BR304,"mmm-yyyy")),Curves!$11:$11,0)</f>
        <v>13</v>
      </c>
      <c r="CW304" s="34" t="n">
        <f aca="false">MATCH(CONCATENATE("DISC ",TEXT($BR304,"mmm-yyyy")),Curves!$11:$11,0)</f>
        <v>37</v>
      </c>
      <c r="CX304" s="34"/>
      <c r="CY304" s="34" t="n">
        <f aca="false">MATCH(CONCATENATE("NG ",TEXT($BS304,"mmm-yyyy")),Curves!$11:$11,0)</f>
        <v>26</v>
      </c>
      <c r="CZ304" s="34" t="n">
        <f aca="false">MATCH(CONCATENATE("B ",TEXT($BS304,"mmm-yyyy")),Curves!$11:$11,0)</f>
        <v>14</v>
      </c>
      <c r="DA304" s="34" t="n">
        <f aca="false">MATCH(CONCATENATE("DISC ",TEXT($BS304,"mmm-yyyy")),Curves!$11:$11,0)</f>
        <v>38</v>
      </c>
      <c r="DB304" s="34"/>
      <c r="DC304" s="34" t="n">
        <f aca="false">MATCH(CONCATENATE("NG ",TEXT($BT304,"mmm-yyyy")),Curves!$11:$11,0)</f>
        <v>27</v>
      </c>
      <c r="DD304" s="34" t="n">
        <f aca="false">MATCH(CONCATENATE("B ",TEXT($BT304,"mmm-yyyy")),Curves!$11:$11,0)</f>
        <v>15</v>
      </c>
      <c r="DE304" s="34" t="n">
        <f aca="false">MATCH(CONCATENATE("DISC ",TEXT($BT304,"mmm-yyyy")),Curves!$11:$11,0)</f>
        <v>39</v>
      </c>
      <c r="DF304" s="34"/>
      <c r="DG304" s="34" t="n">
        <f aca="false">MATCH(CONCATENATE("NG ",TEXT($BU304,"mmm-yyyy")),Curves!$11:$11,0)</f>
        <v>28</v>
      </c>
      <c r="DH304" s="34" t="n">
        <f aca="false">MATCH(CONCATENATE("B ",TEXT($BU304,"mmm-yyyy")),Curves!$11:$11,0)</f>
        <v>16</v>
      </c>
      <c r="DI304" s="34" t="n">
        <f aca="false">MATCH(CONCATENATE("DISC ",TEXT($BU304,"mmm-yyyy")),Curves!$11:$11,0)</f>
        <v>40</v>
      </c>
      <c r="DK304" s="34" t="n">
        <f aca="false">MATCH(CONCATENATE("NG ",TEXT($BV304,"mmm-yyyy")),Curves!$11:$11,0)</f>
        <v>29</v>
      </c>
      <c r="DL304" s="34" t="n">
        <f aca="false">MATCH(CONCATENATE("B ",TEXT($BV304,"mmm-yyyy")),Curves!$11:$11,0)</f>
        <v>17</v>
      </c>
      <c r="DM304" s="34" t="n">
        <f aca="false">MATCH(CONCATENATE("DISC ",TEXT($BV304,"mmm-yyyy")),Curves!$11:$11,0)</f>
        <v>41</v>
      </c>
      <c r="DO304" s="34" t="n">
        <f aca="false">MATCH(CONCATENATE("NG ",TEXT($BW304,"mmm-yyyy")),Curves!$11:$11,0)</f>
        <v>30</v>
      </c>
      <c r="DP304" s="34" t="n">
        <f aca="false">MATCH(CONCATENATE("B ",TEXT($BW304,"mmm-yyyy")),Curves!$11:$11,0)</f>
        <v>18</v>
      </c>
      <c r="DQ304" s="34" t="n">
        <f aca="false">MATCH(CONCATENATE("DISC ",TEXT($BW304,"mmm-yyyy")),Curves!$11:$11,0)</f>
        <v>42</v>
      </c>
    </row>
    <row r="305" customFormat="false" ht="12.75" hidden="false" customHeight="false" outlineLevel="0" collapsed="false">
      <c r="B305" s="26" t="n">
        <f aca="false">IF(C305&lt;&gt;"",IF(C305&gt;=(WORKDAY(EOMONTH(C305,0)+1,-2)),EOMONTH(EOMONTH(C305,0)+1,0)+1,EOMONTH(C305,0)+1),"")</f>
        <v>36220</v>
      </c>
      <c r="C305" s="45" t="n">
        <f aca="false">IF(Curves!C314&lt;&gt;"",Curves!C314,"")</f>
        <v>36188</v>
      </c>
      <c r="D305" s="46"/>
      <c r="E305" s="47" t="n">
        <f aca="false">(T305+U305)*V305</f>
        <v>0</v>
      </c>
      <c r="F305" s="47" t="n">
        <f aca="false">(X305+Y305)*Z305</f>
        <v>0</v>
      </c>
      <c r="G305" s="47" t="n">
        <f aca="false">(AB305+AC305)*AD305</f>
        <v>0</v>
      </c>
      <c r="H305" s="47" t="n">
        <f aca="false">(AF305+AG305)*AH305</f>
        <v>0</v>
      </c>
      <c r="I305" s="47" t="n">
        <f aca="false">(AJ305+AK305)*AL305</f>
        <v>0</v>
      </c>
      <c r="J305" s="47" t="n">
        <f aca="false">(AN305+AO305)*AP305</f>
        <v>0</v>
      </c>
      <c r="K305" s="47" t="n">
        <f aca="false">(AR305+AS305)*AT305</f>
        <v>0</v>
      </c>
      <c r="L305" s="47" t="n">
        <f aca="false">(AV305+AW305)*AX305</f>
        <v>0</v>
      </c>
      <c r="M305" s="47" t="n">
        <f aca="false">(AZ305+BA305)*BB305</f>
        <v>0</v>
      </c>
      <c r="N305" s="47" t="n">
        <f aca="false">(BD305+BE305)*BF305</f>
        <v>0</v>
      </c>
      <c r="O305" s="48" t="n">
        <f aca="false">(BH305+BI305)*BJ305</f>
        <v>2.09081447334167</v>
      </c>
      <c r="P305" s="49" t="n">
        <f aca="false">MAX(E305:O305)</f>
        <v>2.09081447334167</v>
      </c>
      <c r="Q305" s="49" t="n">
        <f aca="false">MIN(O305)</f>
        <v>2.09081447334167</v>
      </c>
      <c r="R305" s="50" t="n">
        <f aca="false">IF(P305-Q305&lt;&gt;0,P305-Q305,R304)</f>
        <v>0.0218892370329566</v>
      </c>
      <c r="T305" s="31" t="n">
        <f aca="false">INDEX(Curves!$A$12:$AZ$907,$BZ305,CA305)</f>
        <v>0</v>
      </c>
      <c r="U305" s="31" t="n">
        <f aca="false">INDEX(Curves!$A$12:$AZ$907,$BZ305,CB305)</f>
        <v>0</v>
      </c>
      <c r="V305" s="31" t="n">
        <f aca="false">INDEX(Curves!$A$12:$AZ$907,$BZ305,CC305)</f>
        <v>0</v>
      </c>
      <c r="W305" s="31"/>
      <c r="X305" s="31" t="n">
        <f aca="false">INDEX(Curves!$A$12:$AZ$907,$BZ305,CE305)</f>
        <v>0</v>
      </c>
      <c r="Y305" s="31" t="n">
        <f aca="false">INDEX(Curves!$A$12:$AZ$907,$BZ305,CF305)</f>
        <v>0</v>
      </c>
      <c r="Z305" s="31" t="n">
        <f aca="false">INDEX(Curves!$A$12:$AZ$907,$BZ305,CG305)</f>
        <v>0</v>
      </c>
      <c r="AA305" s="31"/>
      <c r="AB305" s="31" t="n">
        <f aca="false">INDEX(Curves!$A$12:$AZ$907,$BZ305,CI305)</f>
        <v>0</v>
      </c>
      <c r="AC305" s="31" t="n">
        <f aca="false">INDEX(Curves!$A$12:$AZ$907,$BZ305,CJ305)</f>
        <v>0</v>
      </c>
      <c r="AD305" s="31" t="n">
        <f aca="false">INDEX(Curves!$A$12:$AZ$907,$BZ305,CK305)</f>
        <v>0</v>
      </c>
      <c r="AE305" s="31"/>
      <c r="AF305" s="31" t="n">
        <f aca="false">INDEX(Curves!$A$12:$AZ$907,$BZ305,CM305)</f>
        <v>0</v>
      </c>
      <c r="AG305" s="31" t="n">
        <f aca="false">INDEX(Curves!$A$12:$AZ$907,$BZ305,CN305)</f>
        <v>0</v>
      </c>
      <c r="AH305" s="31" t="n">
        <f aca="false">INDEX(Curves!$A$12:$AZ$907,$BZ305,CO305)</f>
        <v>0</v>
      </c>
      <c r="AI305" s="31"/>
      <c r="AJ305" s="31" t="n">
        <f aca="false">INDEX(Curves!$A$12:$AZ$907,$BZ305,CQ305)</f>
        <v>0</v>
      </c>
      <c r="AK305" s="31" t="n">
        <f aca="false">INDEX(Curves!$A$12:$AZ$907,$BZ305,CR305)</f>
        <v>0</v>
      </c>
      <c r="AL305" s="31" t="n">
        <f aca="false">INDEX(Curves!$A$12:$AZ$907,$BZ305,CS305)</f>
        <v>0</v>
      </c>
      <c r="AM305" s="31"/>
      <c r="AN305" s="31" t="n">
        <f aca="false">INDEX(Curves!$A$12:$AZ$907,$BZ305,CU305)</f>
        <v>0</v>
      </c>
      <c r="AO305" s="31" t="n">
        <f aca="false">INDEX(Curves!$A$12:$AZ$907,$BZ305,CV305)</f>
        <v>0</v>
      </c>
      <c r="AP305" s="31" t="n">
        <f aca="false">INDEX(Curves!$A$12:$AZ$907,$BZ305,CW305)</f>
        <v>0</v>
      </c>
      <c r="AQ305" s="31"/>
      <c r="AR305" s="31" t="n">
        <f aca="false">INDEX(Curves!$A$12:$AZ$907,$BZ305,CY305)</f>
        <v>0</v>
      </c>
      <c r="AS305" s="31" t="n">
        <f aca="false">INDEX(Curves!$A$12:$AZ$907,$BZ305,CZ305)</f>
        <v>0</v>
      </c>
      <c r="AT305" s="31" t="n">
        <f aca="false">INDEX(Curves!$A$12:$AZ$907,$BZ305,DA305)</f>
        <v>0</v>
      </c>
      <c r="AU305" s="31"/>
      <c r="AV305" s="31" t="n">
        <f aca="false">INDEX(Curves!$A$12:$AZ$907,$BZ305,DC305)</f>
        <v>0</v>
      </c>
      <c r="AW305" s="31" t="n">
        <f aca="false">INDEX(Curves!$A$12:$AZ$907,$BZ305,DD305)</f>
        <v>0</v>
      </c>
      <c r="AX305" s="31" t="n">
        <f aca="false">INDEX(Curves!$A$12:$AZ$907,$BZ305,DE305)</f>
        <v>0</v>
      </c>
      <c r="AY305" s="31"/>
      <c r="AZ305" s="31" t="n">
        <f aca="false">INDEX(Curves!$A$12:$AZ$907,$BZ305,DG305)</f>
        <v>0</v>
      </c>
      <c r="BA305" s="31" t="n">
        <f aca="false">INDEX(Curves!$A$12:$AZ$907,$BZ305,DH305)</f>
        <v>0</v>
      </c>
      <c r="BB305" s="31" t="n">
        <f aca="false">INDEX(Curves!$A$12:$AZ$907,$BZ305,DI305)</f>
        <v>0</v>
      </c>
      <c r="BC305" s="31"/>
      <c r="BD305" s="31" t="n">
        <f aca="false">INDEX(Curves!$A$12:$AZ$907,$BZ305,DK305)</f>
        <v>0</v>
      </c>
      <c r="BE305" s="31" t="n">
        <f aca="false">INDEX(Curves!$A$12:$AZ$907,$BZ305,DL305)</f>
        <v>0</v>
      </c>
      <c r="BF305" s="31" t="n">
        <f aca="false">INDEX(Curves!$A$12:$AZ$907,$BZ305,DM305)</f>
        <v>0</v>
      </c>
      <c r="BG305" s="31"/>
      <c r="BH305" s="31" t="n">
        <f aca="false">INDEX(Curves!$A$12:$AZ$907,$BZ305,DO305)</f>
        <v>1.86</v>
      </c>
      <c r="BI305" s="31" t="n">
        <f aca="false">INDEX(Curves!$A$12:$AZ$907,$BZ305,DP305)</f>
        <v>0.24</v>
      </c>
      <c r="BJ305" s="31" t="n">
        <f aca="false">INDEX(Curves!$A$12:$AZ$907,$BZ305,DQ305)</f>
        <v>0.995625939686512</v>
      </c>
      <c r="BK305" s="0"/>
      <c r="BL305" s="0"/>
      <c r="BM305" s="51" t="n">
        <f aca="false">BM304</f>
        <v>35916</v>
      </c>
      <c r="BN305" s="51" t="n">
        <f aca="false">EOMONTH(BM305,1)</f>
        <v>35976</v>
      </c>
      <c r="BO305" s="51" t="n">
        <f aca="false">EOMONTH(BN305,1)</f>
        <v>36007</v>
      </c>
      <c r="BP305" s="51" t="n">
        <f aca="false">EOMONTH(BO305,1)</f>
        <v>36038</v>
      </c>
      <c r="BQ305" s="51" t="n">
        <f aca="false">EOMONTH(BP305,1)</f>
        <v>36068</v>
      </c>
      <c r="BR305" s="51" t="n">
        <f aca="false">EOMONTH(BQ305,1)</f>
        <v>36099</v>
      </c>
      <c r="BS305" s="51" t="n">
        <f aca="false">EOMONTH(BR305,1)</f>
        <v>36129</v>
      </c>
      <c r="BT305" s="51" t="n">
        <f aca="false">EOMONTH(BS305,1)</f>
        <v>36160</v>
      </c>
      <c r="BU305" s="51" t="n">
        <f aca="false">EOMONTH(BT305,1)</f>
        <v>36191</v>
      </c>
      <c r="BV305" s="51" t="n">
        <f aca="false">EOMONTH(BU305,1)</f>
        <v>36219</v>
      </c>
      <c r="BW305" s="51" t="n">
        <f aca="false">EOMONTH(BV305,1)</f>
        <v>36250</v>
      </c>
      <c r="BX305" s="52"/>
      <c r="BZ305" s="34" t="n">
        <f aca="false">MATCH(C305,Curves!$C$12:$C$433,0)</f>
        <v>303</v>
      </c>
      <c r="CA305" s="34" t="n">
        <f aca="false">MATCH(CONCATENATE("NG ",TEXT($BM305,"mmm-yyyy")),Curves!$11:$11,0)</f>
        <v>20</v>
      </c>
      <c r="CB305" s="34" t="n">
        <f aca="false">MATCH(CONCATENATE("B ",TEXT($BM305,"mmm-yyyy")),Curves!$11:$11,0)</f>
        <v>8</v>
      </c>
      <c r="CC305" s="34" t="n">
        <f aca="false">MATCH(CONCATENATE("DISC ",TEXT($BM305,"mmm-yyyy")),Curves!$11:$11,0)</f>
        <v>32</v>
      </c>
      <c r="CD305" s="34"/>
      <c r="CE305" s="34" t="n">
        <f aca="false">MATCH(CONCATENATE("NG ",TEXT($BN305,"mmm-yyyy")),Curves!$11:$11,0)</f>
        <v>21</v>
      </c>
      <c r="CF305" s="34" t="n">
        <f aca="false">MATCH(CONCATENATE("B ",TEXT($BN305,"mmm-yyyy")),Curves!$11:$11,0)</f>
        <v>9</v>
      </c>
      <c r="CG305" s="34" t="n">
        <f aca="false">MATCH(CONCATENATE("DISC ",TEXT($BN305,"mmm-yyyy")),Curves!$11:$11,0)</f>
        <v>33</v>
      </c>
      <c r="CH305" s="34"/>
      <c r="CI305" s="34" t="n">
        <f aca="false">MATCH(CONCATENATE("NG ",TEXT($BO305,"mmm-yyyy")),Curves!$11:$11,0)</f>
        <v>22</v>
      </c>
      <c r="CJ305" s="34" t="n">
        <f aca="false">MATCH(CONCATENATE("B ",TEXT($BO305,"mmm-yyyy")),Curves!$11:$11,0)</f>
        <v>10</v>
      </c>
      <c r="CK305" s="34" t="n">
        <f aca="false">MATCH(CONCATENATE("DISC ",TEXT($BO305,"mmm-yyyy")),Curves!$11:$11,0)</f>
        <v>34</v>
      </c>
      <c r="CL305" s="34"/>
      <c r="CM305" s="34" t="n">
        <f aca="false">MATCH(CONCATENATE("NG ",TEXT($BP305,"mmm-yyyy")),Curves!$11:$11,0)</f>
        <v>23</v>
      </c>
      <c r="CN305" s="34" t="n">
        <f aca="false">MATCH(CONCATENATE("B ",TEXT($BP305,"mmm-yyyy")),Curves!$11:$11,0)</f>
        <v>11</v>
      </c>
      <c r="CO305" s="34" t="n">
        <f aca="false">MATCH(CONCATENATE("DISC ",TEXT($BP305,"mmm-yyyy")),Curves!$11:$11,0)</f>
        <v>35</v>
      </c>
      <c r="CP305" s="34"/>
      <c r="CQ305" s="34" t="n">
        <f aca="false">MATCH(CONCATENATE("NG ",TEXT($BQ305,"mmm-yyyy")),Curves!$11:$11,0)</f>
        <v>24</v>
      </c>
      <c r="CR305" s="34" t="n">
        <f aca="false">MATCH(CONCATENATE("B ",TEXT($BQ305,"mmm-yyyy")),Curves!$11:$11,0)</f>
        <v>12</v>
      </c>
      <c r="CS305" s="34" t="n">
        <f aca="false">MATCH(CONCATENATE("DISC ",TEXT($BQ305,"mmm-yyyy")),Curves!$11:$11,0)</f>
        <v>36</v>
      </c>
      <c r="CT305" s="34"/>
      <c r="CU305" s="34" t="n">
        <f aca="false">MATCH(CONCATENATE("NG ",TEXT($BR305,"mmm-yyyy")),Curves!$11:$11,0)</f>
        <v>25</v>
      </c>
      <c r="CV305" s="34" t="n">
        <f aca="false">MATCH(CONCATENATE("B ",TEXT($BR305,"mmm-yyyy")),Curves!$11:$11,0)</f>
        <v>13</v>
      </c>
      <c r="CW305" s="34" t="n">
        <f aca="false">MATCH(CONCATENATE("DISC ",TEXT($BR305,"mmm-yyyy")),Curves!$11:$11,0)</f>
        <v>37</v>
      </c>
      <c r="CX305" s="34"/>
      <c r="CY305" s="34" t="n">
        <f aca="false">MATCH(CONCATENATE("NG ",TEXT($BS305,"mmm-yyyy")),Curves!$11:$11,0)</f>
        <v>26</v>
      </c>
      <c r="CZ305" s="34" t="n">
        <f aca="false">MATCH(CONCATENATE("B ",TEXT($BS305,"mmm-yyyy")),Curves!$11:$11,0)</f>
        <v>14</v>
      </c>
      <c r="DA305" s="34" t="n">
        <f aca="false">MATCH(CONCATENATE("DISC ",TEXT($BS305,"mmm-yyyy")),Curves!$11:$11,0)</f>
        <v>38</v>
      </c>
      <c r="DB305" s="34"/>
      <c r="DC305" s="34" t="n">
        <f aca="false">MATCH(CONCATENATE("NG ",TEXT($BT305,"mmm-yyyy")),Curves!$11:$11,0)</f>
        <v>27</v>
      </c>
      <c r="DD305" s="34" t="n">
        <f aca="false">MATCH(CONCATENATE("B ",TEXT($BT305,"mmm-yyyy")),Curves!$11:$11,0)</f>
        <v>15</v>
      </c>
      <c r="DE305" s="34" t="n">
        <f aca="false">MATCH(CONCATENATE("DISC ",TEXT($BT305,"mmm-yyyy")),Curves!$11:$11,0)</f>
        <v>39</v>
      </c>
      <c r="DF305" s="34"/>
      <c r="DG305" s="34" t="n">
        <f aca="false">MATCH(CONCATENATE("NG ",TEXT($BU305,"mmm-yyyy")),Curves!$11:$11,0)</f>
        <v>28</v>
      </c>
      <c r="DH305" s="34" t="n">
        <f aca="false">MATCH(CONCATENATE("B ",TEXT($BU305,"mmm-yyyy")),Curves!$11:$11,0)</f>
        <v>16</v>
      </c>
      <c r="DI305" s="34" t="n">
        <f aca="false">MATCH(CONCATENATE("DISC ",TEXT($BU305,"mmm-yyyy")),Curves!$11:$11,0)</f>
        <v>40</v>
      </c>
      <c r="DK305" s="34" t="n">
        <f aca="false">MATCH(CONCATENATE("NG ",TEXT($BV305,"mmm-yyyy")),Curves!$11:$11,0)</f>
        <v>29</v>
      </c>
      <c r="DL305" s="34" t="n">
        <f aca="false">MATCH(CONCATENATE("B ",TEXT($BV305,"mmm-yyyy")),Curves!$11:$11,0)</f>
        <v>17</v>
      </c>
      <c r="DM305" s="34" t="n">
        <f aca="false">MATCH(CONCATENATE("DISC ",TEXT($BV305,"mmm-yyyy")),Curves!$11:$11,0)</f>
        <v>41</v>
      </c>
      <c r="DO305" s="34" t="n">
        <f aca="false">MATCH(CONCATENATE("NG ",TEXT($BW305,"mmm-yyyy")),Curves!$11:$11,0)</f>
        <v>30</v>
      </c>
      <c r="DP305" s="34" t="n">
        <f aca="false">MATCH(CONCATENATE("B ",TEXT($BW305,"mmm-yyyy")),Curves!$11:$11,0)</f>
        <v>18</v>
      </c>
      <c r="DQ305" s="34" t="n">
        <f aca="false">MATCH(CONCATENATE("DISC ",TEXT($BW305,"mmm-yyyy")),Curves!$11:$11,0)</f>
        <v>42</v>
      </c>
    </row>
    <row r="306" customFormat="false" ht="12.75" hidden="false" customHeight="false" outlineLevel="0" collapsed="false">
      <c r="B306" s="26" t="n">
        <f aca="false">IF(C306&lt;&gt;"",IF(C306&gt;=(WORKDAY(EOMONTH(C306,0)+1,-2)),EOMONTH(EOMONTH(C306,0)+1,0)+1,EOMONTH(C306,0)+1),"")</f>
        <v>36220</v>
      </c>
      <c r="C306" s="45" t="n">
        <f aca="false">IF(Curves!C315&lt;&gt;"",Curves!C315,"")</f>
        <v>36189</v>
      </c>
      <c r="D306" s="46"/>
      <c r="E306" s="47" t="n">
        <f aca="false">(T306+U306)*V306</f>
        <v>0</v>
      </c>
      <c r="F306" s="47" t="n">
        <f aca="false">(X306+Y306)*Z306</f>
        <v>0</v>
      </c>
      <c r="G306" s="47" t="n">
        <f aca="false">(AB306+AC306)*AD306</f>
        <v>0</v>
      </c>
      <c r="H306" s="47" t="n">
        <f aca="false">(AF306+AG306)*AH306</f>
        <v>0</v>
      </c>
      <c r="I306" s="47" t="n">
        <f aca="false">(AJ306+AK306)*AL306</f>
        <v>0</v>
      </c>
      <c r="J306" s="47" t="n">
        <f aca="false">(AN306+AO306)*AP306</f>
        <v>0</v>
      </c>
      <c r="K306" s="47" t="n">
        <f aca="false">(AR306+AS306)*AT306</f>
        <v>0</v>
      </c>
      <c r="L306" s="47" t="n">
        <f aca="false">(AV306+AW306)*AX306</f>
        <v>0</v>
      </c>
      <c r="M306" s="47" t="n">
        <f aca="false">(AZ306+BA306)*BB306</f>
        <v>0</v>
      </c>
      <c r="N306" s="47" t="n">
        <f aca="false">(BD306+BE306)*BF306</f>
        <v>0</v>
      </c>
      <c r="O306" s="48" t="n">
        <f aca="false">(BH306+BI306)*BJ306</f>
        <v>2.00849891658978</v>
      </c>
      <c r="P306" s="49" t="n">
        <f aca="false">MAX(E306:O306)</f>
        <v>2.00849891658978</v>
      </c>
      <c r="Q306" s="49" t="n">
        <f aca="false">MIN(O306)</f>
        <v>2.00849891658978</v>
      </c>
      <c r="R306" s="50" t="n">
        <f aca="false">IF(P306-Q306&lt;&gt;0,P306-Q306,R305)</f>
        <v>0.0218892370329566</v>
      </c>
      <c r="T306" s="31" t="n">
        <f aca="false">INDEX(Curves!$A$12:$AZ$907,$BZ306,CA306)</f>
        <v>0</v>
      </c>
      <c r="U306" s="31" t="n">
        <f aca="false">INDEX(Curves!$A$12:$AZ$907,$BZ306,CB306)</f>
        <v>0</v>
      </c>
      <c r="V306" s="31" t="n">
        <f aca="false">INDEX(Curves!$A$12:$AZ$907,$BZ306,CC306)</f>
        <v>0</v>
      </c>
      <c r="W306" s="31"/>
      <c r="X306" s="31" t="n">
        <f aca="false">INDEX(Curves!$A$12:$AZ$907,$BZ306,CE306)</f>
        <v>0</v>
      </c>
      <c r="Y306" s="31" t="n">
        <f aca="false">INDEX(Curves!$A$12:$AZ$907,$BZ306,CF306)</f>
        <v>0</v>
      </c>
      <c r="Z306" s="31" t="n">
        <f aca="false">INDEX(Curves!$A$12:$AZ$907,$BZ306,CG306)</f>
        <v>0</v>
      </c>
      <c r="AA306" s="31"/>
      <c r="AB306" s="31" t="n">
        <f aca="false">INDEX(Curves!$A$12:$AZ$907,$BZ306,CI306)</f>
        <v>0</v>
      </c>
      <c r="AC306" s="31" t="n">
        <f aca="false">INDEX(Curves!$A$12:$AZ$907,$BZ306,CJ306)</f>
        <v>0</v>
      </c>
      <c r="AD306" s="31" t="n">
        <f aca="false">INDEX(Curves!$A$12:$AZ$907,$BZ306,CK306)</f>
        <v>0</v>
      </c>
      <c r="AE306" s="31"/>
      <c r="AF306" s="31" t="n">
        <f aca="false">INDEX(Curves!$A$12:$AZ$907,$BZ306,CM306)</f>
        <v>0</v>
      </c>
      <c r="AG306" s="31" t="n">
        <f aca="false">INDEX(Curves!$A$12:$AZ$907,$BZ306,CN306)</f>
        <v>0</v>
      </c>
      <c r="AH306" s="31" t="n">
        <f aca="false">INDEX(Curves!$A$12:$AZ$907,$BZ306,CO306)</f>
        <v>0</v>
      </c>
      <c r="AI306" s="31"/>
      <c r="AJ306" s="31" t="n">
        <f aca="false">INDEX(Curves!$A$12:$AZ$907,$BZ306,CQ306)</f>
        <v>0</v>
      </c>
      <c r="AK306" s="31" t="n">
        <f aca="false">INDEX(Curves!$A$12:$AZ$907,$BZ306,CR306)</f>
        <v>0</v>
      </c>
      <c r="AL306" s="31" t="n">
        <f aca="false">INDEX(Curves!$A$12:$AZ$907,$BZ306,CS306)</f>
        <v>0</v>
      </c>
      <c r="AM306" s="31"/>
      <c r="AN306" s="31" t="n">
        <f aca="false">INDEX(Curves!$A$12:$AZ$907,$BZ306,CU306)</f>
        <v>0</v>
      </c>
      <c r="AO306" s="31" t="n">
        <f aca="false">INDEX(Curves!$A$12:$AZ$907,$BZ306,CV306)</f>
        <v>0</v>
      </c>
      <c r="AP306" s="31" t="n">
        <f aca="false">INDEX(Curves!$A$12:$AZ$907,$BZ306,CW306)</f>
        <v>0</v>
      </c>
      <c r="AQ306" s="31"/>
      <c r="AR306" s="31" t="n">
        <f aca="false">INDEX(Curves!$A$12:$AZ$907,$BZ306,CY306)</f>
        <v>0</v>
      </c>
      <c r="AS306" s="31" t="n">
        <f aca="false">INDEX(Curves!$A$12:$AZ$907,$BZ306,CZ306)</f>
        <v>0</v>
      </c>
      <c r="AT306" s="31" t="n">
        <f aca="false">INDEX(Curves!$A$12:$AZ$907,$BZ306,DA306)</f>
        <v>0</v>
      </c>
      <c r="AU306" s="31"/>
      <c r="AV306" s="31" t="n">
        <f aca="false">INDEX(Curves!$A$12:$AZ$907,$BZ306,DC306)</f>
        <v>0</v>
      </c>
      <c r="AW306" s="31" t="n">
        <f aca="false">INDEX(Curves!$A$12:$AZ$907,$BZ306,DD306)</f>
        <v>0</v>
      </c>
      <c r="AX306" s="31" t="n">
        <f aca="false">INDEX(Curves!$A$12:$AZ$907,$BZ306,DE306)</f>
        <v>0</v>
      </c>
      <c r="AY306" s="31"/>
      <c r="AZ306" s="31" t="n">
        <f aca="false">INDEX(Curves!$A$12:$AZ$907,$BZ306,DG306)</f>
        <v>0</v>
      </c>
      <c r="BA306" s="31" t="n">
        <f aca="false">INDEX(Curves!$A$12:$AZ$907,$BZ306,DH306)</f>
        <v>0</v>
      </c>
      <c r="BB306" s="31" t="n">
        <f aca="false">INDEX(Curves!$A$12:$AZ$907,$BZ306,DI306)</f>
        <v>0</v>
      </c>
      <c r="BC306" s="31"/>
      <c r="BD306" s="31" t="n">
        <f aca="false">INDEX(Curves!$A$12:$AZ$907,$BZ306,DK306)</f>
        <v>0</v>
      </c>
      <c r="BE306" s="31" t="n">
        <f aca="false">INDEX(Curves!$A$12:$AZ$907,$BZ306,DL306)</f>
        <v>0</v>
      </c>
      <c r="BF306" s="31" t="n">
        <f aca="false">INDEX(Curves!$A$12:$AZ$907,$BZ306,DM306)</f>
        <v>0</v>
      </c>
      <c r="BG306" s="31"/>
      <c r="BH306" s="31" t="n">
        <f aca="false">INDEX(Curves!$A$12:$AZ$907,$BZ306,DO306)</f>
        <v>1.777</v>
      </c>
      <c r="BI306" s="31" t="n">
        <f aca="false">INDEX(Curves!$A$12:$AZ$907,$BZ306,DP306)</f>
        <v>0.24</v>
      </c>
      <c r="BJ306" s="31" t="n">
        <f aca="false">INDEX(Curves!$A$12:$AZ$907,$BZ306,DQ306)</f>
        <v>0.995785283386107</v>
      </c>
      <c r="BK306" s="0"/>
      <c r="BL306" s="0"/>
      <c r="BM306" s="51" t="n">
        <f aca="false">BM305</f>
        <v>35916</v>
      </c>
      <c r="BN306" s="51" t="n">
        <f aca="false">EOMONTH(BM306,1)</f>
        <v>35976</v>
      </c>
      <c r="BO306" s="51" t="n">
        <f aca="false">EOMONTH(BN306,1)</f>
        <v>36007</v>
      </c>
      <c r="BP306" s="51" t="n">
        <f aca="false">EOMONTH(BO306,1)</f>
        <v>36038</v>
      </c>
      <c r="BQ306" s="51" t="n">
        <f aca="false">EOMONTH(BP306,1)</f>
        <v>36068</v>
      </c>
      <c r="BR306" s="51" t="n">
        <f aca="false">EOMONTH(BQ306,1)</f>
        <v>36099</v>
      </c>
      <c r="BS306" s="51" t="n">
        <f aca="false">EOMONTH(BR306,1)</f>
        <v>36129</v>
      </c>
      <c r="BT306" s="51" t="n">
        <f aca="false">EOMONTH(BS306,1)</f>
        <v>36160</v>
      </c>
      <c r="BU306" s="51" t="n">
        <f aca="false">EOMONTH(BT306,1)</f>
        <v>36191</v>
      </c>
      <c r="BV306" s="51" t="n">
        <f aca="false">EOMONTH(BU306,1)</f>
        <v>36219</v>
      </c>
      <c r="BW306" s="51" t="n">
        <f aca="false">EOMONTH(BV306,1)</f>
        <v>36250</v>
      </c>
      <c r="BX306" s="52"/>
      <c r="BZ306" s="34" t="n">
        <f aca="false">MATCH(C306,Curves!$C$12:$C$433,0)</f>
        <v>304</v>
      </c>
      <c r="CA306" s="34" t="n">
        <f aca="false">MATCH(CONCATENATE("NG ",TEXT($BM306,"mmm-yyyy")),Curves!$11:$11,0)</f>
        <v>20</v>
      </c>
      <c r="CB306" s="34" t="n">
        <f aca="false">MATCH(CONCATENATE("B ",TEXT($BM306,"mmm-yyyy")),Curves!$11:$11,0)</f>
        <v>8</v>
      </c>
      <c r="CC306" s="34" t="n">
        <f aca="false">MATCH(CONCATENATE("DISC ",TEXT($BM306,"mmm-yyyy")),Curves!$11:$11,0)</f>
        <v>32</v>
      </c>
      <c r="CD306" s="34"/>
      <c r="CE306" s="34" t="n">
        <f aca="false">MATCH(CONCATENATE("NG ",TEXT($BN306,"mmm-yyyy")),Curves!$11:$11,0)</f>
        <v>21</v>
      </c>
      <c r="CF306" s="34" t="n">
        <f aca="false">MATCH(CONCATENATE("B ",TEXT($BN306,"mmm-yyyy")),Curves!$11:$11,0)</f>
        <v>9</v>
      </c>
      <c r="CG306" s="34" t="n">
        <f aca="false">MATCH(CONCATENATE("DISC ",TEXT($BN306,"mmm-yyyy")),Curves!$11:$11,0)</f>
        <v>33</v>
      </c>
      <c r="CH306" s="34"/>
      <c r="CI306" s="34" t="n">
        <f aca="false">MATCH(CONCATENATE("NG ",TEXT($BO306,"mmm-yyyy")),Curves!$11:$11,0)</f>
        <v>22</v>
      </c>
      <c r="CJ306" s="34" t="n">
        <f aca="false">MATCH(CONCATENATE("B ",TEXT($BO306,"mmm-yyyy")),Curves!$11:$11,0)</f>
        <v>10</v>
      </c>
      <c r="CK306" s="34" t="n">
        <f aca="false">MATCH(CONCATENATE("DISC ",TEXT($BO306,"mmm-yyyy")),Curves!$11:$11,0)</f>
        <v>34</v>
      </c>
      <c r="CL306" s="34"/>
      <c r="CM306" s="34" t="n">
        <f aca="false">MATCH(CONCATENATE("NG ",TEXT($BP306,"mmm-yyyy")),Curves!$11:$11,0)</f>
        <v>23</v>
      </c>
      <c r="CN306" s="34" t="n">
        <f aca="false">MATCH(CONCATENATE("B ",TEXT($BP306,"mmm-yyyy")),Curves!$11:$11,0)</f>
        <v>11</v>
      </c>
      <c r="CO306" s="34" t="n">
        <f aca="false">MATCH(CONCATENATE("DISC ",TEXT($BP306,"mmm-yyyy")),Curves!$11:$11,0)</f>
        <v>35</v>
      </c>
      <c r="CP306" s="34"/>
      <c r="CQ306" s="34" t="n">
        <f aca="false">MATCH(CONCATENATE("NG ",TEXT($BQ306,"mmm-yyyy")),Curves!$11:$11,0)</f>
        <v>24</v>
      </c>
      <c r="CR306" s="34" t="n">
        <f aca="false">MATCH(CONCATENATE("B ",TEXT($BQ306,"mmm-yyyy")),Curves!$11:$11,0)</f>
        <v>12</v>
      </c>
      <c r="CS306" s="34" t="n">
        <f aca="false">MATCH(CONCATENATE("DISC ",TEXT($BQ306,"mmm-yyyy")),Curves!$11:$11,0)</f>
        <v>36</v>
      </c>
      <c r="CT306" s="34"/>
      <c r="CU306" s="34" t="n">
        <f aca="false">MATCH(CONCATENATE("NG ",TEXT($BR306,"mmm-yyyy")),Curves!$11:$11,0)</f>
        <v>25</v>
      </c>
      <c r="CV306" s="34" t="n">
        <f aca="false">MATCH(CONCATENATE("B ",TEXT($BR306,"mmm-yyyy")),Curves!$11:$11,0)</f>
        <v>13</v>
      </c>
      <c r="CW306" s="34" t="n">
        <f aca="false">MATCH(CONCATENATE("DISC ",TEXT($BR306,"mmm-yyyy")),Curves!$11:$11,0)</f>
        <v>37</v>
      </c>
      <c r="CX306" s="34"/>
      <c r="CY306" s="34" t="n">
        <f aca="false">MATCH(CONCATENATE("NG ",TEXT($BS306,"mmm-yyyy")),Curves!$11:$11,0)</f>
        <v>26</v>
      </c>
      <c r="CZ306" s="34" t="n">
        <f aca="false">MATCH(CONCATENATE("B ",TEXT($BS306,"mmm-yyyy")),Curves!$11:$11,0)</f>
        <v>14</v>
      </c>
      <c r="DA306" s="34" t="n">
        <f aca="false">MATCH(CONCATENATE("DISC ",TEXT($BS306,"mmm-yyyy")),Curves!$11:$11,0)</f>
        <v>38</v>
      </c>
      <c r="DB306" s="34"/>
      <c r="DC306" s="34" t="n">
        <f aca="false">MATCH(CONCATENATE("NG ",TEXT($BT306,"mmm-yyyy")),Curves!$11:$11,0)</f>
        <v>27</v>
      </c>
      <c r="DD306" s="34" t="n">
        <f aca="false">MATCH(CONCATENATE("B ",TEXT($BT306,"mmm-yyyy")),Curves!$11:$11,0)</f>
        <v>15</v>
      </c>
      <c r="DE306" s="34" t="n">
        <f aca="false">MATCH(CONCATENATE("DISC ",TEXT($BT306,"mmm-yyyy")),Curves!$11:$11,0)</f>
        <v>39</v>
      </c>
      <c r="DF306" s="34"/>
      <c r="DG306" s="34" t="n">
        <f aca="false">MATCH(CONCATENATE("NG ",TEXT($BU306,"mmm-yyyy")),Curves!$11:$11,0)</f>
        <v>28</v>
      </c>
      <c r="DH306" s="34" t="n">
        <f aca="false">MATCH(CONCATENATE("B ",TEXT($BU306,"mmm-yyyy")),Curves!$11:$11,0)</f>
        <v>16</v>
      </c>
      <c r="DI306" s="34" t="n">
        <f aca="false">MATCH(CONCATENATE("DISC ",TEXT($BU306,"mmm-yyyy")),Curves!$11:$11,0)</f>
        <v>40</v>
      </c>
      <c r="DK306" s="34" t="n">
        <f aca="false">MATCH(CONCATENATE("NG ",TEXT($BV306,"mmm-yyyy")),Curves!$11:$11,0)</f>
        <v>29</v>
      </c>
      <c r="DL306" s="34" t="n">
        <f aca="false">MATCH(CONCATENATE("B ",TEXT($BV306,"mmm-yyyy")),Curves!$11:$11,0)</f>
        <v>17</v>
      </c>
      <c r="DM306" s="34" t="n">
        <f aca="false">MATCH(CONCATENATE("DISC ",TEXT($BV306,"mmm-yyyy")),Curves!$11:$11,0)</f>
        <v>41</v>
      </c>
      <c r="DO306" s="34" t="n">
        <f aca="false">MATCH(CONCATENATE("NG ",TEXT($BW306,"mmm-yyyy")),Curves!$11:$11,0)</f>
        <v>30</v>
      </c>
      <c r="DP306" s="34" t="n">
        <f aca="false">MATCH(CONCATENATE("B ",TEXT($BW306,"mmm-yyyy")),Curves!$11:$11,0)</f>
        <v>18</v>
      </c>
      <c r="DQ306" s="34" t="n">
        <f aca="false">MATCH(CONCATENATE("DISC ",TEXT($BW306,"mmm-yyyy")),Curves!$11:$11,0)</f>
        <v>42</v>
      </c>
    </row>
    <row r="307" customFormat="false" ht="12.75" hidden="false" customHeight="false" outlineLevel="0" collapsed="false">
      <c r="B307" s="26" t="n">
        <f aca="false">IF(C307&lt;&gt;"",IF(C307&gt;=(WORKDAY(EOMONTH(C307,0)+1,-2)),EOMONTH(EOMONTH(C307,0)+1,0)+1,EOMONTH(C307,0)+1),"")</f>
        <v>36220</v>
      </c>
      <c r="C307" s="45" t="n">
        <f aca="false">IF(Curves!C316&lt;&gt;"",Curves!C316,"")</f>
        <v>36190</v>
      </c>
      <c r="D307" s="46"/>
      <c r="E307" s="47" t="n">
        <f aca="false">(T307+U307)*V307</f>
        <v>0</v>
      </c>
      <c r="F307" s="47" t="n">
        <f aca="false">(X307+Y307)*Z307</f>
        <v>0</v>
      </c>
      <c r="G307" s="47" t="n">
        <f aca="false">(AB307+AC307)*AD307</f>
        <v>0</v>
      </c>
      <c r="H307" s="47" t="n">
        <f aca="false">(AF307+AG307)*AH307</f>
        <v>0</v>
      </c>
      <c r="I307" s="47" t="n">
        <f aca="false">(AJ307+AK307)*AL307</f>
        <v>0</v>
      </c>
      <c r="J307" s="47" t="n">
        <f aca="false">(AN307+AO307)*AP307</f>
        <v>0</v>
      </c>
      <c r="K307" s="47" t="n">
        <f aca="false">(AR307+AS307)*AT307</f>
        <v>0</v>
      </c>
      <c r="L307" s="47" t="n">
        <f aca="false">(AV307+AW307)*AX307</f>
        <v>0</v>
      </c>
      <c r="M307" s="47" t="n">
        <f aca="false">(AZ307+BA307)*BB307</f>
        <v>0</v>
      </c>
      <c r="N307" s="47" t="n">
        <f aca="false">(BD307+BE307)*BF307</f>
        <v>0</v>
      </c>
      <c r="O307" s="48" t="n">
        <f aca="false">(BH307+BI307)*BJ307</f>
        <v>0</v>
      </c>
      <c r="P307" s="49" t="n">
        <f aca="false">MAX(E307:O307)</f>
        <v>0</v>
      </c>
      <c r="Q307" s="49" t="n">
        <f aca="false">MIN(O307)</f>
        <v>0</v>
      </c>
      <c r="R307" s="50" t="n">
        <f aca="false">IF(P307-Q307&lt;&gt;0,P307-Q307,R306)</f>
        <v>0.0218892370329566</v>
      </c>
      <c r="T307" s="31" t="n">
        <f aca="false">INDEX(Curves!$A$12:$AZ$907,$BZ307,CA307)</f>
        <v>0</v>
      </c>
      <c r="U307" s="31" t="n">
        <f aca="false">INDEX(Curves!$A$12:$AZ$907,$BZ307,CB307)</f>
        <v>0</v>
      </c>
      <c r="V307" s="31" t="n">
        <f aca="false">INDEX(Curves!$A$12:$AZ$907,$BZ307,CC307)</f>
        <v>0</v>
      </c>
      <c r="W307" s="31"/>
      <c r="X307" s="31" t="n">
        <f aca="false">INDEX(Curves!$A$12:$AZ$907,$BZ307,CE307)</f>
        <v>0</v>
      </c>
      <c r="Y307" s="31" t="n">
        <f aca="false">INDEX(Curves!$A$12:$AZ$907,$BZ307,CF307)</f>
        <v>0</v>
      </c>
      <c r="Z307" s="31" t="n">
        <f aca="false">INDEX(Curves!$A$12:$AZ$907,$BZ307,CG307)</f>
        <v>0</v>
      </c>
      <c r="AA307" s="31"/>
      <c r="AB307" s="31" t="n">
        <f aca="false">INDEX(Curves!$A$12:$AZ$907,$BZ307,CI307)</f>
        <v>0</v>
      </c>
      <c r="AC307" s="31" t="n">
        <f aca="false">INDEX(Curves!$A$12:$AZ$907,$BZ307,CJ307)</f>
        <v>0</v>
      </c>
      <c r="AD307" s="31" t="n">
        <f aca="false">INDEX(Curves!$A$12:$AZ$907,$BZ307,CK307)</f>
        <v>0</v>
      </c>
      <c r="AE307" s="31"/>
      <c r="AF307" s="31" t="n">
        <f aca="false">INDEX(Curves!$A$12:$AZ$907,$BZ307,CM307)</f>
        <v>0</v>
      </c>
      <c r="AG307" s="31" t="n">
        <f aca="false">INDEX(Curves!$A$12:$AZ$907,$BZ307,CN307)</f>
        <v>0</v>
      </c>
      <c r="AH307" s="31" t="n">
        <f aca="false">INDEX(Curves!$A$12:$AZ$907,$BZ307,CO307)</f>
        <v>0</v>
      </c>
      <c r="AI307" s="31"/>
      <c r="AJ307" s="31" t="n">
        <f aca="false">INDEX(Curves!$A$12:$AZ$907,$BZ307,CQ307)</f>
        <v>0</v>
      </c>
      <c r="AK307" s="31" t="n">
        <f aca="false">INDEX(Curves!$A$12:$AZ$907,$BZ307,CR307)</f>
        <v>0</v>
      </c>
      <c r="AL307" s="31" t="n">
        <f aca="false">INDEX(Curves!$A$12:$AZ$907,$BZ307,CS307)</f>
        <v>0</v>
      </c>
      <c r="AM307" s="31"/>
      <c r="AN307" s="31" t="n">
        <f aca="false">INDEX(Curves!$A$12:$AZ$907,$BZ307,CU307)</f>
        <v>0</v>
      </c>
      <c r="AO307" s="31" t="n">
        <f aca="false">INDEX(Curves!$A$12:$AZ$907,$BZ307,CV307)</f>
        <v>0</v>
      </c>
      <c r="AP307" s="31" t="n">
        <f aca="false">INDEX(Curves!$A$12:$AZ$907,$BZ307,CW307)</f>
        <v>0</v>
      </c>
      <c r="AQ307" s="31"/>
      <c r="AR307" s="31" t="n">
        <f aca="false">INDEX(Curves!$A$12:$AZ$907,$BZ307,CY307)</f>
        <v>0</v>
      </c>
      <c r="AS307" s="31" t="n">
        <f aca="false">INDEX(Curves!$A$12:$AZ$907,$BZ307,CZ307)</f>
        <v>0</v>
      </c>
      <c r="AT307" s="31" t="n">
        <f aca="false">INDEX(Curves!$A$12:$AZ$907,$BZ307,DA307)</f>
        <v>0</v>
      </c>
      <c r="AU307" s="31"/>
      <c r="AV307" s="31" t="n">
        <f aca="false">INDEX(Curves!$A$12:$AZ$907,$BZ307,DC307)</f>
        <v>0</v>
      </c>
      <c r="AW307" s="31" t="n">
        <f aca="false">INDEX(Curves!$A$12:$AZ$907,$BZ307,DD307)</f>
        <v>0</v>
      </c>
      <c r="AX307" s="31" t="n">
        <f aca="false">INDEX(Curves!$A$12:$AZ$907,$BZ307,DE307)</f>
        <v>0</v>
      </c>
      <c r="AY307" s="31"/>
      <c r="AZ307" s="31" t="n">
        <f aca="false">INDEX(Curves!$A$12:$AZ$907,$BZ307,DG307)</f>
        <v>0</v>
      </c>
      <c r="BA307" s="31" t="n">
        <f aca="false">INDEX(Curves!$A$12:$AZ$907,$BZ307,DH307)</f>
        <v>0</v>
      </c>
      <c r="BB307" s="31" t="n">
        <f aca="false">INDEX(Curves!$A$12:$AZ$907,$BZ307,DI307)</f>
        <v>0</v>
      </c>
      <c r="BC307" s="31"/>
      <c r="BD307" s="31" t="n">
        <f aca="false">INDEX(Curves!$A$12:$AZ$907,$BZ307,DK307)</f>
        <v>0</v>
      </c>
      <c r="BE307" s="31" t="n">
        <f aca="false">INDEX(Curves!$A$12:$AZ$907,$BZ307,DL307)</f>
        <v>0</v>
      </c>
      <c r="BF307" s="31" t="n">
        <f aca="false">INDEX(Curves!$A$12:$AZ$907,$BZ307,DM307)</f>
        <v>0</v>
      </c>
      <c r="BG307" s="31"/>
      <c r="BH307" s="31" t="n">
        <f aca="false">INDEX(Curves!$A$12:$AZ$907,$BZ307,DO307)</f>
        <v>0</v>
      </c>
      <c r="BI307" s="31" t="n">
        <f aca="false">INDEX(Curves!$A$12:$AZ$907,$BZ307,DP307)</f>
        <v>0</v>
      </c>
      <c r="BJ307" s="31" t="n">
        <f aca="false">INDEX(Curves!$A$12:$AZ$907,$BZ307,DQ307)</f>
        <v>0</v>
      </c>
      <c r="BK307" s="0"/>
      <c r="BL307" s="0"/>
      <c r="BM307" s="51" t="n">
        <f aca="false">BM306</f>
        <v>35916</v>
      </c>
      <c r="BN307" s="51" t="n">
        <f aca="false">EOMONTH(BM307,1)</f>
        <v>35976</v>
      </c>
      <c r="BO307" s="51" t="n">
        <f aca="false">EOMONTH(BN307,1)</f>
        <v>36007</v>
      </c>
      <c r="BP307" s="51" t="n">
        <f aca="false">EOMONTH(BO307,1)</f>
        <v>36038</v>
      </c>
      <c r="BQ307" s="51" t="n">
        <f aca="false">EOMONTH(BP307,1)</f>
        <v>36068</v>
      </c>
      <c r="BR307" s="51" t="n">
        <f aca="false">EOMONTH(BQ307,1)</f>
        <v>36099</v>
      </c>
      <c r="BS307" s="51" t="n">
        <f aca="false">EOMONTH(BR307,1)</f>
        <v>36129</v>
      </c>
      <c r="BT307" s="51" t="n">
        <f aca="false">EOMONTH(BS307,1)</f>
        <v>36160</v>
      </c>
      <c r="BU307" s="51" t="n">
        <f aca="false">EOMONTH(BT307,1)</f>
        <v>36191</v>
      </c>
      <c r="BV307" s="51" t="n">
        <f aca="false">EOMONTH(BU307,1)</f>
        <v>36219</v>
      </c>
      <c r="BW307" s="51" t="n">
        <f aca="false">EOMONTH(BV307,1)</f>
        <v>36250</v>
      </c>
      <c r="BX307" s="52"/>
      <c r="BZ307" s="34" t="n">
        <f aca="false">MATCH(C307,Curves!$C$12:$C$433,0)</f>
        <v>305</v>
      </c>
      <c r="CA307" s="34" t="n">
        <f aca="false">MATCH(CONCATENATE("NG ",TEXT($BM307,"mmm-yyyy")),Curves!$11:$11,0)</f>
        <v>20</v>
      </c>
      <c r="CB307" s="34" t="n">
        <f aca="false">MATCH(CONCATENATE("B ",TEXT($BM307,"mmm-yyyy")),Curves!$11:$11,0)</f>
        <v>8</v>
      </c>
      <c r="CC307" s="34" t="n">
        <f aca="false">MATCH(CONCATENATE("DISC ",TEXT($BM307,"mmm-yyyy")),Curves!$11:$11,0)</f>
        <v>32</v>
      </c>
      <c r="CD307" s="34"/>
      <c r="CE307" s="34" t="n">
        <f aca="false">MATCH(CONCATENATE("NG ",TEXT($BN307,"mmm-yyyy")),Curves!$11:$11,0)</f>
        <v>21</v>
      </c>
      <c r="CF307" s="34" t="n">
        <f aca="false">MATCH(CONCATENATE("B ",TEXT($BN307,"mmm-yyyy")),Curves!$11:$11,0)</f>
        <v>9</v>
      </c>
      <c r="CG307" s="34" t="n">
        <f aca="false">MATCH(CONCATENATE("DISC ",TEXT($BN307,"mmm-yyyy")),Curves!$11:$11,0)</f>
        <v>33</v>
      </c>
      <c r="CH307" s="34"/>
      <c r="CI307" s="34" t="n">
        <f aca="false">MATCH(CONCATENATE("NG ",TEXT($BO307,"mmm-yyyy")),Curves!$11:$11,0)</f>
        <v>22</v>
      </c>
      <c r="CJ307" s="34" t="n">
        <f aca="false">MATCH(CONCATENATE("B ",TEXT($BO307,"mmm-yyyy")),Curves!$11:$11,0)</f>
        <v>10</v>
      </c>
      <c r="CK307" s="34" t="n">
        <f aca="false">MATCH(CONCATENATE("DISC ",TEXT($BO307,"mmm-yyyy")),Curves!$11:$11,0)</f>
        <v>34</v>
      </c>
      <c r="CL307" s="34"/>
      <c r="CM307" s="34" t="n">
        <f aca="false">MATCH(CONCATENATE("NG ",TEXT($BP307,"mmm-yyyy")),Curves!$11:$11,0)</f>
        <v>23</v>
      </c>
      <c r="CN307" s="34" t="n">
        <f aca="false">MATCH(CONCATENATE("B ",TEXT($BP307,"mmm-yyyy")),Curves!$11:$11,0)</f>
        <v>11</v>
      </c>
      <c r="CO307" s="34" t="n">
        <f aca="false">MATCH(CONCATENATE("DISC ",TEXT($BP307,"mmm-yyyy")),Curves!$11:$11,0)</f>
        <v>35</v>
      </c>
      <c r="CP307" s="34"/>
      <c r="CQ307" s="34" t="n">
        <f aca="false">MATCH(CONCATENATE("NG ",TEXT($BQ307,"mmm-yyyy")),Curves!$11:$11,0)</f>
        <v>24</v>
      </c>
      <c r="CR307" s="34" t="n">
        <f aca="false">MATCH(CONCATENATE("B ",TEXT($BQ307,"mmm-yyyy")),Curves!$11:$11,0)</f>
        <v>12</v>
      </c>
      <c r="CS307" s="34" t="n">
        <f aca="false">MATCH(CONCATENATE("DISC ",TEXT($BQ307,"mmm-yyyy")),Curves!$11:$11,0)</f>
        <v>36</v>
      </c>
      <c r="CT307" s="34"/>
      <c r="CU307" s="34" t="n">
        <f aca="false">MATCH(CONCATENATE("NG ",TEXT($BR307,"mmm-yyyy")),Curves!$11:$11,0)</f>
        <v>25</v>
      </c>
      <c r="CV307" s="34" t="n">
        <f aca="false">MATCH(CONCATENATE("B ",TEXT($BR307,"mmm-yyyy")),Curves!$11:$11,0)</f>
        <v>13</v>
      </c>
      <c r="CW307" s="34" t="n">
        <f aca="false">MATCH(CONCATENATE("DISC ",TEXT($BR307,"mmm-yyyy")),Curves!$11:$11,0)</f>
        <v>37</v>
      </c>
      <c r="CX307" s="34"/>
      <c r="CY307" s="34" t="n">
        <f aca="false">MATCH(CONCATENATE("NG ",TEXT($BS307,"mmm-yyyy")),Curves!$11:$11,0)</f>
        <v>26</v>
      </c>
      <c r="CZ307" s="34" t="n">
        <f aca="false">MATCH(CONCATENATE("B ",TEXT($BS307,"mmm-yyyy")),Curves!$11:$11,0)</f>
        <v>14</v>
      </c>
      <c r="DA307" s="34" t="n">
        <f aca="false">MATCH(CONCATENATE("DISC ",TEXT($BS307,"mmm-yyyy")),Curves!$11:$11,0)</f>
        <v>38</v>
      </c>
      <c r="DB307" s="34"/>
      <c r="DC307" s="34" t="n">
        <f aca="false">MATCH(CONCATENATE("NG ",TEXT($BT307,"mmm-yyyy")),Curves!$11:$11,0)</f>
        <v>27</v>
      </c>
      <c r="DD307" s="34" t="n">
        <f aca="false">MATCH(CONCATENATE("B ",TEXT($BT307,"mmm-yyyy")),Curves!$11:$11,0)</f>
        <v>15</v>
      </c>
      <c r="DE307" s="34" t="n">
        <f aca="false">MATCH(CONCATENATE("DISC ",TEXT($BT307,"mmm-yyyy")),Curves!$11:$11,0)</f>
        <v>39</v>
      </c>
      <c r="DF307" s="34"/>
      <c r="DG307" s="34" t="n">
        <f aca="false">MATCH(CONCATENATE("NG ",TEXT($BU307,"mmm-yyyy")),Curves!$11:$11,0)</f>
        <v>28</v>
      </c>
      <c r="DH307" s="34" t="n">
        <f aca="false">MATCH(CONCATENATE("B ",TEXT($BU307,"mmm-yyyy")),Curves!$11:$11,0)</f>
        <v>16</v>
      </c>
      <c r="DI307" s="34" t="n">
        <f aca="false">MATCH(CONCATENATE("DISC ",TEXT($BU307,"mmm-yyyy")),Curves!$11:$11,0)</f>
        <v>40</v>
      </c>
      <c r="DK307" s="34" t="n">
        <f aca="false">MATCH(CONCATENATE("NG ",TEXT($BV307,"mmm-yyyy")),Curves!$11:$11,0)</f>
        <v>29</v>
      </c>
      <c r="DL307" s="34" t="n">
        <f aca="false">MATCH(CONCATENATE("B ",TEXT($BV307,"mmm-yyyy")),Curves!$11:$11,0)</f>
        <v>17</v>
      </c>
      <c r="DM307" s="34" t="n">
        <f aca="false">MATCH(CONCATENATE("DISC ",TEXT($BV307,"mmm-yyyy")),Curves!$11:$11,0)</f>
        <v>41</v>
      </c>
      <c r="DO307" s="34" t="n">
        <f aca="false">MATCH(CONCATENATE("NG ",TEXT($BW307,"mmm-yyyy")),Curves!$11:$11,0)</f>
        <v>30</v>
      </c>
      <c r="DP307" s="34" t="n">
        <f aca="false">MATCH(CONCATENATE("B ",TEXT($BW307,"mmm-yyyy")),Curves!$11:$11,0)</f>
        <v>18</v>
      </c>
      <c r="DQ307" s="34" t="n">
        <f aca="false">MATCH(CONCATENATE("DISC ",TEXT($BW307,"mmm-yyyy")),Curves!$11:$11,0)</f>
        <v>42</v>
      </c>
    </row>
    <row r="308" customFormat="false" ht="12.75" hidden="false" customHeight="false" outlineLevel="0" collapsed="false">
      <c r="B308" s="26" t="n">
        <f aca="false">IF(C308&lt;&gt;"",IF(C308&gt;=(WORKDAY(EOMONTH(C308,0)+1,-2)),EOMONTH(EOMONTH(C308,0)+1,0)+1,EOMONTH(C308,0)+1),"")</f>
        <v>36220</v>
      </c>
      <c r="C308" s="45" t="n">
        <f aca="false">IF(Curves!C317&lt;&gt;"",Curves!C317,"")</f>
        <v>36191</v>
      </c>
      <c r="D308" s="46"/>
      <c r="E308" s="47" t="n">
        <f aca="false">(T308+U308)*V308</f>
        <v>0</v>
      </c>
      <c r="F308" s="47" t="n">
        <f aca="false">(X308+Y308)*Z308</f>
        <v>0</v>
      </c>
      <c r="G308" s="47" t="n">
        <f aca="false">(AB308+AC308)*AD308</f>
        <v>0</v>
      </c>
      <c r="H308" s="47" t="n">
        <f aca="false">(AF308+AG308)*AH308</f>
        <v>0</v>
      </c>
      <c r="I308" s="47" t="n">
        <f aca="false">(AJ308+AK308)*AL308</f>
        <v>0</v>
      </c>
      <c r="J308" s="47" t="n">
        <f aca="false">(AN308+AO308)*AP308</f>
        <v>0</v>
      </c>
      <c r="K308" s="47" t="n">
        <f aca="false">(AR308+AS308)*AT308</f>
        <v>0</v>
      </c>
      <c r="L308" s="47" t="n">
        <f aca="false">(AV308+AW308)*AX308</f>
        <v>0</v>
      </c>
      <c r="M308" s="47" t="n">
        <f aca="false">(AZ308+BA308)*BB308</f>
        <v>0</v>
      </c>
      <c r="N308" s="47" t="n">
        <f aca="false">(BD308+BE308)*BF308</f>
        <v>0</v>
      </c>
      <c r="O308" s="48" t="n">
        <f aca="false">(BH308+BI308)*BJ308</f>
        <v>0</v>
      </c>
      <c r="P308" s="49" t="n">
        <f aca="false">MAX(E308:O308)</f>
        <v>0</v>
      </c>
      <c r="Q308" s="49" t="n">
        <f aca="false">MIN(O308)</f>
        <v>0</v>
      </c>
      <c r="R308" s="50" t="n">
        <f aca="false">IF(P308-Q308&lt;&gt;0,P308-Q308,R307)</f>
        <v>0.0218892370329566</v>
      </c>
      <c r="T308" s="31" t="n">
        <f aca="false">INDEX(Curves!$A$12:$AZ$907,$BZ308,CA308)</f>
        <v>0</v>
      </c>
      <c r="U308" s="31" t="n">
        <f aca="false">INDEX(Curves!$A$12:$AZ$907,$BZ308,CB308)</f>
        <v>0</v>
      </c>
      <c r="V308" s="31" t="n">
        <f aca="false">INDEX(Curves!$A$12:$AZ$907,$BZ308,CC308)</f>
        <v>0</v>
      </c>
      <c r="W308" s="31"/>
      <c r="X308" s="31" t="n">
        <f aca="false">INDEX(Curves!$A$12:$AZ$907,$BZ308,CE308)</f>
        <v>0</v>
      </c>
      <c r="Y308" s="31" t="n">
        <f aca="false">INDEX(Curves!$A$12:$AZ$907,$BZ308,CF308)</f>
        <v>0</v>
      </c>
      <c r="Z308" s="31" t="n">
        <f aca="false">INDEX(Curves!$A$12:$AZ$907,$BZ308,CG308)</f>
        <v>0</v>
      </c>
      <c r="AA308" s="31"/>
      <c r="AB308" s="31" t="n">
        <f aca="false">INDEX(Curves!$A$12:$AZ$907,$BZ308,CI308)</f>
        <v>0</v>
      </c>
      <c r="AC308" s="31" t="n">
        <f aca="false">INDEX(Curves!$A$12:$AZ$907,$BZ308,CJ308)</f>
        <v>0</v>
      </c>
      <c r="AD308" s="31" t="n">
        <f aca="false">INDEX(Curves!$A$12:$AZ$907,$BZ308,CK308)</f>
        <v>0</v>
      </c>
      <c r="AE308" s="31"/>
      <c r="AF308" s="31" t="n">
        <f aca="false">INDEX(Curves!$A$12:$AZ$907,$BZ308,CM308)</f>
        <v>0</v>
      </c>
      <c r="AG308" s="31" t="n">
        <f aca="false">INDEX(Curves!$A$12:$AZ$907,$BZ308,CN308)</f>
        <v>0</v>
      </c>
      <c r="AH308" s="31" t="n">
        <f aca="false">INDEX(Curves!$A$12:$AZ$907,$BZ308,CO308)</f>
        <v>0</v>
      </c>
      <c r="AI308" s="31"/>
      <c r="AJ308" s="31" t="n">
        <f aca="false">INDEX(Curves!$A$12:$AZ$907,$BZ308,CQ308)</f>
        <v>0</v>
      </c>
      <c r="AK308" s="31" t="n">
        <f aca="false">INDEX(Curves!$A$12:$AZ$907,$BZ308,CR308)</f>
        <v>0</v>
      </c>
      <c r="AL308" s="31" t="n">
        <f aca="false">INDEX(Curves!$A$12:$AZ$907,$BZ308,CS308)</f>
        <v>0</v>
      </c>
      <c r="AM308" s="31"/>
      <c r="AN308" s="31" t="n">
        <f aca="false">INDEX(Curves!$A$12:$AZ$907,$BZ308,CU308)</f>
        <v>0</v>
      </c>
      <c r="AO308" s="31" t="n">
        <f aca="false">INDEX(Curves!$A$12:$AZ$907,$BZ308,CV308)</f>
        <v>0</v>
      </c>
      <c r="AP308" s="31" t="n">
        <f aca="false">INDEX(Curves!$A$12:$AZ$907,$BZ308,CW308)</f>
        <v>0</v>
      </c>
      <c r="AQ308" s="31"/>
      <c r="AR308" s="31" t="n">
        <f aca="false">INDEX(Curves!$A$12:$AZ$907,$BZ308,CY308)</f>
        <v>0</v>
      </c>
      <c r="AS308" s="31" t="n">
        <f aca="false">INDEX(Curves!$A$12:$AZ$907,$BZ308,CZ308)</f>
        <v>0</v>
      </c>
      <c r="AT308" s="31" t="n">
        <f aca="false">INDEX(Curves!$A$12:$AZ$907,$BZ308,DA308)</f>
        <v>0</v>
      </c>
      <c r="AU308" s="31"/>
      <c r="AV308" s="31" t="n">
        <f aca="false">INDEX(Curves!$A$12:$AZ$907,$BZ308,DC308)</f>
        <v>0</v>
      </c>
      <c r="AW308" s="31" t="n">
        <f aca="false">INDEX(Curves!$A$12:$AZ$907,$BZ308,DD308)</f>
        <v>0</v>
      </c>
      <c r="AX308" s="31" t="n">
        <f aca="false">INDEX(Curves!$A$12:$AZ$907,$BZ308,DE308)</f>
        <v>0</v>
      </c>
      <c r="AY308" s="31"/>
      <c r="AZ308" s="31" t="n">
        <f aca="false">INDEX(Curves!$A$12:$AZ$907,$BZ308,DG308)</f>
        <v>0</v>
      </c>
      <c r="BA308" s="31" t="n">
        <f aca="false">INDEX(Curves!$A$12:$AZ$907,$BZ308,DH308)</f>
        <v>0</v>
      </c>
      <c r="BB308" s="31" t="n">
        <f aca="false">INDEX(Curves!$A$12:$AZ$907,$BZ308,DI308)</f>
        <v>0</v>
      </c>
      <c r="BC308" s="31"/>
      <c r="BD308" s="31" t="n">
        <f aca="false">INDEX(Curves!$A$12:$AZ$907,$BZ308,DK308)</f>
        <v>0</v>
      </c>
      <c r="BE308" s="31" t="n">
        <f aca="false">INDEX(Curves!$A$12:$AZ$907,$BZ308,DL308)</f>
        <v>0</v>
      </c>
      <c r="BF308" s="31" t="n">
        <f aca="false">INDEX(Curves!$A$12:$AZ$907,$BZ308,DM308)</f>
        <v>0</v>
      </c>
      <c r="BG308" s="31"/>
      <c r="BH308" s="31" t="n">
        <f aca="false">INDEX(Curves!$A$12:$AZ$907,$BZ308,DO308)</f>
        <v>0</v>
      </c>
      <c r="BI308" s="31" t="n">
        <f aca="false">INDEX(Curves!$A$12:$AZ$907,$BZ308,DP308)</f>
        <v>0</v>
      </c>
      <c r="BJ308" s="31" t="n">
        <f aca="false">INDEX(Curves!$A$12:$AZ$907,$BZ308,DQ308)</f>
        <v>0</v>
      </c>
      <c r="BK308" s="0"/>
      <c r="BL308" s="0"/>
      <c r="BM308" s="51" t="n">
        <f aca="false">BM307</f>
        <v>35916</v>
      </c>
      <c r="BN308" s="51" t="n">
        <f aca="false">EOMONTH(BM308,1)</f>
        <v>35976</v>
      </c>
      <c r="BO308" s="51" t="n">
        <f aca="false">EOMONTH(BN308,1)</f>
        <v>36007</v>
      </c>
      <c r="BP308" s="51" t="n">
        <f aca="false">EOMONTH(BO308,1)</f>
        <v>36038</v>
      </c>
      <c r="BQ308" s="51" t="n">
        <f aca="false">EOMONTH(BP308,1)</f>
        <v>36068</v>
      </c>
      <c r="BR308" s="51" t="n">
        <f aca="false">EOMONTH(BQ308,1)</f>
        <v>36099</v>
      </c>
      <c r="BS308" s="51" t="n">
        <f aca="false">EOMONTH(BR308,1)</f>
        <v>36129</v>
      </c>
      <c r="BT308" s="51" t="n">
        <f aca="false">EOMONTH(BS308,1)</f>
        <v>36160</v>
      </c>
      <c r="BU308" s="51" t="n">
        <f aca="false">EOMONTH(BT308,1)</f>
        <v>36191</v>
      </c>
      <c r="BV308" s="51" t="n">
        <f aca="false">EOMONTH(BU308,1)</f>
        <v>36219</v>
      </c>
      <c r="BW308" s="51" t="n">
        <f aca="false">EOMONTH(BV308,1)</f>
        <v>36250</v>
      </c>
      <c r="BX308" s="52"/>
      <c r="BZ308" s="34" t="n">
        <f aca="false">MATCH(C308,Curves!$C$12:$C$433,0)</f>
        <v>306</v>
      </c>
      <c r="CA308" s="34" t="n">
        <f aca="false">MATCH(CONCATENATE("NG ",TEXT($BM308,"mmm-yyyy")),Curves!$11:$11,0)</f>
        <v>20</v>
      </c>
      <c r="CB308" s="34" t="n">
        <f aca="false">MATCH(CONCATENATE("B ",TEXT($BM308,"mmm-yyyy")),Curves!$11:$11,0)</f>
        <v>8</v>
      </c>
      <c r="CC308" s="34" t="n">
        <f aca="false">MATCH(CONCATENATE("DISC ",TEXT($BM308,"mmm-yyyy")),Curves!$11:$11,0)</f>
        <v>32</v>
      </c>
      <c r="CD308" s="34"/>
      <c r="CE308" s="34" t="n">
        <f aca="false">MATCH(CONCATENATE("NG ",TEXT($BN308,"mmm-yyyy")),Curves!$11:$11,0)</f>
        <v>21</v>
      </c>
      <c r="CF308" s="34" t="n">
        <f aca="false">MATCH(CONCATENATE("B ",TEXT($BN308,"mmm-yyyy")),Curves!$11:$11,0)</f>
        <v>9</v>
      </c>
      <c r="CG308" s="34" t="n">
        <f aca="false">MATCH(CONCATENATE("DISC ",TEXT($BN308,"mmm-yyyy")),Curves!$11:$11,0)</f>
        <v>33</v>
      </c>
      <c r="CH308" s="34"/>
      <c r="CI308" s="34" t="n">
        <f aca="false">MATCH(CONCATENATE("NG ",TEXT($BO308,"mmm-yyyy")),Curves!$11:$11,0)</f>
        <v>22</v>
      </c>
      <c r="CJ308" s="34" t="n">
        <f aca="false">MATCH(CONCATENATE("B ",TEXT($BO308,"mmm-yyyy")),Curves!$11:$11,0)</f>
        <v>10</v>
      </c>
      <c r="CK308" s="34" t="n">
        <f aca="false">MATCH(CONCATENATE("DISC ",TEXT($BO308,"mmm-yyyy")),Curves!$11:$11,0)</f>
        <v>34</v>
      </c>
      <c r="CL308" s="34"/>
      <c r="CM308" s="34" t="n">
        <f aca="false">MATCH(CONCATENATE("NG ",TEXT($BP308,"mmm-yyyy")),Curves!$11:$11,0)</f>
        <v>23</v>
      </c>
      <c r="CN308" s="34" t="n">
        <f aca="false">MATCH(CONCATENATE("B ",TEXT($BP308,"mmm-yyyy")),Curves!$11:$11,0)</f>
        <v>11</v>
      </c>
      <c r="CO308" s="34" t="n">
        <f aca="false">MATCH(CONCATENATE("DISC ",TEXT($BP308,"mmm-yyyy")),Curves!$11:$11,0)</f>
        <v>35</v>
      </c>
      <c r="CP308" s="34"/>
      <c r="CQ308" s="34" t="n">
        <f aca="false">MATCH(CONCATENATE("NG ",TEXT($BQ308,"mmm-yyyy")),Curves!$11:$11,0)</f>
        <v>24</v>
      </c>
      <c r="CR308" s="34" t="n">
        <f aca="false">MATCH(CONCATENATE("B ",TEXT($BQ308,"mmm-yyyy")),Curves!$11:$11,0)</f>
        <v>12</v>
      </c>
      <c r="CS308" s="34" t="n">
        <f aca="false">MATCH(CONCATENATE("DISC ",TEXT($BQ308,"mmm-yyyy")),Curves!$11:$11,0)</f>
        <v>36</v>
      </c>
      <c r="CT308" s="34"/>
      <c r="CU308" s="34" t="n">
        <f aca="false">MATCH(CONCATENATE("NG ",TEXT($BR308,"mmm-yyyy")),Curves!$11:$11,0)</f>
        <v>25</v>
      </c>
      <c r="CV308" s="34" t="n">
        <f aca="false">MATCH(CONCATENATE("B ",TEXT($BR308,"mmm-yyyy")),Curves!$11:$11,0)</f>
        <v>13</v>
      </c>
      <c r="CW308" s="34" t="n">
        <f aca="false">MATCH(CONCATENATE("DISC ",TEXT($BR308,"mmm-yyyy")),Curves!$11:$11,0)</f>
        <v>37</v>
      </c>
      <c r="CX308" s="34"/>
      <c r="CY308" s="34" t="n">
        <f aca="false">MATCH(CONCATENATE("NG ",TEXT($BS308,"mmm-yyyy")),Curves!$11:$11,0)</f>
        <v>26</v>
      </c>
      <c r="CZ308" s="34" t="n">
        <f aca="false">MATCH(CONCATENATE("B ",TEXT($BS308,"mmm-yyyy")),Curves!$11:$11,0)</f>
        <v>14</v>
      </c>
      <c r="DA308" s="34" t="n">
        <f aca="false">MATCH(CONCATENATE("DISC ",TEXT($BS308,"mmm-yyyy")),Curves!$11:$11,0)</f>
        <v>38</v>
      </c>
      <c r="DB308" s="34"/>
      <c r="DC308" s="34" t="n">
        <f aca="false">MATCH(CONCATENATE("NG ",TEXT($BT308,"mmm-yyyy")),Curves!$11:$11,0)</f>
        <v>27</v>
      </c>
      <c r="DD308" s="34" t="n">
        <f aca="false">MATCH(CONCATENATE("B ",TEXT($BT308,"mmm-yyyy")),Curves!$11:$11,0)</f>
        <v>15</v>
      </c>
      <c r="DE308" s="34" t="n">
        <f aca="false">MATCH(CONCATENATE("DISC ",TEXT($BT308,"mmm-yyyy")),Curves!$11:$11,0)</f>
        <v>39</v>
      </c>
      <c r="DF308" s="34"/>
      <c r="DG308" s="34" t="n">
        <f aca="false">MATCH(CONCATENATE("NG ",TEXT($BU308,"mmm-yyyy")),Curves!$11:$11,0)</f>
        <v>28</v>
      </c>
      <c r="DH308" s="34" t="n">
        <f aca="false">MATCH(CONCATENATE("B ",TEXT($BU308,"mmm-yyyy")),Curves!$11:$11,0)</f>
        <v>16</v>
      </c>
      <c r="DI308" s="34" t="n">
        <f aca="false">MATCH(CONCATENATE("DISC ",TEXT($BU308,"mmm-yyyy")),Curves!$11:$11,0)</f>
        <v>40</v>
      </c>
      <c r="DK308" s="34" t="n">
        <f aca="false">MATCH(CONCATENATE("NG ",TEXT($BV308,"mmm-yyyy")),Curves!$11:$11,0)</f>
        <v>29</v>
      </c>
      <c r="DL308" s="34" t="n">
        <f aca="false">MATCH(CONCATENATE("B ",TEXT($BV308,"mmm-yyyy")),Curves!$11:$11,0)</f>
        <v>17</v>
      </c>
      <c r="DM308" s="34" t="n">
        <f aca="false">MATCH(CONCATENATE("DISC ",TEXT($BV308,"mmm-yyyy")),Curves!$11:$11,0)</f>
        <v>41</v>
      </c>
      <c r="DO308" s="34" t="n">
        <f aca="false">MATCH(CONCATENATE("NG ",TEXT($BW308,"mmm-yyyy")),Curves!$11:$11,0)</f>
        <v>30</v>
      </c>
      <c r="DP308" s="34" t="n">
        <f aca="false">MATCH(CONCATENATE("B ",TEXT($BW308,"mmm-yyyy")),Curves!$11:$11,0)</f>
        <v>18</v>
      </c>
      <c r="DQ308" s="34" t="n">
        <f aca="false">MATCH(CONCATENATE("DISC ",TEXT($BW308,"mmm-yyyy")),Curves!$11:$11,0)</f>
        <v>42</v>
      </c>
    </row>
    <row r="309" customFormat="false" ht="12.75" hidden="false" customHeight="false" outlineLevel="0" collapsed="false">
      <c r="B309" s="26" t="n">
        <f aca="false">IF(C309&lt;&gt;"",IF(C309&gt;=(WORKDAY(EOMONTH(C309,0)+1,-2)),EOMONTH(EOMONTH(C309,0)+1,0)+1,EOMONTH(C309,0)+1),"")</f>
        <v>36220</v>
      </c>
      <c r="C309" s="45" t="n">
        <f aca="false">IF(Curves!C318&lt;&gt;"",Curves!C318,"")</f>
        <v>36192</v>
      </c>
      <c r="D309" s="46"/>
      <c r="E309" s="47" t="n">
        <f aca="false">(T309+U309)*V309</f>
        <v>0</v>
      </c>
      <c r="F309" s="47" t="n">
        <f aca="false">(X309+Y309)*Z309</f>
        <v>0</v>
      </c>
      <c r="G309" s="47" t="n">
        <f aca="false">(AB309+AC309)*AD309</f>
        <v>0</v>
      </c>
      <c r="H309" s="47" t="n">
        <f aca="false">(AF309+AG309)*AH309</f>
        <v>0</v>
      </c>
      <c r="I309" s="47" t="n">
        <f aca="false">(AJ309+AK309)*AL309</f>
        <v>0</v>
      </c>
      <c r="J309" s="47" t="n">
        <f aca="false">(AN309+AO309)*AP309</f>
        <v>0</v>
      </c>
      <c r="K309" s="47" t="n">
        <f aca="false">(AR309+AS309)*AT309</f>
        <v>0</v>
      </c>
      <c r="L309" s="47" t="n">
        <f aca="false">(AV309+AW309)*AX309</f>
        <v>0</v>
      </c>
      <c r="M309" s="47" t="n">
        <f aca="false">(AZ309+BA309)*BB309</f>
        <v>0</v>
      </c>
      <c r="N309" s="47" t="n">
        <f aca="false">(BD309+BE309)*BF309</f>
        <v>0</v>
      </c>
      <c r="O309" s="48" t="n">
        <f aca="false">(BH309+BI309)*BJ309</f>
        <v>2.00132339620736</v>
      </c>
      <c r="P309" s="49" t="n">
        <f aca="false">MAX(E309:O309)</f>
        <v>2.00132339620736</v>
      </c>
      <c r="Q309" s="49" t="n">
        <f aca="false">MIN(O309)</f>
        <v>2.00132339620736</v>
      </c>
      <c r="R309" s="50" t="n">
        <f aca="false">IF(P309-Q309&lt;&gt;0,P309-Q309,R308)</f>
        <v>0.0218892370329566</v>
      </c>
      <c r="T309" s="31" t="n">
        <f aca="false">INDEX(Curves!$A$12:$AZ$907,$BZ309,CA309)</f>
        <v>0</v>
      </c>
      <c r="U309" s="31" t="n">
        <f aca="false">INDEX(Curves!$A$12:$AZ$907,$BZ309,CB309)</f>
        <v>0</v>
      </c>
      <c r="V309" s="31" t="n">
        <f aca="false">INDEX(Curves!$A$12:$AZ$907,$BZ309,CC309)</f>
        <v>0</v>
      </c>
      <c r="W309" s="31"/>
      <c r="X309" s="31" t="n">
        <f aca="false">INDEX(Curves!$A$12:$AZ$907,$BZ309,CE309)</f>
        <v>0</v>
      </c>
      <c r="Y309" s="31" t="n">
        <f aca="false">INDEX(Curves!$A$12:$AZ$907,$BZ309,CF309)</f>
        <v>0</v>
      </c>
      <c r="Z309" s="31" t="n">
        <f aca="false">INDEX(Curves!$A$12:$AZ$907,$BZ309,CG309)</f>
        <v>0</v>
      </c>
      <c r="AA309" s="31"/>
      <c r="AB309" s="31" t="n">
        <f aca="false">INDEX(Curves!$A$12:$AZ$907,$BZ309,CI309)</f>
        <v>0</v>
      </c>
      <c r="AC309" s="31" t="n">
        <f aca="false">INDEX(Curves!$A$12:$AZ$907,$BZ309,CJ309)</f>
        <v>0</v>
      </c>
      <c r="AD309" s="31" t="n">
        <f aca="false">INDEX(Curves!$A$12:$AZ$907,$BZ309,CK309)</f>
        <v>0</v>
      </c>
      <c r="AE309" s="31"/>
      <c r="AF309" s="31" t="n">
        <f aca="false">INDEX(Curves!$A$12:$AZ$907,$BZ309,CM309)</f>
        <v>0</v>
      </c>
      <c r="AG309" s="31" t="n">
        <f aca="false">INDEX(Curves!$A$12:$AZ$907,$BZ309,CN309)</f>
        <v>0</v>
      </c>
      <c r="AH309" s="31" t="n">
        <f aca="false">INDEX(Curves!$A$12:$AZ$907,$BZ309,CO309)</f>
        <v>0</v>
      </c>
      <c r="AI309" s="31"/>
      <c r="AJ309" s="31" t="n">
        <f aca="false">INDEX(Curves!$A$12:$AZ$907,$BZ309,CQ309)</f>
        <v>0</v>
      </c>
      <c r="AK309" s="31" t="n">
        <f aca="false">INDEX(Curves!$A$12:$AZ$907,$BZ309,CR309)</f>
        <v>0</v>
      </c>
      <c r="AL309" s="31" t="n">
        <f aca="false">INDEX(Curves!$A$12:$AZ$907,$BZ309,CS309)</f>
        <v>0</v>
      </c>
      <c r="AM309" s="31"/>
      <c r="AN309" s="31" t="n">
        <f aca="false">INDEX(Curves!$A$12:$AZ$907,$BZ309,CU309)</f>
        <v>0</v>
      </c>
      <c r="AO309" s="31" t="n">
        <f aca="false">INDEX(Curves!$A$12:$AZ$907,$BZ309,CV309)</f>
        <v>0</v>
      </c>
      <c r="AP309" s="31" t="n">
        <f aca="false">INDEX(Curves!$A$12:$AZ$907,$BZ309,CW309)</f>
        <v>0</v>
      </c>
      <c r="AQ309" s="31"/>
      <c r="AR309" s="31" t="n">
        <f aca="false">INDEX(Curves!$A$12:$AZ$907,$BZ309,CY309)</f>
        <v>0</v>
      </c>
      <c r="AS309" s="31" t="n">
        <f aca="false">INDEX(Curves!$A$12:$AZ$907,$BZ309,CZ309)</f>
        <v>0</v>
      </c>
      <c r="AT309" s="31" t="n">
        <f aca="false">INDEX(Curves!$A$12:$AZ$907,$BZ309,DA309)</f>
        <v>0</v>
      </c>
      <c r="AU309" s="31"/>
      <c r="AV309" s="31" t="n">
        <f aca="false">INDEX(Curves!$A$12:$AZ$907,$BZ309,DC309)</f>
        <v>0</v>
      </c>
      <c r="AW309" s="31" t="n">
        <f aca="false">INDEX(Curves!$A$12:$AZ$907,$BZ309,DD309)</f>
        <v>0</v>
      </c>
      <c r="AX309" s="31" t="n">
        <f aca="false">INDEX(Curves!$A$12:$AZ$907,$BZ309,DE309)</f>
        <v>0</v>
      </c>
      <c r="AY309" s="31"/>
      <c r="AZ309" s="31" t="n">
        <f aca="false">INDEX(Curves!$A$12:$AZ$907,$BZ309,DG309)</f>
        <v>0</v>
      </c>
      <c r="BA309" s="31" t="n">
        <f aca="false">INDEX(Curves!$A$12:$AZ$907,$BZ309,DH309)</f>
        <v>0</v>
      </c>
      <c r="BB309" s="31" t="n">
        <f aca="false">INDEX(Curves!$A$12:$AZ$907,$BZ309,DI309)</f>
        <v>0</v>
      </c>
      <c r="BC309" s="31"/>
      <c r="BD309" s="31" t="n">
        <f aca="false">INDEX(Curves!$A$12:$AZ$907,$BZ309,DK309)</f>
        <v>0</v>
      </c>
      <c r="BE309" s="31" t="n">
        <f aca="false">INDEX(Curves!$A$12:$AZ$907,$BZ309,DL309)</f>
        <v>0</v>
      </c>
      <c r="BF309" s="31" t="n">
        <f aca="false">INDEX(Curves!$A$12:$AZ$907,$BZ309,DM309)</f>
        <v>0</v>
      </c>
      <c r="BG309" s="31"/>
      <c r="BH309" s="31" t="n">
        <f aca="false">INDEX(Curves!$A$12:$AZ$907,$BZ309,DO309)</f>
        <v>1.744</v>
      </c>
      <c r="BI309" s="31" t="n">
        <f aca="false">INDEX(Curves!$A$12:$AZ$907,$BZ309,DP309)</f>
        <v>0.265</v>
      </c>
      <c r="BJ309" s="31" t="n">
        <f aca="false">INDEX(Curves!$A$12:$AZ$907,$BZ309,DQ309)</f>
        <v>0.996178893084799</v>
      </c>
      <c r="BK309" s="0"/>
      <c r="BL309" s="0"/>
      <c r="BM309" s="51" t="n">
        <f aca="false">BM308</f>
        <v>35916</v>
      </c>
      <c r="BN309" s="51" t="n">
        <f aca="false">EOMONTH(BM309,1)</f>
        <v>35976</v>
      </c>
      <c r="BO309" s="51" t="n">
        <f aca="false">EOMONTH(BN309,1)</f>
        <v>36007</v>
      </c>
      <c r="BP309" s="51" t="n">
        <f aca="false">EOMONTH(BO309,1)</f>
        <v>36038</v>
      </c>
      <c r="BQ309" s="51" t="n">
        <f aca="false">EOMONTH(BP309,1)</f>
        <v>36068</v>
      </c>
      <c r="BR309" s="51" t="n">
        <f aca="false">EOMONTH(BQ309,1)</f>
        <v>36099</v>
      </c>
      <c r="BS309" s="51" t="n">
        <f aca="false">EOMONTH(BR309,1)</f>
        <v>36129</v>
      </c>
      <c r="BT309" s="51" t="n">
        <f aca="false">EOMONTH(BS309,1)</f>
        <v>36160</v>
      </c>
      <c r="BU309" s="51" t="n">
        <f aca="false">EOMONTH(BT309,1)</f>
        <v>36191</v>
      </c>
      <c r="BV309" s="51" t="n">
        <f aca="false">EOMONTH(BU309,1)</f>
        <v>36219</v>
      </c>
      <c r="BW309" s="51" t="n">
        <f aca="false">EOMONTH(BV309,1)</f>
        <v>36250</v>
      </c>
      <c r="BX309" s="52"/>
      <c r="BZ309" s="34" t="n">
        <f aca="false">MATCH(C309,Curves!$C$12:$C$433,0)</f>
        <v>307</v>
      </c>
      <c r="CA309" s="34" t="n">
        <f aca="false">MATCH(CONCATENATE("NG ",TEXT($BM309,"mmm-yyyy")),Curves!$11:$11,0)</f>
        <v>20</v>
      </c>
      <c r="CB309" s="34" t="n">
        <f aca="false">MATCH(CONCATENATE("B ",TEXT($BM309,"mmm-yyyy")),Curves!$11:$11,0)</f>
        <v>8</v>
      </c>
      <c r="CC309" s="34" t="n">
        <f aca="false">MATCH(CONCATENATE("DISC ",TEXT($BM309,"mmm-yyyy")),Curves!$11:$11,0)</f>
        <v>32</v>
      </c>
      <c r="CD309" s="34"/>
      <c r="CE309" s="34" t="n">
        <f aca="false">MATCH(CONCATENATE("NG ",TEXT($BN309,"mmm-yyyy")),Curves!$11:$11,0)</f>
        <v>21</v>
      </c>
      <c r="CF309" s="34" t="n">
        <f aca="false">MATCH(CONCATENATE("B ",TEXT($BN309,"mmm-yyyy")),Curves!$11:$11,0)</f>
        <v>9</v>
      </c>
      <c r="CG309" s="34" t="n">
        <f aca="false">MATCH(CONCATENATE("DISC ",TEXT($BN309,"mmm-yyyy")),Curves!$11:$11,0)</f>
        <v>33</v>
      </c>
      <c r="CH309" s="34"/>
      <c r="CI309" s="34" t="n">
        <f aca="false">MATCH(CONCATENATE("NG ",TEXT($BO309,"mmm-yyyy")),Curves!$11:$11,0)</f>
        <v>22</v>
      </c>
      <c r="CJ309" s="34" t="n">
        <f aca="false">MATCH(CONCATENATE("B ",TEXT($BO309,"mmm-yyyy")),Curves!$11:$11,0)</f>
        <v>10</v>
      </c>
      <c r="CK309" s="34" t="n">
        <f aca="false">MATCH(CONCATENATE("DISC ",TEXT($BO309,"mmm-yyyy")),Curves!$11:$11,0)</f>
        <v>34</v>
      </c>
      <c r="CL309" s="34"/>
      <c r="CM309" s="34" t="n">
        <f aca="false">MATCH(CONCATENATE("NG ",TEXT($BP309,"mmm-yyyy")),Curves!$11:$11,0)</f>
        <v>23</v>
      </c>
      <c r="CN309" s="34" t="n">
        <f aca="false">MATCH(CONCATENATE("B ",TEXT($BP309,"mmm-yyyy")),Curves!$11:$11,0)</f>
        <v>11</v>
      </c>
      <c r="CO309" s="34" t="n">
        <f aca="false">MATCH(CONCATENATE("DISC ",TEXT($BP309,"mmm-yyyy")),Curves!$11:$11,0)</f>
        <v>35</v>
      </c>
      <c r="CP309" s="34"/>
      <c r="CQ309" s="34" t="n">
        <f aca="false">MATCH(CONCATENATE("NG ",TEXT($BQ309,"mmm-yyyy")),Curves!$11:$11,0)</f>
        <v>24</v>
      </c>
      <c r="CR309" s="34" t="n">
        <f aca="false">MATCH(CONCATENATE("B ",TEXT($BQ309,"mmm-yyyy")),Curves!$11:$11,0)</f>
        <v>12</v>
      </c>
      <c r="CS309" s="34" t="n">
        <f aca="false">MATCH(CONCATENATE("DISC ",TEXT($BQ309,"mmm-yyyy")),Curves!$11:$11,0)</f>
        <v>36</v>
      </c>
      <c r="CT309" s="34"/>
      <c r="CU309" s="34" t="n">
        <f aca="false">MATCH(CONCATENATE("NG ",TEXT($BR309,"mmm-yyyy")),Curves!$11:$11,0)</f>
        <v>25</v>
      </c>
      <c r="CV309" s="34" t="n">
        <f aca="false">MATCH(CONCATENATE("B ",TEXT($BR309,"mmm-yyyy")),Curves!$11:$11,0)</f>
        <v>13</v>
      </c>
      <c r="CW309" s="34" t="n">
        <f aca="false">MATCH(CONCATENATE("DISC ",TEXT($BR309,"mmm-yyyy")),Curves!$11:$11,0)</f>
        <v>37</v>
      </c>
      <c r="CX309" s="34"/>
      <c r="CY309" s="34" t="n">
        <f aca="false">MATCH(CONCATENATE("NG ",TEXT($BS309,"mmm-yyyy")),Curves!$11:$11,0)</f>
        <v>26</v>
      </c>
      <c r="CZ309" s="34" t="n">
        <f aca="false">MATCH(CONCATENATE("B ",TEXT($BS309,"mmm-yyyy")),Curves!$11:$11,0)</f>
        <v>14</v>
      </c>
      <c r="DA309" s="34" t="n">
        <f aca="false">MATCH(CONCATENATE("DISC ",TEXT($BS309,"mmm-yyyy")),Curves!$11:$11,0)</f>
        <v>38</v>
      </c>
      <c r="DB309" s="34"/>
      <c r="DC309" s="34" t="n">
        <f aca="false">MATCH(CONCATENATE("NG ",TEXT($BT309,"mmm-yyyy")),Curves!$11:$11,0)</f>
        <v>27</v>
      </c>
      <c r="DD309" s="34" t="n">
        <f aca="false">MATCH(CONCATENATE("B ",TEXT($BT309,"mmm-yyyy")),Curves!$11:$11,0)</f>
        <v>15</v>
      </c>
      <c r="DE309" s="34" t="n">
        <f aca="false">MATCH(CONCATENATE("DISC ",TEXT($BT309,"mmm-yyyy")),Curves!$11:$11,0)</f>
        <v>39</v>
      </c>
      <c r="DF309" s="34"/>
      <c r="DG309" s="34" t="n">
        <f aca="false">MATCH(CONCATENATE("NG ",TEXT($BU309,"mmm-yyyy")),Curves!$11:$11,0)</f>
        <v>28</v>
      </c>
      <c r="DH309" s="34" t="n">
        <f aca="false">MATCH(CONCATENATE("B ",TEXT($BU309,"mmm-yyyy")),Curves!$11:$11,0)</f>
        <v>16</v>
      </c>
      <c r="DI309" s="34" t="n">
        <f aca="false">MATCH(CONCATENATE("DISC ",TEXT($BU309,"mmm-yyyy")),Curves!$11:$11,0)</f>
        <v>40</v>
      </c>
      <c r="DK309" s="34" t="n">
        <f aca="false">MATCH(CONCATENATE("NG ",TEXT($BV309,"mmm-yyyy")),Curves!$11:$11,0)</f>
        <v>29</v>
      </c>
      <c r="DL309" s="34" t="n">
        <f aca="false">MATCH(CONCATENATE("B ",TEXT($BV309,"mmm-yyyy")),Curves!$11:$11,0)</f>
        <v>17</v>
      </c>
      <c r="DM309" s="34" t="n">
        <f aca="false">MATCH(CONCATENATE("DISC ",TEXT($BV309,"mmm-yyyy")),Curves!$11:$11,0)</f>
        <v>41</v>
      </c>
      <c r="DO309" s="34" t="n">
        <f aca="false">MATCH(CONCATENATE("NG ",TEXT($BW309,"mmm-yyyy")),Curves!$11:$11,0)</f>
        <v>30</v>
      </c>
      <c r="DP309" s="34" t="n">
        <f aca="false">MATCH(CONCATENATE("B ",TEXT($BW309,"mmm-yyyy")),Curves!$11:$11,0)</f>
        <v>18</v>
      </c>
      <c r="DQ309" s="34" t="n">
        <f aca="false">MATCH(CONCATENATE("DISC ",TEXT($BW309,"mmm-yyyy")),Curves!$11:$11,0)</f>
        <v>42</v>
      </c>
    </row>
    <row r="310" customFormat="false" ht="12.75" hidden="false" customHeight="false" outlineLevel="0" collapsed="false">
      <c r="B310" s="26" t="n">
        <f aca="false">IF(C310&lt;&gt;"",IF(C310&gt;=(WORKDAY(EOMONTH(C310,0)+1,-2)),EOMONTH(EOMONTH(C310,0)+1,0)+1,EOMONTH(C310,0)+1),"")</f>
        <v>36220</v>
      </c>
      <c r="C310" s="45" t="n">
        <f aca="false">IF(Curves!C319&lt;&gt;"",Curves!C319,"")</f>
        <v>36193</v>
      </c>
      <c r="D310" s="46"/>
      <c r="E310" s="47" t="n">
        <f aca="false">(T310+U310)*V310</f>
        <v>0</v>
      </c>
      <c r="F310" s="47" t="n">
        <f aca="false">(X310+Y310)*Z310</f>
        <v>0</v>
      </c>
      <c r="G310" s="47" t="n">
        <f aca="false">(AB310+AC310)*AD310</f>
        <v>0</v>
      </c>
      <c r="H310" s="47" t="n">
        <f aca="false">(AF310+AG310)*AH310</f>
        <v>0</v>
      </c>
      <c r="I310" s="47" t="n">
        <f aca="false">(AJ310+AK310)*AL310</f>
        <v>0</v>
      </c>
      <c r="J310" s="47" t="n">
        <f aca="false">(AN310+AO310)*AP310</f>
        <v>0</v>
      </c>
      <c r="K310" s="47" t="n">
        <f aca="false">(AR310+AS310)*AT310</f>
        <v>0</v>
      </c>
      <c r="L310" s="47" t="n">
        <f aca="false">(AV310+AW310)*AX310</f>
        <v>0</v>
      </c>
      <c r="M310" s="47" t="n">
        <f aca="false">(AZ310+BA310)*BB310</f>
        <v>0</v>
      </c>
      <c r="N310" s="47" t="n">
        <f aca="false">(BD310+BE310)*BF310</f>
        <v>0</v>
      </c>
      <c r="O310" s="48" t="n">
        <f aca="false">(BH310+BI310)*BJ310</f>
        <v>2.07034658697451</v>
      </c>
      <c r="P310" s="49" t="n">
        <f aca="false">MAX(E310:O310)</f>
        <v>2.07034658697451</v>
      </c>
      <c r="Q310" s="49" t="n">
        <f aca="false">MIN(O310)</f>
        <v>2.07034658697451</v>
      </c>
      <c r="R310" s="50" t="n">
        <f aca="false">IF(P310-Q310&lt;&gt;0,P310-Q310,R309)</f>
        <v>0.0218892370329566</v>
      </c>
      <c r="T310" s="31" t="n">
        <f aca="false">INDEX(Curves!$A$12:$AZ$907,$BZ310,CA310)</f>
        <v>0</v>
      </c>
      <c r="U310" s="31" t="n">
        <f aca="false">INDEX(Curves!$A$12:$AZ$907,$BZ310,CB310)</f>
        <v>0</v>
      </c>
      <c r="V310" s="31" t="n">
        <f aca="false">INDEX(Curves!$A$12:$AZ$907,$BZ310,CC310)</f>
        <v>0</v>
      </c>
      <c r="W310" s="31"/>
      <c r="X310" s="31" t="n">
        <f aca="false">INDEX(Curves!$A$12:$AZ$907,$BZ310,CE310)</f>
        <v>0</v>
      </c>
      <c r="Y310" s="31" t="n">
        <f aca="false">INDEX(Curves!$A$12:$AZ$907,$BZ310,CF310)</f>
        <v>0</v>
      </c>
      <c r="Z310" s="31" t="n">
        <f aca="false">INDEX(Curves!$A$12:$AZ$907,$BZ310,CG310)</f>
        <v>0</v>
      </c>
      <c r="AA310" s="31"/>
      <c r="AB310" s="31" t="n">
        <f aca="false">INDEX(Curves!$A$12:$AZ$907,$BZ310,CI310)</f>
        <v>0</v>
      </c>
      <c r="AC310" s="31" t="n">
        <f aca="false">INDEX(Curves!$A$12:$AZ$907,$BZ310,CJ310)</f>
        <v>0</v>
      </c>
      <c r="AD310" s="31" t="n">
        <f aca="false">INDEX(Curves!$A$12:$AZ$907,$BZ310,CK310)</f>
        <v>0</v>
      </c>
      <c r="AE310" s="31"/>
      <c r="AF310" s="31" t="n">
        <f aca="false">INDEX(Curves!$A$12:$AZ$907,$BZ310,CM310)</f>
        <v>0</v>
      </c>
      <c r="AG310" s="31" t="n">
        <f aca="false">INDEX(Curves!$A$12:$AZ$907,$BZ310,CN310)</f>
        <v>0</v>
      </c>
      <c r="AH310" s="31" t="n">
        <f aca="false">INDEX(Curves!$A$12:$AZ$907,$BZ310,CO310)</f>
        <v>0</v>
      </c>
      <c r="AI310" s="31"/>
      <c r="AJ310" s="31" t="n">
        <f aca="false">INDEX(Curves!$A$12:$AZ$907,$BZ310,CQ310)</f>
        <v>0</v>
      </c>
      <c r="AK310" s="31" t="n">
        <f aca="false">INDEX(Curves!$A$12:$AZ$907,$BZ310,CR310)</f>
        <v>0</v>
      </c>
      <c r="AL310" s="31" t="n">
        <f aca="false">INDEX(Curves!$A$12:$AZ$907,$BZ310,CS310)</f>
        <v>0</v>
      </c>
      <c r="AM310" s="31"/>
      <c r="AN310" s="31" t="n">
        <f aca="false">INDEX(Curves!$A$12:$AZ$907,$BZ310,CU310)</f>
        <v>0</v>
      </c>
      <c r="AO310" s="31" t="n">
        <f aca="false">INDEX(Curves!$A$12:$AZ$907,$BZ310,CV310)</f>
        <v>0</v>
      </c>
      <c r="AP310" s="31" t="n">
        <f aca="false">INDEX(Curves!$A$12:$AZ$907,$BZ310,CW310)</f>
        <v>0</v>
      </c>
      <c r="AQ310" s="31"/>
      <c r="AR310" s="31" t="n">
        <f aca="false">INDEX(Curves!$A$12:$AZ$907,$BZ310,CY310)</f>
        <v>0</v>
      </c>
      <c r="AS310" s="31" t="n">
        <f aca="false">INDEX(Curves!$A$12:$AZ$907,$BZ310,CZ310)</f>
        <v>0</v>
      </c>
      <c r="AT310" s="31" t="n">
        <f aca="false">INDEX(Curves!$A$12:$AZ$907,$BZ310,DA310)</f>
        <v>0</v>
      </c>
      <c r="AU310" s="31"/>
      <c r="AV310" s="31" t="n">
        <f aca="false">INDEX(Curves!$A$12:$AZ$907,$BZ310,DC310)</f>
        <v>0</v>
      </c>
      <c r="AW310" s="31" t="n">
        <f aca="false">INDEX(Curves!$A$12:$AZ$907,$BZ310,DD310)</f>
        <v>0</v>
      </c>
      <c r="AX310" s="31" t="n">
        <f aca="false">INDEX(Curves!$A$12:$AZ$907,$BZ310,DE310)</f>
        <v>0</v>
      </c>
      <c r="AY310" s="31"/>
      <c r="AZ310" s="31" t="n">
        <f aca="false">INDEX(Curves!$A$12:$AZ$907,$BZ310,DG310)</f>
        <v>0</v>
      </c>
      <c r="BA310" s="31" t="n">
        <f aca="false">INDEX(Curves!$A$12:$AZ$907,$BZ310,DH310)</f>
        <v>0</v>
      </c>
      <c r="BB310" s="31" t="n">
        <f aca="false">INDEX(Curves!$A$12:$AZ$907,$BZ310,DI310)</f>
        <v>0</v>
      </c>
      <c r="BC310" s="31"/>
      <c r="BD310" s="31" t="n">
        <f aca="false">INDEX(Curves!$A$12:$AZ$907,$BZ310,DK310)</f>
        <v>0</v>
      </c>
      <c r="BE310" s="31" t="n">
        <f aca="false">INDEX(Curves!$A$12:$AZ$907,$BZ310,DL310)</f>
        <v>0</v>
      </c>
      <c r="BF310" s="31" t="n">
        <f aca="false">INDEX(Curves!$A$12:$AZ$907,$BZ310,DM310)</f>
        <v>0</v>
      </c>
      <c r="BG310" s="31"/>
      <c r="BH310" s="31" t="n">
        <f aca="false">INDEX(Curves!$A$12:$AZ$907,$BZ310,DO310)</f>
        <v>1.818</v>
      </c>
      <c r="BI310" s="31" t="n">
        <f aca="false">INDEX(Curves!$A$12:$AZ$907,$BZ310,DP310)</f>
        <v>0.26</v>
      </c>
      <c r="BJ310" s="31" t="n">
        <f aca="false">INDEX(Curves!$A$12:$AZ$907,$BZ310,DQ310)</f>
        <v>0.996316933096494</v>
      </c>
      <c r="BK310" s="0"/>
      <c r="BL310" s="0"/>
      <c r="BM310" s="51" t="n">
        <f aca="false">BM309</f>
        <v>35916</v>
      </c>
      <c r="BN310" s="51" t="n">
        <f aca="false">EOMONTH(BM310,1)</f>
        <v>35976</v>
      </c>
      <c r="BO310" s="51" t="n">
        <f aca="false">EOMONTH(BN310,1)</f>
        <v>36007</v>
      </c>
      <c r="BP310" s="51" t="n">
        <f aca="false">EOMONTH(BO310,1)</f>
        <v>36038</v>
      </c>
      <c r="BQ310" s="51" t="n">
        <f aca="false">EOMONTH(BP310,1)</f>
        <v>36068</v>
      </c>
      <c r="BR310" s="51" t="n">
        <f aca="false">EOMONTH(BQ310,1)</f>
        <v>36099</v>
      </c>
      <c r="BS310" s="51" t="n">
        <f aca="false">EOMONTH(BR310,1)</f>
        <v>36129</v>
      </c>
      <c r="BT310" s="51" t="n">
        <f aca="false">EOMONTH(BS310,1)</f>
        <v>36160</v>
      </c>
      <c r="BU310" s="51" t="n">
        <f aca="false">EOMONTH(BT310,1)</f>
        <v>36191</v>
      </c>
      <c r="BV310" s="51" t="n">
        <f aca="false">EOMONTH(BU310,1)</f>
        <v>36219</v>
      </c>
      <c r="BW310" s="51" t="n">
        <f aca="false">EOMONTH(BV310,1)</f>
        <v>36250</v>
      </c>
      <c r="BX310" s="52"/>
      <c r="BZ310" s="34" t="n">
        <f aca="false">MATCH(C310,Curves!$C$12:$C$433,0)</f>
        <v>308</v>
      </c>
      <c r="CA310" s="34" t="n">
        <f aca="false">MATCH(CONCATENATE("NG ",TEXT($BM310,"mmm-yyyy")),Curves!$11:$11,0)</f>
        <v>20</v>
      </c>
      <c r="CB310" s="34" t="n">
        <f aca="false">MATCH(CONCATENATE("B ",TEXT($BM310,"mmm-yyyy")),Curves!$11:$11,0)</f>
        <v>8</v>
      </c>
      <c r="CC310" s="34" t="n">
        <f aca="false">MATCH(CONCATENATE("DISC ",TEXT($BM310,"mmm-yyyy")),Curves!$11:$11,0)</f>
        <v>32</v>
      </c>
      <c r="CD310" s="34"/>
      <c r="CE310" s="34" t="n">
        <f aca="false">MATCH(CONCATENATE("NG ",TEXT($BN310,"mmm-yyyy")),Curves!$11:$11,0)</f>
        <v>21</v>
      </c>
      <c r="CF310" s="34" t="n">
        <f aca="false">MATCH(CONCATENATE("B ",TEXT($BN310,"mmm-yyyy")),Curves!$11:$11,0)</f>
        <v>9</v>
      </c>
      <c r="CG310" s="34" t="n">
        <f aca="false">MATCH(CONCATENATE("DISC ",TEXT($BN310,"mmm-yyyy")),Curves!$11:$11,0)</f>
        <v>33</v>
      </c>
      <c r="CH310" s="34"/>
      <c r="CI310" s="34" t="n">
        <f aca="false">MATCH(CONCATENATE("NG ",TEXT($BO310,"mmm-yyyy")),Curves!$11:$11,0)</f>
        <v>22</v>
      </c>
      <c r="CJ310" s="34" t="n">
        <f aca="false">MATCH(CONCATENATE("B ",TEXT($BO310,"mmm-yyyy")),Curves!$11:$11,0)</f>
        <v>10</v>
      </c>
      <c r="CK310" s="34" t="n">
        <f aca="false">MATCH(CONCATENATE("DISC ",TEXT($BO310,"mmm-yyyy")),Curves!$11:$11,0)</f>
        <v>34</v>
      </c>
      <c r="CL310" s="34"/>
      <c r="CM310" s="34" t="n">
        <f aca="false">MATCH(CONCATENATE("NG ",TEXT($BP310,"mmm-yyyy")),Curves!$11:$11,0)</f>
        <v>23</v>
      </c>
      <c r="CN310" s="34" t="n">
        <f aca="false">MATCH(CONCATENATE("B ",TEXT($BP310,"mmm-yyyy")),Curves!$11:$11,0)</f>
        <v>11</v>
      </c>
      <c r="CO310" s="34" t="n">
        <f aca="false">MATCH(CONCATENATE("DISC ",TEXT($BP310,"mmm-yyyy")),Curves!$11:$11,0)</f>
        <v>35</v>
      </c>
      <c r="CP310" s="34"/>
      <c r="CQ310" s="34" t="n">
        <f aca="false">MATCH(CONCATENATE("NG ",TEXT($BQ310,"mmm-yyyy")),Curves!$11:$11,0)</f>
        <v>24</v>
      </c>
      <c r="CR310" s="34" t="n">
        <f aca="false">MATCH(CONCATENATE("B ",TEXT($BQ310,"mmm-yyyy")),Curves!$11:$11,0)</f>
        <v>12</v>
      </c>
      <c r="CS310" s="34" t="n">
        <f aca="false">MATCH(CONCATENATE("DISC ",TEXT($BQ310,"mmm-yyyy")),Curves!$11:$11,0)</f>
        <v>36</v>
      </c>
      <c r="CT310" s="34"/>
      <c r="CU310" s="34" t="n">
        <f aca="false">MATCH(CONCATENATE("NG ",TEXT($BR310,"mmm-yyyy")),Curves!$11:$11,0)</f>
        <v>25</v>
      </c>
      <c r="CV310" s="34" t="n">
        <f aca="false">MATCH(CONCATENATE("B ",TEXT($BR310,"mmm-yyyy")),Curves!$11:$11,0)</f>
        <v>13</v>
      </c>
      <c r="CW310" s="34" t="n">
        <f aca="false">MATCH(CONCATENATE("DISC ",TEXT($BR310,"mmm-yyyy")),Curves!$11:$11,0)</f>
        <v>37</v>
      </c>
      <c r="CX310" s="34"/>
      <c r="CY310" s="34" t="n">
        <f aca="false">MATCH(CONCATENATE("NG ",TEXT($BS310,"mmm-yyyy")),Curves!$11:$11,0)</f>
        <v>26</v>
      </c>
      <c r="CZ310" s="34" t="n">
        <f aca="false">MATCH(CONCATENATE("B ",TEXT($BS310,"mmm-yyyy")),Curves!$11:$11,0)</f>
        <v>14</v>
      </c>
      <c r="DA310" s="34" t="n">
        <f aca="false">MATCH(CONCATENATE("DISC ",TEXT($BS310,"mmm-yyyy")),Curves!$11:$11,0)</f>
        <v>38</v>
      </c>
      <c r="DB310" s="34"/>
      <c r="DC310" s="34" t="n">
        <f aca="false">MATCH(CONCATENATE("NG ",TEXT($BT310,"mmm-yyyy")),Curves!$11:$11,0)</f>
        <v>27</v>
      </c>
      <c r="DD310" s="34" t="n">
        <f aca="false">MATCH(CONCATENATE("B ",TEXT($BT310,"mmm-yyyy")),Curves!$11:$11,0)</f>
        <v>15</v>
      </c>
      <c r="DE310" s="34" t="n">
        <f aca="false">MATCH(CONCATENATE("DISC ",TEXT($BT310,"mmm-yyyy")),Curves!$11:$11,0)</f>
        <v>39</v>
      </c>
      <c r="DF310" s="34"/>
      <c r="DG310" s="34" t="n">
        <f aca="false">MATCH(CONCATENATE("NG ",TEXT($BU310,"mmm-yyyy")),Curves!$11:$11,0)</f>
        <v>28</v>
      </c>
      <c r="DH310" s="34" t="n">
        <f aca="false">MATCH(CONCATENATE("B ",TEXT($BU310,"mmm-yyyy")),Curves!$11:$11,0)</f>
        <v>16</v>
      </c>
      <c r="DI310" s="34" t="n">
        <f aca="false">MATCH(CONCATENATE("DISC ",TEXT($BU310,"mmm-yyyy")),Curves!$11:$11,0)</f>
        <v>40</v>
      </c>
      <c r="DK310" s="34" t="n">
        <f aca="false">MATCH(CONCATENATE("NG ",TEXT($BV310,"mmm-yyyy")),Curves!$11:$11,0)</f>
        <v>29</v>
      </c>
      <c r="DL310" s="34" t="n">
        <f aca="false">MATCH(CONCATENATE("B ",TEXT($BV310,"mmm-yyyy")),Curves!$11:$11,0)</f>
        <v>17</v>
      </c>
      <c r="DM310" s="34" t="n">
        <f aca="false">MATCH(CONCATENATE("DISC ",TEXT($BV310,"mmm-yyyy")),Curves!$11:$11,0)</f>
        <v>41</v>
      </c>
      <c r="DO310" s="34" t="n">
        <f aca="false">MATCH(CONCATENATE("NG ",TEXT($BW310,"mmm-yyyy")),Curves!$11:$11,0)</f>
        <v>30</v>
      </c>
      <c r="DP310" s="34" t="n">
        <f aca="false">MATCH(CONCATENATE("B ",TEXT($BW310,"mmm-yyyy")),Curves!$11:$11,0)</f>
        <v>18</v>
      </c>
      <c r="DQ310" s="34" t="n">
        <f aca="false">MATCH(CONCATENATE("DISC ",TEXT($BW310,"mmm-yyyy")),Curves!$11:$11,0)</f>
        <v>42</v>
      </c>
    </row>
    <row r="311" customFormat="false" ht="12.75" hidden="false" customHeight="false" outlineLevel="0" collapsed="false">
      <c r="B311" s="26" t="n">
        <f aca="false">IF(C311&lt;&gt;"",IF(C311&gt;=(WORKDAY(EOMONTH(C311,0)+1,-2)),EOMONTH(EOMONTH(C311,0)+1,0)+1,EOMONTH(C311,0)+1),"")</f>
        <v>36220</v>
      </c>
      <c r="C311" s="45" t="n">
        <f aca="false">IF(Curves!C320&lt;&gt;"",Curves!C320,"")</f>
        <v>36194</v>
      </c>
      <c r="D311" s="46"/>
      <c r="E311" s="47" t="n">
        <f aca="false">(T311+U311)*V311</f>
        <v>0</v>
      </c>
      <c r="F311" s="47" t="n">
        <f aca="false">(X311+Y311)*Z311</f>
        <v>0</v>
      </c>
      <c r="G311" s="47" t="n">
        <f aca="false">(AB311+AC311)*AD311</f>
        <v>0</v>
      </c>
      <c r="H311" s="47" t="n">
        <f aca="false">(AF311+AG311)*AH311</f>
        <v>0</v>
      </c>
      <c r="I311" s="47" t="n">
        <f aca="false">(AJ311+AK311)*AL311</f>
        <v>0</v>
      </c>
      <c r="J311" s="47" t="n">
        <f aca="false">(AN311+AO311)*AP311</f>
        <v>0</v>
      </c>
      <c r="K311" s="47" t="n">
        <f aca="false">(AR311+AS311)*AT311</f>
        <v>0</v>
      </c>
      <c r="L311" s="47" t="n">
        <f aca="false">(AV311+AW311)*AX311</f>
        <v>0</v>
      </c>
      <c r="M311" s="47" t="n">
        <f aca="false">(AZ311+BA311)*BB311</f>
        <v>0</v>
      </c>
      <c r="N311" s="47" t="n">
        <f aca="false">(BD311+BE311)*BF311</f>
        <v>0</v>
      </c>
      <c r="O311" s="48" t="n">
        <f aca="false">(BH311+BI311)*BJ311</f>
        <v>2.02280336002189</v>
      </c>
      <c r="P311" s="49" t="n">
        <f aca="false">MAX(E311:O311)</f>
        <v>2.02280336002189</v>
      </c>
      <c r="Q311" s="49" t="n">
        <f aca="false">MIN(O311)</f>
        <v>2.02280336002189</v>
      </c>
      <c r="R311" s="50" t="n">
        <f aca="false">IF(P311-Q311&lt;&gt;0,P311-Q311,R310)</f>
        <v>0.0218892370329566</v>
      </c>
      <c r="T311" s="31" t="n">
        <f aca="false">INDEX(Curves!$A$12:$AZ$907,$BZ311,CA311)</f>
        <v>0</v>
      </c>
      <c r="U311" s="31" t="n">
        <f aca="false">INDEX(Curves!$A$12:$AZ$907,$BZ311,CB311)</f>
        <v>0</v>
      </c>
      <c r="V311" s="31" t="n">
        <f aca="false">INDEX(Curves!$A$12:$AZ$907,$BZ311,CC311)</f>
        <v>0</v>
      </c>
      <c r="W311" s="31"/>
      <c r="X311" s="31" t="n">
        <f aca="false">INDEX(Curves!$A$12:$AZ$907,$BZ311,CE311)</f>
        <v>0</v>
      </c>
      <c r="Y311" s="31" t="n">
        <f aca="false">INDEX(Curves!$A$12:$AZ$907,$BZ311,CF311)</f>
        <v>0</v>
      </c>
      <c r="Z311" s="31" t="n">
        <f aca="false">INDEX(Curves!$A$12:$AZ$907,$BZ311,CG311)</f>
        <v>0</v>
      </c>
      <c r="AA311" s="31"/>
      <c r="AB311" s="31" t="n">
        <f aca="false">INDEX(Curves!$A$12:$AZ$907,$BZ311,CI311)</f>
        <v>0</v>
      </c>
      <c r="AC311" s="31" t="n">
        <f aca="false">INDEX(Curves!$A$12:$AZ$907,$BZ311,CJ311)</f>
        <v>0</v>
      </c>
      <c r="AD311" s="31" t="n">
        <f aca="false">INDEX(Curves!$A$12:$AZ$907,$BZ311,CK311)</f>
        <v>0</v>
      </c>
      <c r="AE311" s="31"/>
      <c r="AF311" s="31" t="n">
        <f aca="false">INDEX(Curves!$A$12:$AZ$907,$BZ311,CM311)</f>
        <v>0</v>
      </c>
      <c r="AG311" s="31" t="n">
        <f aca="false">INDEX(Curves!$A$12:$AZ$907,$BZ311,CN311)</f>
        <v>0</v>
      </c>
      <c r="AH311" s="31" t="n">
        <f aca="false">INDEX(Curves!$A$12:$AZ$907,$BZ311,CO311)</f>
        <v>0</v>
      </c>
      <c r="AI311" s="31"/>
      <c r="AJ311" s="31" t="n">
        <f aca="false">INDEX(Curves!$A$12:$AZ$907,$BZ311,CQ311)</f>
        <v>0</v>
      </c>
      <c r="AK311" s="31" t="n">
        <f aca="false">INDEX(Curves!$A$12:$AZ$907,$BZ311,CR311)</f>
        <v>0</v>
      </c>
      <c r="AL311" s="31" t="n">
        <f aca="false">INDEX(Curves!$A$12:$AZ$907,$BZ311,CS311)</f>
        <v>0</v>
      </c>
      <c r="AM311" s="31"/>
      <c r="AN311" s="31" t="n">
        <f aca="false">INDEX(Curves!$A$12:$AZ$907,$BZ311,CU311)</f>
        <v>0</v>
      </c>
      <c r="AO311" s="31" t="n">
        <f aca="false">INDEX(Curves!$A$12:$AZ$907,$BZ311,CV311)</f>
        <v>0</v>
      </c>
      <c r="AP311" s="31" t="n">
        <f aca="false">INDEX(Curves!$A$12:$AZ$907,$BZ311,CW311)</f>
        <v>0</v>
      </c>
      <c r="AQ311" s="31"/>
      <c r="AR311" s="31" t="n">
        <f aca="false">INDEX(Curves!$A$12:$AZ$907,$BZ311,CY311)</f>
        <v>0</v>
      </c>
      <c r="AS311" s="31" t="n">
        <f aca="false">INDEX(Curves!$A$12:$AZ$907,$BZ311,CZ311)</f>
        <v>0</v>
      </c>
      <c r="AT311" s="31" t="n">
        <f aca="false">INDEX(Curves!$A$12:$AZ$907,$BZ311,DA311)</f>
        <v>0</v>
      </c>
      <c r="AU311" s="31"/>
      <c r="AV311" s="31" t="n">
        <f aca="false">INDEX(Curves!$A$12:$AZ$907,$BZ311,DC311)</f>
        <v>0</v>
      </c>
      <c r="AW311" s="31" t="n">
        <f aca="false">INDEX(Curves!$A$12:$AZ$907,$BZ311,DD311)</f>
        <v>0</v>
      </c>
      <c r="AX311" s="31" t="n">
        <f aca="false">INDEX(Curves!$A$12:$AZ$907,$BZ311,DE311)</f>
        <v>0</v>
      </c>
      <c r="AY311" s="31"/>
      <c r="AZ311" s="31" t="n">
        <f aca="false">INDEX(Curves!$A$12:$AZ$907,$BZ311,DG311)</f>
        <v>0</v>
      </c>
      <c r="BA311" s="31" t="n">
        <f aca="false">INDEX(Curves!$A$12:$AZ$907,$BZ311,DH311)</f>
        <v>0</v>
      </c>
      <c r="BB311" s="31" t="n">
        <f aca="false">INDEX(Curves!$A$12:$AZ$907,$BZ311,DI311)</f>
        <v>0</v>
      </c>
      <c r="BC311" s="31"/>
      <c r="BD311" s="31" t="n">
        <f aca="false">INDEX(Curves!$A$12:$AZ$907,$BZ311,DK311)</f>
        <v>0</v>
      </c>
      <c r="BE311" s="31" t="n">
        <f aca="false">INDEX(Curves!$A$12:$AZ$907,$BZ311,DL311)</f>
        <v>0</v>
      </c>
      <c r="BF311" s="31" t="n">
        <f aca="false">INDEX(Curves!$A$12:$AZ$907,$BZ311,DM311)</f>
        <v>0</v>
      </c>
      <c r="BG311" s="31"/>
      <c r="BH311" s="31" t="n">
        <f aca="false">INDEX(Curves!$A$12:$AZ$907,$BZ311,DO311)</f>
        <v>1.765</v>
      </c>
      <c r="BI311" s="31" t="n">
        <f aca="false">INDEX(Curves!$A$12:$AZ$907,$BZ311,DP311)</f>
        <v>0.265</v>
      </c>
      <c r="BJ311" s="31" t="n">
        <f aca="false">INDEX(Curves!$A$12:$AZ$907,$BZ311,DQ311)</f>
        <v>0.996454857153642</v>
      </c>
      <c r="BK311" s="0"/>
      <c r="BL311" s="0"/>
      <c r="BM311" s="51" t="n">
        <f aca="false">BM310</f>
        <v>35916</v>
      </c>
      <c r="BN311" s="51" t="n">
        <f aca="false">EOMONTH(BM311,1)</f>
        <v>35976</v>
      </c>
      <c r="BO311" s="51" t="n">
        <f aca="false">EOMONTH(BN311,1)</f>
        <v>36007</v>
      </c>
      <c r="BP311" s="51" t="n">
        <f aca="false">EOMONTH(BO311,1)</f>
        <v>36038</v>
      </c>
      <c r="BQ311" s="51" t="n">
        <f aca="false">EOMONTH(BP311,1)</f>
        <v>36068</v>
      </c>
      <c r="BR311" s="51" t="n">
        <f aca="false">EOMONTH(BQ311,1)</f>
        <v>36099</v>
      </c>
      <c r="BS311" s="51" t="n">
        <f aca="false">EOMONTH(BR311,1)</f>
        <v>36129</v>
      </c>
      <c r="BT311" s="51" t="n">
        <f aca="false">EOMONTH(BS311,1)</f>
        <v>36160</v>
      </c>
      <c r="BU311" s="51" t="n">
        <f aca="false">EOMONTH(BT311,1)</f>
        <v>36191</v>
      </c>
      <c r="BV311" s="51" t="n">
        <f aca="false">EOMONTH(BU311,1)</f>
        <v>36219</v>
      </c>
      <c r="BW311" s="51" t="n">
        <f aca="false">EOMONTH(BV311,1)</f>
        <v>36250</v>
      </c>
      <c r="BX311" s="52"/>
      <c r="BZ311" s="34" t="n">
        <f aca="false">MATCH(C311,Curves!$C$12:$C$433,0)</f>
        <v>309</v>
      </c>
      <c r="CA311" s="34" t="n">
        <f aca="false">MATCH(CONCATENATE("NG ",TEXT($BM311,"mmm-yyyy")),Curves!$11:$11,0)</f>
        <v>20</v>
      </c>
      <c r="CB311" s="34" t="n">
        <f aca="false">MATCH(CONCATENATE("B ",TEXT($BM311,"mmm-yyyy")),Curves!$11:$11,0)</f>
        <v>8</v>
      </c>
      <c r="CC311" s="34" t="n">
        <f aca="false">MATCH(CONCATENATE("DISC ",TEXT($BM311,"mmm-yyyy")),Curves!$11:$11,0)</f>
        <v>32</v>
      </c>
      <c r="CD311" s="34"/>
      <c r="CE311" s="34" t="n">
        <f aca="false">MATCH(CONCATENATE("NG ",TEXT($BN311,"mmm-yyyy")),Curves!$11:$11,0)</f>
        <v>21</v>
      </c>
      <c r="CF311" s="34" t="n">
        <f aca="false">MATCH(CONCATENATE("B ",TEXT($BN311,"mmm-yyyy")),Curves!$11:$11,0)</f>
        <v>9</v>
      </c>
      <c r="CG311" s="34" t="n">
        <f aca="false">MATCH(CONCATENATE("DISC ",TEXT($BN311,"mmm-yyyy")),Curves!$11:$11,0)</f>
        <v>33</v>
      </c>
      <c r="CH311" s="34"/>
      <c r="CI311" s="34" t="n">
        <f aca="false">MATCH(CONCATENATE("NG ",TEXT($BO311,"mmm-yyyy")),Curves!$11:$11,0)</f>
        <v>22</v>
      </c>
      <c r="CJ311" s="34" t="n">
        <f aca="false">MATCH(CONCATENATE("B ",TEXT($BO311,"mmm-yyyy")),Curves!$11:$11,0)</f>
        <v>10</v>
      </c>
      <c r="CK311" s="34" t="n">
        <f aca="false">MATCH(CONCATENATE("DISC ",TEXT($BO311,"mmm-yyyy")),Curves!$11:$11,0)</f>
        <v>34</v>
      </c>
      <c r="CL311" s="34"/>
      <c r="CM311" s="34" t="n">
        <f aca="false">MATCH(CONCATENATE("NG ",TEXT($BP311,"mmm-yyyy")),Curves!$11:$11,0)</f>
        <v>23</v>
      </c>
      <c r="CN311" s="34" t="n">
        <f aca="false">MATCH(CONCATENATE("B ",TEXT($BP311,"mmm-yyyy")),Curves!$11:$11,0)</f>
        <v>11</v>
      </c>
      <c r="CO311" s="34" t="n">
        <f aca="false">MATCH(CONCATENATE("DISC ",TEXT($BP311,"mmm-yyyy")),Curves!$11:$11,0)</f>
        <v>35</v>
      </c>
      <c r="CP311" s="34"/>
      <c r="CQ311" s="34" t="n">
        <f aca="false">MATCH(CONCATENATE("NG ",TEXT($BQ311,"mmm-yyyy")),Curves!$11:$11,0)</f>
        <v>24</v>
      </c>
      <c r="CR311" s="34" t="n">
        <f aca="false">MATCH(CONCATENATE("B ",TEXT($BQ311,"mmm-yyyy")),Curves!$11:$11,0)</f>
        <v>12</v>
      </c>
      <c r="CS311" s="34" t="n">
        <f aca="false">MATCH(CONCATENATE("DISC ",TEXT($BQ311,"mmm-yyyy")),Curves!$11:$11,0)</f>
        <v>36</v>
      </c>
      <c r="CT311" s="34"/>
      <c r="CU311" s="34" t="n">
        <f aca="false">MATCH(CONCATENATE("NG ",TEXT($BR311,"mmm-yyyy")),Curves!$11:$11,0)</f>
        <v>25</v>
      </c>
      <c r="CV311" s="34" t="n">
        <f aca="false">MATCH(CONCATENATE("B ",TEXT($BR311,"mmm-yyyy")),Curves!$11:$11,0)</f>
        <v>13</v>
      </c>
      <c r="CW311" s="34" t="n">
        <f aca="false">MATCH(CONCATENATE("DISC ",TEXT($BR311,"mmm-yyyy")),Curves!$11:$11,0)</f>
        <v>37</v>
      </c>
      <c r="CX311" s="34"/>
      <c r="CY311" s="34" t="n">
        <f aca="false">MATCH(CONCATENATE("NG ",TEXT($BS311,"mmm-yyyy")),Curves!$11:$11,0)</f>
        <v>26</v>
      </c>
      <c r="CZ311" s="34" t="n">
        <f aca="false">MATCH(CONCATENATE("B ",TEXT($BS311,"mmm-yyyy")),Curves!$11:$11,0)</f>
        <v>14</v>
      </c>
      <c r="DA311" s="34" t="n">
        <f aca="false">MATCH(CONCATENATE("DISC ",TEXT($BS311,"mmm-yyyy")),Curves!$11:$11,0)</f>
        <v>38</v>
      </c>
      <c r="DB311" s="34"/>
      <c r="DC311" s="34" t="n">
        <f aca="false">MATCH(CONCATENATE("NG ",TEXT($BT311,"mmm-yyyy")),Curves!$11:$11,0)</f>
        <v>27</v>
      </c>
      <c r="DD311" s="34" t="n">
        <f aca="false">MATCH(CONCATENATE("B ",TEXT($BT311,"mmm-yyyy")),Curves!$11:$11,0)</f>
        <v>15</v>
      </c>
      <c r="DE311" s="34" t="n">
        <f aca="false">MATCH(CONCATENATE("DISC ",TEXT($BT311,"mmm-yyyy")),Curves!$11:$11,0)</f>
        <v>39</v>
      </c>
      <c r="DF311" s="34"/>
      <c r="DG311" s="34" t="n">
        <f aca="false">MATCH(CONCATENATE("NG ",TEXT($BU311,"mmm-yyyy")),Curves!$11:$11,0)</f>
        <v>28</v>
      </c>
      <c r="DH311" s="34" t="n">
        <f aca="false">MATCH(CONCATENATE("B ",TEXT($BU311,"mmm-yyyy")),Curves!$11:$11,0)</f>
        <v>16</v>
      </c>
      <c r="DI311" s="34" t="n">
        <f aca="false">MATCH(CONCATENATE("DISC ",TEXT($BU311,"mmm-yyyy")),Curves!$11:$11,0)</f>
        <v>40</v>
      </c>
      <c r="DK311" s="34" t="n">
        <f aca="false">MATCH(CONCATENATE("NG ",TEXT($BV311,"mmm-yyyy")),Curves!$11:$11,0)</f>
        <v>29</v>
      </c>
      <c r="DL311" s="34" t="n">
        <f aca="false">MATCH(CONCATENATE("B ",TEXT($BV311,"mmm-yyyy")),Curves!$11:$11,0)</f>
        <v>17</v>
      </c>
      <c r="DM311" s="34" t="n">
        <f aca="false">MATCH(CONCATENATE("DISC ",TEXT($BV311,"mmm-yyyy")),Curves!$11:$11,0)</f>
        <v>41</v>
      </c>
      <c r="DO311" s="34" t="n">
        <f aca="false">MATCH(CONCATENATE("NG ",TEXT($BW311,"mmm-yyyy")),Curves!$11:$11,0)</f>
        <v>30</v>
      </c>
      <c r="DP311" s="34" t="n">
        <f aca="false">MATCH(CONCATENATE("B ",TEXT($BW311,"mmm-yyyy")),Curves!$11:$11,0)</f>
        <v>18</v>
      </c>
      <c r="DQ311" s="34" t="n">
        <f aca="false">MATCH(CONCATENATE("DISC ",TEXT($BW311,"mmm-yyyy")),Curves!$11:$11,0)</f>
        <v>42</v>
      </c>
    </row>
    <row r="312" customFormat="false" ht="12.75" hidden="false" customHeight="false" outlineLevel="0" collapsed="false">
      <c r="B312" s="26" t="n">
        <f aca="false">IF(C312&lt;&gt;"",IF(C312&gt;=(WORKDAY(EOMONTH(C312,0)+1,-2)),EOMONTH(EOMONTH(C312,0)+1,0)+1,EOMONTH(C312,0)+1),"")</f>
        <v>36220</v>
      </c>
      <c r="C312" s="45" t="n">
        <f aca="false">IF(Curves!C321&lt;&gt;"",Curves!C321,"")</f>
        <v>36195</v>
      </c>
      <c r="D312" s="46"/>
      <c r="E312" s="47" t="n">
        <f aca="false">(T312+U312)*V312</f>
        <v>0</v>
      </c>
      <c r="F312" s="47" t="n">
        <f aca="false">(X312+Y312)*Z312</f>
        <v>0</v>
      </c>
      <c r="G312" s="47" t="n">
        <f aca="false">(AB312+AC312)*AD312</f>
        <v>0</v>
      </c>
      <c r="H312" s="47" t="n">
        <f aca="false">(AF312+AG312)*AH312</f>
        <v>0</v>
      </c>
      <c r="I312" s="47" t="n">
        <f aca="false">(AJ312+AK312)*AL312</f>
        <v>0</v>
      </c>
      <c r="J312" s="47" t="n">
        <f aca="false">(AN312+AO312)*AP312</f>
        <v>0</v>
      </c>
      <c r="K312" s="47" t="n">
        <f aca="false">(AR312+AS312)*AT312</f>
        <v>0</v>
      </c>
      <c r="L312" s="47" t="n">
        <f aca="false">(AV312+AW312)*AX312</f>
        <v>0</v>
      </c>
      <c r="M312" s="47" t="n">
        <f aca="false">(AZ312+BA312)*BB312</f>
        <v>0</v>
      </c>
      <c r="N312" s="47" t="n">
        <f aca="false">(BD312+BE312)*BF312</f>
        <v>0</v>
      </c>
      <c r="O312" s="48" t="n">
        <f aca="false">(BH312+BI312)*BJ312</f>
        <v>2.08696206939794</v>
      </c>
      <c r="P312" s="49" t="n">
        <f aca="false">MAX(E312:O312)</f>
        <v>2.08696206939794</v>
      </c>
      <c r="Q312" s="49" t="n">
        <f aca="false">MIN(O312)</f>
        <v>2.08696206939794</v>
      </c>
      <c r="R312" s="50" t="n">
        <f aca="false">IF(P312-Q312&lt;&gt;0,P312-Q312,R311)</f>
        <v>0.0218892370329566</v>
      </c>
      <c r="T312" s="31" t="n">
        <f aca="false">INDEX(Curves!$A$12:$AZ$907,$BZ312,CA312)</f>
        <v>0</v>
      </c>
      <c r="U312" s="31" t="n">
        <f aca="false">INDEX(Curves!$A$12:$AZ$907,$BZ312,CB312)</f>
        <v>0</v>
      </c>
      <c r="V312" s="31" t="n">
        <f aca="false">INDEX(Curves!$A$12:$AZ$907,$BZ312,CC312)</f>
        <v>0</v>
      </c>
      <c r="W312" s="31"/>
      <c r="X312" s="31" t="n">
        <f aca="false">INDEX(Curves!$A$12:$AZ$907,$BZ312,CE312)</f>
        <v>0</v>
      </c>
      <c r="Y312" s="31" t="n">
        <f aca="false">INDEX(Curves!$A$12:$AZ$907,$BZ312,CF312)</f>
        <v>0</v>
      </c>
      <c r="Z312" s="31" t="n">
        <f aca="false">INDEX(Curves!$A$12:$AZ$907,$BZ312,CG312)</f>
        <v>0</v>
      </c>
      <c r="AA312" s="31"/>
      <c r="AB312" s="31" t="n">
        <f aca="false">INDEX(Curves!$A$12:$AZ$907,$BZ312,CI312)</f>
        <v>0</v>
      </c>
      <c r="AC312" s="31" t="n">
        <f aca="false">INDEX(Curves!$A$12:$AZ$907,$BZ312,CJ312)</f>
        <v>0</v>
      </c>
      <c r="AD312" s="31" t="n">
        <f aca="false">INDEX(Curves!$A$12:$AZ$907,$BZ312,CK312)</f>
        <v>0</v>
      </c>
      <c r="AE312" s="31"/>
      <c r="AF312" s="31" t="n">
        <f aca="false">INDEX(Curves!$A$12:$AZ$907,$BZ312,CM312)</f>
        <v>0</v>
      </c>
      <c r="AG312" s="31" t="n">
        <f aca="false">INDEX(Curves!$A$12:$AZ$907,$BZ312,CN312)</f>
        <v>0</v>
      </c>
      <c r="AH312" s="31" t="n">
        <f aca="false">INDEX(Curves!$A$12:$AZ$907,$BZ312,CO312)</f>
        <v>0</v>
      </c>
      <c r="AI312" s="31"/>
      <c r="AJ312" s="31" t="n">
        <f aca="false">INDEX(Curves!$A$12:$AZ$907,$BZ312,CQ312)</f>
        <v>0</v>
      </c>
      <c r="AK312" s="31" t="n">
        <f aca="false">INDEX(Curves!$A$12:$AZ$907,$BZ312,CR312)</f>
        <v>0</v>
      </c>
      <c r="AL312" s="31" t="n">
        <f aca="false">INDEX(Curves!$A$12:$AZ$907,$BZ312,CS312)</f>
        <v>0</v>
      </c>
      <c r="AM312" s="31"/>
      <c r="AN312" s="31" t="n">
        <f aca="false">INDEX(Curves!$A$12:$AZ$907,$BZ312,CU312)</f>
        <v>0</v>
      </c>
      <c r="AO312" s="31" t="n">
        <f aca="false">INDEX(Curves!$A$12:$AZ$907,$BZ312,CV312)</f>
        <v>0</v>
      </c>
      <c r="AP312" s="31" t="n">
        <f aca="false">INDEX(Curves!$A$12:$AZ$907,$BZ312,CW312)</f>
        <v>0</v>
      </c>
      <c r="AQ312" s="31"/>
      <c r="AR312" s="31" t="n">
        <f aca="false">INDEX(Curves!$A$12:$AZ$907,$BZ312,CY312)</f>
        <v>0</v>
      </c>
      <c r="AS312" s="31" t="n">
        <f aca="false">INDEX(Curves!$A$12:$AZ$907,$BZ312,CZ312)</f>
        <v>0</v>
      </c>
      <c r="AT312" s="31" t="n">
        <f aca="false">INDEX(Curves!$A$12:$AZ$907,$BZ312,DA312)</f>
        <v>0</v>
      </c>
      <c r="AU312" s="31"/>
      <c r="AV312" s="31" t="n">
        <f aca="false">INDEX(Curves!$A$12:$AZ$907,$BZ312,DC312)</f>
        <v>0</v>
      </c>
      <c r="AW312" s="31" t="n">
        <f aca="false">INDEX(Curves!$A$12:$AZ$907,$BZ312,DD312)</f>
        <v>0</v>
      </c>
      <c r="AX312" s="31" t="n">
        <f aca="false">INDEX(Curves!$A$12:$AZ$907,$BZ312,DE312)</f>
        <v>0</v>
      </c>
      <c r="AY312" s="31"/>
      <c r="AZ312" s="31" t="n">
        <f aca="false">INDEX(Curves!$A$12:$AZ$907,$BZ312,DG312)</f>
        <v>0</v>
      </c>
      <c r="BA312" s="31" t="n">
        <f aca="false">INDEX(Curves!$A$12:$AZ$907,$BZ312,DH312)</f>
        <v>0</v>
      </c>
      <c r="BB312" s="31" t="n">
        <f aca="false">INDEX(Curves!$A$12:$AZ$907,$BZ312,DI312)</f>
        <v>0</v>
      </c>
      <c r="BC312" s="31"/>
      <c r="BD312" s="31" t="n">
        <f aca="false">INDEX(Curves!$A$12:$AZ$907,$BZ312,DK312)</f>
        <v>0</v>
      </c>
      <c r="BE312" s="31" t="n">
        <f aca="false">INDEX(Curves!$A$12:$AZ$907,$BZ312,DL312)</f>
        <v>0</v>
      </c>
      <c r="BF312" s="31" t="n">
        <f aca="false">INDEX(Curves!$A$12:$AZ$907,$BZ312,DM312)</f>
        <v>0</v>
      </c>
      <c r="BG312" s="31"/>
      <c r="BH312" s="31" t="n">
        <f aca="false">INDEX(Curves!$A$12:$AZ$907,$BZ312,DO312)</f>
        <v>1.829</v>
      </c>
      <c r="BI312" s="31" t="n">
        <f aca="false">INDEX(Curves!$A$12:$AZ$907,$BZ312,DP312)</f>
        <v>0.265</v>
      </c>
      <c r="BJ312" s="31" t="n">
        <f aca="false">INDEX(Curves!$A$12:$AZ$907,$BZ312,DQ312)</f>
        <v>0.996639001622703</v>
      </c>
      <c r="BK312" s="0"/>
      <c r="BL312" s="0"/>
      <c r="BM312" s="51" t="n">
        <f aca="false">BM311</f>
        <v>35916</v>
      </c>
      <c r="BN312" s="51" t="n">
        <f aca="false">EOMONTH(BM312,1)</f>
        <v>35976</v>
      </c>
      <c r="BO312" s="51" t="n">
        <f aca="false">EOMONTH(BN312,1)</f>
        <v>36007</v>
      </c>
      <c r="BP312" s="51" t="n">
        <f aca="false">EOMONTH(BO312,1)</f>
        <v>36038</v>
      </c>
      <c r="BQ312" s="51" t="n">
        <f aca="false">EOMONTH(BP312,1)</f>
        <v>36068</v>
      </c>
      <c r="BR312" s="51" t="n">
        <f aca="false">EOMONTH(BQ312,1)</f>
        <v>36099</v>
      </c>
      <c r="BS312" s="51" t="n">
        <f aca="false">EOMONTH(BR312,1)</f>
        <v>36129</v>
      </c>
      <c r="BT312" s="51" t="n">
        <f aca="false">EOMONTH(BS312,1)</f>
        <v>36160</v>
      </c>
      <c r="BU312" s="51" t="n">
        <f aca="false">EOMONTH(BT312,1)</f>
        <v>36191</v>
      </c>
      <c r="BV312" s="51" t="n">
        <f aca="false">EOMONTH(BU312,1)</f>
        <v>36219</v>
      </c>
      <c r="BW312" s="51" t="n">
        <f aca="false">EOMONTH(BV312,1)</f>
        <v>36250</v>
      </c>
      <c r="BX312" s="52"/>
      <c r="BZ312" s="34" t="n">
        <f aca="false">MATCH(C312,Curves!$C$12:$C$433,0)</f>
        <v>310</v>
      </c>
      <c r="CA312" s="34" t="n">
        <f aca="false">MATCH(CONCATENATE("NG ",TEXT($BM312,"mmm-yyyy")),Curves!$11:$11,0)</f>
        <v>20</v>
      </c>
      <c r="CB312" s="34" t="n">
        <f aca="false">MATCH(CONCATENATE("B ",TEXT($BM312,"mmm-yyyy")),Curves!$11:$11,0)</f>
        <v>8</v>
      </c>
      <c r="CC312" s="34" t="n">
        <f aca="false">MATCH(CONCATENATE("DISC ",TEXT($BM312,"mmm-yyyy")),Curves!$11:$11,0)</f>
        <v>32</v>
      </c>
      <c r="CD312" s="34"/>
      <c r="CE312" s="34" t="n">
        <f aca="false">MATCH(CONCATENATE("NG ",TEXT($BN312,"mmm-yyyy")),Curves!$11:$11,0)</f>
        <v>21</v>
      </c>
      <c r="CF312" s="34" t="n">
        <f aca="false">MATCH(CONCATENATE("B ",TEXT($BN312,"mmm-yyyy")),Curves!$11:$11,0)</f>
        <v>9</v>
      </c>
      <c r="CG312" s="34" t="n">
        <f aca="false">MATCH(CONCATENATE("DISC ",TEXT($BN312,"mmm-yyyy")),Curves!$11:$11,0)</f>
        <v>33</v>
      </c>
      <c r="CH312" s="34"/>
      <c r="CI312" s="34" t="n">
        <f aca="false">MATCH(CONCATENATE("NG ",TEXT($BO312,"mmm-yyyy")),Curves!$11:$11,0)</f>
        <v>22</v>
      </c>
      <c r="CJ312" s="34" t="n">
        <f aca="false">MATCH(CONCATENATE("B ",TEXT($BO312,"mmm-yyyy")),Curves!$11:$11,0)</f>
        <v>10</v>
      </c>
      <c r="CK312" s="34" t="n">
        <f aca="false">MATCH(CONCATENATE("DISC ",TEXT($BO312,"mmm-yyyy")),Curves!$11:$11,0)</f>
        <v>34</v>
      </c>
      <c r="CL312" s="34"/>
      <c r="CM312" s="34" t="n">
        <f aca="false">MATCH(CONCATENATE("NG ",TEXT($BP312,"mmm-yyyy")),Curves!$11:$11,0)</f>
        <v>23</v>
      </c>
      <c r="CN312" s="34" t="n">
        <f aca="false">MATCH(CONCATENATE("B ",TEXT($BP312,"mmm-yyyy")),Curves!$11:$11,0)</f>
        <v>11</v>
      </c>
      <c r="CO312" s="34" t="n">
        <f aca="false">MATCH(CONCATENATE("DISC ",TEXT($BP312,"mmm-yyyy")),Curves!$11:$11,0)</f>
        <v>35</v>
      </c>
      <c r="CP312" s="34"/>
      <c r="CQ312" s="34" t="n">
        <f aca="false">MATCH(CONCATENATE("NG ",TEXT($BQ312,"mmm-yyyy")),Curves!$11:$11,0)</f>
        <v>24</v>
      </c>
      <c r="CR312" s="34" t="n">
        <f aca="false">MATCH(CONCATENATE("B ",TEXT($BQ312,"mmm-yyyy")),Curves!$11:$11,0)</f>
        <v>12</v>
      </c>
      <c r="CS312" s="34" t="n">
        <f aca="false">MATCH(CONCATENATE("DISC ",TEXT($BQ312,"mmm-yyyy")),Curves!$11:$11,0)</f>
        <v>36</v>
      </c>
      <c r="CT312" s="34"/>
      <c r="CU312" s="34" t="n">
        <f aca="false">MATCH(CONCATENATE("NG ",TEXT($BR312,"mmm-yyyy")),Curves!$11:$11,0)</f>
        <v>25</v>
      </c>
      <c r="CV312" s="34" t="n">
        <f aca="false">MATCH(CONCATENATE("B ",TEXT($BR312,"mmm-yyyy")),Curves!$11:$11,0)</f>
        <v>13</v>
      </c>
      <c r="CW312" s="34" t="n">
        <f aca="false">MATCH(CONCATENATE("DISC ",TEXT($BR312,"mmm-yyyy")),Curves!$11:$11,0)</f>
        <v>37</v>
      </c>
      <c r="CX312" s="34"/>
      <c r="CY312" s="34" t="n">
        <f aca="false">MATCH(CONCATENATE("NG ",TEXT($BS312,"mmm-yyyy")),Curves!$11:$11,0)</f>
        <v>26</v>
      </c>
      <c r="CZ312" s="34" t="n">
        <f aca="false">MATCH(CONCATENATE("B ",TEXT($BS312,"mmm-yyyy")),Curves!$11:$11,0)</f>
        <v>14</v>
      </c>
      <c r="DA312" s="34" t="n">
        <f aca="false">MATCH(CONCATENATE("DISC ",TEXT($BS312,"mmm-yyyy")),Curves!$11:$11,0)</f>
        <v>38</v>
      </c>
      <c r="DB312" s="34"/>
      <c r="DC312" s="34" t="n">
        <f aca="false">MATCH(CONCATENATE("NG ",TEXT($BT312,"mmm-yyyy")),Curves!$11:$11,0)</f>
        <v>27</v>
      </c>
      <c r="DD312" s="34" t="n">
        <f aca="false">MATCH(CONCATENATE("B ",TEXT($BT312,"mmm-yyyy")),Curves!$11:$11,0)</f>
        <v>15</v>
      </c>
      <c r="DE312" s="34" t="n">
        <f aca="false">MATCH(CONCATENATE("DISC ",TEXT($BT312,"mmm-yyyy")),Curves!$11:$11,0)</f>
        <v>39</v>
      </c>
      <c r="DF312" s="34"/>
      <c r="DG312" s="34" t="n">
        <f aca="false">MATCH(CONCATENATE("NG ",TEXT($BU312,"mmm-yyyy")),Curves!$11:$11,0)</f>
        <v>28</v>
      </c>
      <c r="DH312" s="34" t="n">
        <f aca="false">MATCH(CONCATENATE("B ",TEXT($BU312,"mmm-yyyy")),Curves!$11:$11,0)</f>
        <v>16</v>
      </c>
      <c r="DI312" s="34" t="n">
        <f aca="false">MATCH(CONCATENATE("DISC ",TEXT($BU312,"mmm-yyyy")),Curves!$11:$11,0)</f>
        <v>40</v>
      </c>
      <c r="DK312" s="34" t="n">
        <f aca="false">MATCH(CONCATENATE("NG ",TEXT($BV312,"mmm-yyyy")),Curves!$11:$11,0)</f>
        <v>29</v>
      </c>
      <c r="DL312" s="34" t="n">
        <f aca="false">MATCH(CONCATENATE("B ",TEXT($BV312,"mmm-yyyy")),Curves!$11:$11,0)</f>
        <v>17</v>
      </c>
      <c r="DM312" s="34" t="n">
        <f aca="false">MATCH(CONCATENATE("DISC ",TEXT($BV312,"mmm-yyyy")),Curves!$11:$11,0)</f>
        <v>41</v>
      </c>
      <c r="DO312" s="34" t="n">
        <f aca="false">MATCH(CONCATENATE("NG ",TEXT($BW312,"mmm-yyyy")),Curves!$11:$11,0)</f>
        <v>30</v>
      </c>
      <c r="DP312" s="34" t="n">
        <f aca="false">MATCH(CONCATENATE("B ",TEXT($BW312,"mmm-yyyy")),Curves!$11:$11,0)</f>
        <v>18</v>
      </c>
      <c r="DQ312" s="34" t="n">
        <f aca="false">MATCH(CONCATENATE("DISC ",TEXT($BW312,"mmm-yyyy")),Curves!$11:$11,0)</f>
        <v>42</v>
      </c>
    </row>
    <row r="313" customFormat="false" ht="12.75" hidden="false" customHeight="false" outlineLevel="0" collapsed="false">
      <c r="B313" s="26" t="n">
        <f aca="false">IF(C313&lt;&gt;"",IF(C313&gt;=(WORKDAY(EOMONTH(C313,0)+1,-2)),EOMONTH(EOMONTH(C313,0)+1,0)+1,EOMONTH(C313,0)+1),"")</f>
        <v>36220</v>
      </c>
      <c r="C313" s="45" t="n">
        <f aca="false">IF(Curves!C322&lt;&gt;"",Curves!C322,"")</f>
        <v>36196</v>
      </c>
      <c r="D313" s="46"/>
      <c r="E313" s="47" t="n">
        <f aca="false">(T313+U313)*V313</f>
        <v>0</v>
      </c>
      <c r="F313" s="47" t="n">
        <f aca="false">(X313+Y313)*Z313</f>
        <v>0</v>
      </c>
      <c r="G313" s="47" t="n">
        <f aca="false">(AB313+AC313)*AD313</f>
        <v>0</v>
      </c>
      <c r="H313" s="47" t="n">
        <f aca="false">(AF313+AG313)*AH313</f>
        <v>0</v>
      </c>
      <c r="I313" s="47" t="n">
        <f aca="false">(AJ313+AK313)*AL313</f>
        <v>0</v>
      </c>
      <c r="J313" s="47" t="n">
        <f aca="false">(AN313+AO313)*AP313</f>
        <v>0</v>
      </c>
      <c r="K313" s="47" t="n">
        <f aca="false">(AR313+AS313)*AT313</f>
        <v>0</v>
      </c>
      <c r="L313" s="47" t="n">
        <f aca="false">(AV313+AW313)*AX313</f>
        <v>0</v>
      </c>
      <c r="M313" s="47" t="n">
        <f aca="false">(AZ313+BA313)*BB313</f>
        <v>0</v>
      </c>
      <c r="N313" s="47" t="n">
        <f aca="false">(BD313+BE313)*BF313</f>
        <v>0</v>
      </c>
      <c r="O313" s="48" t="n">
        <f aca="false">(BH313+BI313)*BJ313</f>
        <v>2.05829956929408</v>
      </c>
      <c r="P313" s="49" t="n">
        <f aca="false">MAX(E313:O313)</f>
        <v>2.05829956929408</v>
      </c>
      <c r="Q313" s="49" t="n">
        <f aca="false">MIN(O313)</f>
        <v>2.05829956929408</v>
      </c>
      <c r="R313" s="50" t="n">
        <f aca="false">IF(P313-Q313&lt;&gt;0,P313-Q313,R312)</f>
        <v>0.0218892370329566</v>
      </c>
      <c r="T313" s="31" t="n">
        <f aca="false">INDEX(Curves!$A$12:$AZ$907,$BZ313,CA313)</f>
        <v>0</v>
      </c>
      <c r="U313" s="31" t="n">
        <f aca="false">INDEX(Curves!$A$12:$AZ$907,$BZ313,CB313)</f>
        <v>0</v>
      </c>
      <c r="V313" s="31" t="n">
        <f aca="false">INDEX(Curves!$A$12:$AZ$907,$BZ313,CC313)</f>
        <v>0</v>
      </c>
      <c r="W313" s="31"/>
      <c r="X313" s="31" t="n">
        <f aca="false">INDEX(Curves!$A$12:$AZ$907,$BZ313,CE313)</f>
        <v>0</v>
      </c>
      <c r="Y313" s="31" t="n">
        <f aca="false">INDEX(Curves!$A$12:$AZ$907,$BZ313,CF313)</f>
        <v>0</v>
      </c>
      <c r="Z313" s="31" t="n">
        <f aca="false">INDEX(Curves!$A$12:$AZ$907,$BZ313,CG313)</f>
        <v>0</v>
      </c>
      <c r="AA313" s="31"/>
      <c r="AB313" s="31" t="n">
        <f aca="false">INDEX(Curves!$A$12:$AZ$907,$BZ313,CI313)</f>
        <v>0</v>
      </c>
      <c r="AC313" s="31" t="n">
        <f aca="false">INDEX(Curves!$A$12:$AZ$907,$BZ313,CJ313)</f>
        <v>0</v>
      </c>
      <c r="AD313" s="31" t="n">
        <f aca="false">INDEX(Curves!$A$12:$AZ$907,$BZ313,CK313)</f>
        <v>0</v>
      </c>
      <c r="AE313" s="31"/>
      <c r="AF313" s="31" t="n">
        <f aca="false">INDEX(Curves!$A$12:$AZ$907,$BZ313,CM313)</f>
        <v>0</v>
      </c>
      <c r="AG313" s="31" t="n">
        <f aca="false">INDEX(Curves!$A$12:$AZ$907,$BZ313,CN313)</f>
        <v>0</v>
      </c>
      <c r="AH313" s="31" t="n">
        <f aca="false">INDEX(Curves!$A$12:$AZ$907,$BZ313,CO313)</f>
        <v>0</v>
      </c>
      <c r="AI313" s="31"/>
      <c r="AJ313" s="31" t="n">
        <f aca="false">INDEX(Curves!$A$12:$AZ$907,$BZ313,CQ313)</f>
        <v>0</v>
      </c>
      <c r="AK313" s="31" t="n">
        <f aca="false">INDEX(Curves!$A$12:$AZ$907,$BZ313,CR313)</f>
        <v>0</v>
      </c>
      <c r="AL313" s="31" t="n">
        <f aca="false">INDEX(Curves!$A$12:$AZ$907,$BZ313,CS313)</f>
        <v>0</v>
      </c>
      <c r="AM313" s="31"/>
      <c r="AN313" s="31" t="n">
        <f aca="false">INDEX(Curves!$A$12:$AZ$907,$BZ313,CU313)</f>
        <v>0</v>
      </c>
      <c r="AO313" s="31" t="n">
        <f aca="false">INDEX(Curves!$A$12:$AZ$907,$BZ313,CV313)</f>
        <v>0</v>
      </c>
      <c r="AP313" s="31" t="n">
        <f aca="false">INDEX(Curves!$A$12:$AZ$907,$BZ313,CW313)</f>
        <v>0</v>
      </c>
      <c r="AQ313" s="31"/>
      <c r="AR313" s="31" t="n">
        <f aca="false">INDEX(Curves!$A$12:$AZ$907,$BZ313,CY313)</f>
        <v>0</v>
      </c>
      <c r="AS313" s="31" t="n">
        <f aca="false">INDEX(Curves!$A$12:$AZ$907,$BZ313,CZ313)</f>
        <v>0</v>
      </c>
      <c r="AT313" s="31" t="n">
        <f aca="false">INDEX(Curves!$A$12:$AZ$907,$BZ313,DA313)</f>
        <v>0</v>
      </c>
      <c r="AU313" s="31"/>
      <c r="AV313" s="31" t="n">
        <f aca="false">INDEX(Curves!$A$12:$AZ$907,$BZ313,DC313)</f>
        <v>0</v>
      </c>
      <c r="AW313" s="31" t="n">
        <f aca="false">INDEX(Curves!$A$12:$AZ$907,$BZ313,DD313)</f>
        <v>0</v>
      </c>
      <c r="AX313" s="31" t="n">
        <f aca="false">INDEX(Curves!$A$12:$AZ$907,$BZ313,DE313)</f>
        <v>0</v>
      </c>
      <c r="AY313" s="31"/>
      <c r="AZ313" s="31" t="n">
        <f aca="false">INDEX(Curves!$A$12:$AZ$907,$BZ313,DG313)</f>
        <v>0</v>
      </c>
      <c r="BA313" s="31" t="n">
        <f aca="false">INDEX(Curves!$A$12:$AZ$907,$BZ313,DH313)</f>
        <v>0</v>
      </c>
      <c r="BB313" s="31" t="n">
        <f aca="false">INDEX(Curves!$A$12:$AZ$907,$BZ313,DI313)</f>
        <v>0</v>
      </c>
      <c r="BC313" s="31"/>
      <c r="BD313" s="31" t="n">
        <f aca="false">INDEX(Curves!$A$12:$AZ$907,$BZ313,DK313)</f>
        <v>0</v>
      </c>
      <c r="BE313" s="31" t="n">
        <f aca="false">INDEX(Curves!$A$12:$AZ$907,$BZ313,DL313)</f>
        <v>0</v>
      </c>
      <c r="BF313" s="31" t="n">
        <f aca="false">INDEX(Curves!$A$12:$AZ$907,$BZ313,DM313)</f>
        <v>0</v>
      </c>
      <c r="BG313" s="31"/>
      <c r="BH313" s="31" t="n">
        <f aca="false">INDEX(Curves!$A$12:$AZ$907,$BZ313,DO313)</f>
        <v>1.8</v>
      </c>
      <c r="BI313" s="31" t="n">
        <f aca="false">INDEX(Curves!$A$12:$AZ$907,$BZ313,DP313)</f>
        <v>0.265</v>
      </c>
      <c r="BJ313" s="31" t="n">
        <f aca="false">INDEX(Curves!$A$12:$AZ$907,$BZ313,DQ313)</f>
        <v>0.996755239367596</v>
      </c>
      <c r="BK313" s="0"/>
      <c r="BL313" s="0"/>
      <c r="BM313" s="51" t="n">
        <f aca="false">BM312</f>
        <v>35916</v>
      </c>
      <c r="BN313" s="51" t="n">
        <f aca="false">EOMONTH(BM313,1)</f>
        <v>35976</v>
      </c>
      <c r="BO313" s="51" t="n">
        <f aca="false">EOMONTH(BN313,1)</f>
        <v>36007</v>
      </c>
      <c r="BP313" s="51" t="n">
        <f aca="false">EOMONTH(BO313,1)</f>
        <v>36038</v>
      </c>
      <c r="BQ313" s="51" t="n">
        <f aca="false">EOMONTH(BP313,1)</f>
        <v>36068</v>
      </c>
      <c r="BR313" s="51" t="n">
        <f aca="false">EOMONTH(BQ313,1)</f>
        <v>36099</v>
      </c>
      <c r="BS313" s="51" t="n">
        <f aca="false">EOMONTH(BR313,1)</f>
        <v>36129</v>
      </c>
      <c r="BT313" s="51" t="n">
        <f aca="false">EOMONTH(BS313,1)</f>
        <v>36160</v>
      </c>
      <c r="BU313" s="51" t="n">
        <f aca="false">EOMONTH(BT313,1)</f>
        <v>36191</v>
      </c>
      <c r="BV313" s="51" t="n">
        <f aca="false">EOMONTH(BU313,1)</f>
        <v>36219</v>
      </c>
      <c r="BW313" s="51" t="n">
        <f aca="false">EOMONTH(BV313,1)</f>
        <v>36250</v>
      </c>
      <c r="BX313" s="52"/>
      <c r="BZ313" s="34" t="n">
        <f aca="false">MATCH(C313,Curves!$C$12:$C$433,0)</f>
        <v>311</v>
      </c>
      <c r="CA313" s="34" t="n">
        <f aca="false">MATCH(CONCATENATE("NG ",TEXT($BM313,"mmm-yyyy")),Curves!$11:$11,0)</f>
        <v>20</v>
      </c>
      <c r="CB313" s="34" t="n">
        <f aca="false">MATCH(CONCATENATE("B ",TEXT($BM313,"mmm-yyyy")),Curves!$11:$11,0)</f>
        <v>8</v>
      </c>
      <c r="CC313" s="34" t="n">
        <f aca="false">MATCH(CONCATENATE("DISC ",TEXT($BM313,"mmm-yyyy")),Curves!$11:$11,0)</f>
        <v>32</v>
      </c>
      <c r="CD313" s="34"/>
      <c r="CE313" s="34" t="n">
        <f aca="false">MATCH(CONCATENATE("NG ",TEXT($BN313,"mmm-yyyy")),Curves!$11:$11,0)</f>
        <v>21</v>
      </c>
      <c r="CF313" s="34" t="n">
        <f aca="false">MATCH(CONCATENATE("B ",TEXT($BN313,"mmm-yyyy")),Curves!$11:$11,0)</f>
        <v>9</v>
      </c>
      <c r="CG313" s="34" t="n">
        <f aca="false">MATCH(CONCATENATE("DISC ",TEXT($BN313,"mmm-yyyy")),Curves!$11:$11,0)</f>
        <v>33</v>
      </c>
      <c r="CH313" s="34"/>
      <c r="CI313" s="34" t="n">
        <f aca="false">MATCH(CONCATENATE("NG ",TEXT($BO313,"mmm-yyyy")),Curves!$11:$11,0)</f>
        <v>22</v>
      </c>
      <c r="CJ313" s="34" t="n">
        <f aca="false">MATCH(CONCATENATE("B ",TEXT($BO313,"mmm-yyyy")),Curves!$11:$11,0)</f>
        <v>10</v>
      </c>
      <c r="CK313" s="34" t="n">
        <f aca="false">MATCH(CONCATENATE("DISC ",TEXT($BO313,"mmm-yyyy")),Curves!$11:$11,0)</f>
        <v>34</v>
      </c>
      <c r="CL313" s="34"/>
      <c r="CM313" s="34" t="n">
        <f aca="false">MATCH(CONCATENATE("NG ",TEXT($BP313,"mmm-yyyy")),Curves!$11:$11,0)</f>
        <v>23</v>
      </c>
      <c r="CN313" s="34" t="n">
        <f aca="false">MATCH(CONCATENATE("B ",TEXT($BP313,"mmm-yyyy")),Curves!$11:$11,0)</f>
        <v>11</v>
      </c>
      <c r="CO313" s="34" t="n">
        <f aca="false">MATCH(CONCATENATE("DISC ",TEXT($BP313,"mmm-yyyy")),Curves!$11:$11,0)</f>
        <v>35</v>
      </c>
      <c r="CP313" s="34"/>
      <c r="CQ313" s="34" t="n">
        <f aca="false">MATCH(CONCATENATE("NG ",TEXT($BQ313,"mmm-yyyy")),Curves!$11:$11,0)</f>
        <v>24</v>
      </c>
      <c r="CR313" s="34" t="n">
        <f aca="false">MATCH(CONCATENATE("B ",TEXT($BQ313,"mmm-yyyy")),Curves!$11:$11,0)</f>
        <v>12</v>
      </c>
      <c r="CS313" s="34" t="n">
        <f aca="false">MATCH(CONCATENATE("DISC ",TEXT($BQ313,"mmm-yyyy")),Curves!$11:$11,0)</f>
        <v>36</v>
      </c>
      <c r="CT313" s="34"/>
      <c r="CU313" s="34" t="n">
        <f aca="false">MATCH(CONCATENATE("NG ",TEXT($BR313,"mmm-yyyy")),Curves!$11:$11,0)</f>
        <v>25</v>
      </c>
      <c r="CV313" s="34" t="n">
        <f aca="false">MATCH(CONCATENATE("B ",TEXT($BR313,"mmm-yyyy")),Curves!$11:$11,0)</f>
        <v>13</v>
      </c>
      <c r="CW313" s="34" t="n">
        <f aca="false">MATCH(CONCATENATE("DISC ",TEXT($BR313,"mmm-yyyy")),Curves!$11:$11,0)</f>
        <v>37</v>
      </c>
      <c r="CX313" s="34"/>
      <c r="CY313" s="34" t="n">
        <f aca="false">MATCH(CONCATENATE("NG ",TEXT($BS313,"mmm-yyyy")),Curves!$11:$11,0)</f>
        <v>26</v>
      </c>
      <c r="CZ313" s="34" t="n">
        <f aca="false">MATCH(CONCATENATE("B ",TEXT($BS313,"mmm-yyyy")),Curves!$11:$11,0)</f>
        <v>14</v>
      </c>
      <c r="DA313" s="34" t="n">
        <f aca="false">MATCH(CONCATENATE("DISC ",TEXT($BS313,"mmm-yyyy")),Curves!$11:$11,0)</f>
        <v>38</v>
      </c>
      <c r="DB313" s="34"/>
      <c r="DC313" s="34" t="n">
        <f aca="false">MATCH(CONCATENATE("NG ",TEXT($BT313,"mmm-yyyy")),Curves!$11:$11,0)</f>
        <v>27</v>
      </c>
      <c r="DD313" s="34" t="n">
        <f aca="false">MATCH(CONCATENATE("B ",TEXT($BT313,"mmm-yyyy")),Curves!$11:$11,0)</f>
        <v>15</v>
      </c>
      <c r="DE313" s="34" t="n">
        <f aca="false">MATCH(CONCATENATE("DISC ",TEXT($BT313,"mmm-yyyy")),Curves!$11:$11,0)</f>
        <v>39</v>
      </c>
      <c r="DF313" s="34"/>
      <c r="DG313" s="34" t="n">
        <f aca="false">MATCH(CONCATENATE("NG ",TEXT($BU313,"mmm-yyyy")),Curves!$11:$11,0)</f>
        <v>28</v>
      </c>
      <c r="DH313" s="34" t="n">
        <f aca="false">MATCH(CONCATENATE("B ",TEXT($BU313,"mmm-yyyy")),Curves!$11:$11,0)</f>
        <v>16</v>
      </c>
      <c r="DI313" s="34" t="n">
        <f aca="false">MATCH(CONCATENATE("DISC ",TEXT($BU313,"mmm-yyyy")),Curves!$11:$11,0)</f>
        <v>40</v>
      </c>
      <c r="DK313" s="34" t="n">
        <f aca="false">MATCH(CONCATENATE("NG ",TEXT($BV313,"mmm-yyyy")),Curves!$11:$11,0)</f>
        <v>29</v>
      </c>
      <c r="DL313" s="34" t="n">
        <f aca="false">MATCH(CONCATENATE("B ",TEXT($BV313,"mmm-yyyy")),Curves!$11:$11,0)</f>
        <v>17</v>
      </c>
      <c r="DM313" s="34" t="n">
        <f aca="false">MATCH(CONCATENATE("DISC ",TEXT($BV313,"mmm-yyyy")),Curves!$11:$11,0)</f>
        <v>41</v>
      </c>
      <c r="DO313" s="34" t="n">
        <f aca="false">MATCH(CONCATENATE("NG ",TEXT($BW313,"mmm-yyyy")),Curves!$11:$11,0)</f>
        <v>30</v>
      </c>
      <c r="DP313" s="34" t="n">
        <f aca="false">MATCH(CONCATENATE("B ",TEXT($BW313,"mmm-yyyy")),Curves!$11:$11,0)</f>
        <v>18</v>
      </c>
      <c r="DQ313" s="34" t="n">
        <f aca="false">MATCH(CONCATENATE("DISC ",TEXT($BW313,"mmm-yyyy")),Curves!$11:$11,0)</f>
        <v>42</v>
      </c>
    </row>
    <row r="314" customFormat="false" ht="12.75" hidden="false" customHeight="false" outlineLevel="0" collapsed="false">
      <c r="B314" s="26" t="n">
        <f aca="false">IF(C314&lt;&gt;"",IF(C314&gt;=(WORKDAY(EOMONTH(C314,0)+1,-2)),EOMONTH(EOMONTH(C314,0)+1,0)+1,EOMONTH(C314,0)+1),"")</f>
        <v>36220</v>
      </c>
      <c r="C314" s="45" t="n">
        <f aca="false">IF(Curves!C323&lt;&gt;"",Curves!C323,"")</f>
        <v>36197</v>
      </c>
      <c r="D314" s="46"/>
      <c r="E314" s="47" t="n">
        <f aca="false">(T314+U314)*V314</f>
        <v>0</v>
      </c>
      <c r="F314" s="47" t="n">
        <f aca="false">(X314+Y314)*Z314</f>
        <v>0</v>
      </c>
      <c r="G314" s="47" t="n">
        <f aca="false">(AB314+AC314)*AD314</f>
        <v>0</v>
      </c>
      <c r="H314" s="47" t="n">
        <f aca="false">(AF314+AG314)*AH314</f>
        <v>0</v>
      </c>
      <c r="I314" s="47" t="n">
        <f aca="false">(AJ314+AK314)*AL314</f>
        <v>0</v>
      </c>
      <c r="J314" s="47" t="n">
        <f aca="false">(AN314+AO314)*AP314</f>
        <v>0</v>
      </c>
      <c r="K314" s="47" t="n">
        <f aca="false">(AR314+AS314)*AT314</f>
        <v>0</v>
      </c>
      <c r="L314" s="47" t="n">
        <f aca="false">(AV314+AW314)*AX314</f>
        <v>0</v>
      </c>
      <c r="M314" s="47" t="n">
        <f aca="false">(AZ314+BA314)*BB314</f>
        <v>0</v>
      </c>
      <c r="N314" s="47" t="n">
        <f aca="false">(BD314+BE314)*BF314</f>
        <v>0</v>
      </c>
      <c r="O314" s="48" t="n">
        <f aca="false">(BH314+BI314)*BJ314</f>
        <v>0</v>
      </c>
      <c r="P314" s="49" t="n">
        <f aca="false">MAX(E314:O314)</f>
        <v>0</v>
      </c>
      <c r="Q314" s="49" t="n">
        <f aca="false">MIN(O314)</f>
        <v>0</v>
      </c>
      <c r="R314" s="50" t="n">
        <f aca="false">IF(P314-Q314&lt;&gt;0,P314-Q314,R313)</f>
        <v>0.0218892370329566</v>
      </c>
      <c r="T314" s="31" t="n">
        <f aca="false">INDEX(Curves!$A$12:$AZ$907,$BZ314,CA314)</f>
        <v>0</v>
      </c>
      <c r="U314" s="31" t="n">
        <f aca="false">INDEX(Curves!$A$12:$AZ$907,$BZ314,CB314)</f>
        <v>0</v>
      </c>
      <c r="V314" s="31" t="n">
        <f aca="false">INDEX(Curves!$A$12:$AZ$907,$BZ314,CC314)</f>
        <v>0</v>
      </c>
      <c r="W314" s="31"/>
      <c r="X314" s="31" t="n">
        <f aca="false">INDEX(Curves!$A$12:$AZ$907,$BZ314,CE314)</f>
        <v>0</v>
      </c>
      <c r="Y314" s="31" t="n">
        <f aca="false">INDEX(Curves!$A$12:$AZ$907,$BZ314,CF314)</f>
        <v>0</v>
      </c>
      <c r="Z314" s="31" t="n">
        <f aca="false">INDEX(Curves!$A$12:$AZ$907,$BZ314,CG314)</f>
        <v>0</v>
      </c>
      <c r="AA314" s="31"/>
      <c r="AB314" s="31" t="n">
        <f aca="false">INDEX(Curves!$A$12:$AZ$907,$BZ314,CI314)</f>
        <v>0</v>
      </c>
      <c r="AC314" s="31" t="n">
        <f aca="false">INDEX(Curves!$A$12:$AZ$907,$BZ314,CJ314)</f>
        <v>0</v>
      </c>
      <c r="AD314" s="31" t="n">
        <f aca="false">INDEX(Curves!$A$12:$AZ$907,$BZ314,CK314)</f>
        <v>0</v>
      </c>
      <c r="AE314" s="31"/>
      <c r="AF314" s="31" t="n">
        <f aca="false">INDEX(Curves!$A$12:$AZ$907,$BZ314,CM314)</f>
        <v>0</v>
      </c>
      <c r="AG314" s="31" t="n">
        <f aca="false">INDEX(Curves!$A$12:$AZ$907,$BZ314,CN314)</f>
        <v>0</v>
      </c>
      <c r="AH314" s="31" t="n">
        <f aca="false">INDEX(Curves!$A$12:$AZ$907,$BZ314,CO314)</f>
        <v>0</v>
      </c>
      <c r="AI314" s="31"/>
      <c r="AJ314" s="31" t="n">
        <f aca="false">INDEX(Curves!$A$12:$AZ$907,$BZ314,CQ314)</f>
        <v>0</v>
      </c>
      <c r="AK314" s="31" t="n">
        <f aca="false">INDEX(Curves!$A$12:$AZ$907,$BZ314,CR314)</f>
        <v>0</v>
      </c>
      <c r="AL314" s="31" t="n">
        <f aca="false">INDEX(Curves!$A$12:$AZ$907,$BZ314,CS314)</f>
        <v>0</v>
      </c>
      <c r="AM314" s="31"/>
      <c r="AN314" s="31" t="n">
        <f aca="false">INDEX(Curves!$A$12:$AZ$907,$BZ314,CU314)</f>
        <v>0</v>
      </c>
      <c r="AO314" s="31" t="n">
        <f aca="false">INDEX(Curves!$A$12:$AZ$907,$BZ314,CV314)</f>
        <v>0</v>
      </c>
      <c r="AP314" s="31" t="n">
        <f aca="false">INDEX(Curves!$A$12:$AZ$907,$BZ314,CW314)</f>
        <v>0</v>
      </c>
      <c r="AQ314" s="31"/>
      <c r="AR314" s="31" t="n">
        <f aca="false">INDEX(Curves!$A$12:$AZ$907,$BZ314,CY314)</f>
        <v>0</v>
      </c>
      <c r="AS314" s="31" t="n">
        <f aca="false">INDEX(Curves!$A$12:$AZ$907,$BZ314,CZ314)</f>
        <v>0</v>
      </c>
      <c r="AT314" s="31" t="n">
        <f aca="false">INDEX(Curves!$A$12:$AZ$907,$BZ314,DA314)</f>
        <v>0</v>
      </c>
      <c r="AU314" s="31"/>
      <c r="AV314" s="31" t="n">
        <f aca="false">INDEX(Curves!$A$12:$AZ$907,$BZ314,DC314)</f>
        <v>0</v>
      </c>
      <c r="AW314" s="31" t="n">
        <f aca="false">INDEX(Curves!$A$12:$AZ$907,$BZ314,DD314)</f>
        <v>0</v>
      </c>
      <c r="AX314" s="31" t="n">
        <f aca="false">INDEX(Curves!$A$12:$AZ$907,$BZ314,DE314)</f>
        <v>0</v>
      </c>
      <c r="AY314" s="31"/>
      <c r="AZ314" s="31" t="n">
        <f aca="false">INDEX(Curves!$A$12:$AZ$907,$BZ314,DG314)</f>
        <v>0</v>
      </c>
      <c r="BA314" s="31" t="n">
        <f aca="false">INDEX(Curves!$A$12:$AZ$907,$BZ314,DH314)</f>
        <v>0</v>
      </c>
      <c r="BB314" s="31" t="n">
        <f aca="false">INDEX(Curves!$A$12:$AZ$907,$BZ314,DI314)</f>
        <v>0</v>
      </c>
      <c r="BC314" s="31"/>
      <c r="BD314" s="31" t="n">
        <f aca="false">INDEX(Curves!$A$12:$AZ$907,$BZ314,DK314)</f>
        <v>0</v>
      </c>
      <c r="BE314" s="31" t="n">
        <f aca="false">INDEX(Curves!$A$12:$AZ$907,$BZ314,DL314)</f>
        <v>0</v>
      </c>
      <c r="BF314" s="31" t="n">
        <f aca="false">INDEX(Curves!$A$12:$AZ$907,$BZ314,DM314)</f>
        <v>0</v>
      </c>
      <c r="BG314" s="31"/>
      <c r="BH314" s="31" t="n">
        <f aca="false">INDEX(Curves!$A$12:$AZ$907,$BZ314,DO314)</f>
        <v>0</v>
      </c>
      <c r="BI314" s="31" t="n">
        <f aca="false">INDEX(Curves!$A$12:$AZ$907,$BZ314,DP314)</f>
        <v>0</v>
      </c>
      <c r="BJ314" s="31" t="n">
        <f aca="false">INDEX(Curves!$A$12:$AZ$907,$BZ314,DQ314)</f>
        <v>0</v>
      </c>
      <c r="BK314" s="0"/>
      <c r="BL314" s="0"/>
      <c r="BM314" s="51" t="n">
        <f aca="false">BM313</f>
        <v>35916</v>
      </c>
      <c r="BN314" s="51" t="n">
        <f aca="false">EOMONTH(BM314,1)</f>
        <v>35976</v>
      </c>
      <c r="BO314" s="51" t="n">
        <f aca="false">EOMONTH(BN314,1)</f>
        <v>36007</v>
      </c>
      <c r="BP314" s="51" t="n">
        <f aca="false">EOMONTH(BO314,1)</f>
        <v>36038</v>
      </c>
      <c r="BQ314" s="51" t="n">
        <f aca="false">EOMONTH(BP314,1)</f>
        <v>36068</v>
      </c>
      <c r="BR314" s="51" t="n">
        <f aca="false">EOMONTH(BQ314,1)</f>
        <v>36099</v>
      </c>
      <c r="BS314" s="51" t="n">
        <f aca="false">EOMONTH(BR314,1)</f>
        <v>36129</v>
      </c>
      <c r="BT314" s="51" t="n">
        <f aca="false">EOMONTH(BS314,1)</f>
        <v>36160</v>
      </c>
      <c r="BU314" s="51" t="n">
        <f aca="false">EOMONTH(BT314,1)</f>
        <v>36191</v>
      </c>
      <c r="BV314" s="51" t="n">
        <f aca="false">EOMONTH(BU314,1)</f>
        <v>36219</v>
      </c>
      <c r="BW314" s="51" t="n">
        <f aca="false">EOMONTH(BV314,1)</f>
        <v>36250</v>
      </c>
      <c r="BX314" s="52"/>
      <c r="BZ314" s="34" t="n">
        <f aca="false">MATCH(C314,Curves!$C$12:$C$433,0)</f>
        <v>312</v>
      </c>
      <c r="CA314" s="34" t="n">
        <f aca="false">MATCH(CONCATENATE("NG ",TEXT($BM314,"mmm-yyyy")),Curves!$11:$11,0)</f>
        <v>20</v>
      </c>
      <c r="CB314" s="34" t="n">
        <f aca="false">MATCH(CONCATENATE("B ",TEXT($BM314,"mmm-yyyy")),Curves!$11:$11,0)</f>
        <v>8</v>
      </c>
      <c r="CC314" s="34" t="n">
        <f aca="false">MATCH(CONCATENATE("DISC ",TEXT($BM314,"mmm-yyyy")),Curves!$11:$11,0)</f>
        <v>32</v>
      </c>
      <c r="CD314" s="34"/>
      <c r="CE314" s="34" t="n">
        <f aca="false">MATCH(CONCATENATE("NG ",TEXT($BN314,"mmm-yyyy")),Curves!$11:$11,0)</f>
        <v>21</v>
      </c>
      <c r="CF314" s="34" t="n">
        <f aca="false">MATCH(CONCATENATE("B ",TEXT($BN314,"mmm-yyyy")),Curves!$11:$11,0)</f>
        <v>9</v>
      </c>
      <c r="CG314" s="34" t="n">
        <f aca="false">MATCH(CONCATENATE("DISC ",TEXT($BN314,"mmm-yyyy")),Curves!$11:$11,0)</f>
        <v>33</v>
      </c>
      <c r="CH314" s="34"/>
      <c r="CI314" s="34" t="n">
        <f aca="false">MATCH(CONCATENATE("NG ",TEXT($BO314,"mmm-yyyy")),Curves!$11:$11,0)</f>
        <v>22</v>
      </c>
      <c r="CJ314" s="34" t="n">
        <f aca="false">MATCH(CONCATENATE("B ",TEXT($BO314,"mmm-yyyy")),Curves!$11:$11,0)</f>
        <v>10</v>
      </c>
      <c r="CK314" s="34" t="n">
        <f aca="false">MATCH(CONCATENATE("DISC ",TEXT($BO314,"mmm-yyyy")),Curves!$11:$11,0)</f>
        <v>34</v>
      </c>
      <c r="CL314" s="34"/>
      <c r="CM314" s="34" t="n">
        <f aca="false">MATCH(CONCATENATE("NG ",TEXT($BP314,"mmm-yyyy")),Curves!$11:$11,0)</f>
        <v>23</v>
      </c>
      <c r="CN314" s="34" t="n">
        <f aca="false">MATCH(CONCATENATE("B ",TEXT($BP314,"mmm-yyyy")),Curves!$11:$11,0)</f>
        <v>11</v>
      </c>
      <c r="CO314" s="34" t="n">
        <f aca="false">MATCH(CONCATENATE("DISC ",TEXT($BP314,"mmm-yyyy")),Curves!$11:$11,0)</f>
        <v>35</v>
      </c>
      <c r="CP314" s="34"/>
      <c r="CQ314" s="34" t="n">
        <f aca="false">MATCH(CONCATENATE("NG ",TEXT($BQ314,"mmm-yyyy")),Curves!$11:$11,0)</f>
        <v>24</v>
      </c>
      <c r="CR314" s="34" t="n">
        <f aca="false">MATCH(CONCATENATE("B ",TEXT($BQ314,"mmm-yyyy")),Curves!$11:$11,0)</f>
        <v>12</v>
      </c>
      <c r="CS314" s="34" t="n">
        <f aca="false">MATCH(CONCATENATE("DISC ",TEXT($BQ314,"mmm-yyyy")),Curves!$11:$11,0)</f>
        <v>36</v>
      </c>
      <c r="CT314" s="34"/>
      <c r="CU314" s="34" t="n">
        <f aca="false">MATCH(CONCATENATE("NG ",TEXT($BR314,"mmm-yyyy")),Curves!$11:$11,0)</f>
        <v>25</v>
      </c>
      <c r="CV314" s="34" t="n">
        <f aca="false">MATCH(CONCATENATE("B ",TEXT($BR314,"mmm-yyyy")),Curves!$11:$11,0)</f>
        <v>13</v>
      </c>
      <c r="CW314" s="34" t="n">
        <f aca="false">MATCH(CONCATENATE("DISC ",TEXT($BR314,"mmm-yyyy")),Curves!$11:$11,0)</f>
        <v>37</v>
      </c>
      <c r="CX314" s="34"/>
      <c r="CY314" s="34" t="n">
        <f aca="false">MATCH(CONCATENATE("NG ",TEXT($BS314,"mmm-yyyy")),Curves!$11:$11,0)</f>
        <v>26</v>
      </c>
      <c r="CZ314" s="34" t="n">
        <f aca="false">MATCH(CONCATENATE("B ",TEXT($BS314,"mmm-yyyy")),Curves!$11:$11,0)</f>
        <v>14</v>
      </c>
      <c r="DA314" s="34" t="n">
        <f aca="false">MATCH(CONCATENATE("DISC ",TEXT($BS314,"mmm-yyyy")),Curves!$11:$11,0)</f>
        <v>38</v>
      </c>
      <c r="DB314" s="34"/>
      <c r="DC314" s="34" t="n">
        <f aca="false">MATCH(CONCATENATE("NG ",TEXT($BT314,"mmm-yyyy")),Curves!$11:$11,0)</f>
        <v>27</v>
      </c>
      <c r="DD314" s="34" t="n">
        <f aca="false">MATCH(CONCATENATE("B ",TEXT($BT314,"mmm-yyyy")),Curves!$11:$11,0)</f>
        <v>15</v>
      </c>
      <c r="DE314" s="34" t="n">
        <f aca="false">MATCH(CONCATENATE("DISC ",TEXT($BT314,"mmm-yyyy")),Curves!$11:$11,0)</f>
        <v>39</v>
      </c>
      <c r="DF314" s="34"/>
      <c r="DG314" s="34" t="n">
        <f aca="false">MATCH(CONCATENATE("NG ",TEXT($BU314,"mmm-yyyy")),Curves!$11:$11,0)</f>
        <v>28</v>
      </c>
      <c r="DH314" s="34" t="n">
        <f aca="false">MATCH(CONCATENATE("B ",TEXT($BU314,"mmm-yyyy")),Curves!$11:$11,0)</f>
        <v>16</v>
      </c>
      <c r="DI314" s="34" t="n">
        <f aca="false">MATCH(CONCATENATE("DISC ",TEXT($BU314,"mmm-yyyy")),Curves!$11:$11,0)</f>
        <v>40</v>
      </c>
      <c r="DK314" s="34" t="n">
        <f aca="false">MATCH(CONCATENATE("NG ",TEXT($BV314,"mmm-yyyy")),Curves!$11:$11,0)</f>
        <v>29</v>
      </c>
      <c r="DL314" s="34" t="n">
        <f aca="false">MATCH(CONCATENATE("B ",TEXT($BV314,"mmm-yyyy")),Curves!$11:$11,0)</f>
        <v>17</v>
      </c>
      <c r="DM314" s="34" t="n">
        <f aca="false">MATCH(CONCATENATE("DISC ",TEXT($BV314,"mmm-yyyy")),Curves!$11:$11,0)</f>
        <v>41</v>
      </c>
      <c r="DO314" s="34" t="n">
        <f aca="false">MATCH(CONCATENATE("NG ",TEXT($BW314,"mmm-yyyy")),Curves!$11:$11,0)</f>
        <v>30</v>
      </c>
      <c r="DP314" s="34" t="n">
        <f aca="false">MATCH(CONCATENATE("B ",TEXT($BW314,"mmm-yyyy")),Curves!$11:$11,0)</f>
        <v>18</v>
      </c>
      <c r="DQ314" s="34" t="n">
        <f aca="false">MATCH(CONCATENATE("DISC ",TEXT($BW314,"mmm-yyyy")),Curves!$11:$11,0)</f>
        <v>42</v>
      </c>
    </row>
    <row r="315" customFormat="false" ht="12.75" hidden="false" customHeight="false" outlineLevel="0" collapsed="false">
      <c r="B315" s="26" t="n">
        <f aca="false">IF(C315&lt;&gt;"",IF(C315&gt;=(WORKDAY(EOMONTH(C315,0)+1,-2)),EOMONTH(EOMONTH(C315,0)+1,0)+1,EOMONTH(C315,0)+1),"")</f>
        <v>36220</v>
      </c>
      <c r="C315" s="45" t="n">
        <f aca="false">IF(Curves!C324&lt;&gt;"",Curves!C324,"")</f>
        <v>36198</v>
      </c>
      <c r="D315" s="46"/>
      <c r="E315" s="47" t="n">
        <f aca="false">(T315+U315)*V315</f>
        <v>0</v>
      </c>
      <c r="F315" s="47" t="n">
        <f aca="false">(X315+Y315)*Z315</f>
        <v>0</v>
      </c>
      <c r="G315" s="47" t="n">
        <f aca="false">(AB315+AC315)*AD315</f>
        <v>0</v>
      </c>
      <c r="H315" s="47" t="n">
        <f aca="false">(AF315+AG315)*AH315</f>
        <v>0</v>
      </c>
      <c r="I315" s="47" t="n">
        <f aca="false">(AJ315+AK315)*AL315</f>
        <v>0</v>
      </c>
      <c r="J315" s="47" t="n">
        <f aca="false">(AN315+AO315)*AP315</f>
        <v>0</v>
      </c>
      <c r="K315" s="47" t="n">
        <f aca="false">(AR315+AS315)*AT315</f>
        <v>0</v>
      </c>
      <c r="L315" s="47" t="n">
        <f aca="false">(AV315+AW315)*AX315</f>
        <v>0</v>
      </c>
      <c r="M315" s="47" t="n">
        <f aca="false">(AZ315+BA315)*BB315</f>
        <v>0</v>
      </c>
      <c r="N315" s="47" t="n">
        <f aca="false">(BD315+BE315)*BF315</f>
        <v>0</v>
      </c>
      <c r="O315" s="48" t="n">
        <f aca="false">(BH315+BI315)*BJ315</f>
        <v>0</v>
      </c>
      <c r="P315" s="49" t="n">
        <f aca="false">MAX(E315:O315)</f>
        <v>0</v>
      </c>
      <c r="Q315" s="49" t="n">
        <f aca="false">MIN(O315)</f>
        <v>0</v>
      </c>
      <c r="R315" s="50" t="n">
        <f aca="false">IF(P315-Q315&lt;&gt;0,P315-Q315,R314)</f>
        <v>0.0218892370329566</v>
      </c>
      <c r="T315" s="31" t="n">
        <f aca="false">INDEX(Curves!$A$12:$AZ$907,$BZ315,CA315)</f>
        <v>0</v>
      </c>
      <c r="U315" s="31" t="n">
        <f aca="false">INDEX(Curves!$A$12:$AZ$907,$BZ315,CB315)</f>
        <v>0</v>
      </c>
      <c r="V315" s="31" t="n">
        <f aca="false">INDEX(Curves!$A$12:$AZ$907,$BZ315,CC315)</f>
        <v>0</v>
      </c>
      <c r="W315" s="31"/>
      <c r="X315" s="31" t="n">
        <f aca="false">INDEX(Curves!$A$12:$AZ$907,$BZ315,CE315)</f>
        <v>0</v>
      </c>
      <c r="Y315" s="31" t="n">
        <f aca="false">INDEX(Curves!$A$12:$AZ$907,$BZ315,CF315)</f>
        <v>0</v>
      </c>
      <c r="Z315" s="31" t="n">
        <f aca="false">INDEX(Curves!$A$12:$AZ$907,$BZ315,CG315)</f>
        <v>0</v>
      </c>
      <c r="AA315" s="31"/>
      <c r="AB315" s="31" t="n">
        <f aca="false">INDEX(Curves!$A$12:$AZ$907,$BZ315,CI315)</f>
        <v>0</v>
      </c>
      <c r="AC315" s="31" t="n">
        <f aca="false">INDEX(Curves!$A$12:$AZ$907,$BZ315,CJ315)</f>
        <v>0</v>
      </c>
      <c r="AD315" s="31" t="n">
        <f aca="false">INDEX(Curves!$A$12:$AZ$907,$BZ315,CK315)</f>
        <v>0</v>
      </c>
      <c r="AE315" s="31"/>
      <c r="AF315" s="31" t="n">
        <f aca="false">INDEX(Curves!$A$12:$AZ$907,$BZ315,CM315)</f>
        <v>0</v>
      </c>
      <c r="AG315" s="31" t="n">
        <f aca="false">INDEX(Curves!$A$12:$AZ$907,$BZ315,CN315)</f>
        <v>0</v>
      </c>
      <c r="AH315" s="31" t="n">
        <f aca="false">INDEX(Curves!$A$12:$AZ$907,$BZ315,CO315)</f>
        <v>0</v>
      </c>
      <c r="AI315" s="31"/>
      <c r="AJ315" s="31" t="n">
        <f aca="false">INDEX(Curves!$A$12:$AZ$907,$BZ315,CQ315)</f>
        <v>0</v>
      </c>
      <c r="AK315" s="31" t="n">
        <f aca="false">INDEX(Curves!$A$12:$AZ$907,$BZ315,CR315)</f>
        <v>0</v>
      </c>
      <c r="AL315" s="31" t="n">
        <f aca="false">INDEX(Curves!$A$12:$AZ$907,$BZ315,CS315)</f>
        <v>0</v>
      </c>
      <c r="AM315" s="31"/>
      <c r="AN315" s="31" t="n">
        <f aca="false">INDEX(Curves!$A$12:$AZ$907,$BZ315,CU315)</f>
        <v>0</v>
      </c>
      <c r="AO315" s="31" t="n">
        <f aca="false">INDEX(Curves!$A$12:$AZ$907,$BZ315,CV315)</f>
        <v>0</v>
      </c>
      <c r="AP315" s="31" t="n">
        <f aca="false">INDEX(Curves!$A$12:$AZ$907,$BZ315,CW315)</f>
        <v>0</v>
      </c>
      <c r="AQ315" s="31"/>
      <c r="AR315" s="31" t="n">
        <f aca="false">INDEX(Curves!$A$12:$AZ$907,$BZ315,CY315)</f>
        <v>0</v>
      </c>
      <c r="AS315" s="31" t="n">
        <f aca="false">INDEX(Curves!$A$12:$AZ$907,$BZ315,CZ315)</f>
        <v>0</v>
      </c>
      <c r="AT315" s="31" t="n">
        <f aca="false">INDEX(Curves!$A$12:$AZ$907,$BZ315,DA315)</f>
        <v>0</v>
      </c>
      <c r="AU315" s="31"/>
      <c r="AV315" s="31" t="n">
        <f aca="false">INDEX(Curves!$A$12:$AZ$907,$BZ315,DC315)</f>
        <v>0</v>
      </c>
      <c r="AW315" s="31" t="n">
        <f aca="false">INDEX(Curves!$A$12:$AZ$907,$BZ315,DD315)</f>
        <v>0</v>
      </c>
      <c r="AX315" s="31" t="n">
        <f aca="false">INDEX(Curves!$A$12:$AZ$907,$BZ315,DE315)</f>
        <v>0</v>
      </c>
      <c r="AY315" s="31"/>
      <c r="AZ315" s="31" t="n">
        <f aca="false">INDEX(Curves!$A$12:$AZ$907,$BZ315,DG315)</f>
        <v>0</v>
      </c>
      <c r="BA315" s="31" t="n">
        <f aca="false">INDEX(Curves!$A$12:$AZ$907,$BZ315,DH315)</f>
        <v>0</v>
      </c>
      <c r="BB315" s="31" t="n">
        <f aca="false">INDEX(Curves!$A$12:$AZ$907,$BZ315,DI315)</f>
        <v>0</v>
      </c>
      <c r="BC315" s="31"/>
      <c r="BD315" s="31" t="n">
        <f aca="false">INDEX(Curves!$A$12:$AZ$907,$BZ315,DK315)</f>
        <v>0</v>
      </c>
      <c r="BE315" s="31" t="n">
        <f aca="false">INDEX(Curves!$A$12:$AZ$907,$BZ315,DL315)</f>
        <v>0</v>
      </c>
      <c r="BF315" s="31" t="n">
        <f aca="false">INDEX(Curves!$A$12:$AZ$907,$BZ315,DM315)</f>
        <v>0</v>
      </c>
      <c r="BG315" s="31"/>
      <c r="BH315" s="31" t="n">
        <f aca="false">INDEX(Curves!$A$12:$AZ$907,$BZ315,DO315)</f>
        <v>0</v>
      </c>
      <c r="BI315" s="31" t="n">
        <f aca="false">INDEX(Curves!$A$12:$AZ$907,$BZ315,DP315)</f>
        <v>0</v>
      </c>
      <c r="BJ315" s="31" t="n">
        <f aca="false">INDEX(Curves!$A$12:$AZ$907,$BZ315,DQ315)</f>
        <v>0</v>
      </c>
      <c r="BK315" s="0"/>
      <c r="BL315" s="0"/>
      <c r="BM315" s="51" t="n">
        <f aca="false">BM314</f>
        <v>35916</v>
      </c>
      <c r="BN315" s="51" t="n">
        <f aca="false">EOMONTH(BM315,1)</f>
        <v>35976</v>
      </c>
      <c r="BO315" s="51" t="n">
        <f aca="false">EOMONTH(BN315,1)</f>
        <v>36007</v>
      </c>
      <c r="BP315" s="51" t="n">
        <f aca="false">EOMONTH(BO315,1)</f>
        <v>36038</v>
      </c>
      <c r="BQ315" s="51" t="n">
        <f aca="false">EOMONTH(BP315,1)</f>
        <v>36068</v>
      </c>
      <c r="BR315" s="51" t="n">
        <f aca="false">EOMONTH(BQ315,1)</f>
        <v>36099</v>
      </c>
      <c r="BS315" s="51" t="n">
        <f aca="false">EOMONTH(BR315,1)</f>
        <v>36129</v>
      </c>
      <c r="BT315" s="51" t="n">
        <f aca="false">EOMONTH(BS315,1)</f>
        <v>36160</v>
      </c>
      <c r="BU315" s="51" t="n">
        <f aca="false">EOMONTH(BT315,1)</f>
        <v>36191</v>
      </c>
      <c r="BV315" s="51" t="n">
        <f aca="false">EOMONTH(BU315,1)</f>
        <v>36219</v>
      </c>
      <c r="BW315" s="51" t="n">
        <f aca="false">EOMONTH(BV315,1)</f>
        <v>36250</v>
      </c>
      <c r="BX315" s="52"/>
      <c r="BZ315" s="34" t="n">
        <f aca="false">MATCH(C315,Curves!$C$12:$C$433,0)</f>
        <v>313</v>
      </c>
      <c r="CA315" s="34" t="n">
        <f aca="false">MATCH(CONCATENATE("NG ",TEXT($BM315,"mmm-yyyy")),Curves!$11:$11,0)</f>
        <v>20</v>
      </c>
      <c r="CB315" s="34" t="n">
        <f aca="false">MATCH(CONCATENATE("B ",TEXT($BM315,"mmm-yyyy")),Curves!$11:$11,0)</f>
        <v>8</v>
      </c>
      <c r="CC315" s="34" t="n">
        <f aca="false">MATCH(CONCATENATE("DISC ",TEXT($BM315,"mmm-yyyy")),Curves!$11:$11,0)</f>
        <v>32</v>
      </c>
      <c r="CD315" s="34"/>
      <c r="CE315" s="34" t="n">
        <f aca="false">MATCH(CONCATENATE("NG ",TEXT($BN315,"mmm-yyyy")),Curves!$11:$11,0)</f>
        <v>21</v>
      </c>
      <c r="CF315" s="34" t="n">
        <f aca="false">MATCH(CONCATENATE("B ",TEXT($BN315,"mmm-yyyy")),Curves!$11:$11,0)</f>
        <v>9</v>
      </c>
      <c r="CG315" s="34" t="n">
        <f aca="false">MATCH(CONCATENATE("DISC ",TEXT($BN315,"mmm-yyyy")),Curves!$11:$11,0)</f>
        <v>33</v>
      </c>
      <c r="CH315" s="34"/>
      <c r="CI315" s="34" t="n">
        <f aca="false">MATCH(CONCATENATE("NG ",TEXT($BO315,"mmm-yyyy")),Curves!$11:$11,0)</f>
        <v>22</v>
      </c>
      <c r="CJ315" s="34" t="n">
        <f aca="false">MATCH(CONCATENATE("B ",TEXT($BO315,"mmm-yyyy")),Curves!$11:$11,0)</f>
        <v>10</v>
      </c>
      <c r="CK315" s="34" t="n">
        <f aca="false">MATCH(CONCATENATE("DISC ",TEXT($BO315,"mmm-yyyy")),Curves!$11:$11,0)</f>
        <v>34</v>
      </c>
      <c r="CL315" s="34"/>
      <c r="CM315" s="34" t="n">
        <f aca="false">MATCH(CONCATENATE("NG ",TEXT($BP315,"mmm-yyyy")),Curves!$11:$11,0)</f>
        <v>23</v>
      </c>
      <c r="CN315" s="34" t="n">
        <f aca="false">MATCH(CONCATENATE("B ",TEXT($BP315,"mmm-yyyy")),Curves!$11:$11,0)</f>
        <v>11</v>
      </c>
      <c r="CO315" s="34" t="n">
        <f aca="false">MATCH(CONCATENATE("DISC ",TEXT($BP315,"mmm-yyyy")),Curves!$11:$11,0)</f>
        <v>35</v>
      </c>
      <c r="CP315" s="34"/>
      <c r="CQ315" s="34" t="n">
        <f aca="false">MATCH(CONCATENATE("NG ",TEXT($BQ315,"mmm-yyyy")),Curves!$11:$11,0)</f>
        <v>24</v>
      </c>
      <c r="CR315" s="34" t="n">
        <f aca="false">MATCH(CONCATENATE("B ",TEXT($BQ315,"mmm-yyyy")),Curves!$11:$11,0)</f>
        <v>12</v>
      </c>
      <c r="CS315" s="34" t="n">
        <f aca="false">MATCH(CONCATENATE("DISC ",TEXT($BQ315,"mmm-yyyy")),Curves!$11:$11,0)</f>
        <v>36</v>
      </c>
      <c r="CT315" s="34"/>
      <c r="CU315" s="34" t="n">
        <f aca="false">MATCH(CONCATENATE("NG ",TEXT($BR315,"mmm-yyyy")),Curves!$11:$11,0)</f>
        <v>25</v>
      </c>
      <c r="CV315" s="34" t="n">
        <f aca="false">MATCH(CONCATENATE("B ",TEXT($BR315,"mmm-yyyy")),Curves!$11:$11,0)</f>
        <v>13</v>
      </c>
      <c r="CW315" s="34" t="n">
        <f aca="false">MATCH(CONCATENATE("DISC ",TEXT($BR315,"mmm-yyyy")),Curves!$11:$11,0)</f>
        <v>37</v>
      </c>
      <c r="CX315" s="34"/>
      <c r="CY315" s="34" t="n">
        <f aca="false">MATCH(CONCATENATE("NG ",TEXT($BS315,"mmm-yyyy")),Curves!$11:$11,0)</f>
        <v>26</v>
      </c>
      <c r="CZ315" s="34" t="n">
        <f aca="false">MATCH(CONCATENATE("B ",TEXT($BS315,"mmm-yyyy")),Curves!$11:$11,0)</f>
        <v>14</v>
      </c>
      <c r="DA315" s="34" t="n">
        <f aca="false">MATCH(CONCATENATE("DISC ",TEXT($BS315,"mmm-yyyy")),Curves!$11:$11,0)</f>
        <v>38</v>
      </c>
      <c r="DB315" s="34"/>
      <c r="DC315" s="34" t="n">
        <f aca="false">MATCH(CONCATENATE("NG ",TEXT($BT315,"mmm-yyyy")),Curves!$11:$11,0)</f>
        <v>27</v>
      </c>
      <c r="DD315" s="34" t="n">
        <f aca="false">MATCH(CONCATENATE("B ",TEXT($BT315,"mmm-yyyy")),Curves!$11:$11,0)</f>
        <v>15</v>
      </c>
      <c r="DE315" s="34" t="n">
        <f aca="false">MATCH(CONCATENATE("DISC ",TEXT($BT315,"mmm-yyyy")),Curves!$11:$11,0)</f>
        <v>39</v>
      </c>
      <c r="DF315" s="34"/>
      <c r="DG315" s="34" t="n">
        <f aca="false">MATCH(CONCATENATE("NG ",TEXT($BU315,"mmm-yyyy")),Curves!$11:$11,0)</f>
        <v>28</v>
      </c>
      <c r="DH315" s="34" t="n">
        <f aca="false">MATCH(CONCATENATE("B ",TEXT($BU315,"mmm-yyyy")),Curves!$11:$11,0)</f>
        <v>16</v>
      </c>
      <c r="DI315" s="34" t="n">
        <f aca="false">MATCH(CONCATENATE("DISC ",TEXT($BU315,"mmm-yyyy")),Curves!$11:$11,0)</f>
        <v>40</v>
      </c>
      <c r="DK315" s="34" t="n">
        <f aca="false">MATCH(CONCATENATE("NG ",TEXT($BV315,"mmm-yyyy")),Curves!$11:$11,0)</f>
        <v>29</v>
      </c>
      <c r="DL315" s="34" t="n">
        <f aca="false">MATCH(CONCATENATE("B ",TEXT($BV315,"mmm-yyyy")),Curves!$11:$11,0)</f>
        <v>17</v>
      </c>
      <c r="DM315" s="34" t="n">
        <f aca="false">MATCH(CONCATENATE("DISC ",TEXT($BV315,"mmm-yyyy")),Curves!$11:$11,0)</f>
        <v>41</v>
      </c>
      <c r="DO315" s="34" t="n">
        <f aca="false">MATCH(CONCATENATE("NG ",TEXT($BW315,"mmm-yyyy")),Curves!$11:$11,0)</f>
        <v>30</v>
      </c>
      <c r="DP315" s="34" t="n">
        <f aca="false">MATCH(CONCATENATE("B ",TEXT($BW315,"mmm-yyyy")),Curves!$11:$11,0)</f>
        <v>18</v>
      </c>
      <c r="DQ315" s="34" t="n">
        <f aca="false">MATCH(CONCATENATE("DISC ",TEXT($BW315,"mmm-yyyy")),Curves!$11:$11,0)</f>
        <v>42</v>
      </c>
    </row>
    <row r="316" customFormat="false" ht="12.75" hidden="false" customHeight="false" outlineLevel="0" collapsed="false">
      <c r="B316" s="26" t="n">
        <f aca="false">IF(C316&lt;&gt;"",IF(C316&gt;=(WORKDAY(EOMONTH(C316,0)+1,-2)),EOMONTH(EOMONTH(C316,0)+1,0)+1,EOMONTH(C316,0)+1),"")</f>
        <v>36220</v>
      </c>
      <c r="C316" s="45" t="n">
        <f aca="false">IF(Curves!C325&lt;&gt;"",Curves!C325,"")</f>
        <v>36199</v>
      </c>
      <c r="D316" s="46"/>
      <c r="E316" s="47" t="n">
        <f aca="false">(T316+U316)*V316</f>
        <v>0</v>
      </c>
      <c r="F316" s="47" t="n">
        <f aca="false">(X316+Y316)*Z316</f>
        <v>0</v>
      </c>
      <c r="G316" s="47" t="n">
        <f aca="false">(AB316+AC316)*AD316</f>
        <v>0</v>
      </c>
      <c r="H316" s="47" t="n">
        <f aca="false">(AF316+AG316)*AH316</f>
        <v>0</v>
      </c>
      <c r="I316" s="47" t="n">
        <f aca="false">(AJ316+AK316)*AL316</f>
        <v>0</v>
      </c>
      <c r="J316" s="47" t="n">
        <f aca="false">(AN316+AO316)*AP316</f>
        <v>0</v>
      </c>
      <c r="K316" s="47" t="n">
        <f aca="false">(AR316+AS316)*AT316</f>
        <v>0</v>
      </c>
      <c r="L316" s="47" t="n">
        <f aca="false">(AV316+AW316)*AX316</f>
        <v>0</v>
      </c>
      <c r="M316" s="47" t="n">
        <f aca="false">(AZ316+BA316)*BB316</f>
        <v>0</v>
      </c>
      <c r="N316" s="47" t="n">
        <f aca="false">(BD316+BE316)*BF316</f>
        <v>0</v>
      </c>
      <c r="O316" s="48" t="n">
        <f aca="false">(BH316+BI316)*BJ316</f>
        <v>2.06208544986772</v>
      </c>
      <c r="P316" s="49" t="n">
        <f aca="false">MAX(E316:O316)</f>
        <v>2.06208544986772</v>
      </c>
      <c r="Q316" s="49" t="n">
        <f aca="false">MIN(O316)</f>
        <v>2.06208544986772</v>
      </c>
      <c r="R316" s="50" t="n">
        <f aca="false">IF(P316-Q316&lt;&gt;0,P316-Q316,R315)</f>
        <v>0.0218892370329566</v>
      </c>
      <c r="T316" s="31" t="n">
        <f aca="false">INDEX(Curves!$A$12:$AZ$907,$BZ316,CA316)</f>
        <v>0</v>
      </c>
      <c r="U316" s="31" t="n">
        <f aca="false">INDEX(Curves!$A$12:$AZ$907,$BZ316,CB316)</f>
        <v>0</v>
      </c>
      <c r="V316" s="31" t="n">
        <f aca="false">INDEX(Curves!$A$12:$AZ$907,$BZ316,CC316)</f>
        <v>0</v>
      </c>
      <c r="W316" s="31"/>
      <c r="X316" s="31" t="n">
        <f aca="false">INDEX(Curves!$A$12:$AZ$907,$BZ316,CE316)</f>
        <v>0</v>
      </c>
      <c r="Y316" s="31" t="n">
        <f aca="false">INDEX(Curves!$A$12:$AZ$907,$BZ316,CF316)</f>
        <v>0</v>
      </c>
      <c r="Z316" s="31" t="n">
        <f aca="false">INDEX(Curves!$A$12:$AZ$907,$BZ316,CG316)</f>
        <v>0</v>
      </c>
      <c r="AA316" s="31"/>
      <c r="AB316" s="31" t="n">
        <f aca="false">INDEX(Curves!$A$12:$AZ$907,$BZ316,CI316)</f>
        <v>0</v>
      </c>
      <c r="AC316" s="31" t="n">
        <f aca="false">INDEX(Curves!$A$12:$AZ$907,$BZ316,CJ316)</f>
        <v>0</v>
      </c>
      <c r="AD316" s="31" t="n">
        <f aca="false">INDEX(Curves!$A$12:$AZ$907,$BZ316,CK316)</f>
        <v>0</v>
      </c>
      <c r="AE316" s="31"/>
      <c r="AF316" s="31" t="n">
        <f aca="false">INDEX(Curves!$A$12:$AZ$907,$BZ316,CM316)</f>
        <v>0</v>
      </c>
      <c r="AG316" s="31" t="n">
        <f aca="false">INDEX(Curves!$A$12:$AZ$907,$BZ316,CN316)</f>
        <v>0</v>
      </c>
      <c r="AH316" s="31" t="n">
        <f aca="false">INDEX(Curves!$A$12:$AZ$907,$BZ316,CO316)</f>
        <v>0</v>
      </c>
      <c r="AI316" s="31"/>
      <c r="AJ316" s="31" t="n">
        <f aca="false">INDEX(Curves!$A$12:$AZ$907,$BZ316,CQ316)</f>
        <v>0</v>
      </c>
      <c r="AK316" s="31" t="n">
        <f aca="false">INDEX(Curves!$A$12:$AZ$907,$BZ316,CR316)</f>
        <v>0</v>
      </c>
      <c r="AL316" s="31" t="n">
        <f aca="false">INDEX(Curves!$A$12:$AZ$907,$BZ316,CS316)</f>
        <v>0</v>
      </c>
      <c r="AM316" s="31"/>
      <c r="AN316" s="31" t="n">
        <f aca="false">INDEX(Curves!$A$12:$AZ$907,$BZ316,CU316)</f>
        <v>0</v>
      </c>
      <c r="AO316" s="31" t="n">
        <f aca="false">INDEX(Curves!$A$12:$AZ$907,$BZ316,CV316)</f>
        <v>0</v>
      </c>
      <c r="AP316" s="31" t="n">
        <f aca="false">INDEX(Curves!$A$12:$AZ$907,$BZ316,CW316)</f>
        <v>0</v>
      </c>
      <c r="AQ316" s="31"/>
      <c r="AR316" s="31" t="n">
        <f aca="false">INDEX(Curves!$A$12:$AZ$907,$BZ316,CY316)</f>
        <v>0</v>
      </c>
      <c r="AS316" s="31" t="n">
        <f aca="false">INDEX(Curves!$A$12:$AZ$907,$BZ316,CZ316)</f>
        <v>0</v>
      </c>
      <c r="AT316" s="31" t="n">
        <f aca="false">INDEX(Curves!$A$12:$AZ$907,$BZ316,DA316)</f>
        <v>0</v>
      </c>
      <c r="AU316" s="31"/>
      <c r="AV316" s="31" t="n">
        <f aca="false">INDEX(Curves!$A$12:$AZ$907,$BZ316,DC316)</f>
        <v>0</v>
      </c>
      <c r="AW316" s="31" t="n">
        <f aca="false">INDEX(Curves!$A$12:$AZ$907,$BZ316,DD316)</f>
        <v>0</v>
      </c>
      <c r="AX316" s="31" t="n">
        <f aca="false">INDEX(Curves!$A$12:$AZ$907,$BZ316,DE316)</f>
        <v>0</v>
      </c>
      <c r="AY316" s="31"/>
      <c r="AZ316" s="31" t="n">
        <f aca="false">INDEX(Curves!$A$12:$AZ$907,$BZ316,DG316)</f>
        <v>0</v>
      </c>
      <c r="BA316" s="31" t="n">
        <f aca="false">INDEX(Curves!$A$12:$AZ$907,$BZ316,DH316)</f>
        <v>0</v>
      </c>
      <c r="BB316" s="31" t="n">
        <f aca="false">INDEX(Curves!$A$12:$AZ$907,$BZ316,DI316)</f>
        <v>0</v>
      </c>
      <c r="BC316" s="31"/>
      <c r="BD316" s="31" t="n">
        <f aca="false">INDEX(Curves!$A$12:$AZ$907,$BZ316,DK316)</f>
        <v>0</v>
      </c>
      <c r="BE316" s="31" t="n">
        <f aca="false">INDEX(Curves!$A$12:$AZ$907,$BZ316,DL316)</f>
        <v>0</v>
      </c>
      <c r="BF316" s="31" t="n">
        <f aca="false">INDEX(Curves!$A$12:$AZ$907,$BZ316,DM316)</f>
        <v>0</v>
      </c>
      <c r="BG316" s="31"/>
      <c r="BH316" s="31" t="n">
        <f aca="false">INDEX(Curves!$A$12:$AZ$907,$BZ316,DO316)</f>
        <v>1.818</v>
      </c>
      <c r="BI316" s="31" t="n">
        <f aca="false">INDEX(Curves!$A$12:$AZ$907,$BZ316,DP316)</f>
        <v>0.25</v>
      </c>
      <c r="BJ316" s="31" t="n">
        <f aca="false">INDEX(Curves!$A$12:$AZ$907,$BZ316,DQ316)</f>
        <v>0.997139966086907</v>
      </c>
      <c r="BK316" s="0"/>
      <c r="BL316" s="0"/>
      <c r="BM316" s="51" t="n">
        <f aca="false">BM315</f>
        <v>35916</v>
      </c>
      <c r="BN316" s="51" t="n">
        <f aca="false">EOMONTH(BM316,1)</f>
        <v>35976</v>
      </c>
      <c r="BO316" s="51" t="n">
        <f aca="false">EOMONTH(BN316,1)</f>
        <v>36007</v>
      </c>
      <c r="BP316" s="51" t="n">
        <f aca="false">EOMONTH(BO316,1)</f>
        <v>36038</v>
      </c>
      <c r="BQ316" s="51" t="n">
        <f aca="false">EOMONTH(BP316,1)</f>
        <v>36068</v>
      </c>
      <c r="BR316" s="51" t="n">
        <f aca="false">EOMONTH(BQ316,1)</f>
        <v>36099</v>
      </c>
      <c r="BS316" s="51" t="n">
        <f aca="false">EOMONTH(BR316,1)</f>
        <v>36129</v>
      </c>
      <c r="BT316" s="51" t="n">
        <f aca="false">EOMONTH(BS316,1)</f>
        <v>36160</v>
      </c>
      <c r="BU316" s="51" t="n">
        <f aca="false">EOMONTH(BT316,1)</f>
        <v>36191</v>
      </c>
      <c r="BV316" s="51" t="n">
        <f aca="false">EOMONTH(BU316,1)</f>
        <v>36219</v>
      </c>
      <c r="BW316" s="51" t="n">
        <f aca="false">EOMONTH(BV316,1)</f>
        <v>36250</v>
      </c>
      <c r="BX316" s="52"/>
      <c r="BZ316" s="34" t="n">
        <f aca="false">MATCH(C316,Curves!$C$12:$C$433,0)</f>
        <v>314</v>
      </c>
      <c r="CA316" s="34" t="n">
        <f aca="false">MATCH(CONCATENATE("NG ",TEXT($BM316,"mmm-yyyy")),Curves!$11:$11,0)</f>
        <v>20</v>
      </c>
      <c r="CB316" s="34" t="n">
        <f aca="false">MATCH(CONCATENATE("B ",TEXT($BM316,"mmm-yyyy")),Curves!$11:$11,0)</f>
        <v>8</v>
      </c>
      <c r="CC316" s="34" t="n">
        <f aca="false">MATCH(CONCATENATE("DISC ",TEXT($BM316,"mmm-yyyy")),Curves!$11:$11,0)</f>
        <v>32</v>
      </c>
      <c r="CD316" s="34"/>
      <c r="CE316" s="34" t="n">
        <f aca="false">MATCH(CONCATENATE("NG ",TEXT($BN316,"mmm-yyyy")),Curves!$11:$11,0)</f>
        <v>21</v>
      </c>
      <c r="CF316" s="34" t="n">
        <f aca="false">MATCH(CONCATENATE("B ",TEXT($BN316,"mmm-yyyy")),Curves!$11:$11,0)</f>
        <v>9</v>
      </c>
      <c r="CG316" s="34" t="n">
        <f aca="false">MATCH(CONCATENATE("DISC ",TEXT($BN316,"mmm-yyyy")),Curves!$11:$11,0)</f>
        <v>33</v>
      </c>
      <c r="CH316" s="34"/>
      <c r="CI316" s="34" t="n">
        <f aca="false">MATCH(CONCATENATE("NG ",TEXT($BO316,"mmm-yyyy")),Curves!$11:$11,0)</f>
        <v>22</v>
      </c>
      <c r="CJ316" s="34" t="n">
        <f aca="false">MATCH(CONCATENATE("B ",TEXT($BO316,"mmm-yyyy")),Curves!$11:$11,0)</f>
        <v>10</v>
      </c>
      <c r="CK316" s="34" t="n">
        <f aca="false">MATCH(CONCATENATE("DISC ",TEXT($BO316,"mmm-yyyy")),Curves!$11:$11,0)</f>
        <v>34</v>
      </c>
      <c r="CL316" s="34"/>
      <c r="CM316" s="34" t="n">
        <f aca="false">MATCH(CONCATENATE("NG ",TEXT($BP316,"mmm-yyyy")),Curves!$11:$11,0)</f>
        <v>23</v>
      </c>
      <c r="CN316" s="34" t="n">
        <f aca="false">MATCH(CONCATENATE("B ",TEXT($BP316,"mmm-yyyy")),Curves!$11:$11,0)</f>
        <v>11</v>
      </c>
      <c r="CO316" s="34" t="n">
        <f aca="false">MATCH(CONCATENATE("DISC ",TEXT($BP316,"mmm-yyyy")),Curves!$11:$11,0)</f>
        <v>35</v>
      </c>
      <c r="CP316" s="34"/>
      <c r="CQ316" s="34" t="n">
        <f aca="false">MATCH(CONCATENATE("NG ",TEXT($BQ316,"mmm-yyyy")),Curves!$11:$11,0)</f>
        <v>24</v>
      </c>
      <c r="CR316" s="34" t="n">
        <f aca="false">MATCH(CONCATENATE("B ",TEXT($BQ316,"mmm-yyyy")),Curves!$11:$11,0)</f>
        <v>12</v>
      </c>
      <c r="CS316" s="34" t="n">
        <f aca="false">MATCH(CONCATENATE("DISC ",TEXT($BQ316,"mmm-yyyy")),Curves!$11:$11,0)</f>
        <v>36</v>
      </c>
      <c r="CT316" s="34"/>
      <c r="CU316" s="34" t="n">
        <f aca="false">MATCH(CONCATENATE("NG ",TEXT($BR316,"mmm-yyyy")),Curves!$11:$11,0)</f>
        <v>25</v>
      </c>
      <c r="CV316" s="34" t="n">
        <f aca="false">MATCH(CONCATENATE("B ",TEXT($BR316,"mmm-yyyy")),Curves!$11:$11,0)</f>
        <v>13</v>
      </c>
      <c r="CW316" s="34" t="n">
        <f aca="false">MATCH(CONCATENATE("DISC ",TEXT($BR316,"mmm-yyyy")),Curves!$11:$11,0)</f>
        <v>37</v>
      </c>
      <c r="CX316" s="34"/>
      <c r="CY316" s="34" t="n">
        <f aca="false">MATCH(CONCATENATE("NG ",TEXT($BS316,"mmm-yyyy")),Curves!$11:$11,0)</f>
        <v>26</v>
      </c>
      <c r="CZ316" s="34" t="n">
        <f aca="false">MATCH(CONCATENATE("B ",TEXT($BS316,"mmm-yyyy")),Curves!$11:$11,0)</f>
        <v>14</v>
      </c>
      <c r="DA316" s="34" t="n">
        <f aca="false">MATCH(CONCATENATE("DISC ",TEXT($BS316,"mmm-yyyy")),Curves!$11:$11,0)</f>
        <v>38</v>
      </c>
      <c r="DB316" s="34"/>
      <c r="DC316" s="34" t="n">
        <f aca="false">MATCH(CONCATENATE("NG ",TEXT($BT316,"mmm-yyyy")),Curves!$11:$11,0)</f>
        <v>27</v>
      </c>
      <c r="DD316" s="34" t="n">
        <f aca="false">MATCH(CONCATENATE("B ",TEXT($BT316,"mmm-yyyy")),Curves!$11:$11,0)</f>
        <v>15</v>
      </c>
      <c r="DE316" s="34" t="n">
        <f aca="false">MATCH(CONCATENATE("DISC ",TEXT($BT316,"mmm-yyyy")),Curves!$11:$11,0)</f>
        <v>39</v>
      </c>
      <c r="DF316" s="34"/>
      <c r="DG316" s="34" t="n">
        <f aca="false">MATCH(CONCATENATE("NG ",TEXT($BU316,"mmm-yyyy")),Curves!$11:$11,0)</f>
        <v>28</v>
      </c>
      <c r="DH316" s="34" t="n">
        <f aca="false">MATCH(CONCATENATE("B ",TEXT($BU316,"mmm-yyyy")),Curves!$11:$11,0)</f>
        <v>16</v>
      </c>
      <c r="DI316" s="34" t="n">
        <f aca="false">MATCH(CONCATENATE("DISC ",TEXT($BU316,"mmm-yyyy")),Curves!$11:$11,0)</f>
        <v>40</v>
      </c>
      <c r="DK316" s="34" t="n">
        <f aca="false">MATCH(CONCATENATE("NG ",TEXT($BV316,"mmm-yyyy")),Curves!$11:$11,0)</f>
        <v>29</v>
      </c>
      <c r="DL316" s="34" t="n">
        <f aca="false">MATCH(CONCATENATE("B ",TEXT($BV316,"mmm-yyyy")),Curves!$11:$11,0)</f>
        <v>17</v>
      </c>
      <c r="DM316" s="34" t="n">
        <f aca="false">MATCH(CONCATENATE("DISC ",TEXT($BV316,"mmm-yyyy")),Curves!$11:$11,0)</f>
        <v>41</v>
      </c>
      <c r="DO316" s="34" t="n">
        <f aca="false">MATCH(CONCATENATE("NG ",TEXT($BW316,"mmm-yyyy")),Curves!$11:$11,0)</f>
        <v>30</v>
      </c>
      <c r="DP316" s="34" t="n">
        <f aca="false">MATCH(CONCATENATE("B ",TEXT($BW316,"mmm-yyyy")),Curves!$11:$11,0)</f>
        <v>18</v>
      </c>
      <c r="DQ316" s="34" t="n">
        <f aca="false">MATCH(CONCATENATE("DISC ",TEXT($BW316,"mmm-yyyy")),Curves!$11:$11,0)</f>
        <v>42</v>
      </c>
    </row>
    <row r="317" customFormat="false" ht="12.75" hidden="false" customHeight="false" outlineLevel="0" collapsed="false">
      <c r="B317" s="26" t="n">
        <f aca="false">IF(C317&lt;&gt;"",IF(C317&gt;=(WORKDAY(EOMONTH(C317,0)+1,-2)),EOMONTH(EOMONTH(C317,0)+1,0)+1,EOMONTH(C317,0)+1),"")</f>
        <v>36220</v>
      </c>
      <c r="C317" s="45" t="n">
        <f aca="false">IF(Curves!C326&lt;&gt;"",Curves!C326,"")</f>
        <v>36200</v>
      </c>
      <c r="D317" s="46"/>
      <c r="E317" s="47" t="n">
        <f aca="false">(T317+U317)*V317</f>
        <v>0</v>
      </c>
      <c r="F317" s="47" t="n">
        <f aca="false">(X317+Y317)*Z317</f>
        <v>0</v>
      </c>
      <c r="G317" s="47" t="n">
        <f aca="false">(AB317+AC317)*AD317</f>
        <v>0</v>
      </c>
      <c r="H317" s="47" t="n">
        <f aca="false">(AF317+AG317)*AH317</f>
        <v>0</v>
      </c>
      <c r="I317" s="47" t="n">
        <f aca="false">(AJ317+AK317)*AL317</f>
        <v>0</v>
      </c>
      <c r="J317" s="47" t="n">
        <f aca="false">(AN317+AO317)*AP317</f>
        <v>0</v>
      </c>
      <c r="K317" s="47" t="n">
        <f aca="false">(AR317+AS317)*AT317</f>
        <v>0</v>
      </c>
      <c r="L317" s="47" t="n">
        <f aca="false">(AV317+AW317)*AX317</f>
        <v>0</v>
      </c>
      <c r="M317" s="47" t="n">
        <f aca="false">(AZ317+BA317)*BB317</f>
        <v>0</v>
      </c>
      <c r="N317" s="47" t="n">
        <f aca="false">(BD317+BE317)*BF317</f>
        <v>0</v>
      </c>
      <c r="O317" s="48" t="n">
        <f aca="false">(BH317+BI317)*BJ317</f>
        <v>2.08730042946796</v>
      </c>
      <c r="P317" s="49" t="n">
        <f aca="false">MAX(E317:O317)</f>
        <v>2.08730042946796</v>
      </c>
      <c r="Q317" s="49" t="n">
        <f aca="false">MIN(O317)</f>
        <v>2.08730042946796</v>
      </c>
      <c r="R317" s="50" t="n">
        <f aca="false">IF(P317-Q317&lt;&gt;0,P317-Q317,R316)</f>
        <v>0.0218892370329566</v>
      </c>
      <c r="T317" s="31" t="n">
        <f aca="false">INDEX(Curves!$A$12:$AZ$907,$BZ317,CA317)</f>
        <v>0</v>
      </c>
      <c r="U317" s="31" t="n">
        <f aca="false">INDEX(Curves!$A$12:$AZ$907,$BZ317,CB317)</f>
        <v>0</v>
      </c>
      <c r="V317" s="31" t="n">
        <f aca="false">INDEX(Curves!$A$12:$AZ$907,$BZ317,CC317)</f>
        <v>0</v>
      </c>
      <c r="W317" s="31"/>
      <c r="X317" s="31" t="n">
        <f aca="false">INDEX(Curves!$A$12:$AZ$907,$BZ317,CE317)</f>
        <v>0</v>
      </c>
      <c r="Y317" s="31" t="n">
        <f aca="false">INDEX(Curves!$A$12:$AZ$907,$BZ317,CF317)</f>
        <v>0</v>
      </c>
      <c r="Z317" s="31" t="n">
        <f aca="false">INDEX(Curves!$A$12:$AZ$907,$BZ317,CG317)</f>
        <v>0</v>
      </c>
      <c r="AA317" s="31"/>
      <c r="AB317" s="31" t="n">
        <f aca="false">INDEX(Curves!$A$12:$AZ$907,$BZ317,CI317)</f>
        <v>0</v>
      </c>
      <c r="AC317" s="31" t="n">
        <f aca="false">INDEX(Curves!$A$12:$AZ$907,$BZ317,CJ317)</f>
        <v>0</v>
      </c>
      <c r="AD317" s="31" t="n">
        <f aca="false">INDEX(Curves!$A$12:$AZ$907,$BZ317,CK317)</f>
        <v>0</v>
      </c>
      <c r="AE317" s="31"/>
      <c r="AF317" s="31" t="n">
        <f aca="false">INDEX(Curves!$A$12:$AZ$907,$BZ317,CM317)</f>
        <v>0</v>
      </c>
      <c r="AG317" s="31" t="n">
        <f aca="false">INDEX(Curves!$A$12:$AZ$907,$BZ317,CN317)</f>
        <v>0</v>
      </c>
      <c r="AH317" s="31" t="n">
        <f aca="false">INDEX(Curves!$A$12:$AZ$907,$BZ317,CO317)</f>
        <v>0</v>
      </c>
      <c r="AI317" s="31"/>
      <c r="AJ317" s="31" t="n">
        <f aca="false">INDEX(Curves!$A$12:$AZ$907,$BZ317,CQ317)</f>
        <v>0</v>
      </c>
      <c r="AK317" s="31" t="n">
        <f aca="false">INDEX(Curves!$A$12:$AZ$907,$BZ317,CR317)</f>
        <v>0</v>
      </c>
      <c r="AL317" s="31" t="n">
        <f aca="false">INDEX(Curves!$A$12:$AZ$907,$BZ317,CS317)</f>
        <v>0</v>
      </c>
      <c r="AM317" s="31"/>
      <c r="AN317" s="31" t="n">
        <f aca="false">INDEX(Curves!$A$12:$AZ$907,$BZ317,CU317)</f>
        <v>0</v>
      </c>
      <c r="AO317" s="31" t="n">
        <f aca="false">INDEX(Curves!$A$12:$AZ$907,$BZ317,CV317)</f>
        <v>0</v>
      </c>
      <c r="AP317" s="31" t="n">
        <f aca="false">INDEX(Curves!$A$12:$AZ$907,$BZ317,CW317)</f>
        <v>0</v>
      </c>
      <c r="AQ317" s="31"/>
      <c r="AR317" s="31" t="n">
        <f aca="false">INDEX(Curves!$A$12:$AZ$907,$BZ317,CY317)</f>
        <v>0</v>
      </c>
      <c r="AS317" s="31" t="n">
        <f aca="false">INDEX(Curves!$A$12:$AZ$907,$BZ317,CZ317)</f>
        <v>0</v>
      </c>
      <c r="AT317" s="31" t="n">
        <f aca="false">INDEX(Curves!$A$12:$AZ$907,$BZ317,DA317)</f>
        <v>0</v>
      </c>
      <c r="AU317" s="31"/>
      <c r="AV317" s="31" t="n">
        <f aca="false">INDEX(Curves!$A$12:$AZ$907,$BZ317,DC317)</f>
        <v>0</v>
      </c>
      <c r="AW317" s="31" t="n">
        <f aca="false">INDEX(Curves!$A$12:$AZ$907,$BZ317,DD317)</f>
        <v>0</v>
      </c>
      <c r="AX317" s="31" t="n">
        <f aca="false">INDEX(Curves!$A$12:$AZ$907,$BZ317,DE317)</f>
        <v>0</v>
      </c>
      <c r="AY317" s="31"/>
      <c r="AZ317" s="31" t="n">
        <f aca="false">INDEX(Curves!$A$12:$AZ$907,$BZ317,DG317)</f>
        <v>0</v>
      </c>
      <c r="BA317" s="31" t="n">
        <f aca="false">INDEX(Curves!$A$12:$AZ$907,$BZ317,DH317)</f>
        <v>0</v>
      </c>
      <c r="BB317" s="31" t="n">
        <f aca="false">INDEX(Curves!$A$12:$AZ$907,$BZ317,DI317)</f>
        <v>0</v>
      </c>
      <c r="BC317" s="31"/>
      <c r="BD317" s="31" t="n">
        <f aca="false">INDEX(Curves!$A$12:$AZ$907,$BZ317,DK317)</f>
        <v>0</v>
      </c>
      <c r="BE317" s="31" t="n">
        <f aca="false">INDEX(Curves!$A$12:$AZ$907,$BZ317,DL317)</f>
        <v>0</v>
      </c>
      <c r="BF317" s="31" t="n">
        <f aca="false">INDEX(Curves!$A$12:$AZ$907,$BZ317,DM317)</f>
        <v>0</v>
      </c>
      <c r="BG317" s="31"/>
      <c r="BH317" s="31" t="n">
        <f aca="false">INDEX(Curves!$A$12:$AZ$907,$BZ317,DO317)</f>
        <v>1.838</v>
      </c>
      <c r="BI317" s="31" t="n">
        <f aca="false">INDEX(Curves!$A$12:$AZ$907,$BZ317,DP317)</f>
        <v>0.255</v>
      </c>
      <c r="BJ317" s="31" t="n">
        <f aca="false">INDEX(Curves!$A$12:$AZ$907,$BZ317,DQ317)</f>
        <v>0.997276841599598</v>
      </c>
      <c r="BK317" s="0"/>
      <c r="BL317" s="0"/>
      <c r="BM317" s="51" t="n">
        <f aca="false">BM316</f>
        <v>35916</v>
      </c>
      <c r="BN317" s="51" t="n">
        <f aca="false">EOMONTH(BM317,1)</f>
        <v>35976</v>
      </c>
      <c r="BO317" s="51" t="n">
        <f aca="false">EOMONTH(BN317,1)</f>
        <v>36007</v>
      </c>
      <c r="BP317" s="51" t="n">
        <f aca="false">EOMONTH(BO317,1)</f>
        <v>36038</v>
      </c>
      <c r="BQ317" s="51" t="n">
        <f aca="false">EOMONTH(BP317,1)</f>
        <v>36068</v>
      </c>
      <c r="BR317" s="51" t="n">
        <f aca="false">EOMONTH(BQ317,1)</f>
        <v>36099</v>
      </c>
      <c r="BS317" s="51" t="n">
        <f aca="false">EOMONTH(BR317,1)</f>
        <v>36129</v>
      </c>
      <c r="BT317" s="51" t="n">
        <f aca="false">EOMONTH(BS317,1)</f>
        <v>36160</v>
      </c>
      <c r="BU317" s="51" t="n">
        <f aca="false">EOMONTH(BT317,1)</f>
        <v>36191</v>
      </c>
      <c r="BV317" s="51" t="n">
        <f aca="false">EOMONTH(BU317,1)</f>
        <v>36219</v>
      </c>
      <c r="BW317" s="51" t="n">
        <f aca="false">EOMONTH(BV317,1)</f>
        <v>36250</v>
      </c>
      <c r="BX317" s="52"/>
      <c r="BZ317" s="34" t="n">
        <f aca="false">MATCH(C317,Curves!$C$12:$C$433,0)</f>
        <v>315</v>
      </c>
      <c r="CA317" s="34" t="n">
        <f aca="false">MATCH(CONCATENATE("NG ",TEXT($BM317,"mmm-yyyy")),Curves!$11:$11,0)</f>
        <v>20</v>
      </c>
      <c r="CB317" s="34" t="n">
        <f aca="false">MATCH(CONCATENATE("B ",TEXT($BM317,"mmm-yyyy")),Curves!$11:$11,0)</f>
        <v>8</v>
      </c>
      <c r="CC317" s="34" t="n">
        <f aca="false">MATCH(CONCATENATE("DISC ",TEXT($BM317,"mmm-yyyy")),Curves!$11:$11,0)</f>
        <v>32</v>
      </c>
      <c r="CD317" s="34"/>
      <c r="CE317" s="34" t="n">
        <f aca="false">MATCH(CONCATENATE("NG ",TEXT($BN317,"mmm-yyyy")),Curves!$11:$11,0)</f>
        <v>21</v>
      </c>
      <c r="CF317" s="34" t="n">
        <f aca="false">MATCH(CONCATENATE("B ",TEXT($BN317,"mmm-yyyy")),Curves!$11:$11,0)</f>
        <v>9</v>
      </c>
      <c r="CG317" s="34" t="n">
        <f aca="false">MATCH(CONCATENATE("DISC ",TEXT($BN317,"mmm-yyyy")),Curves!$11:$11,0)</f>
        <v>33</v>
      </c>
      <c r="CH317" s="34"/>
      <c r="CI317" s="34" t="n">
        <f aca="false">MATCH(CONCATENATE("NG ",TEXT($BO317,"mmm-yyyy")),Curves!$11:$11,0)</f>
        <v>22</v>
      </c>
      <c r="CJ317" s="34" t="n">
        <f aca="false">MATCH(CONCATENATE("B ",TEXT($BO317,"mmm-yyyy")),Curves!$11:$11,0)</f>
        <v>10</v>
      </c>
      <c r="CK317" s="34" t="n">
        <f aca="false">MATCH(CONCATENATE("DISC ",TEXT($BO317,"mmm-yyyy")),Curves!$11:$11,0)</f>
        <v>34</v>
      </c>
      <c r="CL317" s="34"/>
      <c r="CM317" s="34" t="n">
        <f aca="false">MATCH(CONCATENATE("NG ",TEXT($BP317,"mmm-yyyy")),Curves!$11:$11,0)</f>
        <v>23</v>
      </c>
      <c r="CN317" s="34" t="n">
        <f aca="false">MATCH(CONCATENATE("B ",TEXT($BP317,"mmm-yyyy")),Curves!$11:$11,0)</f>
        <v>11</v>
      </c>
      <c r="CO317" s="34" t="n">
        <f aca="false">MATCH(CONCATENATE("DISC ",TEXT($BP317,"mmm-yyyy")),Curves!$11:$11,0)</f>
        <v>35</v>
      </c>
      <c r="CP317" s="34"/>
      <c r="CQ317" s="34" t="n">
        <f aca="false">MATCH(CONCATENATE("NG ",TEXT($BQ317,"mmm-yyyy")),Curves!$11:$11,0)</f>
        <v>24</v>
      </c>
      <c r="CR317" s="34" t="n">
        <f aca="false">MATCH(CONCATENATE("B ",TEXT($BQ317,"mmm-yyyy")),Curves!$11:$11,0)</f>
        <v>12</v>
      </c>
      <c r="CS317" s="34" t="n">
        <f aca="false">MATCH(CONCATENATE("DISC ",TEXT($BQ317,"mmm-yyyy")),Curves!$11:$11,0)</f>
        <v>36</v>
      </c>
      <c r="CT317" s="34"/>
      <c r="CU317" s="34" t="n">
        <f aca="false">MATCH(CONCATENATE("NG ",TEXT($BR317,"mmm-yyyy")),Curves!$11:$11,0)</f>
        <v>25</v>
      </c>
      <c r="CV317" s="34" t="n">
        <f aca="false">MATCH(CONCATENATE("B ",TEXT($BR317,"mmm-yyyy")),Curves!$11:$11,0)</f>
        <v>13</v>
      </c>
      <c r="CW317" s="34" t="n">
        <f aca="false">MATCH(CONCATENATE("DISC ",TEXT($BR317,"mmm-yyyy")),Curves!$11:$11,0)</f>
        <v>37</v>
      </c>
      <c r="CX317" s="34"/>
      <c r="CY317" s="34" t="n">
        <f aca="false">MATCH(CONCATENATE("NG ",TEXT($BS317,"mmm-yyyy")),Curves!$11:$11,0)</f>
        <v>26</v>
      </c>
      <c r="CZ317" s="34" t="n">
        <f aca="false">MATCH(CONCATENATE("B ",TEXT($BS317,"mmm-yyyy")),Curves!$11:$11,0)</f>
        <v>14</v>
      </c>
      <c r="DA317" s="34" t="n">
        <f aca="false">MATCH(CONCATENATE("DISC ",TEXT($BS317,"mmm-yyyy")),Curves!$11:$11,0)</f>
        <v>38</v>
      </c>
      <c r="DB317" s="34"/>
      <c r="DC317" s="34" t="n">
        <f aca="false">MATCH(CONCATENATE("NG ",TEXT($BT317,"mmm-yyyy")),Curves!$11:$11,0)</f>
        <v>27</v>
      </c>
      <c r="DD317" s="34" t="n">
        <f aca="false">MATCH(CONCATENATE("B ",TEXT($BT317,"mmm-yyyy")),Curves!$11:$11,0)</f>
        <v>15</v>
      </c>
      <c r="DE317" s="34" t="n">
        <f aca="false">MATCH(CONCATENATE("DISC ",TEXT($BT317,"mmm-yyyy")),Curves!$11:$11,0)</f>
        <v>39</v>
      </c>
      <c r="DF317" s="34"/>
      <c r="DG317" s="34" t="n">
        <f aca="false">MATCH(CONCATENATE("NG ",TEXT($BU317,"mmm-yyyy")),Curves!$11:$11,0)</f>
        <v>28</v>
      </c>
      <c r="DH317" s="34" t="n">
        <f aca="false">MATCH(CONCATENATE("B ",TEXT($BU317,"mmm-yyyy")),Curves!$11:$11,0)</f>
        <v>16</v>
      </c>
      <c r="DI317" s="34" t="n">
        <f aca="false">MATCH(CONCATENATE("DISC ",TEXT($BU317,"mmm-yyyy")),Curves!$11:$11,0)</f>
        <v>40</v>
      </c>
      <c r="DK317" s="34" t="n">
        <f aca="false">MATCH(CONCATENATE("NG ",TEXT($BV317,"mmm-yyyy")),Curves!$11:$11,0)</f>
        <v>29</v>
      </c>
      <c r="DL317" s="34" t="n">
        <f aca="false">MATCH(CONCATENATE("B ",TEXT($BV317,"mmm-yyyy")),Curves!$11:$11,0)</f>
        <v>17</v>
      </c>
      <c r="DM317" s="34" t="n">
        <f aca="false">MATCH(CONCATENATE("DISC ",TEXT($BV317,"mmm-yyyy")),Curves!$11:$11,0)</f>
        <v>41</v>
      </c>
      <c r="DO317" s="34" t="n">
        <f aca="false">MATCH(CONCATENATE("NG ",TEXT($BW317,"mmm-yyyy")),Curves!$11:$11,0)</f>
        <v>30</v>
      </c>
      <c r="DP317" s="34" t="n">
        <f aca="false">MATCH(CONCATENATE("B ",TEXT($BW317,"mmm-yyyy")),Curves!$11:$11,0)</f>
        <v>18</v>
      </c>
      <c r="DQ317" s="34" t="n">
        <f aca="false">MATCH(CONCATENATE("DISC ",TEXT($BW317,"mmm-yyyy")),Curves!$11:$11,0)</f>
        <v>42</v>
      </c>
    </row>
    <row r="318" customFormat="false" ht="12.75" hidden="false" customHeight="false" outlineLevel="0" collapsed="false">
      <c r="B318" s="26" t="n">
        <f aca="false">IF(C318&lt;&gt;"",IF(C318&gt;=(WORKDAY(EOMONTH(C318,0)+1,-2)),EOMONTH(EOMONTH(C318,0)+1,0)+1,EOMONTH(C318,0)+1),"")</f>
        <v>36220</v>
      </c>
      <c r="C318" s="45" t="n">
        <f aca="false">IF(Curves!C327&lt;&gt;"",Curves!C327,"")</f>
        <v>36201</v>
      </c>
      <c r="D318" s="46"/>
      <c r="E318" s="47" t="n">
        <f aca="false">(T318+U318)*V318</f>
        <v>0</v>
      </c>
      <c r="F318" s="47" t="n">
        <f aca="false">(X318+Y318)*Z318</f>
        <v>0</v>
      </c>
      <c r="G318" s="47" t="n">
        <f aca="false">(AB318+AC318)*AD318</f>
        <v>0</v>
      </c>
      <c r="H318" s="47" t="n">
        <f aca="false">(AF318+AG318)*AH318</f>
        <v>0</v>
      </c>
      <c r="I318" s="47" t="n">
        <f aca="false">(AJ318+AK318)*AL318</f>
        <v>0</v>
      </c>
      <c r="J318" s="47" t="n">
        <f aca="false">(AN318+AO318)*AP318</f>
        <v>0</v>
      </c>
      <c r="K318" s="47" t="n">
        <f aca="false">(AR318+AS318)*AT318</f>
        <v>0</v>
      </c>
      <c r="L318" s="47" t="n">
        <f aca="false">(AV318+AW318)*AX318</f>
        <v>0</v>
      </c>
      <c r="M318" s="47" t="n">
        <f aca="false">(AZ318+BA318)*BB318</f>
        <v>0</v>
      </c>
      <c r="N318" s="47" t="n">
        <f aca="false">(BD318+BE318)*BF318</f>
        <v>0</v>
      </c>
      <c r="O318" s="48" t="n">
        <f aca="false">(BH318+BI318)*BJ318</f>
        <v>2.00979541951522</v>
      </c>
      <c r="P318" s="49" t="n">
        <f aca="false">MAX(E318:O318)</f>
        <v>2.00979541951522</v>
      </c>
      <c r="Q318" s="49" t="n">
        <f aca="false">MIN(O318)</f>
        <v>2.00979541951522</v>
      </c>
      <c r="R318" s="50" t="n">
        <f aca="false">IF(P318-Q318&lt;&gt;0,P318-Q318,R317)</f>
        <v>0.0218892370329566</v>
      </c>
      <c r="T318" s="31" t="n">
        <f aca="false">INDEX(Curves!$A$12:$AZ$907,$BZ318,CA318)</f>
        <v>0</v>
      </c>
      <c r="U318" s="31" t="n">
        <f aca="false">INDEX(Curves!$A$12:$AZ$907,$BZ318,CB318)</f>
        <v>0</v>
      </c>
      <c r="V318" s="31" t="n">
        <f aca="false">INDEX(Curves!$A$12:$AZ$907,$BZ318,CC318)</f>
        <v>0</v>
      </c>
      <c r="W318" s="31"/>
      <c r="X318" s="31" t="n">
        <f aca="false">INDEX(Curves!$A$12:$AZ$907,$BZ318,CE318)</f>
        <v>0</v>
      </c>
      <c r="Y318" s="31" t="n">
        <f aca="false">INDEX(Curves!$A$12:$AZ$907,$BZ318,CF318)</f>
        <v>0</v>
      </c>
      <c r="Z318" s="31" t="n">
        <f aca="false">INDEX(Curves!$A$12:$AZ$907,$BZ318,CG318)</f>
        <v>0</v>
      </c>
      <c r="AA318" s="31"/>
      <c r="AB318" s="31" t="n">
        <f aca="false">INDEX(Curves!$A$12:$AZ$907,$BZ318,CI318)</f>
        <v>0</v>
      </c>
      <c r="AC318" s="31" t="n">
        <f aca="false">INDEX(Curves!$A$12:$AZ$907,$BZ318,CJ318)</f>
        <v>0</v>
      </c>
      <c r="AD318" s="31" t="n">
        <f aca="false">INDEX(Curves!$A$12:$AZ$907,$BZ318,CK318)</f>
        <v>0</v>
      </c>
      <c r="AE318" s="31"/>
      <c r="AF318" s="31" t="n">
        <f aca="false">INDEX(Curves!$A$12:$AZ$907,$BZ318,CM318)</f>
        <v>0</v>
      </c>
      <c r="AG318" s="31" t="n">
        <f aca="false">INDEX(Curves!$A$12:$AZ$907,$BZ318,CN318)</f>
        <v>0</v>
      </c>
      <c r="AH318" s="31" t="n">
        <f aca="false">INDEX(Curves!$A$12:$AZ$907,$BZ318,CO318)</f>
        <v>0</v>
      </c>
      <c r="AI318" s="31"/>
      <c r="AJ318" s="31" t="n">
        <f aca="false">INDEX(Curves!$A$12:$AZ$907,$BZ318,CQ318)</f>
        <v>0</v>
      </c>
      <c r="AK318" s="31" t="n">
        <f aca="false">INDEX(Curves!$A$12:$AZ$907,$BZ318,CR318)</f>
        <v>0</v>
      </c>
      <c r="AL318" s="31" t="n">
        <f aca="false">INDEX(Curves!$A$12:$AZ$907,$BZ318,CS318)</f>
        <v>0</v>
      </c>
      <c r="AM318" s="31"/>
      <c r="AN318" s="31" t="n">
        <f aca="false">INDEX(Curves!$A$12:$AZ$907,$BZ318,CU318)</f>
        <v>0</v>
      </c>
      <c r="AO318" s="31" t="n">
        <f aca="false">INDEX(Curves!$A$12:$AZ$907,$BZ318,CV318)</f>
        <v>0</v>
      </c>
      <c r="AP318" s="31" t="n">
        <f aca="false">INDEX(Curves!$A$12:$AZ$907,$BZ318,CW318)</f>
        <v>0</v>
      </c>
      <c r="AQ318" s="31"/>
      <c r="AR318" s="31" t="n">
        <f aca="false">INDEX(Curves!$A$12:$AZ$907,$BZ318,CY318)</f>
        <v>0</v>
      </c>
      <c r="AS318" s="31" t="n">
        <f aca="false">INDEX(Curves!$A$12:$AZ$907,$BZ318,CZ318)</f>
        <v>0</v>
      </c>
      <c r="AT318" s="31" t="n">
        <f aca="false">INDEX(Curves!$A$12:$AZ$907,$BZ318,DA318)</f>
        <v>0</v>
      </c>
      <c r="AU318" s="31"/>
      <c r="AV318" s="31" t="n">
        <f aca="false">INDEX(Curves!$A$12:$AZ$907,$BZ318,DC318)</f>
        <v>0</v>
      </c>
      <c r="AW318" s="31" t="n">
        <f aca="false">INDEX(Curves!$A$12:$AZ$907,$BZ318,DD318)</f>
        <v>0</v>
      </c>
      <c r="AX318" s="31" t="n">
        <f aca="false">INDEX(Curves!$A$12:$AZ$907,$BZ318,DE318)</f>
        <v>0</v>
      </c>
      <c r="AY318" s="31"/>
      <c r="AZ318" s="31" t="n">
        <f aca="false">INDEX(Curves!$A$12:$AZ$907,$BZ318,DG318)</f>
        <v>0</v>
      </c>
      <c r="BA318" s="31" t="n">
        <f aca="false">INDEX(Curves!$A$12:$AZ$907,$BZ318,DH318)</f>
        <v>0</v>
      </c>
      <c r="BB318" s="31" t="n">
        <f aca="false">INDEX(Curves!$A$12:$AZ$907,$BZ318,DI318)</f>
        <v>0</v>
      </c>
      <c r="BC318" s="31"/>
      <c r="BD318" s="31" t="n">
        <f aca="false">INDEX(Curves!$A$12:$AZ$907,$BZ318,DK318)</f>
        <v>0</v>
      </c>
      <c r="BE318" s="31" t="n">
        <f aca="false">INDEX(Curves!$A$12:$AZ$907,$BZ318,DL318)</f>
        <v>0</v>
      </c>
      <c r="BF318" s="31" t="n">
        <f aca="false">INDEX(Curves!$A$12:$AZ$907,$BZ318,DM318)</f>
        <v>0</v>
      </c>
      <c r="BG318" s="31"/>
      <c r="BH318" s="31" t="n">
        <f aca="false">INDEX(Curves!$A$12:$AZ$907,$BZ318,DO318)</f>
        <v>1.775</v>
      </c>
      <c r="BI318" s="31" t="n">
        <f aca="false">INDEX(Curves!$A$12:$AZ$907,$BZ318,DP318)</f>
        <v>0.24</v>
      </c>
      <c r="BJ318" s="31" t="n">
        <f aca="false">INDEX(Curves!$A$12:$AZ$907,$BZ318,DQ318)</f>
        <v>0.997417081645271</v>
      </c>
      <c r="BK318" s="0"/>
      <c r="BL318" s="0"/>
      <c r="BM318" s="51" t="n">
        <f aca="false">BM317</f>
        <v>35916</v>
      </c>
      <c r="BN318" s="51" t="n">
        <f aca="false">EOMONTH(BM318,1)</f>
        <v>35976</v>
      </c>
      <c r="BO318" s="51" t="n">
        <f aca="false">EOMONTH(BN318,1)</f>
        <v>36007</v>
      </c>
      <c r="BP318" s="51" t="n">
        <f aca="false">EOMONTH(BO318,1)</f>
        <v>36038</v>
      </c>
      <c r="BQ318" s="51" t="n">
        <f aca="false">EOMONTH(BP318,1)</f>
        <v>36068</v>
      </c>
      <c r="BR318" s="51" t="n">
        <f aca="false">EOMONTH(BQ318,1)</f>
        <v>36099</v>
      </c>
      <c r="BS318" s="51" t="n">
        <f aca="false">EOMONTH(BR318,1)</f>
        <v>36129</v>
      </c>
      <c r="BT318" s="51" t="n">
        <f aca="false">EOMONTH(BS318,1)</f>
        <v>36160</v>
      </c>
      <c r="BU318" s="51" t="n">
        <f aca="false">EOMONTH(BT318,1)</f>
        <v>36191</v>
      </c>
      <c r="BV318" s="51" t="n">
        <f aca="false">EOMONTH(BU318,1)</f>
        <v>36219</v>
      </c>
      <c r="BW318" s="51" t="n">
        <f aca="false">EOMONTH(BV318,1)</f>
        <v>36250</v>
      </c>
      <c r="BX318" s="52"/>
      <c r="BZ318" s="34" t="n">
        <f aca="false">MATCH(C318,Curves!$C$12:$C$433,0)</f>
        <v>316</v>
      </c>
      <c r="CA318" s="34" t="n">
        <f aca="false">MATCH(CONCATENATE("NG ",TEXT($BM318,"mmm-yyyy")),Curves!$11:$11,0)</f>
        <v>20</v>
      </c>
      <c r="CB318" s="34" t="n">
        <f aca="false">MATCH(CONCATENATE("B ",TEXT($BM318,"mmm-yyyy")),Curves!$11:$11,0)</f>
        <v>8</v>
      </c>
      <c r="CC318" s="34" t="n">
        <f aca="false">MATCH(CONCATENATE("DISC ",TEXT($BM318,"mmm-yyyy")),Curves!$11:$11,0)</f>
        <v>32</v>
      </c>
      <c r="CD318" s="34"/>
      <c r="CE318" s="34" t="n">
        <f aca="false">MATCH(CONCATENATE("NG ",TEXT($BN318,"mmm-yyyy")),Curves!$11:$11,0)</f>
        <v>21</v>
      </c>
      <c r="CF318" s="34" t="n">
        <f aca="false">MATCH(CONCATENATE("B ",TEXT($BN318,"mmm-yyyy")),Curves!$11:$11,0)</f>
        <v>9</v>
      </c>
      <c r="CG318" s="34" t="n">
        <f aca="false">MATCH(CONCATENATE("DISC ",TEXT($BN318,"mmm-yyyy")),Curves!$11:$11,0)</f>
        <v>33</v>
      </c>
      <c r="CH318" s="34"/>
      <c r="CI318" s="34" t="n">
        <f aca="false">MATCH(CONCATENATE("NG ",TEXT($BO318,"mmm-yyyy")),Curves!$11:$11,0)</f>
        <v>22</v>
      </c>
      <c r="CJ318" s="34" t="n">
        <f aca="false">MATCH(CONCATENATE("B ",TEXT($BO318,"mmm-yyyy")),Curves!$11:$11,0)</f>
        <v>10</v>
      </c>
      <c r="CK318" s="34" t="n">
        <f aca="false">MATCH(CONCATENATE("DISC ",TEXT($BO318,"mmm-yyyy")),Curves!$11:$11,0)</f>
        <v>34</v>
      </c>
      <c r="CL318" s="34"/>
      <c r="CM318" s="34" t="n">
        <f aca="false">MATCH(CONCATENATE("NG ",TEXT($BP318,"mmm-yyyy")),Curves!$11:$11,0)</f>
        <v>23</v>
      </c>
      <c r="CN318" s="34" t="n">
        <f aca="false">MATCH(CONCATENATE("B ",TEXT($BP318,"mmm-yyyy")),Curves!$11:$11,0)</f>
        <v>11</v>
      </c>
      <c r="CO318" s="34" t="n">
        <f aca="false">MATCH(CONCATENATE("DISC ",TEXT($BP318,"mmm-yyyy")),Curves!$11:$11,0)</f>
        <v>35</v>
      </c>
      <c r="CP318" s="34"/>
      <c r="CQ318" s="34" t="n">
        <f aca="false">MATCH(CONCATENATE("NG ",TEXT($BQ318,"mmm-yyyy")),Curves!$11:$11,0)</f>
        <v>24</v>
      </c>
      <c r="CR318" s="34" t="n">
        <f aca="false">MATCH(CONCATENATE("B ",TEXT($BQ318,"mmm-yyyy")),Curves!$11:$11,0)</f>
        <v>12</v>
      </c>
      <c r="CS318" s="34" t="n">
        <f aca="false">MATCH(CONCATENATE("DISC ",TEXT($BQ318,"mmm-yyyy")),Curves!$11:$11,0)</f>
        <v>36</v>
      </c>
      <c r="CT318" s="34"/>
      <c r="CU318" s="34" t="n">
        <f aca="false">MATCH(CONCATENATE("NG ",TEXT($BR318,"mmm-yyyy")),Curves!$11:$11,0)</f>
        <v>25</v>
      </c>
      <c r="CV318" s="34" t="n">
        <f aca="false">MATCH(CONCATENATE("B ",TEXT($BR318,"mmm-yyyy")),Curves!$11:$11,0)</f>
        <v>13</v>
      </c>
      <c r="CW318" s="34" t="n">
        <f aca="false">MATCH(CONCATENATE("DISC ",TEXT($BR318,"mmm-yyyy")),Curves!$11:$11,0)</f>
        <v>37</v>
      </c>
      <c r="CX318" s="34"/>
      <c r="CY318" s="34" t="n">
        <f aca="false">MATCH(CONCATENATE("NG ",TEXT($BS318,"mmm-yyyy")),Curves!$11:$11,0)</f>
        <v>26</v>
      </c>
      <c r="CZ318" s="34" t="n">
        <f aca="false">MATCH(CONCATENATE("B ",TEXT($BS318,"mmm-yyyy")),Curves!$11:$11,0)</f>
        <v>14</v>
      </c>
      <c r="DA318" s="34" t="n">
        <f aca="false">MATCH(CONCATENATE("DISC ",TEXT($BS318,"mmm-yyyy")),Curves!$11:$11,0)</f>
        <v>38</v>
      </c>
      <c r="DB318" s="34"/>
      <c r="DC318" s="34" t="n">
        <f aca="false">MATCH(CONCATENATE("NG ",TEXT($BT318,"mmm-yyyy")),Curves!$11:$11,0)</f>
        <v>27</v>
      </c>
      <c r="DD318" s="34" t="n">
        <f aca="false">MATCH(CONCATENATE("B ",TEXT($BT318,"mmm-yyyy")),Curves!$11:$11,0)</f>
        <v>15</v>
      </c>
      <c r="DE318" s="34" t="n">
        <f aca="false">MATCH(CONCATENATE("DISC ",TEXT($BT318,"mmm-yyyy")),Curves!$11:$11,0)</f>
        <v>39</v>
      </c>
      <c r="DF318" s="34"/>
      <c r="DG318" s="34" t="n">
        <f aca="false">MATCH(CONCATENATE("NG ",TEXT($BU318,"mmm-yyyy")),Curves!$11:$11,0)</f>
        <v>28</v>
      </c>
      <c r="DH318" s="34" t="n">
        <f aca="false">MATCH(CONCATENATE("B ",TEXT($BU318,"mmm-yyyy")),Curves!$11:$11,0)</f>
        <v>16</v>
      </c>
      <c r="DI318" s="34" t="n">
        <f aca="false">MATCH(CONCATENATE("DISC ",TEXT($BU318,"mmm-yyyy")),Curves!$11:$11,0)</f>
        <v>40</v>
      </c>
      <c r="DK318" s="34" t="n">
        <f aca="false">MATCH(CONCATENATE("NG ",TEXT($BV318,"mmm-yyyy")),Curves!$11:$11,0)</f>
        <v>29</v>
      </c>
      <c r="DL318" s="34" t="n">
        <f aca="false">MATCH(CONCATENATE("B ",TEXT($BV318,"mmm-yyyy")),Curves!$11:$11,0)</f>
        <v>17</v>
      </c>
      <c r="DM318" s="34" t="n">
        <f aca="false">MATCH(CONCATENATE("DISC ",TEXT($BV318,"mmm-yyyy")),Curves!$11:$11,0)</f>
        <v>41</v>
      </c>
      <c r="DO318" s="34" t="n">
        <f aca="false">MATCH(CONCATENATE("NG ",TEXT($BW318,"mmm-yyyy")),Curves!$11:$11,0)</f>
        <v>30</v>
      </c>
      <c r="DP318" s="34" t="n">
        <f aca="false">MATCH(CONCATENATE("B ",TEXT($BW318,"mmm-yyyy")),Curves!$11:$11,0)</f>
        <v>18</v>
      </c>
      <c r="DQ318" s="34" t="n">
        <f aca="false">MATCH(CONCATENATE("DISC ",TEXT($BW318,"mmm-yyyy")),Curves!$11:$11,0)</f>
        <v>42</v>
      </c>
    </row>
    <row r="319" customFormat="false" ht="12.75" hidden="false" customHeight="false" outlineLevel="0" collapsed="false">
      <c r="B319" s="26" t="n">
        <f aca="false">IF(C319&lt;&gt;"",IF(C319&gt;=(WORKDAY(EOMONTH(C319,0)+1,-2)),EOMONTH(EOMONTH(C319,0)+1,0)+1,EOMONTH(C319,0)+1),"")</f>
        <v>36220</v>
      </c>
      <c r="C319" s="45" t="n">
        <f aca="false">IF(Curves!C328&lt;&gt;"",Curves!C328,"")</f>
        <v>36202</v>
      </c>
      <c r="D319" s="46"/>
      <c r="E319" s="47" t="n">
        <f aca="false">(T319+U319)*V319</f>
        <v>0</v>
      </c>
      <c r="F319" s="47" t="n">
        <f aca="false">(X319+Y319)*Z319</f>
        <v>0</v>
      </c>
      <c r="G319" s="47" t="n">
        <f aca="false">(AB319+AC319)*AD319</f>
        <v>0</v>
      </c>
      <c r="H319" s="47" t="n">
        <f aca="false">(AF319+AG319)*AH319</f>
        <v>0</v>
      </c>
      <c r="I319" s="47" t="n">
        <f aca="false">(AJ319+AK319)*AL319</f>
        <v>0</v>
      </c>
      <c r="J319" s="47" t="n">
        <f aca="false">(AN319+AO319)*AP319</f>
        <v>0</v>
      </c>
      <c r="K319" s="47" t="n">
        <f aca="false">(AR319+AS319)*AT319</f>
        <v>0</v>
      </c>
      <c r="L319" s="47" t="n">
        <f aca="false">(AV319+AW319)*AX319</f>
        <v>0</v>
      </c>
      <c r="M319" s="47" t="n">
        <f aca="false">(AZ319+BA319)*BB319</f>
        <v>0</v>
      </c>
      <c r="N319" s="47" t="n">
        <f aca="false">(BD319+BE319)*BF319</f>
        <v>0</v>
      </c>
      <c r="O319" s="48" t="n">
        <f aca="false">(BH319+BI319)*BJ319</f>
        <v>2.0669719115903</v>
      </c>
      <c r="P319" s="49" t="n">
        <f aca="false">MAX(E319:O319)</f>
        <v>2.0669719115903</v>
      </c>
      <c r="Q319" s="49" t="n">
        <f aca="false">MIN(O319)</f>
        <v>2.0669719115903</v>
      </c>
      <c r="R319" s="50" t="n">
        <f aca="false">IF(P319-Q319&lt;&gt;0,P319-Q319,R318)</f>
        <v>0.0218892370329566</v>
      </c>
      <c r="T319" s="31" t="n">
        <f aca="false">INDEX(Curves!$A$12:$AZ$907,$BZ319,CA319)</f>
        <v>0</v>
      </c>
      <c r="U319" s="31" t="n">
        <f aca="false">INDEX(Curves!$A$12:$AZ$907,$BZ319,CB319)</f>
        <v>0</v>
      </c>
      <c r="V319" s="31" t="n">
        <f aca="false">INDEX(Curves!$A$12:$AZ$907,$BZ319,CC319)</f>
        <v>0</v>
      </c>
      <c r="W319" s="31"/>
      <c r="X319" s="31" t="n">
        <f aca="false">INDEX(Curves!$A$12:$AZ$907,$BZ319,CE319)</f>
        <v>0</v>
      </c>
      <c r="Y319" s="31" t="n">
        <f aca="false">INDEX(Curves!$A$12:$AZ$907,$BZ319,CF319)</f>
        <v>0</v>
      </c>
      <c r="Z319" s="31" t="n">
        <f aca="false">INDEX(Curves!$A$12:$AZ$907,$BZ319,CG319)</f>
        <v>0</v>
      </c>
      <c r="AA319" s="31"/>
      <c r="AB319" s="31" t="n">
        <f aca="false">INDEX(Curves!$A$12:$AZ$907,$BZ319,CI319)</f>
        <v>0</v>
      </c>
      <c r="AC319" s="31" t="n">
        <f aca="false">INDEX(Curves!$A$12:$AZ$907,$BZ319,CJ319)</f>
        <v>0</v>
      </c>
      <c r="AD319" s="31" t="n">
        <f aca="false">INDEX(Curves!$A$12:$AZ$907,$BZ319,CK319)</f>
        <v>0</v>
      </c>
      <c r="AE319" s="31"/>
      <c r="AF319" s="31" t="n">
        <f aca="false">INDEX(Curves!$A$12:$AZ$907,$BZ319,CM319)</f>
        <v>0</v>
      </c>
      <c r="AG319" s="31" t="n">
        <f aca="false">INDEX(Curves!$A$12:$AZ$907,$BZ319,CN319)</f>
        <v>0</v>
      </c>
      <c r="AH319" s="31" t="n">
        <f aca="false">INDEX(Curves!$A$12:$AZ$907,$BZ319,CO319)</f>
        <v>0</v>
      </c>
      <c r="AI319" s="31"/>
      <c r="AJ319" s="31" t="n">
        <f aca="false">INDEX(Curves!$A$12:$AZ$907,$BZ319,CQ319)</f>
        <v>0</v>
      </c>
      <c r="AK319" s="31" t="n">
        <f aca="false">INDEX(Curves!$A$12:$AZ$907,$BZ319,CR319)</f>
        <v>0</v>
      </c>
      <c r="AL319" s="31" t="n">
        <f aca="false">INDEX(Curves!$A$12:$AZ$907,$BZ319,CS319)</f>
        <v>0</v>
      </c>
      <c r="AM319" s="31"/>
      <c r="AN319" s="31" t="n">
        <f aca="false">INDEX(Curves!$A$12:$AZ$907,$BZ319,CU319)</f>
        <v>0</v>
      </c>
      <c r="AO319" s="31" t="n">
        <f aca="false">INDEX(Curves!$A$12:$AZ$907,$BZ319,CV319)</f>
        <v>0</v>
      </c>
      <c r="AP319" s="31" t="n">
        <f aca="false">INDEX(Curves!$A$12:$AZ$907,$BZ319,CW319)</f>
        <v>0</v>
      </c>
      <c r="AQ319" s="31"/>
      <c r="AR319" s="31" t="n">
        <f aca="false">INDEX(Curves!$A$12:$AZ$907,$BZ319,CY319)</f>
        <v>0</v>
      </c>
      <c r="AS319" s="31" t="n">
        <f aca="false">INDEX(Curves!$A$12:$AZ$907,$BZ319,CZ319)</f>
        <v>0</v>
      </c>
      <c r="AT319" s="31" t="n">
        <f aca="false">INDEX(Curves!$A$12:$AZ$907,$BZ319,DA319)</f>
        <v>0</v>
      </c>
      <c r="AU319" s="31"/>
      <c r="AV319" s="31" t="n">
        <f aca="false">INDEX(Curves!$A$12:$AZ$907,$BZ319,DC319)</f>
        <v>0</v>
      </c>
      <c r="AW319" s="31" t="n">
        <f aca="false">INDEX(Curves!$A$12:$AZ$907,$BZ319,DD319)</f>
        <v>0</v>
      </c>
      <c r="AX319" s="31" t="n">
        <f aca="false">INDEX(Curves!$A$12:$AZ$907,$BZ319,DE319)</f>
        <v>0</v>
      </c>
      <c r="AY319" s="31"/>
      <c r="AZ319" s="31" t="n">
        <f aca="false">INDEX(Curves!$A$12:$AZ$907,$BZ319,DG319)</f>
        <v>0</v>
      </c>
      <c r="BA319" s="31" t="n">
        <f aca="false">INDEX(Curves!$A$12:$AZ$907,$BZ319,DH319)</f>
        <v>0</v>
      </c>
      <c r="BB319" s="31" t="n">
        <f aca="false">INDEX(Curves!$A$12:$AZ$907,$BZ319,DI319)</f>
        <v>0</v>
      </c>
      <c r="BC319" s="31"/>
      <c r="BD319" s="31" t="n">
        <f aca="false">INDEX(Curves!$A$12:$AZ$907,$BZ319,DK319)</f>
        <v>0</v>
      </c>
      <c r="BE319" s="31" t="n">
        <f aca="false">INDEX(Curves!$A$12:$AZ$907,$BZ319,DL319)</f>
        <v>0</v>
      </c>
      <c r="BF319" s="31" t="n">
        <f aca="false">INDEX(Curves!$A$12:$AZ$907,$BZ319,DM319)</f>
        <v>0</v>
      </c>
      <c r="BG319" s="31"/>
      <c r="BH319" s="31" t="n">
        <f aca="false">INDEX(Curves!$A$12:$AZ$907,$BZ319,DO319)</f>
        <v>1.837</v>
      </c>
      <c r="BI319" s="31" t="n">
        <f aca="false">INDEX(Curves!$A$12:$AZ$907,$BZ319,DP319)</f>
        <v>0.235</v>
      </c>
      <c r="BJ319" s="31" t="n">
        <f aca="false">INDEX(Curves!$A$12:$AZ$907,$BZ319,DQ319)</f>
        <v>0.997573316404584</v>
      </c>
      <c r="BK319" s="0"/>
      <c r="BL319" s="0"/>
      <c r="BM319" s="51" t="n">
        <f aca="false">BM318</f>
        <v>35916</v>
      </c>
      <c r="BN319" s="51" t="n">
        <f aca="false">EOMONTH(BM319,1)</f>
        <v>35976</v>
      </c>
      <c r="BO319" s="51" t="n">
        <f aca="false">EOMONTH(BN319,1)</f>
        <v>36007</v>
      </c>
      <c r="BP319" s="51" t="n">
        <f aca="false">EOMONTH(BO319,1)</f>
        <v>36038</v>
      </c>
      <c r="BQ319" s="51" t="n">
        <f aca="false">EOMONTH(BP319,1)</f>
        <v>36068</v>
      </c>
      <c r="BR319" s="51" t="n">
        <f aca="false">EOMONTH(BQ319,1)</f>
        <v>36099</v>
      </c>
      <c r="BS319" s="51" t="n">
        <f aca="false">EOMONTH(BR319,1)</f>
        <v>36129</v>
      </c>
      <c r="BT319" s="51" t="n">
        <f aca="false">EOMONTH(BS319,1)</f>
        <v>36160</v>
      </c>
      <c r="BU319" s="51" t="n">
        <f aca="false">EOMONTH(BT319,1)</f>
        <v>36191</v>
      </c>
      <c r="BV319" s="51" t="n">
        <f aca="false">EOMONTH(BU319,1)</f>
        <v>36219</v>
      </c>
      <c r="BW319" s="51" t="n">
        <f aca="false">EOMONTH(BV319,1)</f>
        <v>36250</v>
      </c>
      <c r="BX319" s="52"/>
      <c r="BZ319" s="34" t="n">
        <f aca="false">MATCH(C319,Curves!$C$12:$C$433,0)</f>
        <v>317</v>
      </c>
      <c r="CA319" s="34" t="n">
        <f aca="false">MATCH(CONCATENATE("NG ",TEXT($BM319,"mmm-yyyy")),Curves!$11:$11,0)</f>
        <v>20</v>
      </c>
      <c r="CB319" s="34" t="n">
        <f aca="false">MATCH(CONCATENATE("B ",TEXT($BM319,"mmm-yyyy")),Curves!$11:$11,0)</f>
        <v>8</v>
      </c>
      <c r="CC319" s="34" t="n">
        <f aca="false">MATCH(CONCATENATE("DISC ",TEXT($BM319,"mmm-yyyy")),Curves!$11:$11,0)</f>
        <v>32</v>
      </c>
      <c r="CD319" s="34"/>
      <c r="CE319" s="34" t="n">
        <f aca="false">MATCH(CONCATENATE("NG ",TEXT($BN319,"mmm-yyyy")),Curves!$11:$11,0)</f>
        <v>21</v>
      </c>
      <c r="CF319" s="34" t="n">
        <f aca="false">MATCH(CONCATENATE("B ",TEXT($BN319,"mmm-yyyy")),Curves!$11:$11,0)</f>
        <v>9</v>
      </c>
      <c r="CG319" s="34" t="n">
        <f aca="false">MATCH(CONCATENATE("DISC ",TEXT($BN319,"mmm-yyyy")),Curves!$11:$11,0)</f>
        <v>33</v>
      </c>
      <c r="CH319" s="34"/>
      <c r="CI319" s="34" t="n">
        <f aca="false">MATCH(CONCATENATE("NG ",TEXT($BO319,"mmm-yyyy")),Curves!$11:$11,0)</f>
        <v>22</v>
      </c>
      <c r="CJ319" s="34" t="n">
        <f aca="false">MATCH(CONCATENATE("B ",TEXT($BO319,"mmm-yyyy")),Curves!$11:$11,0)</f>
        <v>10</v>
      </c>
      <c r="CK319" s="34" t="n">
        <f aca="false">MATCH(CONCATENATE("DISC ",TEXT($BO319,"mmm-yyyy")),Curves!$11:$11,0)</f>
        <v>34</v>
      </c>
      <c r="CL319" s="34"/>
      <c r="CM319" s="34" t="n">
        <f aca="false">MATCH(CONCATENATE("NG ",TEXT($BP319,"mmm-yyyy")),Curves!$11:$11,0)</f>
        <v>23</v>
      </c>
      <c r="CN319" s="34" t="n">
        <f aca="false">MATCH(CONCATENATE("B ",TEXT($BP319,"mmm-yyyy")),Curves!$11:$11,0)</f>
        <v>11</v>
      </c>
      <c r="CO319" s="34" t="n">
        <f aca="false">MATCH(CONCATENATE("DISC ",TEXT($BP319,"mmm-yyyy")),Curves!$11:$11,0)</f>
        <v>35</v>
      </c>
      <c r="CP319" s="34"/>
      <c r="CQ319" s="34" t="n">
        <f aca="false">MATCH(CONCATENATE("NG ",TEXT($BQ319,"mmm-yyyy")),Curves!$11:$11,0)</f>
        <v>24</v>
      </c>
      <c r="CR319" s="34" t="n">
        <f aca="false">MATCH(CONCATENATE("B ",TEXT($BQ319,"mmm-yyyy")),Curves!$11:$11,0)</f>
        <v>12</v>
      </c>
      <c r="CS319" s="34" t="n">
        <f aca="false">MATCH(CONCATENATE("DISC ",TEXT($BQ319,"mmm-yyyy")),Curves!$11:$11,0)</f>
        <v>36</v>
      </c>
      <c r="CT319" s="34"/>
      <c r="CU319" s="34" t="n">
        <f aca="false">MATCH(CONCATENATE("NG ",TEXT($BR319,"mmm-yyyy")),Curves!$11:$11,0)</f>
        <v>25</v>
      </c>
      <c r="CV319" s="34" t="n">
        <f aca="false">MATCH(CONCATENATE("B ",TEXT($BR319,"mmm-yyyy")),Curves!$11:$11,0)</f>
        <v>13</v>
      </c>
      <c r="CW319" s="34" t="n">
        <f aca="false">MATCH(CONCATENATE("DISC ",TEXT($BR319,"mmm-yyyy")),Curves!$11:$11,0)</f>
        <v>37</v>
      </c>
      <c r="CX319" s="34"/>
      <c r="CY319" s="34" t="n">
        <f aca="false">MATCH(CONCATENATE("NG ",TEXT($BS319,"mmm-yyyy")),Curves!$11:$11,0)</f>
        <v>26</v>
      </c>
      <c r="CZ319" s="34" t="n">
        <f aca="false">MATCH(CONCATENATE("B ",TEXT($BS319,"mmm-yyyy")),Curves!$11:$11,0)</f>
        <v>14</v>
      </c>
      <c r="DA319" s="34" t="n">
        <f aca="false">MATCH(CONCATENATE("DISC ",TEXT($BS319,"mmm-yyyy")),Curves!$11:$11,0)</f>
        <v>38</v>
      </c>
      <c r="DB319" s="34"/>
      <c r="DC319" s="34" t="n">
        <f aca="false">MATCH(CONCATENATE("NG ",TEXT($BT319,"mmm-yyyy")),Curves!$11:$11,0)</f>
        <v>27</v>
      </c>
      <c r="DD319" s="34" t="n">
        <f aca="false">MATCH(CONCATENATE("B ",TEXT($BT319,"mmm-yyyy")),Curves!$11:$11,0)</f>
        <v>15</v>
      </c>
      <c r="DE319" s="34" t="n">
        <f aca="false">MATCH(CONCATENATE("DISC ",TEXT($BT319,"mmm-yyyy")),Curves!$11:$11,0)</f>
        <v>39</v>
      </c>
      <c r="DF319" s="34"/>
      <c r="DG319" s="34" t="n">
        <f aca="false">MATCH(CONCATENATE("NG ",TEXT($BU319,"mmm-yyyy")),Curves!$11:$11,0)</f>
        <v>28</v>
      </c>
      <c r="DH319" s="34" t="n">
        <f aca="false">MATCH(CONCATENATE("B ",TEXT($BU319,"mmm-yyyy")),Curves!$11:$11,0)</f>
        <v>16</v>
      </c>
      <c r="DI319" s="34" t="n">
        <f aca="false">MATCH(CONCATENATE("DISC ",TEXT($BU319,"mmm-yyyy")),Curves!$11:$11,0)</f>
        <v>40</v>
      </c>
      <c r="DK319" s="34" t="n">
        <f aca="false">MATCH(CONCATENATE("NG ",TEXT($BV319,"mmm-yyyy")),Curves!$11:$11,0)</f>
        <v>29</v>
      </c>
      <c r="DL319" s="34" t="n">
        <f aca="false">MATCH(CONCATENATE("B ",TEXT($BV319,"mmm-yyyy")),Curves!$11:$11,0)</f>
        <v>17</v>
      </c>
      <c r="DM319" s="34" t="n">
        <f aca="false">MATCH(CONCATENATE("DISC ",TEXT($BV319,"mmm-yyyy")),Curves!$11:$11,0)</f>
        <v>41</v>
      </c>
      <c r="DO319" s="34" t="n">
        <f aca="false">MATCH(CONCATENATE("NG ",TEXT($BW319,"mmm-yyyy")),Curves!$11:$11,0)</f>
        <v>30</v>
      </c>
      <c r="DP319" s="34" t="n">
        <f aca="false">MATCH(CONCATENATE("B ",TEXT($BW319,"mmm-yyyy")),Curves!$11:$11,0)</f>
        <v>18</v>
      </c>
      <c r="DQ319" s="34" t="n">
        <f aca="false">MATCH(CONCATENATE("DISC ",TEXT($BW319,"mmm-yyyy")),Curves!$11:$11,0)</f>
        <v>42</v>
      </c>
    </row>
    <row r="320" customFormat="false" ht="12.75" hidden="false" customHeight="false" outlineLevel="0" collapsed="false">
      <c r="B320" s="26" t="n">
        <f aca="false">IF(C320&lt;&gt;"",IF(C320&gt;=(WORKDAY(EOMONTH(C320,0)+1,-2)),EOMONTH(EOMONTH(C320,0)+1,0)+1,EOMONTH(C320,0)+1),"")</f>
        <v>36220</v>
      </c>
      <c r="C320" s="45" t="n">
        <f aca="false">IF(Curves!C329&lt;&gt;"",Curves!C329,"")</f>
        <v>36203</v>
      </c>
      <c r="D320" s="46"/>
      <c r="E320" s="47" t="n">
        <f aca="false">(T320+U320)*V320</f>
        <v>0</v>
      </c>
      <c r="F320" s="47" t="n">
        <f aca="false">(X320+Y320)*Z320</f>
        <v>0</v>
      </c>
      <c r="G320" s="47" t="n">
        <f aca="false">(AB320+AC320)*AD320</f>
        <v>0</v>
      </c>
      <c r="H320" s="47" t="n">
        <f aca="false">(AF320+AG320)*AH320</f>
        <v>0</v>
      </c>
      <c r="I320" s="47" t="n">
        <f aca="false">(AJ320+AK320)*AL320</f>
        <v>0</v>
      </c>
      <c r="J320" s="47" t="n">
        <f aca="false">(AN320+AO320)*AP320</f>
        <v>0</v>
      </c>
      <c r="K320" s="47" t="n">
        <f aca="false">(AR320+AS320)*AT320</f>
        <v>0</v>
      </c>
      <c r="L320" s="47" t="n">
        <f aca="false">(AV320+AW320)*AX320</f>
        <v>0</v>
      </c>
      <c r="M320" s="47" t="n">
        <f aca="false">(AZ320+BA320)*BB320</f>
        <v>0</v>
      </c>
      <c r="N320" s="47" t="n">
        <f aca="false">(BD320+BE320)*BF320</f>
        <v>0</v>
      </c>
      <c r="O320" s="48" t="n">
        <f aca="false">(BH320+BI320)*BJ320</f>
        <v>1.99741599220978</v>
      </c>
      <c r="P320" s="49" t="n">
        <f aca="false">MAX(E320:O320)</f>
        <v>1.99741599220978</v>
      </c>
      <c r="Q320" s="49" t="n">
        <f aca="false">MIN(O320)</f>
        <v>1.99741599220978</v>
      </c>
      <c r="R320" s="50" t="n">
        <f aca="false">IF(P320-Q320&lt;&gt;0,P320-Q320,R319)</f>
        <v>0.0218892370329566</v>
      </c>
      <c r="T320" s="31" t="n">
        <f aca="false">INDEX(Curves!$A$12:$AZ$907,$BZ320,CA320)</f>
        <v>0</v>
      </c>
      <c r="U320" s="31" t="n">
        <f aca="false">INDEX(Curves!$A$12:$AZ$907,$BZ320,CB320)</f>
        <v>0</v>
      </c>
      <c r="V320" s="31" t="n">
        <f aca="false">INDEX(Curves!$A$12:$AZ$907,$BZ320,CC320)</f>
        <v>0</v>
      </c>
      <c r="W320" s="31"/>
      <c r="X320" s="31" t="n">
        <f aca="false">INDEX(Curves!$A$12:$AZ$907,$BZ320,CE320)</f>
        <v>0</v>
      </c>
      <c r="Y320" s="31" t="n">
        <f aca="false">INDEX(Curves!$A$12:$AZ$907,$BZ320,CF320)</f>
        <v>0</v>
      </c>
      <c r="Z320" s="31" t="n">
        <f aca="false">INDEX(Curves!$A$12:$AZ$907,$BZ320,CG320)</f>
        <v>0</v>
      </c>
      <c r="AA320" s="31"/>
      <c r="AB320" s="31" t="n">
        <f aca="false">INDEX(Curves!$A$12:$AZ$907,$BZ320,CI320)</f>
        <v>0</v>
      </c>
      <c r="AC320" s="31" t="n">
        <f aca="false">INDEX(Curves!$A$12:$AZ$907,$BZ320,CJ320)</f>
        <v>0</v>
      </c>
      <c r="AD320" s="31" t="n">
        <f aca="false">INDEX(Curves!$A$12:$AZ$907,$BZ320,CK320)</f>
        <v>0</v>
      </c>
      <c r="AE320" s="31"/>
      <c r="AF320" s="31" t="n">
        <f aca="false">INDEX(Curves!$A$12:$AZ$907,$BZ320,CM320)</f>
        <v>0</v>
      </c>
      <c r="AG320" s="31" t="n">
        <f aca="false">INDEX(Curves!$A$12:$AZ$907,$BZ320,CN320)</f>
        <v>0</v>
      </c>
      <c r="AH320" s="31" t="n">
        <f aca="false">INDEX(Curves!$A$12:$AZ$907,$BZ320,CO320)</f>
        <v>0</v>
      </c>
      <c r="AI320" s="31"/>
      <c r="AJ320" s="31" t="n">
        <f aca="false">INDEX(Curves!$A$12:$AZ$907,$BZ320,CQ320)</f>
        <v>0</v>
      </c>
      <c r="AK320" s="31" t="n">
        <f aca="false">INDEX(Curves!$A$12:$AZ$907,$BZ320,CR320)</f>
        <v>0</v>
      </c>
      <c r="AL320" s="31" t="n">
        <f aca="false">INDEX(Curves!$A$12:$AZ$907,$BZ320,CS320)</f>
        <v>0</v>
      </c>
      <c r="AM320" s="31"/>
      <c r="AN320" s="31" t="n">
        <f aca="false">INDEX(Curves!$A$12:$AZ$907,$BZ320,CU320)</f>
        <v>0</v>
      </c>
      <c r="AO320" s="31" t="n">
        <f aca="false">INDEX(Curves!$A$12:$AZ$907,$BZ320,CV320)</f>
        <v>0</v>
      </c>
      <c r="AP320" s="31" t="n">
        <f aca="false">INDEX(Curves!$A$12:$AZ$907,$BZ320,CW320)</f>
        <v>0</v>
      </c>
      <c r="AQ320" s="31"/>
      <c r="AR320" s="31" t="n">
        <f aca="false">INDEX(Curves!$A$12:$AZ$907,$BZ320,CY320)</f>
        <v>0</v>
      </c>
      <c r="AS320" s="31" t="n">
        <f aca="false">INDEX(Curves!$A$12:$AZ$907,$BZ320,CZ320)</f>
        <v>0</v>
      </c>
      <c r="AT320" s="31" t="n">
        <f aca="false">INDEX(Curves!$A$12:$AZ$907,$BZ320,DA320)</f>
        <v>0</v>
      </c>
      <c r="AU320" s="31"/>
      <c r="AV320" s="31" t="n">
        <f aca="false">INDEX(Curves!$A$12:$AZ$907,$BZ320,DC320)</f>
        <v>0</v>
      </c>
      <c r="AW320" s="31" t="n">
        <f aca="false">INDEX(Curves!$A$12:$AZ$907,$BZ320,DD320)</f>
        <v>0</v>
      </c>
      <c r="AX320" s="31" t="n">
        <f aca="false">INDEX(Curves!$A$12:$AZ$907,$BZ320,DE320)</f>
        <v>0</v>
      </c>
      <c r="AY320" s="31"/>
      <c r="AZ320" s="31" t="n">
        <f aca="false">INDEX(Curves!$A$12:$AZ$907,$BZ320,DG320)</f>
        <v>0</v>
      </c>
      <c r="BA320" s="31" t="n">
        <f aca="false">INDEX(Curves!$A$12:$AZ$907,$BZ320,DH320)</f>
        <v>0</v>
      </c>
      <c r="BB320" s="31" t="n">
        <f aca="false">INDEX(Curves!$A$12:$AZ$907,$BZ320,DI320)</f>
        <v>0</v>
      </c>
      <c r="BC320" s="31"/>
      <c r="BD320" s="31" t="n">
        <f aca="false">INDEX(Curves!$A$12:$AZ$907,$BZ320,DK320)</f>
        <v>0</v>
      </c>
      <c r="BE320" s="31" t="n">
        <f aca="false">INDEX(Curves!$A$12:$AZ$907,$BZ320,DL320)</f>
        <v>0</v>
      </c>
      <c r="BF320" s="31" t="n">
        <f aca="false">INDEX(Curves!$A$12:$AZ$907,$BZ320,DM320)</f>
        <v>0</v>
      </c>
      <c r="BG320" s="31"/>
      <c r="BH320" s="31" t="n">
        <f aca="false">INDEX(Curves!$A$12:$AZ$907,$BZ320,DO320)</f>
        <v>1.807</v>
      </c>
      <c r="BI320" s="31" t="n">
        <f aca="false">INDEX(Curves!$A$12:$AZ$907,$BZ320,DP320)</f>
        <v>0.195</v>
      </c>
      <c r="BJ320" s="31" t="n">
        <f aca="false">INDEX(Curves!$A$12:$AZ$907,$BZ320,DQ320)</f>
        <v>0.997710285819073</v>
      </c>
      <c r="BK320" s="0"/>
      <c r="BL320" s="0"/>
      <c r="BM320" s="51" t="n">
        <f aca="false">BM319</f>
        <v>35916</v>
      </c>
      <c r="BN320" s="51" t="n">
        <f aca="false">EOMONTH(BM320,1)</f>
        <v>35976</v>
      </c>
      <c r="BO320" s="51" t="n">
        <f aca="false">EOMONTH(BN320,1)</f>
        <v>36007</v>
      </c>
      <c r="BP320" s="51" t="n">
        <f aca="false">EOMONTH(BO320,1)</f>
        <v>36038</v>
      </c>
      <c r="BQ320" s="51" t="n">
        <f aca="false">EOMONTH(BP320,1)</f>
        <v>36068</v>
      </c>
      <c r="BR320" s="51" t="n">
        <f aca="false">EOMONTH(BQ320,1)</f>
        <v>36099</v>
      </c>
      <c r="BS320" s="51" t="n">
        <f aca="false">EOMONTH(BR320,1)</f>
        <v>36129</v>
      </c>
      <c r="BT320" s="51" t="n">
        <f aca="false">EOMONTH(BS320,1)</f>
        <v>36160</v>
      </c>
      <c r="BU320" s="51" t="n">
        <f aca="false">EOMONTH(BT320,1)</f>
        <v>36191</v>
      </c>
      <c r="BV320" s="51" t="n">
        <f aca="false">EOMONTH(BU320,1)</f>
        <v>36219</v>
      </c>
      <c r="BW320" s="51" t="n">
        <f aca="false">EOMONTH(BV320,1)</f>
        <v>36250</v>
      </c>
      <c r="BX320" s="52"/>
      <c r="BZ320" s="34" t="n">
        <f aca="false">MATCH(C320,Curves!$C$12:$C$433,0)</f>
        <v>318</v>
      </c>
      <c r="CA320" s="34" t="n">
        <f aca="false">MATCH(CONCATENATE("NG ",TEXT($BM320,"mmm-yyyy")),Curves!$11:$11,0)</f>
        <v>20</v>
      </c>
      <c r="CB320" s="34" t="n">
        <f aca="false">MATCH(CONCATENATE("B ",TEXT($BM320,"mmm-yyyy")),Curves!$11:$11,0)</f>
        <v>8</v>
      </c>
      <c r="CC320" s="34" t="n">
        <f aca="false">MATCH(CONCATENATE("DISC ",TEXT($BM320,"mmm-yyyy")),Curves!$11:$11,0)</f>
        <v>32</v>
      </c>
      <c r="CD320" s="34"/>
      <c r="CE320" s="34" t="n">
        <f aca="false">MATCH(CONCATENATE("NG ",TEXT($BN320,"mmm-yyyy")),Curves!$11:$11,0)</f>
        <v>21</v>
      </c>
      <c r="CF320" s="34" t="n">
        <f aca="false">MATCH(CONCATENATE("B ",TEXT($BN320,"mmm-yyyy")),Curves!$11:$11,0)</f>
        <v>9</v>
      </c>
      <c r="CG320" s="34" t="n">
        <f aca="false">MATCH(CONCATENATE("DISC ",TEXT($BN320,"mmm-yyyy")),Curves!$11:$11,0)</f>
        <v>33</v>
      </c>
      <c r="CH320" s="34"/>
      <c r="CI320" s="34" t="n">
        <f aca="false">MATCH(CONCATENATE("NG ",TEXT($BO320,"mmm-yyyy")),Curves!$11:$11,0)</f>
        <v>22</v>
      </c>
      <c r="CJ320" s="34" t="n">
        <f aca="false">MATCH(CONCATENATE("B ",TEXT($BO320,"mmm-yyyy")),Curves!$11:$11,0)</f>
        <v>10</v>
      </c>
      <c r="CK320" s="34" t="n">
        <f aca="false">MATCH(CONCATENATE("DISC ",TEXT($BO320,"mmm-yyyy")),Curves!$11:$11,0)</f>
        <v>34</v>
      </c>
      <c r="CL320" s="34"/>
      <c r="CM320" s="34" t="n">
        <f aca="false">MATCH(CONCATENATE("NG ",TEXT($BP320,"mmm-yyyy")),Curves!$11:$11,0)</f>
        <v>23</v>
      </c>
      <c r="CN320" s="34" t="n">
        <f aca="false">MATCH(CONCATENATE("B ",TEXT($BP320,"mmm-yyyy")),Curves!$11:$11,0)</f>
        <v>11</v>
      </c>
      <c r="CO320" s="34" t="n">
        <f aca="false">MATCH(CONCATENATE("DISC ",TEXT($BP320,"mmm-yyyy")),Curves!$11:$11,0)</f>
        <v>35</v>
      </c>
      <c r="CP320" s="34"/>
      <c r="CQ320" s="34" t="n">
        <f aca="false">MATCH(CONCATENATE("NG ",TEXT($BQ320,"mmm-yyyy")),Curves!$11:$11,0)</f>
        <v>24</v>
      </c>
      <c r="CR320" s="34" t="n">
        <f aca="false">MATCH(CONCATENATE("B ",TEXT($BQ320,"mmm-yyyy")),Curves!$11:$11,0)</f>
        <v>12</v>
      </c>
      <c r="CS320" s="34" t="n">
        <f aca="false">MATCH(CONCATENATE("DISC ",TEXT($BQ320,"mmm-yyyy")),Curves!$11:$11,0)</f>
        <v>36</v>
      </c>
      <c r="CT320" s="34"/>
      <c r="CU320" s="34" t="n">
        <f aca="false">MATCH(CONCATENATE("NG ",TEXT($BR320,"mmm-yyyy")),Curves!$11:$11,0)</f>
        <v>25</v>
      </c>
      <c r="CV320" s="34" t="n">
        <f aca="false">MATCH(CONCATENATE("B ",TEXT($BR320,"mmm-yyyy")),Curves!$11:$11,0)</f>
        <v>13</v>
      </c>
      <c r="CW320" s="34" t="n">
        <f aca="false">MATCH(CONCATENATE("DISC ",TEXT($BR320,"mmm-yyyy")),Curves!$11:$11,0)</f>
        <v>37</v>
      </c>
      <c r="CX320" s="34"/>
      <c r="CY320" s="34" t="n">
        <f aca="false">MATCH(CONCATENATE("NG ",TEXT($BS320,"mmm-yyyy")),Curves!$11:$11,0)</f>
        <v>26</v>
      </c>
      <c r="CZ320" s="34" t="n">
        <f aca="false">MATCH(CONCATENATE("B ",TEXT($BS320,"mmm-yyyy")),Curves!$11:$11,0)</f>
        <v>14</v>
      </c>
      <c r="DA320" s="34" t="n">
        <f aca="false">MATCH(CONCATENATE("DISC ",TEXT($BS320,"mmm-yyyy")),Curves!$11:$11,0)</f>
        <v>38</v>
      </c>
      <c r="DB320" s="34"/>
      <c r="DC320" s="34" t="n">
        <f aca="false">MATCH(CONCATENATE("NG ",TEXT($BT320,"mmm-yyyy")),Curves!$11:$11,0)</f>
        <v>27</v>
      </c>
      <c r="DD320" s="34" t="n">
        <f aca="false">MATCH(CONCATENATE("B ",TEXT($BT320,"mmm-yyyy")),Curves!$11:$11,0)</f>
        <v>15</v>
      </c>
      <c r="DE320" s="34" t="n">
        <f aca="false">MATCH(CONCATENATE("DISC ",TEXT($BT320,"mmm-yyyy")),Curves!$11:$11,0)</f>
        <v>39</v>
      </c>
      <c r="DF320" s="34"/>
      <c r="DG320" s="34" t="n">
        <f aca="false">MATCH(CONCATENATE("NG ",TEXT($BU320,"mmm-yyyy")),Curves!$11:$11,0)</f>
        <v>28</v>
      </c>
      <c r="DH320" s="34" t="n">
        <f aca="false">MATCH(CONCATENATE("B ",TEXT($BU320,"mmm-yyyy")),Curves!$11:$11,0)</f>
        <v>16</v>
      </c>
      <c r="DI320" s="34" t="n">
        <f aca="false">MATCH(CONCATENATE("DISC ",TEXT($BU320,"mmm-yyyy")),Curves!$11:$11,0)</f>
        <v>40</v>
      </c>
      <c r="DK320" s="34" t="n">
        <f aca="false">MATCH(CONCATENATE("NG ",TEXT($BV320,"mmm-yyyy")),Curves!$11:$11,0)</f>
        <v>29</v>
      </c>
      <c r="DL320" s="34" t="n">
        <f aca="false">MATCH(CONCATENATE("B ",TEXT($BV320,"mmm-yyyy")),Curves!$11:$11,0)</f>
        <v>17</v>
      </c>
      <c r="DM320" s="34" t="n">
        <f aca="false">MATCH(CONCATENATE("DISC ",TEXT($BV320,"mmm-yyyy")),Curves!$11:$11,0)</f>
        <v>41</v>
      </c>
      <c r="DO320" s="34" t="n">
        <f aca="false">MATCH(CONCATENATE("NG ",TEXT($BW320,"mmm-yyyy")),Curves!$11:$11,0)</f>
        <v>30</v>
      </c>
      <c r="DP320" s="34" t="n">
        <f aca="false">MATCH(CONCATENATE("B ",TEXT($BW320,"mmm-yyyy")),Curves!$11:$11,0)</f>
        <v>18</v>
      </c>
      <c r="DQ320" s="34" t="n">
        <f aca="false">MATCH(CONCATENATE("DISC ",TEXT($BW320,"mmm-yyyy")),Curves!$11:$11,0)</f>
        <v>42</v>
      </c>
    </row>
    <row r="321" customFormat="false" ht="12.75" hidden="false" customHeight="false" outlineLevel="0" collapsed="false">
      <c r="B321" s="26" t="n">
        <f aca="false">IF(C321&lt;&gt;"",IF(C321&gt;=(WORKDAY(EOMONTH(C321,0)+1,-2)),EOMONTH(EOMONTH(C321,0)+1,0)+1,EOMONTH(C321,0)+1),"")</f>
        <v>36220</v>
      </c>
      <c r="C321" s="45" t="n">
        <f aca="false">IF(Curves!C330&lt;&gt;"",Curves!C330,"")</f>
        <v>36204</v>
      </c>
      <c r="D321" s="46"/>
      <c r="E321" s="47" t="n">
        <f aca="false">(T321+U321)*V321</f>
        <v>0</v>
      </c>
      <c r="F321" s="47" t="n">
        <f aca="false">(X321+Y321)*Z321</f>
        <v>0</v>
      </c>
      <c r="G321" s="47" t="n">
        <f aca="false">(AB321+AC321)*AD321</f>
        <v>0</v>
      </c>
      <c r="H321" s="47" t="n">
        <f aca="false">(AF321+AG321)*AH321</f>
        <v>0</v>
      </c>
      <c r="I321" s="47" t="n">
        <f aca="false">(AJ321+AK321)*AL321</f>
        <v>0</v>
      </c>
      <c r="J321" s="47" t="n">
        <f aca="false">(AN321+AO321)*AP321</f>
        <v>0</v>
      </c>
      <c r="K321" s="47" t="n">
        <f aca="false">(AR321+AS321)*AT321</f>
        <v>0</v>
      </c>
      <c r="L321" s="47" t="n">
        <f aca="false">(AV321+AW321)*AX321</f>
        <v>0</v>
      </c>
      <c r="M321" s="47" t="n">
        <f aca="false">(AZ321+BA321)*BB321</f>
        <v>0</v>
      </c>
      <c r="N321" s="47" t="n">
        <f aca="false">(BD321+BE321)*BF321</f>
        <v>0</v>
      </c>
      <c r="O321" s="48" t="n">
        <f aca="false">(BH321+BI321)*BJ321</f>
        <v>0</v>
      </c>
      <c r="P321" s="49" t="n">
        <f aca="false">MAX(E321:O321)</f>
        <v>0</v>
      </c>
      <c r="Q321" s="49" t="n">
        <f aca="false">MIN(O321)</f>
        <v>0</v>
      </c>
      <c r="R321" s="50" t="n">
        <f aca="false">IF(P321-Q321&lt;&gt;0,P321-Q321,R320)</f>
        <v>0.0218892370329566</v>
      </c>
      <c r="T321" s="31" t="n">
        <f aca="false">INDEX(Curves!$A$12:$AZ$907,$BZ321,CA321)</f>
        <v>0</v>
      </c>
      <c r="U321" s="31" t="n">
        <f aca="false">INDEX(Curves!$A$12:$AZ$907,$BZ321,CB321)</f>
        <v>0</v>
      </c>
      <c r="V321" s="31" t="n">
        <f aca="false">INDEX(Curves!$A$12:$AZ$907,$BZ321,CC321)</f>
        <v>0</v>
      </c>
      <c r="W321" s="31"/>
      <c r="X321" s="31" t="n">
        <f aca="false">INDEX(Curves!$A$12:$AZ$907,$BZ321,CE321)</f>
        <v>0</v>
      </c>
      <c r="Y321" s="31" t="n">
        <f aca="false">INDEX(Curves!$A$12:$AZ$907,$BZ321,CF321)</f>
        <v>0</v>
      </c>
      <c r="Z321" s="31" t="n">
        <f aca="false">INDEX(Curves!$A$12:$AZ$907,$BZ321,CG321)</f>
        <v>0</v>
      </c>
      <c r="AA321" s="31"/>
      <c r="AB321" s="31" t="n">
        <f aca="false">INDEX(Curves!$A$12:$AZ$907,$BZ321,CI321)</f>
        <v>0</v>
      </c>
      <c r="AC321" s="31" t="n">
        <f aca="false">INDEX(Curves!$A$12:$AZ$907,$BZ321,CJ321)</f>
        <v>0</v>
      </c>
      <c r="AD321" s="31" t="n">
        <f aca="false">INDEX(Curves!$A$12:$AZ$907,$BZ321,CK321)</f>
        <v>0</v>
      </c>
      <c r="AE321" s="31"/>
      <c r="AF321" s="31" t="n">
        <f aca="false">INDEX(Curves!$A$12:$AZ$907,$BZ321,CM321)</f>
        <v>0</v>
      </c>
      <c r="AG321" s="31" t="n">
        <f aca="false">INDEX(Curves!$A$12:$AZ$907,$BZ321,CN321)</f>
        <v>0</v>
      </c>
      <c r="AH321" s="31" t="n">
        <f aca="false">INDEX(Curves!$A$12:$AZ$907,$BZ321,CO321)</f>
        <v>0</v>
      </c>
      <c r="AI321" s="31"/>
      <c r="AJ321" s="31" t="n">
        <f aca="false">INDEX(Curves!$A$12:$AZ$907,$BZ321,CQ321)</f>
        <v>0</v>
      </c>
      <c r="AK321" s="31" t="n">
        <f aca="false">INDEX(Curves!$A$12:$AZ$907,$BZ321,CR321)</f>
        <v>0</v>
      </c>
      <c r="AL321" s="31" t="n">
        <f aca="false">INDEX(Curves!$A$12:$AZ$907,$BZ321,CS321)</f>
        <v>0</v>
      </c>
      <c r="AM321" s="31"/>
      <c r="AN321" s="31" t="n">
        <f aca="false">INDEX(Curves!$A$12:$AZ$907,$BZ321,CU321)</f>
        <v>0</v>
      </c>
      <c r="AO321" s="31" t="n">
        <f aca="false">INDEX(Curves!$A$12:$AZ$907,$BZ321,CV321)</f>
        <v>0</v>
      </c>
      <c r="AP321" s="31" t="n">
        <f aca="false">INDEX(Curves!$A$12:$AZ$907,$BZ321,CW321)</f>
        <v>0</v>
      </c>
      <c r="AQ321" s="31"/>
      <c r="AR321" s="31" t="n">
        <f aca="false">INDEX(Curves!$A$12:$AZ$907,$BZ321,CY321)</f>
        <v>0</v>
      </c>
      <c r="AS321" s="31" t="n">
        <f aca="false">INDEX(Curves!$A$12:$AZ$907,$BZ321,CZ321)</f>
        <v>0</v>
      </c>
      <c r="AT321" s="31" t="n">
        <f aca="false">INDEX(Curves!$A$12:$AZ$907,$BZ321,DA321)</f>
        <v>0</v>
      </c>
      <c r="AU321" s="31"/>
      <c r="AV321" s="31" t="n">
        <f aca="false">INDEX(Curves!$A$12:$AZ$907,$BZ321,DC321)</f>
        <v>0</v>
      </c>
      <c r="AW321" s="31" t="n">
        <f aca="false">INDEX(Curves!$A$12:$AZ$907,$BZ321,DD321)</f>
        <v>0</v>
      </c>
      <c r="AX321" s="31" t="n">
        <f aca="false">INDEX(Curves!$A$12:$AZ$907,$BZ321,DE321)</f>
        <v>0</v>
      </c>
      <c r="AY321" s="31"/>
      <c r="AZ321" s="31" t="n">
        <f aca="false">INDEX(Curves!$A$12:$AZ$907,$BZ321,DG321)</f>
        <v>0</v>
      </c>
      <c r="BA321" s="31" t="n">
        <f aca="false">INDEX(Curves!$A$12:$AZ$907,$BZ321,DH321)</f>
        <v>0</v>
      </c>
      <c r="BB321" s="31" t="n">
        <f aca="false">INDEX(Curves!$A$12:$AZ$907,$BZ321,DI321)</f>
        <v>0</v>
      </c>
      <c r="BC321" s="31"/>
      <c r="BD321" s="31" t="n">
        <f aca="false">INDEX(Curves!$A$12:$AZ$907,$BZ321,DK321)</f>
        <v>0</v>
      </c>
      <c r="BE321" s="31" t="n">
        <f aca="false">INDEX(Curves!$A$12:$AZ$907,$BZ321,DL321)</f>
        <v>0</v>
      </c>
      <c r="BF321" s="31" t="n">
        <f aca="false">INDEX(Curves!$A$12:$AZ$907,$BZ321,DM321)</f>
        <v>0</v>
      </c>
      <c r="BG321" s="31"/>
      <c r="BH321" s="31" t="n">
        <f aca="false">INDEX(Curves!$A$12:$AZ$907,$BZ321,DO321)</f>
        <v>0</v>
      </c>
      <c r="BI321" s="31" t="n">
        <f aca="false">INDEX(Curves!$A$12:$AZ$907,$BZ321,DP321)</f>
        <v>0</v>
      </c>
      <c r="BJ321" s="31" t="n">
        <f aca="false">INDEX(Curves!$A$12:$AZ$907,$BZ321,DQ321)</f>
        <v>0</v>
      </c>
      <c r="BK321" s="0"/>
      <c r="BL321" s="0"/>
      <c r="BM321" s="51" t="n">
        <f aca="false">BM320</f>
        <v>35916</v>
      </c>
      <c r="BN321" s="51" t="n">
        <f aca="false">EOMONTH(BM321,1)</f>
        <v>35976</v>
      </c>
      <c r="BO321" s="51" t="n">
        <f aca="false">EOMONTH(BN321,1)</f>
        <v>36007</v>
      </c>
      <c r="BP321" s="51" t="n">
        <f aca="false">EOMONTH(BO321,1)</f>
        <v>36038</v>
      </c>
      <c r="BQ321" s="51" t="n">
        <f aca="false">EOMONTH(BP321,1)</f>
        <v>36068</v>
      </c>
      <c r="BR321" s="51" t="n">
        <f aca="false">EOMONTH(BQ321,1)</f>
        <v>36099</v>
      </c>
      <c r="BS321" s="51" t="n">
        <f aca="false">EOMONTH(BR321,1)</f>
        <v>36129</v>
      </c>
      <c r="BT321" s="51" t="n">
        <f aca="false">EOMONTH(BS321,1)</f>
        <v>36160</v>
      </c>
      <c r="BU321" s="51" t="n">
        <f aca="false">EOMONTH(BT321,1)</f>
        <v>36191</v>
      </c>
      <c r="BV321" s="51" t="n">
        <f aca="false">EOMONTH(BU321,1)</f>
        <v>36219</v>
      </c>
      <c r="BW321" s="51" t="n">
        <f aca="false">EOMONTH(BV321,1)</f>
        <v>36250</v>
      </c>
      <c r="BX321" s="52"/>
      <c r="BZ321" s="34" t="n">
        <f aca="false">MATCH(C321,Curves!$C$12:$C$433,0)</f>
        <v>319</v>
      </c>
      <c r="CA321" s="34" t="n">
        <f aca="false">MATCH(CONCATENATE("NG ",TEXT($BM321,"mmm-yyyy")),Curves!$11:$11,0)</f>
        <v>20</v>
      </c>
      <c r="CB321" s="34" t="n">
        <f aca="false">MATCH(CONCATENATE("B ",TEXT($BM321,"mmm-yyyy")),Curves!$11:$11,0)</f>
        <v>8</v>
      </c>
      <c r="CC321" s="34" t="n">
        <f aca="false">MATCH(CONCATENATE("DISC ",TEXT($BM321,"mmm-yyyy")),Curves!$11:$11,0)</f>
        <v>32</v>
      </c>
      <c r="CD321" s="34"/>
      <c r="CE321" s="34" t="n">
        <f aca="false">MATCH(CONCATENATE("NG ",TEXT($BN321,"mmm-yyyy")),Curves!$11:$11,0)</f>
        <v>21</v>
      </c>
      <c r="CF321" s="34" t="n">
        <f aca="false">MATCH(CONCATENATE("B ",TEXT($BN321,"mmm-yyyy")),Curves!$11:$11,0)</f>
        <v>9</v>
      </c>
      <c r="CG321" s="34" t="n">
        <f aca="false">MATCH(CONCATENATE("DISC ",TEXT($BN321,"mmm-yyyy")),Curves!$11:$11,0)</f>
        <v>33</v>
      </c>
      <c r="CH321" s="34"/>
      <c r="CI321" s="34" t="n">
        <f aca="false">MATCH(CONCATENATE("NG ",TEXT($BO321,"mmm-yyyy")),Curves!$11:$11,0)</f>
        <v>22</v>
      </c>
      <c r="CJ321" s="34" t="n">
        <f aca="false">MATCH(CONCATENATE("B ",TEXT($BO321,"mmm-yyyy")),Curves!$11:$11,0)</f>
        <v>10</v>
      </c>
      <c r="CK321" s="34" t="n">
        <f aca="false">MATCH(CONCATENATE("DISC ",TEXT($BO321,"mmm-yyyy")),Curves!$11:$11,0)</f>
        <v>34</v>
      </c>
      <c r="CL321" s="34"/>
      <c r="CM321" s="34" t="n">
        <f aca="false">MATCH(CONCATENATE("NG ",TEXT($BP321,"mmm-yyyy")),Curves!$11:$11,0)</f>
        <v>23</v>
      </c>
      <c r="CN321" s="34" t="n">
        <f aca="false">MATCH(CONCATENATE("B ",TEXT($BP321,"mmm-yyyy")),Curves!$11:$11,0)</f>
        <v>11</v>
      </c>
      <c r="CO321" s="34" t="n">
        <f aca="false">MATCH(CONCATENATE("DISC ",TEXT($BP321,"mmm-yyyy")),Curves!$11:$11,0)</f>
        <v>35</v>
      </c>
      <c r="CP321" s="34"/>
      <c r="CQ321" s="34" t="n">
        <f aca="false">MATCH(CONCATENATE("NG ",TEXT($BQ321,"mmm-yyyy")),Curves!$11:$11,0)</f>
        <v>24</v>
      </c>
      <c r="CR321" s="34" t="n">
        <f aca="false">MATCH(CONCATENATE("B ",TEXT($BQ321,"mmm-yyyy")),Curves!$11:$11,0)</f>
        <v>12</v>
      </c>
      <c r="CS321" s="34" t="n">
        <f aca="false">MATCH(CONCATENATE("DISC ",TEXT($BQ321,"mmm-yyyy")),Curves!$11:$11,0)</f>
        <v>36</v>
      </c>
      <c r="CT321" s="34"/>
      <c r="CU321" s="34" t="n">
        <f aca="false">MATCH(CONCATENATE("NG ",TEXT($BR321,"mmm-yyyy")),Curves!$11:$11,0)</f>
        <v>25</v>
      </c>
      <c r="CV321" s="34" t="n">
        <f aca="false">MATCH(CONCATENATE("B ",TEXT($BR321,"mmm-yyyy")),Curves!$11:$11,0)</f>
        <v>13</v>
      </c>
      <c r="CW321" s="34" t="n">
        <f aca="false">MATCH(CONCATENATE("DISC ",TEXT($BR321,"mmm-yyyy")),Curves!$11:$11,0)</f>
        <v>37</v>
      </c>
      <c r="CX321" s="34"/>
      <c r="CY321" s="34" t="n">
        <f aca="false">MATCH(CONCATENATE("NG ",TEXT($BS321,"mmm-yyyy")),Curves!$11:$11,0)</f>
        <v>26</v>
      </c>
      <c r="CZ321" s="34" t="n">
        <f aca="false">MATCH(CONCATENATE("B ",TEXT($BS321,"mmm-yyyy")),Curves!$11:$11,0)</f>
        <v>14</v>
      </c>
      <c r="DA321" s="34" t="n">
        <f aca="false">MATCH(CONCATENATE("DISC ",TEXT($BS321,"mmm-yyyy")),Curves!$11:$11,0)</f>
        <v>38</v>
      </c>
      <c r="DB321" s="34"/>
      <c r="DC321" s="34" t="n">
        <f aca="false">MATCH(CONCATENATE("NG ",TEXT($BT321,"mmm-yyyy")),Curves!$11:$11,0)</f>
        <v>27</v>
      </c>
      <c r="DD321" s="34" t="n">
        <f aca="false">MATCH(CONCATENATE("B ",TEXT($BT321,"mmm-yyyy")),Curves!$11:$11,0)</f>
        <v>15</v>
      </c>
      <c r="DE321" s="34" t="n">
        <f aca="false">MATCH(CONCATENATE("DISC ",TEXT($BT321,"mmm-yyyy")),Curves!$11:$11,0)</f>
        <v>39</v>
      </c>
      <c r="DF321" s="34"/>
      <c r="DG321" s="34" t="n">
        <f aca="false">MATCH(CONCATENATE("NG ",TEXT($BU321,"mmm-yyyy")),Curves!$11:$11,0)</f>
        <v>28</v>
      </c>
      <c r="DH321" s="34" t="n">
        <f aca="false">MATCH(CONCATENATE("B ",TEXT($BU321,"mmm-yyyy")),Curves!$11:$11,0)</f>
        <v>16</v>
      </c>
      <c r="DI321" s="34" t="n">
        <f aca="false">MATCH(CONCATENATE("DISC ",TEXT($BU321,"mmm-yyyy")),Curves!$11:$11,0)</f>
        <v>40</v>
      </c>
      <c r="DK321" s="34" t="n">
        <f aca="false">MATCH(CONCATENATE("NG ",TEXT($BV321,"mmm-yyyy")),Curves!$11:$11,0)</f>
        <v>29</v>
      </c>
      <c r="DL321" s="34" t="n">
        <f aca="false">MATCH(CONCATENATE("B ",TEXT($BV321,"mmm-yyyy")),Curves!$11:$11,0)</f>
        <v>17</v>
      </c>
      <c r="DM321" s="34" t="n">
        <f aca="false">MATCH(CONCATENATE("DISC ",TEXT($BV321,"mmm-yyyy")),Curves!$11:$11,0)</f>
        <v>41</v>
      </c>
      <c r="DO321" s="34" t="n">
        <f aca="false">MATCH(CONCATENATE("NG ",TEXT($BW321,"mmm-yyyy")),Curves!$11:$11,0)</f>
        <v>30</v>
      </c>
      <c r="DP321" s="34" t="n">
        <f aca="false">MATCH(CONCATENATE("B ",TEXT($BW321,"mmm-yyyy")),Curves!$11:$11,0)</f>
        <v>18</v>
      </c>
      <c r="DQ321" s="34" t="n">
        <f aca="false">MATCH(CONCATENATE("DISC ",TEXT($BW321,"mmm-yyyy")),Curves!$11:$11,0)</f>
        <v>42</v>
      </c>
    </row>
    <row r="322" customFormat="false" ht="12.75" hidden="false" customHeight="false" outlineLevel="0" collapsed="false">
      <c r="B322" s="26" t="n">
        <f aca="false">IF(C322&lt;&gt;"",IF(C322&gt;=(WORKDAY(EOMONTH(C322,0)+1,-2)),EOMONTH(EOMONTH(C322,0)+1,0)+1,EOMONTH(C322,0)+1),"")</f>
        <v>36220</v>
      </c>
      <c r="C322" s="45" t="n">
        <f aca="false">IF(Curves!C331&lt;&gt;"",Curves!C331,"")</f>
        <v>36205</v>
      </c>
      <c r="D322" s="46"/>
      <c r="E322" s="47" t="n">
        <f aca="false">(T322+U322)*V322</f>
        <v>0</v>
      </c>
      <c r="F322" s="47" t="n">
        <f aca="false">(X322+Y322)*Z322</f>
        <v>0</v>
      </c>
      <c r="G322" s="47" t="n">
        <f aca="false">(AB322+AC322)*AD322</f>
        <v>0</v>
      </c>
      <c r="H322" s="47" t="n">
        <f aca="false">(AF322+AG322)*AH322</f>
        <v>0</v>
      </c>
      <c r="I322" s="47" t="n">
        <f aca="false">(AJ322+AK322)*AL322</f>
        <v>0</v>
      </c>
      <c r="J322" s="47" t="n">
        <f aca="false">(AN322+AO322)*AP322</f>
        <v>0</v>
      </c>
      <c r="K322" s="47" t="n">
        <f aca="false">(AR322+AS322)*AT322</f>
        <v>0</v>
      </c>
      <c r="L322" s="47" t="n">
        <f aca="false">(AV322+AW322)*AX322</f>
        <v>0</v>
      </c>
      <c r="M322" s="47" t="n">
        <f aca="false">(AZ322+BA322)*BB322</f>
        <v>0</v>
      </c>
      <c r="N322" s="47" t="n">
        <f aca="false">(BD322+BE322)*BF322</f>
        <v>0</v>
      </c>
      <c r="O322" s="48" t="n">
        <f aca="false">(BH322+BI322)*BJ322</f>
        <v>0</v>
      </c>
      <c r="P322" s="49" t="n">
        <f aca="false">MAX(E322:O322)</f>
        <v>0</v>
      </c>
      <c r="Q322" s="49" t="n">
        <f aca="false">MIN(O322)</f>
        <v>0</v>
      </c>
      <c r="R322" s="50" t="n">
        <f aca="false">IF(P322-Q322&lt;&gt;0,P322-Q322,R321)</f>
        <v>0.0218892370329566</v>
      </c>
      <c r="T322" s="31" t="n">
        <f aca="false">INDEX(Curves!$A$12:$AZ$907,$BZ322,CA322)</f>
        <v>0</v>
      </c>
      <c r="U322" s="31" t="n">
        <f aca="false">INDEX(Curves!$A$12:$AZ$907,$BZ322,CB322)</f>
        <v>0</v>
      </c>
      <c r="V322" s="31" t="n">
        <f aca="false">INDEX(Curves!$A$12:$AZ$907,$BZ322,CC322)</f>
        <v>0</v>
      </c>
      <c r="W322" s="31"/>
      <c r="X322" s="31" t="n">
        <f aca="false">INDEX(Curves!$A$12:$AZ$907,$BZ322,CE322)</f>
        <v>0</v>
      </c>
      <c r="Y322" s="31" t="n">
        <f aca="false">INDEX(Curves!$A$12:$AZ$907,$BZ322,CF322)</f>
        <v>0</v>
      </c>
      <c r="Z322" s="31" t="n">
        <f aca="false">INDEX(Curves!$A$12:$AZ$907,$BZ322,CG322)</f>
        <v>0</v>
      </c>
      <c r="AA322" s="31"/>
      <c r="AB322" s="31" t="n">
        <f aca="false">INDEX(Curves!$A$12:$AZ$907,$BZ322,CI322)</f>
        <v>0</v>
      </c>
      <c r="AC322" s="31" t="n">
        <f aca="false">INDEX(Curves!$A$12:$AZ$907,$BZ322,CJ322)</f>
        <v>0</v>
      </c>
      <c r="AD322" s="31" t="n">
        <f aca="false">INDEX(Curves!$A$12:$AZ$907,$BZ322,CK322)</f>
        <v>0</v>
      </c>
      <c r="AE322" s="31"/>
      <c r="AF322" s="31" t="n">
        <f aca="false">INDEX(Curves!$A$12:$AZ$907,$BZ322,CM322)</f>
        <v>0</v>
      </c>
      <c r="AG322" s="31" t="n">
        <f aca="false">INDEX(Curves!$A$12:$AZ$907,$BZ322,CN322)</f>
        <v>0</v>
      </c>
      <c r="AH322" s="31" t="n">
        <f aca="false">INDEX(Curves!$A$12:$AZ$907,$BZ322,CO322)</f>
        <v>0</v>
      </c>
      <c r="AI322" s="31"/>
      <c r="AJ322" s="31" t="n">
        <f aca="false">INDEX(Curves!$A$12:$AZ$907,$BZ322,CQ322)</f>
        <v>0</v>
      </c>
      <c r="AK322" s="31" t="n">
        <f aca="false">INDEX(Curves!$A$12:$AZ$907,$BZ322,CR322)</f>
        <v>0</v>
      </c>
      <c r="AL322" s="31" t="n">
        <f aca="false">INDEX(Curves!$A$12:$AZ$907,$BZ322,CS322)</f>
        <v>0</v>
      </c>
      <c r="AM322" s="31"/>
      <c r="AN322" s="31" t="n">
        <f aca="false">INDEX(Curves!$A$12:$AZ$907,$BZ322,CU322)</f>
        <v>0</v>
      </c>
      <c r="AO322" s="31" t="n">
        <f aca="false">INDEX(Curves!$A$12:$AZ$907,$BZ322,CV322)</f>
        <v>0</v>
      </c>
      <c r="AP322" s="31" t="n">
        <f aca="false">INDEX(Curves!$A$12:$AZ$907,$BZ322,CW322)</f>
        <v>0</v>
      </c>
      <c r="AQ322" s="31"/>
      <c r="AR322" s="31" t="n">
        <f aca="false">INDEX(Curves!$A$12:$AZ$907,$BZ322,CY322)</f>
        <v>0</v>
      </c>
      <c r="AS322" s="31" t="n">
        <f aca="false">INDEX(Curves!$A$12:$AZ$907,$BZ322,CZ322)</f>
        <v>0</v>
      </c>
      <c r="AT322" s="31" t="n">
        <f aca="false">INDEX(Curves!$A$12:$AZ$907,$BZ322,DA322)</f>
        <v>0</v>
      </c>
      <c r="AU322" s="31"/>
      <c r="AV322" s="31" t="n">
        <f aca="false">INDEX(Curves!$A$12:$AZ$907,$BZ322,DC322)</f>
        <v>0</v>
      </c>
      <c r="AW322" s="31" t="n">
        <f aca="false">INDEX(Curves!$A$12:$AZ$907,$BZ322,DD322)</f>
        <v>0</v>
      </c>
      <c r="AX322" s="31" t="n">
        <f aca="false">INDEX(Curves!$A$12:$AZ$907,$BZ322,DE322)</f>
        <v>0</v>
      </c>
      <c r="AY322" s="31"/>
      <c r="AZ322" s="31" t="n">
        <f aca="false">INDEX(Curves!$A$12:$AZ$907,$BZ322,DG322)</f>
        <v>0</v>
      </c>
      <c r="BA322" s="31" t="n">
        <f aca="false">INDEX(Curves!$A$12:$AZ$907,$BZ322,DH322)</f>
        <v>0</v>
      </c>
      <c r="BB322" s="31" t="n">
        <f aca="false">INDEX(Curves!$A$12:$AZ$907,$BZ322,DI322)</f>
        <v>0</v>
      </c>
      <c r="BC322" s="31"/>
      <c r="BD322" s="31" t="n">
        <f aca="false">INDEX(Curves!$A$12:$AZ$907,$BZ322,DK322)</f>
        <v>0</v>
      </c>
      <c r="BE322" s="31" t="n">
        <f aca="false">INDEX(Curves!$A$12:$AZ$907,$BZ322,DL322)</f>
        <v>0</v>
      </c>
      <c r="BF322" s="31" t="n">
        <f aca="false">INDEX(Curves!$A$12:$AZ$907,$BZ322,DM322)</f>
        <v>0</v>
      </c>
      <c r="BG322" s="31"/>
      <c r="BH322" s="31" t="n">
        <f aca="false">INDEX(Curves!$A$12:$AZ$907,$BZ322,DO322)</f>
        <v>0</v>
      </c>
      <c r="BI322" s="31" t="n">
        <f aca="false">INDEX(Curves!$A$12:$AZ$907,$BZ322,DP322)</f>
        <v>0</v>
      </c>
      <c r="BJ322" s="31" t="n">
        <f aca="false">INDEX(Curves!$A$12:$AZ$907,$BZ322,DQ322)</f>
        <v>0</v>
      </c>
      <c r="BK322" s="0"/>
      <c r="BL322" s="0"/>
      <c r="BM322" s="51" t="n">
        <f aca="false">BM321</f>
        <v>35916</v>
      </c>
      <c r="BN322" s="51" t="n">
        <f aca="false">EOMONTH(BM322,1)</f>
        <v>35976</v>
      </c>
      <c r="BO322" s="51" t="n">
        <f aca="false">EOMONTH(BN322,1)</f>
        <v>36007</v>
      </c>
      <c r="BP322" s="51" t="n">
        <f aca="false">EOMONTH(BO322,1)</f>
        <v>36038</v>
      </c>
      <c r="BQ322" s="51" t="n">
        <f aca="false">EOMONTH(BP322,1)</f>
        <v>36068</v>
      </c>
      <c r="BR322" s="51" t="n">
        <f aca="false">EOMONTH(BQ322,1)</f>
        <v>36099</v>
      </c>
      <c r="BS322" s="51" t="n">
        <f aca="false">EOMONTH(BR322,1)</f>
        <v>36129</v>
      </c>
      <c r="BT322" s="51" t="n">
        <f aca="false">EOMONTH(BS322,1)</f>
        <v>36160</v>
      </c>
      <c r="BU322" s="51" t="n">
        <f aca="false">EOMONTH(BT322,1)</f>
        <v>36191</v>
      </c>
      <c r="BV322" s="51" t="n">
        <f aca="false">EOMONTH(BU322,1)</f>
        <v>36219</v>
      </c>
      <c r="BW322" s="51" t="n">
        <f aca="false">EOMONTH(BV322,1)</f>
        <v>36250</v>
      </c>
      <c r="BX322" s="52"/>
      <c r="BZ322" s="34" t="n">
        <f aca="false">MATCH(C322,Curves!$C$12:$C$433,0)</f>
        <v>320</v>
      </c>
      <c r="CA322" s="34" t="n">
        <f aca="false">MATCH(CONCATENATE("NG ",TEXT($BM322,"mmm-yyyy")),Curves!$11:$11,0)</f>
        <v>20</v>
      </c>
      <c r="CB322" s="34" t="n">
        <f aca="false">MATCH(CONCATENATE("B ",TEXT($BM322,"mmm-yyyy")),Curves!$11:$11,0)</f>
        <v>8</v>
      </c>
      <c r="CC322" s="34" t="n">
        <f aca="false">MATCH(CONCATENATE("DISC ",TEXT($BM322,"mmm-yyyy")),Curves!$11:$11,0)</f>
        <v>32</v>
      </c>
      <c r="CD322" s="34"/>
      <c r="CE322" s="34" t="n">
        <f aca="false">MATCH(CONCATENATE("NG ",TEXT($BN322,"mmm-yyyy")),Curves!$11:$11,0)</f>
        <v>21</v>
      </c>
      <c r="CF322" s="34" t="n">
        <f aca="false">MATCH(CONCATENATE("B ",TEXT($BN322,"mmm-yyyy")),Curves!$11:$11,0)</f>
        <v>9</v>
      </c>
      <c r="CG322" s="34" t="n">
        <f aca="false">MATCH(CONCATENATE("DISC ",TEXT($BN322,"mmm-yyyy")),Curves!$11:$11,0)</f>
        <v>33</v>
      </c>
      <c r="CH322" s="34"/>
      <c r="CI322" s="34" t="n">
        <f aca="false">MATCH(CONCATENATE("NG ",TEXT($BO322,"mmm-yyyy")),Curves!$11:$11,0)</f>
        <v>22</v>
      </c>
      <c r="CJ322" s="34" t="n">
        <f aca="false">MATCH(CONCATENATE("B ",TEXT($BO322,"mmm-yyyy")),Curves!$11:$11,0)</f>
        <v>10</v>
      </c>
      <c r="CK322" s="34" t="n">
        <f aca="false">MATCH(CONCATENATE("DISC ",TEXT($BO322,"mmm-yyyy")),Curves!$11:$11,0)</f>
        <v>34</v>
      </c>
      <c r="CL322" s="34"/>
      <c r="CM322" s="34" t="n">
        <f aca="false">MATCH(CONCATENATE("NG ",TEXT($BP322,"mmm-yyyy")),Curves!$11:$11,0)</f>
        <v>23</v>
      </c>
      <c r="CN322" s="34" t="n">
        <f aca="false">MATCH(CONCATENATE("B ",TEXT($BP322,"mmm-yyyy")),Curves!$11:$11,0)</f>
        <v>11</v>
      </c>
      <c r="CO322" s="34" t="n">
        <f aca="false">MATCH(CONCATENATE("DISC ",TEXT($BP322,"mmm-yyyy")),Curves!$11:$11,0)</f>
        <v>35</v>
      </c>
      <c r="CP322" s="34"/>
      <c r="CQ322" s="34" t="n">
        <f aca="false">MATCH(CONCATENATE("NG ",TEXT($BQ322,"mmm-yyyy")),Curves!$11:$11,0)</f>
        <v>24</v>
      </c>
      <c r="CR322" s="34" t="n">
        <f aca="false">MATCH(CONCATENATE("B ",TEXT($BQ322,"mmm-yyyy")),Curves!$11:$11,0)</f>
        <v>12</v>
      </c>
      <c r="CS322" s="34" t="n">
        <f aca="false">MATCH(CONCATENATE("DISC ",TEXT($BQ322,"mmm-yyyy")),Curves!$11:$11,0)</f>
        <v>36</v>
      </c>
      <c r="CT322" s="34"/>
      <c r="CU322" s="34" t="n">
        <f aca="false">MATCH(CONCATENATE("NG ",TEXT($BR322,"mmm-yyyy")),Curves!$11:$11,0)</f>
        <v>25</v>
      </c>
      <c r="CV322" s="34" t="n">
        <f aca="false">MATCH(CONCATENATE("B ",TEXT($BR322,"mmm-yyyy")),Curves!$11:$11,0)</f>
        <v>13</v>
      </c>
      <c r="CW322" s="34" t="n">
        <f aca="false">MATCH(CONCATENATE("DISC ",TEXT($BR322,"mmm-yyyy")),Curves!$11:$11,0)</f>
        <v>37</v>
      </c>
      <c r="CX322" s="34"/>
      <c r="CY322" s="34" t="n">
        <f aca="false">MATCH(CONCATENATE("NG ",TEXT($BS322,"mmm-yyyy")),Curves!$11:$11,0)</f>
        <v>26</v>
      </c>
      <c r="CZ322" s="34" t="n">
        <f aca="false">MATCH(CONCATENATE("B ",TEXT($BS322,"mmm-yyyy")),Curves!$11:$11,0)</f>
        <v>14</v>
      </c>
      <c r="DA322" s="34" t="n">
        <f aca="false">MATCH(CONCATENATE("DISC ",TEXT($BS322,"mmm-yyyy")),Curves!$11:$11,0)</f>
        <v>38</v>
      </c>
      <c r="DB322" s="34"/>
      <c r="DC322" s="34" t="n">
        <f aca="false">MATCH(CONCATENATE("NG ",TEXT($BT322,"mmm-yyyy")),Curves!$11:$11,0)</f>
        <v>27</v>
      </c>
      <c r="DD322" s="34" t="n">
        <f aca="false">MATCH(CONCATENATE("B ",TEXT($BT322,"mmm-yyyy")),Curves!$11:$11,0)</f>
        <v>15</v>
      </c>
      <c r="DE322" s="34" t="n">
        <f aca="false">MATCH(CONCATENATE("DISC ",TEXT($BT322,"mmm-yyyy")),Curves!$11:$11,0)</f>
        <v>39</v>
      </c>
      <c r="DF322" s="34"/>
      <c r="DG322" s="34" t="n">
        <f aca="false">MATCH(CONCATENATE("NG ",TEXT($BU322,"mmm-yyyy")),Curves!$11:$11,0)</f>
        <v>28</v>
      </c>
      <c r="DH322" s="34" t="n">
        <f aca="false">MATCH(CONCATENATE("B ",TEXT($BU322,"mmm-yyyy")),Curves!$11:$11,0)</f>
        <v>16</v>
      </c>
      <c r="DI322" s="34" t="n">
        <f aca="false">MATCH(CONCATENATE("DISC ",TEXT($BU322,"mmm-yyyy")),Curves!$11:$11,0)</f>
        <v>40</v>
      </c>
      <c r="DK322" s="34" t="n">
        <f aca="false">MATCH(CONCATENATE("NG ",TEXT($BV322,"mmm-yyyy")),Curves!$11:$11,0)</f>
        <v>29</v>
      </c>
      <c r="DL322" s="34" t="n">
        <f aca="false">MATCH(CONCATENATE("B ",TEXT($BV322,"mmm-yyyy")),Curves!$11:$11,0)</f>
        <v>17</v>
      </c>
      <c r="DM322" s="34" t="n">
        <f aca="false">MATCH(CONCATENATE("DISC ",TEXT($BV322,"mmm-yyyy")),Curves!$11:$11,0)</f>
        <v>41</v>
      </c>
      <c r="DO322" s="34" t="n">
        <f aca="false">MATCH(CONCATENATE("NG ",TEXT($BW322,"mmm-yyyy")),Curves!$11:$11,0)</f>
        <v>30</v>
      </c>
      <c r="DP322" s="34" t="n">
        <f aca="false">MATCH(CONCATENATE("B ",TEXT($BW322,"mmm-yyyy")),Curves!$11:$11,0)</f>
        <v>18</v>
      </c>
      <c r="DQ322" s="34" t="n">
        <f aca="false">MATCH(CONCATENATE("DISC ",TEXT($BW322,"mmm-yyyy")),Curves!$11:$11,0)</f>
        <v>42</v>
      </c>
    </row>
    <row r="323" customFormat="false" ht="12.75" hidden="false" customHeight="false" outlineLevel="0" collapsed="false">
      <c r="B323" s="26" t="n">
        <f aca="false">IF(C323&lt;&gt;"",IF(C323&gt;=(WORKDAY(EOMONTH(C323,0)+1,-2)),EOMONTH(EOMONTH(C323,0)+1,0)+1,EOMONTH(C323,0)+1),"")</f>
        <v>36220</v>
      </c>
      <c r="C323" s="45" t="n">
        <f aca="false">IF(Curves!C332&lt;&gt;"",Curves!C332,"")</f>
        <v>36206</v>
      </c>
      <c r="D323" s="46"/>
      <c r="E323" s="47" t="n">
        <f aca="false">(T323+U323)*V323</f>
        <v>0</v>
      </c>
      <c r="F323" s="47" t="n">
        <f aca="false">(X323+Y323)*Z323</f>
        <v>0</v>
      </c>
      <c r="G323" s="47" t="n">
        <f aca="false">(AB323+AC323)*AD323</f>
        <v>0</v>
      </c>
      <c r="H323" s="47" t="n">
        <f aca="false">(AF323+AG323)*AH323</f>
        <v>0</v>
      </c>
      <c r="I323" s="47" t="n">
        <f aca="false">(AJ323+AK323)*AL323</f>
        <v>0</v>
      </c>
      <c r="J323" s="47" t="n">
        <f aca="false">(AN323+AO323)*AP323</f>
        <v>0</v>
      </c>
      <c r="K323" s="47" t="n">
        <f aca="false">(AR323+AS323)*AT323</f>
        <v>0</v>
      </c>
      <c r="L323" s="47" t="n">
        <f aca="false">(AV323+AW323)*AX323</f>
        <v>0</v>
      </c>
      <c r="M323" s="47" t="n">
        <f aca="false">(AZ323+BA323)*BB323</f>
        <v>0</v>
      </c>
      <c r="N323" s="47" t="n">
        <f aca="false">(BD323+BE323)*BF323</f>
        <v>0</v>
      </c>
      <c r="O323" s="48" t="n">
        <f aca="false">(BH323+BI323)*BJ323</f>
        <v>0</v>
      </c>
      <c r="P323" s="49" t="n">
        <f aca="false">MAX(E323:O323)</f>
        <v>0</v>
      </c>
      <c r="Q323" s="49" t="n">
        <f aca="false">MIN(O323)</f>
        <v>0</v>
      </c>
      <c r="R323" s="50" t="n">
        <f aca="false">IF(P323-Q323&lt;&gt;0,P323-Q323,R322)</f>
        <v>0.0218892370329566</v>
      </c>
      <c r="T323" s="31" t="n">
        <f aca="false">INDEX(Curves!$A$12:$AZ$907,$BZ323,CA323)</f>
        <v>0</v>
      </c>
      <c r="U323" s="31" t="n">
        <f aca="false">INDEX(Curves!$A$12:$AZ$907,$BZ323,CB323)</f>
        <v>0</v>
      </c>
      <c r="V323" s="31" t="n">
        <f aca="false">INDEX(Curves!$A$12:$AZ$907,$BZ323,CC323)</f>
        <v>0</v>
      </c>
      <c r="W323" s="31"/>
      <c r="X323" s="31" t="n">
        <f aca="false">INDEX(Curves!$A$12:$AZ$907,$BZ323,CE323)</f>
        <v>0</v>
      </c>
      <c r="Y323" s="31" t="n">
        <f aca="false">INDEX(Curves!$A$12:$AZ$907,$BZ323,CF323)</f>
        <v>0</v>
      </c>
      <c r="Z323" s="31" t="n">
        <f aca="false">INDEX(Curves!$A$12:$AZ$907,$BZ323,CG323)</f>
        <v>0</v>
      </c>
      <c r="AA323" s="31"/>
      <c r="AB323" s="31" t="n">
        <f aca="false">INDEX(Curves!$A$12:$AZ$907,$BZ323,CI323)</f>
        <v>0</v>
      </c>
      <c r="AC323" s="31" t="n">
        <f aca="false">INDEX(Curves!$A$12:$AZ$907,$BZ323,CJ323)</f>
        <v>0</v>
      </c>
      <c r="AD323" s="31" t="n">
        <f aca="false">INDEX(Curves!$A$12:$AZ$907,$BZ323,CK323)</f>
        <v>0</v>
      </c>
      <c r="AE323" s="31"/>
      <c r="AF323" s="31" t="n">
        <f aca="false">INDEX(Curves!$A$12:$AZ$907,$BZ323,CM323)</f>
        <v>0</v>
      </c>
      <c r="AG323" s="31" t="n">
        <f aca="false">INDEX(Curves!$A$12:$AZ$907,$BZ323,CN323)</f>
        <v>0</v>
      </c>
      <c r="AH323" s="31" t="n">
        <f aca="false">INDEX(Curves!$A$12:$AZ$907,$BZ323,CO323)</f>
        <v>0</v>
      </c>
      <c r="AI323" s="31"/>
      <c r="AJ323" s="31" t="n">
        <f aca="false">INDEX(Curves!$A$12:$AZ$907,$BZ323,CQ323)</f>
        <v>0</v>
      </c>
      <c r="AK323" s="31" t="n">
        <f aca="false">INDEX(Curves!$A$12:$AZ$907,$BZ323,CR323)</f>
        <v>0</v>
      </c>
      <c r="AL323" s="31" t="n">
        <f aca="false">INDEX(Curves!$A$12:$AZ$907,$BZ323,CS323)</f>
        <v>0</v>
      </c>
      <c r="AM323" s="31"/>
      <c r="AN323" s="31" t="n">
        <f aca="false">INDEX(Curves!$A$12:$AZ$907,$BZ323,CU323)</f>
        <v>0</v>
      </c>
      <c r="AO323" s="31" t="n">
        <f aca="false">INDEX(Curves!$A$12:$AZ$907,$BZ323,CV323)</f>
        <v>0</v>
      </c>
      <c r="AP323" s="31" t="n">
        <f aca="false">INDEX(Curves!$A$12:$AZ$907,$BZ323,CW323)</f>
        <v>0</v>
      </c>
      <c r="AQ323" s="31"/>
      <c r="AR323" s="31" t="n">
        <f aca="false">INDEX(Curves!$A$12:$AZ$907,$BZ323,CY323)</f>
        <v>0</v>
      </c>
      <c r="AS323" s="31" t="n">
        <f aca="false">INDEX(Curves!$A$12:$AZ$907,$BZ323,CZ323)</f>
        <v>0</v>
      </c>
      <c r="AT323" s="31" t="n">
        <f aca="false">INDEX(Curves!$A$12:$AZ$907,$BZ323,DA323)</f>
        <v>0</v>
      </c>
      <c r="AU323" s="31"/>
      <c r="AV323" s="31" t="n">
        <f aca="false">INDEX(Curves!$A$12:$AZ$907,$BZ323,DC323)</f>
        <v>0</v>
      </c>
      <c r="AW323" s="31" t="n">
        <f aca="false">INDEX(Curves!$A$12:$AZ$907,$BZ323,DD323)</f>
        <v>0</v>
      </c>
      <c r="AX323" s="31" t="n">
        <f aca="false">INDEX(Curves!$A$12:$AZ$907,$BZ323,DE323)</f>
        <v>0</v>
      </c>
      <c r="AY323" s="31"/>
      <c r="AZ323" s="31" t="n">
        <f aca="false">INDEX(Curves!$A$12:$AZ$907,$BZ323,DG323)</f>
        <v>0</v>
      </c>
      <c r="BA323" s="31" t="n">
        <f aca="false">INDEX(Curves!$A$12:$AZ$907,$BZ323,DH323)</f>
        <v>0</v>
      </c>
      <c r="BB323" s="31" t="n">
        <f aca="false">INDEX(Curves!$A$12:$AZ$907,$BZ323,DI323)</f>
        <v>0.998104945161009</v>
      </c>
      <c r="BC323" s="31"/>
      <c r="BD323" s="31" t="n">
        <f aca="false">INDEX(Curves!$A$12:$AZ$907,$BZ323,DK323)</f>
        <v>0</v>
      </c>
      <c r="BE323" s="31" t="n">
        <f aca="false">INDEX(Curves!$A$12:$AZ$907,$BZ323,DL323)</f>
        <v>0</v>
      </c>
      <c r="BF323" s="31" t="n">
        <f aca="false">INDEX(Curves!$A$12:$AZ$907,$BZ323,DM323)</f>
        <v>0</v>
      </c>
      <c r="BG323" s="31"/>
      <c r="BH323" s="31" t="n">
        <f aca="false">INDEX(Curves!$A$12:$AZ$907,$BZ323,DO323)</f>
        <v>0</v>
      </c>
      <c r="BI323" s="31" t="n">
        <f aca="false">INDEX(Curves!$A$12:$AZ$907,$BZ323,DP323)</f>
        <v>0</v>
      </c>
      <c r="BJ323" s="31" t="n">
        <f aca="false">INDEX(Curves!$A$12:$AZ$907,$BZ323,DQ323)</f>
        <v>0</v>
      </c>
      <c r="BK323" s="0"/>
      <c r="BL323" s="0"/>
      <c r="BM323" s="51" t="n">
        <f aca="false">BM322</f>
        <v>35916</v>
      </c>
      <c r="BN323" s="51" t="n">
        <f aca="false">EOMONTH(BM323,1)</f>
        <v>35976</v>
      </c>
      <c r="BO323" s="51" t="n">
        <f aca="false">EOMONTH(BN323,1)</f>
        <v>36007</v>
      </c>
      <c r="BP323" s="51" t="n">
        <f aca="false">EOMONTH(BO323,1)</f>
        <v>36038</v>
      </c>
      <c r="BQ323" s="51" t="n">
        <f aca="false">EOMONTH(BP323,1)</f>
        <v>36068</v>
      </c>
      <c r="BR323" s="51" t="n">
        <f aca="false">EOMONTH(BQ323,1)</f>
        <v>36099</v>
      </c>
      <c r="BS323" s="51" t="n">
        <f aca="false">EOMONTH(BR323,1)</f>
        <v>36129</v>
      </c>
      <c r="BT323" s="51" t="n">
        <f aca="false">EOMONTH(BS323,1)</f>
        <v>36160</v>
      </c>
      <c r="BU323" s="51" t="n">
        <f aca="false">EOMONTH(BT323,1)</f>
        <v>36191</v>
      </c>
      <c r="BV323" s="51" t="n">
        <f aca="false">EOMONTH(BU323,1)</f>
        <v>36219</v>
      </c>
      <c r="BW323" s="51" t="n">
        <f aca="false">EOMONTH(BV323,1)</f>
        <v>36250</v>
      </c>
      <c r="BX323" s="52"/>
      <c r="BZ323" s="34" t="n">
        <f aca="false">MATCH(C323,Curves!$C$12:$C$433,0)</f>
        <v>321</v>
      </c>
      <c r="CA323" s="34" t="n">
        <f aca="false">MATCH(CONCATENATE("NG ",TEXT($BM323,"mmm-yyyy")),Curves!$11:$11,0)</f>
        <v>20</v>
      </c>
      <c r="CB323" s="34" t="n">
        <f aca="false">MATCH(CONCATENATE("B ",TEXT($BM323,"mmm-yyyy")),Curves!$11:$11,0)</f>
        <v>8</v>
      </c>
      <c r="CC323" s="34" t="n">
        <f aca="false">MATCH(CONCATENATE("DISC ",TEXT($BM323,"mmm-yyyy")),Curves!$11:$11,0)</f>
        <v>32</v>
      </c>
      <c r="CD323" s="34"/>
      <c r="CE323" s="34" t="n">
        <f aca="false">MATCH(CONCATENATE("NG ",TEXT($BN323,"mmm-yyyy")),Curves!$11:$11,0)</f>
        <v>21</v>
      </c>
      <c r="CF323" s="34" t="n">
        <f aca="false">MATCH(CONCATENATE("B ",TEXT($BN323,"mmm-yyyy")),Curves!$11:$11,0)</f>
        <v>9</v>
      </c>
      <c r="CG323" s="34" t="n">
        <f aca="false">MATCH(CONCATENATE("DISC ",TEXT($BN323,"mmm-yyyy")),Curves!$11:$11,0)</f>
        <v>33</v>
      </c>
      <c r="CH323" s="34"/>
      <c r="CI323" s="34" t="n">
        <f aca="false">MATCH(CONCATENATE("NG ",TEXT($BO323,"mmm-yyyy")),Curves!$11:$11,0)</f>
        <v>22</v>
      </c>
      <c r="CJ323" s="34" t="n">
        <f aca="false">MATCH(CONCATENATE("B ",TEXT($BO323,"mmm-yyyy")),Curves!$11:$11,0)</f>
        <v>10</v>
      </c>
      <c r="CK323" s="34" t="n">
        <f aca="false">MATCH(CONCATENATE("DISC ",TEXT($BO323,"mmm-yyyy")),Curves!$11:$11,0)</f>
        <v>34</v>
      </c>
      <c r="CL323" s="34"/>
      <c r="CM323" s="34" t="n">
        <f aca="false">MATCH(CONCATENATE("NG ",TEXT($BP323,"mmm-yyyy")),Curves!$11:$11,0)</f>
        <v>23</v>
      </c>
      <c r="CN323" s="34" t="n">
        <f aca="false">MATCH(CONCATENATE("B ",TEXT($BP323,"mmm-yyyy")),Curves!$11:$11,0)</f>
        <v>11</v>
      </c>
      <c r="CO323" s="34" t="n">
        <f aca="false">MATCH(CONCATENATE("DISC ",TEXT($BP323,"mmm-yyyy")),Curves!$11:$11,0)</f>
        <v>35</v>
      </c>
      <c r="CP323" s="34"/>
      <c r="CQ323" s="34" t="n">
        <f aca="false">MATCH(CONCATENATE("NG ",TEXT($BQ323,"mmm-yyyy")),Curves!$11:$11,0)</f>
        <v>24</v>
      </c>
      <c r="CR323" s="34" t="n">
        <f aca="false">MATCH(CONCATENATE("B ",TEXT($BQ323,"mmm-yyyy")),Curves!$11:$11,0)</f>
        <v>12</v>
      </c>
      <c r="CS323" s="34" t="n">
        <f aca="false">MATCH(CONCATENATE("DISC ",TEXT($BQ323,"mmm-yyyy")),Curves!$11:$11,0)</f>
        <v>36</v>
      </c>
      <c r="CT323" s="34"/>
      <c r="CU323" s="34" t="n">
        <f aca="false">MATCH(CONCATENATE("NG ",TEXT($BR323,"mmm-yyyy")),Curves!$11:$11,0)</f>
        <v>25</v>
      </c>
      <c r="CV323" s="34" t="n">
        <f aca="false">MATCH(CONCATENATE("B ",TEXT($BR323,"mmm-yyyy")),Curves!$11:$11,0)</f>
        <v>13</v>
      </c>
      <c r="CW323" s="34" t="n">
        <f aca="false">MATCH(CONCATENATE("DISC ",TEXT($BR323,"mmm-yyyy")),Curves!$11:$11,0)</f>
        <v>37</v>
      </c>
      <c r="CX323" s="34"/>
      <c r="CY323" s="34" t="n">
        <f aca="false">MATCH(CONCATENATE("NG ",TEXT($BS323,"mmm-yyyy")),Curves!$11:$11,0)</f>
        <v>26</v>
      </c>
      <c r="CZ323" s="34" t="n">
        <f aca="false">MATCH(CONCATENATE("B ",TEXT($BS323,"mmm-yyyy")),Curves!$11:$11,0)</f>
        <v>14</v>
      </c>
      <c r="DA323" s="34" t="n">
        <f aca="false">MATCH(CONCATENATE("DISC ",TEXT($BS323,"mmm-yyyy")),Curves!$11:$11,0)</f>
        <v>38</v>
      </c>
      <c r="DB323" s="34"/>
      <c r="DC323" s="34" t="n">
        <f aca="false">MATCH(CONCATENATE("NG ",TEXT($BT323,"mmm-yyyy")),Curves!$11:$11,0)</f>
        <v>27</v>
      </c>
      <c r="DD323" s="34" t="n">
        <f aca="false">MATCH(CONCATENATE("B ",TEXT($BT323,"mmm-yyyy")),Curves!$11:$11,0)</f>
        <v>15</v>
      </c>
      <c r="DE323" s="34" t="n">
        <f aca="false">MATCH(CONCATENATE("DISC ",TEXT($BT323,"mmm-yyyy")),Curves!$11:$11,0)</f>
        <v>39</v>
      </c>
      <c r="DF323" s="34"/>
      <c r="DG323" s="34" t="n">
        <f aca="false">MATCH(CONCATENATE("NG ",TEXT($BU323,"mmm-yyyy")),Curves!$11:$11,0)</f>
        <v>28</v>
      </c>
      <c r="DH323" s="34" t="n">
        <f aca="false">MATCH(CONCATENATE("B ",TEXT($BU323,"mmm-yyyy")),Curves!$11:$11,0)</f>
        <v>16</v>
      </c>
      <c r="DI323" s="34" t="n">
        <f aca="false">MATCH(CONCATENATE("DISC ",TEXT($BU323,"mmm-yyyy")),Curves!$11:$11,0)</f>
        <v>40</v>
      </c>
      <c r="DK323" s="34" t="n">
        <f aca="false">MATCH(CONCATENATE("NG ",TEXT($BV323,"mmm-yyyy")),Curves!$11:$11,0)</f>
        <v>29</v>
      </c>
      <c r="DL323" s="34" t="n">
        <f aca="false">MATCH(CONCATENATE("B ",TEXT($BV323,"mmm-yyyy")),Curves!$11:$11,0)</f>
        <v>17</v>
      </c>
      <c r="DM323" s="34" t="n">
        <f aca="false">MATCH(CONCATENATE("DISC ",TEXT($BV323,"mmm-yyyy")),Curves!$11:$11,0)</f>
        <v>41</v>
      </c>
      <c r="DO323" s="34" t="n">
        <f aca="false">MATCH(CONCATENATE("NG ",TEXT($BW323,"mmm-yyyy")),Curves!$11:$11,0)</f>
        <v>30</v>
      </c>
      <c r="DP323" s="34" t="n">
        <f aca="false">MATCH(CONCATENATE("B ",TEXT($BW323,"mmm-yyyy")),Curves!$11:$11,0)</f>
        <v>18</v>
      </c>
      <c r="DQ323" s="34" t="n">
        <f aca="false">MATCH(CONCATENATE("DISC ",TEXT($BW323,"mmm-yyyy")),Curves!$11:$11,0)</f>
        <v>42</v>
      </c>
    </row>
    <row r="324" customFormat="false" ht="12.75" hidden="false" customHeight="false" outlineLevel="0" collapsed="false">
      <c r="B324" s="26" t="n">
        <f aca="false">IF(C324&lt;&gt;"",IF(C324&gt;=(WORKDAY(EOMONTH(C324,0)+1,-2)),EOMONTH(EOMONTH(C324,0)+1,0)+1,EOMONTH(C324,0)+1),"")</f>
        <v>36220</v>
      </c>
      <c r="C324" s="45" t="n">
        <f aca="false">IF(Curves!C333&lt;&gt;"",Curves!C333,"")</f>
        <v>36207</v>
      </c>
      <c r="D324" s="46"/>
      <c r="E324" s="47" t="n">
        <f aca="false">(T324+U324)*V324</f>
        <v>0</v>
      </c>
      <c r="F324" s="47" t="n">
        <f aca="false">(X324+Y324)*Z324</f>
        <v>0</v>
      </c>
      <c r="G324" s="47" t="n">
        <f aca="false">(AB324+AC324)*AD324</f>
        <v>0</v>
      </c>
      <c r="H324" s="47" t="n">
        <f aca="false">(AF324+AG324)*AH324</f>
        <v>0</v>
      </c>
      <c r="I324" s="47" t="n">
        <f aca="false">(AJ324+AK324)*AL324</f>
        <v>0</v>
      </c>
      <c r="J324" s="47" t="n">
        <f aca="false">(AN324+AO324)*AP324</f>
        <v>0</v>
      </c>
      <c r="K324" s="47" t="n">
        <f aca="false">(AR324+AS324)*AT324</f>
        <v>0</v>
      </c>
      <c r="L324" s="47" t="n">
        <f aca="false">(AV324+AW324)*AX324</f>
        <v>0</v>
      </c>
      <c r="M324" s="47" t="n">
        <f aca="false">(AZ324+BA324)*BB324</f>
        <v>0</v>
      </c>
      <c r="N324" s="47" t="n">
        <f aca="false">(BD324+BE324)*BF324</f>
        <v>0</v>
      </c>
      <c r="O324" s="48" t="n">
        <f aca="false">(BH324+BI324)*BJ324</f>
        <v>1.98646984036478</v>
      </c>
      <c r="P324" s="49" t="n">
        <f aca="false">MAX(E324:O324)</f>
        <v>1.98646984036478</v>
      </c>
      <c r="Q324" s="49" t="n">
        <f aca="false">MIN(O324)</f>
        <v>1.98646984036478</v>
      </c>
      <c r="R324" s="50" t="n">
        <f aca="false">IF(P324-Q324&lt;&gt;0,P324-Q324,R323)</f>
        <v>0.0218892370329566</v>
      </c>
      <c r="T324" s="31" t="n">
        <f aca="false">INDEX(Curves!$A$12:$AZ$907,$BZ324,CA324)</f>
        <v>0</v>
      </c>
      <c r="U324" s="31" t="n">
        <f aca="false">INDEX(Curves!$A$12:$AZ$907,$BZ324,CB324)</f>
        <v>0</v>
      </c>
      <c r="V324" s="31" t="n">
        <f aca="false">INDEX(Curves!$A$12:$AZ$907,$BZ324,CC324)</f>
        <v>0</v>
      </c>
      <c r="W324" s="31"/>
      <c r="X324" s="31" t="n">
        <f aca="false">INDEX(Curves!$A$12:$AZ$907,$BZ324,CE324)</f>
        <v>0</v>
      </c>
      <c r="Y324" s="31" t="n">
        <f aca="false">INDEX(Curves!$A$12:$AZ$907,$BZ324,CF324)</f>
        <v>0</v>
      </c>
      <c r="Z324" s="31" t="n">
        <f aca="false">INDEX(Curves!$A$12:$AZ$907,$BZ324,CG324)</f>
        <v>0</v>
      </c>
      <c r="AA324" s="31"/>
      <c r="AB324" s="31" t="n">
        <f aca="false">INDEX(Curves!$A$12:$AZ$907,$BZ324,CI324)</f>
        <v>0</v>
      </c>
      <c r="AC324" s="31" t="n">
        <f aca="false">INDEX(Curves!$A$12:$AZ$907,$BZ324,CJ324)</f>
        <v>0</v>
      </c>
      <c r="AD324" s="31" t="n">
        <f aca="false">INDEX(Curves!$A$12:$AZ$907,$BZ324,CK324)</f>
        <v>0</v>
      </c>
      <c r="AE324" s="31"/>
      <c r="AF324" s="31" t="n">
        <f aca="false">INDEX(Curves!$A$12:$AZ$907,$BZ324,CM324)</f>
        <v>0</v>
      </c>
      <c r="AG324" s="31" t="n">
        <f aca="false">INDEX(Curves!$A$12:$AZ$907,$BZ324,CN324)</f>
        <v>0</v>
      </c>
      <c r="AH324" s="31" t="n">
        <f aca="false">INDEX(Curves!$A$12:$AZ$907,$BZ324,CO324)</f>
        <v>0</v>
      </c>
      <c r="AI324" s="31"/>
      <c r="AJ324" s="31" t="n">
        <f aca="false">INDEX(Curves!$A$12:$AZ$907,$BZ324,CQ324)</f>
        <v>0</v>
      </c>
      <c r="AK324" s="31" t="n">
        <f aca="false">INDEX(Curves!$A$12:$AZ$907,$BZ324,CR324)</f>
        <v>0</v>
      </c>
      <c r="AL324" s="31" t="n">
        <f aca="false">INDEX(Curves!$A$12:$AZ$907,$BZ324,CS324)</f>
        <v>0</v>
      </c>
      <c r="AM324" s="31"/>
      <c r="AN324" s="31" t="n">
        <f aca="false">INDEX(Curves!$A$12:$AZ$907,$BZ324,CU324)</f>
        <v>0</v>
      </c>
      <c r="AO324" s="31" t="n">
        <f aca="false">INDEX(Curves!$A$12:$AZ$907,$BZ324,CV324)</f>
        <v>0</v>
      </c>
      <c r="AP324" s="31" t="n">
        <f aca="false">INDEX(Curves!$A$12:$AZ$907,$BZ324,CW324)</f>
        <v>0</v>
      </c>
      <c r="AQ324" s="31"/>
      <c r="AR324" s="31" t="n">
        <f aca="false">INDEX(Curves!$A$12:$AZ$907,$BZ324,CY324)</f>
        <v>0</v>
      </c>
      <c r="AS324" s="31" t="n">
        <f aca="false">INDEX(Curves!$A$12:$AZ$907,$BZ324,CZ324)</f>
        <v>0</v>
      </c>
      <c r="AT324" s="31" t="n">
        <f aca="false">INDEX(Curves!$A$12:$AZ$907,$BZ324,DA324)</f>
        <v>0</v>
      </c>
      <c r="AU324" s="31"/>
      <c r="AV324" s="31" t="n">
        <f aca="false">INDEX(Curves!$A$12:$AZ$907,$BZ324,DC324)</f>
        <v>0</v>
      </c>
      <c r="AW324" s="31" t="n">
        <f aca="false">INDEX(Curves!$A$12:$AZ$907,$BZ324,DD324)</f>
        <v>0</v>
      </c>
      <c r="AX324" s="31" t="n">
        <f aca="false">INDEX(Curves!$A$12:$AZ$907,$BZ324,DE324)</f>
        <v>0</v>
      </c>
      <c r="AY324" s="31"/>
      <c r="AZ324" s="31" t="n">
        <f aca="false">INDEX(Curves!$A$12:$AZ$907,$BZ324,DG324)</f>
        <v>0</v>
      </c>
      <c r="BA324" s="31" t="n">
        <f aca="false">INDEX(Curves!$A$12:$AZ$907,$BZ324,DH324)</f>
        <v>0</v>
      </c>
      <c r="BB324" s="31" t="n">
        <f aca="false">INDEX(Curves!$A$12:$AZ$907,$BZ324,DI324)</f>
        <v>0</v>
      </c>
      <c r="BC324" s="31"/>
      <c r="BD324" s="31" t="n">
        <f aca="false">INDEX(Curves!$A$12:$AZ$907,$BZ324,DK324)</f>
        <v>0</v>
      </c>
      <c r="BE324" s="31" t="n">
        <f aca="false">INDEX(Curves!$A$12:$AZ$907,$BZ324,DL324)</f>
        <v>0</v>
      </c>
      <c r="BF324" s="31" t="n">
        <f aca="false">INDEX(Curves!$A$12:$AZ$907,$BZ324,DM324)</f>
        <v>0</v>
      </c>
      <c r="BG324" s="31"/>
      <c r="BH324" s="31" t="n">
        <f aca="false">INDEX(Curves!$A$12:$AZ$907,$BZ324,DO324)</f>
        <v>1.795</v>
      </c>
      <c r="BI324" s="31" t="n">
        <f aca="false">INDEX(Curves!$A$12:$AZ$907,$BZ324,DP324)</f>
        <v>0.195</v>
      </c>
      <c r="BJ324" s="31" t="n">
        <f aca="false">INDEX(Curves!$A$12:$AZ$907,$BZ324,DQ324)</f>
        <v>0.998226050434564</v>
      </c>
      <c r="BK324" s="0"/>
      <c r="BL324" s="0"/>
      <c r="BM324" s="51" t="n">
        <f aca="false">BM323</f>
        <v>35916</v>
      </c>
      <c r="BN324" s="51" t="n">
        <f aca="false">EOMONTH(BM324,1)</f>
        <v>35976</v>
      </c>
      <c r="BO324" s="51" t="n">
        <f aca="false">EOMONTH(BN324,1)</f>
        <v>36007</v>
      </c>
      <c r="BP324" s="51" t="n">
        <f aca="false">EOMONTH(BO324,1)</f>
        <v>36038</v>
      </c>
      <c r="BQ324" s="51" t="n">
        <f aca="false">EOMONTH(BP324,1)</f>
        <v>36068</v>
      </c>
      <c r="BR324" s="51" t="n">
        <f aca="false">EOMONTH(BQ324,1)</f>
        <v>36099</v>
      </c>
      <c r="BS324" s="51" t="n">
        <f aca="false">EOMONTH(BR324,1)</f>
        <v>36129</v>
      </c>
      <c r="BT324" s="51" t="n">
        <f aca="false">EOMONTH(BS324,1)</f>
        <v>36160</v>
      </c>
      <c r="BU324" s="51" t="n">
        <f aca="false">EOMONTH(BT324,1)</f>
        <v>36191</v>
      </c>
      <c r="BV324" s="51" t="n">
        <f aca="false">EOMONTH(BU324,1)</f>
        <v>36219</v>
      </c>
      <c r="BW324" s="51" t="n">
        <f aca="false">EOMONTH(BV324,1)</f>
        <v>36250</v>
      </c>
      <c r="BX324" s="52"/>
      <c r="BZ324" s="34" t="n">
        <f aca="false">MATCH(C324,Curves!$C$12:$C$433,0)</f>
        <v>322</v>
      </c>
      <c r="CA324" s="34" t="n">
        <f aca="false">MATCH(CONCATENATE("NG ",TEXT($BM324,"mmm-yyyy")),Curves!$11:$11,0)</f>
        <v>20</v>
      </c>
      <c r="CB324" s="34" t="n">
        <f aca="false">MATCH(CONCATENATE("B ",TEXT($BM324,"mmm-yyyy")),Curves!$11:$11,0)</f>
        <v>8</v>
      </c>
      <c r="CC324" s="34" t="n">
        <f aca="false">MATCH(CONCATENATE("DISC ",TEXT($BM324,"mmm-yyyy")),Curves!$11:$11,0)</f>
        <v>32</v>
      </c>
      <c r="CD324" s="34"/>
      <c r="CE324" s="34" t="n">
        <f aca="false">MATCH(CONCATENATE("NG ",TEXT($BN324,"mmm-yyyy")),Curves!$11:$11,0)</f>
        <v>21</v>
      </c>
      <c r="CF324" s="34" t="n">
        <f aca="false">MATCH(CONCATENATE("B ",TEXT($BN324,"mmm-yyyy")),Curves!$11:$11,0)</f>
        <v>9</v>
      </c>
      <c r="CG324" s="34" t="n">
        <f aca="false">MATCH(CONCATENATE("DISC ",TEXT($BN324,"mmm-yyyy")),Curves!$11:$11,0)</f>
        <v>33</v>
      </c>
      <c r="CH324" s="34"/>
      <c r="CI324" s="34" t="n">
        <f aca="false">MATCH(CONCATENATE("NG ",TEXT($BO324,"mmm-yyyy")),Curves!$11:$11,0)</f>
        <v>22</v>
      </c>
      <c r="CJ324" s="34" t="n">
        <f aca="false">MATCH(CONCATENATE("B ",TEXT($BO324,"mmm-yyyy")),Curves!$11:$11,0)</f>
        <v>10</v>
      </c>
      <c r="CK324" s="34" t="n">
        <f aca="false">MATCH(CONCATENATE("DISC ",TEXT($BO324,"mmm-yyyy")),Curves!$11:$11,0)</f>
        <v>34</v>
      </c>
      <c r="CL324" s="34"/>
      <c r="CM324" s="34" t="n">
        <f aca="false">MATCH(CONCATENATE("NG ",TEXT($BP324,"mmm-yyyy")),Curves!$11:$11,0)</f>
        <v>23</v>
      </c>
      <c r="CN324" s="34" t="n">
        <f aca="false">MATCH(CONCATENATE("B ",TEXT($BP324,"mmm-yyyy")),Curves!$11:$11,0)</f>
        <v>11</v>
      </c>
      <c r="CO324" s="34" t="n">
        <f aca="false">MATCH(CONCATENATE("DISC ",TEXT($BP324,"mmm-yyyy")),Curves!$11:$11,0)</f>
        <v>35</v>
      </c>
      <c r="CP324" s="34"/>
      <c r="CQ324" s="34" t="n">
        <f aca="false">MATCH(CONCATENATE("NG ",TEXT($BQ324,"mmm-yyyy")),Curves!$11:$11,0)</f>
        <v>24</v>
      </c>
      <c r="CR324" s="34" t="n">
        <f aca="false">MATCH(CONCATENATE("B ",TEXT($BQ324,"mmm-yyyy")),Curves!$11:$11,0)</f>
        <v>12</v>
      </c>
      <c r="CS324" s="34" t="n">
        <f aca="false">MATCH(CONCATENATE("DISC ",TEXT($BQ324,"mmm-yyyy")),Curves!$11:$11,0)</f>
        <v>36</v>
      </c>
      <c r="CT324" s="34"/>
      <c r="CU324" s="34" t="n">
        <f aca="false">MATCH(CONCATENATE("NG ",TEXT($BR324,"mmm-yyyy")),Curves!$11:$11,0)</f>
        <v>25</v>
      </c>
      <c r="CV324" s="34" t="n">
        <f aca="false">MATCH(CONCATENATE("B ",TEXT($BR324,"mmm-yyyy")),Curves!$11:$11,0)</f>
        <v>13</v>
      </c>
      <c r="CW324" s="34" t="n">
        <f aca="false">MATCH(CONCATENATE("DISC ",TEXT($BR324,"mmm-yyyy")),Curves!$11:$11,0)</f>
        <v>37</v>
      </c>
      <c r="CX324" s="34"/>
      <c r="CY324" s="34" t="n">
        <f aca="false">MATCH(CONCATENATE("NG ",TEXT($BS324,"mmm-yyyy")),Curves!$11:$11,0)</f>
        <v>26</v>
      </c>
      <c r="CZ324" s="34" t="n">
        <f aca="false">MATCH(CONCATENATE("B ",TEXT($BS324,"mmm-yyyy")),Curves!$11:$11,0)</f>
        <v>14</v>
      </c>
      <c r="DA324" s="34" t="n">
        <f aca="false">MATCH(CONCATENATE("DISC ",TEXT($BS324,"mmm-yyyy")),Curves!$11:$11,0)</f>
        <v>38</v>
      </c>
      <c r="DB324" s="34"/>
      <c r="DC324" s="34" t="n">
        <f aca="false">MATCH(CONCATENATE("NG ",TEXT($BT324,"mmm-yyyy")),Curves!$11:$11,0)</f>
        <v>27</v>
      </c>
      <c r="DD324" s="34" t="n">
        <f aca="false">MATCH(CONCATENATE("B ",TEXT($BT324,"mmm-yyyy")),Curves!$11:$11,0)</f>
        <v>15</v>
      </c>
      <c r="DE324" s="34" t="n">
        <f aca="false">MATCH(CONCATENATE("DISC ",TEXT($BT324,"mmm-yyyy")),Curves!$11:$11,0)</f>
        <v>39</v>
      </c>
      <c r="DF324" s="34"/>
      <c r="DG324" s="34" t="n">
        <f aca="false">MATCH(CONCATENATE("NG ",TEXT($BU324,"mmm-yyyy")),Curves!$11:$11,0)</f>
        <v>28</v>
      </c>
      <c r="DH324" s="34" t="n">
        <f aca="false">MATCH(CONCATENATE("B ",TEXT($BU324,"mmm-yyyy")),Curves!$11:$11,0)</f>
        <v>16</v>
      </c>
      <c r="DI324" s="34" t="n">
        <f aca="false">MATCH(CONCATENATE("DISC ",TEXT($BU324,"mmm-yyyy")),Curves!$11:$11,0)</f>
        <v>40</v>
      </c>
      <c r="DK324" s="34" t="n">
        <f aca="false">MATCH(CONCATENATE("NG ",TEXT($BV324,"mmm-yyyy")),Curves!$11:$11,0)</f>
        <v>29</v>
      </c>
      <c r="DL324" s="34" t="n">
        <f aca="false">MATCH(CONCATENATE("B ",TEXT($BV324,"mmm-yyyy")),Curves!$11:$11,0)</f>
        <v>17</v>
      </c>
      <c r="DM324" s="34" t="n">
        <f aca="false">MATCH(CONCATENATE("DISC ",TEXT($BV324,"mmm-yyyy")),Curves!$11:$11,0)</f>
        <v>41</v>
      </c>
      <c r="DO324" s="34" t="n">
        <f aca="false">MATCH(CONCATENATE("NG ",TEXT($BW324,"mmm-yyyy")),Curves!$11:$11,0)</f>
        <v>30</v>
      </c>
      <c r="DP324" s="34" t="n">
        <f aca="false">MATCH(CONCATENATE("B ",TEXT($BW324,"mmm-yyyy")),Curves!$11:$11,0)</f>
        <v>18</v>
      </c>
      <c r="DQ324" s="34" t="n">
        <f aca="false">MATCH(CONCATENATE("DISC ",TEXT($BW324,"mmm-yyyy")),Curves!$11:$11,0)</f>
        <v>42</v>
      </c>
    </row>
    <row r="325" customFormat="false" ht="12.75" hidden="false" customHeight="false" outlineLevel="0" collapsed="false">
      <c r="B325" s="26" t="n">
        <f aca="false">IF(C325&lt;&gt;"",IF(C325&gt;=(WORKDAY(EOMONTH(C325,0)+1,-2)),EOMONTH(EOMONTH(C325,0)+1,0)+1,EOMONTH(C325,0)+1),"")</f>
        <v>36220</v>
      </c>
      <c r="C325" s="45" t="n">
        <f aca="false">IF(Curves!C334&lt;&gt;"",Curves!C334,"")</f>
        <v>36208</v>
      </c>
      <c r="D325" s="46"/>
      <c r="E325" s="47" t="n">
        <f aca="false">(T325+U325)*V325</f>
        <v>0</v>
      </c>
      <c r="F325" s="47" t="n">
        <f aca="false">(X325+Y325)*Z325</f>
        <v>0</v>
      </c>
      <c r="G325" s="47" t="n">
        <f aca="false">(AB325+AC325)*AD325</f>
        <v>0</v>
      </c>
      <c r="H325" s="47" t="n">
        <f aca="false">(AF325+AG325)*AH325</f>
        <v>0</v>
      </c>
      <c r="I325" s="47" t="n">
        <f aca="false">(AJ325+AK325)*AL325</f>
        <v>0</v>
      </c>
      <c r="J325" s="47" t="n">
        <f aca="false">(AN325+AO325)*AP325</f>
        <v>0</v>
      </c>
      <c r="K325" s="47" t="n">
        <f aca="false">(AR325+AS325)*AT325</f>
        <v>0</v>
      </c>
      <c r="L325" s="47" t="n">
        <f aca="false">(AV325+AW325)*AX325</f>
        <v>0</v>
      </c>
      <c r="M325" s="47" t="n">
        <f aca="false">(AZ325+BA325)*BB325</f>
        <v>0</v>
      </c>
      <c r="N325" s="47" t="n">
        <f aca="false">(BD325+BE325)*BF325</f>
        <v>0</v>
      </c>
      <c r="O325" s="48" t="n">
        <f aca="false">(BH325+BI325)*BJ325</f>
        <v>1.97775569557459</v>
      </c>
      <c r="P325" s="49" t="n">
        <f aca="false">MAX(E325:O325)</f>
        <v>1.97775569557459</v>
      </c>
      <c r="Q325" s="49" t="n">
        <f aca="false">MIN(O325)</f>
        <v>1.97775569557459</v>
      </c>
      <c r="R325" s="50" t="n">
        <f aca="false">IF(P325-Q325&lt;&gt;0,P325-Q325,R324)</f>
        <v>0.0218892370329566</v>
      </c>
      <c r="T325" s="31" t="n">
        <f aca="false">INDEX(Curves!$A$12:$AZ$907,$BZ325,CA325)</f>
        <v>0</v>
      </c>
      <c r="U325" s="31" t="n">
        <f aca="false">INDEX(Curves!$A$12:$AZ$907,$BZ325,CB325)</f>
        <v>0</v>
      </c>
      <c r="V325" s="31" t="n">
        <f aca="false">INDEX(Curves!$A$12:$AZ$907,$BZ325,CC325)</f>
        <v>0</v>
      </c>
      <c r="W325" s="31"/>
      <c r="X325" s="31" t="n">
        <f aca="false">INDEX(Curves!$A$12:$AZ$907,$BZ325,CE325)</f>
        <v>0</v>
      </c>
      <c r="Y325" s="31" t="n">
        <f aca="false">INDEX(Curves!$A$12:$AZ$907,$BZ325,CF325)</f>
        <v>0</v>
      </c>
      <c r="Z325" s="31" t="n">
        <f aca="false">INDEX(Curves!$A$12:$AZ$907,$BZ325,CG325)</f>
        <v>0</v>
      </c>
      <c r="AA325" s="31"/>
      <c r="AB325" s="31" t="n">
        <f aca="false">INDEX(Curves!$A$12:$AZ$907,$BZ325,CI325)</f>
        <v>0</v>
      </c>
      <c r="AC325" s="31" t="n">
        <f aca="false">INDEX(Curves!$A$12:$AZ$907,$BZ325,CJ325)</f>
        <v>0</v>
      </c>
      <c r="AD325" s="31" t="n">
        <f aca="false">INDEX(Curves!$A$12:$AZ$907,$BZ325,CK325)</f>
        <v>0</v>
      </c>
      <c r="AE325" s="31"/>
      <c r="AF325" s="31" t="n">
        <f aca="false">INDEX(Curves!$A$12:$AZ$907,$BZ325,CM325)</f>
        <v>0</v>
      </c>
      <c r="AG325" s="31" t="n">
        <f aca="false">INDEX(Curves!$A$12:$AZ$907,$BZ325,CN325)</f>
        <v>0</v>
      </c>
      <c r="AH325" s="31" t="n">
        <f aca="false">INDEX(Curves!$A$12:$AZ$907,$BZ325,CO325)</f>
        <v>0</v>
      </c>
      <c r="AI325" s="31"/>
      <c r="AJ325" s="31" t="n">
        <f aca="false">INDEX(Curves!$A$12:$AZ$907,$BZ325,CQ325)</f>
        <v>0</v>
      </c>
      <c r="AK325" s="31" t="n">
        <f aca="false">INDEX(Curves!$A$12:$AZ$907,$BZ325,CR325)</f>
        <v>0</v>
      </c>
      <c r="AL325" s="31" t="n">
        <f aca="false">INDEX(Curves!$A$12:$AZ$907,$BZ325,CS325)</f>
        <v>0</v>
      </c>
      <c r="AM325" s="31"/>
      <c r="AN325" s="31" t="n">
        <f aca="false">INDEX(Curves!$A$12:$AZ$907,$BZ325,CU325)</f>
        <v>0</v>
      </c>
      <c r="AO325" s="31" t="n">
        <f aca="false">INDEX(Curves!$A$12:$AZ$907,$BZ325,CV325)</f>
        <v>0</v>
      </c>
      <c r="AP325" s="31" t="n">
        <f aca="false">INDEX(Curves!$A$12:$AZ$907,$BZ325,CW325)</f>
        <v>0</v>
      </c>
      <c r="AQ325" s="31"/>
      <c r="AR325" s="31" t="n">
        <f aca="false">INDEX(Curves!$A$12:$AZ$907,$BZ325,CY325)</f>
        <v>0</v>
      </c>
      <c r="AS325" s="31" t="n">
        <f aca="false">INDEX(Curves!$A$12:$AZ$907,$BZ325,CZ325)</f>
        <v>0</v>
      </c>
      <c r="AT325" s="31" t="n">
        <f aca="false">INDEX(Curves!$A$12:$AZ$907,$BZ325,DA325)</f>
        <v>0</v>
      </c>
      <c r="AU325" s="31"/>
      <c r="AV325" s="31" t="n">
        <f aca="false">INDEX(Curves!$A$12:$AZ$907,$BZ325,DC325)</f>
        <v>0</v>
      </c>
      <c r="AW325" s="31" t="n">
        <f aca="false">INDEX(Curves!$A$12:$AZ$907,$BZ325,DD325)</f>
        <v>0</v>
      </c>
      <c r="AX325" s="31" t="n">
        <f aca="false">INDEX(Curves!$A$12:$AZ$907,$BZ325,DE325)</f>
        <v>0</v>
      </c>
      <c r="AY325" s="31"/>
      <c r="AZ325" s="31" t="n">
        <f aca="false">INDEX(Curves!$A$12:$AZ$907,$BZ325,DG325)</f>
        <v>0</v>
      </c>
      <c r="BA325" s="31" t="n">
        <f aca="false">INDEX(Curves!$A$12:$AZ$907,$BZ325,DH325)</f>
        <v>0</v>
      </c>
      <c r="BB325" s="31" t="n">
        <f aca="false">INDEX(Curves!$A$12:$AZ$907,$BZ325,DI325)</f>
        <v>0</v>
      </c>
      <c r="BC325" s="31"/>
      <c r="BD325" s="31" t="n">
        <f aca="false">INDEX(Curves!$A$12:$AZ$907,$BZ325,DK325)</f>
        <v>0</v>
      </c>
      <c r="BE325" s="31" t="n">
        <f aca="false">INDEX(Curves!$A$12:$AZ$907,$BZ325,DL325)</f>
        <v>0</v>
      </c>
      <c r="BF325" s="31" t="n">
        <f aca="false">INDEX(Curves!$A$12:$AZ$907,$BZ325,DM325)</f>
        <v>0</v>
      </c>
      <c r="BG325" s="31"/>
      <c r="BH325" s="31" t="n">
        <f aca="false">INDEX(Curves!$A$12:$AZ$907,$BZ325,DO325)</f>
        <v>1.776</v>
      </c>
      <c r="BI325" s="31" t="n">
        <f aca="false">INDEX(Curves!$A$12:$AZ$907,$BZ325,DP325)</f>
        <v>0.205</v>
      </c>
      <c r="BJ325" s="31" t="n">
        <f aca="false">INDEX(Curves!$A$12:$AZ$907,$BZ325,DQ325)</f>
        <v>0.998362289537904</v>
      </c>
      <c r="BK325" s="0"/>
      <c r="BL325" s="0"/>
      <c r="BM325" s="51" t="n">
        <f aca="false">BM324</f>
        <v>35916</v>
      </c>
      <c r="BN325" s="51" t="n">
        <f aca="false">EOMONTH(BM325,1)</f>
        <v>35976</v>
      </c>
      <c r="BO325" s="51" t="n">
        <f aca="false">EOMONTH(BN325,1)</f>
        <v>36007</v>
      </c>
      <c r="BP325" s="51" t="n">
        <f aca="false">EOMONTH(BO325,1)</f>
        <v>36038</v>
      </c>
      <c r="BQ325" s="51" t="n">
        <f aca="false">EOMONTH(BP325,1)</f>
        <v>36068</v>
      </c>
      <c r="BR325" s="51" t="n">
        <f aca="false">EOMONTH(BQ325,1)</f>
        <v>36099</v>
      </c>
      <c r="BS325" s="51" t="n">
        <f aca="false">EOMONTH(BR325,1)</f>
        <v>36129</v>
      </c>
      <c r="BT325" s="51" t="n">
        <f aca="false">EOMONTH(BS325,1)</f>
        <v>36160</v>
      </c>
      <c r="BU325" s="51" t="n">
        <f aca="false">EOMONTH(BT325,1)</f>
        <v>36191</v>
      </c>
      <c r="BV325" s="51" t="n">
        <f aca="false">EOMONTH(BU325,1)</f>
        <v>36219</v>
      </c>
      <c r="BW325" s="51" t="n">
        <f aca="false">EOMONTH(BV325,1)</f>
        <v>36250</v>
      </c>
      <c r="BX325" s="52"/>
      <c r="BZ325" s="34" t="n">
        <f aca="false">MATCH(C325,Curves!$C$12:$C$433,0)</f>
        <v>323</v>
      </c>
      <c r="CA325" s="34" t="n">
        <f aca="false">MATCH(CONCATENATE("NG ",TEXT($BM325,"mmm-yyyy")),Curves!$11:$11,0)</f>
        <v>20</v>
      </c>
      <c r="CB325" s="34" t="n">
        <f aca="false">MATCH(CONCATENATE("B ",TEXT($BM325,"mmm-yyyy")),Curves!$11:$11,0)</f>
        <v>8</v>
      </c>
      <c r="CC325" s="34" t="n">
        <f aca="false">MATCH(CONCATENATE("DISC ",TEXT($BM325,"mmm-yyyy")),Curves!$11:$11,0)</f>
        <v>32</v>
      </c>
      <c r="CD325" s="34"/>
      <c r="CE325" s="34" t="n">
        <f aca="false">MATCH(CONCATENATE("NG ",TEXT($BN325,"mmm-yyyy")),Curves!$11:$11,0)</f>
        <v>21</v>
      </c>
      <c r="CF325" s="34" t="n">
        <f aca="false">MATCH(CONCATENATE("B ",TEXT($BN325,"mmm-yyyy")),Curves!$11:$11,0)</f>
        <v>9</v>
      </c>
      <c r="CG325" s="34" t="n">
        <f aca="false">MATCH(CONCATENATE("DISC ",TEXT($BN325,"mmm-yyyy")),Curves!$11:$11,0)</f>
        <v>33</v>
      </c>
      <c r="CH325" s="34"/>
      <c r="CI325" s="34" t="n">
        <f aca="false">MATCH(CONCATENATE("NG ",TEXT($BO325,"mmm-yyyy")),Curves!$11:$11,0)</f>
        <v>22</v>
      </c>
      <c r="CJ325" s="34" t="n">
        <f aca="false">MATCH(CONCATENATE("B ",TEXT($BO325,"mmm-yyyy")),Curves!$11:$11,0)</f>
        <v>10</v>
      </c>
      <c r="CK325" s="34" t="n">
        <f aca="false">MATCH(CONCATENATE("DISC ",TEXT($BO325,"mmm-yyyy")),Curves!$11:$11,0)</f>
        <v>34</v>
      </c>
      <c r="CL325" s="34"/>
      <c r="CM325" s="34" t="n">
        <f aca="false">MATCH(CONCATENATE("NG ",TEXT($BP325,"mmm-yyyy")),Curves!$11:$11,0)</f>
        <v>23</v>
      </c>
      <c r="CN325" s="34" t="n">
        <f aca="false">MATCH(CONCATENATE("B ",TEXT($BP325,"mmm-yyyy")),Curves!$11:$11,0)</f>
        <v>11</v>
      </c>
      <c r="CO325" s="34" t="n">
        <f aca="false">MATCH(CONCATENATE("DISC ",TEXT($BP325,"mmm-yyyy")),Curves!$11:$11,0)</f>
        <v>35</v>
      </c>
      <c r="CP325" s="34"/>
      <c r="CQ325" s="34" t="n">
        <f aca="false">MATCH(CONCATENATE("NG ",TEXT($BQ325,"mmm-yyyy")),Curves!$11:$11,0)</f>
        <v>24</v>
      </c>
      <c r="CR325" s="34" t="n">
        <f aca="false">MATCH(CONCATENATE("B ",TEXT($BQ325,"mmm-yyyy")),Curves!$11:$11,0)</f>
        <v>12</v>
      </c>
      <c r="CS325" s="34" t="n">
        <f aca="false">MATCH(CONCATENATE("DISC ",TEXT($BQ325,"mmm-yyyy")),Curves!$11:$11,0)</f>
        <v>36</v>
      </c>
      <c r="CT325" s="34"/>
      <c r="CU325" s="34" t="n">
        <f aca="false">MATCH(CONCATENATE("NG ",TEXT($BR325,"mmm-yyyy")),Curves!$11:$11,0)</f>
        <v>25</v>
      </c>
      <c r="CV325" s="34" t="n">
        <f aca="false">MATCH(CONCATENATE("B ",TEXT($BR325,"mmm-yyyy")),Curves!$11:$11,0)</f>
        <v>13</v>
      </c>
      <c r="CW325" s="34" t="n">
        <f aca="false">MATCH(CONCATENATE("DISC ",TEXT($BR325,"mmm-yyyy")),Curves!$11:$11,0)</f>
        <v>37</v>
      </c>
      <c r="CX325" s="34"/>
      <c r="CY325" s="34" t="n">
        <f aca="false">MATCH(CONCATENATE("NG ",TEXT($BS325,"mmm-yyyy")),Curves!$11:$11,0)</f>
        <v>26</v>
      </c>
      <c r="CZ325" s="34" t="n">
        <f aca="false">MATCH(CONCATENATE("B ",TEXT($BS325,"mmm-yyyy")),Curves!$11:$11,0)</f>
        <v>14</v>
      </c>
      <c r="DA325" s="34" t="n">
        <f aca="false">MATCH(CONCATENATE("DISC ",TEXT($BS325,"mmm-yyyy")),Curves!$11:$11,0)</f>
        <v>38</v>
      </c>
      <c r="DB325" s="34"/>
      <c r="DC325" s="34" t="n">
        <f aca="false">MATCH(CONCATENATE("NG ",TEXT($BT325,"mmm-yyyy")),Curves!$11:$11,0)</f>
        <v>27</v>
      </c>
      <c r="DD325" s="34" t="n">
        <f aca="false">MATCH(CONCATENATE("B ",TEXT($BT325,"mmm-yyyy")),Curves!$11:$11,0)</f>
        <v>15</v>
      </c>
      <c r="DE325" s="34" t="n">
        <f aca="false">MATCH(CONCATENATE("DISC ",TEXT($BT325,"mmm-yyyy")),Curves!$11:$11,0)</f>
        <v>39</v>
      </c>
      <c r="DF325" s="34"/>
      <c r="DG325" s="34" t="n">
        <f aca="false">MATCH(CONCATENATE("NG ",TEXT($BU325,"mmm-yyyy")),Curves!$11:$11,0)</f>
        <v>28</v>
      </c>
      <c r="DH325" s="34" t="n">
        <f aca="false">MATCH(CONCATENATE("B ",TEXT($BU325,"mmm-yyyy")),Curves!$11:$11,0)</f>
        <v>16</v>
      </c>
      <c r="DI325" s="34" t="n">
        <f aca="false">MATCH(CONCATENATE("DISC ",TEXT($BU325,"mmm-yyyy")),Curves!$11:$11,0)</f>
        <v>40</v>
      </c>
      <c r="DK325" s="34" t="n">
        <f aca="false">MATCH(CONCATENATE("NG ",TEXT($BV325,"mmm-yyyy")),Curves!$11:$11,0)</f>
        <v>29</v>
      </c>
      <c r="DL325" s="34" t="n">
        <f aca="false">MATCH(CONCATENATE("B ",TEXT($BV325,"mmm-yyyy")),Curves!$11:$11,0)</f>
        <v>17</v>
      </c>
      <c r="DM325" s="34" t="n">
        <f aca="false">MATCH(CONCATENATE("DISC ",TEXT($BV325,"mmm-yyyy")),Curves!$11:$11,0)</f>
        <v>41</v>
      </c>
      <c r="DO325" s="34" t="n">
        <f aca="false">MATCH(CONCATENATE("NG ",TEXT($BW325,"mmm-yyyy")),Curves!$11:$11,0)</f>
        <v>30</v>
      </c>
      <c r="DP325" s="34" t="n">
        <f aca="false">MATCH(CONCATENATE("B ",TEXT($BW325,"mmm-yyyy")),Curves!$11:$11,0)</f>
        <v>18</v>
      </c>
      <c r="DQ325" s="34" t="n">
        <f aca="false">MATCH(CONCATENATE("DISC ",TEXT($BW325,"mmm-yyyy")),Curves!$11:$11,0)</f>
        <v>42</v>
      </c>
    </row>
    <row r="326" customFormat="false" ht="12.75" hidden="false" customHeight="false" outlineLevel="0" collapsed="false">
      <c r="B326" s="26" t="n">
        <f aca="false">IF(C326&lt;&gt;"",IF(C326&gt;=(WORKDAY(EOMONTH(C326,0)+1,-2)),EOMONTH(EOMONTH(C326,0)+1,0)+1,EOMONTH(C326,0)+1),"")</f>
        <v>36220</v>
      </c>
      <c r="C326" s="45" t="n">
        <f aca="false">IF(Curves!C335&lt;&gt;"",Curves!C335,"")</f>
        <v>36209</v>
      </c>
      <c r="D326" s="46"/>
      <c r="E326" s="47" t="n">
        <f aca="false">(T326+U326)*V326</f>
        <v>0</v>
      </c>
      <c r="F326" s="47" t="n">
        <f aca="false">(X326+Y326)*Z326</f>
        <v>0</v>
      </c>
      <c r="G326" s="47" t="n">
        <f aca="false">(AB326+AC326)*AD326</f>
        <v>0</v>
      </c>
      <c r="H326" s="47" t="n">
        <f aca="false">(AF326+AG326)*AH326</f>
        <v>0</v>
      </c>
      <c r="I326" s="47" t="n">
        <f aca="false">(AJ326+AK326)*AL326</f>
        <v>0</v>
      </c>
      <c r="J326" s="47" t="n">
        <f aca="false">(AN326+AO326)*AP326</f>
        <v>0</v>
      </c>
      <c r="K326" s="47" t="n">
        <f aca="false">(AR326+AS326)*AT326</f>
        <v>0</v>
      </c>
      <c r="L326" s="47" t="n">
        <f aca="false">(AV326+AW326)*AX326</f>
        <v>0</v>
      </c>
      <c r="M326" s="47" t="n">
        <f aca="false">(AZ326+BA326)*BB326</f>
        <v>0</v>
      </c>
      <c r="N326" s="47" t="n">
        <f aca="false">(BD326+BE326)*BF326</f>
        <v>0</v>
      </c>
      <c r="O326" s="48" t="n">
        <f aca="false">(BH326+BI326)*BJ326</f>
        <v>1.95312404262151</v>
      </c>
      <c r="P326" s="49" t="n">
        <f aca="false">MAX(E326:O326)</f>
        <v>1.95312404262151</v>
      </c>
      <c r="Q326" s="49" t="n">
        <f aca="false">MIN(O326)</f>
        <v>1.95312404262151</v>
      </c>
      <c r="R326" s="50" t="n">
        <f aca="false">IF(P326-Q326&lt;&gt;0,P326-Q326,R325)</f>
        <v>0.0218892370329566</v>
      </c>
      <c r="T326" s="31" t="n">
        <f aca="false">INDEX(Curves!$A$12:$AZ$907,$BZ326,CA326)</f>
        <v>0</v>
      </c>
      <c r="U326" s="31" t="n">
        <f aca="false">INDEX(Curves!$A$12:$AZ$907,$BZ326,CB326)</f>
        <v>0</v>
      </c>
      <c r="V326" s="31" t="n">
        <f aca="false">INDEX(Curves!$A$12:$AZ$907,$BZ326,CC326)</f>
        <v>0</v>
      </c>
      <c r="W326" s="31"/>
      <c r="X326" s="31" t="n">
        <f aca="false">INDEX(Curves!$A$12:$AZ$907,$BZ326,CE326)</f>
        <v>0</v>
      </c>
      <c r="Y326" s="31" t="n">
        <f aca="false">INDEX(Curves!$A$12:$AZ$907,$BZ326,CF326)</f>
        <v>0</v>
      </c>
      <c r="Z326" s="31" t="n">
        <f aca="false">INDEX(Curves!$A$12:$AZ$907,$BZ326,CG326)</f>
        <v>0</v>
      </c>
      <c r="AA326" s="31"/>
      <c r="AB326" s="31" t="n">
        <f aca="false">INDEX(Curves!$A$12:$AZ$907,$BZ326,CI326)</f>
        <v>0</v>
      </c>
      <c r="AC326" s="31" t="n">
        <f aca="false">INDEX(Curves!$A$12:$AZ$907,$BZ326,CJ326)</f>
        <v>0</v>
      </c>
      <c r="AD326" s="31" t="n">
        <f aca="false">INDEX(Curves!$A$12:$AZ$907,$BZ326,CK326)</f>
        <v>0</v>
      </c>
      <c r="AE326" s="31"/>
      <c r="AF326" s="31" t="n">
        <f aca="false">INDEX(Curves!$A$12:$AZ$907,$BZ326,CM326)</f>
        <v>0</v>
      </c>
      <c r="AG326" s="31" t="n">
        <f aca="false">INDEX(Curves!$A$12:$AZ$907,$BZ326,CN326)</f>
        <v>0</v>
      </c>
      <c r="AH326" s="31" t="n">
        <f aca="false">INDEX(Curves!$A$12:$AZ$907,$BZ326,CO326)</f>
        <v>0</v>
      </c>
      <c r="AI326" s="31"/>
      <c r="AJ326" s="31" t="n">
        <f aca="false">INDEX(Curves!$A$12:$AZ$907,$BZ326,CQ326)</f>
        <v>0</v>
      </c>
      <c r="AK326" s="31" t="n">
        <f aca="false">INDEX(Curves!$A$12:$AZ$907,$BZ326,CR326)</f>
        <v>0</v>
      </c>
      <c r="AL326" s="31" t="n">
        <f aca="false">INDEX(Curves!$A$12:$AZ$907,$BZ326,CS326)</f>
        <v>0</v>
      </c>
      <c r="AM326" s="31"/>
      <c r="AN326" s="31" t="n">
        <f aca="false">INDEX(Curves!$A$12:$AZ$907,$BZ326,CU326)</f>
        <v>0</v>
      </c>
      <c r="AO326" s="31" t="n">
        <f aca="false">INDEX(Curves!$A$12:$AZ$907,$BZ326,CV326)</f>
        <v>0</v>
      </c>
      <c r="AP326" s="31" t="n">
        <f aca="false">INDEX(Curves!$A$12:$AZ$907,$BZ326,CW326)</f>
        <v>0</v>
      </c>
      <c r="AQ326" s="31"/>
      <c r="AR326" s="31" t="n">
        <f aca="false">INDEX(Curves!$A$12:$AZ$907,$BZ326,CY326)</f>
        <v>0</v>
      </c>
      <c r="AS326" s="31" t="n">
        <f aca="false">INDEX(Curves!$A$12:$AZ$907,$BZ326,CZ326)</f>
        <v>0</v>
      </c>
      <c r="AT326" s="31" t="n">
        <f aca="false">INDEX(Curves!$A$12:$AZ$907,$BZ326,DA326)</f>
        <v>0</v>
      </c>
      <c r="AU326" s="31"/>
      <c r="AV326" s="31" t="n">
        <f aca="false">INDEX(Curves!$A$12:$AZ$907,$BZ326,DC326)</f>
        <v>0</v>
      </c>
      <c r="AW326" s="31" t="n">
        <f aca="false">INDEX(Curves!$A$12:$AZ$907,$BZ326,DD326)</f>
        <v>0</v>
      </c>
      <c r="AX326" s="31" t="n">
        <f aca="false">INDEX(Curves!$A$12:$AZ$907,$BZ326,DE326)</f>
        <v>0</v>
      </c>
      <c r="AY326" s="31"/>
      <c r="AZ326" s="31" t="n">
        <f aca="false">INDEX(Curves!$A$12:$AZ$907,$BZ326,DG326)</f>
        <v>0</v>
      </c>
      <c r="BA326" s="31" t="n">
        <f aca="false">INDEX(Curves!$A$12:$AZ$907,$BZ326,DH326)</f>
        <v>0</v>
      </c>
      <c r="BB326" s="31" t="n">
        <f aca="false">INDEX(Curves!$A$12:$AZ$907,$BZ326,DI326)</f>
        <v>0</v>
      </c>
      <c r="BC326" s="31"/>
      <c r="BD326" s="31" t="n">
        <f aca="false">INDEX(Curves!$A$12:$AZ$907,$BZ326,DK326)</f>
        <v>0</v>
      </c>
      <c r="BE326" s="31" t="n">
        <f aca="false">INDEX(Curves!$A$12:$AZ$907,$BZ326,DL326)</f>
        <v>0</v>
      </c>
      <c r="BF326" s="31" t="n">
        <f aca="false">INDEX(Curves!$A$12:$AZ$907,$BZ326,DM326)</f>
        <v>0</v>
      </c>
      <c r="BG326" s="31"/>
      <c r="BH326" s="31" t="n">
        <f aca="false">INDEX(Curves!$A$12:$AZ$907,$BZ326,DO326)</f>
        <v>1.746</v>
      </c>
      <c r="BI326" s="31" t="n">
        <f aca="false">INDEX(Curves!$A$12:$AZ$907,$BZ326,DP326)</f>
        <v>0.21</v>
      </c>
      <c r="BJ326" s="31" t="n">
        <f aca="false">INDEX(Curves!$A$12:$AZ$907,$BZ326,DQ326)</f>
        <v>0.998529674141875</v>
      </c>
      <c r="BK326" s="0"/>
      <c r="BL326" s="0"/>
      <c r="BM326" s="51" t="n">
        <f aca="false">BM325</f>
        <v>35916</v>
      </c>
      <c r="BN326" s="51" t="n">
        <f aca="false">EOMONTH(BM326,1)</f>
        <v>35976</v>
      </c>
      <c r="BO326" s="51" t="n">
        <f aca="false">EOMONTH(BN326,1)</f>
        <v>36007</v>
      </c>
      <c r="BP326" s="51" t="n">
        <f aca="false">EOMONTH(BO326,1)</f>
        <v>36038</v>
      </c>
      <c r="BQ326" s="51" t="n">
        <f aca="false">EOMONTH(BP326,1)</f>
        <v>36068</v>
      </c>
      <c r="BR326" s="51" t="n">
        <f aca="false">EOMONTH(BQ326,1)</f>
        <v>36099</v>
      </c>
      <c r="BS326" s="51" t="n">
        <f aca="false">EOMONTH(BR326,1)</f>
        <v>36129</v>
      </c>
      <c r="BT326" s="51" t="n">
        <f aca="false">EOMONTH(BS326,1)</f>
        <v>36160</v>
      </c>
      <c r="BU326" s="51" t="n">
        <f aca="false">EOMONTH(BT326,1)</f>
        <v>36191</v>
      </c>
      <c r="BV326" s="51" t="n">
        <f aca="false">EOMONTH(BU326,1)</f>
        <v>36219</v>
      </c>
      <c r="BW326" s="51" t="n">
        <f aca="false">EOMONTH(BV326,1)</f>
        <v>36250</v>
      </c>
      <c r="BX326" s="52"/>
      <c r="BZ326" s="34" t="n">
        <f aca="false">MATCH(C326,Curves!$C$12:$C$433,0)</f>
        <v>324</v>
      </c>
      <c r="CA326" s="34" t="n">
        <f aca="false">MATCH(CONCATENATE("NG ",TEXT($BM326,"mmm-yyyy")),Curves!$11:$11,0)</f>
        <v>20</v>
      </c>
      <c r="CB326" s="34" t="n">
        <f aca="false">MATCH(CONCATENATE("B ",TEXT($BM326,"mmm-yyyy")),Curves!$11:$11,0)</f>
        <v>8</v>
      </c>
      <c r="CC326" s="34" t="n">
        <f aca="false">MATCH(CONCATENATE("DISC ",TEXT($BM326,"mmm-yyyy")),Curves!$11:$11,0)</f>
        <v>32</v>
      </c>
      <c r="CD326" s="34"/>
      <c r="CE326" s="34" t="n">
        <f aca="false">MATCH(CONCATENATE("NG ",TEXT($BN326,"mmm-yyyy")),Curves!$11:$11,0)</f>
        <v>21</v>
      </c>
      <c r="CF326" s="34" t="n">
        <f aca="false">MATCH(CONCATENATE("B ",TEXT($BN326,"mmm-yyyy")),Curves!$11:$11,0)</f>
        <v>9</v>
      </c>
      <c r="CG326" s="34" t="n">
        <f aca="false">MATCH(CONCATENATE("DISC ",TEXT($BN326,"mmm-yyyy")),Curves!$11:$11,0)</f>
        <v>33</v>
      </c>
      <c r="CH326" s="34"/>
      <c r="CI326" s="34" t="n">
        <f aca="false">MATCH(CONCATENATE("NG ",TEXT($BO326,"mmm-yyyy")),Curves!$11:$11,0)</f>
        <v>22</v>
      </c>
      <c r="CJ326" s="34" t="n">
        <f aca="false">MATCH(CONCATENATE("B ",TEXT($BO326,"mmm-yyyy")),Curves!$11:$11,0)</f>
        <v>10</v>
      </c>
      <c r="CK326" s="34" t="n">
        <f aca="false">MATCH(CONCATENATE("DISC ",TEXT($BO326,"mmm-yyyy")),Curves!$11:$11,0)</f>
        <v>34</v>
      </c>
      <c r="CL326" s="34"/>
      <c r="CM326" s="34" t="n">
        <f aca="false">MATCH(CONCATENATE("NG ",TEXT($BP326,"mmm-yyyy")),Curves!$11:$11,0)</f>
        <v>23</v>
      </c>
      <c r="CN326" s="34" t="n">
        <f aca="false">MATCH(CONCATENATE("B ",TEXT($BP326,"mmm-yyyy")),Curves!$11:$11,0)</f>
        <v>11</v>
      </c>
      <c r="CO326" s="34" t="n">
        <f aca="false">MATCH(CONCATENATE("DISC ",TEXT($BP326,"mmm-yyyy")),Curves!$11:$11,0)</f>
        <v>35</v>
      </c>
      <c r="CP326" s="34"/>
      <c r="CQ326" s="34" t="n">
        <f aca="false">MATCH(CONCATENATE("NG ",TEXT($BQ326,"mmm-yyyy")),Curves!$11:$11,0)</f>
        <v>24</v>
      </c>
      <c r="CR326" s="34" t="n">
        <f aca="false">MATCH(CONCATENATE("B ",TEXT($BQ326,"mmm-yyyy")),Curves!$11:$11,0)</f>
        <v>12</v>
      </c>
      <c r="CS326" s="34" t="n">
        <f aca="false">MATCH(CONCATENATE("DISC ",TEXT($BQ326,"mmm-yyyy")),Curves!$11:$11,0)</f>
        <v>36</v>
      </c>
      <c r="CT326" s="34"/>
      <c r="CU326" s="34" t="n">
        <f aca="false">MATCH(CONCATENATE("NG ",TEXT($BR326,"mmm-yyyy")),Curves!$11:$11,0)</f>
        <v>25</v>
      </c>
      <c r="CV326" s="34" t="n">
        <f aca="false">MATCH(CONCATENATE("B ",TEXT($BR326,"mmm-yyyy")),Curves!$11:$11,0)</f>
        <v>13</v>
      </c>
      <c r="CW326" s="34" t="n">
        <f aca="false">MATCH(CONCATENATE("DISC ",TEXT($BR326,"mmm-yyyy")),Curves!$11:$11,0)</f>
        <v>37</v>
      </c>
      <c r="CX326" s="34"/>
      <c r="CY326" s="34" t="n">
        <f aca="false">MATCH(CONCATENATE("NG ",TEXT($BS326,"mmm-yyyy")),Curves!$11:$11,0)</f>
        <v>26</v>
      </c>
      <c r="CZ326" s="34" t="n">
        <f aca="false">MATCH(CONCATENATE("B ",TEXT($BS326,"mmm-yyyy")),Curves!$11:$11,0)</f>
        <v>14</v>
      </c>
      <c r="DA326" s="34" t="n">
        <f aca="false">MATCH(CONCATENATE("DISC ",TEXT($BS326,"mmm-yyyy")),Curves!$11:$11,0)</f>
        <v>38</v>
      </c>
      <c r="DB326" s="34"/>
      <c r="DC326" s="34" t="n">
        <f aca="false">MATCH(CONCATENATE("NG ",TEXT($BT326,"mmm-yyyy")),Curves!$11:$11,0)</f>
        <v>27</v>
      </c>
      <c r="DD326" s="34" t="n">
        <f aca="false">MATCH(CONCATENATE("B ",TEXT($BT326,"mmm-yyyy")),Curves!$11:$11,0)</f>
        <v>15</v>
      </c>
      <c r="DE326" s="34" t="n">
        <f aca="false">MATCH(CONCATENATE("DISC ",TEXT($BT326,"mmm-yyyy")),Curves!$11:$11,0)</f>
        <v>39</v>
      </c>
      <c r="DF326" s="34"/>
      <c r="DG326" s="34" t="n">
        <f aca="false">MATCH(CONCATENATE("NG ",TEXT($BU326,"mmm-yyyy")),Curves!$11:$11,0)</f>
        <v>28</v>
      </c>
      <c r="DH326" s="34" t="n">
        <f aca="false">MATCH(CONCATENATE("B ",TEXT($BU326,"mmm-yyyy")),Curves!$11:$11,0)</f>
        <v>16</v>
      </c>
      <c r="DI326" s="34" t="n">
        <f aca="false">MATCH(CONCATENATE("DISC ",TEXT($BU326,"mmm-yyyy")),Curves!$11:$11,0)</f>
        <v>40</v>
      </c>
      <c r="DK326" s="34" t="n">
        <f aca="false">MATCH(CONCATENATE("NG ",TEXT($BV326,"mmm-yyyy")),Curves!$11:$11,0)</f>
        <v>29</v>
      </c>
      <c r="DL326" s="34" t="n">
        <f aca="false">MATCH(CONCATENATE("B ",TEXT($BV326,"mmm-yyyy")),Curves!$11:$11,0)</f>
        <v>17</v>
      </c>
      <c r="DM326" s="34" t="n">
        <f aca="false">MATCH(CONCATENATE("DISC ",TEXT($BV326,"mmm-yyyy")),Curves!$11:$11,0)</f>
        <v>41</v>
      </c>
      <c r="DO326" s="34" t="n">
        <f aca="false">MATCH(CONCATENATE("NG ",TEXT($BW326,"mmm-yyyy")),Curves!$11:$11,0)</f>
        <v>30</v>
      </c>
      <c r="DP326" s="34" t="n">
        <f aca="false">MATCH(CONCATENATE("B ",TEXT($BW326,"mmm-yyyy")),Curves!$11:$11,0)</f>
        <v>18</v>
      </c>
      <c r="DQ326" s="34" t="n">
        <f aca="false">MATCH(CONCATENATE("DISC ",TEXT($BW326,"mmm-yyyy")),Curves!$11:$11,0)</f>
        <v>42</v>
      </c>
    </row>
    <row r="327" customFormat="false" ht="12.75" hidden="false" customHeight="false" outlineLevel="0" collapsed="false">
      <c r="B327" s="26" t="n">
        <f aca="false">IF(C327&lt;&gt;"",IF(C327&gt;=(WORKDAY(EOMONTH(C327,0)+1,-2)),EOMONTH(EOMONTH(C327,0)+1,0)+1,EOMONTH(C327,0)+1),"")</f>
        <v>36220</v>
      </c>
      <c r="C327" s="45" t="n">
        <f aca="false">IF(Curves!C336&lt;&gt;"",Curves!C336,"")</f>
        <v>36210</v>
      </c>
      <c r="D327" s="46"/>
      <c r="E327" s="47" t="n">
        <f aca="false">(T327+U327)*V327</f>
        <v>0</v>
      </c>
      <c r="F327" s="47" t="n">
        <f aca="false">(X327+Y327)*Z327</f>
        <v>0</v>
      </c>
      <c r="G327" s="47" t="n">
        <f aca="false">(AB327+AC327)*AD327</f>
        <v>0</v>
      </c>
      <c r="H327" s="47" t="n">
        <f aca="false">(AF327+AG327)*AH327</f>
        <v>0</v>
      </c>
      <c r="I327" s="47" t="n">
        <f aca="false">(AJ327+AK327)*AL327</f>
        <v>0</v>
      </c>
      <c r="J327" s="47" t="n">
        <f aca="false">(AN327+AO327)*AP327</f>
        <v>0</v>
      </c>
      <c r="K327" s="47" t="n">
        <f aca="false">(AR327+AS327)*AT327</f>
        <v>0</v>
      </c>
      <c r="L327" s="47" t="n">
        <f aca="false">(AV327+AW327)*AX327</f>
        <v>0</v>
      </c>
      <c r="M327" s="47" t="n">
        <f aca="false">(AZ327+BA327)*BB327</f>
        <v>0</v>
      </c>
      <c r="N327" s="47" t="n">
        <f aca="false">(BD327+BE327)*BF327</f>
        <v>0</v>
      </c>
      <c r="O327" s="48" t="n">
        <f aca="false">(BH327+BI327)*BJ327</f>
        <v>1.95239643619234</v>
      </c>
      <c r="P327" s="49" t="n">
        <f aca="false">MAX(E327:O327)</f>
        <v>1.95239643619234</v>
      </c>
      <c r="Q327" s="49" t="n">
        <f aca="false">MIN(O327)</f>
        <v>1.95239643619234</v>
      </c>
      <c r="R327" s="50" t="n">
        <f aca="false">IF(P327-Q327&lt;&gt;0,P327-Q327,R326)</f>
        <v>0.0218892370329566</v>
      </c>
      <c r="T327" s="31" t="n">
        <f aca="false">INDEX(Curves!$A$12:$AZ$907,$BZ327,CA327)</f>
        <v>0</v>
      </c>
      <c r="U327" s="31" t="n">
        <f aca="false">INDEX(Curves!$A$12:$AZ$907,$BZ327,CB327)</f>
        <v>0</v>
      </c>
      <c r="V327" s="31" t="n">
        <f aca="false">INDEX(Curves!$A$12:$AZ$907,$BZ327,CC327)</f>
        <v>0</v>
      </c>
      <c r="W327" s="31"/>
      <c r="X327" s="31" t="n">
        <f aca="false">INDEX(Curves!$A$12:$AZ$907,$BZ327,CE327)</f>
        <v>0</v>
      </c>
      <c r="Y327" s="31" t="n">
        <f aca="false">INDEX(Curves!$A$12:$AZ$907,$BZ327,CF327)</f>
        <v>0</v>
      </c>
      <c r="Z327" s="31" t="n">
        <f aca="false">INDEX(Curves!$A$12:$AZ$907,$BZ327,CG327)</f>
        <v>0</v>
      </c>
      <c r="AA327" s="31"/>
      <c r="AB327" s="31" t="n">
        <f aca="false">INDEX(Curves!$A$12:$AZ$907,$BZ327,CI327)</f>
        <v>0</v>
      </c>
      <c r="AC327" s="31" t="n">
        <f aca="false">INDEX(Curves!$A$12:$AZ$907,$BZ327,CJ327)</f>
        <v>0</v>
      </c>
      <c r="AD327" s="31" t="n">
        <f aca="false">INDEX(Curves!$A$12:$AZ$907,$BZ327,CK327)</f>
        <v>0</v>
      </c>
      <c r="AE327" s="31"/>
      <c r="AF327" s="31" t="n">
        <f aca="false">INDEX(Curves!$A$12:$AZ$907,$BZ327,CM327)</f>
        <v>0</v>
      </c>
      <c r="AG327" s="31" t="n">
        <f aca="false">INDEX(Curves!$A$12:$AZ$907,$BZ327,CN327)</f>
        <v>0</v>
      </c>
      <c r="AH327" s="31" t="n">
        <f aca="false">INDEX(Curves!$A$12:$AZ$907,$BZ327,CO327)</f>
        <v>0</v>
      </c>
      <c r="AI327" s="31"/>
      <c r="AJ327" s="31" t="n">
        <f aca="false">INDEX(Curves!$A$12:$AZ$907,$BZ327,CQ327)</f>
        <v>0</v>
      </c>
      <c r="AK327" s="31" t="n">
        <f aca="false">INDEX(Curves!$A$12:$AZ$907,$BZ327,CR327)</f>
        <v>0</v>
      </c>
      <c r="AL327" s="31" t="n">
        <f aca="false">INDEX(Curves!$A$12:$AZ$907,$BZ327,CS327)</f>
        <v>0</v>
      </c>
      <c r="AM327" s="31"/>
      <c r="AN327" s="31" t="n">
        <f aca="false">INDEX(Curves!$A$12:$AZ$907,$BZ327,CU327)</f>
        <v>0</v>
      </c>
      <c r="AO327" s="31" t="n">
        <f aca="false">INDEX(Curves!$A$12:$AZ$907,$BZ327,CV327)</f>
        <v>0</v>
      </c>
      <c r="AP327" s="31" t="n">
        <f aca="false">INDEX(Curves!$A$12:$AZ$907,$BZ327,CW327)</f>
        <v>0</v>
      </c>
      <c r="AQ327" s="31"/>
      <c r="AR327" s="31" t="n">
        <f aca="false">INDEX(Curves!$A$12:$AZ$907,$BZ327,CY327)</f>
        <v>0</v>
      </c>
      <c r="AS327" s="31" t="n">
        <f aca="false">INDEX(Curves!$A$12:$AZ$907,$BZ327,CZ327)</f>
        <v>0</v>
      </c>
      <c r="AT327" s="31" t="n">
        <f aca="false">INDEX(Curves!$A$12:$AZ$907,$BZ327,DA327)</f>
        <v>0</v>
      </c>
      <c r="AU327" s="31"/>
      <c r="AV327" s="31" t="n">
        <f aca="false">INDEX(Curves!$A$12:$AZ$907,$BZ327,DC327)</f>
        <v>0</v>
      </c>
      <c r="AW327" s="31" t="n">
        <f aca="false">INDEX(Curves!$A$12:$AZ$907,$BZ327,DD327)</f>
        <v>0</v>
      </c>
      <c r="AX327" s="31" t="n">
        <f aca="false">INDEX(Curves!$A$12:$AZ$907,$BZ327,DE327)</f>
        <v>0</v>
      </c>
      <c r="AY327" s="31"/>
      <c r="AZ327" s="31" t="n">
        <f aca="false">INDEX(Curves!$A$12:$AZ$907,$BZ327,DG327)</f>
        <v>0</v>
      </c>
      <c r="BA327" s="31" t="n">
        <f aca="false">INDEX(Curves!$A$12:$AZ$907,$BZ327,DH327)</f>
        <v>0</v>
      </c>
      <c r="BB327" s="31" t="n">
        <f aca="false">INDEX(Curves!$A$12:$AZ$907,$BZ327,DI327)</f>
        <v>0</v>
      </c>
      <c r="BC327" s="31"/>
      <c r="BD327" s="31" t="n">
        <f aca="false">INDEX(Curves!$A$12:$AZ$907,$BZ327,DK327)</f>
        <v>0</v>
      </c>
      <c r="BE327" s="31" t="n">
        <f aca="false">INDEX(Curves!$A$12:$AZ$907,$BZ327,DL327)</f>
        <v>0</v>
      </c>
      <c r="BF327" s="31" t="n">
        <f aca="false">INDEX(Curves!$A$12:$AZ$907,$BZ327,DM327)</f>
        <v>0</v>
      </c>
      <c r="BG327" s="31"/>
      <c r="BH327" s="31" t="n">
        <f aca="false">INDEX(Curves!$A$12:$AZ$907,$BZ327,DO327)</f>
        <v>1.745</v>
      </c>
      <c r="BI327" s="31" t="n">
        <f aca="false">INDEX(Curves!$A$12:$AZ$907,$BZ327,DP327)</f>
        <v>0.21</v>
      </c>
      <c r="BJ327" s="31" t="n">
        <f aca="false">INDEX(Curves!$A$12:$AZ$907,$BZ327,DQ327)</f>
        <v>0.998668253806822</v>
      </c>
      <c r="BK327" s="0"/>
      <c r="BL327" s="0"/>
      <c r="BM327" s="51" t="n">
        <f aca="false">BM326</f>
        <v>35916</v>
      </c>
      <c r="BN327" s="51" t="n">
        <f aca="false">EOMONTH(BM327,1)</f>
        <v>35976</v>
      </c>
      <c r="BO327" s="51" t="n">
        <f aca="false">EOMONTH(BN327,1)</f>
        <v>36007</v>
      </c>
      <c r="BP327" s="51" t="n">
        <f aca="false">EOMONTH(BO327,1)</f>
        <v>36038</v>
      </c>
      <c r="BQ327" s="51" t="n">
        <f aca="false">EOMONTH(BP327,1)</f>
        <v>36068</v>
      </c>
      <c r="BR327" s="51" t="n">
        <f aca="false">EOMONTH(BQ327,1)</f>
        <v>36099</v>
      </c>
      <c r="BS327" s="51" t="n">
        <f aca="false">EOMONTH(BR327,1)</f>
        <v>36129</v>
      </c>
      <c r="BT327" s="51" t="n">
        <f aca="false">EOMONTH(BS327,1)</f>
        <v>36160</v>
      </c>
      <c r="BU327" s="51" t="n">
        <f aca="false">EOMONTH(BT327,1)</f>
        <v>36191</v>
      </c>
      <c r="BV327" s="51" t="n">
        <f aca="false">EOMONTH(BU327,1)</f>
        <v>36219</v>
      </c>
      <c r="BW327" s="51" t="n">
        <f aca="false">EOMONTH(BV327,1)</f>
        <v>36250</v>
      </c>
      <c r="BX327" s="52"/>
      <c r="BZ327" s="34" t="n">
        <f aca="false">MATCH(C327,Curves!$C$12:$C$433,0)</f>
        <v>325</v>
      </c>
      <c r="CA327" s="34" t="n">
        <f aca="false">MATCH(CONCATENATE("NG ",TEXT($BM327,"mmm-yyyy")),Curves!$11:$11,0)</f>
        <v>20</v>
      </c>
      <c r="CB327" s="34" t="n">
        <f aca="false">MATCH(CONCATENATE("B ",TEXT($BM327,"mmm-yyyy")),Curves!$11:$11,0)</f>
        <v>8</v>
      </c>
      <c r="CC327" s="34" t="n">
        <f aca="false">MATCH(CONCATENATE("DISC ",TEXT($BM327,"mmm-yyyy")),Curves!$11:$11,0)</f>
        <v>32</v>
      </c>
      <c r="CD327" s="34"/>
      <c r="CE327" s="34" t="n">
        <f aca="false">MATCH(CONCATENATE("NG ",TEXT($BN327,"mmm-yyyy")),Curves!$11:$11,0)</f>
        <v>21</v>
      </c>
      <c r="CF327" s="34" t="n">
        <f aca="false">MATCH(CONCATENATE("B ",TEXT($BN327,"mmm-yyyy")),Curves!$11:$11,0)</f>
        <v>9</v>
      </c>
      <c r="CG327" s="34" t="n">
        <f aca="false">MATCH(CONCATENATE("DISC ",TEXT($BN327,"mmm-yyyy")),Curves!$11:$11,0)</f>
        <v>33</v>
      </c>
      <c r="CH327" s="34"/>
      <c r="CI327" s="34" t="n">
        <f aca="false">MATCH(CONCATENATE("NG ",TEXT($BO327,"mmm-yyyy")),Curves!$11:$11,0)</f>
        <v>22</v>
      </c>
      <c r="CJ327" s="34" t="n">
        <f aca="false">MATCH(CONCATENATE("B ",TEXT($BO327,"mmm-yyyy")),Curves!$11:$11,0)</f>
        <v>10</v>
      </c>
      <c r="CK327" s="34" t="n">
        <f aca="false">MATCH(CONCATENATE("DISC ",TEXT($BO327,"mmm-yyyy")),Curves!$11:$11,0)</f>
        <v>34</v>
      </c>
      <c r="CL327" s="34"/>
      <c r="CM327" s="34" t="n">
        <f aca="false">MATCH(CONCATENATE("NG ",TEXT($BP327,"mmm-yyyy")),Curves!$11:$11,0)</f>
        <v>23</v>
      </c>
      <c r="CN327" s="34" t="n">
        <f aca="false">MATCH(CONCATENATE("B ",TEXT($BP327,"mmm-yyyy")),Curves!$11:$11,0)</f>
        <v>11</v>
      </c>
      <c r="CO327" s="34" t="n">
        <f aca="false">MATCH(CONCATENATE("DISC ",TEXT($BP327,"mmm-yyyy")),Curves!$11:$11,0)</f>
        <v>35</v>
      </c>
      <c r="CP327" s="34"/>
      <c r="CQ327" s="34" t="n">
        <f aca="false">MATCH(CONCATENATE("NG ",TEXT($BQ327,"mmm-yyyy")),Curves!$11:$11,0)</f>
        <v>24</v>
      </c>
      <c r="CR327" s="34" t="n">
        <f aca="false">MATCH(CONCATENATE("B ",TEXT($BQ327,"mmm-yyyy")),Curves!$11:$11,0)</f>
        <v>12</v>
      </c>
      <c r="CS327" s="34" t="n">
        <f aca="false">MATCH(CONCATENATE("DISC ",TEXT($BQ327,"mmm-yyyy")),Curves!$11:$11,0)</f>
        <v>36</v>
      </c>
      <c r="CT327" s="34"/>
      <c r="CU327" s="34" t="n">
        <f aca="false">MATCH(CONCATENATE("NG ",TEXT($BR327,"mmm-yyyy")),Curves!$11:$11,0)</f>
        <v>25</v>
      </c>
      <c r="CV327" s="34" t="n">
        <f aca="false">MATCH(CONCATENATE("B ",TEXT($BR327,"mmm-yyyy")),Curves!$11:$11,0)</f>
        <v>13</v>
      </c>
      <c r="CW327" s="34" t="n">
        <f aca="false">MATCH(CONCATENATE("DISC ",TEXT($BR327,"mmm-yyyy")),Curves!$11:$11,0)</f>
        <v>37</v>
      </c>
      <c r="CX327" s="34"/>
      <c r="CY327" s="34" t="n">
        <f aca="false">MATCH(CONCATENATE("NG ",TEXT($BS327,"mmm-yyyy")),Curves!$11:$11,0)</f>
        <v>26</v>
      </c>
      <c r="CZ327" s="34" t="n">
        <f aca="false">MATCH(CONCATENATE("B ",TEXT($BS327,"mmm-yyyy")),Curves!$11:$11,0)</f>
        <v>14</v>
      </c>
      <c r="DA327" s="34" t="n">
        <f aca="false">MATCH(CONCATENATE("DISC ",TEXT($BS327,"mmm-yyyy")),Curves!$11:$11,0)</f>
        <v>38</v>
      </c>
      <c r="DB327" s="34"/>
      <c r="DC327" s="34" t="n">
        <f aca="false">MATCH(CONCATENATE("NG ",TEXT($BT327,"mmm-yyyy")),Curves!$11:$11,0)</f>
        <v>27</v>
      </c>
      <c r="DD327" s="34" t="n">
        <f aca="false">MATCH(CONCATENATE("B ",TEXT($BT327,"mmm-yyyy")),Curves!$11:$11,0)</f>
        <v>15</v>
      </c>
      <c r="DE327" s="34" t="n">
        <f aca="false">MATCH(CONCATENATE("DISC ",TEXT($BT327,"mmm-yyyy")),Curves!$11:$11,0)</f>
        <v>39</v>
      </c>
      <c r="DF327" s="34"/>
      <c r="DG327" s="34" t="n">
        <f aca="false">MATCH(CONCATENATE("NG ",TEXT($BU327,"mmm-yyyy")),Curves!$11:$11,0)</f>
        <v>28</v>
      </c>
      <c r="DH327" s="34" t="n">
        <f aca="false">MATCH(CONCATENATE("B ",TEXT($BU327,"mmm-yyyy")),Curves!$11:$11,0)</f>
        <v>16</v>
      </c>
      <c r="DI327" s="34" t="n">
        <f aca="false">MATCH(CONCATENATE("DISC ",TEXT($BU327,"mmm-yyyy")),Curves!$11:$11,0)</f>
        <v>40</v>
      </c>
      <c r="DK327" s="34" t="n">
        <f aca="false">MATCH(CONCATENATE("NG ",TEXT($BV327,"mmm-yyyy")),Curves!$11:$11,0)</f>
        <v>29</v>
      </c>
      <c r="DL327" s="34" t="n">
        <f aca="false">MATCH(CONCATENATE("B ",TEXT($BV327,"mmm-yyyy")),Curves!$11:$11,0)</f>
        <v>17</v>
      </c>
      <c r="DM327" s="34" t="n">
        <f aca="false">MATCH(CONCATENATE("DISC ",TEXT($BV327,"mmm-yyyy")),Curves!$11:$11,0)</f>
        <v>41</v>
      </c>
      <c r="DO327" s="34" t="n">
        <f aca="false">MATCH(CONCATENATE("NG ",TEXT($BW327,"mmm-yyyy")),Curves!$11:$11,0)</f>
        <v>30</v>
      </c>
      <c r="DP327" s="34" t="n">
        <f aca="false">MATCH(CONCATENATE("B ",TEXT($BW327,"mmm-yyyy")),Curves!$11:$11,0)</f>
        <v>18</v>
      </c>
      <c r="DQ327" s="34" t="n">
        <f aca="false">MATCH(CONCATENATE("DISC ",TEXT($BW327,"mmm-yyyy")),Curves!$11:$11,0)</f>
        <v>42</v>
      </c>
    </row>
    <row r="328" customFormat="false" ht="12.75" hidden="false" customHeight="false" outlineLevel="0" collapsed="false">
      <c r="B328" s="26" t="n">
        <f aca="false">IF(C328&lt;&gt;"",IF(C328&gt;=(WORKDAY(EOMONTH(C328,0)+1,-2)),EOMONTH(EOMONTH(C328,0)+1,0)+1,EOMONTH(C328,0)+1),"")</f>
        <v>36220</v>
      </c>
      <c r="C328" s="45" t="n">
        <f aca="false">IF(Curves!C337&lt;&gt;"",Curves!C337,"")</f>
        <v>36211</v>
      </c>
      <c r="D328" s="46"/>
      <c r="E328" s="47" t="n">
        <f aca="false">(T328+U328)*V328</f>
        <v>0</v>
      </c>
      <c r="F328" s="47" t="n">
        <f aca="false">(X328+Y328)*Z328</f>
        <v>0</v>
      </c>
      <c r="G328" s="47" t="n">
        <f aca="false">(AB328+AC328)*AD328</f>
        <v>0</v>
      </c>
      <c r="H328" s="47" t="n">
        <f aca="false">(AF328+AG328)*AH328</f>
        <v>0</v>
      </c>
      <c r="I328" s="47" t="n">
        <f aca="false">(AJ328+AK328)*AL328</f>
        <v>0</v>
      </c>
      <c r="J328" s="47" t="n">
        <f aca="false">(AN328+AO328)*AP328</f>
        <v>0</v>
      </c>
      <c r="K328" s="47" t="n">
        <f aca="false">(AR328+AS328)*AT328</f>
        <v>0</v>
      </c>
      <c r="L328" s="47" t="n">
        <f aca="false">(AV328+AW328)*AX328</f>
        <v>0</v>
      </c>
      <c r="M328" s="47" t="n">
        <f aca="false">(AZ328+BA328)*BB328</f>
        <v>0</v>
      </c>
      <c r="N328" s="47" t="n">
        <f aca="false">(BD328+BE328)*BF328</f>
        <v>0</v>
      </c>
      <c r="O328" s="48" t="n">
        <f aca="false">(BH328+BI328)*BJ328</f>
        <v>0</v>
      </c>
      <c r="P328" s="49" t="n">
        <f aca="false">MAX(E328:O328)</f>
        <v>0</v>
      </c>
      <c r="Q328" s="49" t="n">
        <f aca="false">MIN(O328)</f>
        <v>0</v>
      </c>
      <c r="R328" s="50" t="n">
        <f aca="false">IF(P328-Q328&lt;&gt;0,P328-Q328,R327)</f>
        <v>0.0218892370329566</v>
      </c>
      <c r="T328" s="31" t="n">
        <f aca="false">INDEX(Curves!$A$12:$AZ$907,$BZ328,CA328)</f>
        <v>0</v>
      </c>
      <c r="U328" s="31" t="n">
        <f aca="false">INDEX(Curves!$A$12:$AZ$907,$BZ328,CB328)</f>
        <v>0</v>
      </c>
      <c r="V328" s="31" t="n">
        <f aca="false">INDEX(Curves!$A$12:$AZ$907,$BZ328,CC328)</f>
        <v>0</v>
      </c>
      <c r="W328" s="31"/>
      <c r="X328" s="31" t="n">
        <f aca="false">INDEX(Curves!$A$12:$AZ$907,$BZ328,CE328)</f>
        <v>0</v>
      </c>
      <c r="Y328" s="31" t="n">
        <f aca="false">INDEX(Curves!$A$12:$AZ$907,$BZ328,CF328)</f>
        <v>0</v>
      </c>
      <c r="Z328" s="31" t="n">
        <f aca="false">INDEX(Curves!$A$12:$AZ$907,$BZ328,CG328)</f>
        <v>0</v>
      </c>
      <c r="AA328" s="31"/>
      <c r="AB328" s="31" t="n">
        <f aca="false">INDEX(Curves!$A$12:$AZ$907,$BZ328,CI328)</f>
        <v>0</v>
      </c>
      <c r="AC328" s="31" t="n">
        <f aca="false">INDEX(Curves!$A$12:$AZ$907,$BZ328,CJ328)</f>
        <v>0</v>
      </c>
      <c r="AD328" s="31" t="n">
        <f aca="false">INDEX(Curves!$A$12:$AZ$907,$BZ328,CK328)</f>
        <v>0</v>
      </c>
      <c r="AE328" s="31"/>
      <c r="AF328" s="31" t="n">
        <f aca="false">INDEX(Curves!$A$12:$AZ$907,$BZ328,CM328)</f>
        <v>0</v>
      </c>
      <c r="AG328" s="31" t="n">
        <f aca="false">INDEX(Curves!$A$12:$AZ$907,$BZ328,CN328)</f>
        <v>0</v>
      </c>
      <c r="AH328" s="31" t="n">
        <f aca="false">INDEX(Curves!$A$12:$AZ$907,$BZ328,CO328)</f>
        <v>0</v>
      </c>
      <c r="AI328" s="31"/>
      <c r="AJ328" s="31" t="n">
        <f aca="false">INDEX(Curves!$A$12:$AZ$907,$BZ328,CQ328)</f>
        <v>0</v>
      </c>
      <c r="AK328" s="31" t="n">
        <f aca="false">INDEX(Curves!$A$12:$AZ$907,$BZ328,CR328)</f>
        <v>0</v>
      </c>
      <c r="AL328" s="31" t="n">
        <f aca="false">INDEX(Curves!$A$12:$AZ$907,$BZ328,CS328)</f>
        <v>0</v>
      </c>
      <c r="AM328" s="31"/>
      <c r="AN328" s="31" t="n">
        <f aca="false">INDEX(Curves!$A$12:$AZ$907,$BZ328,CU328)</f>
        <v>0</v>
      </c>
      <c r="AO328" s="31" t="n">
        <f aca="false">INDEX(Curves!$A$12:$AZ$907,$BZ328,CV328)</f>
        <v>0</v>
      </c>
      <c r="AP328" s="31" t="n">
        <f aca="false">INDEX(Curves!$A$12:$AZ$907,$BZ328,CW328)</f>
        <v>0</v>
      </c>
      <c r="AQ328" s="31"/>
      <c r="AR328" s="31" t="n">
        <f aca="false">INDEX(Curves!$A$12:$AZ$907,$BZ328,CY328)</f>
        <v>0</v>
      </c>
      <c r="AS328" s="31" t="n">
        <f aca="false">INDEX(Curves!$A$12:$AZ$907,$BZ328,CZ328)</f>
        <v>0</v>
      </c>
      <c r="AT328" s="31" t="n">
        <f aca="false">INDEX(Curves!$A$12:$AZ$907,$BZ328,DA328)</f>
        <v>0</v>
      </c>
      <c r="AU328" s="31"/>
      <c r="AV328" s="31" t="n">
        <f aca="false">INDEX(Curves!$A$12:$AZ$907,$BZ328,DC328)</f>
        <v>0</v>
      </c>
      <c r="AW328" s="31" t="n">
        <f aca="false">INDEX(Curves!$A$12:$AZ$907,$BZ328,DD328)</f>
        <v>0</v>
      </c>
      <c r="AX328" s="31" t="n">
        <f aca="false">INDEX(Curves!$A$12:$AZ$907,$BZ328,DE328)</f>
        <v>0</v>
      </c>
      <c r="AY328" s="31"/>
      <c r="AZ328" s="31" t="n">
        <f aca="false">INDEX(Curves!$A$12:$AZ$907,$BZ328,DG328)</f>
        <v>0</v>
      </c>
      <c r="BA328" s="31" t="n">
        <f aca="false">INDEX(Curves!$A$12:$AZ$907,$BZ328,DH328)</f>
        <v>0</v>
      </c>
      <c r="BB328" s="31" t="n">
        <f aca="false">INDEX(Curves!$A$12:$AZ$907,$BZ328,DI328)</f>
        <v>0</v>
      </c>
      <c r="BC328" s="31"/>
      <c r="BD328" s="31" t="n">
        <f aca="false">INDEX(Curves!$A$12:$AZ$907,$BZ328,DK328)</f>
        <v>0</v>
      </c>
      <c r="BE328" s="31" t="n">
        <f aca="false">INDEX(Curves!$A$12:$AZ$907,$BZ328,DL328)</f>
        <v>0</v>
      </c>
      <c r="BF328" s="31" t="n">
        <f aca="false">INDEX(Curves!$A$12:$AZ$907,$BZ328,DM328)</f>
        <v>0</v>
      </c>
      <c r="BG328" s="31"/>
      <c r="BH328" s="31" t="n">
        <f aca="false">INDEX(Curves!$A$12:$AZ$907,$BZ328,DO328)</f>
        <v>0</v>
      </c>
      <c r="BI328" s="31" t="n">
        <f aca="false">INDEX(Curves!$A$12:$AZ$907,$BZ328,DP328)</f>
        <v>0</v>
      </c>
      <c r="BJ328" s="31" t="n">
        <f aca="false">INDEX(Curves!$A$12:$AZ$907,$BZ328,DQ328)</f>
        <v>0</v>
      </c>
      <c r="BK328" s="0"/>
      <c r="BL328" s="0"/>
      <c r="BM328" s="51" t="n">
        <f aca="false">BM327</f>
        <v>35916</v>
      </c>
      <c r="BN328" s="51" t="n">
        <f aca="false">EOMONTH(BM328,1)</f>
        <v>35976</v>
      </c>
      <c r="BO328" s="51" t="n">
        <f aca="false">EOMONTH(BN328,1)</f>
        <v>36007</v>
      </c>
      <c r="BP328" s="51" t="n">
        <f aca="false">EOMONTH(BO328,1)</f>
        <v>36038</v>
      </c>
      <c r="BQ328" s="51" t="n">
        <f aca="false">EOMONTH(BP328,1)</f>
        <v>36068</v>
      </c>
      <c r="BR328" s="51" t="n">
        <f aca="false">EOMONTH(BQ328,1)</f>
        <v>36099</v>
      </c>
      <c r="BS328" s="51" t="n">
        <f aca="false">EOMONTH(BR328,1)</f>
        <v>36129</v>
      </c>
      <c r="BT328" s="51" t="n">
        <f aca="false">EOMONTH(BS328,1)</f>
        <v>36160</v>
      </c>
      <c r="BU328" s="51" t="n">
        <f aca="false">EOMONTH(BT328,1)</f>
        <v>36191</v>
      </c>
      <c r="BV328" s="51" t="n">
        <f aca="false">EOMONTH(BU328,1)</f>
        <v>36219</v>
      </c>
      <c r="BW328" s="51" t="n">
        <f aca="false">EOMONTH(BV328,1)</f>
        <v>36250</v>
      </c>
      <c r="BX328" s="52"/>
      <c r="BZ328" s="34" t="n">
        <f aca="false">MATCH(C328,Curves!$C$12:$C$433,0)</f>
        <v>326</v>
      </c>
      <c r="CA328" s="34" t="n">
        <f aca="false">MATCH(CONCATENATE("NG ",TEXT($BM328,"mmm-yyyy")),Curves!$11:$11,0)</f>
        <v>20</v>
      </c>
      <c r="CB328" s="34" t="n">
        <f aca="false">MATCH(CONCATENATE("B ",TEXT($BM328,"mmm-yyyy")),Curves!$11:$11,0)</f>
        <v>8</v>
      </c>
      <c r="CC328" s="34" t="n">
        <f aca="false">MATCH(CONCATENATE("DISC ",TEXT($BM328,"mmm-yyyy")),Curves!$11:$11,0)</f>
        <v>32</v>
      </c>
      <c r="CD328" s="34"/>
      <c r="CE328" s="34" t="n">
        <f aca="false">MATCH(CONCATENATE("NG ",TEXT($BN328,"mmm-yyyy")),Curves!$11:$11,0)</f>
        <v>21</v>
      </c>
      <c r="CF328" s="34" t="n">
        <f aca="false">MATCH(CONCATENATE("B ",TEXT($BN328,"mmm-yyyy")),Curves!$11:$11,0)</f>
        <v>9</v>
      </c>
      <c r="CG328" s="34" t="n">
        <f aca="false">MATCH(CONCATENATE("DISC ",TEXT($BN328,"mmm-yyyy")),Curves!$11:$11,0)</f>
        <v>33</v>
      </c>
      <c r="CH328" s="34"/>
      <c r="CI328" s="34" t="n">
        <f aca="false">MATCH(CONCATENATE("NG ",TEXT($BO328,"mmm-yyyy")),Curves!$11:$11,0)</f>
        <v>22</v>
      </c>
      <c r="CJ328" s="34" t="n">
        <f aca="false">MATCH(CONCATENATE("B ",TEXT($BO328,"mmm-yyyy")),Curves!$11:$11,0)</f>
        <v>10</v>
      </c>
      <c r="CK328" s="34" t="n">
        <f aca="false">MATCH(CONCATENATE("DISC ",TEXT($BO328,"mmm-yyyy")),Curves!$11:$11,0)</f>
        <v>34</v>
      </c>
      <c r="CL328" s="34"/>
      <c r="CM328" s="34" t="n">
        <f aca="false">MATCH(CONCATENATE("NG ",TEXT($BP328,"mmm-yyyy")),Curves!$11:$11,0)</f>
        <v>23</v>
      </c>
      <c r="CN328" s="34" t="n">
        <f aca="false">MATCH(CONCATENATE("B ",TEXT($BP328,"mmm-yyyy")),Curves!$11:$11,0)</f>
        <v>11</v>
      </c>
      <c r="CO328" s="34" t="n">
        <f aca="false">MATCH(CONCATENATE("DISC ",TEXT($BP328,"mmm-yyyy")),Curves!$11:$11,0)</f>
        <v>35</v>
      </c>
      <c r="CP328" s="34"/>
      <c r="CQ328" s="34" t="n">
        <f aca="false">MATCH(CONCATENATE("NG ",TEXT($BQ328,"mmm-yyyy")),Curves!$11:$11,0)</f>
        <v>24</v>
      </c>
      <c r="CR328" s="34" t="n">
        <f aca="false">MATCH(CONCATENATE("B ",TEXT($BQ328,"mmm-yyyy")),Curves!$11:$11,0)</f>
        <v>12</v>
      </c>
      <c r="CS328" s="34" t="n">
        <f aca="false">MATCH(CONCATENATE("DISC ",TEXT($BQ328,"mmm-yyyy")),Curves!$11:$11,0)</f>
        <v>36</v>
      </c>
      <c r="CT328" s="34"/>
      <c r="CU328" s="34" t="n">
        <f aca="false">MATCH(CONCATENATE("NG ",TEXT($BR328,"mmm-yyyy")),Curves!$11:$11,0)</f>
        <v>25</v>
      </c>
      <c r="CV328" s="34" t="n">
        <f aca="false">MATCH(CONCATENATE("B ",TEXT($BR328,"mmm-yyyy")),Curves!$11:$11,0)</f>
        <v>13</v>
      </c>
      <c r="CW328" s="34" t="n">
        <f aca="false">MATCH(CONCATENATE("DISC ",TEXT($BR328,"mmm-yyyy")),Curves!$11:$11,0)</f>
        <v>37</v>
      </c>
      <c r="CX328" s="34"/>
      <c r="CY328" s="34" t="n">
        <f aca="false">MATCH(CONCATENATE("NG ",TEXT($BS328,"mmm-yyyy")),Curves!$11:$11,0)</f>
        <v>26</v>
      </c>
      <c r="CZ328" s="34" t="n">
        <f aca="false">MATCH(CONCATENATE("B ",TEXT($BS328,"mmm-yyyy")),Curves!$11:$11,0)</f>
        <v>14</v>
      </c>
      <c r="DA328" s="34" t="n">
        <f aca="false">MATCH(CONCATENATE("DISC ",TEXT($BS328,"mmm-yyyy")),Curves!$11:$11,0)</f>
        <v>38</v>
      </c>
      <c r="DB328" s="34"/>
      <c r="DC328" s="34" t="n">
        <f aca="false">MATCH(CONCATENATE("NG ",TEXT($BT328,"mmm-yyyy")),Curves!$11:$11,0)</f>
        <v>27</v>
      </c>
      <c r="DD328" s="34" t="n">
        <f aca="false">MATCH(CONCATENATE("B ",TEXT($BT328,"mmm-yyyy")),Curves!$11:$11,0)</f>
        <v>15</v>
      </c>
      <c r="DE328" s="34" t="n">
        <f aca="false">MATCH(CONCATENATE("DISC ",TEXT($BT328,"mmm-yyyy")),Curves!$11:$11,0)</f>
        <v>39</v>
      </c>
      <c r="DF328" s="34"/>
      <c r="DG328" s="34" t="n">
        <f aca="false">MATCH(CONCATENATE("NG ",TEXT($BU328,"mmm-yyyy")),Curves!$11:$11,0)</f>
        <v>28</v>
      </c>
      <c r="DH328" s="34" t="n">
        <f aca="false">MATCH(CONCATENATE("B ",TEXT($BU328,"mmm-yyyy")),Curves!$11:$11,0)</f>
        <v>16</v>
      </c>
      <c r="DI328" s="34" t="n">
        <f aca="false">MATCH(CONCATENATE("DISC ",TEXT($BU328,"mmm-yyyy")),Curves!$11:$11,0)</f>
        <v>40</v>
      </c>
      <c r="DK328" s="34" t="n">
        <f aca="false">MATCH(CONCATENATE("NG ",TEXT($BV328,"mmm-yyyy")),Curves!$11:$11,0)</f>
        <v>29</v>
      </c>
      <c r="DL328" s="34" t="n">
        <f aca="false">MATCH(CONCATENATE("B ",TEXT($BV328,"mmm-yyyy")),Curves!$11:$11,0)</f>
        <v>17</v>
      </c>
      <c r="DM328" s="34" t="n">
        <f aca="false">MATCH(CONCATENATE("DISC ",TEXT($BV328,"mmm-yyyy")),Curves!$11:$11,0)</f>
        <v>41</v>
      </c>
      <c r="DO328" s="34" t="n">
        <f aca="false">MATCH(CONCATENATE("NG ",TEXT($BW328,"mmm-yyyy")),Curves!$11:$11,0)</f>
        <v>30</v>
      </c>
      <c r="DP328" s="34" t="n">
        <f aca="false">MATCH(CONCATENATE("B ",TEXT($BW328,"mmm-yyyy")),Curves!$11:$11,0)</f>
        <v>18</v>
      </c>
      <c r="DQ328" s="34" t="n">
        <f aca="false">MATCH(CONCATENATE("DISC ",TEXT($BW328,"mmm-yyyy")),Curves!$11:$11,0)</f>
        <v>42</v>
      </c>
    </row>
    <row r="329" customFormat="false" ht="12.75" hidden="false" customHeight="false" outlineLevel="0" collapsed="false">
      <c r="B329" s="26" t="n">
        <f aca="false">IF(C329&lt;&gt;"",IF(C329&gt;=(WORKDAY(EOMONTH(C329,0)+1,-2)),EOMONTH(EOMONTH(C329,0)+1,0)+1,EOMONTH(C329,0)+1),"")</f>
        <v>36220</v>
      </c>
      <c r="C329" s="45" t="n">
        <f aca="false">IF(Curves!C338&lt;&gt;"",Curves!C338,"")</f>
        <v>36212</v>
      </c>
      <c r="D329" s="46"/>
      <c r="E329" s="47" t="n">
        <f aca="false">(T329+U329)*V329</f>
        <v>0</v>
      </c>
      <c r="F329" s="47" t="n">
        <f aca="false">(X329+Y329)*Z329</f>
        <v>0</v>
      </c>
      <c r="G329" s="47" t="n">
        <f aca="false">(AB329+AC329)*AD329</f>
        <v>0</v>
      </c>
      <c r="H329" s="47" t="n">
        <f aca="false">(AF329+AG329)*AH329</f>
        <v>0</v>
      </c>
      <c r="I329" s="47" t="n">
        <f aca="false">(AJ329+AK329)*AL329</f>
        <v>0</v>
      </c>
      <c r="J329" s="47" t="n">
        <f aca="false">(AN329+AO329)*AP329</f>
        <v>0</v>
      </c>
      <c r="K329" s="47" t="n">
        <f aca="false">(AR329+AS329)*AT329</f>
        <v>0</v>
      </c>
      <c r="L329" s="47" t="n">
        <f aca="false">(AV329+AW329)*AX329</f>
        <v>0</v>
      </c>
      <c r="M329" s="47" t="n">
        <f aca="false">(AZ329+BA329)*BB329</f>
        <v>0</v>
      </c>
      <c r="N329" s="47" t="n">
        <f aca="false">(BD329+BE329)*BF329</f>
        <v>0</v>
      </c>
      <c r="O329" s="48" t="n">
        <f aca="false">(BH329+BI329)*BJ329</f>
        <v>0</v>
      </c>
      <c r="P329" s="49" t="n">
        <f aca="false">MAX(E329:O329)</f>
        <v>0</v>
      </c>
      <c r="Q329" s="49" t="n">
        <f aca="false">MIN(O329)</f>
        <v>0</v>
      </c>
      <c r="R329" s="50" t="n">
        <f aca="false">IF(P329-Q329&lt;&gt;0,P329-Q329,R328)</f>
        <v>0.0218892370329566</v>
      </c>
      <c r="T329" s="31" t="n">
        <f aca="false">INDEX(Curves!$A$12:$AZ$907,$BZ329,CA329)</f>
        <v>0</v>
      </c>
      <c r="U329" s="31" t="n">
        <f aca="false">INDEX(Curves!$A$12:$AZ$907,$BZ329,CB329)</f>
        <v>0</v>
      </c>
      <c r="V329" s="31" t="n">
        <f aca="false">INDEX(Curves!$A$12:$AZ$907,$BZ329,CC329)</f>
        <v>0</v>
      </c>
      <c r="W329" s="31"/>
      <c r="X329" s="31" t="n">
        <f aca="false">INDEX(Curves!$A$12:$AZ$907,$BZ329,CE329)</f>
        <v>0</v>
      </c>
      <c r="Y329" s="31" t="n">
        <f aca="false">INDEX(Curves!$A$12:$AZ$907,$BZ329,CF329)</f>
        <v>0</v>
      </c>
      <c r="Z329" s="31" t="n">
        <f aca="false">INDEX(Curves!$A$12:$AZ$907,$BZ329,CG329)</f>
        <v>0</v>
      </c>
      <c r="AA329" s="31"/>
      <c r="AB329" s="31" t="n">
        <f aca="false">INDEX(Curves!$A$12:$AZ$907,$BZ329,CI329)</f>
        <v>0</v>
      </c>
      <c r="AC329" s="31" t="n">
        <f aca="false">INDEX(Curves!$A$12:$AZ$907,$BZ329,CJ329)</f>
        <v>0</v>
      </c>
      <c r="AD329" s="31" t="n">
        <f aca="false">INDEX(Curves!$A$12:$AZ$907,$BZ329,CK329)</f>
        <v>0</v>
      </c>
      <c r="AE329" s="31"/>
      <c r="AF329" s="31" t="n">
        <f aca="false">INDEX(Curves!$A$12:$AZ$907,$BZ329,CM329)</f>
        <v>0</v>
      </c>
      <c r="AG329" s="31" t="n">
        <f aca="false">INDEX(Curves!$A$12:$AZ$907,$BZ329,CN329)</f>
        <v>0</v>
      </c>
      <c r="AH329" s="31" t="n">
        <f aca="false">INDEX(Curves!$A$12:$AZ$907,$BZ329,CO329)</f>
        <v>0</v>
      </c>
      <c r="AI329" s="31"/>
      <c r="AJ329" s="31" t="n">
        <f aca="false">INDEX(Curves!$A$12:$AZ$907,$BZ329,CQ329)</f>
        <v>0</v>
      </c>
      <c r="AK329" s="31" t="n">
        <f aca="false">INDEX(Curves!$A$12:$AZ$907,$BZ329,CR329)</f>
        <v>0</v>
      </c>
      <c r="AL329" s="31" t="n">
        <f aca="false">INDEX(Curves!$A$12:$AZ$907,$BZ329,CS329)</f>
        <v>0</v>
      </c>
      <c r="AM329" s="31"/>
      <c r="AN329" s="31" t="n">
        <f aca="false">INDEX(Curves!$A$12:$AZ$907,$BZ329,CU329)</f>
        <v>0</v>
      </c>
      <c r="AO329" s="31" t="n">
        <f aca="false">INDEX(Curves!$A$12:$AZ$907,$BZ329,CV329)</f>
        <v>0</v>
      </c>
      <c r="AP329" s="31" t="n">
        <f aca="false">INDEX(Curves!$A$12:$AZ$907,$BZ329,CW329)</f>
        <v>0</v>
      </c>
      <c r="AQ329" s="31"/>
      <c r="AR329" s="31" t="n">
        <f aca="false">INDEX(Curves!$A$12:$AZ$907,$BZ329,CY329)</f>
        <v>0</v>
      </c>
      <c r="AS329" s="31" t="n">
        <f aca="false">INDEX(Curves!$A$12:$AZ$907,$BZ329,CZ329)</f>
        <v>0</v>
      </c>
      <c r="AT329" s="31" t="n">
        <f aca="false">INDEX(Curves!$A$12:$AZ$907,$BZ329,DA329)</f>
        <v>0</v>
      </c>
      <c r="AU329" s="31"/>
      <c r="AV329" s="31" t="n">
        <f aca="false">INDEX(Curves!$A$12:$AZ$907,$BZ329,DC329)</f>
        <v>0</v>
      </c>
      <c r="AW329" s="31" t="n">
        <f aca="false">INDEX(Curves!$A$12:$AZ$907,$BZ329,DD329)</f>
        <v>0</v>
      </c>
      <c r="AX329" s="31" t="n">
        <f aca="false">INDEX(Curves!$A$12:$AZ$907,$BZ329,DE329)</f>
        <v>0</v>
      </c>
      <c r="AY329" s="31"/>
      <c r="AZ329" s="31" t="n">
        <f aca="false">INDEX(Curves!$A$12:$AZ$907,$BZ329,DG329)</f>
        <v>0</v>
      </c>
      <c r="BA329" s="31" t="n">
        <f aca="false">INDEX(Curves!$A$12:$AZ$907,$BZ329,DH329)</f>
        <v>0</v>
      </c>
      <c r="BB329" s="31" t="n">
        <f aca="false">INDEX(Curves!$A$12:$AZ$907,$BZ329,DI329)</f>
        <v>0</v>
      </c>
      <c r="BC329" s="31"/>
      <c r="BD329" s="31" t="n">
        <f aca="false">INDEX(Curves!$A$12:$AZ$907,$BZ329,DK329)</f>
        <v>0</v>
      </c>
      <c r="BE329" s="31" t="n">
        <f aca="false">INDEX(Curves!$A$12:$AZ$907,$BZ329,DL329)</f>
        <v>0</v>
      </c>
      <c r="BF329" s="31" t="n">
        <f aca="false">INDEX(Curves!$A$12:$AZ$907,$BZ329,DM329)</f>
        <v>0</v>
      </c>
      <c r="BG329" s="31"/>
      <c r="BH329" s="31" t="n">
        <f aca="false">INDEX(Curves!$A$12:$AZ$907,$BZ329,DO329)</f>
        <v>0</v>
      </c>
      <c r="BI329" s="31" t="n">
        <f aca="false">INDEX(Curves!$A$12:$AZ$907,$BZ329,DP329)</f>
        <v>0</v>
      </c>
      <c r="BJ329" s="31" t="n">
        <f aca="false">INDEX(Curves!$A$12:$AZ$907,$BZ329,DQ329)</f>
        <v>0</v>
      </c>
      <c r="BK329" s="0"/>
      <c r="BL329" s="0"/>
      <c r="BM329" s="51" t="n">
        <f aca="false">BM328</f>
        <v>35916</v>
      </c>
      <c r="BN329" s="51" t="n">
        <f aca="false">EOMONTH(BM329,1)</f>
        <v>35976</v>
      </c>
      <c r="BO329" s="51" t="n">
        <f aca="false">EOMONTH(BN329,1)</f>
        <v>36007</v>
      </c>
      <c r="BP329" s="51" t="n">
        <f aca="false">EOMONTH(BO329,1)</f>
        <v>36038</v>
      </c>
      <c r="BQ329" s="51" t="n">
        <f aca="false">EOMONTH(BP329,1)</f>
        <v>36068</v>
      </c>
      <c r="BR329" s="51" t="n">
        <f aca="false">EOMONTH(BQ329,1)</f>
        <v>36099</v>
      </c>
      <c r="BS329" s="51" t="n">
        <f aca="false">EOMONTH(BR329,1)</f>
        <v>36129</v>
      </c>
      <c r="BT329" s="51" t="n">
        <f aca="false">EOMONTH(BS329,1)</f>
        <v>36160</v>
      </c>
      <c r="BU329" s="51" t="n">
        <f aca="false">EOMONTH(BT329,1)</f>
        <v>36191</v>
      </c>
      <c r="BV329" s="51" t="n">
        <f aca="false">EOMONTH(BU329,1)</f>
        <v>36219</v>
      </c>
      <c r="BW329" s="51" t="n">
        <f aca="false">EOMONTH(BV329,1)</f>
        <v>36250</v>
      </c>
      <c r="BX329" s="52"/>
      <c r="BZ329" s="34" t="n">
        <f aca="false">MATCH(C329,Curves!$C$12:$C$433,0)</f>
        <v>327</v>
      </c>
      <c r="CA329" s="34" t="n">
        <f aca="false">MATCH(CONCATENATE("NG ",TEXT($BM329,"mmm-yyyy")),Curves!$11:$11,0)</f>
        <v>20</v>
      </c>
      <c r="CB329" s="34" t="n">
        <f aca="false">MATCH(CONCATENATE("B ",TEXT($BM329,"mmm-yyyy")),Curves!$11:$11,0)</f>
        <v>8</v>
      </c>
      <c r="CC329" s="34" t="n">
        <f aca="false">MATCH(CONCATENATE("DISC ",TEXT($BM329,"mmm-yyyy")),Curves!$11:$11,0)</f>
        <v>32</v>
      </c>
      <c r="CD329" s="34"/>
      <c r="CE329" s="34" t="n">
        <f aca="false">MATCH(CONCATENATE("NG ",TEXT($BN329,"mmm-yyyy")),Curves!$11:$11,0)</f>
        <v>21</v>
      </c>
      <c r="CF329" s="34" t="n">
        <f aca="false">MATCH(CONCATENATE("B ",TEXT($BN329,"mmm-yyyy")),Curves!$11:$11,0)</f>
        <v>9</v>
      </c>
      <c r="CG329" s="34" t="n">
        <f aca="false">MATCH(CONCATENATE("DISC ",TEXT($BN329,"mmm-yyyy")),Curves!$11:$11,0)</f>
        <v>33</v>
      </c>
      <c r="CH329" s="34"/>
      <c r="CI329" s="34" t="n">
        <f aca="false">MATCH(CONCATENATE("NG ",TEXT($BO329,"mmm-yyyy")),Curves!$11:$11,0)</f>
        <v>22</v>
      </c>
      <c r="CJ329" s="34" t="n">
        <f aca="false">MATCH(CONCATENATE("B ",TEXT($BO329,"mmm-yyyy")),Curves!$11:$11,0)</f>
        <v>10</v>
      </c>
      <c r="CK329" s="34" t="n">
        <f aca="false">MATCH(CONCATENATE("DISC ",TEXT($BO329,"mmm-yyyy")),Curves!$11:$11,0)</f>
        <v>34</v>
      </c>
      <c r="CL329" s="34"/>
      <c r="CM329" s="34" t="n">
        <f aca="false">MATCH(CONCATENATE("NG ",TEXT($BP329,"mmm-yyyy")),Curves!$11:$11,0)</f>
        <v>23</v>
      </c>
      <c r="CN329" s="34" t="n">
        <f aca="false">MATCH(CONCATENATE("B ",TEXT($BP329,"mmm-yyyy")),Curves!$11:$11,0)</f>
        <v>11</v>
      </c>
      <c r="CO329" s="34" t="n">
        <f aca="false">MATCH(CONCATENATE("DISC ",TEXT($BP329,"mmm-yyyy")),Curves!$11:$11,0)</f>
        <v>35</v>
      </c>
      <c r="CP329" s="34"/>
      <c r="CQ329" s="34" t="n">
        <f aca="false">MATCH(CONCATENATE("NG ",TEXT($BQ329,"mmm-yyyy")),Curves!$11:$11,0)</f>
        <v>24</v>
      </c>
      <c r="CR329" s="34" t="n">
        <f aca="false">MATCH(CONCATENATE("B ",TEXT($BQ329,"mmm-yyyy")),Curves!$11:$11,0)</f>
        <v>12</v>
      </c>
      <c r="CS329" s="34" t="n">
        <f aca="false">MATCH(CONCATENATE("DISC ",TEXT($BQ329,"mmm-yyyy")),Curves!$11:$11,0)</f>
        <v>36</v>
      </c>
      <c r="CT329" s="34"/>
      <c r="CU329" s="34" t="n">
        <f aca="false">MATCH(CONCATENATE("NG ",TEXT($BR329,"mmm-yyyy")),Curves!$11:$11,0)</f>
        <v>25</v>
      </c>
      <c r="CV329" s="34" t="n">
        <f aca="false">MATCH(CONCATENATE("B ",TEXT($BR329,"mmm-yyyy")),Curves!$11:$11,0)</f>
        <v>13</v>
      </c>
      <c r="CW329" s="34" t="n">
        <f aca="false">MATCH(CONCATENATE("DISC ",TEXT($BR329,"mmm-yyyy")),Curves!$11:$11,0)</f>
        <v>37</v>
      </c>
      <c r="CX329" s="34"/>
      <c r="CY329" s="34" t="n">
        <f aca="false">MATCH(CONCATENATE("NG ",TEXT($BS329,"mmm-yyyy")),Curves!$11:$11,0)</f>
        <v>26</v>
      </c>
      <c r="CZ329" s="34" t="n">
        <f aca="false">MATCH(CONCATENATE("B ",TEXT($BS329,"mmm-yyyy")),Curves!$11:$11,0)</f>
        <v>14</v>
      </c>
      <c r="DA329" s="34" t="n">
        <f aca="false">MATCH(CONCATENATE("DISC ",TEXT($BS329,"mmm-yyyy")),Curves!$11:$11,0)</f>
        <v>38</v>
      </c>
      <c r="DB329" s="34"/>
      <c r="DC329" s="34" t="n">
        <f aca="false">MATCH(CONCATENATE("NG ",TEXT($BT329,"mmm-yyyy")),Curves!$11:$11,0)</f>
        <v>27</v>
      </c>
      <c r="DD329" s="34" t="n">
        <f aca="false">MATCH(CONCATENATE("B ",TEXT($BT329,"mmm-yyyy")),Curves!$11:$11,0)</f>
        <v>15</v>
      </c>
      <c r="DE329" s="34" t="n">
        <f aca="false">MATCH(CONCATENATE("DISC ",TEXT($BT329,"mmm-yyyy")),Curves!$11:$11,0)</f>
        <v>39</v>
      </c>
      <c r="DF329" s="34"/>
      <c r="DG329" s="34" t="n">
        <f aca="false">MATCH(CONCATENATE("NG ",TEXT($BU329,"mmm-yyyy")),Curves!$11:$11,0)</f>
        <v>28</v>
      </c>
      <c r="DH329" s="34" t="n">
        <f aca="false">MATCH(CONCATENATE("B ",TEXT($BU329,"mmm-yyyy")),Curves!$11:$11,0)</f>
        <v>16</v>
      </c>
      <c r="DI329" s="34" t="n">
        <f aca="false">MATCH(CONCATENATE("DISC ",TEXT($BU329,"mmm-yyyy")),Curves!$11:$11,0)</f>
        <v>40</v>
      </c>
      <c r="DK329" s="34" t="n">
        <f aca="false">MATCH(CONCATENATE("NG ",TEXT($BV329,"mmm-yyyy")),Curves!$11:$11,0)</f>
        <v>29</v>
      </c>
      <c r="DL329" s="34" t="n">
        <f aca="false">MATCH(CONCATENATE("B ",TEXT($BV329,"mmm-yyyy")),Curves!$11:$11,0)</f>
        <v>17</v>
      </c>
      <c r="DM329" s="34" t="n">
        <f aca="false">MATCH(CONCATENATE("DISC ",TEXT($BV329,"mmm-yyyy")),Curves!$11:$11,0)</f>
        <v>41</v>
      </c>
      <c r="DO329" s="34" t="n">
        <f aca="false">MATCH(CONCATENATE("NG ",TEXT($BW329,"mmm-yyyy")),Curves!$11:$11,0)</f>
        <v>30</v>
      </c>
      <c r="DP329" s="34" t="n">
        <f aca="false">MATCH(CONCATENATE("B ",TEXT($BW329,"mmm-yyyy")),Curves!$11:$11,0)</f>
        <v>18</v>
      </c>
      <c r="DQ329" s="34" t="n">
        <f aca="false">MATCH(CONCATENATE("DISC ",TEXT($BW329,"mmm-yyyy")),Curves!$11:$11,0)</f>
        <v>42</v>
      </c>
    </row>
    <row r="330" customFormat="false" ht="12.75" hidden="false" customHeight="false" outlineLevel="0" collapsed="false">
      <c r="B330" s="26" t="n">
        <f aca="false">IF(C330&lt;&gt;"",IF(C330&gt;=(WORKDAY(EOMONTH(C330,0)+1,-2)),EOMONTH(EOMONTH(C330,0)+1,0)+1,EOMONTH(C330,0)+1),"")</f>
        <v>36220</v>
      </c>
      <c r="C330" s="45" t="n">
        <f aca="false">IF(Curves!C339&lt;&gt;"",Curves!C339,"")</f>
        <v>36213</v>
      </c>
      <c r="D330" s="46"/>
      <c r="E330" s="47" t="n">
        <f aca="false">(T330+U330)*V330</f>
        <v>0</v>
      </c>
      <c r="F330" s="47" t="n">
        <f aca="false">(X330+Y330)*Z330</f>
        <v>0</v>
      </c>
      <c r="G330" s="47" t="n">
        <f aca="false">(AB330+AC330)*AD330</f>
        <v>0</v>
      </c>
      <c r="H330" s="47" t="n">
        <f aca="false">(AF330+AG330)*AH330</f>
        <v>0</v>
      </c>
      <c r="I330" s="47" t="n">
        <f aca="false">(AJ330+AK330)*AL330</f>
        <v>0</v>
      </c>
      <c r="J330" s="47" t="n">
        <f aca="false">(AN330+AO330)*AP330</f>
        <v>0</v>
      </c>
      <c r="K330" s="47" t="n">
        <f aca="false">(AR330+AS330)*AT330</f>
        <v>0</v>
      </c>
      <c r="L330" s="47" t="n">
        <f aca="false">(AV330+AW330)*AX330</f>
        <v>0</v>
      </c>
      <c r="M330" s="47" t="n">
        <f aca="false">(AZ330+BA330)*BB330</f>
        <v>0</v>
      </c>
      <c r="N330" s="47" t="n">
        <f aca="false">(BD330+BE330)*BF330</f>
        <v>0</v>
      </c>
      <c r="O330" s="48" t="n">
        <f aca="false">(BH330+BI330)*BJ330</f>
        <v>1.90220620733175</v>
      </c>
      <c r="P330" s="49" t="n">
        <f aca="false">MAX(E330:O330)</f>
        <v>1.90220620733175</v>
      </c>
      <c r="Q330" s="49" t="n">
        <f aca="false">MIN(O330)</f>
        <v>1.90220620733175</v>
      </c>
      <c r="R330" s="50" t="n">
        <f aca="false">IF(P330-Q330&lt;&gt;0,P330-Q330,R329)</f>
        <v>0.0218892370329566</v>
      </c>
      <c r="T330" s="31" t="n">
        <f aca="false">INDEX(Curves!$A$12:$AZ$907,$BZ330,CA330)</f>
        <v>0</v>
      </c>
      <c r="U330" s="31" t="n">
        <f aca="false">INDEX(Curves!$A$12:$AZ$907,$BZ330,CB330)</f>
        <v>0</v>
      </c>
      <c r="V330" s="31" t="n">
        <f aca="false">INDEX(Curves!$A$12:$AZ$907,$BZ330,CC330)</f>
        <v>0</v>
      </c>
      <c r="W330" s="31"/>
      <c r="X330" s="31" t="n">
        <f aca="false">INDEX(Curves!$A$12:$AZ$907,$BZ330,CE330)</f>
        <v>0</v>
      </c>
      <c r="Y330" s="31" t="n">
        <f aca="false">INDEX(Curves!$A$12:$AZ$907,$BZ330,CF330)</f>
        <v>0</v>
      </c>
      <c r="Z330" s="31" t="n">
        <f aca="false">INDEX(Curves!$A$12:$AZ$907,$BZ330,CG330)</f>
        <v>0</v>
      </c>
      <c r="AA330" s="31"/>
      <c r="AB330" s="31" t="n">
        <f aca="false">INDEX(Curves!$A$12:$AZ$907,$BZ330,CI330)</f>
        <v>0</v>
      </c>
      <c r="AC330" s="31" t="n">
        <f aca="false">INDEX(Curves!$A$12:$AZ$907,$BZ330,CJ330)</f>
        <v>0</v>
      </c>
      <c r="AD330" s="31" t="n">
        <f aca="false">INDEX(Curves!$A$12:$AZ$907,$BZ330,CK330)</f>
        <v>0</v>
      </c>
      <c r="AE330" s="31"/>
      <c r="AF330" s="31" t="n">
        <f aca="false">INDEX(Curves!$A$12:$AZ$907,$BZ330,CM330)</f>
        <v>0</v>
      </c>
      <c r="AG330" s="31" t="n">
        <f aca="false">INDEX(Curves!$A$12:$AZ$907,$BZ330,CN330)</f>
        <v>0</v>
      </c>
      <c r="AH330" s="31" t="n">
        <f aca="false">INDEX(Curves!$A$12:$AZ$907,$BZ330,CO330)</f>
        <v>0</v>
      </c>
      <c r="AI330" s="31"/>
      <c r="AJ330" s="31" t="n">
        <f aca="false">INDEX(Curves!$A$12:$AZ$907,$BZ330,CQ330)</f>
        <v>0</v>
      </c>
      <c r="AK330" s="31" t="n">
        <f aca="false">INDEX(Curves!$A$12:$AZ$907,$BZ330,CR330)</f>
        <v>0</v>
      </c>
      <c r="AL330" s="31" t="n">
        <f aca="false">INDEX(Curves!$A$12:$AZ$907,$BZ330,CS330)</f>
        <v>0</v>
      </c>
      <c r="AM330" s="31"/>
      <c r="AN330" s="31" t="n">
        <f aca="false">INDEX(Curves!$A$12:$AZ$907,$BZ330,CU330)</f>
        <v>0</v>
      </c>
      <c r="AO330" s="31" t="n">
        <f aca="false">INDEX(Curves!$A$12:$AZ$907,$BZ330,CV330)</f>
        <v>0</v>
      </c>
      <c r="AP330" s="31" t="n">
        <f aca="false">INDEX(Curves!$A$12:$AZ$907,$BZ330,CW330)</f>
        <v>0</v>
      </c>
      <c r="AQ330" s="31"/>
      <c r="AR330" s="31" t="n">
        <f aca="false">INDEX(Curves!$A$12:$AZ$907,$BZ330,CY330)</f>
        <v>0</v>
      </c>
      <c r="AS330" s="31" t="n">
        <f aca="false">INDEX(Curves!$A$12:$AZ$907,$BZ330,CZ330)</f>
        <v>0</v>
      </c>
      <c r="AT330" s="31" t="n">
        <f aca="false">INDEX(Curves!$A$12:$AZ$907,$BZ330,DA330)</f>
        <v>0</v>
      </c>
      <c r="AU330" s="31"/>
      <c r="AV330" s="31" t="n">
        <f aca="false">INDEX(Curves!$A$12:$AZ$907,$BZ330,DC330)</f>
        <v>0</v>
      </c>
      <c r="AW330" s="31" t="n">
        <f aca="false">INDEX(Curves!$A$12:$AZ$907,$BZ330,DD330)</f>
        <v>0</v>
      </c>
      <c r="AX330" s="31" t="n">
        <f aca="false">INDEX(Curves!$A$12:$AZ$907,$BZ330,DE330)</f>
        <v>0</v>
      </c>
      <c r="AY330" s="31"/>
      <c r="AZ330" s="31" t="n">
        <f aca="false">INDEX(Curves!$A$12:$AZ$907,$BZ330,DG330)</f>
        <v>0</v>
      </c>
      <c r="BA330" s="31" t="n">
        <f aca="false">INDEX(Curves!$A$12:$AZ$907,$BZ330,DH330)</f>
        <v>0</v>
      </c>
      <c r="BB330" s="31" t="n">
        <f aca="false">INDEX(Curves!$A$12:$AZ$907,$BZ330,DI330)</f>
        <v>0</v>
      </c>
      <c r="BC330" s="31"/>
      <c r="BD330" s="31" t="n">
        <f aca="false">INDEX(Curves!$A$12:$AZ$907,$BZ330,DK330)</f>
        <v>0</v>
      </c>
      <c r="BE330" s="31" t="n">
        <f aca="false">INDEX(Curves!$A$12:$AZ$907,$BZ330,DL330)</f>
        <v>0</v>
      </c>
      <c r="BF330" s="31" t="n">
        <f aca="false">INDEX(Curves!$A$12:$AZ$907,$BZ330,DM330)</f>
        <v>0</v>
      </c>
      <c r="BG330" s="31"/>
      <c r="BH330" s="31" t="n">
        <f aca="false">INDEX(Curves!$A$12:$AZ$907,$BZ330,DO330)</f>
        <v>1.704</v>
      </c>
      <c r="BI330" s="31" t="n">
        <f aca="false">INDEX(Curves!$A$12:$AZ$907,$BZ330,DP330)</f>
        <v>0.2</v>
      </c>
      <c r="BJ330" s="31" t="n">
        <f aca="false">INDEX(Curves!$A$12:$AZ$907,$BZ330,DQ330)</f>
        <v>0.999057882001971</v>
      </c>
      <c r="BK330" s="0"/>
      <c r="BL330" s="0"/>
      <c r="BM330" s="51" t="n">
        <f aca="false">BM329</f>
        <v>35916</v>
      </c>
      <c r="BN330" s="51" t="n">
        <f aca="false">EOMONTH(BM330,1)</f>
        <v>35976</v>
      </c>
      <c r="BO330" s="51" t="n">
        <f aca="false">EOMONTH(BN330,1)</f>
        <v>36007</v>
      </c>
      <c r="BP330" s="51" t="n">
        <f aca="false">EOMONTH(BO330,1)</f>
        <v>36038</v>
      </c>
      <c r="BQ330" s="51" t="n">
        <f aca="false">EOMONTH(BP330,1)</f>
        <v>36068</v>
      </c>
      <c r="BR330" s="51" t="n">
        <f aca="false">EOMONTH(BQ330,1)</f>
        <v>36099</v>
      </c>
      <c r="BS330" s="51" t="n">
        <f aca="false">EOMONTH(BR330,1)</f>
        <v>36129</v>
      </c>
      <c r="BT330" s="51" t="n">
        <f aca="false">EOMONTH(BS330,1)</f>
        <v>36160</v>
      </c>
      <c r="BU330" s="51" t="n">
        <f aca="false">EOMONTH(BT330,1)</f>
        <v>36191</v>
      </c>
      <c r="BV330" s="51" t="n">
        <f aca="false">EOMONTH(BU330,1)</f>
        <v>36219</v>
      </c>
      <c r="BW330" s="51" t="n">
        <f aca="false">EOMONTH(BV330,1)</f>
        <v>36250</v>
      </c>
      <c r="BX330" s="52"/>
      <c r="BZ330" s="34" t="n">
        <f aca="false">MATCH(C330,Curves!$C$12:$C$433,0)</f>
        <v>328</v>
      </c>
      <c r="CA330" s="34" t="n">
        <f aca="false">MATCH(CONCATENATE("NG ",TEXT($BM330,"mmm-yyyy")),Curves!$11:$11,0)</f>
        <v>20</v>
      </c>
      <c r="CB330" s="34" t="n">
        <f aca="false">MATCH(CONCATENATE("B ",TEXT($BM330,"mmm-yyyy")),Curves!$11:$11,0)</f>
        <v>8</v>
      </c>
      <c r="CC330" s="34" t="n">
        <f aca="false">MATCH(CONCATENATE("DISC ",TEXT($BM330,"mmm-yyyy")),Curves!$11:$11,0)</f>
        <v>32</v>
      </c>
      <c r="CD330" s="34"/>
      <c r="CE330" s="34" t="n">
        <f aca="false">MATCH(CONCATENATE("NG ",TEXT($BN330,"mmm-yyyy")),Curves!$11:$11,0)</f>
        <v>21</v>
      </c>
      <c r="CF330" s="34" t="n">
        <f aca="false">MATCH(CONCATENATE("B ",TEXT($BN330,"mmm-yyyy")),Curves!$11:$11,0)</f>
        <v>9</v>
      </c>
      <c r="CG330" s="34" t="n">
        <f aca="false">MATCH(CONCATENATE("DISC ",TEXT($BN330,"mmm-yyyy")),Curves!$11:$11,0)</f>
        <v>33</v>
      </c>
      <c r="CH330" s="34"/>
      <c r="CI330" s="34" t="n">
        <f aca="false">MATCH(CONCATENATE("NG ",TEXT($BO330,"mmm-yyyy")),Curves!$11:$11,0)</f>
        <v>22</v>
      </c>
      <c r="CJ330" s="34" t="n">
        <f aca="false">MATCH(CONCATENATE("B ",TEXT($BO330,"mmm-yyyy")),Curves!$11:$11,0)</f>
        <v>10</v>
      </c>
      <c r="CK330" s="34" t="n">
        <f aca="false">MATCH(CONCATENATE("DISC ",TEXT($BO330,"mmm-yyyy")),Curves!$11:$11,0)</f>
        <v>34</v>
      </c>
      <c r="CL330" s="34"/>
      <c r="CM330" s="34" t="n">
        <f aca="false">MATCH(CONCATENATE("NG ",TEXT($BP330,"mmm-yyyy")),Curves!$11:$11,0)</f>
        <v>23</v>
      </c>
      <c r="CN330" s="34" t="n">
        <f aca="false">MATCH(CONCATENATE("B ",TEXT($BP330,"mmm-yyyy")),Curves!$11:$11,0)</f>
        <v>11</v>
      </c>
      <c r="CO330" s="34" t="n">
        <f aca="false">MATCH(CONCATENATE("DISC ",TEXT($BP330,"mmm-yyyy")),Curves!$11:$11,0)</f>
        <v>35</v>
      </c>
      <c r="CP330" s="34"/>
      <c r="CQ330" s="34" t="n">
        <f aca="false">MATCH(CONCATENATE("NG ",TEXT($BQ330,"mmm-yyyy")),Curves!$11:$11,0)</f>
        <v>24</v>
      </c>
      <c r="CR330" s="34" t="n">
        <f aca="false">MATCH(CONCATENATE("B ",TEXT($BQ330,"mmm-yyyy")),Curves!$11:$11,0)</f>
        <v>12</v>
      </c>
      <c r="CS330" s="34" t="n">
        <f aca="false">MATCH(CONCATENATE("DISC ",TEXT($BQ330,"mmm-yyyy")),Curves!$11:$11,0)</f>
        <v>36</v>
      </c>
      <c r="CT330" s="34"/>
      <c r="CU330" s="34" t="n">
        <f aca="false">MATCH(CONCATENATE("NG ",TEXT($BR330,"mmm-yyyy")),Curves!$11:$11,0)</f>
        <v>25</v>
      </c>
      <c r="CV330" s="34" t="n">
        <f aca="false">MATCH(CONCATENATE("B ",TEXT($BR330,"mmm-yyyy")),Curves!$11:$11,0)</f>
        <v>13</v>
      </c>
      <c r="CW330" s="34" t="n">
        <f aca="false">MATCH(CONCATENATE("DISC ",TEXT($BR330,"mmm-yyyy")),Curves!$11:$11,0)</f>
        <v>37</v>
      </c>
      <c r="CX330" s="34"/>
      <c r="CY330" s="34" t="n">
        <f aca="false">MATCH(CONCATENATE("NG ",TEXT($BS330,"mmm-yyyy")),Curves!$11:$11,0)</f>
        <v>26</v>
      </c>
      <c r="CZ330" s="34" t="n">
        <f aca="false">MATCH(CONCATENATE("B ",TEXT($BS330,"mmm-yyyy")),Curves!$11:$11,0)</f>
        <v>14</v>
      </c>
      <c r="DA330" s="34" t="n">
        <f aca="false">MATCH(CONCATENATE("DISC ",TEXT($BS330,"mmm-yyyy")),Curves!$11:$11,0)</f>
        <v>38</v>
      </c>
      <c r="DB330" s="34"/>
      <c r="DC330" s="34" t="n">
        <f aca="false">MATCH(CONCATENATE("NG ",TEXT($BT330,"mmm-yyyy")),Curves!$11:$11,0)</f>
        <v>27</v>
      </c>
      <c r="DD330" s="34" t="n">
        <f aca="false">MATCH(CONCATENATE("B ",TEXT($BT330,"mmm-yyyy")),Curves!$11:$11,0)</f>
        <v>15</v>
      </c>
      <c r="DE330" s="34" t="n">
        <f aca="false">MATCH(CONCATENATE("DISC ",TEXT($BT330,"mmm-yyyy")),Curves!$11:$11,0)</f>
        <v>39</v>
      </c>
      <c r="DF330" s="34"/>
      <c r="DG330" s="34" t="n">
        <f aca="false">MATCH(CONCATENATE("NG ",TEXT($BU330,"mmm-yyyy")),Curves!$11:$11,0)</f>
        <v>28</v>
      </c>
      <c r="DH330" s="34" t="n">
        <f aca="false">MATCH(CONCATENATE("B ",TEXT($BU330,"mmm-yyyy")),Curves!$11:$11,0)</f>
        <v>16</v>
      </c>
      <c r="DI330" s="34" t="n">
        <f aca="false">MATCH(CONCATENATE("DISC ",TEXT($BU330,"mmm-yyyy")),Curves!$11:$11,0)</f>
        <v>40</v>
      </c>
      <c r="DK330" s="34" t="n">
        <f aca="false">MATCH(CONCATENATE("NG ",TEXT($BV330,"mmm-yyyy")),Curves!$11:$11,0)</f>
        <v>29</v>
      </c>
      <c r="DL330" s="34" t="n">
        <f aca="false">MATCH(CONCATENATE("B ",TEXT($BV330,"mmm-yyyy")),Curves!$11:$11,0)</f>
        <v>17</v>
      </c>
      <c r="DM330" s="34" t="n">
        <f aca="false">MATCH(CONCATENATE("DISC ",TEXT($BV330,"mmm-yyyy")),Curves!$11:$11,0)</f>
        <v>41</v>
      </c>
      <c r="DO330" s="34" t="n">
        <f aca="false">MATCH(CONCATENATE("NG ",TEXT($BW330,"mmm-yyyy")),Curves!$11:$11,0)</f>
        <v>30</v>
      </c>
      <c r="DP330" s="34" t="n">
        <f aca="false">MATCH(CONCATENATE("B ",TEXT($BW330,"mmm-yyyy")),Curves!$11:$11,0)</f>
        <v>18</v>
      </c>
      <c r="DQ330" s="34" t="n">
        <f aca="false">MATCH(CONCATENATE("DISC ",TEXT($BW330,"mmm-yyyy")),Curves!$11:$11,0)</f>
        <v>42</v>
      </c>
    </row>
    <row r="331" customFormat="false" ht="12.75" hidden="false" customHeight="false" outlineLevel="0" collapsed="false">
      <c r="B331" s="26" t="n">
        <f aca="false">IF(C331&lt;&gt;"",IF(C331&gt;=(WORKDAY(EOMONTH(C331,0)+1,-2)),EOMONTH(EOMONTH(C331,0)+1,0)+1,EOMONTH(C331,0)+1),"")</f>
        <v>36220</v>
      </c>
      <c r="C331" s="45" t="n">
        <f aca="false">IF(Curves!C340&lt;&gt;"",Curves!C340,"")</f>
        <v>36214</v>
      </c>
      <c r="D331" s="46"/>
      <c r="E331" s="47" t="n">
        <f aca="false">(T331+U331)*V331</f>
        <v>0</v>
      </c>
      <c r="F331" s="47" t="n">
        <f aca="false">(X331+Y331)*Z331</f>
        <v>0</v>
      </c>
      <c r="G331" s="47" t="n">
        <f aca="false">(AB331+AC331)*AD331</f>
        <v>0</v>
      </c>
      <c r="H331" s="47" t="n">
        <f aca="false">(AF331+AG331)*AH331</f>
        <v>0</v>
      </c>
      <c r="I331" s="47" t="n">
        <f aca="false">(AJ331+AK331)*AL331</f>
        <v>0</v>
      </c>
      <c r="J331" s="47" t="n">
        <f aca="false">(AN331+AO331)*AP331</f>
        <v>0</v>
      </c>
      <c r="K331" s="47" t="n">
        <f aca="false">(AR331+AS331)*AT331</f>
        <v>0</v>
      </c>
      <c r="L331" s="47" t="n">
        <f aca="false">(AV331+AW331)*AX331</f>
        <v>0</v>
      </c>
      <c r="M331" s="47" t="n">
        <f aca="false">(AZ331+BA331)*BB331</f>
        <v>0</v>
      </c>
      <c r="N331" s="47" t="n">
        <f aca="false">(BD331+BE331)*BF331</f>
        <v>0</v>
      </c>
      <c r="O331" s="48" t="n">
        <f aca="false">(BH331+BI331)*BJ331</f>
        <v>1.89846798109243</v>
      </c>
      <c r="P331" s="49" t="n">
        <f aca="false">MAX(E331:O331)</f>
        <v>1.89846798109243</v>
      </c>
      <c r="Q331" s="49" t="n">
        <f aca="false">MIN(O331)</f>
        <v>1.89846798109243</v>
      </c>
      <c r="R331" s="50" t="n">
        <f aca="false">IF(P331-Q331&lt;&gt;0,P331-Q331,R330)</f>
        <v>0.0218892370329566</v>
      </c>
      <c r="T331" s="31" t="n">
        <f aca="false">INDEX(Curves!$A$12:$AZ$907,$BZ331,CA331)</f>
        <v>0</v>
      </c>
      <c r="U331" s="31" t="n">
        <f aca="false">INDEX(Curves!$A$12:$AZ$907,$BZ331,CB331)</f>
        <v>0</v>
      </c>
      <c r="V331" s="31" t="n">
        <f aca="false">INDEX(Curves!$A$12:$AZ$907,$BZ331,CC331)</f>
        <v>0</v>
      </c>
      <c r="W331" s="31"/>
      <c r="X331" s="31" t="n">
        <f aca="false">INDEX(Curves!$A$12:$AZ$907,$BZ331,CE331)</f>
        <v>0</v>
      </c>
      <c r="Y331" s="31" t="n">
        <f aca="false">INDEX(Curves!$A$12:$AZ$907,$BZ331,CF331)</f>
        <v>0</v>
      </c>
      <c r="Z331" s="31" t="n">
        <f aca="false">INDEX(Curves!$A$12:$AZ$907,$BZ331,CG331)</f>
        <v>0</v>
      </c>
      <c r="AA331" s="31"/>
      <c r="AB331" s="31" t="n">
        <f aca="false">INDEX(Curves!$A$12:$AZ$907,$BZ331,CI331)</f>
        <v>0</v>
      </c>
      <c r="AC331" s="31" t="n">
        <f aca="false">INDEX(Curves!$A$12:$AZ$907,$BZ331,CJ331)</f>
        <v>0</v>
      </c>
      <c r="AD331" s="31" t="n">
        <f aca="false">INDEX(Curves!$A$12:$AZ$907,$BZ331,CK331)</f>
        <v>0</v>
      </c>
      <c r="AE331" s="31"/>
      <c r="AF331" s="31" t="n">
        <f aca="false">INDEX(Curves!$A$12:$AZ$907,$BZ331,CM331)</f>
        <v>0</v>
      </c>
      <c r="AG331" s="31" t="n">
        <f aca="false">INDEX(Curves!$A$12:$AZ$907,$BZ331,CN331)</f>
        <v>0</v>
      </c>
      <c r="AH331" s="31" t="n">
        <f aca="false">INDEX(Curves!$A$12:$AZ$907,$BZ331,CO331)</f>
        <v>0</v>
      </c>
      <c r="AI331" s="31"/>
      <c r="AJ331" s="31" t="n">
        <f aca="false">INDEX(Curves!$A$12:$AZ$907,$BZ331,CQ331)</f>
        <v>0</v>
      </c>
      <c r="AK331" s="31" t="n">
        <f aca="false">INDEX(Curves!$A$12:$AZ$907,$BZ331,CR331)</f>
        <v>0</v>
      </c>
      <c r="AL331" s="31" t="n">
        <f aca="false">INDEX(Curves!$A$12:$AZ$907,$BZ331,CS331)</f>
        <v>0</v>
      </c>
      <c r="AM331" s="31"/>
      <c r="AN331" s="31" t="n">
        <f aca="false">INDEX(Curves!$A$12:$AZ$907,$BZ331,CU331)</f>
        <v>0</v>
      </c>
      <c r="AO331" s="31" t="n">
        <f aca="false">INDEX(Curves!$A$12:$AZ$907,$BZ331,CV331)</f>
        <v>0</v>
      </c>
      <c r="AP331" s="31" t="n">
        <f aca="false">INDEX(Curves!$A$12:$AZ$907,$BZ331,CW331)</f>
        <v>0</v>
      </c>
      <c r="AQ331" s="31"/>
      <c r="AR331" s="31" t="n">
        <f aca="false">INDEX(Curves!$A$12:$AZ$907,$BZ331,CY331)</f>
        <v>0</v>
      </c>
      <c r="AS331" s="31" t="n">
        <f aca="false">INDEX(Curves!$A$12:$AZ$907,$BZ331,CZ331)</f>
        <v>0</v>
      </c>
      <c r="AT331" s="31" t="n">
        <f aca="false">INDEX(Curves!$A$12:$AZ$907,$BZ331,DA331)</f>
        <v>0</v>
      </c>
      <c r="AU331" s="31"/>
      <c r="AV331" s="31" t="n">
        <f aca="false">INDEX(Curves!$A$12:$AZ$907,$BZ331,DC331)</f>
        <v>0</v>
      </c>
      <c r="AW331" s="31" t="n">
        <f aca="false">INDEX(Curves!$A$12:$AZ$907,$BZ331,DD331)</f>
        <v>0</v>
      </c>
      <c r="AX331" s="31" t="n">
        <f aca="false">INDEX(Curves!$A$12:$AZ$907,$BZ331,DE331)</f>
        <v>0</v>
      </c>
      <c r="AY331" s="31"/>
      <c r="AZ331" s="31" t="n">
        <f aca="false">INDEX(Curves!$A$12:$AZ$907,$BZ331,DG331)</f>
        <v>0</v>
      </c>
      <c r="BA331" s="31" t="n">
        <f aca="false">INDEX(Curves!$A$12:$AZ$907,$BZ331,DH331)</f>
        <v>0</v>
      </c>
      <c r="BB331" s="31" t="n">
        <f aca="false">INDEX(Curves!$A$12:$AZ$907,$BZ331,DI331)</f>
        <v>0</v>
      </c>
      <c r="BC331" s="31"/>
      <c r="BD331" s="31" t="n">
        <f aca="false">INDEX(Curves!$A$12:$AZ$907,$BZ331,DK331)</f>
        <v>0</v>
      </c>
      <c r="BE331" s="31" t="n">
        <f aca="false">INDEX(Curves!$A$12:$AZ$907,$BZ331,DL331)</f>
        <v>0</v>
      </c>
      <c r="BF331" s="31" t="n">
        <f aca="false">INDEX(Curves!$A$12:$AZ$907,$BZ331,DM331)</f>
        <v>0</v>
      </c>
      <c r="BG331" s="31"/>
      <c r="BH331" s="31" t="n">
        <f aca="false">INDEX(Curves!$A$12:$AZ$907,$BZ331,DO331)</f>
        <v>1.71</v>
      </c>
      <c r="BI331" s="31" t="n">
        <f aca="false">INDEX(Curves!$A$12:$AZ$907,$BZ331,DP331)</f>
        <v>0.19</v>
      </c>
      <c r="BJ331" s="31" t="n">
        <f aca="false">INDEX(Curves!$A$12:$AZ$907,$BZ331,DQ331)</f>
        <v>0.999193674259176</v>
      </c>
      <c r="BK331" s="0"/>
      <c r="BL331" s="0"/>
      <c r="BM331" s="51" t="n">
        <f aca="false">BM330</f>
        <v>35916</v>
      </c>
      <c r="BN331" s="51" t="n">
        <f aca="false">EOMONTH(BM331,1)</f>
        <v>35976</v>
      </c>
      <c r="BO331" s="51" t="n">
        <f aca="false">EOMONTH(BN331,1)</f>
        <v>36007</v>
      </c>
      <c r="BP331" s="51" t="n">
        <f aca="false">EOMONTH(BO331,1)</f>
        <v>36038</v>
      </c>
      <c r="BQ331" s="51" t="n">
        <f aca="false">EOMONTH(BP331,1)</f>
        <v>36068</v>
      </c>
      <c r="BR331" s="51" t="n">
        <f aca="false">EOMONTH(BQ331,1)</f>
        <v>36099</v>
      </c>
      <c r="BS331" s="51" t="n">
        <f aca="false">EOMONTH(BR331,1)</f>
        <v>36129</v>
      </c>
      <c r="BT331" s="51" t="n">
        <f aca="false">EOMONTH(BS331,1)</f>
        <v>36160</v>
      </c>
      <c r="BU331" s="51" t="n">
        <f aca="false">EOMONTH(BT331,1)</f>
        <v>36191</v>
      </c>
      <c r="BV331" s="51" t="n">
        <f aca="false">EOMONTH(BU331,1)</f>
        <v>36219</v>
      </c>
      <c r="BW331" s="51" t="n">
        <f aca="false">EOMONTH(BV331,1)</f>
        <v>36250</v>
      </c>
      <c r="BX331" s="52"/>
      <c r="BZ331" s="34" t="n">
        <f aca="false">MATCH(C331,Curves!$C$12:$C$433,0)</f>
        <v>329</v>
      </c>
      <c r="CA331" s="34" t="n">
        <f aca="false">MATCH(CONCATENATE("NG ",TEXT($BM331,"mmm-yyyy")),Curves!$11:$11,0)</f>
        <v>20</v>
      </c>
      <c r="CB331" s="34" t="n">
        <f aca="false">MATCH(CONCATENATE("B ",TEXT($BM331,"mmm-yyyy")),Curves!$11:$11,0)</f>
        <v>8</v>
      </c>
      <c r="CC331" s="34" t="n">
        <f aca="false">MATCH(CONCATENATE("DISC ",TEXT($BM331,"mmm-yyyy")),Curves!$11:$11,0)</f>
        <v>32</v>
      </c>
      <c r="CD331" s="34"/>
      <c r="CE331" s="34" t="n">
        <f aca="false">MATCH(CONCATENATE("NG ",TEXT($BN331,"mmm-yyyy")),Curves!$11:$11,0)</f>
        <v>21</v>
      </c>
      <c r="CF331" s="34" t="n">
        <f aca="false">MATCH(CONCATENATE("B ",TEXT($BN331,"mmm-yyyy")),Curves!$11:$11,0)</f>
        <v>9</v>
      </c>
      <c r="CG331" s="34" t="n">
        <f aca="false">MATCH(CONCATENATE("DISC ",TEXT($BN331,"mmm-yyyy")),Curves!$11:$11,0)</f>
        <v>33</v>
      </c>
      <c r="CH331" s="34"/>
      <c r="CI331" s="34" t="n">
        <f aca="false">MATCH(CONCATENATE("NG ",TEXT($BO331,"mmm-yyyy")),Curves!$11:$11,0)</f>
        <v>22</v>
      </c>
      <c r="CJ331" s="34" t="n">
        <f aca="false">MATCH(CONCATENATE("B ",TEXT($BO331,"mmm-yyyy")),Curves!$11:$11,0)</f>
        <v>10</v>
      </c>
      <c r="CK331" s="34" t="n">
        <f aca="false">MATCH(CONCATENATE("DISC ",TEXT($BO331,"mmm-yyyy")),Curves!$11:$11,0)</f>
        <v>34</v>
      </c>
      <c r="CL331" s="34"/>
      <c r="CM331" s="34" t="n">
        <f aca="false">MATCH(CONCATENATE("NG ",TEXT($BP331,"mmm-yyyy")),Curves!$11:$11,0)</f>
        <v>23</v>
      </c>
      <c r="CN331" s="34" t="n">
        <f aca="false">MATCH(CONCATENATE("B ",TEXT($BP331,"mmm-yyyy")),Curves!$11:$11,0)</f>
        <v>11</v>
      </c>
      <c r="CO331" s="34" t="n">
        <f aca="false">MATCH(CONCATENATE("DISC ",TEXT($BP331,"mmm-yyyy")),Curves!$11:$11,0)</f>
        <v>35</v>
      </c>
      <c r="CP331" s="34"/>
      <c r="CQ331" s="34" t="n">
        <f aca="false">MATCH(CONCATENATE("NG ",TEXT($BQ331,"mmm-yyyy")),Curves!$11:$11,0)</f>
        <v>24</v>
      </c>
      <c r="CR331" s="34" t="n">
        <f aca="false">MATCH(CONCATENATE("B ",TEXT($BQ331,"mmm-yyyy")),Curves!$11:$11,0)</f>
        <v>12</v>
      </c>
      <c r="CS331" s="34" t="n">
        <f aca="false">MATCH(CONCATENATE("DISC ",TEXT($BQ331,"mmm-yyyy")),Curves!$11:$11,0)</f>
        <v>36</v>
      </c>
      <c r="CT331" s="34"/>
      <c r="CU331" s="34" t="n">
        <f aca="false">MATCH(CONCATENATE("NG ",TEXT($BR331,"mmm-yyyy")),Curves!$11:$11,0)</f>
        <v>25</v>
      </c>
      <c r="CV331" s="34" t="n">
        <f aca="false">MATCH(CONCATENATE("B ",TEXT($BR331,"mmm-yyyy")),Curves!$11:$11,0)</f>
        <v>13</v>
      </c>
      <c r="CW331" s="34" t="n">
        <f aca="false">MATCH(CONCATENATE("DISC ",TEXT($BR331,"mmm-yyyy")),Curves!$11:$11,0)</f>
        <v>37</v>
      </c>
      <c r="CX331" s="34"/>
      <c r="CY331" s="34" t="n">
        <f aca="false">MATCH(CONCATENATE("NG ",TEXT($BS331,"mmm-yyyy")),Curves!$11:$11,0)</f>
        <v>26</v>
      </c>
      <c r="CZ331" s="34" t="n">
        <f aca="false">MATCH(CONCATENATE("B ",TEXT($BS331,"mmm-yyyy")),Curves!$11:$11,0)</f>
        <v>14</v>
      </c>
      <c r="DA331" s="34" t="n">
        <f aca="false">MATCH(CONCATENATE("DISC ",TEXT($BS331,"mmm-yyyy")),Curves!$11:$11,0)</f>
        <v>38</v>
      </c>
      <c r="DB331" s="34"/>
      <c r="DC331" s="34" t="n">
        <f aca="false">MATCH(CONCATENATE("NG ",TEXT($BT331,"mmm-yyyy")),Curves!$11:$11,0)</f>
        <v>27</v>
      </c>
      <c r="DD331" s="34" t="n">
        <f aca="false">MATCH(CONCATENATE("B ",TEXT($BT331,"mmm-yyyy")),Curves!$11:$11,0)</f>
        <v>15</v>
      </c>
      <c r="DE331" s="34" t="n">
        <f aca="false">MATCH(CONCATENATE("DISC ",TEXT($BT331,"mmm-yyyy")),Curves!$11:$11,0)</f>
        <v>39</v>
      </c>
      <c r="DF331" s="34"/>
      <c r="DG331" s="34" t="n">
        <f aca="false">MATCH(CONCATENATE("NG ",TEXT($BU331,"mmm-yyyy")),Curves!$11:$11,0)</f>
        <v>28</v>
      </c>
      <c r="DH331" s="34" t="n">
        <f aca="false">MATCH(CONCATENATE("B ",TEXT($BU331,"mmm-yyyy")),Curves!$11:$11,0)</f>
        <v>16</v>
      </c>
      <c r="DI331" s="34" t="n">
        <f aca="false">MATCH(CONCATENATE("DISC ",TEXT($BU331,"mmm-yyyy")),Curves!$11:$11,0)</f>
        <v>40</v>
      </c>
      <c r="DK331" s="34" t="n">
        <f aca="false">MATCH(CONCATENATE("NG ",TEXT($BV331,"mmm-yyyy")),Curves!$11:$11,0)</f>
        <v>29</v>
      </c>
      <c r="DL331" s="34" t="n">
        <f aca="false">MATCH(CONCATENATE("B ",TEXT($BV331,"mmm-yyyy")),Curves!$11:$11,0)</f>
        <v>17</v>
      </c>
      <c r="DM331" s="34" t="n">
        <f aca="false">MATCH(CONCATENATE("DISC ",TEXT($BV331,"mmm-yyyy")),Curves!$11:$11,0)</f>
        <v>41</v>
      </c>
      <c r="DO331" s="34" t="n">
        <f aca="false">MATCH(CONCATENATE("NG ",TEXT($BW331,"mmm-yyyy")),Curves!$11:$11,0)</f>
        <v>30</v>
      </c>
      <c r="DP331" s="34" t="n">
        <f aca="false">MATCH(CONCATENATE("B ",TEXT($BW331,"mmm-yyyy")),Curves!$11:$11,0)</f>
        <v>18</v>
      </c>
      <c r="DQ331" s="34" t="n">
        <f aca="false">MATCH(CONCATENATE("DISC ",TEXT($BW331,"mmm-yyyy")),Curves!$11:$11,0)</f>
        <v>42</v>
      </c>
    </row>
    <row r="332" customFormat="false" ht="12.75" hidden="false" customHeight="false" outlineLevel="0" collapsed="false">
      <c r="B332" s="26" t="n">
        <f aca="false">IF(C332&lt;&gt;"",IF(C332&gt;=(WORKDAY(EOMONTH(C332,0)+1,-2)),EOMONTH(EOMONTH(C332,0)+1,0)+1,EOMONTH(C332,0)+1),"")</f>
        <v>36220</v>
      </c>
      <c r="C332" s="45" t="n">
        <f aca="false">IF(Curves!C341&lt;&gt;"",Curves!C341,"")</f>
        <v>36215</v>
      </c>
      <c r="D332" s="46"/>
      <c r="E332" s="47" t="n">
        <f aca="false">(T332+U332)*V332</f>
        <v>0</v>
      </c>
      <c r="F332" s="47" t="n">
        <f aca="false">(X332+Y332)*Z332</f>
        <v>0</v>
      </c>
      <c r="G332" s="47" t="n">
        <f aca="false">(AB332+AC332)*AD332</f>
        <v>0</v>
      </c>
      <c r="H332" s="47" t="n">
        <f aca="false">(AF332+AG332)*AH332</f>
        <v>0</v>
      </c>
      <c r="I332" s="47" t="n">
        <f aca="false">(AJ332+AK332)*AL332</f>
        <v>0</v>
      </c>
      <c r="J332" s="47" t="n">
        <f aca="false">(AN332+AO332)*AP332</f>
        <v>0</v>
      </c>
      <c r="K332" s="47" t="n">
        <f aca="false">(AR332+AS332)*AT332</f>
        <v>0</v>
      </c>
      <c r="L332" s="47" t="n">
        <f aca="false">(AV332+AW332)*AX332</f>
        <v>0</v>
      </c>
      <c r="M332" s="47" t="n">
        <f aca="false">(AZ332+BA332)*BB332</f>
        <v>0</v>
      </c>
      <c r="N332" s="47" t="n">
        <f aca="false">(BD332+BE332)*BF332</f>
        <v>0</v>
      </c>
      <c r="O332" s="48" t="n">
        <f aca="false">(BH332+BI332)*BJ332</f>
        <v>1.86374784501021</v>
      </c>
      <c r="P332" s="49" t="n">
        <f aca="false">MAX(E332:O332)</f>
        <v>1.86374784501021</v>
      </c>
      <c r="Q332" s="49" t="n">
        <f aca="false">MIN(O332)</f>
        <v>1.86374784501021</v>
      </c>
      <c r="R332" s="50" t="n">
        <f aca="false">IF(P332-Q332&lt;&gt;0,P332-Q332,R331)</f>
        <v>0.0218892370329566</v>
      </c>
      <c r="T332" s="31" t="n">
        <f aca="false">INDEX(Curves!$A$12:$AZ$907,$BZ332,CA332)</f>
        <v>0</v>
      </c>
      <c r="U332" s="31" t="n">
        <f aca="false">INDEX(Curves!$A$12:$AZ$907,$BZ332,CB332)</f>
        <v>0</v>
      </c>
      <c r="V332" s="31" t="n">
        <f aca="false">INDEX(Curves!$A$12:$AZ$907,$BZ332,CC332)</f>
        <v>0</v>
      </c>
      <c r="W332" s="31"/>
      <c r="X332" s="31" t="n">
        <f aca="false">INDEX(Curves!$A$12:$AZ$907,$BZ332,CE332)</f>
        <v>0</v>
      </c>
      <c r="Y332" s="31" t="n">
        <f aca="false">INDEX(Curves!$A$12:$AZ$907,$BZ332,CF332)</f>
        <v>0</v>
      </c>
      <c r="Z332" s="31" t="n">
        <f aca="false">INDEX(Curves!$A$12:$AZ$907,$BZ332,CG332)</f>
        <v>0</v>
      </c>
      <c r="AA332" s="31"/>
      <c r="AB332" s="31" t="n">
        <f aca="false">INDEX(Curves!$A$12:$AZ$907,$BZ332,CI332)</f>
        <v>0</v>
      </c>
      <c r="AC332" s="31" t="n">
        <f aca="false">INDEX(Curves!$A$12:$AZ$907,$BZ332,CJ332)</f>
        <v>0</v>
      </c>
      <c r="AD332" s="31" t="n">
        <f aca="false">INDEX(Curves!$A$12:$AZ$907,$BZ332,CK332)</f>
        <v>0</v>
      </c>
      <c r="AE332" s="31"/>
      <c r="AF332" s="31" t="n">
        <f aca="false">INDEX(Curves!$A$12:$AZ$907,$BZ332,CM332)</f>
        <v>0</v>
      </c>
      <c r="AG332" s="31" t="n">
        <f aca="false">INDEX(Curves!$A$12:$AZ$907,$BZ332,CN332)</f>
        <v>0</v>
      </c>
      <c r="AH332" s="31" t="n">
        <f aca="false">INDEX(Curves!$A$12:$AZ$907,$BZ332,CO332)</f>
        <v>0</v>
      </c>
      <c r="AI332" s="31"/>
      <c r="AJ332" s="31" t="n">
        <f aca="false">INDEX(Curves!$A$12:$AZ$907,$BZ332,CQ332)</f>
        <v>0</v>
      </c>
      <c r="AK332" s="31" t="n">
        <f aca="false">INDEX(Curves!$A$12:$AZ$907,$BZ332,CR332)</f>
        <v>0</v>
      </c>
      <c r="AL332" s="31" t="n">
        <f aca="false">INDEX(Curves!$A$12:$AZ$907,$BZ332,CS332)</f>
        <v>0</v>
      </c>
      <c r="AM332" s="31"/>
      <c r="AN332" s="31" t="n">
        <f aca="false">INDEX(Curves!$A$12:$AZ$907,$BZ332,CU332)</f>
        <v>0</v>
      </c>
      <c r="AO332" s="31" t="n">
        <f aca="false">INDEX(Curves!$A$12:$AZ$907,$BZ332,CV332)</f>
        <v>0</v>
      </c>
      <c r="AP332" s="31" t="n">
        <f aca="false">INDEX(Curves!$A$12:$AZ$907,$BZ332,CW332)</f>
        <v>0</v>
      </c>
      <c r="AQ332" s="31"/>
      <c r="AR332" s="31" t="n">
        <f aca="false">INDEX(Curves!$A$12:$AZ$907,$BZ332,CY332)</f>
        <v>0</v>
      </c>
      <c r="AS332" s="31" t="n">
        <f aca="false">INDEX(Curves!$A$12:$AZ$907,$BZ332,CZ332)</f>
        <v>0</v>
      </c>
      <c r="AT332" s="31" t="n">
        <f aca="false">INDEX(Curves!$A$12:$AZ$907,$BZ332,DA332)</f>
        <v>0</v>
      </c>
      <c r="AU332" s="31"/>
      <c r="AV332" s="31" t="n">
        <f aca="false">INDEX(Curves!$A$12:$AZ$907,$BZ332,DC332)</f>
        <v>0</v>
      </c>
      <c r="AW332" s="31" t="n">
        <f aca="false">INDEX(Curves!$A$12:$AZ$907,$BZ332,DD332)</f>
        <v>0</v>
      </c>
      <c r="AX332" s="31" t="n">
        <f aca="false">INDEX(Curves!$A$12:$AZ$907,$BZ332,DE332)</f>
        <v>0</v>
      </c>
      <c r="AY332" s="31"/>
      <c r="AZ332" s="31" t="n">
        <f aca="false">INDEX(Curves!$A$12:$AZ$907,$BZ332,DG332)</f>
        <v>0</v>
      </c>
      <c r="BA332" s="31" t="n">
        <f aca="false">INDEX(Curves!$A$12:$AZ$907,$BZ332,DH332)</f>
        <v>0</v>
      </c>
      <c r="BB332" s="31" t="n">
        <f aca="false">INDEX(Curves!$A$12:$AZ$907,$BZ332,DI332)</f>
        <v>0</v>
      </c>
      <c r="BC332" s="31"/>
      <c r="BD332" s="31" t="n">
        <f aca="false">INDEX(Curves!$A$12:$AZ$907,$BZ332,DK332)</f>
        <v>0</v>
      </c>
      <c r="BE332" s="31" t="n">
        <f aca="false">INDEX(Curves!$A$12:$AZ$907,$BZ332,DL332)</f>
        <v>0</v>
      </c>
      <c r="BF332" s="31" t="n">
        <f aca="false">INDEX(Curves!$A$12:$AZ$907,$BZ332,DM332)</f>
        <v>0</v>
      </c>
      <c r="BG332" s="31"/>
      <c r="BH332" s="31" t="n">
        <f aca="false">INDEX(Curves!$A$12:$AZ$907,$BZ332,DO332)</f>
        <v>1.666</v>
      </c>
      <c r="BI332" s="31" t="n">
        <f aca="false">INDEX(Curves!$A$12:$AZ$907,$BZ332,DP332)</f>
        <v>0.199</v>
      </c>
      <c r="BJ332" s="31" t="n">
        <f aca="false">INDEX(Curves!$A$12:$AZ$907,$BZ332,DQ332)</f>
        <v>0.999328603222632</v>
      </c>
      <c r="BK332" s="0"/>
      <c r="BL332" s="0"/>
      <c r="BM332" s="51" t="n">
        <f aca="false">BM331</f>
        <v>35916</v>
      </c>
      <c r="BN332" s="51" t="n">
        <f aca="false">EOMONTH(BM332,1)</f>
        <v>35976</v>
      </c>
      <c r="BO332" s="51" t="n">
        <f aca="false">EOMONTH(BN332,1)</f>
        <v>36007</v>
      </c>
      <c r="BP332" s="51" t="n">
        <f aca="false">EOMONTH(BO332,1)</f>
        <v>36038</v>
      </c>
      <c r="BQ332" s="51" t="n">
        <f aca="false">EOMONTH(BP332,1)</f>
        <v>36068</v>
      </c>
      <c r="BR332" s="51" t="n">
        <f aca="false">EOMONTH(BQ332,1)</f>
        <v>36099</v>
      </c>
      <c r="BS332" s="51" t="n">
        <f aca="false">EOMONTH(BR332,1)</f>
        <v>36129</v>
      </c>
      <c r="BT332" s="51" t="n">
        <f aca="false">EOMONTH(BS332,1)</f>
        <v>36160</v>
      </c>
      <c r="BU332" s="51" t="n">
        <f aca="false">EOMONTH(BT332,1)</f>
        <v>36191</v>
      </c>
      <c r="BV332" s="51" t="n">
        <f aca="false">EOMONTH(BU332,1)</f>
        <v>36219</v>
      </c>
      <c r="BW332" s="51" t="n">
        <f aca="false">EOMONTH(BV332,1)</f>
        <v>36250</v>
      </c>
      <c r="BX332" s="52"/>
      <c r="BZ332" s="34" t="n">
        <f aca="false">MATCH(C332,Curves!$C$12:$C$433,0)</f>
        <v>330</v>
      </c>
      <c r="CA332" s="34" t="n">
        <f aca="false">MATCH(CONCATENATE("NG ",TEXT($BM332,"mmm-yyyy")),Curves!$11:$11,0)</f>
        <v>20</v>
      </c>
      <c r="CB332" s="34" t="n">
        <f aca="false">MATCH(CONCATENATE("B ",TEXT($BM332,"mmm-yyyy")),Curves!$11:$11,0)</f>
        <v>8</v>
      </c>
      <c r="CC332" s="34" t="n">
        <f aca="false">MATCH(CONCATENATE("DISC ",TEXT($BM332,"mmm-yyyy")),Curves!$11:$11,0)</f>
        <v>32</v>
      </c>
      <c r="CD332" s="34"/>
      <c r="CE332" s="34" t="n">
        <f aca="false">MATCH(CONCATENATE("NG ",TEXT($BN332,"mmm-yyyy")),Curves!$11:$11,0)</f>
        <v>21</v>
      </c>
      <c r="CF332" s="34" t="n">
        <f aca="false">MATCH(CONCATENATE("B ",TEXT($BN332,"mmm-yyyy")),Curves!$11:$11,0)</f>
        <v>9</v>
      </c>
      <c r="CG332" s="34" t="n">
        <f aca="false">MATCH(CONCATENATE("DISC ",TEXT($BN332,"mmm-yyyy")),Curves!$11:$11,0)</f>
        <v>33</v>
      </c>
      <c r="CH332" s="34"/>
      <c r="CI332" s="34" t="n">
        <f aca="false">MATCH(CONCATENATE("NG ",TEXT($BO332,"mmm-yyyy")),Curves!$11:$11,0)</f>
        <v>22</v>
      </c>
      <c r="CJ332" s="34" t="n">
        <f aca="false">MATCH(CONCATENATE("B ",TEXT($BO332,"mmm-yyyy")),Curves!$11:$11,0)</f>
        <v>10</v>
      </c>
      <c r="CK332" s="34" t="n">
        <f aca="false">MATCH(CONCATENATE("DISC ",TEXT($BO332,"mmm-yyyy")),Curves!$11:$11,0)</f>
        <v>34</v>
      </c>
      <c r="CL332" s="34"/>
      <c r="CM332" s="34" t="n">
        <f aca="false">MATCH(CONCATENATE("NG ",TEXT($BP332,"mmm-yyyy")),Curves!$11:$11,0)</f>
        <v>23</v>
      </c>
      <c r="CN332" s="34" t="n">
        <f aca="false">MATCH(CONCATENATE("B ",TEXT($BP332,"mmm-yyyy")),Curves!$11:$11,0)</f>
        <v>11</v>
      </c>
      <c r="CO332" s="34" t="n">
        <f aca="false">MATCH(CONCATENATE("DISC ",TEXT($BP332,"mmm-yyyy")),Curves!$11:$11,0)</f>
        <v>35</v>
      </c>
      <c r="CP332" s="34"/>
      <c r="CQ332" s="34" t="n">
        <f aca="false">MATCH(CONCATENATE("NG ",TEXT($BQ332,"mmm-yyyy")),Curves!$11:$11,0)</f>
        <v>24</v>
      </c>
      <c r="CR332" s="34" t="n">
        <f aca="false">MATCH(CONCATENATE("B ",TEXT($BQ332,"mmm-yyyy")),Curves!$11:$11,0)</f>
        <v>12</v>
      </c>
      <c r="CS332" s="34" t="n">
        <f aca="false">MATCH(CONCATENATE("DISC ",TEXT($BQ332,"mmm-yyyy")),Curves!$11:$11,0)</f>
        <v>36</v>
      </c>
      <c r="CT332" s="34"/>
      <c r="CU332" s="34" t="n">
        <f aca="false">MATCH(CONCATENATE("NG ",TEXT($BR332,"mmm-yyyy")),Curves!$11:$11,0)</f>
        <v>25</v>
      </c>
      <c r="CV332" s="34" t="n">
        <f aca="false">MATCH(CONCATENATE("B ",TEXT($BR332,"mmm-yyyy")),Curves!$11:$11,0)</f>
        <v>13</v>
      </c>
      <c r="CW332" s="34" t="n">
        <f aca="false">MATCH(CONCATENATE("DISC ",TEXT($BR332,"mmm-yyyy")),Curves!$11:$11,0)</f>
        <v>37</v>
      </c>
      <c r="CX332" s="34"/>
      <c r="CY332" s="34" t="n">
        <f aca="false">MATCH(CONCATENATE("NG ",TEXT($BS332,"mmm-yyyy")),Curves!$11:$11,0)</f>
        <v>26</v>
      </c>
      <c r="CZ332" s="34" t="n">
        <f aca="false">MATCH(CONCATENATE("B ",TEXT($BS332,"mmm-yyyy")),Curves!$11:$11,0)</f>
        <v>14</v>
      </c>
      <c r="DA332" s="34" t="n">
        <f aca="false">MATCH(CONCATENATE("DISC ",TEXT($BS332,"mmm-yyyy")),Curves!$11:$11,0)</f>
        <v>38</v>
      </c>
      <c r="DB332" s="34"/>
      <c r="DC332" s="34" t="n">
        <f aca="false">MATCH(CONCATENATE("NG ",TEXT($BT332,"mmm-yyyy")),Curves!$11:$11,0)</f>
        <v>27</v>
      </c>
      <c r="DD332" s="34" t="n">
        <f aca="false">MATCH(CONCATENATE("B ",TEXT($BT332,"mmm-yyyy")),Curves!$11:$11,0)</f>
        <v>15</v>
      </c>
      <c r="DE332" s="34" t="n">
        <f aca="false">MATCH(CONCATENATE("DISC ",TEXT($BT332,"mmm-yyyy")),Curves!$11:$11,0)</f>
        <v>39</v>
      </c>
      <c r="DF332" s="34"/>
      <c r="DG332" s="34" t="n">
        <f aca="false">MATCH(CONCATENATE("NG ",TEXT($BU332,"mmm-yyyy")),Curves!$11:$11,0)</f>
        <v>28</v>
      </c>
      <c r="DH332" s="34" t="n">
        <f aca="false">MATCH(CONCATENATE("B ",TEXT($BU332,"mmm-yyyy")),Curves!$11:$11,0)</f>
        <v>16</v>
      </c>
      <c r="DI332" s="34" t="n">
        <f aca="false">MATCH(CONCATENATE("DISC ",TEXT($BU332,"mmm-yyyy")),Curves!$11:$11,0)</f>
        <v>40</v>
      </c>
      <c r="DK332" s="34" t="n">
        <f aca="false">MATCH(CONCATENATE("NG ",TEXT($BV332,"mmm-yyyy")),Curves!$11:$11,0)</f>
        <v>29</v>
      </c>
      <c r="DL332" s="34" t="n">
        <f aca="false">MATCH(CONCATENATE("B ",TEXT($BV332,"mmm-yyyy")),Curves!$11:$11,0)</f>
        <v>17</v>
      </c>
      <c r="DM332" s="34" t="n">
        <f aca="false">MATCH(CONCATENATE("DISC ",TEXT($BV332,"mmm-yyyy")),Curves!$11:$11,0)</f>
        <v>41</v>
      </c>
      <c r="DO332" s="34" t="n">
        <f aca="false">MATCH(CONCATENATE("NG ",TEXT($BW332,"mmm-yyyy")),Curves!$11:$11,0)</f>
        <v>30</v>
      </c>
      <c r="DP332" s="34" t="n">
        <f aca="false">MATCH(CONCATENATE("B ",TEXT($BW332,"mmm-yyyy")),Curves!$11:$11,0)</f>
        <v>18</v>
      </c>
      <c r="DQ332" s="34" t="n">
        <f aca="false">MATCH(CONCATENATE("DISC ",TEXT($BW332,"mmm-yyyy")),Curves!$11:$11,0)</f>
        <v>42</v>
      </c>
    </row>
    <row r="333" customFormat="false" ht="12.75" hidden="false" customHeight="false" outlineLevel="0" collapsed="false">
      <c r="B333" s="26" t="n">
        <f aca="false">IF(C333&lt;&gt;"",IF(C333&gt;=(WORKDAY(EOMONTH(C333,0)+1,-2)),EOMONTH(EOMONTH(C333,0)+1,0)+1,EOMONTH(C333,0)+1),"")</f>
        <v>36251</v>
      </c>
      <c r="C333" s="45" t="n">
        <f aca="false">IF(Curves!C342&lt;&gt;"",Curves!C342,"")</f>
        <v>36216</v>
      </c>
      <c r="D333" s="46"/>
      <c r="E333" s="47" t="n">
        <f aca="false">(T333+U333)*V333</f>
        <v>0</v>
      </c>
      <c r="F333" s="47" t="n">
        <f aca="false">(X333+Y333)*Z333</f>
        <v>0</v>
      </c>
      <c r="G333" s="47" t="n">
        <f aca="false">(AB333+AC333)*AD333</f>
        <v>0</v>
      </c>
      <c r="H333" s="47" t="n">
        <f aca="false">(AF333+AG333)*AH333</f>
        <v>0</v>
      </c>
      <c r="I333" s="47" t="n">
        <f aca="false">(AJ333+AK333)*AL333</f>
        <v>0</v>
      </c>
      <c r="J333" s="47" t="n">
        <f aca="false">(AN333+AO333)*AP333</f>
        <v>0</v>
      </c>
      <c r="K333" s="47" t="n">
        <f aca="false">(AR333+AS333)*AT333</f>
        <v>0</v>
      </c>
      <c r="L333" s="47" t="n">
        <f aca="false">(AV333+AW333)*AX333</f>
        <v>0</v>
      </c>
      <c r="M333" s="47" t="n">
        <f aca="false">(AZ333+BA333)*BB333</f>
        <v>0</v>
      </c>
      <c r="N333" s="47" t="n">
        <f aca="false">(BD333+BE333)*BF333</f>
        <v>0</v>
      </c>
      <c r="O333" s="48" t="n">
        <f aca="false">(BH333+BI333)*BJ333</f>
        <v>0</v>
      </c>
      <c r="P333" s="49" t="n">
        <f aca="false">MAX(E333:O333)</f>
        <v>0</v>
      </c>
      <c r="Q333" s="49" t="n">
        <f aca="false">MIN(O333)</f>
        <v>0</v>
      </c>
      <c r="R333" s="50" t="n">
        <f aca="false">P333-Q333</f>
        <v>0</v>
      </c>
      <c r="T333" s="31" t="n">
        <f aca="false">INDEX(Curves!$A$12:$AZ$907,$BZ333,CA333)</f>
        <v>0</v>
      </c>
      <c r="U333" s="31" t="n">
        <f aca="false">INDEX(Curves!$A$12:$AZ$907,$BZ333,CB333)</f>
        <v>0</v>
      </c>
      <c r="V333" s="31" t="n">
        <f aca="false">INDEX(Curves!$A$12:$AZ$907,$BZ333,CC333)</f>
        <v>0</v>
      </c>
      <c r="W333" s="31"/>
      <c r="X333" s="31" t="n">
        <f aca="false">INDEX(Curves!$A$12:$AZ$907,$BZ333,CE333)</f>
        <v>0</v>
      </c>
      <c r="Y333" s="31" t="n">
        <f aca="false">INDEX(Curves!$A$12:$AZ$907,$BZ333,CF333)</f>
        <v>0</v>
      </c>
      <c r="Z333" s="31" t="n">
        <f aca="false">INDEX(Curves!$A$12:$AZ$907,$BZ333,CG333)</f>
        <v>0</v>
      </c>
      <c r="AA333" s="31"/>
      <c r="AB333" s="31" t="n">
        <f aca="false">INDEX(Curves!$A$12:$AZ$907,$BZ333,CI333)</f>
        <v>0</v>
      </c>
      <c r="AC333" s="31" t="n">
        <f aca="false">INDEX(Curves!$A$12:$AZ$907,$BZ333,CJ333)</f>
        <v>0</v>
      </c>
      <c r="AD333" s="31" t="n">
        <f aca="false">INDEX(Curves!$A$12:$AZ$907,$BZ333,CK333)</f>
        <v>0</v>
      </c>
      <c r="AE333" s="31"/>
      <c r="AF333" s="31" t="n">
        <f aca="false">INDEX(Curves!$A$12:$AZ$907,$BZ333,CM333)</f>
        <v>0</v>
      </c>
      <c r="AG333" s="31" t="n">
        <f aca="false">INDEX(Curves!$A$12:$AZ$907,$BZ333,CN333)</f>
        <v>0</v>
      </c>
      <c r="AH333" s="31" t="n">
        <f aca="false">INDEX(Curves!$A$12:$AZ$907,$BZ333,CO333)</f>
        <v>0</v>
      </c>
      <c r="AI333" s="31"/>
      <c r="AJ333" s="31" t="n">
        <f aca="false">INDEX(Curves!$A$12:$AZ$907,$BZ333,CQ333)</f>
        <v>0</v>
      </c>
      <c r="AK333" s="31" t="n">
        <f aca="false">INDEX(Curves!$A$12:$AZ$907,$BZ333,CR333)</f>
        <v>0</v>
      </c>
      <c r="AL333" s="31" t="n">
        <f aca="false">INDEX(Curves!$A$12:$AZ$907,$BZ333,CS333)</f>
        <v>0</v>
      </c>
      <c r="AM333" s="31"/>
      <c r="AN333" s="31" t="n">
        <f aca="false">INDEX(Curves!$A$12:$AZ$907,$BZ333,CU333)</f>
        <v>0</v>
      </c>
      <c r="AO333" s="31" t="n">
        <f aca="false">INDEX(Curves!$A$12:$AZ$907,$BZ333,CV333)</f>
        <v>0</v>
      </c>
      <c r="AP333" s="31" t="n">
        <f aca="false">INDEX(Curves!$A$12:$AZ$907,$BZ333,CW333)</f>
        <v>0</v>
      </c>
      <c r="AQ333" s="31"/>
      <c r="AR333" s="31" t="n">
        <f aca="false">INDEX(Curves!$A$12:$AZ$907,$BZ333,CY333)</f>
        <v>0</v>
      </c>
      <c r="AS333" s="31" t="n">
        <f aca="false">INDEX(Curves!$A$12:$AZ$907,$BZ333,CZ333)</f>
        <v>0</v>
      </c>
      <c r="AT333" s="31" t="n">
        <f aca="false">INDEX(Curves!$A$12:$AZ$907,$BZ333,DA333)</f>
        <v>0</v>
      </c>
      <c r="AU333" s="31"/>
      <c r="AV333" s="31" t="n">
        <f aca="false">INDEX(Curves!$A$12:$AZ$907,$BZ333,DC333)</f>
        <v>0</v>
      </c>
      <c r="AW333" s="31" t="n">
        <f aca="false">INDEX(Curves!$A$12:$AZ$907,$BZ333,DD333)</f>
        <v>0</v>
      </c>
      <c r="AX333" s="31" t="n">
        <f aca="false">INDEX(Curves!$A$12:$AZ$907,$BZ333,DE333)</f>
        <v>0</v>
      </c>
      <c r="AY333" s="31"/>
      <c r="AZ333" s="31" t="n">
        <f aca="false">INDEX(Curves!$A$12:$AZ$907,$BZ333,DG333)</f>
        <v>0</v>
      </c>
      <c r="BA333" s="31" t="n">
        <f aca="false">INDEX(Curves!$A$12:$AZ$907,$BZ333,DH333)</f>
        <v>0</v>
      </c>
      <c r="BB333" s="31" t="n">
        <f aca="false">INDEX(Curves!$A$12:$AZ$907,$BZ333,DI333)</f>
        <v>0</v>
      </c>
      <c r="BC333" s="31"/>
      <c r="BD333" s="31" t="n">
        <f aca="false">INDEX(Curves!$A$12:$AZ$907,$BZ333,DK333)</f>
        <v>0</v>
      </c>
      <c r="BE333" s="31" t="n">
        <f aca="false">INDEX(Curves!$A$12:$AZ$907,$BZ333,DL333)</f>
        <v>0</v>
      </c>
      <c r="BF333" s="31" t="n">
        <f aca="false">INDEX(Curves!$A$12:$AZ$907,$BZ333,DM333)</f>
        <v>0</v>
      </c>
      <c r="BG333" s="31"/>
      <c r="BH333" s="31" t="n">
        <f aca="false">INDEX(Curves!$A$12:$AZ$907,$BZ333,DO333)</f>
        <v>0</v>
      </c>
      <c r="BI333" s="31" t="n">
        <f aca="false">INDEX(Curves!$A$12:$AZ$907,$BZ333,DP333)</f>
        <v>0</v>
      </c>
      <c r="BJ333" s="31" t="n">
        <f aca="false">INDEX(Curves!$A$12:$AZ$907,$BZ333,DQ333)</f>
        <v>0</v>
      </c>
      <c r="BK333" s="0"/>
      <c r="BL333" s="0"/>
      <c r="BM333" s="51" t="n">
        <f aca="false">BM332</f>
        <v>35916</v>
      </c>
      <c r="BN333" s="51" t="n">
        <f aca="false">EOMONTH(BM333,1)</f>
        <v>35976</v>
      </c>
      <c r="BO333" s="51" t="n">
        <f aca="false">EOMONTH(BN333,1)</f>
        <v>36007</v>
      </c>
      <c r="BP333" s="51" t="n">
        <f aca="false">EOMONTH(BO333,1)</f>
        <v>36038</v>
      </c>
      <c r="BQ333" s="51" t="n">
        <f aca="false">EOMONTH(BP333,1)</f>
        <v>36068</v>
      </c>
      <c r="BR333" s="51" t="n">
        <f aca="false">EOMONTH(BQ333,1)</f>
        <v>36099</v>
      </c>
      <c r="BS333" s="51" t="n">
        <f aca="false">EOMONTH(BR333,1)</f>
        <v>36129</v>
      </c>
      <c r="BT333" s="51" t="n">
        <f aca="false">EOMONTH(BS333,1)</f>
        <v>36160</v>
      </c>
      <c r="BU333" s="51" t="n">
        <f aca="false">EOMONTH(BT333,1)</f>
        <v>36191</v>
      </c>
      <c r="BV333" s="51" t="n">
        <f aca="false">EOMONTH(BU333,1)</f>
        <v>36219</v>
      </c>
      <c r="BW333" s="51" t="n">
        <f aca="false">EOMONTH(BV333,1)</f>
        <v>36250</v>
      </c>
      <c r="BX333" s="52"/>
      <c r="BZ333" s="34" t="n">
        <f aca="false">MATCH(C333,Curves!$C$12:$C$433,0)</f>
        <v>331</v>
      </c>
      <c r="CA333" s="34" t="n">
        <f aca="false">MATCH(CONCATENATE("NG ",TEXT($BM333,"mmm-yyyy")),Curves!$11:$11,0)</f>
        <v>20</v>
      </c>
      <c r="CB333" s="34" t="n">
        <f aca="false">MATCH(CONCATENATE("B ",TEXT($BM333,"mmm-yyyy")),Curves!$11:$11,0)</f>
        <v>8</v>
      </c>
      <c r="CC333" s="34" t="n">
        <f aca="false">MATCH(CONCATENATE("DISC ",TEXT($BM333,"mmm-yyyy")),Curves!$11:$11,0)</f>
        <v>32</v>
      </c>
      <c r="CD333" s="34"/>
      <c r="CE333" s="34" t="n">
        <f aca="false">MATCH(CONCATENATE("NG ",TEXT($BN333,"mmm-yyyy")),Curves!$11:$11,0)</f>
        <v>21</v>
      </c>
      <c r="CF333" s="34" t="n">
        <f aca="false">MATCH(CONCATENATE("B ",TEXT($BN333,"mmm-yyyy")),Curves!$11:$11,0)</f>
        <v>9</v>
      </c>
      <c r="CG333" s="34" t="n">
        <f aca="false">MATCH(CONCATENATE("DISC ",TEXT($BN333,"mmm-yyyy")),Curves!$11:$11,0)</f>
        <v>33</v>
      </c>
      <c r="CH333" s="34"/>
      <c r="CI333" s="34" t="n">
        <f aca="false">MATCH(CONCATENATE("NG ",TEXT($BO333,"mmm-yyyy")),Curves!$11:$11,0)</f>
        <v>22</v>
      </c>
      <c r="CJ333" s="34" t="n">
        <f aca="false">MATCH(CONCATENATE("B ",TEXT($BO333,"mmm-yyyy")),Curves!$11:$11,0)</f>
        <v>10</v>
      </c>
      <c r="CK333" s="34" t="n">
        <f aca="false">MATCH(CONCATENATE("DISC ",TEXT($BO333,"mmm-yyyy")),Curves!$11:$11,0)</f>
        <v>34</v>
      </c>
      <c r="CL333" s="34"/>
      <c r="CM333" s="34" t="n">
        <f aca="false">MATCH(CONCATENATE("NG ",TEXT($BP333,"mmm-yyyy")),Curves!$11:$11,0)</f>
        <v>23</v>
      </c>
      <c r="CN333" s="34" t="n">
        <f aca="false">MATCH(CONCATENATE("B ",TEXT($BP333,"mmm-yyyy")),Curves!$11:$11,0)</f>
        <v>11</v>
      </c>
      <c r="CO333" s="34" t="n">
        <f aca="false">MATCH(CONCATENATE("DISC ",TEXT($BP333,"mmm-yyyy")),Curves!$11:$11,0)</f>
        <v>35</v>
      </c>
      <c r="CP333" s="34"/>
      <c r="CQ333" s="34" t="n">
        <f aca="false">MATCH(CONCATENATE("NG ",TEXT($BQ333,"mmm-yyyy")),Curves!$11:$11,0)</f>
        <v>24</v>
      </c>
      <c r="CR333" s="34" t="n">
        <f aca="false">MATCH(CONCATENATE("B ",TEXT($BQ333,"mmm-yyyy")),Curves!$11:$11,0)</f>
        <v>12</v>
      </c>
      <c r="CS333" s="34" t="n">
        <f aca="false">MATCH(CONCATENATE("DISC ",TEXT($BQ333,"mmm-yyyy")),Curves!$11:$11,0)</f>
        <v>36</v>
      </c>
      <c r="CT333" s="34"/>
      <c r="CU333" s="34" t="n">
        <f aca="false">MATCH(CONCATENATE("NG ",TEXT($BR333,"mmm-yyyy")),Curves!$11:$11,0)</f>
        <v>25</v>
      </c>
      <c r="CV333" s="34" t="n">
        <f aca="false">MATCH(CONCATENATE("B ",TEXT($BR333,"mmm-yyyy")),Curves!$11:$11,0)</f>
        <v>13</v>
      </c>
      <c r="CW333" s="34" t="n">
        <f aca="false">MATCH(CONCATENATE("DISC ",TEXT($BR333,"mmm-yyyy")),Curves!$11:$11,0)</f>
        <v>37</v>
      </c>
      <c r="CX333" s="34"/>
      <c r="CY333" s="34" t="n">
        <f aca="false">MATCH(CONCATENATE("NG ",TEXT($BS333,"mmm-yyyy")),Curves!$11:$11,0)</f>
        <v>26</v>
      </c>
      <c r="CZ333" s="34" t="n">
        <f aca="false">MATCH(CONCATENATE("B ",TEXT($BS333,"mmm-yyyy")),Curves!$11:$11,0)</f>
        <v>14</v>
      </c>
      <c r="DA333" s="34" t="n">
        <f aca="false">MATCH(CONCATENATE("DISC ",TEXT($BS333,"mmm-yyyy")),Curves!$11:$11,0)</f>
        <v>38</v>
      </c>
      <c r="DB333" s="34"/>
      <c r="DC333" s="34" t="n">
        <f aca="false">MATCH(CONCATENATE("NG ",TEXT($BT333,"mmm-yyyy")),Curves!$11:$11,0)</f>
        <v>27</v>
      </c>
      <c r="DD333" s="34" t="n">
        <f aca="false">MATCH(CONCATENATE("B ",TEXT($BT333,"mmm-yyyy")),Curves!$11:$11,0)</f>
        <v>15</v>
      </c>
      <c r="DE333" s="34" t="n">
        <f aca="false">MATCH(CONCATENATE("DISC ",TEXT($BT333,"mmm-yyyy")),Curves!$11:$11,0)</f>
        <v>39</v>
      </c>
      <c r="DF333" s="34"/>
      <c r="DG333" s="34" t="n">
        <f aca="false">MATCH(CONCATENATE("NG ",TEXT($BU333,"mmm-yyyy")),Curves!$11:$11,0)</f>
        <v>28</v>
      </c>
      <c r="DH333" s="34" t="n">
        <f aca="false">MATCH(CONCATENATE("B ",TEXT($BU333,"mmm-yyyy")),Curves!$11:$11,0)</f>
        <v>16</v>
      </c>
      <c r="DI333" s="34" t="n">
        <f aca="false">MATCH(CONCATENATE("DISC ",TEXT($BU333,"mmm-yyyy")),Curves!$11:$11,0)</f>
        <v>40</v>
      </c>
      <c r="DK333" s="34" t="n">
        <f aca="false">MATCH(CONCATENATE("NG ",TEXT($BV333,"mmm-yyyy")),Curves!$11:$11,0)</f>
        <v>29</v>
      </c>
      <c r="DL333" s="34" t="n">
        <f aca="false">MATCH(CONCATENATE("B ",TEXT($BV333,"mmm-yyyy")),Curves!$11:$11,0)</f>
        <v>17</v>
      </c>
      <c r="DM333" s="34" t="n">
        <f aca="false">MATCH(CONCATENATE("DISC ",TEXT($BV333,"mmm-yyyy")),Curves!$11:$11,0)</f>
        <v>41</v>
      </c>
      <c r="DO333" s="34" t="n">
        <f aca="false">MATCH(CONCATENATE("NG ",TEXT($BW333,"mmm-yyyy")),Curves!$11:$11,0)</f>
        <v>30</v>
      </c>
      <c r="DP333" s="34" t="n">
        <f aca="false">MATCH(CONCATENATE("B ",TEXT($BW333,"mmm-yyyy")),Curves!$11:$11,0)</f>
        <v>18</v>
      </c>
      <c r="DQ333" s="34" t="n">
        <f aca="false">MATCH(CONCATENATE("DISC ",TEXT($BW333,"mmm-yyyy")),Curves!$11:$11,0)</f>
        <v>42</v>
      </c>
    </row>
    <row r="334" customFormat="false" ht="12.75" hidden="false" customHeight="false" outlineLevel="0" collapsed="false">
      <c r="B334" s="26" t="n">
        <f aca="false">IF(C334&lt;&gt;"",IF(C334&gt;=(WORKDAY(EOMONTH(C334,0)+1,-2)),EOMONTH(EOMONTH(C334,0)+1,0)+1,EOMONTH(C334,0)+1),"")</f>
        <v>36251</v>
      </c>
      <c r="C334" s="45" t="n">
        <f aca="false">IF(Curves!C343&lt;&gt;"",Curves!C343,"")</f>
        <v>36217</v>
      </c>
      <c r="D334" s="46"/>
      <c r="E334" s="47" t="n">
        <f aca="false">(T334+U334)*V334</f>
        <v>0</v>
      </c>
      <c r="F334" s="47" t="n">
        <f aca="false">(X334+Y334)*Z334</f>
        <v>0</v>
      </c>
      <c r="G334" s="47" t="n">
        <f aca="false">(AB334+AC334)*AD334</f>
        <v>0</v>
      </c>
      <c r="H334" s="47" t="n">
        <f aca="false">(AF334+AG334)*AH334</f>
        <v>0</v>
      </c>
      <c r="I334" s="47" t="n">
        <f aca="false">(AJ334+AK334)*AL334</f>
        <v>0</v>
      </c>
      <c r="J334" s="47" t="n">
        <f aca="false">(AN334+AO334)*AP334</f>
        <v>0</v>
      </c>
      <c r="K334" s="47" t="n">
        <f aca="false">(AR334+AS334)*AT334</f>
        <v>0</v>
      </c>
      <c r="L334" s="47" t="n">
        <f aca="false">(AV334+AW334)*AX334</f>
        <v>0</v>
      </c>
      <c r="M334" s="47" t="n">
        <f aca="false">(AZ334+BA334)*BB334</f>
        <v>0</v>
      </c>
      <c r="N334" s="47" t="n">
        <f aca="false">(BD334+BE334)*BF334</f>
        <v>0</v>
      </c>
      <c r="O334" s="48" t="n">
        <f aca="false">(BH334+BI334)*BJ334</f>
        <v>0</v>
      </c>
      <c r="P334" s="49" t="n">
        <f aca="false">MAX(E334:O334)</f>
        <v>0</v>
      </c>
      <c r="Q334" s="49" t="n">
        <f aca="false">MIN(O334)</f>
        <v>0</v>
      </c>
      <c r="R334" s="50" t="n">
        <f aca="false">P334-Q334</f>
        <v>0</v>
      </c>
      <c r="T334" s="31" t="n">
        <f aca="false">INDEX(Curves!$A$12:$AZ$907,$BZ334,CA334)</f>
        <v>0</v>
      </c>
      <c r="U334" s="31" t="n">
        <f aca="false">INDEX(Curves!$A$12:$AZ$907,$BZ334,CB334)</f>
        <v>0</v>
      </c>
      <c r="V334" s="31" t="n">
        <f aca="false">INDEX(Curves!$A$12:$AZ$907,$BZ334,CC334)</f>
        <v>0</v>
      </c>
      <c r="W334" s="31"/>
      <c r="X334" s="31" t="n">
        <f aca="false">INDEX(Curves!$A$12:$AZ$907,$BZ334,CE334)</f>
        <v>0</v>
      </c>
      <c r="Y334" s="31" t="n">
        <f aca="false">INDEX(Curves!$A$12:$AZ$907,$BZ334,CF334)</f>
        <v>0</v>
      </c>
      <c r="Z334" s="31" t="n">
        <f aca="false">INDEX(Curves!$A$12:$AZ$907,$BZ334,CG334)</f>
        <v>0</v>
      </c>
      <c r="AA334" s="31"/>
      <c r="AB334" s="31" t="n">
        <f aca="false">INDEX(Curves!$A$12:$AZ$907,$BZ334,CI334)</f>
        <v>0</v>
      </c>
      <c r="AC334" s="31" t="n">
        <f aca="false">INDEX(Curves!$A$12:$AZ$907,$BZ334,CJ334)</f>
        <v>0</v>
      </c>
      <c r="AD334" s="31" t="n">
        <f aca="false">INDEX(Curves!$A$12:$AZ$907,$BZ334,CK334)</f>
        <v>0</v>
      </c>
      <c r="AE334" s="31"/>
      <c r="AF334" s="31" t="n">
        <f aca="false">INDEX(Curves!$A$12:$AZ$907,$BZ334,CM334)</f>
        <v>0</v>
      </c>
      <c r="AG334" s="31" t="n">
        <f aca="false">INDEX(Curves!$A$12:$AZ$907,$BZ334,CN334)</f>
        <v>0</v>
      </c>
      <c r="AH334" s="31" t="n">
        <f aca="false">INDEX(Curves!$A$12:$AZ$907,$BZ334,CO334)</f>
        <v>0</v>
      </c>
      <c r="AI334" s="31"/>
      <c r="AJ334" s="31" t="n">
        <f aca="false">INDEX(Curves!$A$12:$AZ$907,$BZ334,CQ334)</f>
        <v>0</v>
      </c>
      <c r="AK334" s="31" t="n">
        <f aca="false">INDEX(Curves!$A$12:$AZ$907,$BZ334,CR334)</f>
        <v>0</v>
      </c>
      <c r="AL334" s="31" t="n">
        <f aca="false">INDEX(Curves!$A$12:$AZ$907,$BZ334,CS334)</f>
        <v>0</v>
      </c>
      <c r="AM334" s="31"/>
      <c r="AN334" s="31" t="n">
        <f aca="false">INDEX(Curves!$A$12:$AZ$907,$BZ334,CU334)</f>
        <v>0</v>
      </c>
      <c r="AO334" s="31" t="n">
        <f aca="false">INDEX(Curves!$A$12:$AZ$907,$BZ334,CV334)</f>
        <v>0</v>
      </c>
      <c r="AP334" s="31" t="n">
        <f aca="false">INDEX(Curves!$A$12:$AZ$907,$BZ334,CW334)</f>
        <v>0</v>
      </c>
      <c r="AQ334" s="31"/>
      <c r="AR334" s="31" t="n">
        <f aca="false">INDEX(Curves!$A$12:$AZ$907,$BZ334,CY334)</f>
        <v>0</v>
      </c>
      <c r="AS334" s="31" t="n">
        <f aca="false">INDEX(Curves!$A$12:$AZ$907,$BZ334,CZ334)</f>
        <v>0</v>
      </c>
      <c r="AT334" s="31" t="n">
        <f aca="false">INDEX(Curves!$A$12:$AZ$907,$BZ334,DA334)</f>
        <v>0</v>
      </c>
      <c r="AU334" s="31"/>
      <c r="AV334" s="31" t="n">
        <f aca="false">INDEX(Curves!$A$12:$AZ$907,$BZ334,DC334)</f>
        <v>0</v>
      </c>
      <c r="AW334" s="31" t="n">
        <f aca="false">INDEX(Curves!$A$12:$AZ$907,$BZ334,DD334)</f>
        <v>0</v>
      </c>
      <c r="AX334" s="31" t="n">
        <f aca="false">INDEX(Curves!$A$12:$AZ$907,$BZ334,DE334)</f>
        <v>0</v>
      </c>
      <c r="AY334" s="31"/>
      <c r="AZ334" s="31" t="n">
        <f aca="false">INDEX(Curves!$A$12:$AZ$907,$BZ334,DG334)</f>
        <v>0</v>
      </c>
      <c r="BA334" s="31" t="n">
        <f aca="false">INDEX(Curves!$A$12:$AZ$907,$BZ334,DH334)</f>
        <v>0</v>
      </c>
      <c r="BB334" s="31" t="n">
        <f aca="false">INDEX(Curves!$A$12:$AZ$907,$BZ334,DI334)</f>
        <v>0</v>
      </c>
      <c r="BC334" s="31"/>
      <c r="BD334" s="31" t="n">
        <f aca="false">INDEX(Curves!$A$12:$AZ$907,$BZ334,DK334)</f>
        <v>0</v>
      </c>
      <c r="BE334" s="31" t="n">
        <f aca="false">INDEX(Curves!$A$12:$AZ$907,$BZ334,DL334)</f>
        <v>0</v>
      </c>
      <c r="BF334" s="31" t="n">
        <f aca="false">INDEX(Curves!$A$12:$AZ$907,$BZ334,DM334)</f>
        <v>0</v>
      </c>
      <c r="BG334" s="31"/>
      <c r="BH334" s="31" t="n">
        <f aca="false">INDEX(Curves!$A$12:$AZ$907,$BZ334,DO334)</f>
        <v>0</v>
      </c>
      <c r="BI334" s="31" t="n">
        <f aca="false">INDEX(Curves!$A$12:$AZ$907,$BZ334,DP334)</f>
        <v>0</v>
      </c>
      <c r="BJ334" s="31" t="n">
        <f aca="false">INDEX(Curves!$A$12:$AZ$907,$BZ334,DQ334)</f>
        <v>0</v>
      </c>
      <c r="BK334" s="0"/>
      <c r="BL334" s="0"/>
      <c r="BM334" s="51" t="n">
        <f aca="false">BM333</f>
        <v>35916</v>
      </c>
      <c r="BN334" s="51" t="n">
        <f aca="false">EOMONTH(BM334,1)</f>
        <v>35976</v>
      </c>
      <c r="BO334" s="51" t="n">
        <f aca="false">EOMONTH(BN334,1)</f>
        <v>36007</v>
      </c>
      <c r="BP334" s="51" t="n">
        <f aca="false">EOMONTH(BO334,1)</f>
        <v>36038</v>
      </c>
      <c r="BQ334" s="51" t="n">
        <f aca="false">EOMONTH(BP334,1)</f>
        <v>36068</v>
      </c>
      <c r="BR334" s="51" t="n">
        <f aca="false">EOMONTH(BQ334,1)</f>
        <v>36099</v>
      </c>
      <c r="BS334" s="51" t="n">
        <f aca="false">EOMONTH(BR334,1)</f>
        <v>36129</v>
      </c>
      <c r="BT334" s="51" t="n">
        <f aca="false">EOMONTH(BS334,1)</f>
        <v>36160</v>
      </c>
      <c r="BU334" s="51" t="n">
        <f aca="false">EOMONTH(BT334,1)</f>
        <v>36191</v>
      </c>
      <c r="BV334" s="51" t="n">
        <f aca="false">EOMONTH(BU334,1)</f>
        <v>36219</v>
      </c>
      <c r="BW334" s="51" t="n">
        <f aca="false">EOMONTH(BV334,1)</f>
        <v>36250</v>
      </c>
      <c r="BX334" s="52"/>
      <c r="BZ334" s="34" t="n">
        <f aca="false">MATCH(C334,Curves!$C$12:$C$433,0)</f>
        <v>332</v>
      </c>
      <c r="CA334" s="34" t="n">
        <f aca="false">MATCH(CONCATENATE("NG ",TEXT($BM334,"mmm-yyyy")),Curves!$11:$11,0)</f>
        <v>20</v>
      </c>
      <c r="CB334" s="34" t="n">
        <f aca="false">MATCH(CONCATENATE("B ",TEXT($BM334,"mmm-yyyy")),Curves!$11:$11,0)</f>
        <v>8</v>
      </c>
      <c r="CC334" s="34" t="n">
        <f aca="false">MATCH(CONCATENATE("DISC ",TEXT($BM334,"mmm-yyyy")),Curves!$11:$11,0)</f>
        <v>32</v>
      </c>
      <c r="CD334" s="34"/>
      <c r="CE334" s="34" t="n">
        <f aca="false">MATCH(CONCATENATE("NG ",TEXT($BN334,"mmm-yyyy")),Curves!$11:$11,0)</f>
        <v>21</v>
      </c>
      <c r="CF334" s="34" t="n">
        <f aca="false">MATCH(CONCATENATE("B ",TEXT($BN334,"mmm-yyyy")),Curves!$11:$11,0)</f>
        <v>9</v>
      </c>
      <c r="CG334" s="34" t="n">
        <f aca="false">MATCH(CONCATENATE("DISC ",TEXT($BN334,"mmm-yyyy")),Curves!$11:$11,0)</f>
        <v>33</v>
      </c>
      <c r="CH334" s="34"/>
      <c r="CI334" s="34" t="n">
        <f aca="false">MATCH(CONCATENATE("NG ",TEXT($BO334,"mmm-yyyy")),Curves!$11:$11,0)</f>
        <v>22</v>
      </c>
      <c r="CJ334" s="34" t="n">
        <f aca="false">MATCH(CONCATENATE("B ",TEXT($BO334,"mmm-yyyy")),Curves!$11:$11,0)</f>
        <v>10</v>
      </c>
      <c r="CK334" s="34" t="n">
        <f aca="false">MATCH(CONCATENATE("DISC ",TEXT($BO334,"mmm-yyyy")),Curves!$11:$11,0)</f>
        <v>34</v>
      </c>
      <c r="CL334" s="34"/>
      <c r="CM334" s="34" t="n">
        <f aca="false">MATCH(CONCATENATE("NG ",TEXT($BP334,"mmm-yyyy")),Curves!$11:$11,0)</f>
        <v>23</v>
      </c>
      <c r="CN334" s="34" t="n">
        <f aca="false">MATCH(CONCATENATE("B ",TEXT($BP334,"mmm-yyyy")),Curves!$11:$11,0)</f>
        <v>11</v>
      </c>
      <c r="CO334" s="34" t="n">
        <f aca="false">MATCH(CONCATENATE("DISC ",TEXT($BP334,"mmm-yyyy")),Curves!$11:$11,0)</f>
        <v>35</v>
      </c>
      <c r="CP334" s="34"/>
      <c r="CQ334" s="34" t="n">
        <f aca="false">MATCH(CONCATENATE("NG ",TEXT($BQ334,"mmm-yyyy")),Curves!$11:$11,0)</f>
        <v>24</v>
      </c>
      <c r="CR334" s="34" t="n">
        <f aca="false">MATCH(CONCATENATE("B ",TEXT($BQ334,"mmm-yyyy")),Curves!$11:$11,0)</f>
        <v>12</v>
      </c>
      <c r="CS334" s="34" t="n">
        <f aca="false">MATCH(CONCATENATE("DISC ",TEXT($BQ334,"mmm-yyyy")),Curves!$11:$11,0)</f>
        <v>36</v>
      </c>
      <c r="CT334" s="34"/>
      <c r="CU334" s="34" t="n">
        <f aca="false">MATCH(CONCATENATE("NG ",TEXT($BR334,"mmm-yyyy")),Curves!$11:$11,0)</f>
        <v>25</v>
      </c>
      <c r="CV334" s="34" t="n">
        <f aca="false">MATCH(CONCATENATE("B ",TEXT($BR334,"mmm-yyyy")),Curves!$11:$11,0)</f>
        <v>13</v>
      </c>
      <c r="CW334" s="34" t="n">
        <f aca="false">MATCH(CONCATENATE("DISC ",TEXT($BR334,"mmm-yyyy")),Curves!$11:$11,0)</f>
        <v>37</v>
      </c>
      <c r="CX334" s="34"/>
      <c r="CY334" s="34" t="n">
        <f aca="false">MATCH(CONCATENATE("NG ",TEXT($BS334,"mmm-yyyy")),Curves!$11:$11,0)</f>
        <v>26</v>
      </c>
      <c r="CZ334" s="34" t="n">
        <f aca="false">MATCH(CONCATENATE("B ",TEXT($BS334,"mmm-yyyy")),Curves!$11:$11,0)</f>
        <v>14</v>
      </c>
      <c r="DA334" s="34" t="n">
        <f aca="false">MATCH(CONCATENATE("DISC ",TEXT($BS334,"mmm-yyyy")),Curves!$11:$11,0)</f>
        <v>38</v>
      </c>
      <c r="DB334" s="34"/>
      <c r="DC334" s="34" t="n">
        <f aca="false">MATCH(CONCATENATE("NG ",TEXT($BT334,"mmm-yyyy")),Curves!$11:$11,0)</f>
        <v>27</v>
      </c>
      <c r="DD334" s="34" t="n">
        <f aca="false">MATCH(CONCATENATE("B ",TEXT($BT334,"mmm-yyyy")),Curves!$11:$11,0)</f>
        <v>15</v>
      </c>
      <c r="DE334" s="34" t="n">
        <f aca="false">MATCH(CONCATENATE("DISC ",TEXT($BT334,"mmm-yyyy")),Curves!$11:$11,0)</f>
        <v>39</v>
      </c>
      <c r="DF334" s="34"/>
      <c r="DG334" s="34" t="n">
        <f aca="false">MATCH(CONCATENATE("NG ",TEXT($BU334,"mmm-yyyy")),Curves!$11:$11,0)</f>
        <v>28</v>
      </c>
      <c r="DH334" s="34" t="n">
        <f aca="false">MATCH(CONCATENATE("B ",TEXT($BU334,"mmm-yyyy")),Curves!$11:$11,0)</f>
        <v>16</v>
      </c>
      <c r="DI334" s="34" t="n">
        <f aca="false">MATCH(CONCATENATE("DISC ",TEXT($BU334,"mmm-yyyy")),Curves!$11:$11,0)</f>
        <v>40</v>
      </c>
      <c r="DK334" s="34" t="n">
        <f aca="false">MATCH(CONCATENATE("NG ",TEXT($BV334,"mmm-yyyy")),Curves!$11:$11,0)</f>
        <v>29</v>
      </c>
      <c r="DL334" s="34" t="n">
        <f aca="false">MATCH(CONCATENATE("B ",TEXT($BV334,"mmm-yyyy")),Curves!$11:$11,0)</f>
        <v>17</v>
      </c>
      <c r="DM334" s="34" t="n">
        <f aca="false">MATCH(CONCATENATE("DISC ",TEXT($BV334,"mmm-yyyy")),Curves!$11:$11,0)</f>
        <v>41</v>
      </c>
      <c r="DO334" s="34" t="n">
        <f aca="false">MATCH(CONCATENATE("NG ",TEXT($BW334,"mmm-yyyy")),Curves!$11:$11,0)</f>
        <v>30</v>
      </c>
      <c r="DP334" s="34" t="n">
        <f aca="false">MATCH(CONCATENATE("B ",TEXT($BW334,"mmm-yyyy")),Curves!$11:$11,0)</f>
        <v>18</v>
      </c>
      <c r="DQ334" s="34" t="n">
        <f aca="false">MATCH(CONCATENATE("DISC ",TEXT($BW334,"mmm-yyyy")),Curves!$11:$11,0)</f>
        <v>42</v>
      </c>
    </row>
    <row r="335" customFormat="false" ht="12.75" hidden="false" customHeight="false" outlineLevel="0" collapsed="false">
      <c r="B335" s="26" t="n">
        <f aca="false">IF(C335&lt;&gt;"",IF(C335&gt;=(WORKDAY(EOMONTH(C335,0)+1,-2)),EOMONTH(EOMONTH(C335,0)+1,0)+1,EOMONTH(C335,0)+1),"")</f>
        <v>36251</v>
      </c>
      <c r="C335" s="45" t="n">
        <f aca="false">IF(Curves!C344&lt;&gt;"",Curves!C344,"")</f>
        <v>36218</v>
      </c>
      <c r="D335" s="46"/>
      <c r="E335" s="47" t="n">
        <f aca="false">(T335+U335)*V335</f>
        <v>0</v>
      </c>
      <c r="F335" s="47" t="n">
        <f aca="false">(X335+Y335)*Z335</f>
        <v>0</v>
      </c>
      <c r="G335" s="47" t="n">
        <f aca="false">(AB335+AC335)*AD335</f>
        <v>0</v>
      </c>
      <c r="H335" s="47" t="n">
        <f aca="false">(AF335+AG335)*AH335</f>
        <v>0</v>
      </c>
      <c r="I335" s="47" t="n">
        <f aca="false">(AJ335+AK335)*AL335</f>
        <v>0</v>
      </c>
      <c r="J335" s="47" t="n">
        <f aca="false">(AN335+AO335)*AP335</f>
        <v>0</v>
      </c>
      <c r="K335" s="47" t="n">
        <f aca="false">(AR335+AS335)*AT335</f>
        <v>0</v>
      </c>
      <c r="L335" s="47" t="n">
        <f aca="false">(AV335+AW335)*AX335</f>
        <v>0</v>
      </c>
      <c r="M335" s="47" t="n">
        <f aca="false">(AZ335+BA335)*BB335</f>
        <v>0</v>
      </c>
      <c r="N335" s="47" t="n">
        <f aca="false">(BD335+BE335)*BF335</f>
        <v>0</v>
      </c>
      <c r="O335" s="48" t="n">
        <f aca="false">(BH335+BI335)*BJ335</f>
        <v>0</v>
      </c>
      <c r="P335" s="49" t="n">
        <f aca="false">MAX(E335:O335)</f>
        <v>0</v>
      </c>
      <c r="Q335" s="49" t="n">
        <f aca="false">MIN(O335)</f>
        <v>0</v>
      </c>
      <c r="R335" s="50" t="n">
        <f aca="false">P335-Q335</f>
        <v>0</v>
      </c>
      <c r="T335" s="31" t="n">
        <f aca="false">INDEX(Curves!$A$12:$AZ$907,$BZ335,CA335)</f>
        <v>0</v>
      </c>
      <c r="U335" s="31" t="n">
        <f aca="false">INDEX(Curves!$A$12:$AZ$907,$BZ335,CB335)</f>
        <v>0</v>
      </c>
      <c r="V335" s="31" t="n">
        <f aca="false">INDEX(Curves!$A$12:$AZ$907,$BZ335,CC335)</f>
        <v>0</v>
      </c>
      <c r="W335" s="31"/>
      <c r="X335" s="31" t="n">
        <f aca="false">INDEX(Curves!$A$12:$AZ$907,$BZ335,CE335)</f>
        <v>0</v>
      </c>
      <c r="Y335" s="31" t="n">
        <f aca="false">INDEX(Curves!$A$12:$AZ$907,$BZ335,CF335)</f>
        <v>0</v>
      </c>
      <c r="Z335" s="31" t="n">
        <f aca="false">INDEX(Curves!$A$12:$AZ$907,$BZ335,CG335)</f>
        <v>0</v>
      </c>
      <c r="AA335" s="31"/>
      <c r="AB335" s="31" t="n">
        <f aca="false">INDEX(Curves!$A$12:$AZ$907,$BZ335,CI335)</f>
        <v>0</v>
      </c>
      <c r="AC335" s="31" t="n">
        <f aca="false">INDEX(Curves!$A$12:$AZ$907,$BZ335,CJ335)</f>
        <v>0</v>
      </c>
      <c r="AD335" s="31" t="n">
        <f aca="false">INDEX(Curves!$A$12:$AZ$907,$BZ335,CK335)</f>
        <v>0</v>
      </c>
      <c r="AE335" s="31"/>
      <c r="AF335" s="31" t="n">
        <f aca="false">INDEX(Curves!$A$12:$AZ$907,$BZ335,CM335)</f>
        <v>0</v>
      </c>
      <c r="AG335" s="31" t="n">
        <f aca="false">INDEX(Curves!$A$12:$AZ$907,$BZ335,CN335)</f>
        <v>0</v>
      </c>
      <c r="AH335" s="31" t="n">
        <f aca="false">INDEX(Curves!$A$12:$AZ$907,$BZ335,CO335)</f>
        <v>0</v>
      </c>
      <c r="AI335" s="31"/>
      <c r="AJ335" s="31" t="n">
        <f aca="false">INDEX(Curves!$A$12:$AZ$907,$BZ335,CQ335)</f>
        <v>0</v>
      </c>
      <c r="AK335" s="31" t="n">
        <f aca="false">INDEX(Curves!$A$12:$AZ$907,$BZ335,CR335)</f>
        <v>0</v>
      </c>
      <c r="AL335" s="31" t="n">
        <f aca="false">INDEX(Curves!$A$12:$AZ$907,$BZ335,CS335)</f>
        <v>0</v>
      </c>
      <c r="AM335" s="31"/>
      <c r="AN335" s="31" t="n">
        <f aca="false">INDEX(Curves!$A$12:$AZ$907,$BZ335,CU335)</f>
        <v>0</v>
      </c>
      <c r="AO335" s="31" t="n">
        <f aca="false">INDEX(Curves!$A$12:$AZ$907,$BZ335,CV335)</f>
        <v>0</v>
      </c>
      <c r="AP335" s="31" t="n">
        <f aca="false">INDEX(Curves!$A$12:$AZ$907,$BZ335,CW335)</f>
        <v>0</v>
      </c>
      <c r="AQ335" s="31"/>
      <c r="AR335" s="31" t="n">
        <f aca="false">INDEX(Curves!$A$12:$AZ$907,$BZ335,CY335)</f>
        <v>0</v>
      </c>
      <c r="AS335" s="31" t="n">
        <f aca="false">INDEX(Curves!$A$12:$AZ$907,$BZ335,CZ335)</f>
        <v>0</v>
      </c>
      <c r="AT335" s="31" t="n">
        <f aca="false">INDEX(Curves!$A$12:$AZ$907,$BZ335,DA335)</f>
        <v>0</v>
      </c>
      <c r="AU335" s="31"/>
      <c r="AV335" s="31" t="n">
        <f aca="false">INDEX(Curves!$A$12:$AZ$907,$BZ335,DC335)</f>
        <v>0</v>
      </c>
      <c r="AW335" s="31" t="n">
        <f aca="false">INDEX(Curves!$A$12:$AZ$907,$BZ335,DD335)</f>
        <v>0</v>
      </c>
      <c r="AX335" s="31" t="n">
        <f aca="false">INDEX(Curves!$A$12:$AZ$907,$BZ335,DE335)</f>
        <v>0</v>
      </c>
      <c r="AY335" s="31"/>
      <c r="AZ335" s="31" t="n">
        <f aca="false">INDEX(Curves!$A$12:$AZ$907,$BZ335,DG335)</f>
        <v>0</v>
      </c>
      <c r="BA335" s="31" t="n">
        <f aca="false">INDEX(Curves!$A$12:$AZ$907,$BZ335,DH335)</f>
        <v>0</v>
      </c>
      <c r="BB335" s="31" t="n">
        <f aca="false">INDEX(Curves!$A$12:$AZ$907,$BZ335,DI335)</f>
        <v>0</v>
      </c>
      <c r="BC335" s="31"/>
      <c r="BD335" s="31" t="n">
        <f aca="false">INDEX(Curves!$A$12:$AZ$907,$BZ335,DK335)</f>
        <v>0</v>
      </c>
      <c r="BE335" s="31" t="n">
        <f aca="false">INDEX(Curves!$A$12:$AZ$907,$BZ335,DL335)</f>
        <v>0</v>
      </c>
      <c r="BF335" s="31" t="n">
        <f aca="false">INDEX(Curves!$A$12:$AZ$907,$BZ335,DM335)</f>
        <v>0</v>
      </c>
      <c r="BG335" s="31"/>
      <c r="BH335" s="31" t="n">
        <f aca="false">INDEX(Curves!$A$12:$AZ$907,$BZ335,DO335)</f>
        <v>0</v>
      </c>
      <c r="BI335" s="31" t="n">
        <f aca="false">INDEX(Curves!$A$12:$AZ$907,$BZ335,DP335)</f>
        <v>0</v>
      </c>
      <c r="BJ335" s="31" t="n">
        <f aca="false">INDEX(Curves!$A$12:$AZ$907,$BZ335,DQ335)</f>
        <v>0</v>
      </c>
      <c r="BK335" s="0"/>
      <c r="BL335" s="0"/>
      <c r="BM335" s="51" t="n">
        <f aca="false">BM334</f>
        <v>35916</v>
      </c>
      <c r="BN335" s="51" t="n">
        <f aca="false">EOMONTH(BM335,1)</f>
        <v>35976</v>
      </c>
      <c r="BO335" s="51" t="n">
        <f aca="false">EOMONTH(BN335,1)</f>
        <v>36007</v>
      </c>
      <c r="BP335" s="51" t="n">
        <f aca="false">EOMONTH(BO335,1)</f>
        <v>36038</v>
      </c>
      <c r="BQ335" s="51" t="n">
        <f aca="false">EOMONTH(BP335,1)</f>
        <v>36068</v>
      </c>
      <c r="BR335" s="51" t="n">
        <f aca="false">EOMONTH(BQ335,1)</f>
        <v>36099</v>
      </c>
      <c r="BS335" s="51" t="n">
        <f aca="false">EOMONTH(BR335,1)</f>
        <v>36129</v>
      </c>
      <c r="BT335" s="51" t="n">
        <f aca="false">EOMONTH(BS335,1)</f>
        <v>36160</v>
      </c>
      <c r="BU335" s="51" t="n">
        <f aca="false">EOMONTH(BT335,1)</f>
        <v>36191</v>
      </c>
      <c r="BV335" s="51" t="n">
        <f aca="false">EOMONTH(BU335,1)</f>
        <v>36219</v>
      </c>
      <c r="BW335" s="51" t="n">
        <f aca="false">EOMONTH(BV335,1)</f>
        <v>36250</v>
      </c>
      <c r="BX335" s="52"/>
      <c r="BZ335" s="34" t="n">
        <f aca="false">MATCH(C335,Curves!$C$12:$C$433,0)</f>
        <v>333</v>
      </c>
      <c r="CA335" s="34" t="n">
        <f aca="false">MATCH(CONCATENATE("NG ",TEXT($BM335,"mmm-yyyy")),Curves!$11:$11,0)</f>
        <v>20</v>
      </c>
      <c r="CB335" s="34" t="n">
        <f aca="false">MATCH(CONCATENATE("B ",TEXT($BM335,"mmm-yyyy")),Curves!$11:$11,0)</f>
        <v>8</v>
      </c>
      <c r="CC335" s="34" t="n">
        <f aca="false">MATCH(CONCATENATE("DISC ",TEXT($BM335,"mmm-yyyy")),Curves!$11:$11,0)</f>
        <v>32</v>
      </c>
      <c r="CD335" s="34"/>
      <c r="CE335" s="34" t="n">
        <f aca="false">MATCH(CONCATENATE("NG ",TEXT($BN335,"mmm-yyyy")),Curves!$11:$11,0)</f>
        <v>21</v>
      </c>
      <c r="CF335" s="34" t="n">
        <f aca="false">MATCH(CONCATENATE("B ",TEXT($BN335,"mmm-yyyy")),Curves!$11:$11,0)</f>
        <v>9</v>
      </c>
      <c r="CG335" s="34" t="n">
        <f aca="false">MATCH(CONCATENATE("DISC ",TEXT($BN335,"mmm-yyyy")),Curves!$11:$11,0)</f>
        <v>33</v>
      </c>
      <c r="CH335" s="34"/>
      <c r="CI335" s="34" t="n">
        <f aca="false">MATCH(CONCATENATE("NG ",TEXT($BO335,"mmm-yyyy")),Curves!$11:$11,0)</f>
        <v>22</v>
      </c>
      <c r="CJ335" s="34" t="n">
        <f aca="false">MATCH(CONCATENATE("B ",TEXT($BO335,"mmm-yyyy")),Curves!$11:$11,0)</f>
        <v>10</v>
      </c>
      <c r="CK335" s="34" t="n">
        <f aca="false">MATCH(CONCATENATE("DISC ",TEXT($BO335,"mmm-yyyy")),Curves!$11:$11,0)</f>
        <v>34</v>
      </c>
      <c r="CL335" s="34"/>
      <c r="CM335" s="34" t="n">
        <f aca="false">MATCH(CONCATENATE("NG ",TEXT($BP335,"mmm-yyyy")),Curves!$11:$11,0)</f>
        <v>23</v>
      </c>
      <c r="CN335" s="34" t="n">
        <f aca="false">MATCH(CONCATENATE("B ",TEXT($BP335,"mmm-yyyy")),Curves!$11:$11,0)</f>
        <v>11</v>
      </c>
      <c r="CO335" s="34" t="n">
        <f aca="false">MATCH(CONCATENATE("DISC ",TEXT($BP335,"mmm-yyyy")),Curves!$11:$11,0)</f>
        <v>35</v>
      </c>
      <c r="CP335" s="34"/>
      <c r="CQ335" s="34" t="n">
        <f aca="false">MATCH(CONCATENATE("NG ",TEXT($BQ335,"mmm-yyyy")),Curves!$11:$11,0)</f>
        <v>24</v>
      </c>
      <c r="CR335" s="34" t="n">
        <f aca="false">MATCH(CONCATENATE("B ",TEXT($BQ335,"mmm-yyyy")),Curves!$11:$11,0)</f>
        <v>12</v>
      </c>
      <c r="CS335" s="34" t="n">
        <f aca="false">MATCH(CONCATENATE("DISC ",TEXT($BQ335,"mmm-yyyy")),Curves!$11:$11,0)</f>
        <v>36</v>
      </c>
      <c r="CT335" s="34"/>
      <c r="CU335" s="34" t="n">
        <f aca="false">MATCH(CONCATENATE("NG ",TEXT($BR335,"mmm-yyyy")),Curves!$11:$11,0)</f>
        <v>25</v>
      </c>
      <c r="CV335" s="34" t="n">
        <f aca="false">MATCH(CONCATENATE("B ",TEXT($BR335,"mmm-yyyy")),Curves!$11:$11,0)</f>
        <v>13</v>
      </c>
      <c r="CW335" s="34" t="n">
        <f aca="false">MATCH(CONCATENATE("DISC ",TEXT($BR335,"mmm-yyyy")),Curves!$11:$11,0)</f>
        <v>37</v>
      </c>
      <c r="CX335" s="34"/>
      <c r="CY335" s="34" t="n">
        <f aca="false">MATCH(CONCATENATE("NG ",TEXT($BS335,"mmm-yyyy")),Curves!$11:$11,0)</f>
        <v>26</v>
      </c>
      <c r="CZ335" s="34" t="n">
        <f aca="false">MATCH(CONCATENATE("B ",TEXT($BS335,"mmm-yyyy")),Curves!$11:$11,0)</f>
        <v>14</v>
      </c>
      <c r="DA335" s="34" t="n">
        <f aca="false">MATCH(CONCATENATE("DISC ",TEXT($BS335,"mmm-yyyy")),Curves!$11:$11,0)</f>
        <v>38</v>
      </c>
      <c r="DB335" s="34"/>
      <c r="DC335" s="34" t="n">
        <f aca="false">MATCH(CONCATENATE("NG ",TEXT($BT335,"mmm-yyyy")),Curves!$11:$11,0)</f>
        <v>27</v>
      </c>
      <c r="DD335" s="34" t="n">
        <f aca="false">MATCH(CONCATENATE("B ",TEXT($BT335,"mmm-yyyy")),Curves!$11:$11,0)</f>
        <v>15</v>
      </c>
      <c r="DE335" s="34" t="n">
        <f aca="false">MATCH(CONCATENATE("DISC ",TEXT($BT335,"mmm-yyyy")),Curves!$11:$11,0)</f>
        <v>39</v>
      </c>
      <c r="DF335" s="34"/>
      <c r="DG335" s="34" t="n">
        <f aca="false">MATCH(CONCATENATE("NG ",TEXT($BU335,"mmm-yyyy")),Curves!$11:$11,0)</f>
        <v>28</v>
      </c>
      <c r="DH335" s="34" t="n">
        <f aca="false">MATCH(CONCATENATE("B ",TEXT($BU335,"mmm-yyyy")),Curves!$11:$11,0)</f>
        <v>16</v>
      </c>
      <c r="DI335" s="34" t="n">
        <f aca="false">MATCH(CONCATENATE("DISC ",TEXT($BU335,"mmm-yyyy")),Curves!$11:$11,0)</f>
        <v>40</v>
      </c>
      <c r="DK335" s="34" t="n">
        <f aca="false">MATCH(CONCATENATE("NG ",TEXT($BV335,"mmm-yyyy")),Curves!$11:$11,0)</f>
        <v>29</v>
      </c>
      <c r="DL335" s="34" t="n">
        <f aca="false">MATCH(CONCATENATE("B ",TEXT($BV335,"mmm-yyyy")),Curves!$11:$11,0)</f>
        <v>17</v>
      </c>
      <c r="DM335" s="34" t="n">
        <f aca="false">MATCH(CONCATENATE("DISC ",TEXT($BV335,"mmm-yyyy")),Curves!$11:$11,0)</f>
        <v>41</v>
      </c>
      <c r="DO335" s="34" t="n">
        <f aca="false">MATCH(CONCATENATE("NG ",TEXT($BW335,"mmm-yyyy")),Curves!$11:$11,0)</f>
        <v>30</v>
      </c>
      <c r="DP335" s="34" t="n">
        <f aca="false">MATCH(CONCATENATE("B ",TEXT($BW335,"mmm-yyyy")),Curves!$11:$11,0)</f>
        <v>18</v>
      </c>
      <c r="DQ335" s="34" t="n">
        <f aca="false">MATCH(CONCATENATE("DISC ",TEXT($BW335,"mmm-yyyy")),Curves!$11:$11,0)</f>
        <v>42</v>
      </c>
    </row>
    <row r="336" customFormat="false" ht="12.75" hidden="false" customHeight="false" outlineLevel="0" collapsed="false">
      <c r="B336" s="26" t="n">
        <f aca="false">IF(C336&lt;&gt;"",IF(C336&gt;=(WORKDAY(EOMONTH(C336,0)+1,-2)),EOMONTH(EOMONTH(C336,0)+1,0)+1,EOMONTH(C336,0)+1),"")</f>
        <v>36251</v>
      </c>
      <c r="C336" s="45" t="n">
        <f aca="false">IF(Curves!C345&lt;&gt;"",Curves!C345,"")</f>
        <v>36219</v>
      </c>
      <c r="D336" s="46"/>
      <c r="E336" s="47" t="n">
        <f aca="false">(T336+U336)*V336</f>
        <v>0</v>
      </c>
      <c r="F336" s="47" t="n">
        <f aca="false">(X336+Y336)*Z336</f>
        <v>0</v>
      </c>
      <c r="G336" s="47" t="n">
        <f aca="false">(AB336+AC336)*AD336</f>
        <v>0</v>
      </c>
      <c r="H336" s="47" t="n">
        <f aca="false">(AF336+AG336)*AH336</f>
        <v>0</v>
      </c>
      <c r="I336" s="47" t="n">
        <f aca="false">(AJ336+AK336)*AL336</f>
        <v>0</v>
      </c>
      <c r="J336" s="47" t="n">
        <f aca="false">(AN336+AO336)*AP336</f>
        <v>0</v>
      </c>
      <c r="K336" s="47" t="n">
        <f aca="false">(AR336+AS336)*AT336</f>
        <v>0</v>
      </c>
      <c r="L336" s="47" t="n">
        <f aca="false">(AV336+AW336)*AX336</f>
        <v>0</v>
      </c>
      <c r="M336" s="47" t="n">
        <f aca="false">(AZ336+BA336)*BB336</f>
        <v>0</v>
      </c>
      <c r="N336" s="47" t="n">
        <f aca="false">(BD336+BE336)*BF336</f>
        <v>0</v>
      </c>
      <c r="O336" s="48" t="n">
        <f aca="false">(BH336+BI336)*BJ336</f>
        <v>0</v>
      </c>
      <c r="P336" s="49" t="n">
        <f aca="false">MAX(E336:O336)</f>
        <v>0</v>
      </c>
      <c r="Q336" s="49" t="n">
        <f aca="false">MIN(O336)</f>
        <v>0</v>
      </c>
      <c r="R336" s="50" t="n">
        <f aca="false">P336-Q336</f>
        <v>0</v>
      </c>
      <c r="T336" s="31" t="n">
        <f aca="false">INDEX(Curves!$A$12:$AZ$907,$BZ336,CA336)</f>
        <v>0</v>
      </c>
      <c r="U336" s="31" t="n">
        <f aca="false">INDEX(Curves!$A$12:$AZ$907,$BZ336,CB336)</f>
        <v>0</v>
      </c>
      <c r="V336" s="31" t="n">
        <f aca="false">INDEX(Curves!$A$12:$AZ$907,$BZ336,CC336)</f>
        <v>0</v>
      </c>
      <c r="W336" s="31"/>
      <c r="X336" s="31" t="n">
        <f aca="false">INDEX(Curves!$A$12:$AZ$907,$BZ336,CE336)</f>
        <v>0</v>
      </c>
      <c r="Y336" s="31" t="n">
        <f aca="false">INDEX(Curves!$A$12:$AZ$907,$BZ336,CF336)</f>
        <v>0</v>
      </c>
      <c r="Z336" s="31" t="n">
        <f aca="false">INDEX(Curves!$A$12:$AZ$907,$BZ336,CG336)</f>
        <v>0</v>
      </c>
      <c r="AA336" s="31"/>
      <c r="AB336" s="31" t="n">
        <f aca="false">INDEX(Curves!$A$12:$AZ$907,$BZ336,CI336)</f>
        <v>0</v>
      </c>
      <c r="AC336" s="31" t="n">
        <f aca="false">INDEX(Curves!$A$12:$AZ$907,$BZ336,CJ336)</f>
        <v>0</v>
      </c>
      <c r="AD336" s="31" t="n">
        <f aca="false">INDEX(Curves!$A$12:$AZ$907,$BZ336,CK336)</f>
        <v>0</v>
      </c>
      <c r="AE336" s="31"/>
      <c r="AF336" s="31" t="n">
        <f aca="false">INDEX(Curves!$A$12:$AZ$907,$BZ336,CM336)</f>
        <v>0</v>
      </c>
      <c r="AG336" s="31" t="n">
        <f aca="false">INDEX(Curves!$A$12:$AZ$907,$BZ336,CN336)</f>
        <v>0</v>
      </c>
      <c r="AH336" s="31" t="n">
        <f aca="false">INDEX(Curves!$A$12:$AZ$907,$BZ336,CO336)</f>
        <v>0</v>
      </c>
      <c r="AI336" s="31"/>
      <c r="AJ336" s="31" t="n">
        <f aca="false">INDEX(Curves!$A$12:$AZ$907,$BZ336,CQ336)</f>
        <v>0</v>
      </c>
      <c r="AK336" s="31" t="n">
        <f aca="false">INDEX(Curves!$A$12:$AZ$907,$BZ336,CR336)</f>
        <v>0</v>
      </c>
      <c r="AL336" s="31" t="n">
        <f aca="false">INDEX(Curves!$A$12:$AZ$907,$BZ336,CS336)</f>
        <v>0</v>
      </c>
      <c r="AM336" s="31"/>
      <c r="AN336" s="31" t="n">
        <f aca="false">INDEX(Curves!$A$12:$AZ$907,$BZ336,CU336)</f>
        <v>0</v>
      </c>
      <c r="AO336" s="31" t="n">
        <f aca="false">INDEX(Curves!$A$12:$AZ$907,$BZ336,CV336)</f>
        <v>0</v>
      </c>
      <c r="AP336" s="31" t="n">
        <f aca="false">INDEX(Curves!$A$12:$AZ$907,$BZ336,CW336)</f>
        <v>0</v>
      </c>
      <c r="AQ336" s="31"/>
      <c r="AR336" s="31" t="n">
        <f aca="false">INDEX(Curves!$A$12:$AZ$907,$BZ336,CY336)</f>
        <v>0</v>
      </c>
      <c r="AS336" s="31" t="n">
        <f aca="false">INDEX(Curves!$A$12:$AZ$907,$BZ336,CZ336)</f>
        <v>0</v>
      </c>
      <c r="AT336" s="31" t="n">
        <f aca="false">INDEX(Curves!$A$12:$AZ$907,$BZ336,DA336)</f>
        <v>0</v>
      </c>
      <c r="AU336" s="31"/>
      <c r="AV336" s="31" t="n">
        <f aca="false">INDEX(Curves!$A$12:$AZ$907,$BZ336,DC336)</f>
        <v>0</v>
      </c>
      <c r="AW336" s="31" t="n">
        <f aca="false">INDEX(Curves!$A$12:$AZ$907,$BZ336,DD336)</f>
        <v>0</v>
      </c>
      <c r="AX336" s="31" t="n">
        <f aca="false">INDEX(Curves!$A$12:$AZ$907,$BZ336,DE336)</f>
        <v>0</v>
      </c>
      <c r="AY336" s="31"/>
      <c r="AZ336" s="31" t="n">
        <f aca="false">INDEX(Curves!$A$12:$AZ$907,$BZ336,DG336)</f>
        <v>0</v>
      </c>
      <c r="BA336" s="31" t="n">
        <f aca="false">INDEX(Curves!$A$12:$AZ$907,$BZ336,DH336)</f>
        <v>0</v>
      </c>
      <c r="BB336" s="31" t="n">
        <f aca="false">INDEX(Curves!$A$12:$AZ$907,$BZ336,DI336)</f>
        <v>0</v>
      </c>
      <c r="BC336" s="31"/>
      <c r="BD336" s="31" t="n">
        <f aca="false">INDEX(Curves!$A$12:$AZ$907,$BZ336,DK336)</f>
        <v>0</v>
      </c>
      <c r="BE336" s="31" t="n">
        <f aca="false">INDEX(Curves!$A$12:$AZ$907,$BZ336,DL336)</f>
        <v>0</v>
      </c>
      <c r="BF336" s="31" t="n">
        <f aca="false">INDEX(Curves!$A$12:$AZ$907,$BZ336,DM336)</f>
        <v>0</v>
      </c>
      <c r="BG336" s="31"/>
      <c r="BH336" s="31" t="n">
        <f aca="false">INDEX(Curves!$A$12:$AZ$907,$BZ336,DO336)</f>
        <v>0</v>
      </c>
      <c r="BI336" s="31" t="n">
        <f aca="false">INDEX(Curves!$A$12:$AZ$907,$BZ336,DP336)</f>
        <v>0</v>
      </c>
      <c r="BJ336" s="31" t="n">
        <f aca="false">INDEX(Curves!$A$12:$AZ$907,$BZ336,DQ336)</f>
        <v>0</v>
      </c>
      <c r="BK336" s="0"/>
      <c r="BL336" s="0"/>
      <c r="BM336" s="51" t="n">
        <f aca="false">BM335</f>
        <v>35916</v>
      </c>
      <c r="BN336" s="51" t="n">
        <f aca="false">EOMONTH(BM336,1)</f>
        <v>35976</v>
      </c>
      <c r="BO336" s="51" t="n">
        <f aca="false">EOMONTH(BN336,1)</f>
        <v>36007</v>
      </c>
      <c r="BP336" s="51" t="n">
        <f aca="false">EOMONTH(BO336,1)</f>
        <v>36038</v>
      </c>
      <c r="BQ336" s="51" t="n">
        <f aca="false">EOMONTH(BP336,1)</f>
        <v>36068</v>
      </c>
      <c r="BR336" s="51" t="n">
        <f aca="false">EOMONTH(BQ336,1)</f>
        <v>36099</v>
      </c>
      <c r="BS336" s="51" t="n">
        <f aca="false">EOMONTH(BR336,1)</f>
        <v>36129</v>
      </c>
      <c r="BT336" s="51" t="n">
        <f aca="false">EOMONTH(BS336,1)</f>
        <v>36160</v>
      </c>
      <c r="BU336" s="51" t="n">
        <f aca="false">EOMONTH(BT336,1)</f>
        <v>36191</v>
      </c>
      <c r="BV336" s="51" t="n">
        <f aca="false">EOMONTH(BU336,1)</f>
        <v>36219</v>
      </c>
      <c r="BW336" s="51" t="n">
        <f aca="false">EOMONTH(BV336,1)</f>
        <v>36250</v>
      </c>
      <c r="BX336" s="52"/>
      <c r="BZ336" s="34" t="n">
        <f aca="false">MATCH(C336,Curves!$C$12:$C$433,0)</f>
        <v>334</v>
      </c>
      <c r="CA336" s="34" t="n">
        <f aca="false">MATCH(CONCATENATE("NG ",TEXT($BM336,"mmm-yyyy")),Curves!$11:$11,0)</f>
        <v>20</v>
      </c>
      <c r="CB336" s="34" t="n">
        <f aca="false">MATCH(CONCATENATE("B ",TEXT($BM336,"mmm-yyyy")),Curves!$11:$11,0)</f>
        <v>8</v>
      </c>
      <c r="CC336" s="34" t="n">
        <f aca="false">MATCH(CONCATENATE("DISC ",TEXT($BM336,"mmm-yyyy")),Curves!$11:$11,0)</f>
        <v>32</v>
      </c>
      <c r="CD336" s="34"/>
      <c r="CE336" s="34" t="n">
        <f aca="false">MATCH(CONCATENATE("NG ",TEXT($BN336,"mmm-yyyy")),Curves!$11:$11,0)</f>
        <v>21</v>
      </c>
      <c r="CF336" s="34" t="n">
        <f aca="false">MATCH(CONCATENATE("B ",TEXT($BN336,"mmm-yyyy")),Curves!$11:$11,0)</f>
        <v>9</v>
      </c>
      <c r="CG336" s="34" t="n">
        <f aca="false">MATCH(CONCATENATE("DISC ",TEXT($BN336,"mmm-yyyy")),Curves!$11:$11,0)</f>
        <v>33</v>
      </c>
      <c r="CH336" s="34"/>
      <c r="CI336" s="34" t="n">
        <f aca="false">MATCH(CONCATENATE("NG ",TEXT($BO336,"mmm-yyyy")),Curves!$11:$11,0)</f>
        <v>22</v>
      </c>
      <c r="CJ336" s="34" t="n">
        <f aca="false">MATCH(CONCATENATE("B ",TEXT($BO336,"mmm-yyyy")),Curves!$11:$11,0)</f>
        <v>10</v>
      </c>
      <c r="CK336" s="34" t="n">
        <f aca="false">MATCH(CONCATENATE("DISC ",TEXT($BO336,"mmm-yyyy")),Curves!$11:$11,0)</f>
        <v>34</v>
      </c>
      <c r="CL336" s="34"/>
      <c r="CM336" s="34" t="n">
        <f aca="false">MATCH(CONCATENATE("NG ",TEXT($BP336,"mmm-yyyy")),Curves!$11:$11,0)</f>
        <v>23</v>
      </c>
      <c r="CN336" s="34" t="n">
        <f aca="false">MATCH(CONCATENATE("B ",TEXT($BP336,"mmm-yyyy")),Curves!$11:$11,0)</f>
        <v>11</v>
      </c>
      <c r="CO336" s="34" t="n">
        <f aca="false">MATCH(CONCATENATE("DISC ",TEXT($BP336,"mmm-yyyy")),Curves!$11:$11,0)</f>
        <v>35</v>
      </c>
      <c r="CP336" s="34"/>
      <c r="CQ336" s="34" t="n">
        <f aca="false">MATCH(CONCATENATE("NG ",TEXT($BQ336,"mmm-yyyy")),Curves!$11:$11,0)</f>
        <v>24</v>
      </c>
      <c r="CR336" s="34" t="n">
        <f aca="false">MATCH(CONCATENATE("B ",TEXT($BQ336,"mmm-yyyy")),Curves!$11:$11,0)</f>
        <v>12</v>
      </c>
      <c r="CS336" s="34" t="n">
        <f aca="false">MATCH(CONCATENATE("DISC ",TEXT($BQ336,"mmm-yyyy")),Curves!$11:$11,0)</f>
        <v>36</v>
      </c>
      <c r="CT336" s="34"/>
      <c r="CU336" s="34" t="n">
        <f aca="false">MATCH(CONCATENATE("NG ",TEXT($BR336,"mmm-yyyy")),Curves!$11:$11,0)</f>
        <v>25</v>
      </c>
      <c r="CV336" s="34" t="n">
        <f aca="false">MATCH(CONCATENATE("B ",TEXT($BR336,"mmm-yyyy")),Curves!$11:$11,0)</f>
        <v>13</v>
      </c>
      <c r="CW336" s="34" t="n">
        <f aca="false">MATCH(CONCATENATE("DISC ",TEXT($BR336,"mmm-yyyy")),Curves!$11:$11,0)</f>
        <v>37</v>
      </c>
      <c r="CX336" s="34"/>
      <c r="CY336" s="34" t="n">
        <f aca="false">MATCH(CONCATENATE("NG ",TEXT($BS336,"mmm-yyyy")),Curves!$11:$11,0)</f>
        <v>26</v>
      </c>
      <c r="CZ336" s="34" t="n">
        <f aca="false">MATCH(CONCATENATE("B ",TEXT($BS336,"mmm-yyyy")),Curves!$11:$11,0)</f>
        <v>14</v>
      </c>
      <c r="DA336" s="34" t="n">
        <f aca="false">MATCH(CONCATENATE("DISC ",TEXT($BS336,"mmm-yyyy")),Curves!$11:$11,0)</f>
        <v>38</v>
      </c>
      <c r="DB336" s="34"/>
      <c r="DC336" s="34" t="n">
        <f aca="false">MATCH(CONCATENATE("NG ",TEXT($BT336,"mmm-yyyy")),Curves!$11:$11,0)</f>
        <v>27</v>
      </c>
      <c r="DD336" s="34" t="n">
        <f aca="false">MATCH(CONCATENATE("B ",TEXT($BT336,"mmm-yyyy")),Curves!$11:$11,0)</f>
        <v>15</v>
      </c>
      <c r="DE336" s="34" t="n">
        <f aca="false">MATCH(CONCATENATE("DISC ",TEXT($BT336,"mmm-yyyy")),Curves!$11:$11,0)</f>
        <v>39</v>
      </c>
      <c r="DF336" s="34"/>
      <c r="DG336" s="34" t="n">
        <f aca="false">MATCH(CONCATENATE("NG ",TEXT($BU336,"mmm-yyyy")),Curves!$11:$11,0)</f>
        <v>28</v>
      </c>
      <c r="DH336" s="34" t="n">
        <f aca="false">MATCH(CONCATENATE("B ",TEXT($BU336,"mmm-yyyy")),Curves!$11:$11,0)</f>
        <v>16</v>
      </c>
      <c r="DI336" s="34" t="n">
        <f aca="false">MATCH(CONCATENATE("DISC ",TEXT($BU336,"mmm-yyyy")),Curves!$11:$11,0)</f>
        <v>40</v>
      </c>
      <c r="DK336" s="34" t="n">
        <f aca="false">MATCH(CONCATENATE("NG ",TEXT($BV336,"mmm-yyyy")),Curves!$11:$11,0)</f>
        <v>29</v>
      </c>
      <c r="DL336" s="34" t="n">
        <f aca="false">MATCH(CONCATENATE("B ",TEXT($BV336,"mmm-yyyy")),Curves!$11:$11,0)</f>
        <v>17</v>
      </c>
      <c r="DM336" s="34" t="n">
        <f aca="false">MATCH(CONCATENATE("DISC ",TEXT($BV336,"mmm-yyyy")),Curves!$11:$11,0)</f>
        <v>41</v>
      </c>
      <c r="DO336" s="34" t="n">
        <f aca="false">MATCH(CONCATENATE("NG ",TEXT($BW336,"mmm-yyyy")),Curves!$11:$11,0)</f>
        <v>30</v>
      </c>
      <c r="DP336" s="34" t="n">
        <f aca="false">MATCH(CONCATENATE("B ",TEXT($BW336,"mmm-yyyy")),Curves!$11:$11,0)</f>
        <v>18</v>
      </c>
      <c r="DQ336" s="34" t="n">
        <f aca="false">MATCH(CONCATENATE("DISC ",TEXT($BW336,"mmm-yyyy")),Curves!$11:$11,0)</f>
        <v>42</v>
      </c>
    </row>
    <row r="337" customFormat="false" ht="12.75" hidden="false" customHeight="false" outlineLevel="0" collapsed="false">
      <c r="B337" s="26" t="n">
        <f aca="false">IF(C337&lt;&gt;"",IF(C337&gt;=(WORKDAY(EOMONTH(C337,0)+1,-2)),EOMONTH(EOMONTH(C337,0)+1,0)+1,EOMONTH(C337,0)+1),"")</f>
        <v>36251</v>
      </c>
      <c r="C337" s="45" t="n">
        <f aca="false">IF(Curves!C346&lt;&gt;"",Curves!C346,"")</f>
        <v>36220</v>
      </c>
      <c r="D337" s="46"/>
      <c r="E337" s="47" t="n">
        <f aca="false">(T337+U337)*V337</f>
        <v>0</v>
      </c>
      <c r="F337" s="47" t="n">
        <f aca="false">(X337+Y337)*Z337</f>
        <v>0</v>
      </c>
      <c r="G337" s="47" t="n">
        <f aca="false">(AB337+AC337)*AD337</f>
        <v>0</v>
      </c>
      <c r="H337" s="47" t="n">
        <f aca="false">(AF337+AG337)*AH337</f>
        <v>0</v>
      </c>
      <c r="I337" s="47" t="n">
        <f aca="false">(AJ337+AK337)*AL337</f>
        <v>0</v>
      </c>
      <c r="J337" s="47" t="n">
        <f aca="false">(AN337+AO337)*AP337</f>
        <v>0</v>
      </c>
      <c r="K337" s="47" t="n">
        <f aca="false">(AR337+AS337)*AT337</f>
        <v>0</v>
      </c>
      <c r="L337" s="47" t="n">
        <f aca="false">(AV337+AW337)*AX337</f>
        <v>0</v>
      </c>
      <c r="M337" s="47" t="n">
        <f aca="false">(AZ337+BA337)*BB337</f>
        <v>0</v>
      </c>
      <c r="N337" s="47" t="n">
        <f aca="false">(BD337+BE337)*BF337</f>
        <v>0</v>
      </c>
      <c r="O337" s="48" t="n">
        <f aca="false">(BH337+BI337)*BJ337</f>
        <v>0</v>
      </c>
      <c r="P337" s="49" t="n">
        <f aca="false">MAX(E337:O337)</f>
        <v>0</v>
      </c>
      <c r="Q337" s="49" t="n">
        <f aca="false">MIN(O337)</f>
        <v>0</v>
      </c>
      <c r="R337" s="50" t="n">
        <f aca="false">P337-Q337</f>
        <v>0</v>
      </c>
      <c r="T337" s="31" t="n">
        <f aca="false">INDEX(Curves!$A$12:$AZ$907,$BZ337,CA337)</f>
        <v>0</v>
      </c>
      <c r="U337" s="31" t="n">
        <f aca="false">INDEX(Curves!$A$12:$AZ$907,$BZ337,CB337)</f>
        <v>0</v>
      </c>
      <c r="V337" s="31" t="n">
        <f aca="false">INDEX(Curves!$A$12:$AZ$907,$BZ337,CC337)</f>
        <v>0</v>
      </c>
      <c r="W337" s="31"/>
      <c r="X337" s="31" t="n">
        <f aca="false">INDEX(Curves!$A$12:$AZ$907,$BZ337,CE337)</f>
        <v>0</v>
      </c>
      <c r="Y337" s="31" t="n">
        <f aca="false">INDEX(Curves!$A$12:$AZ$907,$BZ337,CF337)</f>
        <v>0</v>
      </c>
      <c r="Z337" s="31" t="n">
        <f aca="false">INDEX(Curves!$A$12:$AZ$907,$BZ337,CG337)</f>
        <v>0</v>
      </c>
      <c r="AA337" s="31"/>
      <c r="AB337" s="31" t="n">
        <f aca="false">INDEX(Curves!$A$12:$AZ$907,$BZ337,CI337)</f>
        <v>0</v>
      </c>
      <c r="AC337" s="31" t="n">
        <f aca="false">INDEX(Curves!$A$12:$AZ$907,$BZ337,CJ337)</f>
        <v>0</v>
      </c>
      <c r="AD337" s="31" t="n">
        <f aca="false">INDEX(Curves!$A$12:$AZ$907,$BZ337,CK337)</f>
        <v>0</v>
      </c>
      <c r="AE337" s="31"/>
      <c r="AF337" s="31" t="n">
        <f aca="false">INDEX(Curves!$A$12:$AZ$907,$BZ337,CM337)</f>
        <v>0</v>
      </c>
      <c r="AG337" s="31" t="n">
        <f aca="false">INDEX(Curves!$A$12:$AZ$907,$BZ337,CN337)</f>
        <v>0</v>
      </c>
      <c r="AH337" s="31" t="n">
        <f aca="false">INDEX(Curves!$A$12:$AZ$907,$BZ337,CO337)</f>
        <v>0</v>
      </c>
      <c r="AI337" s="31"/>
      <c r="AJ337" s="31" t="n">
        <f aca="false">INDEX(Curves!$A$12:$AZ$907,$BZ337,CQ337)</f>
        <v>0</v>
      </c>
      <c r="AK337" s="31" t="n">
        <f aca="false">INDEX(Curves!$A$12:$AZ$907,$BZ337,CR337)</f>
        <v>0</v>
      </c>
      <c r="AL337" s="31" t="n">
        <f aca="false">INDEX(Curves!$A$12:$AZ$907,$BZ337,CS337)</f>
        <v>0</v>
      </c>
      <c r="AM337" s="31"/>
      <c r="AN337" s="31" t="n">
        <f aca="false">INDEX(Curves!$A$12:$AZ$907,$BZ337,CU337)</f>
        <v>0</v>
      </c>
      <c r="AO337" s="31" t="n">
        <f aca="false">INDEX(Curves!$A$12:$AZ$907,$BZ337,CV337)</f>
        <v>0</v>
      </c>
      <c r="AP337" s="31" t="n">
        <f aca="false">INDEX(Curves!$A$12:$AZ$907,$BZ337,CW337)</f>
        <v>0</v>
      </c>
      <c r="AQ337" s="31"/>
      <c r="AR337" s="31" t="n">
        <f aca="false">INDEX(Curves!$A$12:$AZ$907,$BZ337,CY337)</f>
        <v>0</v>
      </c>
      <c r="AS337" s="31" t="n">
        <f aca="false">INDEX(Curves!$A$12:$AZ$907,$BZ337,CZ337)</f>
        <v>0</v>
      </c>
      <c r="AT337" s="31" t="n">
        <f aca="false">INDEX(Curves!$A$12:$AZ$907,$BZ337,DA337)</f>
        <v>0</v>
      </c>
      <c r="AU337" s="31"/>
      <c r="AV337" s="31" t="n">
        <f aca="false">INDEX(Curves!$A$12:$AZ$907,$BZ337,DC337)</f>
        <v>0</v>
      </c>
      <c r="AW337" s="31" t="n">
        <f aca="false">INDEX(Curves!$A$12:$AZ$907,$BZ337,DD337)</f>
        <v>0</v>
      </c>
      <c r="AX337" s="31" t="n">
        <f aca="false">INDEX(Curves!$A$12:$AZ$907,$BZ337,DE337)</f>
        <v>0</v>
      </c>
      <c r="AY337" s="31"/>
      <c r="AZ337" s="31" t="n">
        <f aca="false">INDEX(Curves!$A$12:$AZ$907,$BZ337,DG337)</f>
        <v>0</v>
      </c>
      <c r="BA337" s="31" t="n">
        <f aca="false">INDEX(Curves!$A$12:$AZ$907,$BZ337,DH337)</f>
        <v>0</v>
      </c>
      <c r="BB337" s="31" t="n">
        <f aca="false">INDEX(Curves!$A$12:$AZ$907,$BZ337,DI337)</f>
        <v>0</v>
      </c>
      <c r="BC337" s="31"/>
      <c r="BD337" s="31" t="n">
        <f aca="false">INDEX(Curves!$A$12:$AZ$907,$BZ337,DK337)</f>
        <v>0</v>
      </c>
      <c r="BE337" s="31" t="n">
        <f aca="false">INDEX(Curves!$A$12:$AZ$907,$BZ337,DL337)</f>
        <v>0</v>
      </c>
      <c r="BF337" s="31" t="n">
        <f aca="false">INDEX(Curves!$A$12:$AZ$907,$BZ337,DM337)</f>
        <v>0</v>
      </c>
      <c r="BG337" s="31"/>
      <c r="BH337" s="31" t="n">
        <f aca="false">INDEX(Curves!$A$12:$AZ$907,$BZ337,DO337)</f>
        <v>0</v>
      </c>
      <c r="BI337" s="31" t="n">
        <f aca="false">INDEX(Curves!$A$12:$AZ$907,$BZ337,DP337)</f>
        <v>0</v>
      </c>
      <c r="BJ337" s="31" t="n">
        <f aca="false">INDEX(Curves!$A$12:$AZ$907,$BZ337,DQ337)</f>
        <v>0</v>
      </c>
      <c r="BK337" s="0"/>
      <c r="BL337" s="0"/>
      <c r="BM337" s="51" t="n">
        <f aca="false">BM336</f>
        <v>35916</v>
      </c>
      <c r="BN337" s="51" t="n">
        <f aca="false">EOMONTH(BM337,1)</f>
        <v>35976</v>
      </c>
      <c r="BO337" s="51" t="n">
        <f aca="false">EOMONTH(BN337,1)</f>
        <v>36007</v>
      </c>
      <c r="BP337" s="51" t="n">
        <f aca="false">EOMONTH(BO337,1)</f>
        <v>36038</v>
      </c>
      <c r="BQ337" s="51" t="n">
        <f aca="false">EOMONTH(BP337,1)</f>
        <v>36068</v>
      </c>
      <c r="BR337" s="51" t="n">
        <f aca="false">EOMONTH(BQ337,1)</f>
        <v>36099</v>
      </c>
      <c r="BS337" s="51" t="n">
        <f aca="false">EOMONTH(BR337,1)</f>
        <v>36129</v>
      </c>
      <c r="BT337" s="51" t="n">
        <f aca="false">EOMONTH(BS337,1)</f>
        <v>36160</v>
      </c>
      <c r="BU337" s="51" t="n">
        <f aca="false">EOMONTH(BT337,1)</f>
        <v>36191</v>
      </c>
      <c r="BV337" s="51" t="n">
        <f aca="false">EOMONTH(BU337,1)</f>
        <v>36219</v>
      </c>
      <c r="BW337" s="51" t="n">
        <f aca="false">EOMONTH(BV337,1)</f>
        <v>36250</v>
      </c>
      <c r="BX337" s="52"/>
      <c r="BZ337" s="34" t="n">
        <f aca="false">MATCH(C337,Curves!$C$12:$C$433,0)</f>
        <v>335</v>
      </c>
      <c r="CA337" s="34" t="n">
        <f aca="false">MATCH(CONCATENATE("NG ",TEXT($BM337,"mmm-yyyy")),Curves!$11:$11,0)</f>
        <v>20</v>
      </c>
      <c r="CB337" s="34" t="n">
        <f aca="false">MATCH(CONCATENATE("B ",TEXT($BM337,"mmm-yyyy")),Curves!$11:$11,0)</f>
        <v>8</v>
      </c>
      <c r="CC337" s="34" t="n">
        <f aca="false">MATCH(CONCATENATE("DISC ",TEXT($BM337,"mmm-yyyy")),Curves!$11:$11,0)</f>
        <v>32</v>
      </c>
      <c r="CD337" s="34"/>
      <c r="CE337" s="34" t="n">
        <f aca="false">MATCH(CONCATENATE("NG ",TEXT($BN337,"mmm-yyyy")),Curves!$11:$11,0)</f>
        <v>21</v>
      </c>
      <c r="CF337" s="34" t="n">
        <f aca="false">MATCH(CONCATENATE("B ",TEXT($BN337,"mmm-yyyy")),Curves!$11:$11,0)</f>
        <v>9</v>
      </c>
      <c r="CG337" s="34" t="n">
        <f aca="false">MATCH(CONCATENATE("DISC ",TEXT($BN337,"mmm-yyyy")),Curves!$11:$11,0)</f>
        <v>33</v>
      </c>
      <c r="CH337" s="34"/>
      <c r="CI337" s="34" t="n">
        <f aca="false">MATCH(CONCATENATE("NG ",TEXT($BO337,"mmm-yyyy")),Curves!$11:$11,0)</f>
        <v>22</v>
      </c>
      <c r="CJ337" s="34" t="n">
        <f aca="false">MATCH(CONCATENATE("B ",TEXT($BO337,"mmm-yyyy")),Curves!$11:$11,0)</f>
        <v>10</v>
      </c>
      <c r="CK337" s="34" t="n">
        <f aca="false">MATCH(CONCATENATE("DISC ",TEXT($BO337,"mmm-yyyy")),Curves!$11:$11,0)</f>
        <v>34</v>
      </c>
      <c r="CL337" s="34"/>
      <c r="CM337" s="34" t="n">
        <f aca="false">MATCH(CONCATENATE("NG ",TEXT($BP337,"mmm-yyyy")),Curves!$11:$11,0)</f>
        <v>23</v>
      </c>
      <c r="CN337" s="34" t="n">
        <f aca="false">MATCH(CONCATENATE("B ",TEXT($BP337,"mmm-yyyy")),Curves!$11:$11,0)</f>
        <v>11</v>
      </c>
      <c r="CO337" s="34" t="n">
        <f aca="false">MATCH(CONCATENATE("DISC ",TEXT($BP337,"mmm-yyyy")),Curves!$11:$11,0)</f>
        <v>35</v>
      </c>
      <c r="CP337" s="34"/>
      <c r="CQ337" s="34" t="n">
        <f aca="false">MATCH(CONCATENATE("NG ",TEXT($BQ337,"mmm-yyyy")),Curves!$11:$11,0)</f>
        <v>24</v>
      </c>
      <c r="CR337" s="34" t="n">
        <f aca="false">MATCH(CONCATENATE("B ",TEXT($BQ337,"mmm-yyyy")),Curves!$11:$11,0)</f>
        <v>12</v>
      </c>
      <c r="CS337" s="34" t="n">
        <f aca="false">MATCH(CONCATENATE("DISC ",TEXT($BQ337,"mmm-yyyy")),Curves!$11:$11,0)</f>
        <v>36</v>
      </c>
      <c r="CT337" s="34"/>
      <c r="CU337" s="34" t="n">
        <f aca="false">MATCH(CONCATENATE("NG ",TEXT($BR337,"mmm-yyyy")),Curves!$11:$11,0)</f>
        <v>25</v>
      </c>
      <c r="CV337" s="34" t="n">
        <f aca="false">MATCH(CONCATENATE("B ",TEXT($BR337,"mmm-yyyy")),Curves!$11:$11,0)</f>
        <v>13</v>
      </c>
      <c r="CW337" s="34" t="n">
        <f aca="false">MATCH(CONCATENATE("DISC ",TEXT($BR337,"mmm-yyyy")),Curves!$11:$11,0)</f>
        <v>37</v>
      </c>
      <c r="CX337" s="34"/>
      <c r="CY337" s="34" t="n">
        <f aca="false">MATCH(CONCATENATE("NG ",TEXT($BS337,"mmm-yyyy")),Curves!$11:$11,0)</f>
        <v>26</v>
      </c>
      <c r="CZ337" s="34" t="n">
        <f aca="false">MATCH(CONCATENATE("B ",TEXT($BS337,"mmm-yyyy")),Curves!$11:$11,0)</f>
        <v>14</v>
      </c>
      <c r="DA337" s="34" t="n">
        <f aca="false">MATCH(CONCATENATE("DISC ",TEXT($BS337,"mmm-yyyy")),Curves!$11:$11,0)</f>
        <v>38</v>
      </c>
      <c r="DB337" s="34"/>
      <c r="DC337" s="34" t="n">
        <f aca="false">MATCH(CONCATENATE("NG ",TEXT($BT337,"mmm-yyyy")),Curves!$11:$11,0)</f>
        <v>27</v>
      </c>
      <c r="DD337" s="34" t="n">
        <f aca="false">MATCH(CONCATENATE("B ",TEXT($BT337,"mmm-yyyy")),Curves!$11:$11,0)</f>
        <v>15</v>
      </c>
      <c r="DE337" s="34" t="n">
        <f aca="false">MATCH(CONCATENATE("DISC ",TEXT($BT337,"mmm-yyyy")),Curves!$11:$11,0)</f>
        <v>39</v>
      </c>
      <c r="DF337" s="34"/>
      <c r="DG337" s="34" t="n">
        <f aca="false">MATCH(CONCATENATE("NG ",TEXT($BU337,"mmm-yyyy")),Curves!$11:$11,0)</f>
        <v>28</v>
      </c>
      <c r="DH337" s="34" t="n">
        <f aca="false">MATCH(CONCATENATE("B ",TEXT($BU337,"mmm-yyyy")),Curves!$11:$11,0)</f>
        <v>16</v>
      </c>
      <c r="DI337" s="34" t="n">
        <f aca="false">MATCH(CONCATENATE("DISC ",TEXT($BU337,"mmm-yyyy")),Curves!$11:$11,0)</f>
        <v>40</v>
      </c>
      <c r="DK337" s="34" t="n">
        <f aca="false">MATCH(CONCATENATE("NG ",TEXT($BV337,"mmm-yyyy")),Curves!$11:$11,0)</f>
        <v>29</v>
      </c>
      <c r="DL337" s="34" t="n">
        <f aca="false">MATCH(CONCATENATE("B ",TEXT($BV337,"mmm-yyyy")),Curves!$11:$11,0)</f>
        <v>17</v>
      </c>
      <c r="DM337" s="34" t="n">
        <f aca="false">MATCH(CONCATENATE("DISC ",TEXT($BV337,"mmm-yyyy")),Curves!$11:$11,0)</f>
        <v>41</v>
      </c>
      <c r="DO337" s="34" t="n">
        <f aca="false">MATCH(CONCATENATE("NG ",TEXT($BW337,"mmm-yyyy")),Curves!$11:$11,0)</f>
        <v>30</v>
      </c>
      <c r="DP337" s="34" t="n">
        <f aca="false">MATCH(CONCATENATE("B ",TEXT($BW337,"mmm-yyyy")),Curves!$11:$11,0)</f>
        <v>18</v>
      </c>
      <c r="DQ337" s="34" t="n">
        <f aca="false">MATCH(CONCATENATE("DISC ",TEXT($BW337,"mmm-yyyy")),Curves!$11:$11,0)</f>
        <v>42</v>
      </c>
    </row>
    <row r="338" customFormat="false" ht="12.75" hidden="false" customHeight="false" outlineLevel="0" collapsed="false">
      <c r="B338" s="26" t="n">
        <f aca="false">IF(C338&lt;&gt;"",IF(C338&gt;=(WORKDAY(EOMONTH(C338,0)+1,-2)),EOMONTH(EOMONTH(C338,0)+1,0)+1,EOMONTH(C338,0)+1),"")</f>
        <v>36251</v>
      </c>
      <c r="C338" s="45" t="n">
        <f aca="false">IF(Curves!C347&lt;&gt;"",Curves!C347,"")</f>
        <v>36221</v>
      </c>
      <c r="D338" s="46"/>
      <c r="E338" s="47" t="n">
        <f aca="false">(T338+U338)*V338</f>
        <v>0</v>
      </c>
      <c r="F338" s="47" t="n">
        <f aca="false">(X338+Y338)*Z338</f>
        <v>0</v>
      </c>
      <c r="G338" s="47" t="n">
        <f aca="false">(AB338+AC338)*AD338</f>
        <v>0</v>
      </c>
      <c r="H338" s="47" t="n">
        <f aca="false">(AF338+AG338)*AH338</f>
        <v>0</v>
      </c>
      <c r="I338" s="47" t="n">
        <f aca="false">(AJ338+AK338)*AL338</f>
        <v>0</v>
      </c>
      <c r="J338" s="47" t="n">
        <f aca="false">(AN338+AO338)*AP338</f>
        <v>0</v>
      </c>
      <c r="K338" s="47" t="n">
        <f aca="false">(AR338+AS338)*AT338</f>
        <v>0</v>
      </c>
      <c r="L338" s="47" t="n">
        <f aca="false">(AV338+AW338)*AX338</f>
        <v>0</v>
      </c>
      <c r="M338" s="47" t="n">
        <f aca="false">(AZ338+BA338)*BB338</f>
        <v>0</v>
      </c>
      <c r="N338" s="47" t="n">
        <f aca="false">(BD338+BE338)*BF338</f>
        <v>0</v>
      </c>
      <c r="O338" s="48" t="n">
        <f aca="false">(BH338+BI338)*BJ338</f>
        <v>0</v>
      </c>
      <c r="P338" s="49" t="n">
        <f aca="false">MAX(E338:O338)</f>
        <v>0</v>
      </c>
      <c r="Q338" s="49" t="n">
        <f aca="false">MIN(O338)</f>
        <v>0</v>
      </c>
      <c r="R338" s="50" t="n">
        <f aca="false">P338-Q338</f>
        <v>0</v>
      </c>
      <c r="T338" s="31" t="n">
        <f aca="false">INDEX(Curves!$A$12:$AZ$907,$BZ338,CA338)</f>
        <v>0</v>
      </c>
      <c r="U338" s="31" t="n">
        <f aca="false">INDEX(Curves!$A$12:$AZ$907,$BZ338,CB338)</f>
        <v>0</v>
      </c>
      <c r="V338" s="31" t="n">
        <f aca="false">INDEX(Curves!$A$12:$AZ$907,$BZ338,CC338)</f>
        <v>0</v>
      </c>
      <c r="W338" s="31"/>
      <c r="X338" s="31" t="n">
        <f aca="false">INDEX(Curves!$A$12:$AZ$907,$BZ338,CE338)</f>
        <v>0</v>
      </c>
      <c r="Y338" s="31" t="n">
        <f aca="false">INDEX(Curves!$A$12:$AZ$907,$BZ338,CF338)</f>
        <v>0</v>
      </c>
      <c r="Z338" s="31" t="n">
        <f aca="false">INDEX(Curves!$A$12:$AZ$907,$BZ338,CG338)</f>
        <v>0</v>
      </c>
      <c r="AA338" s="31"/>
      <c r="AB338" s="31" t="n">
        <f aca="false">INDEX(Curves!$A$12:$AZ$907,$BZ338,CI338)</f>
        <v>0</v>
      </c>
      <c r="AC338" s="31" t="n">
        <f aca="false">INDEX(Curves!$A$12:$AZ$907,$BZ338,CJ338)</f>
        <v>0</v>
      </c>
      <c r="AD338" s="31" t="n">
        <f aca="false">INDEX(Curves!$A$12:$AZ$907,$BZ338,CK338)</f>
        <v>0</v>
      </c>
      <c r="AE338" s="31"/>
      <c r="AF338" s="31" t="n">
        <f aca="false">INDEX(Curves!$A$12:$AZ$907,$BZ338,CM338)</f>
        <v>0</v>
      </c>
      <c r="AG338" s="31" t="n">
        <f aca="false">INDEX(Curves!$A$12:$AZ$907,$BZ338,CN338)</f>
        <v>0</v>
      </c>
      <c r="AH338" s="31" t="n">
        <f aca="false">INDEX(Curves!$A$12:$AZ$907,$BZ338,CO338)</f>
        <v>0</v>
      </c>
      <c r="AI338" s="31"/>
      <c r="AJ338" s="31" t="n">
        <f aca="false">INDEX(Curves!$A$12:$AZ$907,$BZ338,CQ338)</f>
        <v>0</v>
      </c>
      <c r="AK338" s="31" t="n">
        <f aca="false">INDEX(Curves!$A$12:$AZ$907,$BZ338,CR338)</f>
        <v>0</v>
      </c>
      <c r="AL338" s="31" t="n">
        <f aca="false">INDEX(Curves!$A$12:$AZ$907,$BZ338,CS338)</f>
        <v>0</v>
      </c>
      <c r="AM338" s="31"/>
      <c r="AN338" s="31" t="n">
        <f aca="false">INDEX(Curves!$A$12:$AZ$907,$BZ338,CU338)</f>
        <v>0</v>
      </c>
      <c r="AO338" s="31" t="n">
        <f aca="false">INDEX(Curves!$A$12:$AZ$907,$BZ338,CV338)</f>
        <v>0</v>
      </c>
      <c r="AP338" s="31" t="n">
        <f aca="false">INDEX(Curves!$A$12:$AZ$907,$BZ338,CW338)</f>
        <v>0</v>
      </c>
      <c r="AQ338" s="31"/>
      <c r="AR338" s="31" t="n">
        <f aca="false">INDEX(Curves!$A$12:$AZ$907,$BZ338,CY338)</f>
        <v>0</v>
      </c>
      <c r="AS338" s="31" t="n">
        <f aca="false">INDEX(Curves!$A$12:$AZ$907,$BZ338,CZ338)</f>
        <v>0</v>
      </c>
      <c r="AT338" s="31" t="n">
        <f aca="false">INDEX(Curves!$A$12:$AZ$907,$BZ338,DA338)</f>
        <v>0</v>
      </c>
      <c r="AU338" s="31"/>
      <c r="AV338" s="31" t="n">
        <f aca="false">INDEX(Curves!$A$12:$AZ$907,$BZ338,DC338)</f>
        <v>0</v>
      </c>
      <c r="AW338" s="31" t="n">
        <f aca="false">INDEX(Curves!$A$12:$AZ$907,$BZ338,DD338)</f>
        <v>0</v>
      </c>
      <c r="AX338" s="31" t="n">
        <f aca="false">INDEX(Curves!$A$12:$AZ$907,$BZ338,DE338)</f>
        <v>0</v>
      </c>
      <c r="AY338" s="31"/>
      <c r="AZ338" s="31" t="n">
        <f aca="false">INDEX(Curves!$A$12:$AZ$907,$BZ338,DG338)</f>
        <v>0</v>
      </c>
      <c r="BA338" s="31" t="n">
        <f aca="false">INDEX(Curves!$A$12:$AZ$907,$BZ338,DH338)</f>
        <v>0</v>
      </c>
      <c r="BB338" s="31" t="n">
        <f aca="false">INDEX(Curves!$A$12:$AZ$907,$BZ338,DI338)</f>
        <v>0</v>
      </c>
      <c r="BC338" s="31"/>
      <c r="BD338" s="31" t="n">
        <f aca="false">INDEX(Curves!$A$12:$AZ$907,$BZ338,DK338)</f>
        <v>0</v>
      </c>
      <c r="BE338" s="31" t="n">
        <f aca="false">INDEX(Curves!$A$12:$AZ$907,$BZ338,DL338)</f>
        <v>0</v>
      </c>
      <c r="BF338" s="31" t="n">
        <f aca="false">INDEX(Curves!$A$12:$AZ$907,$BZ338,DM338)</f>
        <v>0</v>
      </c>
      <c r="BG338" s="31"/>
      <c r="BH338" s="31" t="n">
        <f aca="false">INDEX(Curves!$A$12:$AZ$907,$BZ338,DO338)</f>
        <v>0</v>
      </c>
      <c r="BI338" s="31" t="n">
        <f aca="false">INDEX(Curves!$A$12:$AZ$907,$BZ338,DP338)</f>
        <v>0</v>
      </c>
      <c r="BJ338" s="31" t="n">
        <f aca="false">INDEX(Curves!$A$12:$AZ$907,$BZ338,DQ338)</f>
        <v>0</v>
      </c>
      <c r="BK338" s="0"/>
      <c r="BL338" s="0"/>
      <c r="BM338" s="51" t="n">
        <f aca="false">BM337</f>
        <v>35916</v>
      </c>
      <c r="BN338" s="51" t="n">
        <f aca="false">EOMONTH(BM338,1)</f>
        <v>35976</v>
      </c>
      <c r="BO338" s="51" t="n">
        <f aca="false">EOMONTH(BN338,1)</f>
        <v>36007</v>
      </c>
      <c r="BP338" s="51" t="n">
        <f aca="false">EOMONTH(BO338,1)</f>
        <v>36038</v>
      </c>
      <c r="BQ338" s="51" t="n">
        <f aca="false">EOMONTH(BP338,1)</f>
        <v>36068</v>
      </c>
      <c r="BR338" s="51" t="n">
        <f aca="false">EOMONTH(BQ338,1)</f>
        <v>36099</v>
      </c>
      <c r="BS338" s="51" t="n">
        <f aca="false">EOMONTH(BR338,1)</f>
        <v>36129</v>
      </c>
      <c r="BT338" s="51" t="n">
        <f aca="false">EOMONTH(BS338,1)</f>
        <v>36160</v>
      </c>
      <c r="BU338" s="51" t="n">
        <f aca="false">EOMONTH(BT338,1)</f>
        <v>36191</v>
      </c>
      <c r="BV338" s="51" t="n">
        <f aca="false">EOMONTH(BU338,1)</f>
        <v>36219</v>
      </c>
      <c r="BW338" s="51" t="n">
        <f aca="false">EOMONTH(BV338,1)</f>
        <v>36250</v>
      </c>
      <c r="BX338" s="52"/>
      <c r="BZ338" s="34" t="n">
        <f aca="false">MATCH(C338,Curves!$C$12:$C$433,0)</f>
        <v>336</v>
      </c>
      <c r="CA338" s="34" t="n">
        <f aca="false">MATCH(CONCATENATE("NG ",TEXT($BM338,"mmm-yyyy")),Curves!$11:$11,0)</f>
        <v>20</v>
      </c>
      <c r="CB338" s="34" t="n">
        <f aca="false">MATCH(CONCATENATE("B ",TEXT($BM338,"mmm-yyyy")),Curves!$11:$11,0)</f>
        <v>8</v>
      </c>
      <c r="CC338" s="34" t="n">
        <f aca="false">MATCH(CONCATENATE("DISC ",TEXT($BM338,"mmm-yyyy")),Curves!$11:$11,0)</f>
        <v>32</v>
      </c>
      <c r="CD338" s="34"/>
      <c r="CE338" s="34" t="n">
        <f aca="false">MATCH(CONCATENATE("NG ",TEXT($BN338,"mmm-yyyy")),Curves!$11:$11,0)</f>
        <v>21</v>
      </c>
      <c r="CF338" s="34" t="n">
        <f aca="false">MATCH(CONCATENATE("B ",TEXT($BN338,"mmm-yyyy")),Curves!$11:$11,0)</f>
        <v>9</v>
      </c>
      <c r="CG338" s="34" t="n">
        <f aca="false">MATCH(CONCATENATE("DISC ",TEXT($BN338,"mmm-yyyy")),Curves!$11:$11,0)</f>
        <v>33</v>
      </c>
      <c r="CH338" s="34"/>
      <c r="CI338" s="34" t="n">
        <f aca="false">MATCH(CONCATENATE("NG ",TEXT($BO338,"mmm-yyyy")),Curves!$11:$11,0)</f>
        <v>22</v>
      </c>
      <c r="CJ338" s="34" t="n">
        <f aca="false">MATCH(CONCATENATE("B ",TEXT($BO338,"mmm-yyyy")),Curves!$11:$11,0)</f>
        <v>10</v>
      </c>
      <c r="CK338" s="34" t="n">
        <f aca="false">MATCH(CONCATENATE("DISC ",TEXT($BO338,"mmm-yyyy")),Curves!$11:$11,0)</f>
        <v>34</v>
      </c>
      <c r="CL338" s="34"/>
      <c r="CM338" s="34" t="n">
        <f aca="false">MATCH(CONCATENATE("NG ",TEXT($BP338,"mmm-yyyy")),Curves!$11:$11,0)</f>
        <v>23</v>
      </c>
      <c r="CN338" s="34" t="n">
        <f aca="false">MATCH(CONCATENATE("B ",TEXT($BP338,"mmm-yyyy")),Curves!$11:$11,0)</f>
        <v>11</v>
      </c>
      <c r="CO338" s="34" t="n">
        <f aca="false">MATCH(CONCATENATE("DISC ",TEXT($BP338,"mmm-yyyy")),Curves!$11:$11,0)</f>
        <v>35</v>
      </c>
      <c r="CP338" s="34"/>
      <c r="CQ338" s="34" t="n">
        <f aca="false">MATCH(CONCATENATE("NG ",TEXT($BQ338,"mmm-yyyy")),Curves!$11:$11,0)</f>
        <v>24</v>
      </c>
      <c r="CR338" s="34" t="n">
        <f aca="false">MATCH(CONCATENATE("B ",TEXT($BQ338,"mmm-yyyy")),Curves!$11:$11,0)</f>
        <v>12</v>
      </c>
      <c r="CS338" s="34" t="n">
        <f aca="false">MATCH(CONCATENATE("DISC ",TEXT($BQ338,"mmm-yyyy")),Curves!$11:$11,0)</f>
        <v>36</v>
      </c>
      <c r="CT338" s="34"/>
      <c r="CU338" s="34" t="n">
        <f aca="false">MATCH(CONCATENATE("NG ",TEXT($BR338,"mmm-yyyy")),Curves!$11:$11,0)</f>
        <v>25</v>
      </c>
      <c r="CV338" s="34" t="n">
        <f aca="false">MATCH(CONCATENATE("B ",TEXT($BR338,"mmm-yyyy")),Curves!$11:$11,0)</f>
        <v>13</v>
      </c>
      <c r="CW338" s="34" t="n">
        <f aca="false">MATCH(CONCATENATE("DISC ",TEXT($BR338,"mmm-yyyy")),Curves!$11:$11,0)</f>
        <v>37</v>
      </c>
      <c r="CX338" s="34"/>
      <c r="CY338" s="34" t="n">
        <f aca="false">MATCH(CONCATENATE("NG ",TEXT($BS338,"mmm-yyyy")),Curves!$11:$11,0)</f>
        <v>26</v>
      </c>
      <c r="CZ338" s="34" t="n">
        <f aca="false">MATCH(CONCATENATE("B ",TEXT($BS338,"mmm-yyyy")),Curves!$11:$11,0)</f>
        <v>14</v>
      </c>
      <c r="DA338" s="34" t="n">
        <f aca="false">MATCH(CONCATENATE("DISC ",TEXT($BS338,"mmm-yyyy")),Curves!$11:$11,0)</f>
        <v>38</v>
      </c>
      <c r="DB338" s="34"/>
      <c r="DC338" s="34" t="n">
        <f aca="false">MATCH(CONCATENATE("NG ",TEXT($BT338,"mmm-yyyy")),Curves!$11:$11,0)</f>
        <v>27</v>
      </c>
      <c r="DD338" s="34" t="n">
        <f aca="false">MATCH(CONCATENATE("B ",TEXT($BT338,"mmm-yyyy")),Curves!$11:$11,0)</f>
        <v>15</v>
      </c>
      <c r="DE338" s="34" t="n">
        <f aca="false">MATCH(CONCATENATE("DISC ",TEXT($BT338,"mmm-yyyy")),Curves!$11:$11,0)</f>
        <v>39</v>
      </c>
      <c r="DF338" s="34"/>
      <c r="DG338" s="34" t="n">
        <f aca="false">MATCH(CONCATENATE("NG ",TEXT($BU338,"mmm-yyyy")),Curves!$11:$11,0)</f>
        <v>28</v>
      </c>
      <c r="DH338" s="34" t="n">
        <f aca="false">MATCH(CONCATENATE("B ",TEXT($BU338,"mmm-yyyy")),Curves!$11:$11,0)</f>
        <v>16</v>
      </c>
      <c r="DI338" s="34" t="n">
        <f aca="false">MATCH(CONCATENATE("DISC ",TEXT($BU338,"mmm-yyyy")),Curves!$11:$11,0)</f>
        <v>40</v>
      </c>
      <c r="DK338" s="34" t="n">
        <f aca="false">MATCH(CONCATENATE("NG ",TEXT($BV338,"mmm-yyyy")),Curves!$11:$11,0)</f>
        <v>29</v>
      </c>
      <c r="DL338" s="34" t="n">
        <f aca="false">MATCH(CONCATENATE("B ",TEXT($BV338,"mmm-yyyy")),Curves!$11:$11,0)</f>
        <v>17</v>
      </c>
      <c r="DM338" s="34" t="n">
        <f aca="false">MATCH(CONCATENATE("DISC ",TEXT($BV338,"mmm-yyyy")),Curves!$11:$11,0)</f>
        <v>41</v>
      </c>
      <c r="DO338" s="34" t="n">
        <f aca="false">MATCH(CONCATENATE("NG ",TEXT($BW338,"mmm-yyyy")),Curves!$11:$11,0)</f>
        <v>30</v>
      </c>
      <c r="DP338" s="34" t="n">
        <f aca="false">MATCH(CONCATENATE("B ",TEXT($BW338,"mmm-yyyy")),Curves!$11:$11,0)</f>
        <v>18</v>
      </c>
      <c r="DQ338" s="34" t="n">
        <f aca="false">MATCH(CONCATENATE("DISC ",TEXT($BW338,"mmm-yyyy")),Curves!$11:$11,0)</f>
        <v>42</v>
      </c>
    </row>
    <row r="339" customFormat="false" ht="12.75" hidden="false" customHeight="false" outlineLevel="0" collapsed="false">
      <c r="B339" s="26" t="n">
        <f aca="false">IF(C339&lt;&gt;"",IF(C339&gt;=(WORKDAY(EOMONTH(C339,0)+1,-2)),EOMONTH(EOMONTH(C339,0)+1,0)+1,EOMONTH(C339,0)+1),"")</f>
        <v>36251</v>
      </c>
      <c r="C339" s="45" t="n">
        <f aca="false">IF(Curves!C348&lt;&gt;"",Curves!C348,"")</f>
        <v>36222</v>
      </c>
      <c r="D339" s="46"/>
      <c r="E339" s="47" t="n">
        <f aca="false">(T339+U339)*V339</f>
        <v>0</v>
      </c>
      <c r="F339" s="47" t="n">
        <f aca="false">(X339+Y339)*Z339</f>
        <v>0</v>
      </c>
      <c r="G339" s="47" t="n">
        <f aca="false">(AB339+AC339)*AD339</f>
        <v>0</v>
      </c>
      <c r="H339" s="47" t="n">
        <f aca="false">(AF339+AG339)*AH339</f>
        <v>0</v>
      </c>
      <c r="I339" s="47" t="n">
        <f aca="false">(AJ339+AK339)*AL339</f>
        <v>0</v>
      </c>
      <c r="J339" s="47" t="n">
        <f aca="false">(AN339+AO339)*AP339</f>
        <v>0</v>
      </c>
      <c r="K339" s="47" t="n">
        <f aca="false">(AR339+AS339)*AT339</f>
        <v>0</v>
      </c>
      <c r="L339" s="47" t="n">
        <f aca="false">(AV339+AW339)*AX339</f>
        <v>0</v>
      </c>
      <c r="M339" s="47" t="n">
        <f aca="false">(AZ339+BA339)*BB339</f>
        <v>0</v>
      </c>
      <c r="N339" s="47" t="n">
        <f aca="false">(BD339+BE339)*BF339</f>
        <v>0</v>
      </c>
      <c r="O339" s="48" t="n">
        <f aca="false">(BH339+BI339)*BJ339</f>
        <v>0</v>
      </c>
      <c r="P339" s="49" t="n">
        <f aca="false">MAX(E339:O339)</f>
        <v>0</v>
      </c>
      <c r="Q339" s="49" t="n">
        <f aca="false">MIN(O339)</f>
        <v>0</v>
      </c>
      <c r="R339" s="50" t="n">
        <f aca="false">P339-Q339</f>
        <v>0</v>
      </c>
      <c r="T339" s="31" t="n">
        <f aca="false">INDEX(Curves!$A$12:$AZ$907,$BZ339,CA339)</f>
        <v>0</v>
      </c>
      <c r="U339" s="31" t="n">
        <f aca="false">INDEX(Curves!$A$12:$AZ$907,$BZ339,CB339)</f>
        <v>0</v>
      </c>
      <c r="V339" s="31" t="n">
        <f aca="false">INDEX(Curves!$A$12:$AZ$907,$BZ339,CC339)</f>
        <v>0</v>
      </c>
      <c r="W339" s="31"/>
      <c r="X339" s="31" t="n">
        <f aca="false">INDEX(Curves!$A$12:$AZ$907,$BZ339,CE339)</f>
        <v>0</v>
      </c>
      <c r="Y339" s="31" t="n">
        <f aca="false">INDEX(Curves!$A$12:$AZ$907,$BZ339,CF339)</f>
        <v>0</v>
      </c>
      <c r="Z339" s="31" t="n">
        <f aca="false">INDEX(Curves!$A$12:$AZ$907,$BZ339,CG339)</f>
        <v>0</v>
      </c>
      <c r="AA339" s="31"/>
      <c r="AB339" s="31" t="n">
        <f aca="false">INDEX(Curves!$A$12:$AZ$907,$BZ339,CI339)</f>
        <v>0</v>
      </c>
      <c r="AC339" s="31" t="n">
        <f aca="false">INDEX(Curves!$A$12:$AZ$907,$BZ339,CJ339)</f>
        <v>0</v>
      </c>
      <c r="AD339" s="31" t="n">
        <f aca="false">INDEX(Curves!$A$12:$AZ$907,$BZ339,CK339)</f>
        <v>0</v>
      </c>
      <c r="AE339" s="31"/>
      <c r="AF339" s="31" t="n">
        <f aca="false">INDEX(Curves!$A$12:$AZ$907,$BZ339,CM339)</f>
        <v>0</v>
      </c>
      <c r="AG339" s="31" t="n">
        <f aca="false">INDEX(Curves!$A$12:$AZ$907,$BZ339,CN339)</f>
        <v>0</v>
      </c>
      <c r="AH339" s="31" t="n">
        <f aca="false">INDEX(Curves!$A$12:$AZ$907,$BZ339,CO339)</f>
        <v>0</v>
      </c>
      <c r="AI339" s="31"/>
      <c r="AJ339" s="31" t="n">
        <f aca="false">INDEX(Curves!$A$12:$AZ$907,$BZ339,CQ339)</f>
        <v>0</v>
      </c>
      <c r="AK339" s="31" t="n">
        <f aca="false">INDEX(Curves!$A$12:$AZ$907,$BZ339,CR339)</f>
        <v>0</v>
      </c>
      <c r="AL339" s="31" t="n">
        <f aca="false">INDEX(Curves!$A$12:$AZ$907,$BZ339,CS339)</f>
        <v>0</v>
      </c>
      <c r="AM339" s="31"/>
      <c r="AN339" s="31" t="n">
        <f aca="false">INDEX(Curves!$A$12:$AZ$907,$BZ339,CU339)</f>
        <v>0</v>
      </c>
      <c r="AO339" s="31" t="n">
        <f aca="false">INDEX(Curves!$A$12:$AZ$907,$BZ339,CV339)</f>
        <v>0</v>
      </c>
      <c r="AP339" s="31" t="n">
        <f aca="false">INDEX(Curves!$A$12:$AZ$907,$BZ339,CW339)</f>
        <v>0</v>
      </c>
      <c r="AQ339" s="31"/>
      <c r="AR339" s="31" t="n">
        <f aca="false">INDEX(Curves!$A$12:$AZ$907,$BZ339,CY339)</f>
        <v>0</v>
      </c>
      <c r="AS339" s="31" t="n">
        <f aca="false">INDEX(Curves!$A$12:$AZ$907,$BZ339,CZ339)</f>
        <v>0</v>
      </c>
      <c r="AT339" s="31" t="n">
        <f aca="false">INDEX(Curves!$A$12:$AZ$907,$BZ339,DA339)</f>
        <v>0</v>
      </c>
      <c r="AU339" s="31"/>
      <c r="AV339" s="31" t="n">
        <f aca="false">INDEX(Curves!$A$12:$AZ$907,$BZ339,DC339)</f>
        <v>0</v>
      </c>
      <c r="AW339" s="31" t="n">
        <f aca="false">INDEX(Curves!$A$12:$AZ$907,$BZ339,DD339)</f>
        <v>0</v>
      </c>
      <c r="AX339" s="31" t="n">
        <f aca="false">INDEX(Curves!$A$12:$AZ$907,$BZ339,DE339)</f>
        <v>0</v>
      </c>
      <c r="AY339" s="31"/>
      <c r="AZ339" s="31" t="n">
        <f aca="false">INDEX(Curves!$A$12:$AZ$907,$BZ339,DG339)</f>
        <v>0</v>
      </c>
      <c r="BA339" s="31" t="n">
        <f aca="false">INDEX(Curves!$A$12:$AZ$907,$BZ339,DH339)</f>
        <v>0</v>
      </c>
      <c r="BB339" s="31" t="n">
        <f aca="false">INDEX(Curves!$A$12:$AZ$907,$BZ339,DI339)</f>
        <v>0</v>
      </c>
      <c r="BC339" s="31"/>
      <c r="BD339" s="31" t="n">
        <f aca="false">INDEX(Curves!$A$12:$AZ$907,$BZ339,DK339)</f>
        <v>0</v>
      </c>
      <c r="BE339" s="31" t="n">
        <f aca="false">INDEX(Curves!$A$12:$AZ$907,$BZ339,DL339)</f>
        <v>0</v>
      </c>
      <c r="BF339" s="31" t="n">
        <f aca="false">INDEX(Curves!$A$12:$AZ$907,$BZ339,DM339)</f>
        <v>0</v>
      </c>
      <c r="BG339" s="31"/>
      <c r="BH339" s="31" t="n">
        <f aca="false">INDEX(Curves!$A$12:$AZ$907,$BZ339,DO339)</f>
        <v>0</v>
      </c>
      <c r="BI339" s="31" t="n">
        <f aca="false">INDEX(Curves!$A$12:$AZ$907,$BZ339,DP339)</f>
        <v>0</v>
      </c>
      <c r="BJ339" s="31" t="n">
        <f aca="false">INDEX(Curves!$A$12:$AZ$907,$BZ339,DQ339)</f>
        <v>0</v>
      </c>
      <c r="BK339" s="0"/>
      <c r="BL339" s="0"/>
      <c r="BM339" s="51" t="n">
        <f aca="false">BM338</f>
        <v>35916</v>
      </c>
      <c r="BN339" s="51" t="n">
        <f aca="false">EOMONTH(BM339,1)</f>
        <v>35976</v>
      </c>
      <c r="BO339" s="51" t="n">
        <f aca="false">EOMONTH(BN339,1)</f>
        <v>36007</v>
      </c>
      <c r="BP339" s="51" t="n">
        <f aca="false">EOMONTH(BO339,1)</f>
        <v>36038</v>
      </c>
      <c r="BQ339" s="51" t="n">
        <f aca="false">EOMONTH(BP339,1)</f>
        <v>36068</v>
      </c>
      <c r="BR339" s="51" t="n">
        <f aca="false">EOMONTH(BQ339,1)</f>
        <v>36099</v>
      </c>
      <c r="BS339" s="51" t="n">
        <f aca="false">EOMONTH(BR339,1)</f>
        <v>36129</v>
      </c>
      <c r="BT339" s="51" t="n">
        <f aca="false">EOMONTH(BS339,1)</f>
        <v>36160</v>
      </c>
      <c r="BU339" s="51" t="n">
        <f aca="false">EOMONTH(BT339,1)</f>
        <v>36191</v>
      </c>
      <c r="BV339" s="51" t="n">
        <f aca="false">EOMONTH(BU339,1)</f>
        <v>36219</v>
      </c>
      <c r="BW339" s="51" t="n">
        <f aca="false">EOMONTH(BV339,1)</f>
        <v>36250</v>
      </c>
      <c r="BX339" s="52"/>
      <c r="BZ339" s="34" t="n">
        <f aca="false">MATCH(C339,Curves!$C$12:$C$433,0)</f>
        <v>337</v>
      </c>
      <c r="CA339" s="34" t="n">
        <f aca="false">MATCH(CONCATENATE("NG ",TEXT($BM339,"mmm-yyyy")),Curves!$11:$11,0)</f>
        <v>20</v>
      </c>
      <c r="CB339" s="34" t="n">
        <f aca="false">MATCH(CONCATENATE("B ",TEXT($BM339,"mmm-yyyy")),Curves!$11:$11,0)</f>
        <v>8</v>
      </c>
      <c r="CC339" s="34" t="n">
        <f aca="false">MATCH(CONCATENATE("DISC ",TEXT($BM339,"mmm-yyyy")),Curves!$11:$11,0)</f>
        <v>32</v>
      </c>
      <c r="CD339" s="34"/>
      <c r="CE339" s="34" t="n">
        <f aca="false">MATCH(CONCATENATE("NG ",TEXT($BN339,"mmm-yyyy")),Curves!$11:$11,0)</f>
        <v>21</v>
      </c>
      <c r="CF339" s="34" t="n">
        <f aca="false">MATCH(CONCATENATE("B ",TEXT($BN339,"mmm-yyyy")),Curves!$11:$11,0)</f>
        <v>9</v>
      </c>
      <c r="CG339" s="34" t="n">
        <f aca="false">MATCH(CONCATENATE("DISC ",TEXT($BN339,"mmm-yyyy")),Curves!$11:$11,0)</f>
        <v>33</v>
      </c>
      <c r="CH339" s="34"/>
      <c r="CI339" s="34" t="n">
        <f aca="false">MATCH(CONCATENATE("NG ",TEXT($BO339,"mmm-yyyy")),Curves!$11:$11,0)</f>
        <v>22</v>
      </c>
      <c r="CJ339" s="34" t="n">
        <f aca="false">MATCH(CONCATENATE("B ",TEXT($BO339,"mmm-yyyy")),Curves!$11:$11,0)</f>
        <v>10</v>
      </c>
      <c r="CK339" s="34" t="n">
        <f aca="false">MATCH(CONCATENATE("DISC ",TEXT($BO339,"mmm-yyyy")),Curves!$11:$11,0)</f>
        <v>34</v>
      </c>
      <c r="CL339" s="34"/>
      <c r="CM339" s="34" t="n">
        <f aca="false">MATCH(CONCATENATE("NG ",TEXT($BP339,"mmm-yyyy")),Curves!$11:$11,0)</f>
        <v>23</v>
      </c>
      <c r="CN339" s="34" t="n">
        <f aca="false">MATCH(CONCATENATE("B ",TEXT($BP339,"mmm-yyyy")),Curves!$11:$11,0)</f>
        <v>11</v>
      </c>
      <c r="CO339" s="34" t="n">
        <f aca="false">MATCH(CONCATENATE("DISC ",TEXT($BP339,"mmm-yyyy")),Curves!$11:$11,0)</f>
        <v>35</v>
      </c>
      <c r="CP339" s="34"/>
      <c r="CQ339" s="34" t="n">
        <f aca="false">MATCH(CONCATENATE("NG ",TEXT($BQ339,"mmm-yyyy")),Curves!$11:$11,0)</f>
        <v>24</v>
      </c>
      <c r="CR339" s="34" t="n">
        <f aca="false">MATCH(CONCATENATE("B ",TEXT($BQ339,"mmm-yyyy")),Curves!$11:$11,0)</f>
        <v>12</v>
      </c>
      <c r="CS339" s="34" t="n">
        <f aca="false">MATCH(CONCATENATE("DISC ",TEXT($BQ339,"mmm-yyyy")),Curves!$11:$11,0)</f>
        <v>36</v>
      </c>
      <c r="CT339" s="34"/>
      <c r="CU339" s="34" t="n">
        <f aca="false">MATCH(CONCATENATE("NG ",TEXT($BR339,"mmm-yyyy")),Curves!$11:$11,0)</f>
        <v>25</v>
      </c>
      <c r="CV339" s="34" t="n">
        <f aca="false">MATCH(CONCATENATE("B ",TEXT($BR339,"mmm-yyyy")),Curves!$11:$11,0)</f>
        <v>13</v>
      </c>
      <c r="CW339" s="34" t="n">
        <f aca="false">MATCH(CONCATENATE("DISC ",TEXT($BR339,"mmm-yyyy")),Curves!$11:$11,0)</f>
        <v>37</v>
      </c>
      <c r="CX339" s="34"/>
      <c r="CY339" s="34" t="n">
        <f aca="false">MATCH(CONCATENATE("NG ",TEXT($BS339,"mmm-yyyy")),Curves!$11:$11,0)</f>
        <v>26</v>
      </c>
      <c r="CZ339" s="34" t="n">
        <f aca="false">MATCH(CONCATENATE("B ",TEXT($BS339,"mmm-yyyy")),Curves!$11:$11,0)</f>
        <v>14</v>
      </c>
      <c r="DA339" s="34" t="n">
        <f aca="false">MATCH(CONCATENATE("DISC ",TEXT($BS339,"mmm-yyyy")),Curves!$11:$11,0)</f>
        <v>38</v>
      </c>
      <c r="DB339" s="34"/>
      <c r="DC339" s="34" t="n">
        <f aca="false">MATCH(CONCATENATE("NG ",TEXT($BT339,"mmm-yyyy")),Curves!$11:$11,0)</f>
        <v>27</v>
      </c>
      <c r="DD339" s="34" t="n">
        <f aca="false">MATCH(CONCATENATE("B ",TEXT($BT339,"mmm-yyyy")),Curves!$11:$11,0)</f>
        <v>15</v>
      </c>
      <c r="DE339" s="34" t="n">
        <f aca="false">MATCH(CONCATENATE("DISC ",TEXT($BT339,"mmm-yyyy")),Curves!$11:$11,0)</f>
        <v>39</v>
      </c>
      <c r="DF339" s="34"/>
      <c r="DG339" s="34" t="n">
        <f aca="false">MATCH(CONCATENATE("NG ",TEXT($BU339,"mmm-yyyy")),Curves!$11:$11,0)</f>
        <v>28</v>
      </c>
      <c r="DH339" s="34" t="n">
        <f aca="false">MATCH(CONCATENATE("B ",TEXT($BU339,"mmm-yyyy")),Curves!$11:$11,0)</f>
        <v>16</v>
      </c>
      <c r="DI339" s="34" t="n">
        <f aca="false">MATCH(CONCATENATE("DISC ",TEXT($BU339,"mmm-yyyy")),Curves!$11:$11,0)</f>
        <v>40</v>
      </c>
      <c r="DK339" s="34" t="n">
        <f aca="false">MATCH(CONCATENATE("NG ",TEXT($BV339,"mmm-yyyy")),Curves!$11:$11,0)</f>
        <v>29</v>
      </c>
      <c r="DL339" s="34" t="n">
        <f aca="false">MATCH(CONCATENATE("B ",TEXT($BV339,"mmm-yyyy")),Curves!$11:$11,0)</f>
        <v>17</v>
      </c>
      <c r="DM339" s="34" t="n">
        <f aca="false">MATCH(CONCATENATE("DISC ",TEXT($BV339,"mmm-yyyy")),Curves!$11:$11,0)</f>
        <v>41</v>
      </c>
      <c r="DO339" s="34" t="n">
        <f aca="false">MATCH(CONCATENATE("NG ",TEXT($BW339,"mmm-yyyy")),Curves!$11:$11,0)</f>
        <v>30</v>
      </c>
      <c r="DP339" s="34" t="n">
        <f aca="false">MATCH(CONCATENATE("B ",TEXT($BW339,"mmm-yyyy")),Curves!$11:$11,0)</f>
        <v>18</v>
      </c>
      <c r="DQ339" s="34" t="n">
        <f aca="false">MATCH(CONCATENATE("DISC ",TEXT($BW339,"mmm-yyyy")),Curves!$11:$11,0)</f>
        <v>42</v>
      </c>
    </row>
    <row r="340" customFormat="false" ht="12.75" hidden="false" customHeight="false" outlineLevel="0" collapsed="false">
      <c r="B340" s="26" t="n">
        <f aca="false">IF(C340&lt;&gt;"",IF(C340&gt;=(WORKDAY(EOMONTH(C340,0)+1,-2)),EOMONTH(EOMONTH(C340,0)+1,0)+1,EOMONTH(C340,0)+1),"")</f>
        <v>36251</v>
      </c>
      <c r="C340" s="45" t="n">
        <f aca="false">IF(Curves!C349&lt;&gt;"",Curves!C349,"")</f>
        <v>36223</v>
      </c>
      <c r="D340" s="46"/>
      <c r="E340" s="47" t="n">
        <f aca="false">(T340+U340)*V340</f>
        <v>0</v>
      </c>
      <c r="F340" s="47" t="n">
        <f aca="false">(X340+Y340)*Z340</f>
        <v>0</v>
      </c>
      <c r="G340" s="47" t="n">
        <f aca="false">(AB340+AC340)*AD340</f>
        <v>0</v>
      </c>
      <c r="H340" s="47" t="n">
        <f aca="false">(AF340+AG340)*AH340</f>
        <v>0</v>
      </c>
      <c r="I340" s="47" t="n">
        <f aca="false">(AJ340+AK340)*AL340</f>
        <v>0</v>
      </c>
      <c r="J340" s="47" t="n">
        <f aca="false">(AN340+AO340)*AP340</f>
        <v>0</v>
      </c>
      <c r="K340" s="47" t="n">
        <f aca="false">(AR340+AS340)*AT340</f>
        <v>0</v>
      </c>
      <c r="L340" s="47" t="n">
        <f aca="false">(AV340+AW340)*AX340</f>
        <v>0</v>
      </c>
      <c r="M340" s="47" t="n">
        <f aca="false">(AZ340+BA340)*BB340</f>
        <v>0</v>
      </c>
      <c r="N340" s="47" t="n">
        <f aca="false">(BD340+BE340)*BF340</f>
        <v>0</v>
      </c>
      <c r="O340" s="48" t="n">
        <f aca="false">(BH340+BI340)*BJ340</f>
        <v>0</v>
      </c>
      <c r="P340" s="49" t="n">
        <f aca="false">MAX(E340:O340)</f>
        <v>0</v>
      </c>
      <c r="Q340" s="49" t="n">
        <f aca="false">MIN(O340)</f>
        <v>0</v>
      </c>
      <c r="R340" s="50" t="n">
        <f aca="false">P340-Q340</f>
        <v>0</v>
      </c>
      <c r="T340" s="31" t="n">
        <f aca="false">INDEX(Curves!$A$12:$AZ$907,$BZ340,CA340)</f>
        <v>0</v>
      </c>
      <c r="U340" s="31" t="n">
        <f aca="false">INDEX(Curves!$A$12:$AZ$907,$BZ340,CB340)</f>
        <v>0</v>
      </c>
      <c r="V340" s="31" t="n">
        <f aca="false">INDEX(Curves!$A$12:$AZ$907,$BZ340,CC340)</f>
        <v>0</v>
      </c>
      <c r="W340" s="31"/>
      <c r="X340" s="31" t="n">
        <f aca="false">INDEX(Curves!$A$12:$AZ$907,$BZ340,CE340)</f>
        <v>0</v>
      </c>
      <c r="Y340" s="31" t="n">
        <f aca="false">INDEX(Curves!$A$12:$AZ$907,$BZ340,CF340)</f>
        <v>0</v>
      </c>
      <c r="Z340" s="31" t="n">
        <f aca="false">INDEX(Curves!$A$12:$AZ$907,$BZ340,CG340)</f>
        <v>0</v>
      </c>
      <c r="AA340" s="31"/>
      <c r="AB340" s="31" t="n">
        <f aca="false">INDEX(Curves!$A$12:$AZ$907,$BZ340,CI340)</f>
        <v>0</v>
      </c>
      <c r="AC340" s="31" t="n">
        <f aca="false">INDEX(Curves!$A$12:$AZ$907,$BZ340,CJ340)</f>
        <v>0</v>
      </c>
      <c r="AD340" s="31" t="n">
        <f aca="false">INDEX(Curves!$A$12:$AZ$907,$BZ340,CK340)</f>
        <v>0</v>
      </c>
      <c r="AE340" s="31"/>
      <c r="AF340" s="31" t="n">
        <f aca="false">INDEX(Curves!$A$12:$AZ$907,$BZ340,CM340)</f>
        <v>0</v>
      </c>
      <c r="AG340" s="31" t="n">
        <f aca="false">INDEX(Curves!$A$12:$AZ$907,$BZ340,CN340)</f>
        <v>0</v>
      </c>
      <c r="AH340" s="31" t="n">
        <f aca="false">INDEX(Curves!$A$12:$AZ$907,$BZ340,CO340)</f>
        <v>0</v>
      </c>
      <c r="AI340" s="31"/>
      <c r="AJ340" s="31" t="n">
        <f aca="false">INDEX(Curves!$A$12:$AZ$907,$BZ340,CQ340)</f>
        <v>0</v>
      </c>
      <c r="AK340" s="31" t="n">
        <f aca="false">INDEX(Curves!$A$12:$AZ$907,$BZ340,CR340)</f>
        <v>0</v>
      </c>
      <c r="AL340" s="31" t="n">
        <f aca="false">INDEX(Curves!$A$12:$AZ$907,$BZ340,CS340)</f>
        <v>0</v>
      </c>
      <c r="AM340" s="31"/>
      <c r="AN340" s="31" t="n">
        <f aca="false">INDEX(Curves!$A$12:$AZ$907,$BZ340,CU340)</f>
        <v>0</v>
      </c>
      <c r="AO340" s="31" t="n">
        <f aca="false">INDEX(Curves!$A$12:$AZ$907,$BZ340,CV340)</f>
        <v>0</v>
      </c>
      <c r="AP340" s="31" t="n">
        <f aca="false">INDEX(Curves!$A$12:$AZ$907,$BZ340,CW340)</f>
        <v>0</v>
      </c>
      <c r="AQ340" s="31"/>
      <c r="AR340" s="31" t="n">
        <f aca="false">INDEX(Curves!$A$12:$AZ$907,$BZ340,CY340)</f>
        <v>0</v>
      </c>
      <c r="AS340" s="31" t="n">
        <f aca="false">INDEX(Curves!$A$12:$AZ$907,$BZ340,CZ340)</f>
        <v>0</v>
      </c>
      <c r="AT340" s="31" t="n">
        <f aca="false">INDEX(Curves!$A$12:$AZ$907,$BZ340,DA340)</f>
        <v>0</v>
      </c>
      <c r="AU340" s="31"/>
      <c r="AV340" s="31" t="n">
        <f aca="false">INDEX(Curves!$A$12:$AZ$907,$BZ340,DC340)</f>
        <v>0</v>
      </c>
      <c r="AW340" s="31" t="n">
        <f aca="false">INDEX(Curves!$A$12:$AZ$907,$BZ340,DD340)</f>
        <v>0</v>
      </c>
      <c r="AX340" s="31" t="n">
        <f aca="false">INDEX(Curves!$A$12:$AZ$907,$BZ340,DE340)</f>
        <v>0</v>
      </c>
      <c r="AY340" s="31"/>
      <c r="AZ340" s="31" t="n">
        <f aca="false">INDEX(Curves!$A$12:$AZ$907,$BZ340,DG340)</f>
        <v>0</v>
      </c>
      <c r="BA340" s="31" t="n">
        <f aca="false">INDEX(Curves!$A$12:$AZ$907,$BZ340,DH340)</f>
        <v>0</v>
      </c>
      <c r="BB340" s="31" t="n">
        <f aca="false">INDEX(Curves!$A$12:$AZ$907,$BZ340,DI340)</f>
        <v>0</v>
      </c>
      <c r="BC340" s="31"/>
      <c r="BD340" s="31" t="n">
        <f aca="false">INDEX(Curves!$A$12:$AZ$907,$BZ340,DK340)</f>
        <v>0</v>
      </c>
      <c r="BE340" s="31" t="n">
        <f aca="false">INDEX(Curves!$A$12:$AZ$907,$BZ340,DL340)</f>
        <v>0</v>
      </c>
      <c r="BF340" s="31" t="n">
        <f aca="false">INDEX(Curves!$A$12:$AZ$907,$BZ340,DM340)</f>
        <v>0</v>
      </c>
      <c r="BG340" s="31"/>
      <c r="BH340" s="31" t="n">
        <f aca="false">INDEX(Curves!$A$12:$AZ$907,$BZ340,DO340)</f>
        <v>0</v>
      </c>
      <c r="BI340" s="31" t="n">
        <f aca="false">INDEX(Curves!$A$12:$AZ$907,$BZ340,DP340)</f>
        <v>0</v>
      </c>
      <c r="BJ340" s="31" t="n">
        <f aca="false">INDEX(Curves!$A$12:$AZ$907,$BZ340,DQ340)</f>
        <v>0</v>
      </c>
      <c r="BK340" s="0"/>
      <c r="BL340" s="0"/>
      <c r="BM340" s="51" t="n">
        <f aca="false">BM339</f>
        <v>35916</v>
      </c>
      <c r="BN340" s="51" t="n">
        <f aca="false">EOMONTH(BM340,1)</f>
        <v>35976</v>
      </c>
      <c r="BO340" s="51" t="n">
        <f aca="false">EOMONTH(BN340,1)</f>
        <v>36007</v>
      </c>
      <c r="BP340" s="51" t="n">
        <f aca="false">EOMONTH(BO340,1)</f>
        <v>36038</v>
      </c>
      <c r="BQ340" s="51" t="n">
        <f aca="false">EOMONTH(BP340,1)</f>
        <v>36068</v>
      </c>
      <c r="BR340" s="51" t="n">
        <f aca="false">EOMONTH(BQ340,1)</f>
        <v>36099</v>
      </c>
      <c r="BS340" s="51" t="n">
        <f aca="false">EOMONTH(BR340,1)</f>
        <v>36129</v>
      </c>
      <c r="BT340" s="51" t="n">
        <f aca="false">EOMONTH(BS340,1)</f>
        <v>36160</v>
      </c>
      <c r="BU340" s="51" t="n">
        <f aca="false">EOMONTH(BT340,1)</f>
        <v>36191</v>
      </c>
      <c r="BV340" s="51" t="n">
        <f aca="false">EOMONTH(BU340,1)</f>
        <v>36219</v>
      </c>
      <c r="BW340" s="51" t="n">
        <f aca="false">EOMONTH(BV340,1)</f>
        <v>36250</v>
      </c>
      <c r="BX340" s="52"/>
      <c r="BZ340" s="34" t="n">
        <f aca="false">MATCH(C340,Curves!$C$12:$C$433,0)</f>
        <v>338</v>
      </c>
      <c r="CA340" s="34" t="n">
        <f aca="false">MATCH(CONCATENATE("NG ",TEXT($BM340,"mmm-yyyy")),Curves!$11:$11,0)</f>
        <v>20</v>
      </c>
      <c r="CB340" s="34" t="n">
        <f aca="false">MATCH(CONCATENATE("B ",TEXT($BM340,"mmm-yyyy")),Curves!$11:$11,0)</f>
        <v>8</v>
      </c>
      <c r="CC340" s="34" t="n">
        <f aca="false">MATCH(CONCATENATE("DISC ",TEXT($BM340,"mmm-yyyy")),Curves!$11:$11,0)</f>
        <v>32</v>
      </c>
      <c r="CD340" s="34"/>
      <c r="CE340" s="34" t="n">
        <f aca="false">MATCH(CONCATENATE("NG ",TEXT($BN340,"mmm-yyyy")),Curves!$11:$11,0)</f>
        <v>21</v>
      </c>
      <c r="CF340" s="34" t="n">
        <f aca="false">MATCH(CONCATENATE("B ",TEXT($BN340,"mmm-yyyy")),Curves!$11:$11,0)</f>
        <v>9</v>
      </c>
      <c r="CG340" s="34" t="n">
        <f aca="false">MATCH(CONCATENATE("DISC ",TEXT($BN340,"mmm-yyyy")),Curves!$11:$11,0)</f>
        <v>33</v>
      </c>
      <c r="CH340" s="34"/>
      <c r="CI340" s="34" t="n">
        <f aca="false">MATCH(CONCATENATE("NG ",TEXT($BO340,"mmm-yyyy")),Curves!$11:$11,0)</f>
        <v>22</v>
      </c>
      <c r="CJ340" s="34" t="n">
        <f aca="false">MATCH(CONCATENATE("B ",TEXT($BO340,"mmm-yyyy")),Curves!$11:$11,0)</f>
        <v>10</v>
      </c>
      <c r="CK340" s="34" t="n">
        <f aca="false">MATCH(CONCATENATE("DISC ",TEXT($BO340,"mmm-yyyy")),Curves!$11:$11,0)</f>
        <v>34</v>
      </c>
      <c r="CL340" s="34"/>
      <c r="CM340" s="34" t="n">
        <f aca="false">MATCH(CONCATENATE("NG ",TEXT($BP340,"mmm-yyyy")),Curves!$11:$11,0)</f>
        <v>23</v>
      </c>
      <c r="CN340" s="34" t="n">
        <f aca="false">MATCH(CONCATENATE("B ",TEXT($BP340,"mmm-yyyy")),Curves!$11:$11,0)</f>
        <v>11</v>
      </c>
      <c r="CO340" s="34" t="n">
        <f aca="false">MATCH(CONCATENATE("DISC ",TEXT($BP340,"mmm-yyyy")),Curves!$11:$11,0)</f>
        <v>35</v>
      </c>
      <c r="CP340" s="34"/>
      <c r="CQ340" s="34" t="n">
        <f aca="false">MATCH(CONCATENATE("NG ",TEXT($BQ340,"mmm-yyyy")),Curves!$11:$11,0)</f>
        <v>24</v>
      </c>
      <c r="CR340" s="34" t="n">
        <f aca="false">MATCH(CONCATENATE("B ",TEXT($BQ340,"mmm-yyyy")),Curves!$11:$11,0)</f>
        <v>12</v>
      </c>
      <c r="CS340" s="34" t="n">
        <f aca="false">MATCH(CONCATENATE("DISC ",TEXT($BQ340,"mmm-yyyy")),Curves!$11:$11,0)</f>
        <v>36</v>
      </c>
      <c r="CT340" s="34"/>
      <c r="CU340" s="34" t="n">
        <f aca="false">MATCH(CONCATENATE("NG ",TEXT($BR340,"mmm-yyyy")),Curves!$11:$11,0)</f>
        <v>25</v>
      </c>
      <c r="CV340" s="34" t="n">
        <f aca="false">MATCH(CONCATENATE("B ",TEXT($BR340,"mmm-yyyy")),Curves!$11:$11,0)</f>
        <v>13</v>
      </c>
      <c r="CW340" s="34" t="n">
        <f aca="false">MATCH(CONCATENATE("DISC ",TEXT($BR340,"mmm-yyyy")),Curves!$11:$11,0)</f>
        <v>37</v>
      </c>
      <c r="CX340" s="34"/>
      <c r="CY340" s="34" t="n">
        <f aca="false">MATCH(CONCATENATE("NG ",TEXT($BS340,"mmm-yyyy")),Curves!$11:$11,0)</f>
        <v>26</v>
      </c>
      <c r="CZ340" s="34" t="n">
        <f aca="false">MATCH(CONCATENATE("B ",TEXT($BS340,"mmm-yyyy")),Curves!$11:$11,0)</f>
        <v>14</v>
      </c>
      <c r="DA340" s="34" t="n">
        <f aca="false">MATCH(CONCATENATE("DISC ",TEXT($BS340,"mmm-yyyy")),Curves!$11:$11,0)</f>
        <v>38</v>
      </c>
      <c r="DB340" s="34"/>
      <c r="DC340" s="34" t="n">
        <f aca="false">MATCH(CONCATENATE("NG ",TEXT($BT340,"mmm-yyyy")),Curves!$11:$11,0)</f>
        <v>27</v>
      </c>
      <c r="DD340" s="34" t="n">
        <f aca="false">MATCH(CONCATENATE("B ",TEXT($BT340,"mmm-yyyy")),Curves!$11:$11,0)</f>
        <v>15</v>
      </c>
      <c r="DE340" s="34" t="n">
        <f aca="false">MATCH(CONCATENATE("DISC ",TEXT($BT340,"mmm-yyyy")),Curves!$11:$11,0)</f>
        <v>39</v>
      </c>
      <c r="DF340" s="34"/>
      <c r="DG340" s="34" t="n">
        <f aca="false">MATCH(CONCATENATE("NG ",TEXT($BU340,"mmm-yyyy")),Curves!$11:$11,0)</f>
        <v>28</v>
      </c>
      <c r="DH340" s="34" t="n">
        <f aca="false">MATCH(CONCATENATE("B ",TEXT($BU340,"mmm-yyyy")),Curves!$11:$11,0)</f>
        <v>16</v>
      </c>
      <c r="DI340" s="34" t="n">
        <f aca="false">MATCH(CONCATENATE("DISC ",TEXT($BU340,"mmm-yyyy")),Curves!$11:$11,0)</f>
        <v>40</v>
      </c>
      <c r="DK340" s="34" t="n">
        <f aca="false">MATCH(CONCATENATE("NG ",TEXT($BV340,"mmm-yyyy")),Curves!$11:$11,0)</f>
        <v>29</v>
      </c>
      <c r="DL340" s="34" t="n">
        <f aca="false">MATCH(CONCATENATE("B ",TEXT($BV340,"mmm-yyyy")),Curves!$11:$11,0)</f>
        <v>17</v>
      </c>
      <c r="DM340" s="34" t="n">
        <f aca="false">MATCH(CONCATENATE("DISC ",TEXT($BV340,"mmm-yyyy")),Curves!$11:$11,0)</f>
        <v>41</v>
      </c>
      <c r="DO340" s="34" t="n">
        <f aca="false">MATCH(CONCATENATE("NG ",TEXT($BW340,"mmm-yyyy")),Curves!$11:$11,0)</f>
        <v>30</v>
      </c>
      <c r="DP340" s="34" t="n">
        <f aca="false">MATCH(CONCATENATE("B ",TEXT($BW340,"mmm-yyyy")),Curves!$11:$11,0)</f>
        <v>18</v>
      </c>
      <c r="DQ340" s="34" t="n">
        <f aca="false">MATCH(CONCATENATE("DISC ",TEXT($BW340,"mmm-yyyy")),Curves!$11:$11,0)</f>
        <v>42</v>
      </c>
    </row>
    <row r="341" customFormat="false" ht="12.75" hidden="false" customHeight="false" outlineLevel="0" collapsed="false">
      <c r="B341" s="26" t="n">
        <f aca="false">IF(C341&lt;&gt;"",IF(C341&gt;=(WORKDAY(EOMONTH(C341,0)+1,-2)),EOMONTH(EOMONTH(C341,0)+1,0)+1,EOMONTH(C341,0)+1),"")</f>
        <v>36251</v>
      </c>
      <c r="C341" s="45" t="n">
        <f aca="false">IF(Curves!C350&lt;&gt;"",Curves!C350,"")</f>
        <v>36224</v>
      </c>
      <c r="D341" s="46"/>
      <c r="E341" s="47" t="n">
        <f aca="false">(T341+U341)*V341</f>
        <v>0</v>
      </c>
      <c r="F341" s="47" t="n">
        <f aca="false">(X341+Y341)*Z341</f>
        <v>0</v>
      </c>
      <c r="G341" s="47" t="n">
        <f aca="false">(AB341+AC341)*AD341</f>
        <v>0</v>
      </c>
      <c r="H341" s="47" t="n">
        <f aca="false">(AF341+AG341)*AH341</f>
        <v>0</v>
      </c>
      <c r="I341" s="47" t="n">
        <f aca="false">(AJ341+AK341)*AL341</f>
        <v>0</v>
      </c>
      <c r="J341" s="47" t="n">
        <f aca="false">(AN341+AO341)*AP341</f>
        <v>0</v>
      </c>
      <c r="K341" s="47" t="n">
        <f aca="false">(AR341+AS341)*AT341</f>
        <v>0</v>
      </c>
      <c r="L341" s="47" t="n">
        <f aca="false">(AV341+AW341)*AX341</f>
        <v>0</v>
      </c>
      <c r="M341" s="47" t="n">
        <f aca="false">(AZ341+BA341)*BB341</f>
        <v>0</v>
      </c>
      <c r="N341" s="47" t="n">
        <f aca="false">(BD341+BE341)*BF341</f>
        <v>0</v>
      </c>
      <c r="O341" s="48" t="n">
        <f aca="false">(BH341+BI341)*BJ341</f>
        <v>0</v>
      </c>
      <c r="P341" s="49" t="n">
        <f aca="false">MAX(E341:O341)</f>
        <v>0</v>
      </c>
      <c r="Q341" s="49" t="n">
        <f aca="false">MIN(O341)</f>
        <v>0</v>
      </c>
      <c r="R341" s="50" t="n">
        <f aca="false">P341-Q341</f>
        <v>0</v>
      </c>
      <c r="T341" s="31" t="n">
        <f aca="false">INDEX(Curves!$A$12:$AZ$907,$BZ341,CA341)</f>
        <v>0</v>
      </c>
      <c r="U341" s="31" t="n">
        <f aca="false">INDEX(Curves!$A$12:$AZ$907,$BZ341,CB341)</f>
        <v>0</v>
      </c>
      <c r="V341" s="31" t="n">
        <f aca="false">INDEX(Curves!$A$12:$AZ$907,$BZ341,CC341)</f>
        <v>0</v>
      </c>
      <c r="W341" s="31"/>
      <c r="X341" s="31" t="n">
        <f aca="false">INDEX(Curves!$A$12:$AZ$907,$BZ341,CE341)</f>
        <v>0</v>
      </c>
      <c r="Y341" s="31" t="n">
        <f aca="false">INDEX(Curves!$A$12:$AZ$907,$BZ341,CF341)</f>
        <v>0</v>
      </c>
      <c r="Z341" s="31" t="n">
        <f aca="false">INDEX(Curves!$A$12:$AZ$907,$BZ341,CG341)</f>
        <v>0</v>
      </c>
      <c r="AA341" s="31"/>
      <c r="AB341" s="31" t="n">
        <f aca="false">INDEX(Curves!$A$12:$AZ$907,$BZ341,CI341)</f>
        <v>0</v>
      </c>
      <c r="AC341" s="31" t="n">
        <f aca="false">INDEX(Curves!$A$12:$AZ$907,$BZ341,CJ341)</f>
        <v>0</v>
      </c>
      <c r="AD341" s="31" t="n">
        <f aca="false">INDEX(Curves!$A$12:$AZ$907,$BZ341,CK341)</f>
        <v>0</v>
      </c>
      <c r="AE341" s="31"/>
      <c r="AF341" s="31" t="n">
        <f aca="false">INDEX(Curves!$A$12:$AZ$907,$BZ341,CM341)</f>
        <v>0</v>
      </c>
      <c r="AG341" s="31" t="n">
        <f aca="false">INDEX(Curves!$A$12:$AZ$907,$BZ341,CN341)</f>
        <v>0</v>
      </c>
      <c r="AH341" s="31" t="n">
        <f aca="false">INDEX(Curves!$A$12:$AZ$907,$BZ341,CO341)</f>
        <v>0</v>
      </c>
      <c r="AI341" s="31"/>
      <c r="AJ341" s="31" t="n">
        <f aca="false">INDEX(Curves!$A$12:$AZ$907,$BZ341,CQ341)</f>
        <v>0</v>
      </c>
      <c r="AK341" s="31" t="n">
        <f aca="false">INDEX(Curves!$A$12:$AZ$907,$BZ341,CR341)</f>
        <v>0</v>
      </c>
      <c r="AL341" s="31" t="n">
        <f aca="false">INDEX(Curves!$A$12:$AZ$907,$BZ341,CS341)</f>
        <v>0</v>
      </c>
      <c r="AM341" s="31"/>
      <c r="AN341" s="31" t="n">
        <f aca="false">INDEX(Curves!$A$12:$AZ$907,$BZ341,CU341)</f>
        <v>0</v>
      </c>
      <c r="AO341" s="31" t="n">
        <f aca="false">INDEX(Curves!$A$12:$AZ$907,$BZ341,CV341)</f>
        <v>0</v>
      </c>
      <c r="AP341" s="31" t="n">
        <f aca="false">INDEX(Curves!$A$12:$AZ$907,$BZ341,CW341)</f>
        <v>0</v>
      </c>
      <c r="AQ341" s="31"/>
      <c r="AR341" s="31" t="n">
        <f aca="false">INDEX(Curves!$A$12:$AZ$907,$BZ341,CY341)</f>
        <v>0</v>
      </c>
      <c r="AS341" s="31" t="n">
        <f aca="false">INDEX(Curves!$A$12:$AZ$907,$BZ341,CZ341)</f>
        <v>0</v>
      </c>
      <c r="AT341" s="31" t="n">
        <f aca="false">INDEX(Curves!$A$12:$AZ$907,$BZ341,DA341)</f>
        <v>0</v>
      </c>
      <c r="AU341" s="31"/>
      <c r="AV341" s="31" t="n">
        <f aca="false">INDEX(Curves!$A$12:$AZ$907,$BZ341,DC341)</f>
        <v>0</v>
      </c>
      <c r="AW341" s="31" t="n">
        <f aca="false">INDEX(Curves!$A$12:$AZ$907,$BZ341,DD341)</f>
        <v>0</v>
      </c>
      <c r="AX341" s="31" t="n">
        <f aca="false">INDEX(Curves!$A$12:$AZ$907,$BZ341,DE341)</f>
        <v>0</v>
      </c>
      <c r="AY341" s="31"/>
      <c r="AZ341" s="31" t="n">
        <f aca="false">INDEX(Curves!$A$12:$AZ$907,$BZ341,DG341)</f>
        <v>0</v>
      </c>
      <c r="BA341" s="31" t="n">
        <f aca="false">INDEX(Curves!$A$12:$AZ$907,$BZ341,DH341)</f>
        <v>0</v>
      </c>
      <c r="BB341" s="31" t="n">
        <f aca="false">INDEX(Curves!$A$12:$AZ$907,$BZ341,DI341)</f>
        <v>0</v>
      </c>
      <c r="BC341" s="31"/>
      <c r="BD341" s="31" t="n">
        <f aca="false">INDEX(Curves!$A$12:$AZ$907,$BZ341,DK341)</f>
        <v>0</v>
      </c>
      <c r="BE341" s="31" t="n">
        <f aca="false">INDEX(Curves!$A$12:$AZ$907,$BZ341,DL341)</f>
        <v>0</v>
      </c>
      <c r="BF341" s="31" t="n">
        <f aca="false">INDEX(Curves!$A$12:$AZ$907,$BZ341,DM341)</f>
        <v>0</v>
      </c>
      <c r="BG341" s="31"/>
      <c r="BH341" s="31" t="n">
        <f aca="false">INDEX(Curves!$A$12:$AZ$907,$BZ341,DO341)</f>
        <v>0</v>
      </c>
      <c r="BI341" s="31" t="n">
        <f aca="false">INDEX(Curves!$A$12:$AZ$907,$BZ341,DP341)</f>
        <v>0</v>
      </c>
      <c r="BJ341" s="31" t="n">
        <f aca="false">INDEX(Curves!$A$12:$AZ$907,$BZ341,DQ341)</f>
        <v>0</v>
      </c>
      <c r="BK341" s="0"/>
      <c r="BL341" s="0"/>
      <c r="BM341" s="51" t="n">
        <f aca="false">BM340</f>
        <v>35916</v>
      </c>
      <c r="BN341" s="51" t="n">
        <f aca="false">EOMONTH(BM341,1)</f>
        <v>35976</v>
      </c>
      <c r="BO341" s="51" t="n">
        <f aca="false">EOMONTH(BN341,1)</f>
        <v>36007</v>
      </c>
      <c r="BP341" s="51" t="n">
        <f aca="false">EOMONTH(BO341,1)</f>
        <v>36038</v>
      </c>
      <c r="BQ341" s="51" t="n">
        <f aca="false">EOMONTH(BP341,1)</f>
        <v>36068</v>
      </c>
      <c r="BR341" s="51" t="n">
        <f aca="false">EOMONTH(BQ341,1)</f>
        <v>36099</v>
      </c>
      <c r="BS341" s="51" t="n">
        <f aca="false">EOMONTH(BR341,1)</f>
        <v>36129</v>
      </c>
      <c r="BT341" s="51" t="n">
        <f aca="false">EOMONTH(BS341,1)</f>
        <v>36160</v>
      </c>
      <c r="BU341" s="51" t="n">
        <f aca="false">EOMONTH(BT341,1)</f>
        <v>36191</v>
      </c>
      <c r="BV341" s="51" t="n">
        <f aca="false">EOMONTH(BU341,1)</f>
        <v>36219</v>
      </c>
      <c r="BW341" s="51" t="n">
        <f aca="false">EOMONTH(BV341,1)</f>
        <v>36250</v>
      </c>
      <c r="BX341" s="52"/>
      <c r="BZ341" s="34" t="n">
        <f aca="false">MATCH(C341,Curves!$C$12:$C$433,0)</f>
        <v>339</v>
      </c>
      <c r="CA341" s="34" t="n">
        <f aca="false">MATCH(CONCATENATE("NG ",TEXT($BM341,"mmm-yyyy")),Curves!$11:$11,0)</f>
        <v>20</v>
      </c>
      <c r="CB341" s="34" t="n">
        <f aca="false">MATCH(CONCATENATE("B ",TEXT($BM341,"mmm-yyyy")),Curves!$11:$11,0)</f>
        <v>8</v>
      </c>
      <c r="CC341" s="34" t="n">
        <f aca="false">MATCH(CONCATENATE("DISC ",TEXT($BM341,"mmm-yyyy")),Curves!$11:$11,0)</f>
        <v>32</v>
      </c>
      <c r="CD341" s="34"/>
      <c r="CE341" s="34" t="n">
        <f aca="false">MATCH(CONCATENATE("NG ",TEXT($BN341,"mmm-yyyy")),Curves!$11:$11,0)</f>
        <v>21</v>
      </c>
      <c r="CF341" s="34" t="n">
        <f aca="false">MATCH(CONCATENATE("B ",TEXT($BN341,"mmm-yyyy")),Curves!$11:$11,0)</f>
        <v>9</v>
      </c>
      <c r="CG341" s="34" t="n">
        <f aca="false">MATCH(CONCATENATE("DISC ",TEXT($BN341,"mmm-yyyy")),Curves!$11:$11,0)</f>
        <v>33</v>
      </c>
      <c r="CH341" s="34"/>
      <c r="CI341" s="34" t="n">
        <f aca="false">MATCH(CONCATENATE("NG ",TEXT($BO341,"mmm-yyyy")),Curves!$11:$11,0)</f>
        <v>22</v>
      </c>
      <c r="CJ341" s="34" t="n">
        <f aca="false">MATCH(CONCATENATE("B ",TEXT($BO341,"mmm-yyyy")),Curves!$11:$11,0)</f>
        <v>10</v>
      </c>
      <c r="CK341" s="34" t="n">
        <f aca="false">MATCH(CONCATENATE("DISC ",TEXT($BO341,"mmm-yyyy")),Curves!$11:$11,0)</f>
        <v>34</v>
      </c>
      <c r="CL341" s="34"/>
      <c r="CM341" s="34" t="n">
        <f aca="false">MATCH(CONCATENATE("NG ",TEXT($BP341,"mmm-yyyy")),Curves!$11:$11,0)</f>
        <v>23</v>
      </c>
      <c r="CN341" s="34" t="n">
        <f aca="false">MATCH(CONCATENATE("B ",TEXT($BP341,"mmm-yyyy")),Curves!$11:$11,0)</f>
        <v>11</v>
      </c>
      <c r="CO341" s="34" t="n">
        <f aca="false">MATCH(CONCATENATE("DISC ",TEXT($BP341,"mmm-yyyy")),Curves!$11:$11,0)</f>
        <v>35</v>
      </c>
      <c r="CP341" s="34"/>
      <c r="CQ341" s="34" t="n">
        <f aca="false">MATCH(CONCATENATE("NG ",TEXT($BQ341,"mmm-yyyy")),Curves!$11:$11,0)</f>
        <v>24</v>
      </c>
      <c r="CR341" s="34" t="n">
        <f aca="false">MATCH(CONCATENATE("B ",TEXT($BQ341,"mmm-yyyy")),Curves!$11:$11,0)</f>
        <v>12</v>
      </c>
      <c r="CS341" s="34" t="n">
        <f aca="false">MATCH(CONCATENATE("DISC ",TEXT($BQ341,"mmm-yyyy")),Curves!$11:$11,0)</f>
        <v>36</v>
      </c>
      <c r="CT341" s="34"/>
      <c r="CU341" s="34" t="n">
        <f aca="false">MATCH(CONCATENATE("NG ",TEXT($BR341,"mmm-yyyy")),Curves!$11:$11,0)</f>
        <v>25</v>
      </c>
      <c r="CV341" s="34" t="n">
        <f aca="false">MATCH(CONCATENATE("B ",TEXT($BR341,"mmm-yyyy")),Curves!$11:$11,0)</f>
        <v>13</v>
      </c>
      <c r="CW341" s="34" t="n">
        <f aca="false">MATCH(CONCATENATE("DISC ",TEXT($BR341,"mmm-yyyy")),Curves!$11:$11,0)</f>
        <v>37</v>
      </c>
      <c r="CX341" s="34"/>
      <c r="CY341" s="34" t="n">
        <f aca="false">MATCH(CONCATENATE("NG ",TEXT($BS341,"mmm-yyyy")),Curves!$11:$11,0)</f>
        <v>26</v>
      </c>
      <c r="CZ341" s="34" t="n">
        <f aca="false">MATCH(CONCATENATE("B ",TEXT($BS341,"mmm-yyyy")),Curves!$11:$11,0)</f>
        <v>14</v>
      </c>
      <c r="DA341" s="34" t="n">
        <f aca="false">MATCH(CONCATENATE("DISC ",TEXT($BS341,"mmm-yyyy")),Curves!$11:$11,0)</f>
        <v>38</v>
      </c>
      <c r="DB341" s="34"/>
      <c r="DC341" s="34" t="n">
        <f aca="false">MATCH(CONCATENATE("NG ",TEXT($BT341,"mmm-yyyy")),Curves!$11:$11,0)</f>
        <v>27</v>
      </c>
      <c r="DD341" s="34" t="n">
        <f aca="false">MATCH(CONCATENATE("B ",TEXT($BT341,"mmm-yyyy")),Curves!$11:$11,0)</f>
        <v>15</v>
      </c>
      <c r="DE341" s="34" t="n">
        <f aca="false">MATCH(CONCATENATE("DISC ",TEXT($BT341,"mmm-yyyy")),Curves!$11:$11,0)</f>
        <v>39</v>
      </c>
      <c r="DF341" s="34"/>
      <c r="DG341" s="34" t="n">
        <f aca="false">MATCH(CONCATENATE("NG ",TEXT($BU341,"mmm-yyyy")),Curves!$11:$11,0)</f>
        <v>28</v>
      </c>
      <c r="DH341" s="34" t="n">
        <f aca="false">MATCH(CONCATENATE("B ",TEXT($BU341,"mmm-yyyy")),Curves!$11:$11,0)</f>
        <v>16</v>
      </c>
      <c r="DI341" s="34" t="n">
        <f aca="false">MATCH(CONCATENATE("DISC ",TEXT($BU341,"mmm-yyyy")),Curves!$11:$11,0)</f>
        <v>40</v>
      </c>
      <c r="DK341" s="34" t="n">
        <f aca="false">MATCH(CONCATENATE("NG ",TEXT($BV341,"mmm-yyyy")),Curves!$11:$11,0)</f>
        <v>29</v>
      </c>
      <c r="DL341" s="34" t="n">
        <f aca="false">MATCH(CONCATENATE("B ",TEXT($BV341,"mmm-yyyy")),Curves!$11:$11,0)</f>
        <v>17</v>
      </c>
      <c r="DM341" s="34" t="n">
        <f aca="false">MATCH(CONCATENATE("DISC ",TEXT($BV341,"mmm-yyyy")),Curves!$11:$11,0)</f>
        <v>41</v>
      </c>
      <c r="DO341" s="34" t="n">
        <f aca="false">MATCH(CONCATENATE("NG ",TEXT($BW341,"mmm-yyyy")),Curves!$11:$11,0)</f>
        <v>30</v>
      </c>
      <c r="DP341" s="34" t="n">
        <f aca="false">MATCH(CONCATENATE("B ",TEXT($BW341,"mmm-yyyy")),Curves!$11:$11,0)</f>
        <v>18</v>
      </c>
      <c r="DQ341" s="34" t="n">
        <f aca="false">MATCH(CONCATENATE("DISC ",TEXT($BW341,"mmm-yyyy")),Curves!$11:$11,0)</f>
        <v>42</v>
      </c>
    </row>
    <row r="342" customFormat="false" ht="12.75" hidden="false" customHeight="false" outlineLevel="0" collapsed="false">
      <c r="B342" s="26" t="n">
        <f aca="false">IF(C342&lt;&gt;"",IF(C342&gt;=(WORKDAY(EOMONTH(C342,0)+1,-2)),EOMONTH(EOMONTH(C342,0)+1,0)+1,EOMONTH(C342,0)+1),"")</f>
        <v>36251</v>
      </c>
      <c r="C342" s="45" t="n">
        <f aca="false">IF(Curves!C351&lt;&gt;"",Curves!C351,"")</f>
        <v>36225</v>
      </c>
      <c r="D342" s="46"/>
      <c r="E342" s="47" t="n">
        <f aca="false">(T342+U342)*V342</f>
        <v>0</v>
      </c>
      <c r="F342" s="47" t="n">
        <f aca="false">(X342+Y342)*Z342</f>
        <v>0</v>
      </c>
      <c r="G342" s="47" t="n">
        <f aca="false">(AB342+AC342)*AD342</f>
        <v>0</v>
      </c>
      <c r="H342" s="47" t="n">
        <f aca="false">(AF342+AG342)*AH342</f>
        <v>0</v>
      </c>
      <c r="I342" s="47" t="n">
        <f aca="false">(AJ342+AK342)*AL342</f>
        <v>0</v>
      </c>
      <c r="J342" s="47" t="n">
        <f aca="false">(AN342+AO342)*AP342</f>
        <v>0</v>
      </c>
      <c r="K342" s="47" t="n">
        <f aca="false">(AR342+AS342)*AT342</f>
        <v>0</v>
      </c>
      <c r="L342" s="47" t="n">
        <f aca="false">(AV342+AW342)*AX342</f>
        <v>0</v>
      </c>
      <c r="M342" s="47" t="n">
        <f aca="false">(AZ342+BA342)*BB342</f>
        <v>0</v>
      </c>
      <c r="N342" s="47" t="n">
        <f aca="false">(BD342+BE342)*BF342</f>
        <v>0</v>
      </c>
      <c r="O342" s="48" t="n">
        <f aca="false">(BH342+BI342)*BJ342</f>
        <v>0</v>
      </c>
      <c r="P342" s="49" t="n">
        <f aca="false">MAX(E342:O342)</f>
        <v>0</v>
      </c>
      <c r="Q342" s="49" t="n">
        <f aca="false">MIN(O342)</f>
        <v>0</v>
      </c>
      <c r="R342" s="50" t="n">
        <f aca="false">P342-Q342</f>
        <v>0</v>
      </c>
      <c r="T342" s="31" t="n">
        <f aca="false">INDEX(Curves!$A$12:$AZ$907,$BZ342,CA342)</f>
        <v>0</v>
      </c>
      <c r="U342" s="31" t="n">
        <f aca="false">INDEX(Curves!$A$12:$AZ$907,$BZ342,CB342)</f>
        <v>0</v>
      </c>
      <c r="V342" s="31" t="n">
        <f aca="false">INDEX(Curves!$A$12:$AZ$907,$BZ342,CC342)</f>
        <v>0</v>
      </c>
      <c r="W342" s="31"/>
      <c r="X342" s="31" t="n">
        <f aca="false">INDEX(Curves!$A$12:$AZ$907,$BZ342,CE342)</f>
        <v>0</v>
      </c>
      <c r="Y342" s="31" t="n">
        <f aca="false">INDEX(Curves!$A$12:$AZ$907,$BZ342,CF342)</f>
        <v>0</v>
      </c>
      <c r="Z342" s="31" t="n">
        <f aca="false">INDEX(Curves!$A$12:$AZ$907,$BZ342,CG342)</f>
        <v>0</v>
      </c>
      <c r="AA342" s="31"/>
      <c r="AB342" s="31" t="n">
        <f aca="false">INDEX(Curves!$A$12:$AZ$907,$BZ342,CI342)</f>
        <v>0</v>
      </c>
      <c r="AC342" s="31" t="n">
        <f aca="false">INDEX(Curves!$A$12:$AZ$907,$BZ342,CJ342)</f>
        <v>0</v>
      </c>
      <c r="AD342" s="31" t="n">
        <f aca="false">INDEX(Curves!$A$12:$AZ$907,$BZ342,CK342)</f>
        <v>0</v>
      </c>
      <c r="AE342" s="31"/>
      <c r="AF342" s="31" t="n">
        <f aca="false">INDEX(Curves!$A$12:$AZ$907,$BZ342,CM342)</f>
        <v>0</v>
      </c>
      <c r="AG342" s="31" t="n">
        <f aca="false">INDEX(Curves!$A$12:$AZ$907,$BZ342,CN342)</f>
        <v>0</v>
      </c>
      <c r="AH342" s="31" t="n">
        <f aca="false">INDEX(Curves!$A$12:$AZ$907,$BZ342,CO342)</f>
        <v>0</v>
      </c>
      <c r="AI342" s="31"/>
      <c r="AJ342" s="31" t="n">
        <f aca="false">INDEX(Curves!$A$12:$AZ$907,$BZ342,CQ342)</f>
        <v>0</v>
      </c>
      <c r="AK342" s="31" t="n">
        <f aca="false">INDEX(Curves!$A$12:$AZ$907,$BZ342,CR342)</f>
        <v>0</v>
      </c>
      <c r="AL342" s="31" t="n">
        <f aca="false">INDEX(Curves!$A$12:$AZ$907,$BZ342,CS342)</f>
        <v>0</v>
      </c>
      <c r="AM342" s="31"/>
      <c r="AN342" s="31" t="n">
        <f aca="false">INDEX(Curves!$A$12:$AZ$907,$BZ342,CU342)</f>
        <v>0</v>
      </c>
      <c r="AO342" s="31" t="n">
        <f aca="false">INDEX(Curves!$A$12:$AZ$907,$BZ342,CV342)</f>
        <v>0</v>
      </c>
      <c r="AP342" s="31" t="n">
        <f aca="false">INDEX(Curves!$A$12:$AZ$907,$BZ342,CW342)</f>
        <v>0</v>
      </c>
      <c r="AQ342" s="31"/>
      <c r="AR342" s="31" t="n">
        <f aca="false">INDEX(Curves!$A$12:$AZ$907,$BZ342,CY342)</f>
        <v>0</v>
      </c>
      <c r="AS342" s="31" t="n">
        <f aca="false">INDEX(Curves!$A$12:$AZ$907,$BZ342,CZ342)</f>
        <v>0</v>
      </c>
      <c r="AT342" s="31" t="n">
        <f aca="false">INDEX(Curves!$A$12:$AZ$907,$BZ342,DA342)</f>
        <v>0</v>
      </c>
      <c r="AU342" s="31"/>
      <c r="AV342" s="31" t="n">
        <f aca="false">INDEX(Curves!$A$12:$AZ$907,$BZ342,DC342)</f>
        <v>0</v>
      </c>
      <c r="AW342" s="31" t="n">
        <f aca="false">INDEX(Curves!$A$12:$AZ$907,$BZ342,DD342)</f>
        <v>0</v>
      </c>
      <c r="AX342" s="31" t="n">
        <f aca="false">INDEX(Curves!$A$12:$AZ$907,$BZ342,DE342)</f>
        <v>0</v>
      </c>
      <c r="AY342" s="31"/>
      <c r="AZ342" s="31" t="n">
        <f aca="false">INDEX(Curves!$A$12:$AZ$907,$BZ342,DG342)</f>
        <v>0</v>
      </c>
      <c r="BA342" s="31" t="n">
        <f aca="false">INDEX(Curves!$A$12:$AZ$907,$BZ342,DH342)</f>
        <v>0</v>
      </c>
      <c r="BB342" s="31" t="n">
        <f aca="false">INDEX(Curves!$A$12:$AZ$907,$BZ342,DI342)</f>
        <v>0</v>
      </c>
      <c r="BC342" s="31"/>
      <c r="BD342" s="31" t="n">
        <f aca="false">INDEX(Curves!$A$12:$AZ$907,$BZ342,DK342)</f>
        <v>0</v>
      </c>
      <c r="BE342" s="31" t="n">
        <f aca="false">INDEX(Curves!$A$12:$AZ$907,$BZ342,DL342)</f>
        <v>0</v>
      </c>
      <c r="BF342" s="31" t="n">
        <f aca="false">INDEX(Curves!$A$12:$AZ$907,$BZ342,DM342)</f>
        <v>0</v>
      </c>
      <c r="BG342" s="31"/>
      <c r="BH342" s="31" t="n">
        <f aca="false">INDEX(Curves!$A$12:$AZ$907,$BZ342,DO342)</f>
        <v>0</v>
      </c>
      <c r="BI342" s="31" t="n">
        <f aca="false">INDEX(Curves!$A$12:$AZ$907,$BZ342,DP342)</f>
        <v>0</v>
      </c>
      <c r="BJ342" s="31" t="n">
        <f aca="false">INDEX(Curves!$A$12:$AZ$907,$BZ342,DQ342)</f>
        <v>0</v>
      </c>
      <c r="BK342" s="0"/>
      <c r="BL342" s="0"/>
      <c r="BM342" s="51" t="n">
        <f aca="false">BM341</f>
        <v>35916</v>
      </c>
      <c r="BN342" s="51" t="n">
        <f aca="false">EOMONTH(BM342,1)</f>
        <v>35976</v>
      </c>
      <c r="BO342" s="51" t="n">
        <f aca="false">EOMONTH(BN342,1)</f>
        <v>36007</v>
      </c>
      <c r="BP342" s="51" t="n">
        <f aca="false">EOMONTH(BO342,1)</f>
        <v>36038</v>
      </c>
      <c r="BQ342" s="51" t="n">
        <f aca="false">EOMONTH(BP342,1)</f>
        <v>36068</v>
      </c>
      <c r="BR342" s="51" t="n">
        <f aca="false">EOMONTH(BQ342,1)</f>
        <v>36099</v>
      </c>
      <c r="BS342" s="51" t="n">
        <f aca="false">EOMONTH(BR342,1)</f>
        <v>36129</v>
      </c>
      <c r="BT342" s="51" t="n">
        <f aca="false">EOMONTH(BS342,1)</f>
        <v>36160</v>
      </c>
      <c r="BU342" s="51" t="n">
        <f aca="false">EOMONTH(BT342,1)</f>
        <v>36191</v>
      </c>
      <c r="BV342" s="51" t="n">
        <f aca="false">EOMONTH(BU342,1)</f>
        <v>36219</v>
      </c>
      <c r="BW342" s="51" t="n">
        <f aca="false">EOMONTH(BV342,1)</f>
        <v>36250</v>
      </c>
      <c r="BX342" s="52"/>
      <c r="BZ342" s="34" t="n">
        <f aca="false">MATCH(C342,Curves!$C$12:$C$433,0)</f>
        <v>340</v>
      </c>
      <c r="CA342" s="34" t="n">
        <f aca="false">MATCH(CONCATENATE("NG ",TEXT($BM342,"mmm-yyyy")),Curves!$11:$11,0)</f>
        <v>20</v>
      </c>
      <c r="CB342" s="34" t="n">
        <f aca="false">MATCH(CONCATENATE("B ",TEXT($BM342,"mmm-yyyy")),Curves!$11:$11,0)</f>
        <v>8</v>
      </c>
      <c r="CC342" s="34" t="n">
        <f aca="false">MATCH(CONCATENATE("DISC ",TEXT($BM342,"mmm-yyyy")),Curves!$11:$11,0)</f>
        <v>32</v>
      </c>
      <c r="CD342" s="34"/>
      <c r="CE342" s="34" t="n">
        <f aca="false">MATCH(CONCATENATE("NG ",TEXT($BN342,"mmm-yyyy")),Curves!$11:$11,0)</f>
        <v>21</v>
      </c>
      <c r="CF342" s="34" t="n">
        <f aca="false">MATCH(CONCATENATE("B ",TEXT($BN342,"mmm-yyyy")),Curves!$11:$11,0)</f>
        <v>9</v>
      </c>
      <c r="CG342" s="34" t="n">
        <f aca="false">MATCH(CONCATENATE("DISC ",TEXT($BN342,"mmm-yyyy")),Curves!$11:$11,0)</f>
        <v>33</v>
      </c>
      <c r="CH342" s="34"/>
      <c r="CI342" s="34" t="n">
        <f aca="false">MATCH(CONCATENATE("NG ",TEXT($BO342,"mmm-yyyy")),Curves!$11:$11,0)</f>
        <v>22</v>
      </c>
      <c r="CJ342" s="34" t="n">
        <f aca="false">MATCH(CONCATENATE("B ",TEXT($BO342,"mmm-yyyy")),Curves!$11:$11,0)</f>
        <v>10</v>
      </c>
      <c r="CK342" s="34" t="n">
        <f aca="false">MATCH(CONCATENATE("DISC ",TEXT($BO342,"mmm-yyyy")),Curves!$11:$11,0)</f>
        <v>34</v>
      </c>
      <c r="CL342" s="34"/>
      <c r="CM342" s="34" t="n">
        <f aca="false">MATCH(CONCATENATE("NG ",TEXT($BP342,"mmm-yyyy")),Curves!$11:$11,0)</f>
        <v>23</v>
      </c>
      <c r="CN342" s="34" t="n">
        <f aca="false">MATCH(CONCATENATE("B ",TEXT($BP342,"mmm-yyyy")),Curves!$11:$11,0)</f>
        <v>11</v>
      </c>
      <c r="CO342" s="34" t="n">
        <f aca="false">MATCH(CONCATENATE("DISC ",TEXT($BP342,"mmm-yyyy")),Curves!$11:$11,0)</f>
        <v>35</v>
      </c>
      <c r="CP342" s="34"/>
      <c r="CQ342" s="34" t="n">
        <f aca="false">MATCH(CONCATENATE("NG ",TEXT($BQ342,"mmm-yyyy")),Curves!$11:$11,0)</f>
        <v>24</v>
      </c>
      <c r="CR342" s="34" t="n">
        <f aca="false">MATCH(CONCATENATE("B ",TEXT($BQ342,"mmm-yyyy")),Curves!$11:$11,0)</f>
        <v>12</v>
      </c>
      <c r="CS342" s="34" t="n">
        <f aca="false">MATCH(CONCATENATE("DISC ",TEXT($BQ342,"mmm-yyyy")),Curves!$11:$11,0)</f>
        <v>36</v>
      </c>
      <c r="CT342" s="34"/>
      <c r="CU342" s="34" t="n">
        <f aca="false">MATCH(CONCATENATE("NG ",TEXT($BR342,"mmm-yyyy")),Curves!$11:$11,0)</f>
        <v>25</v>
      </c>
      <c r="CV342" s="34" t="n">
        <f aca="false">MATCH(CONCATENATE("B ",TEXT($BR342,"mmm-yyyy")),Curves!$11:$11,0)</f>
        <v>13</v>
      </c>
      <c r="CW342" s="34" t="n">
        <f aca="false">MATCH(CONCATENATE("DISC ",TEXT($BR342,"mmm-yyyy")),Curves!$11:$11,0)</f>
        <v>37</v>
      </c>
      <c r="CX342" s="34"/>
      <c r="CY342" s="34" t="n">
        <f aca="false">MATCH(CONCATENATE("NG ",TEXT($BS342,"mmm-yyyy")),Curves!$11:$11,0)</f>
        <v>26</v>
      </c>
      <c r="CZ342" s="34" t="n">
        <f aca="false">MATCH(CONCATENATE("B ",TEXT($BS342,"mmm-yyyy")),Curves!$11:$11,0)</f>
        <v>14</v>
      </c>
      <c r="DA342" s="34" t="n">
        <f aca="false">MATCH(CONCATENATE("DISC ",TEXT($BS342,"mmm-yyyy")),Curves!$11:$11,0)</f>
        <v>38</v>
      </c>
      <c r="DB342" s="34"/>
      <c r="DC342" s="34" t="n">
        <f aca="false">MATCH(CONCATENATE("NG ",TEXT($BT342,"mmm-yyyy")),Curves!$11:$11,0)</f>
        <v>27</v>
      </c>
      <c r="DD342" s="34" t="n">
        <f aca="false">MATCH(CONCATENATE("B ",TEXT($BT342,"mmm-yyyy")),Curves!$11:$11,0)</f>
        <v>15</v>
      </c>
      <c r="DE342" s="34" t="n">
        <f aca="false">MATCH(CONCATENATE("DISC ",TEXT($BT342,"mmm-yyyy")),Curves!$11:$11,0)</f>
        <v>39</v>
      </c>
      <c r="DF342" s="34"/>
      <c r="DG342" s="34" t="n">
        <f aca="false">MATCH(CONCATENATE("NG ",TEXT($BU342,"mmm-yyyy")),Curves!$11:$11,0)</f>
        <v>28</v>
      </c>
      <c r="DH342" s="34" t="n">
        <f aca="false">MATCH(CONCATENATE("B ",TEXT($BU342,"mmm-yyyy")),Curves!$11:$11,0)</f>
        <v>16</v>
      </c>
      <c r="DI342" s="34" t="n">
        <f aca="false">MATCH(CONCATENATE("DISC ",TEXT($BU342,"mmm-yyyy")),Curves!$11:$11,0)</f>
        <v>40</v>
      </c>
      <c r="DK342" s="34" t="n">
        <f aca="false">MATCH(CONCATENATE("NG ",TEXT($BV342,"mmm-yyyy")),Curves!$11:$11,0)</f>
        <v>29</v>
      </c>
      <c r="DL342" s="34" t="n">
        <f aca="false">MATCH(CONCATENATE("B ",TEXT($BV342,"mmm-yyyy")),Curves!$11:$11,0)</f>
        <v>17</v>
      </c>
      <c r="DM342" s="34" t="n">
        <f aca="false">MATCH(CONCATENATE("DISC ",TEXT($BV342,"mmm-yyyy")),Curves!$11:$11,0)</f>
        <v>41</v>
      </c>
      <c r="DO342" s="34" t="n">
        <f aca="false">MATCH(CONCATENATE("NG ",TEXT($BW342,"mmm-yyyy")),Curves!$11:$11,0)</f>
        <v>30</v>
      </c>
      <c r="DP342" s="34" t="n">
        <f aca="false">MATCH(CONCATENATE("B ",TEXT($BW342,"mmm-yyyy")),Curves!$11:$11,0)</f>
        <v>18</v>
      </c>
      <c r="DQ342" s="34" t="n">
        <f aca="false">MATCH(CONCATENATE("DISC ",TEXT($BW342,"mmm-yyyy")),Curves!$11:$11,0)</f>
        <v>42</v>
      </c>
    </row>
    <row r="343" customFormat="false" ht="12.75" hidden="false" customHeight="false" outlineLevel="0" collapsed="false">
      <c r="B343" s="26" t="n">
        <f aca="false">IF(C343&lt;&gt;"",IF(C343&gt;=(WORKDAY(EOMONTH(C343,0)+1,-2)),EOMONTH(EOMONTH(C343,0)+1,0)+1,EOMONTH(C343,0)+1),"")</f>
        <v>36251</v>
      </c>
      <c r="C343" s="45" t="n">
        <f aca="false">IF(Curves!C352&lt;&gt;"",Curves!C352,"")</f>
        <v>36226</v>
      </c>
      <c r="D343" s="46"/>
      <c r="E343" s="47" t="n">
        <f aca="false">(T343+U343)*V343</f>
        <v>0</v>
      </c>
      <c r="F343" s="47" t="n">
        <f aca="false">(X343+Y343)*Z343</f>
        <v>0</v>
      </c>
      <c r="G343" s="47" t="n">
        <f aca="false">(AB343+AC343)*AD343</f>
        <v>0</v>
      </c>
      <c r="H343" s="47" t="n">
        <f aca="false">(AF343+AG343)*AH343</f>
        <v>0</v>
      </c>
      <c r="I343" s="47" t="n">
        <f aca="false">(AJ343+AK343)*AL343</f>
        <v>0</v>
      </c>
      <c r="J343" s="47" t="n">
        <f aca="false">(AN343+AO343)*AP343</f>
        <v>0</v>
      </c>
      <c r="K343" s="47" t="n">
        <f aca="false">(AR343+AS343)*AT343</f>
        <v>0</v>
      </c>
      <c r="L343" s="47" t="n">
        <f aca="false">(AV343+AW343)*AX343</f>
        <v>0</v>
      </c>
      <c r="M343" s="47" t="n">
        <f aca="false">(AZ343+BA343)*BB343</f>
        <v>0</v>
      </c>
      <c r="N343" s="47" t="n">
        <f aca="false">(BD343+BE343)*BF343</f>
        <v>0</v>
      </c>
      <c r="O343" s="48" t="n">
        <f aca="false">(BH343+BI343)*BJ343</f>
        <v>0</v>
      </c>
      <c r="P343" s="49" t="n">
        <f aca="false">MAX(E343:O343)</f>
        <v>0</v>
      </c>
      <c r="Q343" s="49" t="n">
        <f aca="false">MIN(O343)</f>
        <v>0</v>
      </c>
      <c r="R343" s="50" t="n">
        <f aca="false">P343-Q343</f>
        <v>0</v>
      </c>
      <c r="T343" s="31" t="n">
        <f aca="false">INDEX(Curves!$A$12:$AZ$907,$BZ343,CA343)</f>
        <v>0</v>
      </c>
      <c r="U343" s="31" t="n">
        <f aca="false">INDEX(Curves!$A$12:$AZ$907,$BZ343,CB343)</f>
        <v>0</v>
      </c>
      <c r="V343" s="31" t="n">
        <f aca="false">INDEX(Curves!$A$12:$AZ$907,$BZ343,CC343)</f>
        <v>0</v>
      </c>
      <c r="W343" s="31"/>
      <c r="X343" s="31" t="n">
        <f aca="false">INDEX(Curves!$A$12:$AZ$907,$BZ343,CE343)</f>
        <v>0</v>
      </c>
      <c r="Y343" s="31" t="n">
        <f aca="false">INDEX(Curves!$A$12:$AZ$907,$BZ343,CF343)</f>
        <v>0</v>
      </c>
      <c r="Z343" s="31" t="n">
        <f aca="false">INDEX(Curves!$A$12:$AZ$907,$BZ343,CG343)</f>
        <v>0</v>
      </c>
      <c r="AA343" s="31"/>
      <c r="AB343" s="31" t="n">
        <f aca="false">INDEX(Curves!$A$12:$AZ$907,$BZ343,CI343)</f>
        <v>0</v>
      </c>
      <c r="AC343" s="31" t="n">
        <f aca="false">INDEX(Curves!$A$12:$AZ$907,$BZ343,CJ343)</f>
        <v>0</v>
      </c>
      <c r="AD343" s="31" t="n">
        <f aca="false">INDEX(Curves!$A$12:$AZ$907,$BZ343,CK343)</f>
        <v>0</v>
      </c>
      <c r="AE343" s="31"/>
      <c r="AF343" s="31" t="n">
        <f aca="false">INDEX(Curves!$A$12:$AZ$907,$BZ343,CM343)</f>
        <v>0</v>
      </c>
      <c r="AG343" s="31" t="n">
        <f aca="false">INDEX(Curves!$A$12:$AZ$907,$BZ343,CN343)</f>
        <v>0</v>
      </c>
      <c r="AH343" s="31" t="n">
        <f aca="false">INDEX(Curves!$A$12:$AZ$907,$BZ343,CO343)</f>
        <v>0</v>
      </c>
      <c r="AI343" s="31"/>
      <c r="AJ343" s="31" t="n">
        <f aca="false">INDEX(Curves!$A$12:$AZ$907,$BZ343,CQ343)</f>
        <v>0</v>
      </c>
      <c r="AK343" s="31" t="n">
        <f aca="false">INDEX(Curves!$A$12:$AZ$907,$BZ343,CR343)</f>
        <v>0</v>
      </c>
      <c r="AL343" s="31" t="n">
        <f aca="false">INDEX(Curves!$A$12:$AZ$907,$BZ343,CS343)</f>
        <v>0</v>
      </c>
      <c r="AM343" s="31"/>
      <c r="AN343" s="31" t="n">
        <f aca="false">INDEX(Curves!$A$12:$AZ$907,$BZ343,CU343)</f>
        <v>0</v>
      </c>
      <c r="AO343" s="31" t="n">
        <f aca="false">INDEX(Curves!$A$12:$AZ$907,$BZ343,CV343)</f>
        <v>0</v>
      </c>
      <c r="AP343" s="31" t="n">
        <f aca="false">INDEX(Curves!$A$12:$AZ$907,$BZ343,CW343)</f>
        <v>0</v>
      </c>
      <c r="AQ343" s="31"/>
      <c r="AR343" s="31" t="n">
        <f aca="false">INDEX(Curves!$A$12:$AZ$907,$BZ343,CY343)</f>
        <v>0</v>
      </c>
      <c r="AS343" s="31" t="n">
        <f aca="false">INDEX(Curves!$A$12:$AZ$907,$BZ343,CZ343)</f>
        <v>0</v>
      </c>
      <c r="AT343" s="31" t="n">
        <f aca="false">INDEX(Curves!$A$12:$AZ$907,$BZ343,DA343)</f>
        <v>0</v>
      </c>
      <c r="AU343" s="31"/>
      <c r="AV343" s="31" t="n">
        <f aca="false">INDEX(Curves!$A$12:$AZ$907,$BZ343,DC343)</f>
        <v>0</v>
      </c>
      <c r="AW343" s="31" t="n">
        <f aca="false">INDEX(Curves!$A$12:$AZ$907,$BZ343,DD343)</f>
        <v>0</v>
      </c>
      <c r="AX343" s="31" t="n">
        <f aca="false">INDEX(Curves!$A$12:$AZ$907,$BZ343,DE343)</f>
        <v>0</v>
      </c>
      <c r="AY343" s="31"/>
      <c r="AZ343" s="31" t="n">
        <f aca="false">INDEX(Curves!$A$12:$AZ$907,$BZ343,DG343)</f>
        <v>0</v>
      </c>
      <c r="BA343" s="31" t="n">
        <f aca="false">INDEX(Curves!$A$12:$AZ$907,$BZ343,DH343)</f>
        <v>0</v>
      </c>
      <c r="BB343" s="31" t="n">
        <f aca="false">INDEX(Curves!$A$12:$AZ$907,$BZ343,DI343)</f>
        <v>0</v>
      </c>
      <c r="BC343" s="31"/>
      <c r="BD343" s="31" t="n">
        <f aca="false">INDEX(Curves!$A$12:$AZ$907,$BZ343,DK343)</f>
        <v>0</v>
      </c>
      <c r="BE343" s="31" t="n">
        <f aca="false">INDEX(Curves!$A$12:$AZ$907,$BZ343,DL343)</f>
        <v>0</v>
      </c>
      <c r="BF343" s="31" t="n">
        <f aca="false">INDEX(Curves!$A$12:$AZ$907,$BZ343,DM343)</f>
        <v>0</v>
      </c>
      <c r="BG343" s="31"/>
      <c r="BH343" s="31" t="n">
        <f aca="false">INDEX(Curves!$A$12:$AZ$907,$BZ343,DO343)</f>
        <v>0</v>
      </c>
      <c r="BI343" s="31" t="n">
        <f aca="false">INDEX(Curves!$A$12:$AZ$907,$BZ343,DP343)</f>
        <v>0</v>
      </c>
      <c r="BJ343" s="31" t="n">
        <f aca="false">INDEX(Curves!$A$12:$AZ$907,$BZ343,DQ343)</f>
        <v>0</v>
      </c>
      <c r="BK343" s="0"/>
      <c r="BL343" s="0"/>
      <c r="BM343" s="51" t="n">
        <f aca="false">BM342</f>
        <v>35916</v>
      </c>
      <c r="BN343" s="51" t="n">
        <f aca="false">EOMONTH(BM343,1)</f>
        <v>35976</v>
      </c>
      <c r="BO343" s="51" t="n">
        <f aca="false">EOMONTH(BN343,1)</f>
        <v>36007</v>
      </c>
      <c r="BP343" s="51" t="n">
        <f aca="false">EOMONTH(BO343,1)</f>
        <v>36038</v>
      </c>
      <c r="BQ343" s="51" t="n">
        <f aca="false">EOMONTH(BP343,1)</f>
        <v>36068</v>
      </c>
      <c r="BR343" s="51" t="n">
        <f aca="false">EOMONTH(BQ343,1)</f>
        <v>36099</v>
      </c>
      <c r="BS343" s="51" t="n">
        <f aca="false">EOMONTH(BR343,1)</f>
        <v>36129</v>
      </c>
      <c r="BT343" s="51" t="n">
        <f aca="false">EOMONTH(BS343,1)</f>
        <v>36160</v>
      </c>
      <c r="BU343" s="51" t="n">
        <f aca="false">EOMONTH(BT343,1)</f>
        <v>36191</v>
      </c>
      <c r="BV343" s="51" t="n">
        <f aca="false">EOMONTH(BU343,1)</f>
        <v>36219</v>
      </c>
      <c r="BW343" s="51" t="n">
        <f aca="false">EOMONTH(BV343,1)</f>
        <v>36250</v>
      </c>
      <c r="BX343" s="52"/>
      <c r="BZ343" s="34" t="n">
        <f aca="false">MATCH(C343,Curves!$C$12:$C$433,0)</f>
        <v>341</v>
      </c>
      <c r="CA343" s="34" t="n">
        <f aca="false">MATCH(CONCATENATE("NG ",TEXT($BM343,"mmm-yyyy")),Curves!$11:$11,0)</f>
        <v>20</v>
      </c>
      <c r="CB343" s="34" t="n">
        <f aca="false">MATCH(CONCATENATE("B ",TEXT($BM343,"mmm-yyyy")),Curves!$11:$11,0)</f>
        <v>8</v>
      </c>
      <c r="CC343" s="34" t="n">
        <f aca="false">MATCH(CONCATENATE("DISC ",TEXT($BM343,"mmm-yyyy")),Curves!$11:$11,0)</f>
        <v>32</v>
      </c>
      <c r="CD343" s="34"/>
      <c r="CE343" s="34" t="n">
        <f aca="false">MATCH(CONCATENATE("NG ",TEXT($BN343,"mmm-yyyy")),Curves!$11:$11,0)</f>
        <v>21</v>
      </c>
      <c r="CF343" s="34" t="n">
        <f aca="false">MATCH(CONCATENATE("B ",TEXT($BN343,"mmm-yyyy")),Curves!$11:$11,0)</f>
        <v>9</v>
      </c>
      <c r="CG343" s="34" t="n">
        <f aca="false">MATCH(CONCATENATE("DISC ",TEXT($BN343,"mmm-yyyy")),Curves!$11:$11,0)</f>
        <v>33</v>
      </c>
      <c r="CH343" s="34"/>
      <c r="CI343" s="34" t="n">
        <f aca="false">MATCH(CONCATENATE("NG ",TEXT($BO343,"mmm-yyyy")),Curves!$11:$11,0)</f>
        <v>22</v>
      </c>
      <c r="CJ343" s="34" t="n">
        <f aca="false">MATCH(CONCATENATE("B ",TEXT($BO343,"mmm-yyyy")),Curves!$11:$11,0)</f>
        <v>10</v>
      </c>
      <c r="CK343" s="34" t="n">
        <f aca="false">MATCH(CONCATENATE("DISC ",TEXT($BO343,"mmm-yyyy")),Curves!$11:$11,0)</f>
        <v>34</v>
      </c>
      <c r="CL343" s="34"/>
      <c r="CM343" s="34" t="n">
        <f aca="false">MATCH(CONCATENATE("NG ",TEXT($BP343,"mmm-yyyy")),Curves!$11:$11,0)</f>
        <v>23</v>
      </c>
      <c r="CN343" s="34" t="n">
        <f aca="false">MATCH(CONCATENATE("B ",TEXT($BP343,"mmm-yyyy")),Curves!$11:$11,0)</f>
        <v>11</v>
      </c>
      <c r="CO343" s="34" t="n">
        <f aca="false">MATCH(CONCATENATE("DISC ",TEXT($BP343,"mmm-yyyy")),Curves!$11:$11,0)</f>
        <v>35</v>
      </c>
      <c r="CP343" s="34"/>
      <c r="CQ343" s="34" t="n">
        <f aca="false">MATCH(CONCATENATE("NG ",TEXT($BQ343,"mmm-yyyy")),Curves!$11:$11,0)</f>
        <v>24</v>
      </c>
      <c r="CR343" s="34" t="n">
        <f aca="false">MATCH(CONCATENATE("B ",TEXT($BQ343,"mmm-yyyy")),Curves!$11:$11,0)</f>
        <v>12</v>
      </c>
      <c r="CS343" s="34" t="n">
        <f aca="false">MATCH(CONCATENATE("DISC ",TEXT($BQ343,"mmm-yyyy")),Curves!$11:$11,0)</f>
        <v>36</v>
      </c>
      <c r="CT343" s="34"/>
      <c r="CU343" s="34" t="n">
        <f aca="false">MATCH(CONCATENATE("NG ",TEXT($BR343,"mmm-yyyy")),Curves!$11:$11,0)</f>
        <v>25</v>
      </c>
      <c r="CV343" s="34" t="n">
        <f aca="false">MATCH(CONCATENATE("B ",TEXT($BR343,"mmm-yyyy")),Curves!$11:$11,0)</f>
        <v>13</v>
      </c>
      <c r="CW343" s="34" t="n">
        <f aca="false">MATCH(CONCATENATE("DISC ",TEXT($BR343,"mmm-yyyy")),Curves!$11:$11,0)</f>
        <v>37</v>
      </c>
      <c r="CX343" s="34"/>
      <c r="CY343" s="34" t="n">
        <f aca="false">MATCH(CONCATENATE("NG ",TEXT($BS343,"mmm-yyyy")),Curves!$11:$11,0)</f>
        <v>26</v>
      </c>
      <c r="CZ343" s="34" t="n">
        <f aca="false">MATCH(CONCATENATE("B ",TEXT($BS343,"mmm-yyyy")),Curves!$11:$11,0)</f>
        <v>14</v>
      </c>
      <c r="DA343" s="34" t="n">
        <f aca="false">MATCH(CONCATENATE("DISC ",TEXT($BS343,"mmm-yyyy")),Curves!$11:$11,0)</f>
        <v>38</v>
      </c>
      <c r="DB343" s="34"/>
      <c r="DC343" s="34" t="n">
        <f aca="false">MATCH(CONCATENATE("NG ",TEXT($BT343,"mmm-yyyy")),Curves!$11:$11,0)</f>
        <v>27</v>
      </c>
      <c r="DD343" s="34" t="n">
        <f aca="false">MATCH(CONCATENATE("B ",TEXT($BT343,"mmm-yyyy")),Curves!$11:$11,0)</f>
        <v>15</v>
      </c>
      <c r="DE343" s="34" t="n">
        <f aca="false">MATCH(CONCATENATE("DISC ",TEXT($BT343,"mmm-yyyy")),Curves!$11:$11,0)</f>
        <v>39</v>
      </c>
      <c r="DF343" s="34"/>
      <c r="DG343" s="34" t="n">
        <f aca="false">MATCH(CONCATENATE("NG ",TEXT($BU343,"mmm-yyyy")),Curves!$11:$11,0)</f>
        <v>28</v>
      </c>
      <c r="DH343" s="34" t="n">
        <f aca="false">MATCH(CONCATENATE("B ",TEXT($BU343,"mmm-yyyy")),Curves!$11:$11,0)</f>
        <v>16</v>
      </c>
      <c r="DI343" s="34" t="n">
        <f aca="false">MATCH(CONCATENATE("DISC ",TEXT($BU343,"mmm-yyyy")),Curves!$11:$11,0)</f>
        <v>40</v>
      </c>
      <c r="DK343" s="34" t="n">
        <f aca="false">MATCH(CONCATENATE("NG ",TEXT($BV343,"mmm-yyyy")),Curves!$11:$11,0)</f>
        <v>29</v>
      </c>
      <c r="DL343" s="34" t="n">
        <f aca="false">MATCH(CONCATENATE("B ",TEXT($BV343,"mmm-yyyy")),Curves!$11:$11,0)</f>
        <v>17</v>
      </c>
      <c r="DM343" s="34" t="n">
        <f aca="false">MATCH(CONCATENATE("DISC ",TEXT($BV343,"mmm-yyyy")),Curves!$11:$11,0)</f>
        <v>41</v>
      </c>
      <c r="DO343" s="34" t="n">
        <f aca="false">MATCH(CONCATENATE("NG ",TEXT($BW343,"mmm-yyyy")),Curves!$11:$11,0)</f>
        <v>30</v>
      </c>
      <c r="DP343" s="34" t="n">
        <f aca="false">MATCH(CONCATENATE("B ",TEXT($BW343,"mmm-yyyy")),Curves!$11:$11,0)</f>
        <v>18</v>
      </c>
      <c r="DQ343" s="34" t="n">
        <f aca="false">MATCH(CONCATENATE("DISC ",TEXT($BW343,"mmm-yyyy")),Curves!$11:$11,0)</f>
        <v>42</v>
      </c>
    </row>
    <row r="344" customFormat="false" ht="12.75" hidden="false" customHeight="false" outlineLevel="0" collapsed="false">
      <c r="B344" s="26" t="n">
        <f aca="false">IF(C344&lt;&gt;"",IF(C344&gt;=(WORKDAY(EOMONTH(C344,0)+1,-2)),EOMONTH(EOMONTH(C344,0)+1,0)+1,EOMONTH(C344,0)+1),"")</f>
        <v>36251</v>
      </c>
      <c r="C344" s="45" t="n">
        <f aca="false">IF(Curves!C353&lt;&gt;"",Curves!C353,"")</f>
        <v>36227</v>
      </c>
      <c r="D344" s="46"/>
      <c r="E344" s="47" t="n">
        <f aca="false">(T344+U344)*V344</f>
        <v>0</v>
      </c>
      <c r="F344" s="47" t="n">
        <f aca="false">(X344+Y344)*Z344</f>
        <v>0</v>
      </c>
      <c r="G344" s="47" t="n">
        <f aca="false">(AB344+AC344)*AD344</f>
        <v>0</v>
      </c>
      <c r="H344" s="47" t="n">
        <f aca="false">(AF344+AG344)*AH344</f>
        <v>0</v>
      </c>
      <c r="I344" s="47" t="n">
        <f aca="false">(AJ344+AK344)*AL344</f>
        <v>0</v>
      </c>
      <c r="J344" s="47" t="n">
        <f aca="false">(AN344+AO344)*AP344</f>
        <v>0</v>
      </c>
      <c r="K344" s="47" t="n">
        <f aca="false">(AR344+AS344)*AT344</f>
        <v>0</v>
      </c>
      <c r="L344" s="47" t="n">
        <f aca="false">(AV344+AW344)*AX344</f>
        <v>0</v>
      </c>
      <c r="M344" s="47" t="n">
        <f aca="false">(AZ344+BA344)*BB344</f>
        <v>0</v>
      </c>
      <c r="N344" s="47" t="n">
        <f aca="false">(BD344+BE344)*BF344</f>
        <v>0</v>
      </c>
      <c r="O344" s="48" t="n">
        <f aca="false">(BH344+BI344)*BJ344</f>
        <v>0</v>
      </c>
      <c r="P344" s="49" t="n">
        <f aca="false">MAX(E344:O344)</f>
        <v>0</v>
      </c>
      <c r="Q344" s="49" t="n">
        <f aca="false">MIN(O344)</f>
        <v>0</v>
      </c>
      <c r="R344" s="50" t="n">
        <f aca="false">P344-Q344</f>
        <v>0</v>
      </c>
      <c r="T344" s="31" t="n">
        <f aca="false">INDEX(Curves!$A$12:$AZ$907,$BZ344,CA344)</f>
        <v>0</v>
      </c>
      <c r="U344" s="31" t="n">
        <f aca="false">INDEX(Curves!$A$12:$AZ$907,$BZ344,CB344)</f>
        <v>0</v>
      </c>
      <c r="V344" s="31" t="n">
        <f aca="false">INDEX(Curves!$A$12:$AZ$907,$BZ344,CC344)</f>
        <v>0</v>
      </c>
      <c r="W344" s="31"/>
      <c r="X344" s="31" t="n">
        <f aca="false">INDEX(Curves!$A$12:$AZ$907,$BZ344,CE344)</f>
        <v>0</v>
      </c>
      <c r="Y344" s="31" t="n">
        <f aca="false">INDEX(Curves!$A$12:$AZ$907,$BZ344,CF344)</f>
        <v>0</v>
      </c>
      <c r="Z344" s="31" t="n">
        <f aca="false">INDEX(Curves!$A$12:$AZ$907,$BZ344,CG344)</f>
        <v>0</v>
      </c>
      <c r="AA344" s="31"/>
      <c r="AB344" s="31" t="n">
        <f aca="false">INDEX(Curves!$A$12:$AZ$907,$BZ344,CI344)</f>
        <v>0</v>
      </c>
      <c r="AC344" s="31" t="n">
        <f aca="false">INDEX(Curves!$A$12:$AZ$907,$BZ344,CJ344)</f>
        <v>0</v>
      </c>
      <c r="AD344" s="31" t="n">
        <f aca="false">INDEX(Curves!$A$12:$AZ$907,$BZ344,CK344)</f>
        <v>0</v>
      </c>
      <c r="AE344" s="31"/>
      <c r="AF344" s="31" t="n">
        <f aca="false">INDEX(Curves!$A$12:$AZ$907,$BZ344,CM344)</f>
        <v>0</v>
      </c>
      <c r="AG344" s="31" t="n">
        <f aca="false">INDEX(Curves!$A$12:$AZ$907,$BZ344,CN344)</f>
        <v>0</v>
      </c>
      <c r="AH344" s="31" t="n">
        <f aca="false">INDEX(Curves!$A$12:$AZ$907,$BZ344,CO344)</f>
        <v>0</v>
      </c>
      <c r="AI344" s="31"/>
      <c r="AJ344" s="31" t="n">
        <f aca="false">INDEX(Curves!$A$12:$AZ$907,$BZ344,CQ344)</f>
        <v>0</v>
      </c>
      <c r="AK344" s="31" t="n">
        <f aca="false">INDEX(Curves!$A$12:$AZ$907,$BZ344,CR344)</f>
        <v>0</v>
      </c>
      <c r="AL344" s="31" t="n">
        <f aca="false">INDEX(Curves!$A$12:$AZ$907,$BZ344,CS344)</f>
        <v>0</v>
      </c>
      <c r="AM344" s="31"/>
      <c r="AN344" s="31" t="n">
        <f aca="false">INDEX(Curves!$A$12:$AZ$907,$BZ344,CU344)</f>
        <v>0</v>
      </c>
      <c r="AO344" s="31" t="n">
        <f aca="false">INDEX(Curves!$A$12:$AZ$907,$BZ344,CV344)</f>
        <v>0</v>
      </c>
      <c r="AP344" s="31" t="n">
        <f aca="false">INDEX(Curves!$A$12:$AZ$907,$BZ344,CW344)</f>
        <v>0</v>
      </c>
      <c r="AQ344" s="31"/>
      <c r="AR344" s="31" t="n">
        <f aca="false">INDEX(Curves!$A$12:$AZ$907,$BZ344,CY344)</f>
        <v>0</v>
      </c>
      <c r="AS344" s="31" t="n">
        <f aca="false">INDEX(Curves!$A$12:$AZ$907,$BZ344,CZ344)</f>
        <v>0</v>
      </c>
      <c r="AT344" s="31" t="n">
        <f aca="false">INDEX(Curves!$A$12:$AZ$907,$BZ344,DA344)</f>
        <v>0</v>
      </c>
      <c r="AU344" s="31"/>
      <c r="AV344" s="31" t="n">
        <f aca="false">INDEX(Curves!$A$12:$AZ$907,$BZ344,DC344)</f>
        <v>0</v>
      </c>
      <c r="AW344" s="31" t="n">
        <f aca="false">INDEX(Curves!$A$12:$AZ$907,$BZ344,DD344)</f>
        <v>0</v>
      </c>
      <c r="AX344" s="31" t="n">
        <f aca="false">INDEX(Curves!$A$12:$AZ$907,$BZ344,DE344)</f>
        <v>0</v>
      </c>
      <c r="AY344" s="31"/>
      <c r="AZ344" s="31" t="n">
        <f aca="false">INDEX(Curves!$A$12:$AZ$907,$BZ344,DG344)</f>
        <v>0</v>
      </c>
      <c r="BA344" s="31" t="n">
        <f aca="false">INDEX(Curves!$A$12:$AZ$907,$BZ344,DH344)</f>
        <v>0</v>
      </c>
      <c r="BB344" s="31" t="n">
        <f aca="false">INDEX(Curves!$A$12:$AZ$907,$BZ344,DI344)</f>
        <v>0</v>
      </c>
      <c r="BC344" s="31"/>
      <c r="BD344" s="31" t="n">
        <f aca="false">INDEX(Curves!$A$12:$AZ$907,$BZ344,DK344)</f>
        <v>0</v>
      </c>
      <c r="BE344" s="31" t="n">
        <f aca="false">INDEX(Curves!$A$12:$AZ$907,$BZ344,DL344)</f>
        <v>0</v>
      </c>
      <c r="BF344" s="31" t="n">
        <f aca="false">INDEX(Curves!$A$12:$AZ$907,$BZ344,DM344)</f>
        <v>0</v>
      </c>
      <c r="BG344" s="31"/>
      <c r="BH344" s="31" t="n">
        <f aca="false">INDEX(Curves!$A$12:$AZ$907,$BZ344,DO344)</f>
        <v>0</v>
      </c>
      <c r="BI344" s="31" t="n">
        <f aca="false">INDEX(Curves!$A$12:$AZ$907,$BZ344,DP344)</f>
        <v>0</v>
      </c>
      <c r="BJ344" s="31" t="n">
        <f aca="false">INDEX(Curves!$A$12:$AZ$907,$BZ344,DQ344)</f>
        <v>0</v>
      </c>
      <c r="BK344" s="0"/>
      <c r="BL344" s="0"/>
      <c r="BM344" s="51" t="n">
        <f aca="false">BM343</f>
        <v>35916</v>
      </c>
      <c r="BN344" s="51" t="n">
        <f aca="false">EOMONTH(BM344,1)</f>
        <v>35976</v>
      </c>
      <c r="BO344" s="51" t="n">
        <f aca="false">EOMONTH(BN344,1)</f>
        <v>36007</v>
      </c>
      <c r="BP344" s="51" t="n">
        <f aca="false">EOMONTH(BO344,1)</f>
        <v>36038</v>
      </c>
      <c r="BQ344" s="51" t="n">
        <f aca="false">EOMONTH(BP344,1)</f>
        <v>36068</v>
      </c>
      <c r="BR344" s="51" t="n">
        <f aca="false">EOMONTH(BQ344,1)</f>
        <v>36099</v>
      </c>
      <c r="BS344" s="51" t="n">
        <f aca="false">EOMONTH(BR344,1)</f>
        <v>36129</v>
      </c>
      <c r="BT344" s="51" t="n">
        <f aca="false">EOMONTH(BS344,1)</f>
        <v>36160</v>
      </c>
      <c r="BU344" s="51" t="n">
        <f aca="false">EOMONTH(BT344,1)</f>
        <v>36191</v>
      </c>
      <c r="BV344" s="51" t="n">
        <f aca="false">EOMONTH(BU344,1)</f>
        <v>36219</v>
      </c>
      <c r="BW344" s="51" t="n">
        <f aca="false">EOMONTH(BV344,1)</f>
        <v>36250</v>
      </c>
      <c r="BX344" s="52"/>
      <c r="BZ344" s="34" t="n">
        <f aca="false">MATCH(C344,Curves!$C$12:$C$433,0)</f>
        <v>342</v>
      </c>
      <c r="CA344" s="34" t="n">
        <f aca="false">MATCH(CONCATENATE("NG ",TEXT($BM344,"mmm-yyyy")),Curves!$11:$11,0)</f>
        <v>20</v>
      </c>
      <c r="CB344" s="34" t="n">
        <f aca="false">MATCH(CONCATENATE("B ",TEXT($BM344,"mmm-yyyy")),Curves!$11:$11,0)</f>
        <v>8</v>
      </c>
      <c r="CC344" s="34" t="n">
        <f aca="false">MATCH(CONCATENATE("DISC ",TEXT($BM344,"mmm-yyyy")),Curves!$11:$11,0)</f>
        <v>32</v>
      </c>
      <c r="CD344" s="34"/>
      <c r="CE344" s="34" t="n">
        <f aca="false">MATCH(CONCATENATE("NG ",TEXT($BN344,"mmm-yyyy")),Curves!$11:$11,0)</f>
        <v>21</v>
      </c>
      <c r="CF344" s="34" t="n">
        <f aca="false">MATCH(CONCATENATE("B ",TEXT($BN344,"mmm-yyyy")),Curves!$11:$11,0)</f>
        <v>9</v>
      </c>
      <c r="CG344" s="34" t="n">
        <f aca="false">MATCH(CONCATENATE("DISC ",TEXT($BN344,"mmm-yyyy")),Curves!$11:$11,0)</f>
        <v>33</v>
      </c>
      <c r="CH344" s="34"/>
      <c r="CI344" s="34" t="n">
        <f aca="false">MATCH(CONCATENATE("NG ",TEXT($BO344,"mmm-yyyy")),Curves!$11:$11,0)</f>
        <v>22</v>
      </c>
      <c r="CJ344" s="34" t="n">
        <f aca="false">MATCH(CONCATENATE("B ",TEXT($BO344,"mmm-yyyy")),Curves!$11:$11,0)</f>
        <v>10</v>
      </c>
      <c r="CK344" s="34" t="n">
        <f aca="false">MATCH(CONCATENATE("DISC ",TEXT($BO344,"mmm-yyyy")),Curves!$11:$11,0)</f>
        <v>34</v>
      </c>
      <c r="CL344" s="34"/>
      <c r="CM344" s="34" t="n">
        <f aca="false">MATCH(CONCATENATE("NG ",TEXT($BP344,"mmm-yyyy")),Curves!$11:$11,0)</f>
        <v>23</v>
      </c>
      <c r="CN344" s="34" t="n">
        <f aca="false">MATCH(CONCATENATE("B ",TEXT($BP344,"mmm-yyyy")),Curves!$11:$11,0)</f>
        <v>11</v>
      </c>
      <c r="CO344" s="34" t="n">
        <f aca="false">MATCH(CONCATENATE("DISC ",TEXT($BP344,"mmm-yyyy")),Curves!$11:$11,0)</f>
        <v>35</v>
      </c>
      <c r="CP344" s="34"/>
      <c r="CQ344" s="34" t="n">
        <f aca="false">MATCH(CONCATENATE("NG ",TEXT($BQ344,"mmm-yyyy")),Curves!$11:$11,0)</f>
        <v>24</v>
      </c>
      <c r="CR344" s="34" t="n">
        <f aca="false">MATCH(CONCATENATE("B ",TEXT($BQ344,"mmm-yyyy")),Curves!$11:$11,0)</f>
        <v>12</v>
      </c>
      <c r="CS344" s="34" t="n">
        <f aca="false">MATCH(CONCATENATE("DISC ",TEXT($BQ344,"mmm-yyyy")),Curves!$11:$11,0)</f>
        <v>36</v>
      </c>
      <c r="CT344" s="34"/>
      <c r="CU344" s="34" t="n">
        <f aca="false">MATCH(CONCATENATE("NG ",TEXT($BR344,"mmm-yyyy")),Curves!$11:$11,0)</f>
        <v>25</v>
      </c>
      <c r="CV344" s="34" t="n">
        <f aca="false">MATCH(CONCATENATE("B ",TEXT($BR344,"mmm-yyyy")),Curves!$11:$11,0)</f>
        <v>13</v>
      </c>
      <c r="CW344" s="34" t="n">
        <f aca="false">MATCH(CONCATENATE("DISC ",TEXT($BR344,"mmm-yyyy")),Curves!$11:$11,0)</f>
        <v>37</v>
      </c>
      <c r="CX344" s="34"/>
      <c r="CY344" s="34" t="n">
        <f aca="false">MATCH(CONCATENATE("NG ",TEXT($BS344,"mmm-yyyy")),Curves!$11:$11,0)</f>
        <v>26</v>
      </c>
      <c r="CZ344" s="34" t="n">
        <f aca="false">MATCH(CONCATENATE("B ",TEXT($BS344,"mmm-yyyy")),Curves!$11:$11,0)</f>
        <v>14</v>
      </c>
      <c r="DA344" s="34" t="n">
        <f aca="false">MATCH(CONCATENATE("DISC ",TEXT($BS344,"mmm-yyyy")),Curves!$11:$11,0)</f>
        <v>38</v>
      </c>
      <c r="DB344" s="34"/>
      <c r="DC344" s="34" t="n">
        <f aca="false">MATCH(CONCATENATE("NG ",TEXT($BT344,"mmm-yyyy")),Curves!$11:$11,0)</f>
        <v>27</v>
      </c>
      <c r="DD344" s="34" t="n">
        <f aca="false">MATCH(CONCATENATE("B ",TEXT($BT344,"mmm-yyyy")),Curves!$11:$11,0)</f>
        <v>15</v>
      </c>
      <c r="DE344" s="34" t="n">
        <f aca="false">MATCH(CONCATENATE("DISC ",TEXT($BT344,"mmm-yyyy")),Curves!$11:$11,0)</f>
        <v>39</v>
      </c>
      <c r="DF344" s="34"/>
      <c r="DG344" s="34" t="n">
        <f aca="false">MATCH(CONCATENATE("NG ",TEXT($BU344,"mmm-yyyy")),Curves!$11:$11,0)</f>
        <v>28</v>
      </c>
      <c r="DH344" s="34" t="n">
        <f aca="false">MATCH(CONCATENATE("B ",TEXT($BU344,"mmm-yyyy")),Curves!$11:$11,0)</f>
        <v>16</v>
      </c>
      <c r="DI344" s="34" t="n">
        <f aca="false">MATCH(CONCATENATE("DISC ",TEXT($BU344,"mmm-yyyy")),Curves!$11:$11,0)</f>
        <v>40</v>
      </c>
      <c r="DK344" s="34" t="n">
        <f aca="false">MATCH(CONCATENATE("NG ",TEXT($BV344,"mmm-yyyy")),Curves!$11:$11,0)</f>
        <v>29</v>
      </c>
      <c r="DL344" s="34" t="n">
        <f aca="false">MATCH(CONCATENATE("B ",TEXT($BV344,"mmm-yyyy")),Curves!$11:$11,0)</f>
        <v>17</v>
      </c>
      <c r="DM344" s="34" t="n">
        <f aca="false">MATCH(CONCATENATE("DISC ",TEXT($BV344,"mmm-yyyy")),Curves!$11:$11,0)</f>
        <v>41</v>
      </c>
      <c r="DO344" s="34" t="n">
        <f aca="false">MATCH(CONCATENATE("NG ",TEXT($BW344,"mmm-yyyy")),Curves!$11:$11,0)</f>
        <v>30</v>
      </c>
      <c r="DP344" s="34" t="n">
        <f aca="false">MATCH(CONCATENATE("B ",TEXT($BW344,"mmm-yyyy")),Curves!$11:$11,0)</f>
        <v>18</v>
      </c>
      <c r="DQ344" s="34" t="n">
        <f aca="false">MATCH(CONCATENATE("DISC ",TEXT($BW344,"mmm-yyyy")),Curves!$11:$11,0)</f>
        <v>42</v>
      </c>
    </row>
    <row r="345" customFormat="false" ht="12.75" hidden="false" customHeight="false" outlineLevel="0" collapsed="false">
      <c r="B345" s="26" t="n">
        <f aca="false">IF(C345&lt;&gt;"",IF(C345&gt;=(WORKDAY(EOMONTH(C345,0)+1,-2)),EOMONTH(EOMONTH(C345,0)+1,0)+1,EOMONTH(C345,0)+1),"")</f>
        <v>36251</v>
      </c>
      <c r="C345" s="45" t="n">
        <f aca="false">IF(Curves!C354&lt;&gt;"",Curves!C354,"")</f>
        <v>36228</v>
      </c>
      <c r="D345" s="46"/>
      <c r="E345" s="47" t="n">
        <f aca="false">(T345+U345)*V345</f>
        <v>0</v>
      </c>
      <c r="F345" s="47" t="n">
        <f aca="false">(X345+Y345)*Z345</f>
        <v>0</v>
      </c>
      <c r="G345" s="47" t="n">
        <f aca="false">(AB345+AC345)*AD345</f>
        <v>0</v>
      </c>
      <c r="H345" s="47" t="n">
        <f aca="false">(AF345+AG345)*AH345</f>
        <v>0</v>
      </c>
      <c r="I345" s="47" t="n">
        <f aca="false">(AJ345+AK345)*AL345</f>
        <v>0</v>
      </c>
      <c r="J345" s="47" t="n">
        <f aca="false">(AN345+AO345)*AP345</f>
        <v>0</v>
      </c>
      <c r="K345" s="47" t="n">
        <f aca="false">(AR345+AS345)*AT345</f>
        <v>0</v>
      </c>
      <c r="L345" s="47" t="n">
        <f aca="false">(AV345+AW345)*AX345</f>
        <v>0</v>
      </c>
      <c r="M345" s="47" t="n">
        <f aca="false">(AZ345+BA345)*BB345</f>
        <v>0</v>
      </c>
      <c r="N345" s="47" t="n">
        <f aca="false">(BD345+BE345)*BF345</f>
        <v>0</v>
      </c>
      <c r="O345" s="48" t="n">
        <f aca="false">(BH345+BI345)*BJ345</f>
        <v>0</v>
      </c>
      <c r="P345" s="49" t="n">
        <f aca="false">MAX(E345:O345)</f>
        <v>0</v>
      </c>
      <c r="Q345" s="49" t="n">
        <f aca="false">MIN(O345)</f>
        <v>0</v>
      </c>
      <c r="R345" s="50" t="n">
        <f aca="false">P345-Q345</f>
        <v>0</v>
      </c>
      <c r="T345" s="31" t="n">
        <f aca="false">INDEX(Curves!$A$12:$AZ$907,$BZ345,CA345)</f>
        <v>0</v>
      </c>
      <c r="U345" s="31" t="n">
        <f aca="false">INDEX(Curves!$A$12:$AZ$907,$BZ345,CB345)</f>
        <v>0</v>
      </c>
      <c r="V345" s="31" t="n">
        <f aca="false">INDEX(Curves!$A$12:$AZ$907,$BZ345,CC345)</f>
        <v>0</v>
      </c>
      <c r="W345" s="31"/>
      <c r="X345" s="31" t="n">
        <f aca="false">INDEX(Curves!$A$12:$AZ$907,$BZ345,CE345)</f>
        <v>0</v>
      </c>
      <c r="Y345" s="31" t="n">
        <f aca="false">INDEX(Curves!$A$12:$AZ$907,$BZ345,CF345)</f>
        <v>0</v>
      </c>
      <c r="Z345" s="31" t="n">
        <f aca="false">INDEX(Curves!$A$12:$AZ$907,$BZ345,CG345)</f>
        <v>0</v>
      </c>
      <c r="AA345" s="31"/>
      <c r="AB345" s="31" t="n">
        <f aca="false">INDEX(Curves!$A$12:$AZ$907,$BZ345,CI345)</f>
        <v>0</v>
      </c>
      <c r="AC345" s="31" t="n">
        <f aca="false">INDEX(Curves!$A$12:$AZ$907,$BZ345,CJ345)</f>
        <v>0</v>
      </c>
      <c r="AD345" s="31" t="n">
        <f aca="false">INDEX(Curves!$A$12:$AZ$907,$BZ345,CK345)</f>
        <v>0</v>
      </c>
      <c r="AE345" s="31"/>
      <c r="AF345" s="31" t="n">
        <f aca="false">INDEX(Curves!$A$12:$AZ$907,$BZ345,CM345)</f>
        <v>0</v>
      </c>
      <c r="AG345" s="31" t="n">
        <f aca="false">INDEX(Curves!$A$12:$AZ$907,$BZ345,CN345)</f>
        <v>0</v>
      </c>
      <c r="AH345" s="31" t="n">
        <f aca="false">INDEX(Curves!$A$12:$AZ$907,$BZ345,CO345)</f>
        <v>0</v>
      </c>
      <c r="AI345" s="31"/>
      <c r="AJ345" s="31" t="n">
        <f aca="false">INDEX(Curves!$A$12:$AZ$907,$BZ345,CQ345)</f>
        <v>0</v>
      </c>
      <c r="AK345" s="31" t="n">
        <f aca="false">INDEX(Curves!$A$12:$AZ$907,$BZ345,CR345)</f>
        <v>0</v>
      </c>
      <c r="AL345" s="31" t="n">
        <f aca="false">INDEX(Curves!$A$12:$AZ$907,$BZ345,CS345)</f>
        <v>0</v>
      </c>
      <c r="AM345" s="31"/>
      <c r="AN345" s="31" t="n">
        <f aca="false">INDEX(Curves!$A$12:$AZ$907,$BZ345,CU345)</f>
        <v>0</v>
      </c>
      <c r="AO345" s="31" t="n">
        <f aca="false">INDEX(Curves!$A$12:$AZ$907,$BZ345,CV345)</f>
        <v>0</v>
      </c>
      <c r="AP345" s="31" t="n">
        <f aca="false">INDEX(Curves!$A$12:$AZ$907,$BZ345,CW345)</f>
        <v>0</v>
      </c>
      <c r="AQ345" s="31"/>
      <c r="AR345" s="31" t="n">
        <f aca="false">INDEX(Curves!$A$12:$AZ$907,$BZ345,CY345)</f>
        <v>0</v>
      </c>
      <c r="AS345" s="31" t="n">
        <f aca="false">INDEX(Curves!$A$12:$AZ$907,$BZ345,CZ345)</f>
        <v>0</v>
      </c>
      <c r="AT345" s="31" t="n">
        <f aca="false">INDEX(Curves!$A$12:$AZ$907,$BZ345,DA345)</f>
        <v>0</v>
      </c>
      <c r="AU345" s="31"/>
      <c r="AV345" s="31" t="n">
        <f aca="false">INDEX(Curves!$A$12:$AZ$907,$BZ345,DC345)</f>
        <v>0</v>
      </c>
      <c r="AW345" s="31" t="n">
        <f aca="false">INDEX(Curves!$A$12:$AZ$907,$BZ345,DD345)</f>
        <v>0</v>
      </c>
      <c r="AX345" s="31" t="n">
        <f aca="false">INDEX(Curves!$A$12:$AZ$907,$BZ345,DE345)</f>
        <v>0</v>
      </c>
      <c r="AY345" s="31"/>
      <c r="AZ345" s="31" t="n">
        <f aca="false">INDEX(Curves!$A$12:$AZ$907,$BZ345,DG345)</f>
        <v>0</v>
      </c>
      <c r="BA345" s="31" t="n">
        <f aca="false">INDEX(Curves!$A$12:$AZ$907,$BZ345,DH345)</f>
        <v>0</v>
      </c>
      <c r="BB345" s="31" t="n">
        <f aca="false">INDEX(Curves!$A$12:$AZ$907,$BZ345,DI345)</f>
        <v>0</v>
      </c>
      <c r="BC345" s="31"/>
      <c r="BD345" s="31" t="n">
        <f aca="false">INDEX(Curves!$A$12:$AZ$907,$BZ345,DK345)</f>
        <v>0</v>
      </c>
      <c r="BE345" s="31" t="n">
        <f aca="false">INDEX(Curves!$A$12:$AZ$907,$BZ345,DL345)</f>
        <v>0</v>
      </c>
      <c r="BF345" s="31" t="n">
        <f aca="false">INDEX(Curves!$A$12:$AZ$907,$BZ345,DM345)</f>
        <v>0</v>
      </c>
      <c r="BG345" s="31"/>
      <c r="BH345" s="31" t="n">
        <f aca="false">INDEX(Curves!$A$12:$AZ$907,$BZ345,DO345)</f>
        <v>0</v>
      </c>
      <c r="BI345" s="31" t="n">
        <f aca="false">INDEX(Curves!$A$12:$AZ$907,$BZ345,DP345)</f>
        <v>0</v>
      </c>
      <c r="BJ345" s="31" t="n">
        <f aca="false">INDEX(Curves!$A$12:$AZ$907,$BZ345,DQ345)</f>
        <v>0</v>
      </c>
      <c r="BK345" s="0"/>
      <c r="BL345" s="0"/>
      <c r="BM345" s="51" t="n">
        <f aca="false">BM344</f>
        <v>35916</v>
      </c>
      <c r="BN345" s="51" t="n">
        <f aca="false">EOMONTH(BM345,1)</f>
        <v>35976</v>
      </c>
      <c r="BO345" s="51" t="n">
        <f aca="false">EOMONTH(BN345,1)</f>
        <v>36007</v>
      </c>
      <c r="BP345" s="51" t="n">
        <f aca="false">EOMONTH(BO345,1)</f>
        <v>36038</v>
      </c>
      <c r="BQ345" s="51" t="n">
        <f aca="false">EOMONTH(BP345,1)</f>
        <v>36068</v>
      </c>
      <c r="BR345" s="51" t="n">
        <f aca="false">EOMONTH(BQ345,1)</f>
        <v>36099</v>
      </c>
      <c r="BS345" s="51" t="n">
        <f aca="false">EOMONTH(BR345,1)</f>
        <v>36129</v>
      </c>
      <c r="BT345" s="51" t="n">
        <f aca="false">EOMONTH(BS345,1)</f>
        <v>36160</v>
      </c>
      <c r="BU345" s="51" t="n">
        <f aca="false">EOMONTH(BT345,1)</f>
        <v>36191</v>
      </c>
      <c r="BV345" s="51" t="n">
        <f aca="false">EOMONTH(BU345,1)</f>
        <v>36219</v>
      </c>
      <c r="BW345" s="51" t="n">
        <f aca="false">EOMONTH(BV345,1)</f>
        <v>36250</v>
      </c>
      <c r="BX345" s="52"/>
      <c r="BZ345" s="34" t="n">
        <f aca="false">MATCH(C345,Curves!$C$12:$C$433,0)</f>
        <v>343</v>
      </c>
      <c r="CA345" s="34" t="n">
        <f aca="false">MATCH(CONCATENATE("NG ",TEXT($BM345,"mmm-yyyy")),Curves!$11:$11,0)</f>
        <v>20</v>
      </c>
      <c r="CB345" s="34" t="n">
        <f aca="false">MATCH(CONCATENATE("B ",TEXT($BM345,"mmm-yyyy")),Curves!$11:$11,0)</f>
        <v>8</v>
      </c>
      <c r="CC345" s="34" t="n">
        <f aca="false">MATCH(CONCATENATE("DISC ",TEXT($BM345,"mmm-yyyy")),Curves!$11:$11,0)</f>
        <v>32</v>
      </c>
      <c r="CD345" s="34"/>
      <c r="CE345" s="34" t="n">
        <f aca="false">MATCH(CONCATENATE("NG ",TEXT($BN345,"mmm-yyyy")),Curves!$11:$11,0)</f>
        <v>21</v>
      </c>
      <c r="CF345" s="34" t="n">
        <f aca="false">MATCH(CONCATENATE("B ",TEXT($BN345,"mmm-yyyy")),Curves!$11:$11,0)</f>
        <v>9</v>
      </c>
      <c r="CG345" s="34" t="n">
        <f aca="false">MATCH(CONCATENATE("DISC ",TEXT($BN345,"mmm-yyyy")),Curves!$11:$11,0)</f>
        <v>33</v>
      </c>
      <c r="CH345" s="34"/>
      <c r="CI345" s="34" t="n">
        <f aca="false">MATCH(CONCATENATE("NG ",TEXT($BO345,"mmm-yyyy")),Curves!$11:$11,0)</f>
        <v>22</v>
      </c>
      <c r="CJ345" s="34" t="n">
        <f aca="false">MATCH(CONCATENATE("B ",TEXT($BO345,"mmm-yyyy")),Curves!$11:$11,0)</f>
        <v>10</v>
      </c>
      <c r="CK345" s="34" t="n">
        <f aca="false">MATCH(CONCATENATE("DISC ",TEXT($BO345,"mmm-yyyy")),Curves!$11:$11,0)</f>
        <v>34</v>
      </c>
      <c r="CL345" s="34"/>
      <c r="CM345" s="34" t="n">
        <f aca="false">MATCH(CONCATENATE("NG ",TEXT($BP345,"mmm-yyyy")),Curves!$11:$11,0)</f>
        <v>23</v>
      </c>
      <c r="CN345" s="34" t="n">
        <f aca="false">MATCH(CONCATENATE("B ",TEXT($BP345,"mmm-yyyy")),Curves!$11:$11,0)</f>
        <v>11</v>
      </c>
      <c r="CO345" s="34" t="n">
        <f aca="false">MATCH(CONCATENATE("DISC ",TEXT($BP345,"mmm-yyyy")),Curves!$11:$11,0)</f>
        <v>35</v>
      </c>
      <c r="CP345" s="34"/>
      <c r="CQ345" s="34" t="n">
        <f aca="false">MATCH(CONCATENATE("NG ",TEXT($BQ345,"mmm-yyyy")),Curves!$11:$11,0)</f>
        <v>24</v>
      </c>
      <c r="CR345" s="34" t="n">
        <f aca="false">MATCH(CONCATENATE("B ",TEXT($BQ345,"mmm-yyyy")),Curves!$11:$11,0)</f>
        <v>12</v>
      </c>
      <c r="CS345" s="34" t="n">
        <f aca="false">MATCH(CONCATENATE("DISC ",TEXT($BQ345,"mmm-yyyy")),Curves!$11:$11,0)</f>
        <v>36</v>
      </c>
      <c r="CT345" s="34"/>
      <c r="CU345" s="34" t="n">
        <f aca="false">MATCH(CONCATENATE("NG ",TEXT($BR345,"mmm-yyyy")),Curves!$11:$11,0)</f>
        <v>25</v>
      </c>
      <c r="CV345" s="34" t="n">
        <f aca="false">MATCH(CONCATENATE("B ",TEXT($BR345,"mmm-yyyy")),Curves!$11:$11,0)</f>
        <v>13</v>
      </c>
      <c r="CW345" s="34" t="n">
        <f aca="false">MATCH(CONCATENATE("DISC ",TEXT($BR345,"mmm-yyyy")),Curves!$11:$11,0)</f>
        <v>37</v>
      </c>
      <c r="CX345" s="34"/>
      <c r="CY345" s="34" t="n">
        <f aca="false">MATCH(CONCATENATE("NG ",TEXT($BS345,"mmm-yyyy")),Curves!$11:$11,0)</f>
        <v>26</v>
      </c>
      <c r="CZ345" s="34" t="n">
        <f aca="false">MATCH(CONCATENATE("B ",TEXT($BS345,"mmm-yyyy")),Curves!$11:$11,0)</f>
        <v>14</v>
      </c>
      <c r="DA345" s="34" t="n">
        <f aca="false">MATCH(CONCATENATE("DISC ",TEXT($BS345,"mmm-yyyy")),Curves!$11:$11,0)</f>
        <v>38</v>
      </c>
      <c r="DB345" s="34"/>
      <c r="DC345" s="34" t="n">
        <f aca="false">MATCH(CONCATENATE("NG ",TEXT($BT345,"mmm-yyyy")),Curves!$11:$11,0)</f>
        <v>27</v>
      </c>
      <c r="DD345" s="34" t="n">
        <f aca="false">MATCH(CONCATENATE("B ",TEXT($BT345,"mmm-yyyy")),Curves!$11:$11,0)</f>
        <v>15</v>
      </c>
      <c r="DE345" s="34" t="n">
        <f aca="false">MATCH(CONCATENATE("DISC ",TEXT($BT345,"mmm-yyyy")),Curves!$11:$11,0)</f>
        <v>39</v>
      </c>
      <c r="DF345" s="34"/>
      <c r="DG345" s="34" t="n">
        <f aca="false">MATCH(CONCATENATE("NG ",TEXT($BU345,"mmm-yyyy")),Curves!$11:$11,0)</f>
        <v>28</v>
      </c>
      <c r="DH345" s="34" t="n">
        <f aca="false">MATCH(CONCATENATE("B ",TEXT($BU345,"mmm-yyyy")),Curves!$11:$11,0)</f>
        <v>16</v>
      </c>
      <c r="DI345" s="34" t="n">
        <f aca="false">MATCH(CONCATENATE("DISC ",TEXT($BU345,"mmm-yyyy")),Curves!$11:$11,0)</f>
        <v>40</v>
      </c>
      <c r="DK345" s="34" t="n">
        <f aca="false">MATCH(CONCATENATE("NG ",TEXT($BV345,"mmm-yyyy")),Curves!$11:$11,0)</f>
        <v>29</v>
      </c>
      <c r="DL345" s="34" t="n">
        <f aca="false">MATCH(CONCATENATE("B ",TEXT($BV345,"mmm-yyyy")),Curves!$11:$11,0)</f>
        <v>17</v>
      </c>
      <c r="DM345" s="34" t="n">
        <f aca="false">MATCH(CONCATENATE("DISC ",TEXT($BV345,"mmm-yyyy")),Curves!$11:$11,0)</f>
        <v>41</v>
      </c>
      <c r="DO345" s="34" t="n">
        <f aca="false">MATCH(CONCATENATE("NG ",TEXT($BW345,"mmm-yyyy")),Curves!$11:$11,0)</f>
        <v>30</v>
      </c>
      <c r="DP345" s="34" t="n">
        <f aca="false">MATCH(CONCATENATE("B ",TEXT($BW345,"mmm-yyyy")),Curves!$11:$11,0)</f>
        <v>18</v>
      </c>
      <c r="DQ345" s="34" t="n">
        <f aca="false">MATCH(CONCATENATE("DISC ",TEXT($BW345,"mmm-yyyy")),Curves!$11:$11,0)</f>
        <v>42</v>
      </c>
    </row>
    <row r="346" customFormat="false" ht="12.75" hidden="false" customHeight="false" outlineLevel="0" collapsed="false">
      <c r="B346" s="26" t="n">
        <f aca="false">IF(C346&lt;&gt;"",IF(C346&gt;=(WORKDAY(EOMONTH(C346,0)+1,-2)),EOMONTH(EOMONTH(C346,0)+1,0)+1,EOMONTH(C346,0)+1),"")</f>
        <v>36251</v>
      </c>
      <c r="C346" s="45" t="n">
        <f aca="false">IF(Curves!C355&lt;&gt;"",Curves!C355,"")</f>
        <v>36229</v>
      </c>
      <c r="D346" s="46"/>
      <c r="E346" s="47" t="n">
        <f aca="false">(T346+U346)*V346</f>
        <v>0</v>
      </c>
      <c r="F346" s="47" t="n">
        <f aca="false">(X346+Y346)*Z346</f>
        <v>0</v>
      </c>
      <c r="G346" s="47" t="n">
        <f aca="false">(AB346+AC346)*AD346</f>
        <v>0</v>
      </c>
      <c r="H346" s="47" t="n">
        <f aca="false">(AF346+AG346)*AH346</f>
        <v>0</v>
      </c>
      <c r="I346" s="47" t="n">
        <f aca="false">(AJ346+AK346)*AL346</f>
        <v>0</v>
      </c>
      <c r="J346" s="47" t="n">
        <f aca="false">(AN346+AO346)*AP346</f>
        <v>0</v>
      </c>
      <c r="K346" s="47" t="n">
        <f aca="false">(AR346+AS346)*AT346</f>
        <v>0</v>
      </c>
      <c r="L346" s="47" t="n">
        <f aca="false">(AV346+AW346)*AX346</f>
        <v>0</v>
      </c>
      <c r="M346" s="47" t="n">
        <f aca="false">(AZ346+BA346)*BB346</f>
        <v>0</v>
      </c>
      <c r="N346" s="47" t="n">
        <f aca="false">(BD346+BE346)*BF346</f>
        <v>0</v>
      </c>
      <c r="O346" s="48" t="n">
        <f aca="false">(BH346+BI346)*BJ346</f>
        <v>0</v>
      </c>
      <c r="P346" s="49" t="n">
        <f aca="false">MAX(E346:O346)</f>
        <v>0</v>
      </c>
      <c r="Q346" s="49" t="n">
        <f aca="false">MIN(O346)</f>
        <v>0</v>
      </c>
      <c r="R346" s="50" t="n">
        <f aca="false">P346-Q346</f>
        <v>0</v>
      </c>
      <c r="T346" s="31" t="n">
        <f aca="false">INDEX(Curves!$A$12:$AZ$907,$BZ346,CA346)</f>
        <v>0</v>
      </c>
      <c r="U346" s="31" t="n">
        <f aca="false">INDEX(Curves!$A$12:$AZ$907,$BZ346,CB346)</f>
        <v>0</v>
      </c>
      <c r="V346" s="31" t="n">
        <f aca="false">INDEX(Curves!$A$12:$AZ$907,$BZ346,CC346)</f>
        <v>0</v>
      </c>
      <c r="W346" s="31"/>
      <c r="X346" s="31" t="n">
        <f aca="false">INDEX(Curves!$A$12:$AZ$907,$BZ346,CE346)</f>
        <v>0</v>
      </c>
      <c r="Y346" s="31" t="n">
        <f aca="false">INDEX(Curves!$A$12:$AZ$907,$BZ346,CF346)</f>
        <v>0</v>
      </c>
      <c r="Z346" s="31" t="n">
        <f aca="false">INDEX(Curves!$A$12:$AZ$907,$BZ346,CG346)</f>
        <v>0</v>
      </c>
      <c r="AA346" s="31"/>
      <c r="AB346" s="31" t="n">
        <f aca="false">INDEX(Curves!$A$12:$AZ$907,$BZ346,CI346)</f>
        <v>0</v>
      </c>
      <c r="AC346" s="31" t="n">
        <f aca="false">INDEX(Curves!$A$12:$AZ$907,$BZ346,CJ346)</f>
        <v>0</v>
      </c>
      <c r="AD346" s="31" t="n">
        <f aca="false">INDEX(Curves!$A$12:$AZ$907,$BZ346,CK346)</f>
        <v>0</v>
      </c>
      <c r="AE346" s="31"/>
      <c r="AF346" s="31" t="n">
        <f aca="false">INDEX(Curves!$A$12:$AZ$907,$BZ346,CM346)</f>
        <v>0</v>
      </c>
      <c r="AG346" s="31" t="n">
        <f aca="false">INDEX(Curves!$A$12:$AZ$907,$BZ346,CN346)</f>
        <v>0</v>
      </c>
      <c r="AH346" s="31" t="n">
        <f aca="false">INDEX(Curves!$A$12:$AZ$907,$BZ346,CO346)</f>
        <v>0</v>
      </c>
      <c r="AI346" s="31"/>
      <c r="AJ346" s="31" t="n">
        <f aca="false">INDEX(Curves!$A$12:$AZ$907,$BZ346,CQ346)</f>
        <v>0</v>
      </c>
      <c r="AK346" s="31" t="n">
        <f aca="false">INDEX(Curves!$A$12:$AZ$907,$BZ346,CR346)</f>
        <v>0</v>
      </c>
      <c r="AL346" s="31" t="n">
        <f aca="false">INDEX(Curves!$A$12:$AZ$907,$BZ346,CS346)</f>
        <v>0</v>
      </c>
      <c r="AM346" s="31"/>
      <c r="AN346" s="31" t="n">
        <f aca="false">INDEX(Curves!$A$12:$AZ$907,$BZ346,CU346)</f>
        <v>0</v>
      </c>
      <c r="AO346" s="31" t="n">
        <f aca="false">INDEX(Curves!$A$12:$AZ$907,$BZ346,CV346)</f>
        <v>0</v>
      </c>
      <c r="AP346" s="31" t="n">
        <f aca="false">INDEX(Curves!$A$12:$AZ$907,$BZ346,CW346)</f>
        <v>0</v>
      </c>
      <c r="AQ346" s="31"/>
      <c r="AR346" s="31" t="n">
        <f aca="false">INDEX(Curves!$A$12:$AZ$907,$BZ346,CY346)</f>
        <v>0</v>
      </c>
      <c r="AS346" s="31" t="n">
        <f aca="false">INDEX(Curves!$A$12:$AZ$907,$BZ346,CZ346)</f>
        <v>0</v>
      </c>
      <c r="AT346" s="31" t="n">
        <f aca="false">INDEX(Curves!$A$12:$AZ$907,$BZ346,DA346)</f>
        <v>0</v>
      </c>
      <c r="AU346" s="31"/>
      <c r="AV346" s="31" t="n">
        <f aca="false">INDEX(Curves!$A$12:$AZ$907,$BZ346,DC346)</f>
        <v>0</v>
      </c>
      <c r="AW346" s="31" t="n">
        <f aca="false">INDEX(Curves!$A$12:$AZ$907,$BZ346,DD346)</f>
        <v>0</v>
      </c>
      <c r="AX346" s="31" t="n">
        <f aca="false">INDEX(Curves!$A$12:$AZ$907,$BZ346,DE346)</f>
        <v>0</v>
      </c>
      <c r="AY346" s="31"/>
      <c r="AZ346" s="31" t="n">
        <f aca="false">INDEX(Curves!$A$12:$AZ$907,$BZ346,DG346)</f>
        <v>0</v>
      </c>
      <c r="BA346" s="31" t="n">
        <f aca="false">INDEX(Curves!$A$12:$AZ$907,$BZ346,DH346)</f>
        <v>0</v>
      </c>
      <c r="BB346" s="31" t="n">
        <f aca="false">INDEX(Curves!$A$12:$AZ$907,$BZ346,DI346)</f>
        <v>0</v>
      </c>
      <c r="BC346" s="31"/>
      <c r="BD346" s="31" t="n">
        <f aca="false">INDEX(Curves!$A$12:$AZ$907,$BZ346,DK346)</f>
        <v>0</v>
      </c>
      <c r="BE346" s="31" t="n">
        <f aca="false">INDEX(Curves!$A$12:$AZ$907,$BZ346,DL346)</f>
        <v>0</v>
      </c>
      <c r="BF346" s="31" t="n">
        <f aca="false">INDEX(Curves!$A$12:$AZ$907,$BZ346,DM346)</f>
        <v>0</v>
      </c>
      <c r="BG346" s="31"/>
      <c r="BH346" s="31" t="n">
        <f aca="false">INDEX(Curves!$A$12:$AZ$907,$BZ346,DO346)</f>
        <v>0</v>
      </c>
      <c r="BI346" s="31" t="n">
        <f aca="false">INDEX(Curves!$A$12:$AZ$907,$BZ346,DP346)</f>
        <v>0</v>
      </c>
      <c r="BJ346" s="31" t="n">
        <f aca="false">INDEX(Curves!$A$12:$AZ$907,$BZ346,DQ346)</f>
        <v>0</v>
      </c>
      <c r="BK346" s="0"/>
      <c r="BL346" s="0"/>
      <c r="BM346" s="51" t="n">
        <f aca="false">BM345</f>
        <v>35916</v>
      </c>
      <c r="BN346" s="51" t="n">
        <f aca="false">EOMONTH(BM346,1)</f>
        <v>35976</v>
      </c>
      <c r="BO346" s="51" t="n">
        <f aca="false">EOMONTH(BN346,1)</f>
        <v>36007</v>
      </c>
      <c r="BP346" s="51" t="n">
        <f aca="false">EOMONTH(BO346,1)</f>
        <v>36038</v>
      </c>
      <c r="BQ346" s="51" t="n">
        <f aca="false">EOMONTH(BP346,1)</f>
        <v>36068</v>
      </c>
      <c r="BR346" s="51" t="n">
        <f aca="false">EOMONTH(BQ346,1)</f>
        <v>36099</v>
      </c>
      <c r="BS346" s="51" t="n">
        <f aca="false">EOMONTH(BR346,1)</f>
        <v>36129</v>
      </c>
      <c r="BT346" s="51" t="n">
        <f aca="false">EOMONTH(BS346,1)</f>
        <v>36160</v>
      </c>
      <c r="BU346" s="51" t="n">
        <f aca="false">EOMONTH(BT346,1)</f>
        <v>36191</v>
      </c>
      <c r="BV346" s="51" t="n">
        <f aca="false">EOMONTH(BU346,1)</f>
        <v>36219</v>
      </c>
      <c r="BW346" s="51" t="n">
        <f aca="false">EOMONTH(BV346,1)</f>
        <v>36250</v>
      </c>
      <c r="BX346" s="52"/>
      <c r="BZ346" s="34" t="n">
        <f aca="false">MATCH(C346,Curves!$C$12:$C$433,0)</f>
        <v>344</v>
      </c>
      <c r="CA346" s="34" t="n">
        <f aca="false">MATCH(CONCATENATE("NG ",TEXT($BM346,"mmm-yyyy")),Curves!$11:$11,0)</f>
        <v>20</v>
      </c>
      <c r="CB346" s="34" t="n">
        <f aca="false">MATCH(CONCATENATE("B ",TEXT($BM346,"mmm-yyyy")),Curves!$11:$11,0)</f>
        <v>8</v>
      </c>
      <c r="CC346" s="34" t="n">
        <f aca="false">MATCH(CONCATENATE("DISC ",TEXT($BM346,"mmm-yyyy")),Curves!$11:$11,0)</f>
        <v>32</v>
      </c>
      <c r="CD346" s="34"/>
      <c r="CE346" s="34" t="n">
        <f aca="false">MATCH(CONCATENATE("NG ",TEXT($BN346,"mmm-yyyy")),Curves!$11:$11,0)</f>
        <v>21</v>
      </c>
      <c r="CF346" s="34" t="n">
        <f aca="false">MATCH(CONCATENATE("B ",TEXT($BN346,"mmm-yyyy")),Curves!$11:$11,0)</f>
        <v>9</v>
      </c>
      <c r="CG346" s="34" t="n">
        <f aca="false">MATCH(CONCATENATE("DISC ",TEXT($BN346,"mmm-yyyy")),Curves!$11:$11,0)</f>
        <v>33</v>
      </c>
      <c r="CH346" s="34"/>
      <c r="CI346" s="34" t="n">
        <f aca="false">MATCH(CONCATENATE("NG ",TEXT($BO346,"mmm-yyyy")),Curves!$11:$11,0)</f>
        <v>22</v>
      </c>
      <c r="CJ346" s="34" t="n">
        <f aca="false">MATCH(CONCATENATE("B ",TEXT($BO346,"mmm-yyyy")),Curves!$11:$11,0)</f>
        <v>10</v>
      </c>
      <c r="CK346" s="34" t="n">
        <f aca="false">MATCH(CONCATENATE("DISC ",TEXT($BO346,"mmm-yyyy")),Curves!$11:$11,0)</f>
        <v>34</v>
      </c>
      <c r="CL346" s="34"/>
      <c r="CM346" s="34" t="n">
        <f aca="false">MATCH(CONCATENATE("NG ",TEXT($BP346,"mmm-yyyy")),Curves!$11:$11,0)</f>
        <v>23</v>
      </c>
      <c r="CN346" s="34" t="n">
        <f aca="false">MATCH(CONCATENATE("B ",TEXT($BP346,"mmm-yyyy")),Curves!$11:$11,0)</f>
        <v>11</v>
      </c>
      <c r="CO346" s="34" t="n">
        <f aca="false">MATCH(CONCATENATE("DISC ",TEXT($BP346,"mmm-yyyy")),Curves!$11:$11,0)</f>
        <v>35</v>
      </c>
      <c r="CP346" s="34"/>
      <c r="CQ346" s="34" t="n">
        <f aca="false">MATCH(CONCATENATE("NG ",TEXT($BQ346,"mmm-yyyy")),Curves!$11:$11,0)</f>
        <v>24</v>
      </c>
      <c r="CR346" s="34" t="n">
        <f aca="false">MATCH(CONCATENATE("B ",TEXT($BQ346,"mmm-yyyy")),Curves!$11:$11,0)</f>
        <v>12</v>
      </c>
      <c r="CS346" s="34" t="n">
        <f aca="false">MATCH(CONCATENATE("DISC ",TEXT($BQ346,"mmm-yyyy")),Curves!$11:$11,0)</f>
        <v>36</v>
      </c>
      <c r="CT346" s="34"/>
      <c r="CU346" s="34" t="n">
        <f aca="false">MATCH(CONCATENATE("NG ",TEXT($BR346,"mmm-yyyy")),Curves!$11:$11,0)</f>
        <v>25</v>
      </c>
      <c r="CV346" s="34" t="n">
        <f aca="false">MATCH(CONCATENATE("B ",TEXT($BR346,"mmm-yyyy")),Curves!$11:$11,0)</f>
        <v>13</v>
      </c>
      <c r="CW346" s="34" t="n">
        <f aca="false">MATCH(CONCATENATE("DISC ",TEXT($BR346,"mmm-yyyy")),Curves!$11:$11,0)</f>
        <v>37</v>
      </c>
      <c r="CX346" s="34"/>
      <c r="CY346" s="34" t="n">
        <f aca="false">MATCH(CONCATENATE("NG ",TEXT($BS346,"mmm-yyyy")),Curves!$11:$11,0)</f>
        <v>26</v>
      </c>
      <c r="CZ346" s="34" t="n">
        <f aca="false">MATCH(CONCATENATE("B ",TEXT($BS346,"mmm-yyyy")),Curves!$11:$11,0)</f>
        <v>14</v>
      </c>
      <c r="DA346" s="34" t="n">
        <f aca="false">MATCH(CONCATENATE("DISC ",TEXT($BS346,"mmm-yyyy")),Curves!$11:$11,0)</f>
        <v>38</v>
      </c>
      <c r="DB346" s="34"/>
      <c r="DC346" s="34" t="n">
        <f aca="false">MATCH(CONCATENATE("NG ",TEXT($BT346,"mmm-yyyy")),Curves!$11:$11,0)</f>
        <v>27</v>
      </c>
      <c r="DD346" s="34" t="n">
        <f aca="false">MATCH(CONCATENATE("B ",TEXT($BT346,"mmm-yyyy")),Curves!$11:$11,0)</f>
        <v>15</v>
      </c>
      <c r="DE346" s="34" t="n">
        <f aca="false">MATCH(CONCATENATE("DISC ",TEXT($BT346,"mmm-yyyy")),Curves!$11:$11,0)</f>
        <v>39</v>
      </c>
      <c r="DF346" s="34"/>
      <c r="DG346" s="34" t="n">
        <f aca="false">MATCH(CONCATENATE("NG ",TEXT($BU346,"mmm-yyyy")),Curves!$11:$11,0)</f>
        <v>28</v>
      </c>
      <c r="DH346" s="34" t="n">
        <f aca="false">MATCH(CONCATENATE("B ",TEXT($BU346,"mmm-yyyy")),Curves!$11:$11,0)</f>
        <v>16</v>
      </c>
      <c r="DI346" s="34" t="n">
        <f aca="false">MATCH(CONCATENATE("DISC ",TEXT($BU346,"mmm-yyyy")),Curves!$11:$11,0)</f>
        <v>40</v>
      </c>
      <c r="DK346" s="34" t="n">
        <f aca="false">MATCH(CONCATENATE("NG ",TEXT($BV346,"mmm-yyyy")),Curves!$11:$11,0)</f>
        <v>29</v>
      </c>
      <c r="DL346" s="34" t="n">
        <f aca="false">MATCH(CONCATENATE("B ",TEXT($BV346,"mmm-yyyy")),Curves!$11:$11,0)</f>
        <v>17</v>
      </c>
      <c r="DM346" s="34" t="n">
        <f aca="false">MATCH(CONCATENATE("DISC ",TEXT($BV346,"mmm-yyyy")),Curves!$11:$11,0)</f>
        <v>41</v>
      </c>
      <c r="DO346" s="34" t="n">
        <f aca="false">MATCH(CONCATENATE("NG ",TEXT($BW346,"mmm-yyyy")),Curves!$11:$11,0)</f>
        <v>30</v>
      </c>
      <c r="DP346" s="34" t="n">
        <f aca="false">MATCH(CONCATENATE("B ",TEXT($BW346,"mmm-yyyy")),Curves!$11:$11,0)</f>
        <v>18</v>
      </c>
      <c r="DQ346" s="34" t="n">
        <f aca="false">MATCH(CONCATENATE("DISC ",TEXT($BW346,"mmm-yyyy")),Curves!$11:$11,0)</f>
        <v>42</v>
      </c>
    </row>
    <row r="347" customFormat="false" ht="12.75" hidden="false" customHeight="false" outlineLevel="0" collapsed="false">
      <c r="B347" s="26" t="n">
        <f aca="false">IF(C347&lt;&gt;"",IF(C347&gt;=(WORKDAY(EOMONTH(C347,0)+1,-2)),EOMONTH(EOMONTH(C347,0)+1,0)+1,EOMONTH(C347,0)+1),"")</f>
        <v>36251</v>
      </c>
      <c r="C347" s="45" t="n">
        <f aca="false">IF(Curves!C356&lt;&gt;"",Curves!C356,"")</f>
        <v>36230</v>
      </c>
      <c r="D347" s="46"/>
      <c r="E347" s="47" t="n">
        <f aca="false">(T347+U347)*V347</f>
        <v>0</v>
      </c>
      <c r="F347" s="47" t="n">
        <f aca="false">(X347+Y347)*Z347</f>
        <v>0</v>
      </c>
      <c r="G347" s="47" t="n">
        <f aca="false">(AB347+AC347)*AD347</f>
        <v>0</v>
      </c>
      <c r="H347" s="47" t="n">
        <f aca="false">(AF347+AG347)*AH347</f>
        <v>0</v>
      </c>
      <c r="I347" s="47" t="n">
        <f aca="false">(AJ347+AK347)*AL347</f>
        <v>0</v>
      </c>
      <c r="J347" s="47" t="n">
        <f aca="false">(AN347+AO347)*AP347</f>
        <v>0</v>
      </c>
      <c r="K347" s="47" t="n">
        <f aca="false">(AR347+AS347)*AT347</f>
        <v>0</v>
      </c>
      <c r="L347" s="47" t="n">
        <f aca="false">(AV347+AW347)*AX347</f>
        <v>0</v>
      </c>
      <c r="M347" s="47" t="n">
        <f aca="false">(AZ347+BA347)*BB347</f>
        <v>0</v>
      </c>
      <c r="N347" s="47" t="n">
        <f aca="false">(BD347+BE347)*BF347</f>
        <v>0</v>
      </c>
      <c r="O347" s="48" t="n">
        <f aca="false">(BH347+BI347)*BJ347</f>
        <v>0</v>
      </c>
      <c r="P347" s="49" t="n">
        <f aca="false">MAX(E347:O347)</f>
        <v>0</v>
      </c>
      <c r="Q347" s="49" t="n">
        <f aca="false">MIN(O347)</f>
        <v>0</v>
      </c>
      <c r="R347" s="50" t="n">
        <f aca="false">P347-Q347</f>
        <v>0</v>
      </c>
      <c r="T347" s="31" t="n">
        <f aca="false">INDEX(Curves!$A$12:$AZ$907,$BZ347,CA347)</f>
        <v>0</v>
      </c>
      <c r="U347" s="31" t="n">
        <f aca="false">INDEX(Curves!$A$12:$AZ$907,$BZ347,CB347)</f>
        <v>0</v>
      </c>
      <c r="V347" s="31" t="n">
        <f aca="false">INDEX(Curves!$A$12:$AZ$907,$BZ347,CC347)</f>
        <v>0</v>
      </c>
      <c r="W347" s="31"/>
      <c r="X347" s="31" t="n">
        <f aca="false">INDEX(Curves!$A$12:$AZ$907,$BZ347,CE347)</f>
        <v>0</v>
      </c>
      <c r="Y347" s="31" t="n">
        <f aca="false">INDEX(Curves!$A$12:$AZ$907,$BZ347,CF347)</f>
        <v>0</v>
      </c>
      <c r="Z347" s="31" t="n">
        <f aca="false">INDEX(Curves!$A$12:$AZ$907,$BZ347,CG347)</f>
        <v>0</v>
      </c>
      <c r="AA347" s="31"/>
      <c r="AB347" s="31" t="n">
        <f aca="false">INDEX(Curves!$A$12:$AZ$907,$BZ347,CI347)</f>
        <v>0</v>
      </c>
      <c r="AC347" s="31" t="n">
        <f aca="false">INDEX(Curves!$A$12:$AZ$907,$BZ347,CJ347)</f>
        <v>0</v>
      </c>
      <c r="AD347" s="31" t="n">
        <f aca="false">INDEX(Curves!$A$12:$AZ$907,$BZ347,CK347)</f>
        <v>0</v>
      </c>
      <c r="AE347" s="31"/>
      <c r="AF347" s="31" t="n">
        <f aca="false">INDEX(Curves!$A$12:$AZ$907,$BZ347,CM347)</f>
        <v>0</v>
      </c>
      <c r="AG347" s="31" t="n">
        <f aca="false">INDEX(Curves!$A$12:$AZ$907,$BZ347,CN347)</f>
        <v>0</v>
      </c>
      <c r="AH347" s="31" t="n">
        <f aca="false">INDEX(Curves!$A$12:$AZ$907,$BZ347,CO347)</f>
        <v>0</v>
      </c>
      <c r="AI347" s="31"/>
      <c r="AJ347" s="31" t="n">
        <f aca="false">INDEX(Curves!$A$12:$AZ$907,$BZ347,CQ347)</f>
        <v>0</v>
      </c>
      <c r="AK347" s="31" t="n">
        <f aca="false">INDEX(Curves!$A$12:$AZ$907,$BZ347,CR347)</f>
        <v>0</v>
      </c>
      <c r="AL347" s="31" t="n">
        <f aca="false">INDEX(Curves!$A$12:$AZ$907,$BZ347,CS347)</f>
        <v>0</v>
      </c>
      <c r="AM347" s="31"/>
      <c r="AN347" s="31" t="n">
        <f aca="false">INDEX(Curves!$A$12:$AZ$907,$BZ347,CU347)</f>
        <v>0</v>
      </c>
      <c r="AO347" s="31" t="n">
        <f aca="false">INDEX(Curves!$A$12:$AZ$907,$BZ347,CV347)</f>
        <v>0</v>
      </c>
      <c r="AP347" s="31" t="n">
        <f aca="false">INDEX(Curves!$A$12:$AZ$907,$BZ347,CW347)</f>
        <v>0</v>
      </c>
      <c r="AQ347" s="31"/>
      <c r="AR347" s="31" t="n">
        <f aca="false">INDEX(Curves!$A$12:$AZ$907,$BZ347,CY347)</f>
        <v>0</v>
      </c>
      <c r="AS347" s="31" t="n">
        <f aca="false">INDEX(Curves!$A$12:$AZ$907,$BZ347,CZ347)</f>
        <v>0</v>
      </c>
      <c r="AT347" s="31" t="n">
        <f aca="false">INDEX(Curves!$A$12:$AZ$907,$BZ347,DA347)</f>
        <v>0</v>
      </c>
      <c r="AU347" s="31"/>
      <c r="AV347" s="31" t="n">
        <f aca="false">INDEX(Curves!$A$12:$AZ$907,$BZ347,DC347)</f>
        <v>0</v>
      </c>
      <c r="AW347" s="31" t="n">
        <f aca="false">INDEX(Curves!$A$12:$AZ$907,$BZ347,DD347)</f>
        <v>0</v>
      </c>
      <c r="AX347" s="31" t="n">
        <f aca="false">INDEX(Curves!$A$12:$AZ$907,$BZ347,DE347)</f>
        <v>0</v>
      </c>
      <c r="AY347" s="31"/>
      <c r="AZ347" s="31" t="n">
        <f aca="false">INDEX(Curves!$A$12:$AZ$907,$BZ347,DG347)</f>
        <v>0</v>
      </c>
      <c r="BA347" s="31" t="n">
        <f aca="false">INDEX(Curves!$A$12:$AZ$907,$BZ347,DH347)</f>
        <v>0</v>
      </c>
      <c r="BB347" s="31" t="n">
        <f aca="false">INDEX(Curves!$A$12:$AZ$907,$BZ347,DI347)</f>
        <v>0</v>
      </c>
      <c r="BC347" s="31"/>
      <c r="BD347" s="31" t="n">
        <f aca="false">INDEX(Curves!$A$12:$AZ$907,$BZ347,DK347)</f>
        <v>0</v>
      </c>
      <c r="BE347" s="31" t="n">
        <f aca="false">INDEX(Curves!$A$12:$AZ$907,$BZ347,DL347)</f>
        <v>0</v>
      </c>
      <c r="BF347" s="31" t="n">
        <f aca="false">INDEX(Curves!$A$12:$AZ$907,$BZ347,DM347)</f>
        <v>0</v>
      </c>
      <c r="BG347" s="31"/>
      <c r="BH347" s="31" t="n">
        <f aca="false">INDEX(Curves!$A$12:$AZ$907,$BZ347,DO347)</f>
        <v>0</v>
      </c>
      <c r="BI347" s="31" t="n">
        <f aca="false">INDEX(Curves!$A$12:$AZ$907,$BZ347,DP347)</f>
        <v>0</v>
      </c>
      <c r="BJ347" s="31" t="n">
        <f aca="false">INDEX(Curves!$A$12:$AZ$907,$BZ347,DQ347)</f>
        <v>0</v>
      </c>
      <c r="BK347" s="0"/>
      <c r="BL347" s="0"/>
      <c r="BM347" s="51" t="n">
        <f aca="false">BM346</f>
        <v>35916</v>
      </c>
      <c r="BN347" s="51" t="n">
        <f aca="false">EOMONTH(BM347,1)</f>
        <v>35976</v>
      </c>
      <c r="BO347" s="51" t="n">
        <f aca="false">EOMONTH(BN347,1)</f>
        <v>36007</v>
      </c>
      <c r="BP347" s="51" t="n">
        <f aca="false">EOMONTH(BO347,1)</f>
        <v>36038</v>
      </c>
      <c r="BQ347" s="51" t="n">
        <f aca="false">EOMONTH(BP347,1)</f>
        <v>36068</v>
      </c>
      <c r="BR347" s="51" t="n">
        <f aca="false">EOMONTH(BQ347,1)</f>
        <v>36099</v>
      </c>
      <c r="BS347" s="51" t="n">
        <f aca="false">EOMONTH(BR347,1)</f>
        <v>36129</v>
      </c>
      <c r="BT347" s="51" t="n">
        <f aca="false">EOMONTH(BS347,1)</f>
        <v>36160</v>
      </c>
      <c r="BU347" s="51" t="n">
        <f aca="false">EOMONTH(BT347,1)</f>
        <v>36191</v>
      </c>
      <c r="BV347" s="51" t="n">
        <f aca="false">EOMONTH(BU347,1)</f>
        <v>36219</v>
      </c>
      <c r="BW347" s="51" t="n">
        <f aca="false">EOMONTH(BV347,1)</f>
        <v>36250</v>
      </c>
      <c r="BX347" s="52"/>
      <c r="BZ347" s="34" t="n">
        <f aca="false">MATCH(C347,Curves!$C$12:$C$433,0)</f>
        <v>345</v>
      </c>
      <c r="CA347" s="34" t="n">
        <f aca="false">MATCH(CONCATENATE("NG ",TEXT($BM347,"mmm-yyyy")),Curves!$11:$11,0)</f>
        <v>20</v>
      </c>
      <c r="CB347" s="34" t="n">
        <f aca="false">MATCH(CONCATENATE("B ",TEXT($BM347,"mmm-yyyy")),Curves!$11:$11,0)</f>
        <v>8</v>
      </c>
      <c r="CC347" s="34" t="n">
        <f aca="false">MATCH(CONCATENATE("DISC ",TEXT($BM347,"mmm-yyyy")),Curves!$11:$11,0)</f>
        <v>32</v>
      </c>
      <c r="CD347" s="34"/>
      <c r="CE347" s="34" t="n">
        <f aca="false">MATCH(CONCATENATE("NG ",TEXT($BN347,"mmm-yyyy")),Curves!$11:$11,0)</f>
        <v>21</v>
      </c>
      <c r="CF347" s="34" t="n">
        <f aca="false">MATCH(CONCATENATE("B ",TEXT($BN347,"mmm-yyyy")),Curves!$11:$11,0)</f>
        <v>9</v>
      </c>
      <c r="CG347" s="34" t="n">
        <f aca="false">MATCH(CONCATENATE("DISC ",TEXT($BN347,"mmm-yyyy")),Curves!$11:$11,0)</f>
        <v>33</v>
      </c>
      <c r="CH347" s="34"/>
      <c r="CI347" s="34" t="n">
        <f aca="false">MATCH(CONCATENATE("NG ",TEXT($BO347,"mmm-yyyy")),Curves!$11:$11,0)</f>
        <v>22</v>
      </c>
      <c r="CJ347" s="34" t="n">
        <f aca="false">MATCH(CONCATENATE("B ",TEXT($BO347,"mmm-yyyy")),Curves!$11:$11,0)</f>
        <v>10</v>
      </c>
      <c r="CK347" s="34" t="n">
        <f aca="false">MATCH(CONCATENATE("DISC ",TEXT($BO347,"mmm-yyyy")),Curves!$11:$11,0)</f>
        <v>34</v>
      </c>
      <c r="CL347" s="34"/>
      <c r="CM347" s="34" t="n">
        <f aca="false">MATCH(CONCATENATE("NG ",TEXT($BP347,"mmm-yyyy")),Curves!$11:$11,0)</f>
        <v>23</v>
      </c>
      <c r="CN347" s="34" t="n">
        <f aca="false">MATCH(CONCATENATE("B ",TEXT($BP347,"mmm-yyyy")),Curves!$11:$11,0)</f>
        <v>11</v>
      </c>
      <c r="CO347" s="34" t="n">
        <f aca="false">MATCH(CONCATENATE("DISC ",TEXT($BP347,"mmm-yyyy")),Curves!$11:$11,0)</f>
        <v>35</v>
      </c>
      <c r="CP347" s="34"/>
      <c r="CQ347" s="34" t="n">
        <f aca="false">MATCH(CONCATENATE("NG ",TEXT($BQ347,"mmm-yyyy")),Curves!$11:$11,0)</f>
        <v>24</v>
      </c>
      <c r="CR347" s="34" t="n">
        <f aca="false">MATCH(CONCATENATE("B ",TEXT($BQ347,"mmm-yyyy")),Curves!$11:$11,0)</f>
        <v>12</v>
      </c>
      <c r="CS347" s="34" t="n">
        <f aca="false">MATCH(CONCATENATE("DISC ",TEXT($BQ347,"mmm-yyyy")),Curves!$11:$11,0)</f>
        <v>36</v>
      </c>
      <c r="CT347" s="34"/>
      <c r="CU347" s="34" t="n">
        <f aca="false">MATCH(CONCATENATE("NG ",TEXT($BR347,"mmm-yyyy")),Curves!$11:$11,0)</f>
        <v>25</v>
      </c>
      <c r="CV347" s="34" t="n">
        <f aca="false">MATCH(CONCATENATE("B ",TEXT($BR347,"mmm-yyyy")),Curves!$11:$11,0)</f>
        <v>13</v>
      </c>
      <c r="CW347" s="34" t="n">
        <f aca="false">MATCH(CONCATENATE("DISC ",TEXT($BR347,"mmm-yyyy")),Curves!$11:$11,0)</f>
        <v>37</v>
      </c>
      <c r="CX347" s="34"/>
      <c r="CY347" s="34" t="n">
        <f aca="false">MATCH(CONCATENATE("NG ",TEXT($BS347,"mmm-yyyy")),Curves!$11:$11,0)</f>
        <v>26</v>
      </c>
      <c r="CZ347" s="34" t="n">
        <f aca="false">MATCH(CONCATENATE("B ",TEXT($BS347,"mmm-yyyy")),Curves!$11:$11,0)</f>
        <v>14</v>
      </c>
      <c r="DA347" s="34" t="n">
        <f aca="false">MATCH(CONCATENATE("DISC ",TEXT($BS347,"mmm-yyyy")),Curves!$11:$11,0)</f>
        <v>38</v>
      </c>
      <c r="DB347" s="34"/>
      <c r="DC347" s="34" t="n">
        <f aca="false">MATCH(CONCATENATE("NG ",TEXT($BT347,"mmm-yyyy")),Curves!$11:$11,0)</f>
        <v>27</v>
      </c>
      <c r="DD347" s="34" t="n">
        <f aca="false">MATCH(CONCATENATE("B ",TEXT($BT347,"mmm-yyyy")),Curves!$11:$11,0)</f>
        <v>15</v>
      </c>
      <c r="DE347" s="34" t="n">
        <f aca="false">MATCH(CONCATENATE("DISC ",TEXT($BT347,"mmm-yyyy")),Curves!$11:$11,0)</f>
        <v>39</v>
      </c>
      <c r="DF347" s="34"/>
      <c r="DG347" s="34" t="n">
        <f aca="false">MATCH(CONCATENATE("NG ",TEXT($BU347,"mmm-yyyy")),Curves!$11:$11,0)</f>
        <v>28</v>
      </c>
      <c r="DH347" s="34" t="n">
        <f aca="false">MATCH(CONCATENATE("B ",TEXT($BU347,"mmm-yyyy")),Curves!$11:$11,0)</f>
        <v>16</v>
      </c>
      <c r="DI347" s="34" t="n">
        <f aca="false">MATCH(CONCATENATE("DISC ",TEXT($BU347,"mmm-yyyy")),Curves!$11:$11,0)</f>
        <v>40</v>
      </c>
      <c r="DK347" s="34" t="n">
        <f aca="false">MATCH(CONCATENATE("NG ",TEXT($BV347,"mmm-yyyy")),Curves!$11:$11,0)</f>
        <v>29</v>
      </c>
      <c r="DL347" s="34" t="n">
        <f aca="false">MATCH(CONCATENATE("B ",TEXT($BV347,"mmm-yyyy")),Curves!$11:$11,0)</f>
        <v>17</v>
      </c>
      <c r="DM347" s="34" t="n">
        <f aca="false">MATCH(CONCATENATE("DISC ",TEXT($BV347,"mmm-yyyy")),Curves!$11:$11,0)</f>
        <v>41</v>
      </c>
      <c r="DO347" s="34" t="n">
        <f aca="false">MATCH(CONCATENATE("NG ",TEXT($BW347,"mmm-yyyy")),Curves!$11:$11,0)</f>
        <v>30</v>
      </c>
      <c r="DP347" s="34" t="n">
        <f aca="false">MATCH(CONCATENATE("B ",TEXT($BW347,"mmm-yyyy")),Curves!$11:$11,0)</f>
        <v>18</v>
      </c>
      <c r="DQ347" s="34" t="n">
        <f aca="false">MATCH(CONCATENATE("DISC ",TEXT($BW347,"mmm-yyyy")),Curves!$11:$11,0)</f>
        <v>42</v>
      </c>
    </row>
    <row r="348" customFormat="false" ht="12.75" hidden="false" customHeight="false" outlineLevel="0" collapsed="false">
      <c r="B348" s="26" t="n">
        <f aca="false">IF(C348&lt;&gt;"",IF(C348&gt;=(WORKDAY(EOMONTH(C348,0)+1,-2)),EOMONTH(EOMONTH(C348,0)+1,0)+1,EOMONTH(C348,0)+1),"")</f>
        <v>36251</v>
      </c>
      <c r="C348" s="45" t="n">
        <f aca="false">IF(Curves!C357&lt;&gt;"",Curves!C357,"")</f>
        <v>36231</v>
      </c>
      <c r="D348" s="46"/>
      <c r="E348" s="47" t="n">
        <f aca="false">(T348+U348)*V348</f>
        <v>0</v>
      </c>
      <c r="F348" s="47" t="n">
        <f aca="false">(X348+Y348)*Z348</f>
        <v>0</v>
      </c>
      <c r="G348" s="47" t="n">
        <f aca="false">(AB348+AC348)*AD348</f>
        <v>0</v>
      </c>
      <c r="H348" s="47" t="n">
        <f aca="false">(AF348+AG348)*AH348</f>
        <v>0</v>
      </c>
      <c r="I348" s="47" t="n">
        <f aca="false">(AJ348+AK348)*AL348</f>
        <v>0</v>
      </c>
      <c r="J348" s="47" t="n">
        <f aca="false">(AN348+AO348)*AP348</f>
        <v>0</v>
      </c>
      <c r="K348" s="47" t="n">
        <f aca="false">(AR348+AS348)*AT348</f>
        <v>0</v>
      </c>
      <c r="L348" s="47" t="n">
        <f aca="false">(AV348+AW348)*AX348</f>
        <v>0</v>
      </c>
      <c r="M348" s="47" t="n">
        <f aca="false">(AZ348+BA348)*BB348</f>
        <v>0</v>
      </c>
      <c r="N348" s="47" t="n">
        <f aca="false">(BD348+BE348)*BF348</f>
        <v>0</v>
      </c>
      <c r="O348" s="48" t="n">
        <f aca="false">(BH348+BI348)*BJ348</f>
        <v>0</v>
      </c>
      <c r="P348" s="49" t="n">
        <f aca="false">MAX(E348:O348)</f>
        <v>0</v>
      </c>
      <c r="Q348" s="49" t="n">
        <f aca="false">MIN(O348)</f>
        <v>0</v>
      </c>
      <c r="R348" s="50" t="n">
        <f aca="false">P348-Q348</f>
        <v>0</v>
      </c>
      <c r="T348" s="31" t="n">
        <f aca="false">INDEX(Curves!$A$12:$AZ$907,$BZ348,CA348)</f>
        <v>0</v>
      </c>
      <c r="U348" s="31" t="n">
        <f aca="false">INDEX(Curves!$A$12:$AZ$907,$BZ348,CB348)</f>
        <v>0</v>
      </c>
      <c r="V348" s="31" t="n">
        <f aca="false">INDEX(Curves!$A$12:$AZ$907,$BZ348,CC348)</f>
        <v>0</v>
      </c>
      <c r="W348" s="31"/>
      <c r="X348" s="31" t="n">
        <f aca="false">INDEX(Curves!$A$12:$AZ$907,$BZ348,CE348)</f>
        <v>0</v>
      </c>
      <c r="Y348" s="31" t="n">
        <f aca="false">INDEX(Curves!$A$12:$AZ$907,$BZ348,CF348)</f>
        <v>0</v>
      </c>
      <c r="Z348" s="31" t="n">
        <f aca="false">INDEX(Curves!$A$12:$AZ$907,$BZ348,CG348)</f>
        <v>0</v>
      </c>
      <c r="AA348" s="31"/>
      <c r="AB348" s="31" t="n">
        <f aca="false">INDEX(Curves!$A$12:$AZ$907,$BZ348,CI348)</f>
        <v>0</v>
      </c>
      <c r="AC348" s="31" t="n">
        <f aca="false">INDEX(Curves!$A$12:$AZ$907,$BZ348,CJ348)</f>
        <v>0</v>
      </c>
      <c r="AD348" s="31" t="n">
        <f aca="false">INDEX(Curves!$A$12:$AZ$907,$BZ348,CK348)</f>
        <v>0</v>
      </c>
      <c r="AE348" s="31"/>
      <c r="AF348" s="31" t="n">
        <f aca="false">INDEX(Curves!$A$12:$AZ$907,$BZ348,CM348)</f>
        <v>0</v>
      </c>
      <c r="AG348" s="31" t="n">
        <f aca="false">INDEX(Curves!$A$12:$AZ$907,$BZ348,CN348)</f>
        <v>0</v>
      </c>
      <c r="AH348" s="31" t="n">
        <f aca="false">INDEX(Curves!$A$12:$AZ$907,$BZ348,CO348)</f>
        <v>0</v>
      </c>
      <c r="AI348" s="31"/>
      <c r="AJ348" s="31" t="n">
        <f aca="false">INDEX(Curves!$A$12:$AZ$907,$BZ348,CQ348)</f>
        <v>0</v>
      </c>
      <c r="AK348" s="31" t="n">
        <f aca="false">INDEX(Curves!$A$12:$AZ$907,$BZ348,CR348)</f>
        <v>0</v>
      </c>
      <c r="AL348" s="31" t="n">
        <f aca="false">INDEX(Curves!$A$12:$AZ$907,$BZ348,CS348)</f>
        <v>0</v>
      </c>
      <c r="AM348" s="31"/>
      <c r="AN348" s="31" t="n">
        <f aca="false">INDEX(Curves!$A$12:$AZ$907,$BZ348,CU348)</f>
        <v>0</v>
      </c>
      <c r="AO348" s="31" t="n">
        <f aca="false">INDEX(Curves!$A$12:$AZ$907,$BZ348,CV348)</f>
        <v>0</v>
      </c>
      <c r="AP348" s="31" t="n">
        <f aca="false">INDEX(Curves!$A$12:$AZ$907,$BZ348,CW348)</f>
        <v>0</v>
      </c>
      <c r="AQ348" s="31"/>
      <c r="AR348" s="31" t="n">
        <f aca="false">INDEX(Curves!$A$12:$AZ$907,$BZ348,CY348)</f>
        <v>0</v>
      </c>
      <c r="AS348" s="31" t="n">
        <f aca="false">INDEX(Curves!$A$12:$AZ$907,$BZ348,CZ348)</f>
        <v>0</v>
      </c>
      <c r="AT348" s="31" t="n">
        <f aca="false">INDEX(Curves!$A$12:$AZ$907,$BZ348,DA348)</f>
        <v>0</v>
      </c>
      <c r="AU348" s="31"/>
      <c r="AV348" s="31" t="n">
        <f aca="false">INDEX(Curves!$A$12:$AZ$907,$BZ348,DC348)</f>
        <v>0</v>
      </c>
      <c r="AW348" s="31" t="n">
        <f aca="false">INDEX(Curves!$A$12:$AZ$907,$BZ348,DD348)</f>
        <v>0</v>
      </c>
      <c r="AX348" s="31" t="n">
        <f aca="false">INDEX(Curves!$A$12:$AZ$907,$BZ348,DE348)</f>
        <v>0</v>
      </c>
      <c r="AY348" s="31"/>
      <c r="AZ348" s="31" t="n">
        <f aca="false">INDEX(Curves!$A$12:$AZ$907,$BZ348,DG348)</f>
        <v>0</v>
      </c>
      <c r="BA348" s="31" t="n">
        <f aca="false">INDEX(Curves!$A$12:$AZ$907,$BZ348,DH348)</f>
        <v>0</v>
      </c>
      <c r="BB348" s="31" t="n">
        <f aca="false">INDEX(Curves!$A$12:$AZ$907,$BZ348,DI348)</f>
        <v>0</v>
      </c>
      <c r="BC348" s="31"/>
      <c r="BD348" s="31" t="n">
        <f aca="false">INDEX(Curves!$A$12:$AZ$907,$BZ348,DK348)</f>
        <v>0</v>
      </c>
      <c r="BE348" s="31" t="n">
        <f aca="false">INDEX(Curves!$A$12:$AZ$907,$BZ348,DL348)</f>
        <v>0</v>
      </c>
      <c r="BF348" s="31" t="n">
        <f aca="false">INDEX(Curves!$A$12:$AZ$907,$BZ348,DM348)</f>
        <v>0</v>
      </c>
      <c r="BG348" s="31"/>
      <c r="BH348" s="31" t="n">
        <f aca="false">INDEX(Curves!$A$12:$AZ$907,$BZ348,DO348)</f>
        <v>0</v>
      </c>
      <c r="BI348" s="31" t="n">
        <f aca="false">INDEX(Curves!$A$12:$AZ$907,$BZ348,DP348)</f>
        <v>0</v>
      </c>
      <c r="BJ348" s="31" t="n">
        <f aca="false">INDEX(Curves!$A$12:$AZ$907,$BZ348,DQ348)</f>
        <v>0</v>
      </c>
      <c r="BK348" s="0"/>
      <c r="BL348" s="0"/>
      <c r="BM348" s="51" t="n">
        <f aca="false">BM347</f>
        <v>35916</v>
      </c>
      <c r="BN348" s="51" t="n">
        <f aca="false">EOMONTH(BM348,1)</f>
        <v>35976</v>
      </c>
      <c r="BO348" s="51" t="n">
        <f aca="false">EOMONTH(BN348,1)</f>
        <v>36007</v>
      </c>
      <c r="BP348" s="51" t="n">
        <f aca="false">EOMONTH(BO348,1)</f>
        <v>36038</v>
      </c>
      <c r="BQ348" s="51" t="n">
        <f aca="false">EOMONTH(BP348,1)</f>
        <v>36068</v>
      </c>
      <c r="BR348" s="51" t="n">
        <f aca="false">EOMONTH(BQ348,1)</f>
        <v>36099</v>
      </c>
      <c r="BS348" s="51" t="n">
        <f aca="false">EOMONTH(BR348,1)</f>
        <v>36129</v>
      </c>
      <c r="BT348" s="51" t="n">
        <f aca="false">EOMONTH(BS348,1)</f>
        <v>36160</v>
      </c>
      <c r="BU348" s="51" t="n">
        <f aca="false">EOMONTH(BT348,1)</f>
        <v>36191</v>
      </c>
      <c r="BV348" s="51" t="n">
        <f aca="false">EOMONTH(BU348,1)</f>
        <v>36219</v>
      </c>
      <c r="BW348" s="51" t="n">
        <f aca="false">EOMONTH(BV348,1)</f>
        <v>36250</v>
      </c>
      <c r="BX348" s="52"/>
      <c r="BZ348" s="34" t="n">
        <f aca="false">MATCH(C348,Curves!$C$12:$C$433,0)</f>
        <v>346</v>
      </c>
      <c r="CA348" s="34" t="n">
        <f aca="false">MATCH(CONCATENATE("NG ",TEXT($BM348,"mmm-yyyy")),Curves!$11:$11,0)</f>
        <v>20</v>
      </c>
      <c r="CB348" s="34" t="n">
        <f aca="false">MATCH(CONCATENATE("B ",TEXT($BM348,"mmm-yyyy")),Curves!$11:$11,0)</f>
        <v>8</v>
      </c>
      <c r="CC348" s="34" t="n">
        <f aca="false">MATCH(CONCATENATE("DISC ",TEXT($BM348,"mmm-yyyy")),Curves!$11:$11,0)</f>
        <v>32</v>
      </c>
      <c r="CD348" s="34"/>
      <c r="CE348" s="34" t="n">
        <f aca="false">MATCH(CONCATENATE("NG ",TEXT($BN348,"mmm-yyyy")),Curves!$11:$11,0)</f>
        <v>21</v>
      </c>
      <c r="CF348" s="34" t="n">
        <f aca="false">MATCH(CONCATENATE("B ",TEXT($BN348,"mmm-yyyy")),Curves!$11:$11,0)</f>
        <v>9</v>
      </c>
      <c r="CG348" s="34" t="n">
        <f aca="false">MATCH(CONCATENATE("DISC ",TEXT($BN348,"mmm-yyyy")),Curves!$11:$11,0)</f>
        <v>33</v>
      </c>
      <c r="CH348" s="34"/>
      <c r="CI348" s="34" t="n">
        <f aca="false">MATCH(CONCATENATE("NG ",TEXT($BO348,"mmm-yyyy")),Curves!$11:$11,0)</f>
        <v>22</v>
      </c>
      <c r="CJ348" s="34" t="n">
        <f aca="false">MATCH(CONCATENATE("B ",TEXT($BO348,"mmm-yyyy")),Curves!$11:$11,0)</f>
        <v>10</v>
      </c>
      <c r="CK348" s="34" t="n">
        <f aca="false">MATCH(CONCATENATE("DISC ",TEXT($BO348,"mmm-yyyy")),Curves!$11:$11,0)</f>
        <v>34</v>
      </c>
      <c r="CL348" s="34"/>
      <c r="CM348" s="34" t="n">
        <f aca="false">MATCH(CONCATENATE("NG ",TEXT($BP348,"mmm-yyyy")),Curves!$11:$11,0)</f>
        <v>23</v>
      </c>
      <c r="CN348" s="34" t="n">
        <f aca="false">MATCH(CONCATENATE("B ",TEXT($BP348,"mmm-yyyy")),Curves!$11:$11,0)</f>
        <v>11</v>
      </c>
      <c r="CO348" s="34" t="n">
        <f aca="false">MATCH(CONCATENATE("DISC ",TEXT($BP348,"mmm-yyyy")),Curves!$11:$11,0)</f>
        <v>35</v>
      </c>
      <c r="CP348" s="34"/>
      <c r="CQ348" s="34" t="n">
        <f aca="false">MATCH(CONCATENATE("NG ",TEXT($BQ348,"mmm-yyyy")),Curves!$11:$11,0)</f>
        <v>24</v>
      </c>
      <c r="CR348" s="34" t="n">
        <f aca="false">MATCH(CONCATENATE("B ",TEXT($BQ348,"mmm-yyyy")),Curves!$11:$11,0)</f>
        <v>12</v>
      </c>
      <c r="CS348" s="34" t="n">
        <f aca="false">MATCH(CONCATENATE("DISC ",TEXT($BQ348,"mmm-yyyy")),Curves!$11:$11,0)</f>
        <v>36</v>
      </c>
      <c r="CT348" s="34"/>
      <c r="CU348" s="34" t="n">
        <f aca="false">MATCH(CONCATENATE("NG ",TEXT($BR348,"mmm-yyyy")),Curves!$11:$11,0)</f>
        <v>25</v>
      </c>
      <c r="CV348" s="34" t="n">
        <f aca="false">MATCH(CONCATENATE("B ",TEXT($BR348,"mmm-yyyy")),Curves!$11:$11,0)</f>
        <v>13</v>
      </c>
      <c r="CW348" s="34" t="n">
        <f aca="false">MATCH(CONCATENATE("DISC ",TEXT($BR348,"mmm-yyyy")),Curves!$11:$11,0)</f>
        <v>37</v>
      </c>
      <c r="CX348" s="34"/>
      <c r="CY348" s="34" t="n">
        <f aca="false">MATCH(CONCATENATE("NG ",TEXT($BS348,"mmm-yyyy")),Curves!$11:$11,0)</f>
        <v>26</v>
      </c>
      <c r="CZ348" s="34" t="n">
        <f aca="false">MATCH(CONCATENATE("B ",TEXT($BS348,"mmm-yyyy")),Curves!$11:$11,0)</f>
        <v>14</v>
      </c>
      <c r="DA348" s="34" t="n">
        <f aca="false">MATCH(CONCATENATE("DISC ",TEXT($BS348,"mmm-yyyy")),Curves!$11:$11,0)</f>
        <v>38</v>
      </c>
      <c r="DB348" s="34"/>
      <c r="DC348" s="34" t="n">
        <f aca="false">MATCH(CONCATENATE("NG ",TEXT($BT348,"mmm-yyyy")),Curves!$11:$11,0)</f>
        <v>27</v>
      </c>
      <c r="DD348" s="34" t="n">
        <f aca="false">MATCH(CONCATENATE("B ",TEXT($BT348,"mmm-yyyy")),Curves!$11:$11,0)</f>
        <v>15</v>
      </c>
      <c r="DE348" s="34" t="n">
        <f aca="false">MATCH(CONCATENATE("DISC ",TEXT($BT348,"mmm-yyyy")),Curves!$11:$11,0)</f>
        <v>39</v>
      </c>
      <c r="DF348" s="34"/>
      <c r="DG348" s="34" t="n">
        <f aca="false">MATCH(CONCATENATE("NG ",TEXT($BU348,"mmm-yyyy")),Curves!$11:$11,0)</f>
        <v>28</v>
      </c>
      <c r="DH348" s="34" t="n">
        <f aca="false">MATCH(CONCATENATE("B ",TEXT($BU348,"mmm-yyyy")),Curves!$11:$11,0)</f>
        <v>16</v>
      </c>
      <c r="DI348" s="34" t="n">
        <f aca="false">MATCH(CONCATENATE("DISC ",TEXT($BU348,"mmm-yyyy")),Curves!$11:$11,0)</f>
        <v>40</v>
      </c>
      <c r="DK348" s="34" t="n">
        <f aca="false">MATCH(CONCATENATE("NG ",TEXT($BV348,"mmm-yyyy")),Curves!$11:$11,0)</f>
        <v>29</v>
      </c>
      <c r="DL348" s="34" t="n">
        <f aca="false">MATCH(CONCATENATE("B ",TEXT($BV348,"mmm-yyyy")),Curves!$11:$11,0)</f>
        <v>17</v>
      </c>
      <c r="DM348" s="34" t="n">
        <f aca="false">MATCH(CONCATENATE("DISC ",TEXT($BV348,"mmm-yyyy")),Curves!$11:$11,0)</f>
        <v>41</v>
      </c>
      <c r="DO348" s="34" t="n">
        <f aca="false">MATCH(CONCATENATE("NG ",TEXT($BW348,"mmm-yyyy")),Curves!$11:$11,0)</f>
        <v>30</v>
      </c>
      <c r="DP348" s="34" t="n">
        <f aca="false">MATCH(CONCATENATE("B ",TEXT($BW348,"mmm-yyyy")),Curves!$11:$11,0)</f>
        <v>18</v>
      </c>
      <c r="DQ348" s="34" t="n">
        <f aca="false">MATCH(CONCATENATE("DISC ",TEXT($BW348,"mmm-yyyy")),Curves!$11:$11,0)</f>
        <v>42</v>
      </c>
    </row>
    <row r="349" customFormat="false" ht="12.75" hidden="false" customHeight="false" outlineLevel="0" collapsed="false">
      <c r="B349" s="26" t="n">
        <f aca="false">IF(C349&lt;&gt;"",IF(C349&gt;=(WORKDAY(EOMONTH(C349,0)+1,-2)),EOMONTH(EOMONTH(C349,0)+1,0)+1,EOMONTH(C349,0)+1),"")</f>
        <v>36251</v>
      </c>
      <c r="C349" s="45" t="n">
        <f aca="false">IF(Curves!C358&lt;&gt;"",Curves!C358,"")</f>
        <v>36232</v>
      </c>
      <c r="D349" s="46"/>
      <c r="E349" s="47" t="n">
        <f aca="false">(T349+U349)*V349</f>
        <v>0</v>
      </c>
      <c r="F349" s="47" t="n">
        <f aca="false">(X349+Y349)*Z349</f>
        <v>0</v>
      </c>
      <c r="G349" s="47" t="n">
        <f aca="false">(AB349+AC349)*AD349</f>
        <v>0</v>
      </c>
      <c r="H349" s="47" t="n">
        <f aca="false">(AF349+AG349)*AH349</f>
        <v>0</v>
      </c>
      <c r="I349" s="47" t="n">
        <f aca="false">(AJ349+AK349)*AL349</f>
        <v>0</v>
      </c>
      <c r="J349" s="47" t="n">
        <f aca="false">(AN349+AO349)*AP349</f>
        <v>0</v>
      </c>
      <c r="K349" s="47" t="n">
        <f aca="false">(AR349+AS349)*AT349</f>
        <v>0</v>
      </c>
      <c r="L349" s="47" t="n">
        <f aca="false">(AV349+AW349)*AX349</f>
        <v>0</v>
      </c>
      <c r="M349" s="47" t="n">
        <f aca="false">(AZ349+BA349)*BB349</f>
        <v>0</v>
      </c>
      <c r="N349" s="47" t="n">
        <f aca="false">(BD349+BE349)*BF349</f>
        <v>0</v>
      </c>
      <c r="O349" s="48" t="n">
        <f aca="false">(BH349+BI349)*BJ349</f>
        <v>0</v>
      </c>
      <c r="P349" s="49" t="n">
        <f aca="false">MAX(E349:O349)</f>
        <v>0</v>
      </c>
      <c r="Q349" s="49" t="n">
        <f aca="false">MIN(O349)</f>
        <v>0</v>
      </c>
      <c r="R349" s="50" t="n">
        <f aca="false">P349-Q349</f>
        <v>0</v>
      </c>
      <c r="T349" s="31" t="n">
        <f aca="false">INDEX(Curves!$A$12:$AZ$907,$BZ349,CA349)</f>
        <v>0</v>
      </c>
      <c r="U349" s="31" t="n">
        <f aca="false">INDEX(Curves!$A$12:$AZ$907,$BZ349,CB349)</f>
        <v>0</v>
      </c>
      <c r="V349" s="31" t="n">
        <f aca="false">INDEX(Curves!$A$12:$AZ$907,$BZ349,CC349)</f>
        <v>0</v>
      </c>
      <c r="W349" s="31"/>
      <c r="X349" s="31" t="n">
        <f aca="false">INDEX(Curves!$A$12:$AZ$907,$BZ349,CE349)</f>
        <v>0</v>
      </c>
      <c r="Y349" s="31" t="n">
        <f aca="false">INDEX(Curves!$A$12:$AZ$907,$BZ349,CF349)</f>
        <v>0</v>
      </c>
      <c r="Z349" s="31" t="n">
        <f aca="false">INDEX(Curves!$A$12:$AZ$907,$BZ349,CG349)</f>
        <v>0</v>
      </c>
      <c r="AA349" s="31"/>
      <c r="AB349" s="31" t="n">
        <f aca="false">INDEX(Curves!$A$12:$AZ$907,$BZ349,CI349)</f>
        <v>0</v>
      </c>
      <c r="AC349" s="31" t="n">
        <f aca="false">INDEX(Curves!$A$12:$AZ$907,$BZ349,CJ349)</f>
        <v>0</v>
      </c>
      <c r="AD349" s="31" t="n">
        <f aca="false">INDEX(Curves!$A$12:$AZ$907,$BZ349,CK349)</f>
        <v>0</v>
      </c>
      <c r="AE349" s="31"/>
      <c r="AF349" s="31" t="n">
        <f aca="false">INDEX(Curves!$A$12:$AZ$907,$BZ349,CM349)</f>
        <v>0</v>
      </c>
      <c r="AG349" s="31" t="n">
        <f aca="false">INDEX(Curves!$A$12:$AZ$907,$BZ349,CN349)</f>
        <v>0</v>
      </c>
      <c r="AH349" s="31" t="n">
        <f aca="false">INDEX(Curves!$A$12:$AZ$907,$BZ349,CO349)</f>
        <v>0</v>
      </c>
      <c r="AI349" s="31"/>
      <c r="AJ349" s="31" t="n">
        <f aca="false">INDEX(Curves!$A$12:$AZ$907,$BZ349,CQ349)</f>
        <v>0</v>
      </c>
      <c r="AK349" s="31" t="n">
        <f aca="false">INDEX(Curves!$A$12:$AZ$907,$BZ349,CR349)</f>
        <v>0</v>
      </c>
      <c r="AL349" s="31" t="n">
        <f aca="false">INDEX(Curves!$A$12:$AZ$907,$BZ349,CS349)</f>
        <v>0</v>
      </c>
      <c r="AM349" s="31"/>
      <c r="AN349" s="31" t="n">
        <f aca="false">INDEX(Curves!$A$12:$AZ$907,$BZ349,CU349)</f>
        <v>0</v>
      </c>
      <c r="AO349" s="31" t="n">
        <f aca="false">INDEX(Curves!$A$12:$AZ$907,$BZ349,CV349)</f>
        <v>0</v>
      </c>
      <c r="AP349" s="31" t="n">
        <f aca="false">INDEX(Curves!$A$12:$AZ$907,$BZ349,CW349)</f>
        <v>0</v>
      </c>
      <c r="AQ349" s="31"/>
      <c r="AR349" s="31" t="n">
        <f aca="false">INDEX(Curves!$A$12:$AZ$907,$BZ349,CY349)</f>
        <v>0</v>
      </c>
      <c r="AS349" s="31" t="n">
        <f aca="false">INDEX(Curves!$A$12:$AZ$907,$BZ349,CZ349)</f>
        <v>0</v>
      </c>
      <c r="AT349" s="31" t="n">
        <f aca="false">INDEX(Curves!$A$12:$AZ$907,$BZ349,DA349)</f>
        <v>0</v>
      </c>
      <c r="AU349" s="31"/>
      <c r="AV349" s="31" t="n">
        <f aca="false">INDEX(Curves!$A$12:$AZ$907,$BZ349,DC349)</f>
        <v>0</v>
      </c>
      <c r="AW349" s="31" t="n">
        <f aca="false">INDEX(Curves!$A$12:$AZ$907,$BZ349,DD349)</f>
        <v>0</v>
      </c>
      <c r="AX349" s="31" t="n">
        <f aca="false">INDEX(Curves!$A$12:$AZ$907,$BZ349,DE349)</f>
        <v>0</v>
      </c>
      <c r="AY349" s="31"/>
      <c r="AZ349" s="31" t="n">
        <f aca="false">INDEX(Curves!$A$12:$AZ$907,$BZ349,DG349)</f>
        <v>0</v>
      </c>
      <c r="BA349" s="31" t="n">
        <f aca="false">INDEX(Curves!$A$12:$AZ$907,$BZ349,DH349)</f>
        <v>0</v>
      </c>
      <c r="BB349" s="31" t="n">
        <f aca="false">INDEX(Curves!$A$12:$AZ$907,$BZ349,DI349)</f>
        <v>0</v>
      </c>
      <c r="BC349" s="31"/>
      <c r="BD349" s="31" t="n">
        <f aca="false">INDEX(Curves!$A$12:$AZ$907,$BZ349,DK349)</f>
        <v>0</v>
      </c>
      <c r="BE349" s="31" t="n">
        <f aca="false">INDEX(Curves!$A$12:$AZ$907,$BZ349,DL349)</f>
        <v>0</v>
      </c>
      <c r="BF349" s="31" t="n">
        <f aca="false">INDEX(Curves!$A$12:$AZ$907,$BZ349,DM349)</f>
        <v>0</v>
      </c>
      <c r="BG349" s="31"/>
      <c r="BH349" s="31" t="n">
        <f aca="false">INDEX(Curves!$A$12:$AZ$907,$BZ349,DO349)</f>
        <v>0</v>
      </c>
      <c r="BI349" s="31" t="n">
        <f aca="false">INDEX(Curves!$A$12:$AZ$907,$BZ349,DP349)</f>
        <v>0</v>
      </c>
      <c r="BJ349" s="31" t="n">
        <f aca="false">INDEX(Curves!$A$12:$AZ$907,$BZ349,DQ349)</f>
        <v>0</v>
      </c>
      <c r="BK349" s="0"/>
      <c r="BL349" s="0"/>
      <c r="BM349" s="51" t="n">
        <f aca="false">BM348</f>
        <v>35916</v>
      </c>
      <c r="BN349" s="51" t="n">
        <f aca="false">EOMONTH(BM349,1)</f>
        <v>35976</v>
      </c>
      <c r="BO349" s="51" t="n">
        <f aca="false">EOMONTH(BN349,1)</f>
        <v>36007</v>
      </c>
      <c r="BP349" s="51" t="n">
        <f aca="false">EOMONTH(BO349,1)</f>
        <v>36038</v>
      </c>
      <c r="BQ349" s="51" t="n">
        <f aca="false">EOMONTH(BP349,1)</f>
        <v>36068</v>
      </c>
      <c r="BR349" s="51" t="n">
        <f aca="false">EOMONTH(BQ349,1)</f>
        <v>36099</v>
      </c>
      <c r="BS349" s="51" t="n">
        <f aca="false">EOMONTH(BR349,1)</f>
        <v>36129</v>
      </c>
      <c r="BT349" s="51" t="n">
        <f aca="false">EOMONTH(BS349,1)</f>
        <v>36160</v>
      </c>
      <c r="BU349" s="51" t="n">
        <f aca="false">EOMONTH(BT349,1)</f>
        <v>36191</v>
      </c>
      <c r="BV349" s="51" t="n">
        <f aca="false">EOMONTH(BU349,1)</f>
        <v>36219</v>
      </c>
      <c r="BW349" s="51" t="n">
        <f aca="false">EOMONTH(BV349,1)</f>
        <v>36250</v>
      </c>
      <c r="BX349" s="52"/>
      <c r="BZ349" s="34" t="n">
        <f aca="false">MATCH(C349,Curves!$C$12:$C$433,0)</f>
        <v>347</v>
      </c>
      <c r="CA349" s="34" t="n">
        <f aca="false">MATCH(CONCATENATE("NG ",TEXT($BM349,"mmm-yyyy")),Curves!$11:$11,0)</f>
        <v>20</v>
      </c>
      <c r="CB349" s="34" t="n">
        <f aca="false">MATCH(CONCATENATE("B ",TEXT($BM349,"mmm-yyyy")),Curves!$11:$11,0)</f>
        <v>8</v>
      </c>
      <c r="CC349" s="34" t="n">
        <f aca="false">MATCH(CONCATENATE("DISC ",TEXT($BM349,"mmm-yyyy")),Curves!$11:$11,0)</f>
        <v>32</v>
      </c>
      <c r="CD349" s="34"/>
      <c r="CE349" s="34" t="n">
        <f aca="false">MATCH(CONCATENATE("NG ",TEXT($BN349,"mmm-yyyy")),Curves!$11:$11,0)</f>
        <v>21</v>
      </c>
      <c r="CF349" s="34" t="n">
        <f aca="false">MATCH(CONCATENATE("B ",TEXT($BN349,"mmm-yyyy")),Curves!$11:$11,0)</f>
        <v>9</v>
      </c>
      <c r="CG349" s="34" t="n">
        <f aca="false">MATCH(CONCATENATE("DISC ",TEXT($BN349,"mmm-yyyy")),Curves!$11:$11,0)</f>
        <v>33</v>
      </c>
      <c r="CH349" s="34"/>
      <c r="CI349" s="34" t="n">
        <f aca="false">MATCH(CONCATENATE("NG ",TEXT($BO349,"mmm-yyyy")),Curves!$11:$11,0)</f>
        <v>22</v>
      </c>
      <c r="CJ349" s="34" t="n">
        <f aca="false">MATCH(CONCATENATE("B ",TEXT($BO349,"mmm-yyyy")),Curves!$11:$11,0)</f>
        <v>10</v>
      </c>
      <c r="CK349" s="34" t="n">
        <f aca="false">MATCH(CONCATENATE("DISC ",TEXT($BO349,"mmm-yyyy")),Curves!$11:$11,0)</f>
        <v>34</v>
      </c>
      <c r="CL349" s="34"/>
      <c r="CM349" s="34" t="n">
        <f aca="false">MATCH(CONCATENATE("NG ",TEXT($BP349,"mmm-yyyy")),Curves!$11:$11,0)</f>
        <v>23</v>
      </c>
      <c r="CN349" s="34" t="n">
        <f aca="false">MATCH(CONCATENATE("B ",TEXT($BP349,"mmm-yyyy")),Curves!$11:$11,0)</f>
        <v>11</v>
      </c>
      <c r="CO349" s="34" t="n">
        <f aca="false">MATCH(CONCATENATE("DISC ",TEXT($BP349,"mmm-yyyy")),Curves!$11:$11,0)</f>
        <v>35</v>
      </c>
      <c r="CP349" s="34"/>
      <c r="CQ349" s="34" t="n">
        <f aca="false">MATCH(CONCATENATE("NG ",TEXT($BQ349,"mmm-yyyy")),Curves!$11:$11,0)</f>
        <v>24</v>
      </c>
      <c r="CR349" s="34" t="n">
        <f aca="false">MATCH(CONCATENATE("B ",TEXT($BQ349,"mmm-yyyy")),Curves!$11:$11,0)</f>
        <v>12</v>
      </c>
      <c r="CS349" s="34" t="n">
        <f aca="false">MATCH(CONCATENATE("DISC ",TEXT($BQ349,"mmm-yyyy")),Curves!$11:$11,0)</f>
        <v>36</v>
      </c>
      <c r="CT349" s="34"/>
      <c r="CU349" s="34" t="n">
        <f aca="false">MATCH(CONCATENATE("NG ",TEXT($BR349,"mmm-yyyy")),Curves!$11:$11,0)</f>
        <v>25</v>
      </c>
      <c r="CV349" s="34" t="n">
        <f aca="false">MATCH(CONCATENATE("B ",TEXT($BR349,"mmm-yyyy")),Curves!$11:$11,0)</f>
        <v>13</v>
      </c>
      <c r="CW349" s="34" t="n">
        <f aca="false">MATCH(CONCATENATE("DISC ",TEXT($BR349,"mmm-yyyy")),Curves!$11:$11,0)</f>
        <v>37</v>
      </c>
      <c r="CX349" s="34"/>
      <c r="CY349" s="34" t="n">
        <f aca="false">MATCH(CONCATENATE("NG ",TEXT($BS349,"mmm-yyyy")),Curves!$11:$11,0)</f>
        <v>26</v>
      </c>
      <c r="CZ349" s="34" t="n">
        <f aca="false">MATCH(CONCATENATE("B ",TEXT($BS349,"mmm-yyyy")),Curves!$11:$11,0)</f>
        <v>14</v>
      </c>
      <c r="DA349" s="34" t="n">
        <f aca="false">MATCH(CONCATENATE("DISC ",TEXT($BS349,"mmm-yyyy")),Curves!$11:$11,0)</f>
        <v>38</v>
      </c>
      <c r="DB349" s="34"/>
      <c r="DC349" s="34" t="n">
        <f aca="false">MATCH(CONCATENATE("NG ",TEXT($BT349,"mmm-yyyy")),Curves!$11:$11,0)</f>
        <v>27</v>
      </c>
      <c r="DD349" s="34" t="n">
        <f aca="false">MATCH(CONCATENATE("B ",TEXT($BT349,"mmm-yyyy")),Curves!$11:$11,0)</f>
        <v>15</v>
      </c>
      <c r="DE349" s="34" t="n">
        <f aca="false">MATCH(CONCATENATE("DISC ",TEXT($BT349,"mmm-yyyy")),Curves!$11:$11,0)</f>
        <v>39</v>
      </c>
      <c r="DF349" s="34"/>
      <c r="DG349" s="34" t="n">
        <f aca="false">MATCH(CONCATENATE("NG ",TEXT($BU349,"mmm-yyyy")),Curves!$11:$11,0)</f>
        <v>28</v>
      </c>
      <c r="DH349" s="34" t="n">
        <f aca="false">MATCH(CONCATENATE("B ",TEXT($BU349,"mmm-yyyy")),Curves!$11:$11,0)</f>
        <v>16</v>
      </c>
      <c r="DI349" s="34" t="n">
        <f aca="false">MATCH(CONCATENATE("DISC ",TEXT($BU349,"mmm-yyyy")),Curves!$11:$11,0)</f>
        <v>40</v>
      </c>
      <c r="DK349" s="34" t="n">
        <f aca="false">MATCH(CONCATENATE("NG ",TEXT($BV349,"mmm-yyyy")),Curves!$11:$11,0)</f>
        <v>29</v>
      </c>
      <c r="DL349" s="34" t="n">
        <f aca="false">MATCH(CONCATENATE("B ",TEXT($BV349,"mmm-yyyy")),Curves!$11:$11,0)</f>
        <v>17</v>
      </c>
      <c r="DM349" s="34" t="n">
        <f aca="false">MATCH(CONCATENATE("DISC ",TEXT($BV349,"mmm-yyyy")),Curves!$11:$11,0)</f>
        <v>41</v>
      </c>
      <c r="DO349" s="34" t="n">
        <f aca="false">MATCH(CONCATENATE("NG ",TEXT($BW349,"mmm-yyyy")),Curves!$11:$11,0)</f>
        <v>30</v>
      </c>
      <c r="DP349" s="34" t="n">
        <f aca="false">MATCH(CONCATENATE("B ",TEXT($BW349,"mmm-yyyy")),Curves!$11:$11,0)</f>
        <v>18</v>
      </c>
      <c r="DQ349" s="34" t="n">
        <f aca="false">MATCH(CONCATENATE("DISC ",TEXT($BW349,"mmm-yyyy")),Curves!$11:$11,0)</f>
        <v>42</v>
      </c>
    </row>
    <row r="350" customFormat="false" ht="12.75" hidden="false" customHeight="false" outlineLevel="0" collapsed="false">
      <c r="B350" s="26" t="n">
        <f aca="false">IF(C350&lt;&gt;"",IF(C350&gt;=(WORKDAY(EOMONTH(C350,0)+1,-2)),EOMONTH(EOMONTH(C350,0)+1,0)+1,EOMONTH(C350,0)+1),"")</f>
        <v>36251</v>
      </c>
      <c r="C350" s="45" t="n">
        <f aca="false">IF(Curves!C359&lt;&gt;"",Curves!C359,"")</f>
        <v>36233</v>
      </c>
      <c r="D350" s="46"/>
      <c r="E350" s="47" t="n">
        <f aca="false">(T350+U350)*V350</f>
        <v>0</v>
      </c>
      <c r="F350" s="47" t="n">
        <f aca="false">(X350+Y350)*Z350</f>
        <v>0</v>
      </c>
      <c r="G350" s="47" t="n">
        <f aca="false">(AB350+AC350)*AD350</f>
        <v>0</v>
      </c>
      <c r="H350" s="47" t="n">
        <f aca="false">(AF350+AG350)*AH350</f>
        <v>0</v>
      </c>
      <c r="I350" s="47" t="n">
        <f aca="false">(AJ350+AK350)*AL350</f>
        <v>0</v>
      </c>
      <c r="J350" s="47" t="n">
        <f aca="false">(AN350+AO350)*AP350</f>
        <v>0</v>
      </c>
      <c r="K350" s="47" t="n">
        <f aca="false">(AR350+AS350)*AT350</f>
        <v>0</v>
      </c>
      <c r="L350" s="47" t="n">
        <f aca="false">(AV350+AW350)*AX350</f>
        <v>0</v>
      </c>
      <c r="M350" s="47" t="n">
        <f aca="false">(AZ350+BA350)*BB350</f>
        <v>0</v>
      </c>
      <c r="N350" s="47" t="n">
        <f aca="false">(BD350+BE350)*BF350</f>
        <v>0</v>
      </c>
      <c r="O350" s="48" t="n">
        <f aca="false">(BH350+BI350)*BJ350</f>
        <v>0</v>
      </c>
      <c r="P350" s="49" t="n">
        <f aca="false">MAX(E350:O350)</f>
        <v>0</v>
      </c>
      <c r="Q350" s="49" t="n">
        <f aca="false">MIN(O350)</f>
        <v>0</v>
      </c>
      <c r="R350" s="50" t="n">
        <f aca="false">P350-Q350</f>
        <v>0</v>
      </c>
      <c r="T350" s="31" t="n">
        <f aca="false">INDEX(Curves!$A$12:$AZ$907,$BZ350,CA350)</f>
        <v>0</v>
      </c>
      <c r="U350" s="31" t="n">
        <f aca="false">INDEX(Curves!$A$12:$AZ$907,$BZ350,CB350)</f>
        <v>0</v>
      </c>
      <c r="V350" s="31" t="n">
        <f aca="false">INDEX(Curves!$A$12:$AZ$907,$BZ350,CC350)</f>
        <v>0</v>
      </c>
      <c r="W350" s="31"/>
      <c r="X350" s="31" t="n">
        <f aca="false">INDEX(Curves!$A$12:$AZ$907,$BZ350,CE350)</f>
        <v>0</v>
      </c>
      <c r="Y350" s="31" t="n">
        <f aca="false">INDEX(Curves!$A$12:$AZ$907,$BZ350,CF350)</f>
        <v>0</v>
      </c>
      <c r="Z350" s="31" t="n">
        <f aca="false">INDEX(Curves!$A$12:$AZ$907,$BZ350,CG350)</f>
        <v>0</v>
      </c>
      <c r="AA350" s="31"/>
      <c r="AB350" s="31" t="n">
        <f aca="false">INDEX(Curves!$A$12:$AZ$907,$BZ350,CI350)</f>
        <v>0</v>
      </c>
      <c r="AC350" s="31" t="n">
        <f aca="false">INDEX(Curves!$A$12:$AZ$907,$BZ350,CJ350)</f>
        <v>0</v>
      </c>
      <c r="AD350" s="31" t="n">
        <f aca="false">INDEX(Curves!$A$12:$AZ$907,$BZ350,CK350)</f>
        <v>0</v>
      </c>
      <c r="AE350" s="31"/>
      <c r="AF350" s="31" t="n">
        <f aca="false">INDEX(Curves!$A$12:$AZ$907,$BZ350,CM350)</f>
        <v>0</v>
      </c>
      <c r="AG350" s="31" t="n">
        <f aca="false">INDEX(Curves!$A$12:$AZ$907,$BZ350,CN350)</f>
        <v>0</v>
      </c>
      <c r="AH350" s="31" t="n">
        <f aca="false">INDEX(Curves!$A$12:$AZ$907,$BZ350,CO350)</f>
        <v>0</v>
      </c>
      <c r="AI350" s="31"/>
      <c r="AJ350" s="31" t="n">
        <f aca="false">INDEX(Curves!$A$12:$AZ$907,$BZ350,CQ350)</f>
        <v>0</v>
      </c>
      <c r="AK350" s="31" t="n">
        <f aca="false">INDEX(Curves!$A$12:$AZ$907,$BZ350,CR350)</f>
        <v>0</v>
      </c>
      <c r="AL350" s="31" t="n">
        <f aca="false">INDEX(Curves!$A$12:$AZ$907,$BZ350,CS350)</f>
        <v>0</v>
      </c>
      <c r="AM350" s="31"/>
      <c r="AN350" s="31" t="n">
        <f aca="false">INDEX(Curves!$A$12:$AZ$907,$BZ350,CU350)</f>
        <v>0</v>
      </c>
      <c r="AO350" s="31" t="n">
        <f aca="false">INDEX(Curves!$A$12:$AZ$907,$BZ350,CV350)</f>
        <v>0</v>
      </c>
      <c r="AP350" s="31" t="n">
        <f aca="false">INDEX(Curves!$A$12:$AZ$907,$BZ350,CW350)</f>
        <v>0</v>
      </c>
      <c r="AQ350" s="31"/>
      <c r="AR350" s="31" t="n">
        <f aca="false">INDEX(Curves!$A$12:$AZ$907,$BZ350,CY350)</f>
        <v>0</v>
      </c>
      <c r="AS350" s="31" t="n">
        <f aca="false">INDEX(Curves!$A$12:$AZ$907,$BZ350,CZ350)</f>
        <v>0</v>
      </c>
      <c r="AT350" s="31" t="n">
        <f aca="false">INDEX(Curves!$A$12:$AZ$907,$BZ350,DA350)</f>
        <v>0</v>
      </c>
      <c r="AU350" s="31"/>
      <c r="AV350" s="31" t="n">
        <f aca="false">INDEX(Curves!$A$12:$AZ$907,$BZ350,DC350)</f>
        <v>0</v>
      </c>
      <c r="AW350" s="31" t="n">
        <f aca="false">INDEX(Curves!$A$12:$AZ$907,$BZ350,DD350)</f>
        <v>0</v>
      </c>
      <c r="AX350" s="31" t="n">
        <f aca="false">INDEX(Curves!$A$12:$AZ$907,$BZ350,DE350)</f>
        <v>0</v>
      </c>
      <c r="AY350" s="31"/>
      <c r="AZ350" s="31" t="n">
        <f aca="false">INDEX(Curves!$A$12:$AZ$907,$BZ350,DG350)</f>
        <v>0</v>
      </c>
      <c r="BA350" s="31" t="n">
        <f aca="false">INDEX(Curves!$A$12:$AZ$907,$BZ350,DH350)</f>
        <v>0</v>
      </c>
      <c r="BB350" s="31" t="n">
        <f aca="false">INDEX(Curves!$A$12:$AZ$907,$BZ350,DI350)</f>
        <v>0</v>
      </c>
      <c r="BC350" s="31"/>
      <c r="BD350" s="31" t="n">
        <f aca="false">INDEX(Curves!$A$12:$AZ$907,$BZ350,DK350)</f>
        <v>0</v>
      </c>
      <c r="BE350" s="31" t="n">
        <f aca="false">INDEX(Curves!$A$12:$AZ$907,$BZ350,DL350)</f>
        <v>0</v>
      </c>
      <c r="BF350" s="31" t="n">
        <f aca="false">INDEX(Curves!$A$12:$AZ$907,$BZ350,DM350)</f>
        <v>0</v>
      </c>
      <c r="BG350" s="31"/>
      <c r="BH350" s="31" t="n">
        <f aca="false">INDEX(Curves!$A$12:$AZ$907,$BZ350,DO350)</f>
        <v>0</v>
      </c>
      <c r="BI350" s="31" t="n">
        <f aca="false">INDEX(Curves!$A$12:$AZ$907,$BZ350,DP350)</f>
        <v>0</v>
      </c>
      <c r="BJ350" s="31" t="n">
        <f aca="false">INDEX(Curves!$A$12:$AZ$907,$BZ350,DQ350)</f>
        <v>0</v>
      </c>
      <c r="BK350" s="0"/>
      <c r="BL350" s="0"/>
      <c r="BM350" s="51" t="n">
        <f aca="false">BM349</f>
        <v>35916</v>
      </c>
      <c r="BN350" s="51" t="n">
        <f aca="false">EOMONTH(BM350,1)</f>
        <v>35976</v>
      </c>
      <c r="BO350" s="51" t="n">
        <f aca="false">EOMONTH(BN350,1)</f>
        <v>36007</v>
      </c>
      <c r="BP350" s="51" t="n">
        <f aca="false">EOMONTH(BO350,1)</f>
        <v>36038</v>
      </c>
      <c r="BQ350" s="51" t="n">
        <f aca="false">EOMONTH(BP350,1)</f>
        <v>36068</v>
      </c>
      <c r="BR350" s="51" t="n">
        <f aca="false">EOMONTH(BQ350,1)</f>
        <v>36099</v>
      </c>
      <c r="BS350" s="51" t="n">
        <f aca="false">EOMONTH(BR350,1)</f>
        <v>36129</v>
      </c>
      <c r="BT350" s="51" t="n">
        <f aca="false">EOMONTH(BS350,1)</f>
        <v>36160</v>
      </c>
      <c r="BU350" s="51" t="n">
        <f aca="false">EOMONTH(BT350,1)</f>
        <v>36191</v>
      </c>
      <c r="BV350" s="51" t="n">
        <f aca="false">EOMONTH(BU350,1)</f>
        <v>36219</v>
      </c>
      <c r="BW350" s="51" t="n">
        <f aca="false">EOMONTH(BV350,1)</f>
        <v>36250</v>
      </c>
      <c r="BX350" s="52"/>
      <c r="BZ350" s="34" t="n">
        <f aca="false">MATCH(C350,Curves!$C$12:$C$433,0)</f>
        <v>348</v>
      </c>
      <c r="CA350" s="34" t="n">
        <f aca="false">MATCH(CONCATENATE("NG ",TEXT($BM350,"mmm-yyyy")),Curves!$11:$11,0)</f>
        <v>20</v>
      </c>
      <c r="CB350" s="34" t="n">
        <f aca="false">MATCH(CONCATENATE("B ",TEXT($BM350,"mmm-yyyy")),Curves!$11:$11,0)</f>
        <v>8</v>
      </c>
      <c r="CC350" s="34" t="n">
        <f aca="false">MATCH(CONCATENATE("DISC ",TEXT($BM350,"mmm-yyyy")),Curves!$11:$11,0)</f>
        <v>32</v>
      </c>
      <c r="CD350" s="34"/>
      <c r="CE350" s="34" t="n">
        <f aca="false">MATCH(CONCATENATE("NG ",TEXT($BN350,"mmm-yyyy")),Curves!$11:$11,0)</f>
        <v>21</v>
      </c>
      <c r="CF350" s="34" t="n">
        <f aca="false">MATCH(CONCATENATE("B ",TEXT($BN350,"mmm-yyyy")),Curves!$11:$11,0)</f>
        <v>9</v>
      </c>
      <c r="CG350" s="34" t="n">
        <f aca="false">MATCH(CONCATENATE("DISC ",TEXT($BN350,"mmm-yyyy")),Curves!$11:$11,0)</f>
        <v>33</v>
      </c>
      <c r="CH350" s="34"/>
      <c r="CI350" s="34" t="n">
        <f aca="false">MATCH(CONCATENATE("NG ",TEXT($BO350,"mmm-yyyy")),Curves!$11:$11,0)</f>
        <v>22</v>
      </c>
      <c r="CJ350" s="34" t="n">
        <f aca="false">MATCH(CONCATENATE("B ",TEXT($BO350,"mmm-yyyy")),Curves!$11:$11,0)</f>
        <v>10</v>
      </c>
      <c r="CK350" s="34" t="n">
        <f aca="false">MATCH(CONCATENATE("DISC ",TEXT($BO350,"mmm-yyyy")),Curves!$11:$11,0)</f>
        <v>34</v>
      </c>
      <c r="CL350" s="34"/>
      <c r="CM350" s="34" t="n">
        <f aca="false">MATCH(CONCATENATE("NG ",TEXT($BP350,"mmm-yyyy")),Curves!$11:$11,0)</f>
        <v>23</v>
      </c>
      <c r="CN350" s="34" t="n">
        <f aca="false">MATCH(CONCATENATE("B ",TEXT($BP350,"mmm-yyyy")),Curves!$11:$11,0)</f>
        <v>11</v>
      </c>
      <c r="CO350" s="34" t="n">
        <f aca="false">MATCH(CONCATENATE("DISC ",TEXT($BP350,"mmm-yyyy")),Curves!$11:$11,0)</f>
        <v>35</v>
      </c>
      <c r="CP350" s="34"/>
      <c r="CQ350" s="34" t="n">
        <f aca="false">MATCH(CONCATENATE("NG ",TEXT($BQ350,"mmm-yyyy")),Curves!$11:$11,0)</f>
        <v>24</v>
      </c>
      <c r="CR350" s="34" t="n">
        <f aca="false">MATCH(CONCATENATE("B ",TEXT($BQ350,"mmm-yyyy")),Curves!$11:$11,0)</f>
        <v>12</v>
      </c>
      <c r="CS350" s="34" t="n">
        <f aca="false">MATCH(CONCATENATE("DISC ",TEXT($BQ350,"mmm-yyyy")),Curves!$11:$11,0)</f>
        <v>36</v>
      </c>
      <c r="CT350" s="34"/>
      <c r="CU350" s="34" t="n">
        <f aca="false">MATCH(CONCATENATE("NG ",TEXT($BR350,"mmm-yyyy")),Curves!$11:$11,0)</f>
        <v>25</v>
      </c>
      <c r="CV350" s="34" t="n">
        <f aca="false">MATCH(CONCATENATE("B ",TEXT($BR350,"mmm-yyyy")),Curves!$11:$11,0)</f>
        <v>13</v>
      </c>
      <c r="CW350" s="34" t="n">
        <f aca="false">MATCH(CONCATENATE("DISC ",TEXT($BR350,"mmm-yyyy")),Curves!$11:$11,0)</f>
        <v>37</v>
      </c>
      <c r="CX350" s="34"/>
      <c r="CY350" s="34" t="n">
        <f aca="false">MATCH(CONCATENATE("NG ",TEXT($BS350,"mmm-yyyy")),Curves!$11:$11,0)</f>
        <v>26</v>
      </c>
      <c r="CZ350" s="34" t="n">
        <f aca="false">MATCH(CONCATENATE("B ",TEXT($BS350,"mmm-yyyy")),Curves!$11:$11,0)</f>
        <v>14</v>
      </c>
      <c r="DA350" s="34" t="n">
        <f aca="false">MATCH(CONCATENATE("DISC ",TEXT($BS350,"mmm-yyyy")),Curves!$11:$11,0)</f>
        <v>38</v>
      </c>
      <c r="DB350" s="34"/>
      <c r="DC350" s="34" t="n">
        <f aca="false">MATCH(CONCATENATE("NG ",TEXT($BT350,"mmm-yyyy")),Curves!$11:$11,0)</f>
        <v>27</v>
      </c>
      <c r="DD350" s="34" t="n">
        <f aca="false">MATCH(CONCATENATE("B ",TEXT($BT350,"mmm-yyyy")),Curves!$11:$11,0)</f>
        <v>15</v>
      </c>
      <c r="DE350" s="34" t="n">
        <f aca="false">MATCH(CONCATENATE("DISC ",TEXT($BT350,"mmm-yyyy")),Curves!$11:$11,0)</f>
        <v>39</v>
      </c>
      <c r="DF350" s="34"/>
      <c r="DG350" s="34" t="n">
        <f aca="false">MATCH(CONCATENATE("NG ",TEXT($BU350,"mmm-yyyy")),Curves!$11:$11,0)</f>
        <v>28</v>
      </c>
      <c r="DH350" s="34" t="n">
        <f aca="false">MATCH(CONCATENATE("B ",TEXT($BU350,"mmm-yyyy")),Curves!$11:$11,0)</f>
        <v>16</v>
      </c>
      <c r="DI350" s="34" t="n">
        <f aca="false">MATCH(CONCATENATE("DISC ",TEXT($BU350,"mmm-yyyy")),Curves!$11:$11,0)</f>
        <v>40</v>
      </c>
      <c r="DK350" s="34" t="n">
        <f aca="false">MATCH(CONCATENATE("NG ",TEXT($BV350,"mmm-yyyy")),Curves!$11:$11,0)</f>
        <v>29</v>
      </c>
      <c r="DL350" s="34" t="n">
        <f aca="false">MATCH(CONCATENATE("B ",TEXT($BV350,"mmm-yyyy")),Curves!$11:$11,0)</f>
        <v>17</v>
      </c>
      <c r="DM350" s="34" t="n">
        <f aca="false">MATCH(CONCATENATE("DISC ",TEXT($BV350,"mmm-yyyy")),Curves!$11:$11,0)</f>
        <v>41</v>
      </c>
      <c r="DO350" s="34" t="n">
        <f aca="false">MATCH(CONCATENATE("NG ",TEXT($BW350,"mmm-yyyy")),Curves!$11:$11,0)</f>
        <v>30</v>
      </c>
      <c r="DP350" s="34" t="n">
        <f aca="false">MATCH(CONCATENATE("B ",TEXT($BW350,"mmm-yyyy")),Curves!$11:$11,0)</f>
        <v>18</v>
      </c>
      <c r="DQ350" s="34" t="n">
        <f aca="false">MATCH(CONCATENATE("DISC ",TEXT($BW350,"mmm-yyyy")),Curves!$11:$11,0)</f>
        <v>42</v>
      </c>
    </row>
    <row r="351" customFormat="false" ht="12.75" hidden="false" customHeight="false" outlineLevel="0" collapsed="false">
      <c r="B351" s="26" t="n">
        <f aca="false">IF(C351&lt;&gt;"",IF(C351&gt;=(WORKDAY(EOMONTH(C351,0)+1,-2)),EOMONTH(EOMONTH(C351,0)+1,0)+1,EOMONTH(C351,0)+1),"")</f>
        <v>36251</v>
      </c>
      <c r="C351" s="45" t="n">
        <f aca="false">IF(Curves!C360&lt;&gt;"",Curves!C360,"")</f>
        <v>36234</v>
      </c>
      <c r="D351" s="46"/>
      <c r="E351" s="47" t="n">
        <f aca="false">(T351+U351)*V351</f>
        <v>0</v>
      </c>
      <c r="F351" s="47" t="n">
        <f aca="false">(X351+Y351)*Z351</f>
        <v>0</v>
      </c>
      <c r="G351" s="47" t="n">
        <f aca="false">(AB351+AC351)*AD351</f>
        <v>0</v>
      </c>
      <c r="H351" s="47" t="n">
        <f aca="false">(AF351+AG351)*AH351</f>
        <v>0</v>
      </c>
      <c r="I351" s="47" t="n">
        <f aca="false">(AJ351+AK351)*AL351</f>
        <v>0</v>
      </c>
      <c r="J351" s="47" t="n">
        <f aca="false">(AN351+AO351)*AP351</f>
        <v>0</v>
      </c>
      <c r="K351" s="47" t="n">
        <f aca="false">(AR351+AS351)*AT351</f>
        <v>0</v>
      </c>
      <c r="L351" s="47" t="n">
        <f aca="false">(AV351+AW351)*AX351</f>
        <v>0</v>
      </c>
      <c r="M351" s="47" t="n">
        <f aca="false">(AZ351+BA351)*BB351</f>
        <v>0</v>
      </c>
      <c r="N351" s="47" t="n">
        <f aca="false">(BD351+BE351)*BF351</f>
        <v>0</v>
      </c>
      <c r="O351" s="48" t="n">
        <f aca="false">(BH351+BI351)*BJ351</f>
        <v>0</v>
      </c>
      <c r="P351" s="49" t="n">
        <f aca="false">MAX(E351:O351)</f>
        <v>0</v>
      </c>
      <c r="Q351" s="49" t="n">
        <f aca="false">MIN(O351)</f>
        <v>0</v>
      </c>
      <c r="R351" s="50" t="n">
        <f aca="false">P351-Q351</f>
        <v>0</v>
      </c>
      <c r="T351" s="31" t="n">
        <f aca="false">INDEX(Curves!$A$12:$AZ$907,$BZ351,CA351)</f>
        <v>0</v>
      </c>
      <c r="U351" s="31" t="n">
        <f aca="false">INDEX(Curves!$A$12:$AZ$907,$BZ351,CB351)</f>
        <v>0</v>
      </c>
      <c r="V351" s="31" t="n">
        <f aca="false">INDEX(Curves!$A$12:$AZ$907,$BZ351,CC351)</f>
        <v>0</v>
      </c>
      <c r="W351" s="31"/>
      <c r="X351" s="31" t="n">
        <f aca="false">INDEX(Curves!$A$12:$AZ$907,$BZ351,CE351)</f>
        <v>0</v>
      </c>
      <c r="Y351" s="31" t="n">
        <f aca="false">INDEX(Curves!$A$12:$AZ$907,$BZ351,CF351)</f>
        <v>0</v>
      </c>
      <c r="Z351" s="31" t="n">
        <f aca="false">INDEX(Curves!$A$12:$AZ$907,$BZ351,CG351)</f>
        <v>0</v>
      </c>
      <c r="AA351" s="31"/>
      <c r="AB351" s="31" t="n">
        <f aca="false">INDEX(Curves!$A$12:$AZ$907,$BZ351,CI351)</f>
        <v>0</v>
      </c>
      <c r="AC351" s="31" t="n">
        <f aca="false">INDEX(Curves!$A$12:$AZ$907,$BZ351,CJ351)</f>
        <v>0</v>
      </c>
      <c r="AD351" s="31" t="n">
        <f aca="false">INDEX(Curves!$A$12:$AZ$907,$BZ351,CK351)</f>
        <v>0</v>
      </c>
      <c r="AE351" s="31"/>
      <c r="AF351" s="31" t="n">
        <f aca="false">INDEX(Curves!$A$12:$AZ$907,$BZ351,CM351)</f>
        <v>0</v>
      </c>
      <c r="AG351" s="31" t="n">
        <f aca="false">INDEX(Curves!$A$12:$AZ$907,$BZ351,CN351)</f>
        <v>0</v>
      </c>
      <c r="AH351" s="31" t="n">
        <f aca="false">INDEX(Curves!$A$12:$AZ$907,$BZ351,CO351)</f>
        <v>0</v>
      </c>
      <c r="AI351" s="31"/>
      <c r="AJ351" s="31" t="n">
        <f aca="false">INDEX(Curves!$A$12:$AZ$907,$BZ351,CQ351)</f>
        <v>0</v>
      </c>
      <c r="AK351" s="31" t="n">
        <f aca="false">INDEX(Curves!$A$12:$AZ$907,$BZ351,CR351)</f>
        <v>0</v>
      </c>
      <c r="AL351" s="31" t="n">
        <f aca="false">INDEX(Curves!$A$12:$AZ$907,$BZ351,CS351)</f>
        <v>0</v>
      </c>
      <c r="AM351" s="31"/>
      <c r="AN351" s="31" t="n">
        <f aca="false">INDEX(Curves!$A$12:$AZ$907,$BZ351,CU351)</f>
        <v>0</v>
      </c>
      <c r="AO351" s="31" t="n">
        <f aca="false">INDEX(Curves!$A$12:$AZ$907,$BZ351,CV351)</f>
        <v>0</v>
      </c>
      <c r="AP351" s="31" t="n">
        <f aca="false">INDEX(Curves!$A$12:$AZ$907,$BZ351,CW351)</f>
        <v>0</v>
      </c>
      <c r="AQ351" s="31"/>
      <c r="AR351" s="31" t="n">
        <f aca="false">INDEX(Curves!$A$12:$AZ$907,$BZ351,CY351)</f>
        <v>0</v>
      </c>
      <c r="AS351" s="31" t="n">
        <f aca="false">INDEX(Curves!$A$12:$AZ$907,$BZ351,CZ351)</f>
        <v>0</v>
      </c>
      <c r="AT351" s="31" t="n">
        <f aca="false">INDEX(Curves!$A$12:$AZ$907,$BZ351,DA351)</f>
        <v>0</v>
      </c>
      <c r="AU351" s="31"/>
      <c r="AV351" s="31" t="n">
        <f aca="false">INDEX(Curves!$A$12:$AZ$907,$BZ351,DC351)</f>
        <v>0</v>
      </c>
      <c r="AW351" s="31" t="n">
        <f aca="false">INDEX(Curves!$A$12:$AZ$907,$BZ351,DD351)</f>
        <v>0</v>
      </c>
      <c r="AX351" s="31" t="n">
        <f aca="false">INDEX(Curves!$A$12:$AZ$907,$BZ351,DE351)</f>
        <v>0</v>
      </c>
      <c r="AY351" s="31"/>
      <c r="AZ351" s="31" t="n">
        <f aca="false">INDEX(Curves!$A$12:$AZ$907,$BZ351,DG351)</f>
        <v>0</v>
      </c>
      <c r="BA351" s="31" t="n">
        <f aca="false">INDEX(Curves!$A$12:$AZ$907,$BZ351,DH351)</f>
        <v>0</v>
      </c>
      <c r="BB351" s="31" t="n">
        <f aca="false">INDEX(Curves!$A$12:$AZ$907,$BZ351,DI351)</f>
        <v>0</v>
      </c>
      <c r="BC351" s="31"/>
      <c r="BD351" s="31" t="n">
        <f aca="false">INDEX(Curves!$A$12:$AZ$907,$BZ351,DK351)</f>
        <v>0</v>
      </c>
      <c r="BE351" s="31" t="n">
        <f aca="false">INDEX(Curves!$A$12:$AZ$907,$BZ351,DL351)</f>
        <v>0</v>
      </c>
      <c r="BF351" s="31" t="n">
        <f aca="false">INDEX(Curves!$A$12:$AZ$907,$BZ351,DM351)</f>
        <v>0</v>
      </c>
      <c r="BG351" s="31"/>
      <c r="BH351" s="31" t="n">
        <f aca="false">INDEX(Curves!$A$12:$AZ$907,$BZ351,DO351)</f>
        <v>0</v>
      </c>
      <c r="BI351" s="31" t="n">
        <f aca="false">INDEX(Curves!$A$12:$AZ$907,$BZ351,DP351)</f>
        <v>0</v>
      </c>
      <c r="BJ351" s="31" t="n">
        <f aca="false">INDEX(Curves!$A$12:$AZ$907,$BZ351,DQ351)</f>
        <v>0</v>
      </c>
      <c r="BK351" s="0"/>
      <c r="BL351" s="0"/>
      <c r="BM351" s="51" t="n">
        <f aca="false">BM350</f>
        <v>35916</v>
      </c>
      <c r="BN351" s="51" t="n">
        <f aca="false">EOMONTH(BM351,1)</f>
        <v>35976</v>
      </c>
      <c r="BO351" s="51" t="n">
        <f aca="false">EOMONTH(BN351,1)</f>
        <v>36007</v>
      </c>
      <c r="BP351" s="51" t="n">
        <f aca="false">EOMONTH(BO351,1)</f>
        <v>36038</v>
      </c>
      <c r="BQ351" s="51" t="n">
        <f aca="false">EOMONTH(BP351,1)</f>
        <v>36068</v>
      </c>
      <c r="BR351" s="51" t="n">
        <f aca="false">EOMONTH(BQ351,1)</f>
        <v>36099</v>
      </c>
      <c r="BS351" s="51" t="n">
        <f aca="false">EOMONTH(BR351,1)</f>
        <v>36129</v>
      </c>
      <c r="BT351" s="51" t="n">
        <f aca="false">EOMONTH(BS351,1)</f>
        <v>36160</v>
      </c>
      <c r="BU351" s="51" t="n">
        <f aca="false">EOMONTH(BT351,1)</f>
        <v>36191</v>
      </c>
      <c r="BV351" s="51" t="n">
        <f aca="false">EOMONTH(BU351,1)</f>
        <v>36219</v>
      </c>
      <c r="BW351" s="51" t="n">
        <f aca="false">EOMONTH(BV351,1)</f>
        <v>36250</v>
      </c>
      <c r="BX351" s="52"/>
      <c r="BZ351" s="34" t="n">
        <f aca="false">MATCH(C351,Curves!$C$12:$C$433,0)</f>
        <v>349</v>
      </c>
      <c r="CA351" s="34" t="n">
        <f aca="false">MATCH(CONCATENATE("NG ",TEXT($BM351,"mmm-yyyy")),Curves!$11:$11,0)</f>
        <v>20</v>
      </c>
      <c r="CB351" s="34" t="n">
        <f aca="false">MATCH(CONCATENATE("B ",TEXT($BM351,"mmm-yyyy")),Curves!$11:$11,0)</f>
        <v>8</v>
      </c>
      <c r="CC351" s="34" t="n">
        <f aca="false">MATCH(CONCATENATE("DISC ",TEXT($BM351,"mmm-yyyy")),Curves!$11:$11,0)</f>
        <v>32</v>
      </c>
      <c r="CD351" s="34"/>
      <c r="CE351" s="34" t="n">
        <f aca="false">MATCH(CONCATENATE("NG ",TEXT($BN351,"mmm-yyyy")),Curves!$11:$11,0)</f>
        <v>21</v>
      </c>
      <c r="CF351" s="34" t="n">
        <f aca="false">MATCH(CONCATENATE("B ",TEXT($BN351,"mmm-yyyy")),Curves!$11:$11,0)</f>
        <v>9</v>
      </c>
      <c r="CG351" s="34" t="n">
        <f aca="false">MATCH(CONCATENATE("DISC ",TEXT($BN351,"mmm-yyyy")),Curves!$11:$11,0)</f>
        <v>33</v>
      </c>
      <c r="CH351" s="34"/>
      <c r="CI351" s="34" t="n">
        <f aca="false">MATCH(CONCATENATE("NG ",TEXT($BO351,"mmm-yyyy")),Curves!$11:$11,0)</f>
        <v>22</v>
      </c>
      <c r="CJ351" s="34" t="n">
        <f aca="false">MATCH(CONCATENATE("B ",TEXT($BO351,"mmm-yyyy")),Curves!$11:$11,0)</f>
        <v>10</v>
      </c>
      <c r="CK351" s="34" t="n">
        <f aca="false">MATCH(CONCATENATE("DISC ",TEXT($BO351,"mmm-yyyy")),Curves!$11:$11,0)</f>
        <v>34</v>
      </c>
      <c r="CL351" s="34"/>
      <c r="CM351" s="34" t="n">
        <f aca="false">MATCH(CONCATENATE("NG ",TEXT($BP351,"mmm-yyyy")),Curves!$11:$11,0)</f>
        <v>23</v>
      </c>
      <c r="CN351" s="34" t="n">
        <f aca="false">MATCH(CONCATENATE("B ",TEXT($BP351,"mmm-yyyy")),Curves!$11:$11,0)</f>
        <v>11</v>
      </c>
      <c r="CO351" s="34" t="n">
        <f aca="false">MATCH(CONCATENATE("DISC ",TEXT($BP351,"mmm-yyyy")),Curves!$11:$11,0)</f>
        <v>35</v>
      </c>
      <c r="CP351" s="34"/>
      <c r="CQ351" s="34" t="n">
        <f aca="false">MATCH(CONCATENATE("NG ",TEXT($BQ351,"mmm-yyyy")),Curves!$11:$11,0)</f>
        <v>24</v>
      </c>
      <c r="CR351" s="34" t="n">
        <f aca="false">MATCH(CONCATENATE("B ",TEXT($BQ351,"mmm-yyyy")),Curves!$11:$11,0)</f>
        <v>12</v>
      </c>
      <c r="CS351" s="34" t="n">
        <f aca="false">MATCH(CONCATENATE("DISC ",TEXT($BQ351,"mmm-yyyy")),Curves!$11:$11,0)</f>
        <v>36</v>
      </c>
      <c r="CT351" s="34"/>
      <c r="CU351" s="34" t="n">
        <f aca="false">MATCH(CONCATENATE("NG ",TEXT($BR351,"mmm-yyyy")),Curves!$11:$11,0)</f>
        <v>25</v>
      </c>
      <c r="CV351" s="34" t="n">
        <f aca="false">MATCH(CONCATENATE("B ",TEXT($BR351,"mmm-yyyy")),Curves!$11:$11,0)</f>
        <v>13</v>
      </c>
      <c r="CW351" s="34" t="n">
        <f aca="false">MATCH(CONCATENATE("DISC ",TEXT($BR351,"mmm-yyyy")),Curves!$11:$11,0)</f>
        <v>37</v>
      </c>
      <c r="CX351" s="34"/>
      <c r="CY351" s="34" t="n">
        <f aca="false">MATCH(CONCATENATE("NG ",TEXT($BS351,"mmm-yyyy")),Curves!$11:$11,0)</f>
        <v>26</v>
      </c>
      <c r="CZ351" s="34" t="n">
        <f aca="false">MATCH(CONCATENATE("B ",TEXT($BS351,"mmm-yyyy")),Curves!$11:$11,0)</f>
        <v>14</v>
      </c>
      <c r="DA351" s="34" t="n">
        <f aca="false">MATCH(CONCATENATE("DISC ",TEXT($BS351,"mmm-yyyy")),Curves!$11:$11,0)</f>
        <v>38</v>
      </c>
      <c r="DB351" s="34"/>
      <c r="DC351" s="34" t="n">
        <f aca="false">MATCH(CONCATENATE("NG ",TEXT($BT351,"mmm-yyyy")),Curves!$11:$11,0)</f>
        <v>27</v>
      </c>
      <c r="DD351" s="34" t="n">
        <f aca="false">MATCH(CONCATENATE("B ",TEXT($BT351,"mmm-yyyy")),Curves!$11:$11,0)</f>
        <v>15</v>
      </c>
      <c r="DE351" s="34" t="n">
        <f aca="false">MATCH(CONCATENATE("DISC ",TEXT($BT351,"mmm-yyyy")),Curves!$11:$11,0)</f>
        <v>39</v>
      </c>
      <c r="DF351" s="34"/>
      <c r="DG351" s="34" t="n">
        <f aca="false">MATCH(CONCATENATE("NG ",TEXT($BU351,"mmm-yyyy")),Curves!$11:$11,0)</f>
        <v>28</v>
      </c>
      <c r="DH351" s="34" t="n">
        <f aca="false">MATCH(CONCATENATE("B ",TEXT($BU351,"mmm-yyyy")),Curves!$11:$11,0)</f>
        <v>16</v>
      </c>
      <c r="DI351" s="34" t="n">
        <f aca="false">MATCH(CONCATENATE("DISC ",TEXT($BU351,"mmm-yyyy")),Curves!$11:$11,0)</f>
        <v>40</v>
      </c>
      <c r="DK351" s="34" t="n">
        <f aca="false">MATCH(CONCATENATE("NG ",TEXT($BV351,"mmm-yyyy")),Curves!$11:$11,0)</f>
        <v>29</v>
      </c>
      <c r="DL351" s="34" t="n">
        <f aca="false">MATCH(CONCATENATE("B ",TEXT($BV351,"mmm-yyyy")),Curves!$11:$11,0)</f>
        <v>17</v>
      </c>
      <c r="DM351" s="34" t="n">
        <f aca="false">MATCH(CONCATENATE("DISC ",TEXT($BV351,"mmm-yyyy")),Curves!$11:$11,0)</f>
        <v>41</v>
      </c>
      <c r="DO351" s="34" t="n">
        <f aca="false">MATCH(CONCATENATE("NG ",TEXT($BW351,"mmm-yyyy")),Curves!$11:$11,0)</f>
        <v>30</v>
      </c>
      <c r="DP351" s="34" t="n">
        <f aca="false">MATCH(CONCATENATE("B ",TEXT($BW351,"mmm-yyyy")),Curves!$11:$11,0)</f>
        <v>18</v>
      </c>
      <c r="DQ351" s="34" t="n">
        <f aca="false">MATCH(CONCATENATE("DISC ",TEXT($BW351,"mmm-yyyy")),Curves!$11:$11,0)</f>
        <v>42</v>
      </c>
    </row>
    <row r="352" customFormat="false" ht="12.75" hidden="false" customHeight="false" outlineLevel="0" collapsed="false">
      <c r="B352" s="26" t="n">
        <f aca="false">IF(C352&lt;&gt;"",IF(C352&gt;=(WORKDAY(EOMONTH(C352,0)+1,-2)),EOMONTH(EOMONTH(C352,0)+1,0)+1,EOMONTH(C352,0)+1),"")</f>
        <v>36251</v>
      </c>
      <c r="C352" s="45" t="n">
        <f aca="false">IF(Curves!C361&lt;&gt;"",Curves!C361,"")</f>
        <v>36235</v>
      </c>
      <c r="D352" s="46"/>
      <c r="E352" s="47" t="n">
        <f aca="false">(T352+U352)*V352</f>
        <v>0</v>
      </c>
      <c r="F352" s="47" t="n">
        <f aca="false">(X352+Y352)*Z352</f>
        <v>0</v>
      </c>
      <c r="G352" s="47" t="n">
        <f aca="false">(AB352+AC352)*AD352</f>
        <v>0</v>
      </c>
      <c r="H352" s="47" t="n">
        <f aca="false">(AF352+AG352)*AH352</f>
        <v>0</v>
      </c>
      <c r="I352" s="47" t="n">
        <f aca="false">(AJ352+AK352)*AL352</f>
        <v>0</v>
      </c>
      <c r="J352" s="47" t="n">
        <f aca="false">(AN352+AO352)*AP352</f>
        <v>0</v>
      </c>
      <c r="K352" s="47" t="n">
        <f aca="false">(AR352+AS352)*AT352</f>
        <v>0</v>
      </c>
      <c r="L352" s="47" t="n">
        <f aca="false">(AV352+AW352)*AX352</f>
        <v>0</v>
      </c>
      <c r="M352" s="47" t="n">
        <f aca="false">(AZ352+BA352)*BB352</f>
        <v>0</v>
      </c>
      <c r="N352" s="47" t="n">
        <f aca="false">(BD352+BE352)*BF352</f>
        <v>0</v>
      </c>
      <c r="O352" s="48" t="n">
        <f aca="false">(BH352+BI352)*BJ352</f>
        <v>0</v>
      </c>
      <c r="P352" s="49" t="n">
        <f aca="false">MAX(E352:O352)</f>
        <v>0</v>
      </c>
      <c r="Q352" s="49" t="n">
        <f aca="false">MIN(O352)</f>
        <v>0</v>
      </c>
      <c r="R352" s="50" t="n">
        <f aca="false">P352-Q352</f>
        <v>0</v>
      </c>
      <c r="T352" s="31" t="n">
        <f aca="false">INDEX(Curves!$A$12:$AZ$907,$BZ352,CA352)</f>
        <v>0</v>
      </c>
      <c r="U352" s="31" t="n">
        <f aca="false">INDEX(Curves!$A$12:$AZ$907,$BZ352,CB352)</f>
        <v>0</v>
      </c>
      <c r="V352" s="31" t="n">
        <f aca="false">INDEX(Curves!$A$12:$AZ$907,$BZ352,CC352)</f>
        <v>0</v>
      </c>
      <c r="W352" s="31"/>
      <c r="X352" s="31" t="n">
        <f aca="false">INDEX(Curves!$A$12:$AZ$907,$BZ352,CE352)</f>
        <v>0</v>
      </c>
      <c r="Y352" s="31" t="n">
        <f aca="false">INDEX(Curves!$A$12:$AZ$907,$BZ352,CF352)</f>
        <v>0</v>
      </c>
      <c r="Z352" s="31" t="n">
        <f aca="false">INDEX(Curves!$A$12:$AZ$907,$BZ352,CG352)</f>
        <v>0</v>
      </c>
      <c r="AA352" s="31"/>
      <c r="AB352" s="31" t="n">
        <f aca="false">INDEX(Curves!$A$12:$AZ$907,$BZ352,CI352)</f>
        <v>0</v>
      </c>
      <c r="AC352" s="31" t="n">
        <f aca="false">INDEX(Curves!$A$12:$AZ$907,$BZ352,CJ352)</f>
        <v>0</v>
      </c>
      <c r="AD352" s="31" t="n">
        <f aca="false">INDEX(Curves!$A$12:$AZ$907,$BZ352,CK352)</f>
        <v>0</v>
      </c>
      <c r="AE352" s="31"/>
      <c r="AF352" s="31" t="n">
        <f aca="false">INDEX(Curves!$A$12:$AZ$907,$BZ352,CM352)</f>
        <v>0</v>
      </c>
      <c r="AG352" s="31" t="n">
        <f aca="false">INDEX(Curves!$A$12:$AZ$907,$BZ352,CN352)</f>
        <v>0</v>
      </c>
      <c r="AH352" s="31" t="n">
        <f aca="false">INDEX(Curves!$A$12:$AZ$907,$BZ352,CO352)</f>
        <v>0</v>
      </c>
      <c r="AI352" s="31"/>
      <c r="AJ352" s="31" t="n">
        <f aca="false">INDEX(Curves!$A$12:$AZ$907,$BZ352,CQ352)</f>
        <v>0</v>
      </c>
      <c r="AK352" s="31" t="n">
        <f aca="false">INDEX(Curves!$A$12:$AZ$907,$BZ352,CR352)</f>
        <v>0</v>
      </c>
      <c r="AL352" s="31" t="n">
        <f aca="false">INDEX(Curves!$A$12:$AZ$907,$BZ352,CS352)</f>
        <v>0</v>
      </c>
      <c r="AM352" s="31"/>
      <c r="AN352" s="31" t="n">
        <f aca="false">INDEX(Curves!$A$12:$AZ$907,$BZ352,CU352)</f>
        <v>0</v>
      </c>
      <c r="AO352" s="31" t="n">
        <f aca="false">INDEX(Curves!$A$12:$AZ$907,$BZ352,CV352)</f>
        <v>0</v>
      </c>
      <c r="AP352" s="31" t="n">
        <f aca="false">INDEX(Curves!$A$12:$AZ$907,$BZ352,CW352)</f>
        <v>0</v>
      </c>
      <c r="AQ352" s="31"/>
      <c r="AR352" s="31" t="n">
        <f aca="false">INDEX(Curves!$A$12:$AZ$907,$BZ352,CY352)</f>
        <v>0</v>
      </c>
      <c r="AS352" s="31" t="n">
        <f aca="false">INDEX(Curves!$A$12:$AZ$907,$BZ352,CZ352)</f>
        <v>0</v>
      </c>
      <c r="AT352" s="31" t="n">
        <f aca="false">INDEX(Curves!$A$12:$AZ$907,$BZ352,DA352)</f>
        <v>0</v>
      </c>
      <c r="AU352" s="31"/>
      <c r="AV352" s="31" t="n">
        <f aca="false">INDEX(Curves!$A$12:$AZ$907,$BZ352,DC352)</f>
        <v>0</v>
      </c>
      <c r="AW352" s="31" t="n">
        <f aca="false">INDEX(Curves!$A$12:$AZ$907,$BZ352,DD352)</f>
        <v>0</v>
      </c>
      <c r="AX352" s="31" t="n">
        <f aca="false">INDEX(Curves!$A$12:$AZ$907,$BZ352,DE352)</f>
        <v>0</v>
      </c>
      <c r="AY352" s="31"/>
      <c r="AZ352" s="31" t="n">
        <f aca="false">INDEX(Curves!$A$12:$AZ$907,$BZ352,DG352)</f>
        <v>0</v>
      </c>
      <c r="BA352" s="31" t="n">
        <f aca="false">INDEX(Curves!$A$12:$AZ$907,$BZ352,DH352)</f>
        <v>0</v>
      </c>
      <c r="BB352" s="31" t="n">
        <f aca="false">INDEX(Curves!$A$12:$AZ$907,$BZ352,DI352)</f>
        <v>0</v>
      </c>
      <c r="BC352" s="31"/>
      <c r="BD352" s="31" t="n">
        <f aca="false">INDEX(Curves!$A$12:$AZ$907,$BZ352,DK352)</f>
        <v>0</v>
      </c>
      <c r="BE352" s="31" t="n">
        <f aca="false">INDEX(Curves!$A$12:$AZ$907,$BZ352,DL352)</f>
        <v>0</v>
      </c>
      <c r="BF352" s="31" t="n">
        <f aca="false">INDEX(Curves!$A$12:$AZ$907,$BZ352,DM352)</f>
        <v>0</v>
      </c>
      <c r="BG352" s="31"/>
      <c r="BH352" s="31" t="n">
        <f aca="false">INDEX(Curves!$A$12:$AZ$907,$BZ352,DO352)</f>
        <v>0</v>
      </c>
      <c r="BI352" s="31" t="n">
        <f aca="false">INDEX(Curves!$A$12:$AZ$907,$BZ352,DP352)</f>
        <v>0</v>
      </c>
      <c r="BJ352" s="31" t="n">
        <f aca="false">INDEX(Curves!$A$12:$AZ$907,$BZ352,DQ352)</f>
        <v>0</v>
      </c>
      <c r="BK352" s="0"/>
      <c r="BL352" s="0"/>
      <c r="BM352" s="51" t="n">
        <f aca="false">BM351</f>
        <v>35916</v>
      </c>
      <c r="BN352" s="51" t="n">
        <f aca="false">EOMONTH(BM352,1)</f>
        <v>35976</v>
      </c>
      <c r="BO352" s="51" t="n">
        <f aca="false">EOMONTH(BN352,1)</f>
        <v>36007</v>
      </c>
      <c r="BP352" s="51" t="n">
        <f aca="false">EOMONTH(BO352,1)</f>
        <v>36038</v>
      </c>
      <c r="BQ352" s="51" t="n">
        <f aca="false">EOMONTH(BP352,1)</f>
        <v>36068</v>
      </c>
      <c r="BR352" s="51" t="n">
        <f aca="false">EOMONTH(BQ352,1)</f>
        <v>36099</v>
      </c>
      <c r="BS352" s="51" t="n">
        <f aca="false">EOMONTH(BR352,1)</f>
        <v>36129</v>
      </c>
      <c r="BT352" s="51" t="n">
        <f aca="false">EOMONTH(BS352,1)</f>
        <v>36160</v>
      </c>
      <c r="BU352" s="51" t="n">
        <f aca="false">EOMONTH(BT352,1)</f>
        <v>36191</v>
      </c>
      <c r="BV352" s="51" t="n">
        <f aca="false">EOMONTH(BU352,1)</f>
        <v>36219</v>
      </c>
      <c r="BW352" s="51" t="n">
        <f aca="false">EOMONTH(BV352,1)</f>
        <v>36250</v>
      </c>
      <c r="BX352" s="52"/>
      <c r="BZ352" s="34" t="n">
        <f aca="false">MATCH(C352,Curves!$C$12:$C$433,0)</f>
        <v>350</v>
      </c>
      <c r="CA352" s="34" t="n">
        <f aca="false">MATCH(CONCATENATE("NG ",TEXT($BM352,"mmm-yyyy")),Curves!$11:$11,0)</f>
        <v>20</v>
      </c>
      <c r="CB352" s="34" t="n">
        <f aca="false">MATCH(CONCATENATE("B ",TEXT($BM352,"mmm-yyyy")),Curves!$11:$11,0)</f>
        <v>8</v>
      </c>
      <c r="CC352" s="34" t="n">
        <f aca="false">MATCH(CONCATENATE("DISC ",TEXT($BM352,"mmm-yyyy")),Curves!$11:$11,0)</f>
        <v>32</v>
      </c>
      <c r="CD352" s="34"/>
      <c r="CE352" s="34" t="n">
        <f aca="false">MATCH(CONCATENATE("NG ",TEXT($BN352,"mmm-yyyy")),Curves!$11:$11,0)</f>
        <v>21</v>
      </c>
      <c r="CF352" s="34" t="n">
        <f aca="false">MATCH(CONCATENATE("B ",TEXT($BN352,"mmm-yyyy")),Curves!$11:$11,0)</f>
        <v>9</v>
      </c>
      <c r="CG352" s="34" t="n">
        <f aca="false">MATCH(CONCATENATE("DISC ",TEXT($BN352,"mmm-yyyy")),Curves!$11:$11,0)</f>
        <v>33</v>
      </c>
      <c r="CH352" s="34"/>
      <c r="CI352" s="34" t="n">
        <f aca="false">MATCH(CONCATENATE("NG ",TEXT($BO352,"mmm-yyyy")),Curves!$11:$11,0)</f>
        <v>22</v>
      </c>
      <c r="CJ352" s="34" t="n">
        <f aca="false">MATCH(CONCATENATE("B ",TEXT($BO352,"mmm-yyyy")),Curves!$11:$11,0)</f>
        <v>10</v>
      </c>
      <c r="CK352" s="34" t="n">
        <f aca="false">MATCH(CONCATENATE("DISC ",TEXT($BO352,"mmm-yyyy")),Curves!$11:$11,0)</f>
        <v>34</v>
      </c>
      <c r="CL352" s="34"/>
      <c r="CM352" s="34" t="n">
        <f aca="false">MATCH(CONCATENATE("NG ",TEXT($BP352,"mmm-yyyy")),Curves!$11:$11,0)</f>
        <v>23</v>
      </c>
      <c r="CN352" s="34" t="n">
        <f aca="false">MATCH(CONCATENATE("B ",TEXT($BP352,"mmm-yyyy")),Curves!$11:$11,0)</f>
        <v>11</v>
      </c>
      <c r="CO352" s="34" t="n">
        <f aca="false">MATCH(CONCATENATE("DISC ",TEXT($BP352,"mmm-yyyy")),Curves!$11:$11,0)</f>
        <v>35</v>
      </c>
      <c r="CP352" s="34"/>
      <c r="CQ352" s="34" t="n">
        <f aca="false">MATCH(CONCATENATE("NG ",TEXT($BQ352,"mmm-yyyy")),Curves!$11:$11,0)</f>
        <v>24</v>
      </c>
      <c r="CR352" s="34" t="n">
        <f aca="false">MATCH(CONCATENATE("B ",TEXT($BQ352,"mmm-yyyy")),Curves!$11:$11,0)</f>
        <v>12</v>
      </c>
      <c r="CS352" s="34" t="n">
        <f aca="false">MATCH(CONCATENATE("DISC ",TEXT($BQ352,"mmm-yyyy")),Curves!$11:$11,0)</f>
        <v>36</v>
      </c>
      <c r="CT352" s="34"/>
      <c r="CU352" s="34" t="n">
        <f aca="false">MATCH(CONCATENATE("NG ",TEXT($BR352,"mmm-yyyy")),Curves!$11:$11,0)</f>
        <v>25</v>
      </c>
      <c r="CV352" s="34" t="n">
        <f aca="false">MATCH(CONCATENATE("B ",TEXT($BR352,"mmm-yyyy")),Curves!$11:$11,0)</f>
        <v>13</v>
      </c>
      <c r="CW352" s="34" t="n">
        <f aca="false">MATCH(CONCATENATE("DISC ",TEXT($BR352,"mmm-yyyy")),Curves!$11:$11,0)</f>
        <v>37</v>
      </c>
      <c r="CX352" s="34"/>
      <c r="CY352" s="34" t="n">
        <f aca="false">MATCH(CONCATENATE("NG ",TEXT($BS352,"mmm-yyyy")),Curves!$11:$11,0)</f>
        <v>26</v>
      </c>
      <c r="CZ352" s="34" t="n">
        <f aca="false">MATCH(CONCATENATE("B ",TEXT($BS352,"mmm-yyyy")),Curves!$11:$11,0)</f>
        <v>14</v>
      </c>
      <c r="DA352" s="34" t="n">
        <f aca="false">MATCH(CONCATENATE("DISC ",TEXT($BS352,"mmm-yyyy")),Curves!$11:$11,0)</f>
        <v>38</v>
      </c>
      <c r="DB352" s="34"/>
      <c r="DC352" s="34" t="n">
        <f aca="false">MATCH(CONCATENATE("NG ",TEXT($BT352,"mmm-yyyy")),Curves!$11:$11,0)</f>
        <v>27</v>
      </c>
      <c r="DD352" s="34" t="n">
        <f aca="false">MATCH(CONCATENATE("B ",TEXT($BT352,"mmm-yyyy")),Curves!$11:$11,0)</f>
        <v>15</v>
      </c>
      <c r="DE352" s="34" t="n">
        <f aca="false">MATCH(CONCATENATE("DISC ",TEXT($BT352,"mmm-yyyy")),Curves!$11:$11,0)</f>
        <v>39</v>
      </c>
      <c r="DF352" s="34"/>
      <c r="DG352" s="34" t="n">
        <f aca="false">MATCH(CONCATENATE("NG ",TEXT($BU352,"mmm-yyyy")),Curves!$11:$11,0)</f>
        <v>28</v>
      </c>
      <c r="DH352" s="34" t="n">
        <f aca="false">MATCH(CONCATENATE("B ",TEXT($BU352,"mmm-yyyy")),Curves!$11:$11,0)</f>
        <v>16</v>
      </c>
      <c r="DI352" s="34" t="n">
        <f aca="false">MATCH(CONCATENATE("DISC ",TEXT($BU352,"mmm-yyyy")),Curves!$11:$11,0)</f>
        <v>40</v>
      </c>
      <c r="DK352" s="34" t="n">
        <f aca="false">MATCH(CONCATENATE("NG ",TEXT($BV352,"mmm-yyyy")),Curves!$11:$11,0)</f>
        <v>29</v>
      </c>
      <c r="DL352" s="34" t="n">
        <f aca="false">MATCH(CONCATENATE("B ",TEXT($BV352,"mmm-yyyy")),Curves!$11:$11,0)</f>
        <v>17</v>
      </c>
      <c r="DM352" s="34" t="n">
        <f aca="false">MATCH(CONCATENATE("DISC ",TEXT($BV352,"mmm-yyyy")),Curves!$11:$11,0)</f>
        <v>41</v>
      </c>
      <c r="DO352" s="34" t="n">
        <f aca="false">MATCH(CONCATENATE("NG ",TEXT($BW352,"mmm-yyyy")),Curves!$11:$11,0)</f>
        <v>30</v>
      </c>
      <c r="DP352" s="34" t="n">
        <f aca="false">MATCH(CONCATENATE("B ",TEXT($BW352,"mmm-yyyy")),Curves!$11:$11,0)</f>
        <v>18</v>
      </c>
      <c r="DQ352" s="34" t="n">
        <f aca="false">MATCH(CONCATENATE("DISC ",TEXT($BW352,"mmm-yyyy")),Curves!$11:$11,0)</f>
        <v>42</v>
      </c>
    </row>
    <row r="353" customFormat="false" ht="12.75" hidden="false" customHeight="false" outlineLevel="0" collapsed="false">
      <c r="B353" s="26" t="n">
        <f aca="false">IF(C353&lt;&gt;"",IF(C353&gt;=(WORKDAY(EOMONTH(C353,0)+1,-2)),EOMONTH(EOMONTH(C353,0)+1,0)+1,EOMONTH(C353,0)+1),"")</f>
        <v>36251</v>
      </c>
      <c r="C353" s="45" t="n">
        <f aca="false">IF(Curves!C362&lt;&gt;"",Curves!C362,"")</f>
        <v>36236</v>
      </c>
      <c r="D353" s="46"/>
      <c r="E353" s="47" t="n">
        <f aca="false">(T353+U353)*V353</f>
        <v>0</v>
      </c>
      <c r="F353" s="47" t="n">
        <f aca="false">(X353+Y353)*Z353</f>
        <v>0</v>
      </c>
      <c r="G353" s="47" t="n">
        <f aca="false">(AB353+AC353)*AD353</f>
        <v>0</v>
      </c>
      <c r="H353" s="47" t="n">
        <f aca="false">(AF353+AG353)*AH353</f>
        <v>0</v>
      </c>
      <c r="I353" s="47" t="n">
        <f aca="false">(AJ353+AK353)*AL353</f>
        <v>0</v>
      </c>
      <c r="J353" s="47" t="n">
        <f aca="false">(AN353+AO353)*AP353</f>
        <v>0</v>
      </c>
      <c r="K353" s="47" t="n">
        <f aca="false">(AR353+AS353)*AT353</f>
        <v>0</v>
      </c>
      <c r="L353" s="47" t="n">
        <f aca="false">(AV353+AW353)*AX353</f>
        <v>0</v>
      </c>
      <c r="M353" s="47" t="n">
        <f aca="false">(AZ353+BA353)*BB353</f>
        <v>0</v>
      </c>
      <c r="N353" s="47" t="n">
        <f aca="false">(BD353+BE353)*BF353</f>
        <v>0</v>
      </c>
      <c r="O353" s="48" t="n">
        <f aca="false">(BH353+BI353)*BJ353</f>
        <v>0</v>
      </c>
      <c r="P353" s="49" t="n">
        <f aca="false">MAX(E353:O353)</f>
        <v>0</v>
      </c>
      <c r="Q353" s="49" t="n">
        <f aca="false">MIN(O353)</f>
        <v>0</v>
      </c>
      <c r="R353" s="50" t="n">
        <f aca="false">P353-Q353</f>
        <v>0</v>
      </c>
      <c r="T353" s="31" t="n">
        <f aca="false">INDEX(Curves!$A$12:$AZ$907,$BZ353,CA353)</f>
        <v>0</v>
      </c>
      <c r="U353" s="31" t="n">
        <f aca="false">INDEX(Curves!$A$12:$AZ$907,$BZ353,CB353)</f>
        <v>0</v>
      </c>
      <c r="V353" s="31" t="n">
        <f aca="false">INDEX(Curves!$A$12:$AZ$907,$BZ353,CC353)</f>
        <v>0</v>
      </c>
      <c r="W353" s="31"/>
      <c r="X353" s="31" t="n">
        <f aca="false">INDEX(Curves!$A$12:$AZ$907,$BZ353,CE353)</f>
        <v>0</v>
      </c>
      <c r="Y353" s="31" t="n">
        <f aca="false">INDEX(Curves!$A$12:$AZ$907,$BZ353,CF353)</f>
        <v>0</v>
      </c>
      <c r="Z353" s="31" t="n">
        <f aca="false">INDEX(Curves!$A$12:$AZ$907,$BZ353,CG353)</f>
        <v>0</v>
      </c>
      <c r="AA353" s="31"/>
      <c r="AB353" s="31" t="n">
        <f aca="false">INDEX(Curves!$A$12:$AZ$907,$BZ353,CI353)</f>
        <v>0</v>
      </c>
      <c r="AC353" s="31" t="n">
        <f aca="false">INDEX(Curves!$A$12:$AZ$907,$BZ353,CJ353)</f>
        <v>0</v>
      </c>
      <c r="AD353" s="31" t="n">
        <f aca="false">INDEX(Curves!$A$12:$AZ$907,$BZ353,CK353)</f>
        <v>0</v>
      </c>
      <c r="AE353" s="31"/>
      <c r="AF353" s="31" t="n">
        <f aca="false">INDEX(Curves!$A$12:$AZ$907,$BZ353,CM353)</f>
        <v>0</v>
      </c>
      <c r="AG353" s="31" t="n">
        <f aca="false">INDEX(Curves!$A$12:$AZ$907,$BZ353,CN353)</f>
        <v>0</v>
      </c>
      <c r="AH353" s="31" t="n">
        <f aca="false">INDEX(Curves!$A$12:$AZ$907,$BZ353,CO353)</f>
        <v>0</v>
      </c>
      <c r="AI353" s="31"/>
      <c r="AJ353" s="31" t="n">
        <f aca="false">INDEX(Curves!$A$12:$AZ$907,$BZ353,CQ353)</f>
        <v>0</v>
      </c>
      <c r="AK353" s="31" t="n">
        <f aca="false">INDEX(Curves!$A$12:$AZ$907,$BZ353,CR353)</f>
        <v>0</v>
      </c>
      <c r="AL353" s="31" t="n">
        <f aca="false">INDEX(Curves!$A$12:$AZ$907,$BZ353,CS353)</f>
        <v>0</v>
      </c>
      <c r="AM353" s="31"/>
      <c r="AN353" s="31" t="n">
        <f aca="false">INDEX(Curves!$A$12:$AZ$907,$BZ353,CU353)</f>
        <v>0</v>
      </c>
      <c r="AO353" s="31" t="n">
        <f aca="false">INDEX(Curves!$A$12:$AZ$907,$BZ353,CV353)</f>
        <v>0</v>
      </c>
      <c r="AP353" s="31" t="n">
        <f aca="false">INDEX(Curves!$A$12:$AZ$907,$BZ353,CW353)</f>
        <v>0</v>
      </c>
      <c r="AQ353" s="31"/>
      <c r="AR353" s="31" t="n">
        <f aca="false">INDEX(Curves!$A$12:$AZ$907,$BZ353,CY353)</f>
        <v>0</v>
      </c>
      <c r="AS353" s="31" t="n">
        <f aca="false">INDEX(Curves!$A$12:$AZ$907,$BZ353,CZ353)</f>
        <v>0</v>
      </c>
      <c r="AT353" s="31" t="n">
        <f aca="false">INDEX(Curves!$A$12:$AZ$907,$BZ353,DA353)</f>
        <v>0</v>
      </c>
      <c r="AU353" s="31"/>
      <c r="AV353" s="31" t="n">
        <f aca="false">INDEX(Curves!$A$12:$AZ$907,$BZ353,DC353)</f>
        <v>0</v>
      </c>
      <c r="AW353" s="31" t="n">
        <f aca="false">INDEX(Curves!$A$12:$AZ$907,$BZ353,DD353)</f>
        <v>0</v>
      </c>
      <c r="AX353" s="31" t="n">
        <f aca="false">INDEX(Curves!$A$12:$AZ$907,$BZ353,DE353)</f>
        <v>0</v>
      </c>
      <c r="AY353" s="31"/>
      <c r="AZ353" s="31" t="n">
        <f aca="false">INDEX(Curves!$A$12:$AZ$907,$BZ353,DG353)</f>
        <v>0</v>
      </c>
      <c r="BA353" s="31" t="n">
        <f aca="false">INDEX(Curves!$A$12:$AZ$907,$BZ353,DH353)</f>
        <v>0</v>
      </c>
      <c r="BB353" s="31" t="n">
        <f aca="false">INDEX(Curves!$A$12:$AZ$907,$BZ353,DI353)</f>
        <v>0</v>
      </c>
      <c r="BC353" s="31"/>
      <c r="BD353" s="31" t="n">
        <f aca="false">INDEX(Curves!$A$12:$AZ$907,$BZ353,DK353)</f>
        <v>0</v>
      </c>
      <c r="BE353" s="31" t="n">
        <f aca="false">INDEX(Curves!$A$12:$AZ$907,$BZ353,DL353)</f>
        <v>0</v>
      </c>
      <c r="BF353" s="31" t="n">
        <f aca="false">INDEX(Curves!$A$12:$AZ$907,$BZ353,DM353)</f>
        <v>0</v>
      </c>
      <c r="BG353" s="31"/>
      <c r="BH353" s="31" t="n">
        <f aca="false">INDEX(Curves!$A$12:$AZ$907,$BZ353,DO353)</f>
        <v>0</v>
      </c>
      <c r="BI353" s="31" t="n">
        <f aca="false">INDEX(Curves!$A$12:$AZ$907,$BZ353,DP353)</f>
        <v>0</v>
      </c>
      <c r="BJ353" s="31" t="n">
        <f aca="false">INDEX(Curves!$A$12:$AZ$907,$BZ353,DQ353)</f>
        <v>0</v>
      </c>
      <c r="BK353" s="0"/>
      <c r="BL353" s="0"/>
      <c r="BM353" s="51" t="n">
        <f aca="false">BM352</f>
        <v>35916</v>
      </c>
      <c r="BN353" s="51" t="n">
        <f aca="false">EOMONTH(BM353,1)</f>
        <v>35976</v>
      </c>
      <c r="BO353" s="51" t="n">
        <f aca="false">EOMONTH(BN353,1)</f>
        <v>36007</v>
      </c>
      <c r="BP353" s="51" t="n">
        <f aca="false">EOMONTH(BO353,1)</f>
        <v>36038</v>
      </c>
      <c r="BQ353" s="51" t="n">
        <f aca="false">EOMONTH(BP353,1)</f>
        <v>36068</v>
      </c>
      <c r="BR353" s="51" t="n">
        <f aca="false">EOMONTH(BQ353,1)</f>
        <v>36099</v>
      </c>
      <c r="BS353" s="51" t="n">
        <f aca="false">EOMONTH(BR353,1)</f>
        <v>36129</v>
      </c>
      <c r="BT353" s="51" t="n">
        <f aca="false">EOMONTH(BS353,1)</f>
        <v>36160</v>
      </c>
      <c r="BU353" s="51" t="n">
        <f aca="false">EOMONTH(BT353,1)</f>
        <v>36191</v>
      </c>
      <c r="BV353" s="51" t="n">
        <f aca="false">EOMONTH(BU353,1)</f>
        <v>36219</v>
      </c>
      <c r="BW353" s="51" t="n">
        <f aca="false">EOMONTH(BV353,1)</f>
        <v>36250</v>
      </c>
      <c r="BX353" s="52"/>
      <c r="BZ353" s="34" t="n">
        <f aca="false">MATCH(C353,Curves!$C$12:$C$433,0)</f>
        <v>351</v>
      </c>
      <c r="CA353" s="34" t="n">
        <f aca="false">MATCH(CONCATENATE("NG ",TEXT($BM353,"mmm-yyyy")),Curves!$11:$11,0)</f>
        <v>20</v>
      </c>
      <c r="CB353" s="34" t="n">
        <f aca="false">MATCH(CONCATENATE("B ",TEXT($BM353,"mmm-yyyy")),Curves!$11:$11,0)</f>
        <v>8</v>
      </c>
      <c r="CC353" s="34" t="n">
        <f aca="false">MATCH(CONCATENATE("DISC ",TEXT($BM353,"mmm-yyyy")),Curves!$11:$11,0)</f>
        <v>32</v>
      </c>
      <c r="CD353" s="34"/>
      <c r="CE353" s="34" t="n">
        <f aca="false">MATCH(CONCATENATE("NG ",TEXT($BN353,"mmm-yyyy")),Curves!$11:$11,0)</f>
        <v>21</v>
      </c>
      <c r="CF353" s="34" t="n">
        <f aca="false">MATCH(CONCATENATE("B ",TEXT($BN353,"mmm-yyyy")),Curves!$11:$11,0)</f>
        <v>9</v>
      </c>
      <c r="CG353" s="34" t="n">
        <f aca="false">MATCH(CONCATENATE("DISC ",TEXT($BN353,"mmm-yyyy")),Curves!$11:$11,0)</f>
        <v>33</v>
      </c>
      <c r="CH353" s="34"/>
      <c r="CI353" s="34" t="n">
        <f aca="false">MATCH(CONCATENATE("NG ",TEXT($BO353,"mmm-yyyy")),Curves!$11:$11,0)</f>
        <v>22</v>
      </c>
      <c r="CJ353" s="34" t="n">
        <f aca="false">MATCH(CONCATENATE("B ",TEXT($BO353,"mmm-yyyy")),Curves!$11:$11,0)</f>
        <v>10</v>
      </c>
      <c r="CK353" s="34" t="n">
        <f aca="false">MATCH(CONCATENATE("DISC ",TEXT($BO353,"mmm-yyyy")),Curves!$11:$11,0)</f>
        <v>34</v>
      </c>
      <c r="CL353" s="34"/>
      <c r="CM353" s="34" t="n">
        <f aca="false">MATCH(CONCATENATE("NG ",TEXT($BP353,"mmm-yyyy")),Curves!$11:$11,0)</f>
        <v>23</v>
      </c>
      <c r="CN353" s="34" t="n">
        <f aca="false">MATCH(CONCATENATE("B ",TEXT($BP353,"mmm-yyyy")),Curves!$11:$11,0)</f>
        <v>11</v>
      </c>
      <c r="CO353" s="34" t="n">
        <f aca="false">MATCH(CONCATENATE("DISC ",TEXT($BP353,"mmm-yyyy")),Curves!$11:$11,0)</f>
        <v>35</v>
      </c>
      <c r="CP353" s="34"/>
      <c r="CQ353" s="34" t="n">
        <f aca="false">MATCH(CONCATENATE("NG ",TEXT($BQ353,"mmm-yyyy")),Curves!$11:$11,0)</f>
        <v>24</v>
      </c>
      <c r="CR353" s="34" t="n">
        <f aca="false">MATCH(CONCATENATE("B ",TEXT($BQ353,"mmm-yyyy")),Curves!$11:$11,0)</f>
        <v>12</v>
      </c>
      <c r="CS353" s="34" t="n">
        <f aca="false">MATCH(CONCATENATE("DISC ",TEXT($BQ353,"mmm-yyyy")),Curves!$11:$11,0)</f>
        <v>36</v>
      </c>
      <c r="CT353" s="34"/>
      <c r="CU353" s="34" t="n">
        <f aca="false">MATCH(CONCATENATE("NG ",TEXT($BR353,"mmm-yyyy")),Curves!$11:$11,0)</f>
        <v>25</v>
      </c>
      <c r="CV353" s="34" t="n">
        <f aca="false">MATCH(CONCATENATE("B ",TEXT($BR353,"mmm-yyyy")),Curves!$11:$11,0)</f>
        <v>13</v>
      </c>
      <c r="CW353" s="34" t="n">
        <f aca="false">MATCH(CONCATENATE("DISC ",TEXT($BR353,"mmm-yyyy")),Curves!$11:$11,0)</f>
        <v>37</v>
      </c>
      <c r="CX353" s="34"/>
      <c r="CY353" s="34" t="n">
        <f aca="false">MATCH(CONCATENATE("NG ",TEXT($BS353,"mmm-yyyy")),Curves!$11:$11,0)</f>
        <v>26</v>
      </c>
      <c r="CZ353" s="34" t="n">
        <f aca="false">MATCH(CONCATENATE("B ",TEXT($BS353,"mmm-yyyy")),Curves!$11:$11,0)</f>
        <v>14</v>
      </c>
      <c r="DA353" s="34" t="n">
        <f aca="false">MATCH(CONCATENATE("DISC ",TEXT($BS353,"mmm-yyyy")),Curves!$11:$11,0)</f>
        <v>38</v>
      </c>
      <c r="DB353" s="34"/>
      <c r="DC353" s="34" t="n">
        <f aca="false">MATCH(CONCATENATE("NG ",TEXT($BT353,"mmm-yyyy")),Curves!$11:$11,0)</f>
        <v>27</v>
      </c>
      <c r="DD353" s="34" t="n">
        <f aca="false">MATCH(CONCATENATE("B ",TEXT($BT353,"mmm-yyyy")),Curves!$11:$11,0)</f>
        <v>15</v>
      </c>
      <c r="DE353" s="34" t="n">
        <f aca="false">MATCH(CONCATENATE("DISC ",TEXT($BT353,"mmm-yyyy")),Curves!$11:$11,0)</f>
        <v>39</v>
      </c>
      <c r="DF353" s="34"/>
      <c r="DG353" s="34" t="n">
        <f aca="false">MATCH(CONCATENATE("NG ",TEXT($BU353,"mmm-yyyy")),Curves!$11:$11,0)</f>
        <v>28</v>
      </c>
      <c r="DH353" s="34" t="n">
        <f aca="false">MATCH(CONCATENATE("B ",TEXT($BU353,"mmm-yyyy")),Curves!$11:$11,0)</f>
        <v>16</v>
      </c>
      <c r="DI353" s="34" t="n">
        <f aca="false">MATCH(CONCATENATE("DISC ",TEXT($BU353,"mmm-yyyy")),Curves!$11:$11,0)</f>
        <v>40</v>
      </c>
      <c r="DK353" s="34" t="n">
        <f aca="false">MATCH(CONCATENATE("NG ",TEXT($BV353,"mmm-yyyy")),Curves!$11:$11,0)</f>
        <v>29</v>
      </c>
      <c r="DL353" s="34" t="n">
        <f aca="false">MATCH(CONCATENATE("B ",TEXT($BV353,"mmm-yyyy")),Curves!$11:$11,0)</f>
        <v>17</v>
      </c>
      <c r="DM353" s="34" t="n">
        <f aca="false">MATCH(CONCATENATE("DISC ",TEXT($BV353,"mmm-yyyy")),Curves!$11:$11,0)</f>
        <v>41</v>
      </c>
      <c r="DO353" s="34" t="n">
        <f aca="false">MATCH(CONCATENATE("NG ",TEXT($BW353,"mmm-yyyy")),Curves!$11:$11,0)</f>
        <v>30</v>
      </c>
      <c r="DP353" s="34" t="n">
        <f aca="false">MATCH(CONCATENATE("B ",TEXT($BW353,"mmm-yyyy")),Curves!$11:$11,0)</f>
        <v>18</v>
      </c>
      <c r="DQ353" s="34" t="n">
        <f aca="false">MATCH(CONCATENATE("DISC ",TEXT($BW353,"mmm-yyyy")),Curves!$11:$11,0)</f>
        <v>42</v>
      </c>
    </row>
    <row r="354" customFormat="false" ht="12.75" hidden="false" customHeight="false" outlineLevel="0" collapsed="false">
      <c r="B354" s="26" t="n">
        <f aca="false">IF(C354&lt;&gt;"",IF(C354&gt;=(WORKDAY(EOMONTH(C354,0)+1,-2)),EOMONTH(EOMONTH(C354,0)+1,0)+1,EOMONTH(C354,0)+1),"")</f>
        <v>36251</v>
      </c>
      <c r="C354" s="45" t="n">
        <f aca="false">IF(Curves!C363&lt;&gt;"",Curves!C363,"")</f>
        <v>36237</v>
      </c>
      <c r="D354" s="46"/>
      <c r="E354" s="47" t="n">
        <f aca="false">(T354+U354)*V354</f>
        <v>0</v>
      </c>
      <c r="F354" s="47" t="n">
        <f aca="false">(X354+Y354)*Z354</f>
        <v>0</v>
      </c>
      <c r="G354" s="47" t="n">
        <f aca="false">(AB354+AC354)*AD354</f>
        <v>0</v>
      </c>
      <c r="H354" s="47" t="n">
        <f aca="false">(AF354+AG354)*AH354</f>
        <v>0</v>
      </c>
      <c r="I354" s="47" t="n">
        <f aca="false">(AJ354+AK354)*AL354</f>
        <v>0</v>
      </c>
      <c r="J354" s="47" t="n">
        <f aca="false">(AN354+AO354)*AP354</f>
        <v>0</v>
      </c>
      <c r="K354" s="47" t="n">
        <f aca="false">(AR354+AS354)*AT354</f>
        <v>0</v>
      </c>
      <c r="L354" s="47" t="n">
        <f aca="false">(AV354+AW354)*AX354</f>
        <v>0</v>
      </c>
      <c r="M354" s="47" t="n">
        <f aca="false">(AZ354+BA354)*BB354</f>
        <v>0</v>
      </c>
      <c r="N354" s="47" t="n">
        <f aca="false">(BD354+BE354)*BF354</f>
        <v>0</v>
      </c>
      <c r="O354" s="48" t="n">
        <f aca="false">(BH354+BI354)*BJ354</f>
        <v>0</v>
      </c>
      <c r="P354" s="49" t="n">
        <f aca="false">MAX(E354:O354)</f>
        <v>0</v>
      </c>
      <c r="Q354" s="49" t="n">
        <f aca="false">MIN(O354)</f>
        <v>0</v>
      </c>
      <c r="R354" s="50" t="n">
        <f aca="false">P354-Q354</f>
        <v>0</v>
      </c>
      <c r="T354" s="31" t="n">
        <f aca="false">INDEX(Curves!$A$12:$AZ$907,$BZ354,CA354)</f>
        <v>0</v>
      </c>
      <c r="U354" s="31" t="n">
        <f aca="false">INDEX(Curves!$A$12:$AZ$907,$BZ354,CB354)</f>
        <v>0</v>
      </c>
      <c r="V354" s="31" t="n">
        <f aca="false">INDEX(Curves!$A$12:$AZ$907,$BZ354,CC354)</f>
        <v>0</v>
      </c>
      <c r="W354" s="31"/>
      <c r="X354" s="31" t="n">
        <f aca="false">INDEX(Curves!$A$12:$AZ$907,$BZ354,CE354)</f>
        <v>0</v>
      </c>
      <c r="Y354" s="31" t="n">
        <f aca="false">INDEX(Curves!$A$12:$AZ$907,$BZ354,CF354)</f>
        <v>0</v>
      </c>
      <c r="Z354" s="31" t="n">
        <f aca="false">INDEX(Curves!$A$12:$AZ$907,$BZ354,CG354)</f>
        <v>0</v>
      </c>
      <c r="AA354" s="31"/>
      <c r="AB354" s="31" t="n">
        <f aca="false">INDEX(Curves!$A$12:$AZ$907,$BZ354,CI354)</f>
        <v>0</v>
      </c>
      <c r="AC354" s="31" t="n">
        <f aca="false">INDEX(Curves!$A$12:$AZ$907,$BZ354,CJ354)</f>
        <v>0</v>
      </c>
      <c r="AD354" s="31" t="n">
        <f aca="false">INDEX(Curves!$A$12:$AZ$907,$BZ354,CK354)</f>
        <v>0</v>
      </c>
      <c r="AE354" s="31"/>
      <c r="AF354" s="31" t="n">
        <f aca="false">INDEX(Curves!$A$12:$AZ$907,$BZ354,CM354)</f>
        <v>0</v>
      </c>
      <c r="AG354" s="31" t="n">
        <f aca="false">INDEX(Curves!$A$12:$AZ$907,$BZ354,CN354)</f>
        <v>0</v>
      </c>
      <c r="AH354" s="31" t="n">
        <f aca="false">INDEX(Curves!$A$12:$AZ$907,$BZ354,CO354)</f>
        <v>0</v>
      </c>
      <c r="AI354" s="31"/>
      <c r="AJ354" s="31" t="n">
        <f aca="false">INDEX(Curves!$A$12:$AZ$907,$BZ354,CQ354)</f>
        <v>0</v>
      </c>
      <c r="AK354" s="31" t="n">
        <f aca="false">INDEX(Curves!$A$12:$AZ$907,$BZ354,CR354)</f>
        <v>0</v>
      </c>
      <c r="AL354" s="31" t="n">
        <f aca="false">INDEX(Curves!$A$12:$AZ$907,$BZ354,CS354)</f>
        <v>0</v>
      </c>
      <c r="AM354" s="31"/>
      <c r="AN354" s="31" t="n">
        <f aca="false">INDEX(Curves!$A$12:$AZ$907,$BZ354,CU354)</f>
        <v>0</v>
      </c>
      <c r="AO354" s="31" t="n">
        <f aca="false">INDEX(Curves!$A$12:$AZ$907,$BZ354,CV354)</f>
        <v>0</v>
      </c>
      <c r="AP354" s="31" t="n">
        <f aca="false">INDEX(Curves!$A$12:$AZ$907,$BZ354,CW354)</f>
        <v>0</v>
      </c>
      <c r="AQ354" s="31"/>
      <c r="AR354" s="31" t="n">
        <f aca="false">INDEX(Curves!$A$12:$AZ$907,$BZ354,CY354)</f>
        <v>0</v>
      </c>
      <c r="AS354" s="31" t="n">
        <f aca="false">INDEX(Curves!$A$12:$AZ$907,$BZ354,CZ354)</f>
        <v>0</v>
      </c>
      <c r="AT354" s="31" t="n">
        <f aca="false">INDEX(Curves!$A$12:$AZ$907,$BZ354,DA354)</f>
        <v>0</v>
      </c>
      <c r="AU354" s="31"/>
      <c r="AV354" s="31" t="n">
        <f aca="false">INDEX(Curves!$A$12:$AZ$907,$BZ354,DC354)</f>
        <v>0</v>
      </c>
      <c r="AW354" s="31" t="n">
        <f aca="false">INDEX(Curves!$A$12:$AZ$907,$BZ354,DD354)</f>
        <v>0</v>
      </c>
      <c r="AX354" s="31" t="n">
        <f aca="false">INDEX(Curves!$A$12:$AZ$907,$BZ354,DE354)</f>
        <v>0</v>
      </c>
      <c r="AY354" s="31"/>
      <c r="AZ354" s="31" t="n">
        <f aca="false">INDEX(Curves!$A$12:$AZ$907,$BZ354,DG354)</f>
        <v>0</v>
      </c>
      <c r="BA354" s="31" t="n">
        <f aca="false">INDEX(Curves!$A$12:$AZ$907,$BZ354,DH354)</f>
        <v>0</v>
      </c>
      <c r="BB354" s="31" t="n">
        <f aca="false">INDEX(Curves!$A$12:$AZ$907,$BZ354,DI354)</f>
        <v>0</v>
      </c>
      <c r="BC354" s="31"/>
      <c r="BD354" s="31" t="n">
        <f aca="false">INDEX(Curves!$A$12:$AZ$907,$BZ354,DK354)</f>
        <v>0</v>
      </c>
      <c r="BE354" s="31" t="n">
        <f aca="false">INDEX(Curves!$A$12:$AZ$907,$BZ354,DL354)</f>
        <v>0</v>
      </c>
      <c r="BF354" s="31" t="n">
        <f aca="false">INDEX(Curves!$A$12:$AZ$907,$BZ354,DM354)</f>
        <v>0</v>
      </c>
      <c r="BG354" s="31"/>
      <c r="BH354" s="31" t="n">
        <f aca="false">INDEX(Curves!$A$12:$AZ$907,$BZ354,DO354)</f>
        <v>0</v>
      </c>
      <c r="BI354" s="31" t="n">
        <f aca="false">INDEX(Curves!$A$12:$AZ$907,$BZ354,DP354)</f>
        <v>0</v>
      </c>
      <c r="BJ354" s="31" t="n">
        <f aca="false">INDEX(Curves!$A$12:$AZ$907,$BZ354,DQ354)</f>
        <v>0</v>
      </c>
      <c r="BK354" s="0"/>
      <c r="BL354" s="0"/>
      <c r="BM354" s="51" t="n">
        <f aca="false">BM353</f>
        <v>35916</v>
      </c>
      <c r="BN354" s="51" t="n">
        <f aca="false">EOMONTH(BM354,1)</f>
        <v>35976</v>
      </c>
      <c r="BO354" s="51" t="n">
        <f aca="false">EOMONTH(BN354,1)</f>
        <v>36007</v>
      </c>
      <c r="BP354" s="51" t="n">
        <f aca="false">EOMONTH(BO354,1)</f>
        <v>36038</v>
      </c>
      <c r="BQ354" s="51" t="n">
        <f aca="false">EOMONTH(BP354,1)</f>
        <v>36068</v>
      </c>
      <c r="BR354" s="51" t="n">
        <f aca="false">EOMONTH(BQ354,1)</f>
        <v>36099</v>
      </c>
      <c r="BS354" s="51" t="n">
        <f aca="false">EOMONTH(BR354,1)</f>
        <v>36129</v>
      </c>
      <c r="BT354" s="51" t="n">
        <f aca="false">EOMONTH(BS354,1)</f>
        <v>36160</v>
      </c>
      <c r="BU354" s="51" t="n">
        <f aca="false">EOMONTH(BT354,1)</f>
        <v>36191</v>
      </c>
      <c r="BV354" s="51" t="n">
        <f aca="false">EOMONTH(BU354,1)</f>
        <v>36219</v>
      </c>
      <c r="BW354" s="51" t="n">
        <f aca="false">EOMONTH(BV354,1)</f>
        <v>36250</v>
      </c>
      <c r="BX354" s="52"/>
      <c r="BZ354" s="34" t="n">
        <f aca="false">MATCH(C354,Curves!$C$12:$C$433,0)</f>
        <v>352</v>
      </c>
      <c r="CA354" s="34" t="n">
        <f aca="false">MATCH(CONCATENATE("NG ",TEXT($BM354,"mmm-yyyy")),Curves!$11:$11,0)</f>
        <v>20</v>
      </c>
      <c r="CB354" s="34" t="n">
        <f aca="false">MATCH(CONCATENATE("B ",TEXT($BM354,"mmm-yyyy")),Curves!$11:$11,0)</f>
        <v>8</v>
      </c>
      <c r="CC354" s="34" t="n">
        <f aca="false">MATCH(CONCATENATE("DISC ",TEXT($BM354,"mmm-yyyy")),Curves!$11:$11,0)</f>
        <v>32</v>
      </c>
      <c r="CD354" s="34"/>
      <c r="CE354" s="34" t="n">
        <f aca="false">MATCH(CONCATENATE("NG ",TEXT($BN354,"mmm-yyyy")),Curves!$11:$11,0)</f>
        <v>21</v>
      </c>
      <c r="CF354" s="34" t="n">
        <f aca="false">MATCH(CONCATENATE("B ",TEXT($BN354,"mmm-yyyy")),Curves!$11:$11,0)</f>
        <v>9</v>
      </c>
      <c r="CG354" s="34" t="n">
        <f aca="false">MATCH(CONCATENATE("DISC ",TEXT($BN354,"mmm-yyyy")),Curves!$11:$11,0)</f>
        <v>33</v>
      </c>
      <c r="CH354" s="34"/>
      <c r="CI354" s="34" t="n">
        <f aca="false">MATCH(CONCATENATE("NG ",TEXT($BO354,"mmm-yyyy")),Curves!$11:$11,0)</f>
        <v>22</v>
      </c>
      <c r="CJ354" s="34" t="n">
        <f aca="false">MATCH(CONCATENATE("B ",TEXT($BO354,"mmm-yyyy")),Curves!$11:$11,0)</f>
        <v>10</v>
      </c>
      <c r="CK354" s="34" t="n">
        <f aca="false">MATCH(CONCATENATE("DISC ",TEXT($BO354,"mmm-yyyy")),Curves!$11:$11,0)</f>
        <v>34</v>
      </c>
      <c r="CL354" s="34"/>
      <c r="CM354" s="34" t="n">
        <f aca="false">MATCH(CONCATENATE("NG ",TEXT($BP354,"mmm-yyyy")),Curves!$11:$11,0)</f>
        <v>23</v>
      </c>
      <c r="CN354" s="34" t="n">
        <f aca="false">MATCH(CONCATENATE("B ",TEXT($BP354,"mmm-yyyy")),Curves!$11:$11,0)</f>
        <v>11</v>
      </c>
      <c r="CO354" s="34" t="n">
        <f aca="false">MATCH(CONCATENATE("DISC ",TEXT($BP354,"mmm-yyyy")),Curves!$11:$11,0)</f>
        <v>35</v>
      </c>
      <c r="CP354" s="34"/>
      <c r="CQ354" s="34" t="n">
        <f aca="false">MATCH(CONCATENATE("NG ",TEXT($BQ354,"mmm-yyyy")),Curves!$11:$11,0)</f>
        <v>24</v>
      </c>
      <c r="CR354" s="34" t="n">
        <f aca="false">MATCH(CONCATENATE("B ",TEXT($BQ354,"mmm-yyyy")),Curves!$11:$11,0)</f>
        <v>12</v>
      </c>
      <c r="CS354" s="34" t="n">
        <f aca="false">MATCH(CONCATENATE("DISC ",TEXT($BQ354,"mmm-yyyy")),Curves!$11:$11,0)</f>
        <v>36</v>
      </c>
      <c r="CT354" s="34"/>
      <c r="CU354" s="34" t="n">
        <f aca="false">MATCH(CONCATENATE("NG ",TEXT($BR354,"mmm-yyyy")),Curves!$11:$11,0)</f>
        <v>25</v>
      </c>
      <c r="CV354" s="34" t="n">
        <f aca="false">MATCH(CONCATENATE("B ",TEXT($BR354,"mmm-yyyy")),Curves!$11:$11,0)</f>
        <v>13</v>
      </c>
      <c r="CW354" s="34" t="n">
        <f aca="false">MATCH(CONCATENATE("DISC ",TEXT($BR354,"mmm-yyyy")),Curves!$11:$11,0)</f>
        <v>37</v>
      </c>
      <c r="CX354" s="34"/>
      <c r="CY354" s="34" t="n">
        <f aca="false">MATCH(CONCATENATE("NG ",TEXT($BS354,"mmm-yyyy")),Curves!$11:$11,0)</f>
        <v>26</v>
      </c>
      <c r="CZ354" s="34" t="n">
        <f aca="false">MATCH(CONCATENATE("B ",TEXT($BS354,"mmm-yyyy")),Curves!$11:$11,0)</f>
        <v>14</v>
      </c>
      <c r="DA354" s="34" t="n">
        <f aca="false">MATCH(CONCATENATE("DISC ",TEXT($BS354,"mmm-yyyy")),Curves!$11:$11,0)</f>
        <v>38</v>
      </c>
      <c r="DB354" s="34"/>
      <c r="DC354" s="34" t="n">
        <f aca="false">MATCH(CONCATENATE("NG ",TEXT($BT354,"mmm-yyyy")),Curves!$11:$11,0)</f>
        <v>27</v>
      </c>
      <c r="DD354" s="34" t="n">
        <f aca="false">MATCH(CONCATENATE("B ",TEXT($BT354,"mmm-yyyy")),Curves!$11:$11,0)</f>
        <v>15</v>
      </c>
      <c r="DE354" s="34" t="n">
        <f aca="false">MATCH(CONCATENATE("DISC ",TEXT($BT354,"mmm-yyyy")),Curves!$11:$11,0)</f>
        <v>39</v>
      </c>
      <c r="DF354" s="34"/>
      <c r="DG354" s="34" t="n">
        <f aca="false">MATCH(CONCATENATE("NG ",TEXT($BU354,"mmm-yyyy")),Curves!$11:$11,0)</f>
        <v>28</v>
      </c>
      <c r="DH354" s="34" t="n">
        <f aca="false">MATCH(CONCATENATE("B ",TEXT($BU354,"mmm-yyyy")),Curves!$11:$11,0)</f>
        <v>16</v>
      </c>
      <c r="DI354" s="34" t="n">
        <f aca="false">MATCH(CONCATENATE("DISC ",TEXT($BU354,"mmm-yyyy")),Curves!$11:$11,0)</f>
        <v>40</v>
      </c>
      <c r="DK354" s="34" t="n">
        <f aca="false">MATCH(CONCATENATE("NG ",TEXT($BV354,"mmm-yyyy")),Curves!$11:$11,0)</f>
        <v>29</v>
      </c>
      <c r="DL354" s="34" t="n">
        <f aca="false">MATCH(CONCATENATE("B ",TEXT($BV354,"mmm-yyyy")),Curves!$11:$11,0)</f>
        <v>17</v>
      </c>
      <c r="DM354" s="34" t="n">
        <f aca="false">MATCH(CONCATENATE("DISC ",TEXT($BV354,"mmm-yyyy")),Curves!$11:$11,0)</f>
        <v>41</v>
      </c>
      <c r="DO354" s="34" t="n">
        <f aca="false">MATCH(CONCATENATE("NG ",TEXT($BW354,"mmm-yyyy")),Curves!$11:$11,0)</f>
        <v>30</v>
      </c>
      <c r="DP354" s="34" t="n">
        <f aca="false">MATCH(CONCATENATE("B ",TEXT($BW354,"mmm-yyyy")),Curves!$11:$11,0)</f>
        <v>18</v>
      </c>
      <c r="DQ354" s="34" t="n">
        <f aca="false">MATCH(CONCATENATE("DISC ",TEXT($BW354,"mmm-yyyy")),Curves!$11:$11,0)</f>
        <v>42</v>
      </c>
    </row>
    <row r="355" customFormat="false" ht="12.75" hidden="false" customHeight="false" outlineLevel="0" collapsed="false">
      <c r="B355" s="26" t="n">
        <f aca="false">IF(C355&lt;&gt;"",IF(C355&gt;=(WORKDAY(EOMONTH(C355,0)+1,-2)),EOMONTH(EOMONTH(C355,0)+1,0)+1,EOMONTH(C355,0)+1),"")</f>
        <v>36251</v>
      </c>
      <c r="C355" s="45" t="n">
        <f aca="false">IF(Curves!C364&lt;&gt;"",Curves!C364,"")</f>
        <v>36238</v>
      </c>
      <c r="D355" s="46"/>
      <c r="E355" s="47" t="n">
        <f aca="false">(T355+U355)*V355</f>
        <v>0</v>
      </c>
      <c r="F355" s="47" t="n">
        <f aca="false">(X355+Y355)*Z355</f>
        <v>0</v>
      </c>
      <c r="G355" s="47" t="n">
        <f aca="false">(AB355+AC355)*AD355</f>
        <v>0</v>
      </c>
      <c r="H355" s="47" t="n">
        <f aca="false">(AF355+AG355)*AH355</f>
        <v>0</v>
      </c>
      <c r="I355" s="47" t="n">
        <f aca="false">(AJ355+AK355)*AL355</f>
        <v>0</v>
      </c>
      <c r="J355" s="47" t="n">
        <f aca="false">(AN355+AO355)*AP355</f>
        <v>0</v>
      </c>
      <c r="K355" s="47" t="n">
        <f aca="false">(AR355+AS355)*AT355</f>
        <v>0</v>
      </c>
      <c r="L355" s="47" t="n">
        <f aca="false">(AV355+AW355)*AX355</f>
        <v>0</v>
      </c>
      <c r="M355" s="47" t="n">
        <f aca="false">(AZ355+BA355)*BB355</f>
        <v>0</v>
      </c>
      <c r="N355" s="47" t="n">
        <f aca="false">(BD355+BE355)*BF355</f>
        <v>0</v>
      </c>
      <c r="O355" s="48" t="n">
        <f aca="false">(BH355+BI355)*BJ355</f>
        <v>0</v>
      </c>
      <c r="P355" s="49" t="n">
        <f aca="false">MAX(E355:O355)</f>
        <v>0</v>
      </c>
      <c r="Q355" s="49" t="n">
        <f aca="false">MIN(O355)</f>
        <v>0</v>
      </c>
      <c r="R355" s="50" t="n">
        <f aca="false">P355-Q355</f>
        <v>0</v>
      </c>
      <c r="T355" s="31" t="n">
        <f aca="false">INDEX(Curves!$A$12:$AZ$907,$BZ355,CA355)</f>
        <v>0</v>
      </c>
      <c r="U355" s="31" t="n">
        <f aca="false">INDEX(Curves!$A$12:$AZ$907,$BZ355,CB355)</f>
        <v>0</v>
      </c>
      <c r="V355" s="31" t="n">
        <f aca="false">INDEX(Curves!$A$12:$AZ$907,$BZ355,CC355)</f>
        <v>0</v>
      </c>
      <c r="W355" s="31"/>
      <c r="X355" s="31" t="n">
        <f aca="false">INDEX(Curves!$A$12:$AZ$907,$BZ355,CE355)</f>
        <v>0</v>
      </c>
      <c r="Y355" s="31" t="n">
        <f aca="false">INDEX(Curves!$A$12:$AZ$907,$BZ355,CF355)</f>
        <v>0</v>
      </c>
      <c r="Z355" s="31" t="n">
        <f aca="false">INDEX(Curves!$A$12:$AZ$907,$BZ355,CG355)</f>
        <v>0</v>
      </c>
      <c r="AA355" s="31"/>
      <c r="AB355" s="31" t="n">
        <f aca="false">INDEX(Curves!$A$12:$AZ$907,$BZ355,CI355)</f>
        <v>0</v>
      </c>
      <c r="AC355" s="31" t="n">
        <f aca="false">INDEX(Curves!$A$12:$AZ$907,$BZ355,CJ355)</f>
        <v>0</v>
      </c>
      <c r="AD355" s="31" t="n">
        <f aca="false">INDEX(Curves!$A$12:$AZ$907,$BZ355,CK355)</f>
        <v>0</v>
      </c>
      <c r="AE355" s="31"/>
      <c r="AF355" s="31" t="n">
        <f aca="false">INDEX(Curves!$A$12:$AZ$907,$BZ355,CM355)</f>
        <v>0</v>
      </c>
      <c r="AG355" s="31" t="n">
        <f aca="false">INDEX(Curves!$A$12:$AZ$907,$BZ355,CN355)</f>
        <v>0</v>
      </c>
      <c r="AH355" s="31" t="n">
        <f aca="false">INDEX(Curves!$A$12:$AZ$907,$BZ355,CO355)</f>
        <v>0</v>
      </c>
      <c r="AI355" s="31"/>
      <c r="AJ355" s="31" t="n">
        <f aca="false">INDEX(Curves!$A$12:$AZ$907,$BZ355,CQ355)</f>
        <v>0</v>
      </c>
      <c r="AK355" s="31" t="n">
        <f aca="false">INDEX(Curves!$A$12:$AZ$907,$BZ355,CR355)</f>
        <v>0</v>
      </c>
      <c r="AL355" s="31" t="n">
        <f aca="false">INDEX(Curves!$A$12:$AZ$907,$BZ355,CS355)</f>
        <v>0</v>
      </c>
      <c r="AM355" s="31"/>
      <c r="AN355" s="31" t="n">
        <f aca="false">INDEX(Curves!$A$12:$AZ$907,$BZ355,CU355)</f>
        <v>0</v>
      </c>
      <c r="AO355" s="31" t="n">
        <f aca="false">INDEX(Curves!$A$12:$AZ$907,$BZ355,CV355)</f>
        <v>0</v>
      </c>
      <c r="AP355" s="31" t="n">
        <f aca="false">INDEX(Curves!$A$12:$AZ$907,$BZ355,CW355)</f>
        <v>0</v>
      </c>
      <c r="AQ355" s="31"/>
      <c r="AR355" s="31" t="n">
        <f aca="false">INDEX(Curves!$A$12:$AZ$907,$BZ355,CY355)</f>
        <v>0</v>
      </c>
      <c r="AS355" s="31" t="n">
        <f aca="false">INDEX(Curves!$A$12:$AZ$907,$BZ355,CZ355)</f>
        <v>0</v>
      </c>
      <c r="AT355" s="31" t="n">
        <f aca="false">INDEX(Curves!$A$12:$AZ$907,$BZ355,DA355)</f>
        <v>0</v>
      </c>
      <c r="AU355" s="31"/>
      <c r="AV355" s="31" t="n">
        <f aca="false">INDEX(Curves!$A$12:$AZ$907,$BZ355,DC355)</f>
        <v>0</v>
      </c>
      <c r="AW355" s="31" t="n">
        <f aca="false">INDEX(Curves!$A$12:$AZ$907,$BZ355,DD355)</f>
        <v>0</v>
      </c>
      <c r="AX355" s="31" t="n">
        <f aca="false">INDEX(Curves!$A$12:$AZ$907,$BZ355,DE355)</f>
        <v>0</v>
      </c>
      <c r="AY355" s="31"/>
      <c r="AZ355" s="31" t="n">
        <f aca="false">INDEX(Curves!$A$12:$AZ$907,$BZ355,DG355)</f>
        <v>0</v>
      </c>
      <c r="BA355" s="31" t="n">
        <f aca="false">INDEX(Curves!$A$12:$AZ$907,$BZ355,DH355)</f>
        <v>0</v>
      </c>
      <c r="BB355" s="31" t="n">
        <f aca="false">INDEX(Curves!$A$12:$AZ$907,$BZ355,DI355)</f>
        <v>0</v>
      </c>
      <c r="BC355" s="31"/>
      <c r="BD355" s="31" t="n">
        <f aca="false">INDEX(Curves!$A$12:$AZ$907,$BZ355,DK355)</f>
        <v>0</v>
      </c>
      <c r="BE355" s="31" t="n">
        <f aca="false">INDEX(Curves!$A$12:$AZ$907,$BZ355,DL355)</f>
        <v>0</v>
      </c>
      <c r="BF355" s="31" t="n">
        <f aca="false">INDEX(Curves!$A$12:$AZ$907,$BZ355,DM355)</f>
        <v>0</v>
      </c>
      <c r="BG355" s="31"/>
      <c r="BH355" s="31" t="n">
        <f aca="false">INDEX(Curves!$A$12:$AZ$907,$BZ355,DO355)</f>
        <v>0</v>
      </c>
      <c r="BI355" s="31" t="n">
        <f aca="false">INDEX(Curves!$A$12:$AZ$907,$BZ355,DP355)</f>
        <v>0</v>
      </c>
      <c r="BJ355" s="31" t="n">
        <f aca="false">INDEX(Curves!$A$12:$AZ$907,$BZ355,DQ355)</f>
        <v>0</v>
      </c>
      <c r="BK355" s="0"/>
      <c r="BL355" s="0"/>
      <c r="BM355" s="51" t="n">
        <f aca="false">BM354</f>
        <v>35916</v>
      </c>
      <c r="BN355" s="51" t="n">
        <f aca="false">EOMONTH(BM355,1)</f>
        <v>35976</v>
      </c>
      <c r="BO355" s="51" t="n">
        <f aca="false">EOMONTH(BN355,1)</f>
        <v>36007</v>
      </c>
      <c r="BP355" s="51" t="n">
        <f aca="false">EOMONTH(BO355,1)</f>
        <v>36038</v>
      </c>
      <c r="BQ355" s="51" t="n">
        <f aca="false">EOMONTH(BP355,1)</f>
        <v>36068</v>
      </c>
      <c r="BR355" s="51" t="n">
        <f aca="false">EOMONTH(BQ355,1)</f>
        <v>36099</v>
      </c>
      <c r="BS355" s="51" t="n">
        <f aca="false">EOMONTH(BR355,1)</f>
        <v>36129</v>
      </c>
      <c r="BT355" s="51" t="n">
        <f aca="false">EOMONTH(BS355,1)</f>
        <v>36160</v>
      </c>
      <c r="BU355" s="51" t="n">
        <f aca="false">EOMONTH(BT355,1)</f>
        <v>36191</v>
      </c>
      <c r="BV355" s="51" t="n">
        <f aca="false">EOMONTH(BU355,1)</f>
        <v>36219</v>
      </c>
      <c r="BW355" s="51" t="n">
        <f aca="false">EOMONTH(BV355,1)</f>
        <v>36250</v>
      </c>
      <c r="BX355" s="52"/>
      <c r="BZ355" s="34" t="n">
        <f aca="false">MATCH(C355,Curves!$C$12:$C$433,0)</f>
        <v>353</v>
      </c>
      <c r="CA355" s="34" t="n">
        <f aca="false">MATCH(CONCATENATE("NG ",TEXT($BM355,"mmm-yyyy")),Curves!$11:$11,0)</f>
        <v>20</v>
      </c>
      <c r="CB355" s="34" t="n">
        <f aca="false">MATCH(CONCATENATE("B ",TEXT($BM355,"mmm-yyyy")),Curves!$11:$11,0)</f>
        <v>8</v>
      </c>
      <c r="CC355" s="34" t="n">
        <f aca="false">MATCH(CONCATENATE("DISC ",TEXT($BM355,"mmm-yyyy")),Curves!$11:$11,0)</f>
        <v>32</v>
      </c>
      <c r="CD355" s="34"/>
      <c r="CE355" s="34" t="n">
        <f aca="false">MATCH(CONCATENATE("NG ",TEXT($BN355,"mmm-yyyy")),Curves!$11:$11,0)</f>
        <v>21</v>
      </c>
      <c r="CF355" s="34" t="n">
        <f aca="false">MATCH(CONCATENATE("B ",TEXT($BN355,"mmm-yyyy")),Curves!$11:$11,0)</f>
        <v>9</v>
      </c>
      <c r="CG355" s="34" t="n">
        <f aca="false">MATCH(CONCATENATE("DISC ",TEXT($BN355,"mmm-yyyy")),Curves!$11:$11,0)</f>
        <v>33</v>
      </c>
      <c r="CH355" s="34"/>
      <c r="CI355" s="34" t="n">
        <f aca="false">MATCH(CONCATENATE("NG ",TEXT($BO355,"mmm-yyyy")),Curves!$11:$11,0)</f>
        <v>22</v>
      </c>
      <c r="CJ355" s="34" t="n">
        <f aca="false">MATCH(CONCATENATE("B ",TEXT($BO355,"mmm-yyyy")),Curves!$11:$11,0)</f>
        <v>10</v>
      </c>
      <c r="CK355" s="34" t="n">
        <f aca="false">MATCH(CONCATENATE("DISC ",TEXT($BO355,"mmm-yyyy")),Curves!$11:$11,0)</f>
        <v>34</v>
      </c>
      <c r="CL355" s="34"/>
      <c r="CM355" s="34" t="n">
        <f aca="false">MATCH(CONCATENATE("NG ",TEXT($BP355,"mmm-yyyy")),Curves!$11:$11,0)</f>
        <v>23</v>
      </c>
      <c r="CN355" s="34" t="n">
        <f aca="false">MATCH(CONCATENATE("B ",TEXT($BP355,"mmm-yyyy")),Curves!$11:$11,0)</f>
        <v>11</v>
      </c>
      <c r="CO355" s="34" t="n">
        <f aca="false">MATCH(CONCATENATE("DISC ",TEXT($BP355,"mmm-yyyy")),Curves!$11:$11,0)</f>
        <v>35</v>
      </c>
      <c r="CP355" s="34"/>
      <c r="CQ355" s="34" t="n">
        <f aca="false">MATCH(CONCATENATE("NG ",TEXT($BQ355,"mmm-yyyy")),Curves!$11:$11,0)</f>
        <v>24</v>
      </c>
      <c r="CR355" s="34" t="n">
        <f aca="false">MATCH(CONCATENATE("B ",TEXT($BQ355,"mmm-yyyy")),Curves!$11:$11,0)</f>
        <v>12</v>
      </c>
      <c r="CS355" s="34" t="n">
        <f aca="false">MATCH(CONCATENATE("DISC ",TEXT($BQ355,"mmm-yyyy")),Curves!$11:$11,0)</f>
        <v>36</v>
      </c>
      <c r="CT355" s="34"/>
      <c r="CU355" s="34" t="n">
        <f aca="false">MATCH(CONCATENATE("NG ",TEXT($BR355,"mmm-yyyy")),Curves!$11:$11,0)</f>
        <v>25</v>
      </c>
      <c r="CV355" s="34" t="n">
        <f aca="false">MATCH(CONCATENATE("B ",TEXT($BR355,"mmm-yyyy")),Curves!$11:$11,0)</f>
        <v>13</v>
      </c>
      <c r="CW355" s="34" t="n">
        <f aca="false">MATCH(CONCATENATE("DISC ",TEXT($BR355,"mmm-yyyy")),Curves!$11:$11,0)</f>
        <v>37</v>
      </c>
      <c r="CX355" s="34"/>
      <c r="CY355" s="34" t="n">
        <f aca="false">MATCH(CONCATENATE("NG ",TEXT($BS355,"mmm-yyyy")),Curves!$11:$11,0)</f>
        <v>26</v>
      </c>
      <c r="CZ355" s="34" t="n">
        <f aca="false">MATCH(CONCATENATE("B ",TEXT($BS355,"mmm-yyyy")),Curves!$11:$11,0)</f>
        <v>14</v>
      </c>
      <c r="DA355" s="34" t="n">
        <f aca="false">MATCH(CONCATENATE("DISC ",TEXT($BS355,"mmm-yyyy")),Curves!$11:$11,0)</f>
        <v>38</v>
      </c>
      <c r="DB355" s="34"/>
      <c r="DC355" s="34" t="n">
        <f aca="false">MATCH(CONCATENATE("NG ",TEXT($BT355,"mmm-yyyy")),Curves!$11:$11,0)</f>
        <v>27</v>
      </c>
      <c r="DD355" s="34" t="n">
        <f aca="false">MATCH(CONCATENATE("B ",TEXT($BT355,"mmm-yyyy")),Curves!$11:$11,0)</f>
        <v>15</v>
      </c>
      <c r="DE355" s="34" t="n">
        <f aca="false">MATCH(CONCATENATE("DISC ",TEXT($BT355,"mmm-yyyy")),Curves!$11:$11,0)</f>
        <v>39</v>
      </c>
      <c r="DF355" s="34"/>
      <c r="DG355" s="34" t="n">
        <f aca="false">MATCH(CONCATENATE("NG ",TEXT($BU355,"mmm-yyyy")),Curves!$11:$11,0)</f>
        <v>28</v>
      </c>
      <c r="DH355" s="34" t="n">
        <f aca="false">MATCH(CONCATENATE("B ",TEXT($BU355,"mmm-yyyy")),Curves!$11:$11,0)</f>
        <v>16</v>
      </c>
      <c r="DI355" s="34" t="n">
        <f aca="false">MATCH(CONCATENATE("DISC ",TEXT($BU355,"mmm-yyyy")),Curves!$11:$11,0)</f>
        <v>40</v>
      </c>
      <c r="DK355" s="34" t="n">
        <f aca="false">MATCH(CONCATENATE("NG ",TEXT($BV355,"mmm-yyyy")),Curves!$11:$11,0)</f>
        <v>29</v>
      </c>
      <c r="DL355" s="34" t="n">
        <f aca="false">MATCH(CONCATENATE("B ",TEXT($BV355,"mmm-yyyy")),Curves!$11:$11,0)</f>
        <v>17</v>
      </c>
      <c r="DM355" s="34" t="n">
        <f aca="false">MATCH(CONCATENATE("DISC ",TEXT($BV355,"mmm-yyyy")),Curves!$11:$11,0)</f>
        <v>41</v>
      </c>
      <c r="DO355" s="34" t="n">
        <f aca="false">MATCH(CONCATENATE("NG ",TEXT($BW355,"mmm-yyyy")),Curves!$11:$11,0)</f>
        <v>30</v>
      </c>
      <c r="DP355" s="34" t="n">
        <f aca="false">MATCH(CONCATENATE("B ",TEXT($BW355,"mmm-yyyy")),Curves!$11:$11,0)</f>
        <v>18</v>
      </c>
      <c r="DQ355" s="34" t="n">
        <f aca="false">MATCH(CONCATENATE("DISC ",TEXT($BW355,"mmm-yyyy")),Curves!$11:$11,0)</f>
        <v>42</v>
      </c>
    </row>
    <row r="356" customFormat="false" ht="12.75" hidden="false" customHeight="false" outlineLevel="0" collapsed="false">
      <c r="B356" s="26" t="n">
        <f aca="false">IF(C356&lt;&gt;"",IF(C356&gt;=(WORKDAY(EOMONTH(C356,0)+1,-2)),EOMONTH(EOMONTH(C356,0)+1,0)+1,EOMONTH(C356,0)+1),"")</f>
        <v>36251</v>
      </c>
      <c r="C356" s="45" t="n">
        <f aca="false">IF(Curves!C365&lt;&gt;"",Curves!C365,"")</f>
        <v>36239</v>
      </c>
      <c r="D356" s="46"/>
      <c r="E356" s="47" t="n">
        <f aca="false">(T356+U356)*V356</f>
        <v>0</v>
      </c>
      <c r="F356" s="47" t="n">
        <f aca="false">(X356+Y356)*Z356</f>
        <v>0</v>
      </c>
      <c r="G356" s="47" t="n">
        <f aca="false">(AB356+AC356)*AD356</f>
        <v>0</v>
      </c>
      <c r="H356" s="47" t="n">
        <f aca="false">(AF356+AG356)*AH356</f>
        <v>0</v>
      </c>
      <c r="I356" s="47" t="n">
        <f aca="false">(AJ356+AK356)*AL356</f>
        <v>0</v>
      </c>
      <c r="J356" s="47" t="n">
        <f aca="false">(AN356+AO356)*AP356</f>
        <v>0</v>
      </c>
      <c r="K356" s="47" t="n">
        <f aca="false">(AR356+AS356)*AT356</f>
        <v>0</v>
      </c>
      <c r="L356" s="47" t="n">
        <f aca="false">(AV356+AW356)*AX356</f>
        <v>0</v>
      </c>
      <c r="M356" s="47" t="n">
        <f aca="false">(AZ356+BA356)*BB356</f>
        <v>0</v>
      </c>
      <c r="N356" s="47" t="n">
        <f aca="false">(BD356+BE356)*BF356</f>
        <v>0</v>
      </c>
      <c r="O356" s="48" t="n">
        <f aca="false">(BH356+BI356)*BJ356</f>
        <v>0</v>
      </c>
      <c r="P356" s="49" t="n">
        <f aca="false">MAX(E356:O356)</f>
        <v>0</v>
      </c>
      <c r="Q356" s="49" t="n">
        <f aca="false">MIN(O356)</f>
        <v>0</v>
      </c>
      <c r="R356" s="50" t="n">
        <f aca="false">P356-Q356</f>
        <v>0</v>
      </c>
      <c r="T356" s="31" t="n">
        <f aca="false">INDEX(Curves!$A$12:$AZ$907,$BZ356,CA356)</f>
        <v>0</v>
      </c>
      <c r="U356" s="31" t="n">
        <f aca="false">INDEX(Curves!$A$12:$AZ$907,$BZ356,CB356)</f>
        <v>0</v>
      </c>
      <c r="V356" s="31" t="n">
        <f aca="false">INDEX(Curves!$A$12:$AZ$907,$BZ356,CC356)</f>
        <v>0</v>
      </c>
      <c r="W356" s="31"/>
      <c r="X356" s="31" t="n">
        <f aca="false">INDEX(Curves!$A$12:$AZ$907,$BZ356,CE356)</f>
        <v>0</v>
      </c>
      <c r="Y356" s="31" t="n">
        <f aca="false">INDEX(Curves!$A$12:$AZ$907,$BZ356,CF356)</f>
        <v>0</v>
      </c>
      <c r="Z356" s="31" t="n">
        <f aca="false">INDEX(Curves!$A$12:$AZ$907,$BZ356,CG356)</f>
        <v>0</v>
      </c>
      <c r="AA356" s="31"/>
      <c r="AB356" s="31" t="n">
        <f aca="false">INDEX(Curves!$A$12:$AZ$907,$BZ356,CI356)</f>
        <v>0</v>
      </c>
      <c r="AC356" s="31" t="n">
        <f aca="false">INDEX(Curves!$A$12:$AZ$907,$BZ356,CJ356)</f>
        <v>0</v>
      </c>
      <c r="AD356" s="31" t="n">
        <f aca="false">INDEX(Curves!$A$12:$AZ$907,$BZ356,CK356)</f>
        <v>0</v>
      </c>
      <c r="AE356" s="31"/>
      <c r="AF356" s="31" t="n">
        <f aca="false">INDEX(Curves!$A$12:$AZ$907,$BZ356,CM356)</f>
        <v>0</v>
      </c>
      <c r="AG356" s="31" t="n">
        <f aca="false">INDEX(Curves!$A$12:$AZ$907,$BZ356,CN356)</f>
        <v>0</v>
      </c>
      <c r="AH356" s="31" t="n">
        <f aca="false">INDEX(Curves!$A$12:$AZ$907,$BZ356,CO356)</f>
        <v>0</v>
      </c>
      <c r="AI356" s="31"/>
      <c r="AJ356" s="31" t="n">
        <f aca="false">INDEX(Curves!$A$12:$AZ$907,$BZ356,CQ356)</f>
        <v>0</v>
      </c>
      <c r="AK356" s="31" t="n">
        <f aca="false">INDEX(Curves!$A$12:$AZ$907,$BZ356,CR356)</f>
        <v>0</v>
      </c>
      <c r="AL356" s="31" t="n">
        <f aca="false">INDEX(Curves!$A$12:$AZ$907,$BZ356,CS356)</f>
        <v>0</v>
      </c>
      <c r="AM356" s="31"/>
      <c r="AN356" s="31" t="n">
        <f aca="false">INDEX(Curves!$A$12:$AZ$907,$BZ356,CU356)</f>
        <v>0</v>
      </c>
      <c r="AO356" s="31" t="n">
        <f aca="false">INDEX(Curves!$A$12:$AZ$907,$BZ356,CV356)</f>
        <v>0</v>
      </c>
      <c r="AP356" s="31" t="n">
        <f aca="false">INDEX(Curves!$A$12:$AZ$907,$BZ356,CW356)</f>
        <v>0</v>
      </c>
      <c r="AQ356" s="31"/>
      <c r="AR356" s="31" t="n">
        <f aca="false">INDEX(Curves!$A$12:$AZ$907,$BZ356,CY356)</f>
        <v>0</v>
      </c>
      <c r="AS356" s="31" t="n">
        <f aca="false">INDEX(Curves!$A$12:$AZ$907,$BZ356,CZ356)</f>
        <v>0</v>
      </c>
      <c r="AT356" s="31" t="n">
        <f aca="false">INDEX(Curves!$A$12:$AZ$907,$BZ356,DA356)</f>
        <v>0</v>
      </c>
      <c r="AU356" s="31"/>
      <c r="AV356" s="31" t="n">
        <f aca="false">INDEX(Curves!$A$12:$AZ$907,$BZ356,DC356)</f>
        <v>0</v>
      </c>
      <c r="AW356" s="31" t="n">
        <f aca="false">INDEX(Curves!$A$12:$AZ$907,$BZ356,DD356)</f>
        <v>0</v>
      </c>
      <c r="AX356" s="31" t="n">
        <f aca="false">INDEX(Curves!$A$12:$AZ$907,$BZ356,DE356)</f>
        <v>0</v>
      </c>
      <c r="AY356" s="31"/>
      <c r="AZ356" s="31" t="n">
        <f aca="false">INDEX(Curves!$A$12:$AZ$907,$BZ356,DG356)</f>
        <v>0</v>
      </c>
      <c r="BA356" s="31" t="n">
        <f aca="false">INDEX(Curves!$A$12:$AZ$907,$BZ356,DH356)</f>
        <v>0</v>
      </c>
      <c r="BB356" s="31" t="n">
        <f aca="false">INDEX(Curves!$A$12:$AZ$907,$BZ356,DI356)</f>
        <v>0</v>
      </c>
      <c r="BC356" s="31"/>
      <c r="BD356" s="31" t="n">
        <f aca="false">INDEX(Curves!$A$12:$AZ$907,$BZ356,DK356)</f>
        <v>0</v>
      </c>
      <c r="BE356" s="31" t="n">
        <f aca="false">INDEX(Curves!$A$12:$AZ$907,$BZ356,DL356)</f>
        <v>0</v>
      </c>
      <c r="BF356" s="31" t="n">
        <f aca="false">INDEX(Curves!$A$12:$AZ$907,$BZ356,DM356)</f>
        <v>0</v>
      </c>
      <c r="BG356" s="31"/>
      <c r="BH356" s="31" t="n">
        <f aca="false">INDEX(Curves!$A$12:$AZ$907,$BZ356,DO356)</f>
        <v>0</v>
      </c>
      <c r="BI356" s="31" t="n">
        <f aca="false">INDEX(Curves!$A$12:$AZ$907,$BZ356,DP356)</f>
        <v>0</v>
      </c>
      <c r="BJ356" s="31" t="n">
        <f aca="false">INDEX(Curves!$A$12:$AZ$907,$BZ356,DQ356)</f>
        <v>0</v>
      </c>
      <c r="BK356" s="0"/>
      <c r="BL356" s="0"/>
      <c r="BM356" s="51" t="n">
        <f aca="false">BM355</f>
        <v>35916</v>
      </c>
      <c r="BN356" s="51" t="n">
        <f aca="false">EOMONTH(BM356,1)</f>
        <v>35976</v>
      </c>
      <c r="BO356" s="51" t="n">
        <f aca="false">EOMONTH(BN356,1)</f>
        <v>36007</v>
      </c>
      <c r="BP356" s="51" t="n">
        <f aca="false">EOMONTH(BO356,1)</f>
        <v>36038</v>
      </c>
      <c r="BQ356" s="51" t="n">
        <f aca="false">EOMONTH(BP356,1)</f>
        <v>36068</v>
      </c>
      <c r="BR356" s="51" t="n">
        <f aca="false">EOMONTH(BQ356,1)</f>
        <v>36099</v>
      </c>
      <c r="BS356" s="51" t="n">
        <f aca="false">EOMONTH(BR356,1)</f>
        <v>36129</v>
      </c>
      <c r="BT356" s="51" t="n">
        <f aca="false">EOMONTH(BS356,1)</f>
        <v>36160</v>
      </c>
      <c r="BU356" s="51" t="n">
        <f aca="false">EOMONTH(BT356,1)</f>
        <v>36191</v>
      </c>
      <c r="BV356" s="51" t="n">
        <f aca="false">EOMONTH(BU356,1)</f>
        <v>36219</v>
      </c>
      <c r="BW356" s="51" t="n">
        <f aca="false">EOMONTH(BV356,1)</f>
        <v>36250</v>
      </c>
      <c r="BX356" s="52"/>
      <c r="BZ356" s="34" t="n">
        <f aca="false">MATCH(C356,Curves!$C$12:$C$433,0)</f>
        <v>354</v>
      </c>
      <c r="CA356" s="34" t="n">
        <f aca="false">MATCH(CONCATENATE("NG ",TEXT($BM356,"mmm-yyyy")),Curves!$11:$11,0)</f>
        <v>20</v>
      </c>
      <c r="CB356" s="34" t="n">
        <f aca="false">MATCH(CONCATENATE("B ",TEXT($BM356,"mmm-yyyy")),Curves!$11:$11,0)</f>
        <v>8</v>
      </c>
      <c r="CC356" s="34" t="n">
        <f aca="false">MATCH(CONCATENATE("DISC ",TEXT($BM356,"mmm-yyyy")),Curves!$11:$11,0)</f>
        <v>32</v>
      </c>
      <c r="CD356" s="34"/>
      <c r="CE356" s="34" t="n">
        <f aca="false">MATCH(CONCATENATE("NG ",TEXT($BN356,"mmm-yyyy")),Curves!$11:$11,0)</f>
        <v>21</v>
      </c>
      <c r="CF356" s="34" t="n">
        <f aca="false">MATCH(CONCATENATE("B ",TEXT($BN356,"mmm-yyyy")),Curves!$11:$11,0)</f>
        <v>9</v>
      </c>
      <c r="CG356" s="34" t="n">
        <f aca="false">MATCH(CONCATENATE("DISC ",TEXT($BN356,"mmm-yyyy")),Curves!$11:$11,0)</f>
        <v>33</v>
      </c>
      <c r="CH356" s="34"/>
      <c r="CI356" s="34" t="n">
        <f aca="false">MATCH(CONCATENATE("NG ",TEXT($BO356,"mmm-yyyy")),Curves!$11:$11,0)</f>
        <v>22</v>
      </c>
      <c r="CJ356" s="34" t="n">
        <f aca="false">MATCH(CONCATENATE("B ",TEXT($BO356,"mmm-yyyy")),Curves!$11:$11,0)</f>
        <v>10</v>
      </c>
      <c r="CK356" s="34" t="n">
        <f aca="false">MATCH(CONCATENATE("DISC ",TEXT($BO356,"mmm-yyyy")),Curves!$11:$11,0)</f>
        <v>34</v>
      </c>
      <c r="CL356" s="34"/>
      <c r="CM356" s="34" t="n">
        <f aca="false">MATCH(CONCATENATE("NG ",TEXT($BP356,"mmm-yyyy")),Curves!$11:$11,0)</f>
        <v>23</v>
      </c>
      <c r="CN356" s="34" t="n">
        <f aca="false">MATCH(CONCATENATE("B ",TEXT($BP356,"mmm-yyyy")),Curves!$11:$11,0)</f>
        <v>11</v>
      </c>
      <c r="CO356" s="34" t="n">
        <f aca="false">MATCH(CONCATENATE("DISC ",TEXT($BP356,"mmm-yyyy")),Curves!$11:$11,0)</f>
        <v>35</v>
      </c>
      <c r="CP356" s="34"/>
      <c r="CQ356" s="34" t="n">
        <f aca="false">MATCH(CONCATENATE("NG ",TEXT($BQ356,"mmm-yyyy")),Curves!$11:$11,0)</f>
        <v>24</v>
      </c>
      <c r="CR356" s="34" t="n">
        <f aca="false">MATCH(CONCATENATE("B ",TEXT($BQ356,"mmm-yyyy")),Curves!$11:$11,0)</f>
        <v>12</v>
      </c>
      <c r="CS356" s="34" t="n">
        <f aca="false">MATCH(CONCATENATE("DISC ",TEXT($BQ356,"mmm-yyyy")),Curves!$11:$11,0)</f>
        <v>36</v>
      </c>
      <c r="CT356" s="34"/>
      <c r="CU356" s="34" t="n">
        <f aca="false">MATCH(CONCATENATE("NG ",TEXT($BR356,"mmm-yyyy")),Curves!$11:$11,0)</f>
        <v>25</v>
      </c>
      <c r="CV356" s="34" t="n">
        <f aca="false">MATCH(CONCATENATE("B ",TEXT($BR356,"mmm-yyyy")),Curves!$11:$11,0)</f>
        <v>13</v>
      </c>
      <c r="CW356" s="34" t="n">
        <f aca="false">MATCH(CONCATENATE("DISC ",TEXT($BR356,"mmm-yyyy")),Curves!$11:$11,0)</f>
        <v>37</v>
      </c>
      <c r="CX356" s="34"/>
      <c r="CY356" s="34" t="n">
        <f aca="false">MATCH(CONCATENATE("NG ",TEXT($BS356,"mmm-yyyy")),Curves!$11:$11,0)</f>
        <v>26</v>
      </c>
      <c r="CZ356" s="34" t="n">
        <f aca="false">MATCH(CONCATENATE("B ",TEXT($BS356,"mmm-yyyy")),Curves!$11:$11,0)</f>
        <v>14</v>
      </c>
      <c r="DA356" s="34" t="n">
        <f aca="false">MATCH(CONCATENATE("DISC ",TEXT($BS356,"mmm-yyyy")),Curves!$11:$11,0)</f>
        <v>38</v>
      </c>
      <c r="DB356" s="34"/>
      <c r="DC356" s="34" t="n">
        <f aca="false">MATCH(CONCATENATE("NG ",TEXT($BT356,"mmm-yyyy")),Curves!$11:$11,0)</f>
        <v>27</v>
      </c>
      <c r="DD356" s="34" t="n">
        <f aca="false">MATCH(CONCATENATE("B ",TEXT($BT356,"mmm-yyyy")),Curves!$11:$11,0)</f>
        <v>15</v>
      </c>
      <c r="DE356" s="34" t="n">
        <f aca="false">MATCH(CONCATENATE("DISC ",TEXT($BT356,"mmm-yyyy")),Curves!$11:$11,0)</f>
        <v>39</v>
      </c>
      <c r="DF356" s="34"/>
      <c r="DG356" s="34" t="n">
        <f aca="false">MATCH(CONCATENATE("NG ",TEXT($BU356,"mmm-yyyy")),Curves!$11:$11,0)</f>
        <v>28</v>
      </c>
      <c r="DH356" s="34" t="n">
        <f aca="false">MATCH(CONCATENATE("B ",TEXT($BU356,"mmm-yyyy")),Curves!$11:$11,0)</f>
        <v>16</v>
      </c>
      <c r="DI356" s="34" t="n">
        <f aca="false">MATCH(CONCATENATE("DISC ",TEXT($BU356,"mmm-yyyy")),Curves!$11:$11,0)</f>
        <v>40</v>
      </c>
      <c r="DK356" s="34" t="n">
        <f aca="false">MATCH(CONCATENATE("NG ",TEXT($BV356,"mmm-yyyy")),Curves!$11:$11,0)</f>
        <v>29</v>
      </c>
      <c r="DL356" s="34" t="n">
        <f aca="false">MATCH(CONCATENATE("B ",TEXT($BV356,"mmm-yyyy")),Curves!$11:$11,0)</f>
        <v>17</v>
      </c>
      <c r="DM356" s="34" t="n">
        <f aca="false">MATCH(CONCATENATE("DISC ",TEXT($BV356,"mmm-yyyy")),Curves!$11:$11,0)</f>
        <v>41</v>
      </c>
      <c r="DO356" s="34" t="n">
        <f aca="false">MATCH(CONCATENATE("NG ",TEXT($BW356,"mmm-yyyy")),Curves!$11:$11,0)</f>
        <v>30</v>
      </c>
      <c r="DP356" s="34" t="n">
        <f aca="false">MATCH(CONCATENATE("B ",TEXT($BW356,"mmm-yyyy")),Curves!$11:$11,0)</f>
        <v>18</v>
      </c>
      <c r="DQ356" s="34" t="n">
        <f aca="false">MATCH(CONCATENATE("DISC ",TEXT($BW356,"mmm-yyyy")),Curves!$11:$11,0)</f>
        <v>42</v>
      </c>
    </row>
    <row r="357" customFormat="false" ht="12.75" hidden="false" customHeight="false" outlineLevel="0" collapsed="false">
      <c r="B357" s="26" t="n">
        <f aca="false">IF(C357&lt;&gt;"",IF(C357&gt;=(WORKDAY(EOMONTH(C357,0)+1,-2)),EOMONTH(EOMONTH(C357,0)+1,0)+1,EOMONTH(C357,0)+1),"")</f>
        <v>36251</v>
      </c>
      <c r="C357" s="45" t="n">
        <f aca="false">IF(Curves!C366&lt;&gt;"",Curves!C366,"")</f>
        <v>36240</v>
      </c>
      <c r="D357" s="46"/>
      <c r="E357" s="47" t="n">
        <f aca="false">(T357+U357)*V357</f>
        <v>0</v>
      </c>
      <c r="F357" s="47" t="n">
        <f aca="false">(X357+Y357)*Z357</f>
        <v>0</v>
      </c>
      <c r="G357" s="47" t="n">
        <f aca="false">(AB357+AC357)*AD357</f>
        <v>0</v>
      </c>
      <c r="H357" s="47" t="n">
        <f aca="false">(AF357+AG357)*AH357</f>
        <v>0</v>
      </c>
      <c r="I357" s="47" t="n">
        <f aca="false">(AJ357+AK357)*AL357</f>
        <v>0</v>
      </c>
      <c r="J357" s="47" t="n">
        <f aca="false">(AN357+AO357)*AP357</f>
        <v>0</v>
      </c>
      <c r="K357" s="47" t="n">
        <f aca="false">(AR357+AS357)*AT357</f>
        <v>0</v>
      </c>
      <c r="L357" s="47" t="n">
        <f aca="false">(AV357+AW357)*AX357</f>
        <v>0</v>
      </c>
      <c r="M357" s="47" t="n">
        <f aca="false">(AZ357+BA357)*BB357</f>
        <v>0</v>
      </c>
      <c r="N357" s="47" t="n">
        <f aca="false">(BD357+BE357)*BF357</f>
        <v>0</v>
      </c>
      <c r="O357" s="48" t="n">
        <f aca="false">(BH357+BI357)*BJ357</f>
        <v>0</v>
      </c>
      <c r="P357" s="49" t="n">
        <f aca="false">MAX(E357:O357)</f>
        <v>0</v>
      </c>
      <c r="Q357" s="49" t="n">
        <f aca="false">MIN(O357)</f>
        <v>0</v>
      </c>
      <c r="R357" s="50" t="n">
        <f aca="false">P357-Q357</f>
        <v>0</v>
      </c>
      <c r="T357" s="31" t="n">
        <f aca="false">INDEX(Curves!$A$12:$AZ$907,$BZ357,CA357)</f>
        <v>0</v>
      </c>
      <c r="U357" s="31" t="n">
        <f aca="false">INDEX(Curves!$A$12:$AZ$907,$BZ357,CB357)</f>
        <v>0</v>
      </c>
      <c r="V357" s="31" t="n">
        <f aca="false">INDEX(Curves!$A$12:$AZ$907,$BZ357,CC357)</f>
        <v>0</v>
      </c>
      <c r="W357" s="31"/>
      <c r="X357" s="31" t="n">
        <f aca="false">INDEX(Curves!$A$12:$AZ$907,$BZ357,CE357)</f>
        <v>0</v>
      </c>
      <c r="Y357" s="31" t="n">
        <f aca="false">INDEX(Curves!$A$12:$AZ$907,$BZ357,CF357)</f>
        <v>0</v>
      </c>
      <c r="Z357" s="31" t="n">
        <f aca="false">INDEX(Curves!$A$12:$AZ$907,$BZ357,CG357)</f>
        <v>0</v>
      </c>
      <c r="AA357" s="31"/>
      <c r="AB357" s="31" t="n">
        <f aca="false">INDEX(Curves!$A$12:$AZ$907,$BZ357,CI357)</f>
        <v>0</v>
      </c>
      <c r="AC357" s="31" t="n">
        <f aca="false">INDEX(Curves!$A$12:$AZ$907,$BZ357,CJ357)</f>
        <v>0</v>
      </c>
      <c r="AD357" s="31" t="n">
        <f aca="false">INDEX(Curves!$A$12:$AZ$907,$BZ357,CK357)</f>
        <v>0</v>
      </c>
      <c r="AE357" s="31"/>
      <c r="AF357" s="31" t="n">
        <f aca="false">INDEX(Curves!$A$12:$AZ$907,$BZ357,CM357)</f>
        <v>0</v>
      </c>
      <c r="AG357" s="31" t="n">
        <f aca="false">INDEX(Curves!$A$12:$AZ$907,$BZ357,CN357)</f>
        <v>0</v>
      </c>
      <c r="AH357" s="31" t="n">
        <f aca="false">INDEX(Curves!$A$12:$AZ$907,$BZ357,CO357)</f>
        <v>0</v>
      </c>
      <c r="AI357" s="31"/>
      <c r="AJ357" s="31" t="n">
        <f aca="false">INDEX(Curves!$A$12:$AZ$907,$BZ357,CQ357)</f>
        <v>0</v>
      </c>
      <c r="AK357" s="31" t="n">
        <f aca="false">INDEX(Curves!$A$12:$AZ$907,$BZ357,CR357)</f>
        <v>0</v>
      </c>
      <c r="AL357" s="31" t="n">
        <f aca="false">INDEX(Curves!$A$12:$AZ$907,$BZ357,CS357)</f>
        <v>0</v>
      </c>
      <c r="AM357" s="31"/>
      <c r="AN357" s="31" t="n">
        <f aca="false">INDEX(Curves!$A$12:$AZ$907,$BZ357,CU357)</f>
        <v>0</v>
      </c>
      <c r="AO357" s="31" t="n">
        <f aca="false">INDEX(Curves!$A$12:$AZ$907,$BZ357,CV357)</f>
        <v>0</v>
      </c>
      <c r="AP357" s="31" t="n">
        <f aca="false">INDEX(Curves!$A$12:$AZ$907,$BZ357,CW357)</f>
        <v>0</v>
      </c>
      <c r="AQ357" s="31"/>
      <c r="AR357" s="31" t="n">
        <f aca="false">INDEX(Curves!$A$12:$AZ$907,$BZ357,CY357)</f>
        <v>0</v>
      </c>
      <c r="AS357" s="31" t="n">
        <f aca="false">INDEX(Curves!$A$12:$AZ$907,$BZ357,CZ357)</f>
        <v>0</v>
      </c>
      <c r="AT357" s="31" t="n">
        <f aca="false">INDEX(Curves!$A$12:$AZ$907,$BZ357,DA357)</f>
        <v>0</v>
      </c>
      <c r="AU357" s="31"/>
      <c r="AV357" s="31" t="n">
        <f aca="false">INDEX(Curves!$A$12:$AZ$907,$BZ357,DC357)</f>
        <v>0</v>
      </c>
      <c r="AW357" s="31" t="n">
        <f aca="false">INDEX(Curves!$A$12:$AZ$907,$BZ357,DD357)</f>
        <v>0</v>
      </c>
      <c r="AX357" s="31" t="n">
        <f aca="false">INDEX(Curves!$A$12:$AZ$907,$BZ357,DE357)</f>
        <v>0</v>
      </c>
      <c r="AY357" s="31"/>
      <c r="AZ357" s="31" t="n">
        <f aca="false">INDEX(Curves!$A$12:$AZ$907,$BZ357,DG357)</f>
        <v>0</v>
      </c>
      <c r="BA357" s="31" t="n">
        <f aca="false">INDEX(Curves!$A$12:$AZ$907,$BZ357,DH357)</f>
        <v>0</v>
      </c>
      <c r="BB357" s="31" t="n">
        <f aca="false">INDEX(Curves!$A$12:$AZ$907,$BZ357,DI357)</f>
        <v>0</v>
      </c>
      <c r="BC357" s="31"/>
      <c r="BD357" s="31" t="n">
        <f aca="false">INDEX(Curves!$A$12:$AZ$907,$BZ357,DK357)</f>
        <v>0</v>
      </c>
      <c r="BE357" s="31" t="n">
        <f aca="false">INDEX(Curves!$A$12:$AZ$907,$BZ357,DL357)</f>
        <v>0</v>
      </c>
      <c r="BF357" s="31" t="n">
        <f aca="false">INDEX(Curves!$A$12:$AZ$907,$BZ357,DM357)</f>
        <v>0</v>
      </c>
      <c r="BG357" s="31"/>
      <c r="BH357" s="31" t="n">
        <f aca="false">INDEX(Curves!$A$12:$AZ$907,$BZ357,DO357)</f>
        <v>0</v>
      </c>
      <c r="BI357" s="31" t="n">
        <f aca="false">INDEX(Curves!$A$12:$AZ$907,$BZ357,DP357)</f>
        <v>0</v>
      </c>
      <c r="BJ357" s="31" t="n">
        <f aca="false">INDEX(Curves!$A$12:$AZ$907,$BZ357,DQ357)</f>
        <v>0</v>
      </c>
      <c r="BK357" s="0"/>
      <c r="BL357" s="0"/>
      <c r="BM357" s="51" t="n">
        <f aca="false">BM356</f>
        <v>35916</v>
      </c>
      <c r="BN357" s="51" t="n">
        <f aca="false">EOMONTH(BM357,1)</f>
        <v>35976</v>
      </c>
      <c r="BO357" s="51" t="n">
        <f aca="false">EOMONTH(BN357,1)</f>
        <v>36007</v>
      </c>
      <c r="BP357" s="51" t="n">
        <f aca="false">EOMONTH(BO357,1)</f>
        <v>36038</v>
      </c>
      <c r="BQ357" s="51" t="n">
        <f aca="false">EOMONTH(BP357,1)</f>
        <v>36068</v>
      </c>
      <c r="BR357" s="51" t="n">
        <f aca="false">EOMONTH(BQ357,1)</f>
        <v>36099</v>
      </c>
      <c r="BS357" s="51" t="n">
        <f aca="false">EOMONTH(BR357,1)</f>
        <v>36129</v>
      </c>
      <c r="BT357" s="51" t="n">
        <f aca="false">EOMONTH(BS357,1)</f>
        <v>36160</v>
      </c>
      <c r="BU357" s="51" t="n">
        <f aca="false">EOMONTH(BT357,1)</f>
        <v>36191</v>
      </c>
      <c r="BV357" s="51" t="n">
        <f aca="false">EOMONTH(BU357,1)</f>
        <v>36219</v>
      </c>
      <c r="BW357" s="51" t="n">
        <f aca="false">EOMONTH(BV357,1)</f>
        <v>36250</v>
      </c>
      <c r="BX357" s="52"/>
      <c r="BZ357" s="34" t="n">
        <f aca="false">MATCH(C357,Curves!$C$12:$C$433,0)</f>
        <v>355</v>
      </c>
      <c r="CA357" s="34" t="n">
        <f aca="false">MATCH(CONCATENATE("NG ",TEXT($BM357,"mmm-yyyy")),Curves!$11:$11,0)</f>
        <v>20</v>
      </c>
      <c r="CB357" s="34" t="n">
        <f aca="false">MATCH(CONCATENATE("B ",TEXT($BM357,"mmm-yyyy")),Curves!$11:$11,0)</f>
        <v>8</v>
      </c>
      <c r="CC357" s="34" t="n">
        <f aca="false">MATCH(CONCATENATE("DISC ",TEXT($BM357,"mmm-yyyy")),Curves!$11:$11,0)</f>
        <v>32</v>
      </c>
      <c r="CD357" s="34"/>
      <c r="CE357" s="34" t="n">
        <f aca="false">MATCH(CONCATENATE("NG ",TEXT($BN357,"mmm-yyyy")),Curves!$11:$11,0)</f>
        <v>21</v>
      </c>
      <c r="CF357" s="34" t="n">
        <f aca="false">MATCH(CONCATENATE("B ",TEXT($BN357,"mmm-yyyy")),Curves!$11:$11,0)</f>
        <v>9</v>
      </c>
      <c r="CG357" s="34" t="n">
        <f aca="false">MATCH(CONCATENATE("DISC ",TEXT($BN357,"mmm-yyyy")),Curves!$11:$11,0)</f>
        <v>33</v>
      </c>
      <c r="CH357" s="34"/>
      <c r="CI357" s="34" t="n">
        <f aca="false">MATCH(CONCATENATE("NG ",TEXT($BO357,"mmm-yyyy")),Curves!$11:$11,0)</f>
        <v>22</v>
      </c>
      <c r="CJ357" s="34" t="n">
        <f aca="false">MATCH(CONCATENATE("B ",TEXT($BO357,"mmm-yyyy")),Curves!$11:$11,0)</f>
        <v>10</v>
      </c>
      <c r="CK357" s="34" t="n">
        <f aca="false">MATCH(CONCATENATE("DISC ",TEXT($BO357,"mmm-yyyy")),Curves!$11:$11,0)</f>
        <v>34</v>
      </c>
      <c r="CL357" s="34"/>
      <c r="CM357" s="34" t="n">
        <f aca="false">MATCH(CONCATENATE("NG ",TEXT($BP357,"mmm-yyyy")),Curves!$11:$11,0)</f>
        <v>23</v>
      </c>
      <c r="CN357" s="34" t="n">
        <f aca="false">MATCH(CONCATENATE("B ",TEXT($BP357,"mmm-yyyy")),Curves!$11:$11,0)</f>
        <v>11</v>
      </c>
      <c r="CO357" s="34" t="n">
        <f aca="false">MATCH(CONCATENATE("DISC ",TEXT($BP357,"mmm-yyyy")),Curves!$11:$11,0)</f>
        <v>35</v>
      </c>
      <c r="CP357" s="34"/>
      <c r="CQ357" s="34" t="n">
        <f aca="false">MATCH(CONCATENATE("NG ",TEXT($BQ357,"mmm-yyyy")),Curves!$11:$11,0)</f>
        <v>24</v>
      </c>
      <c r="CR357" s="34" t="n">
        <f aca="false">MATCH(CONCATENATE("B ",TEXT($BQ357,"mmm-yyyy")),Curves!$11:$11,0)</f>
        <v>12</v>
      </c>
      <c r="CS357" s="34" t="n">
        <f aca="false">MATCH(CONCATENATE("DISC ",TEXT($BQ357,"mmm-yyyy")),Curves!$11:$11,0)</f>
        <v>36</v>
      </c>
      <c r="CT357" s="34"/>
      <c r="CU357" s="34" t="n">
        <f aca="false">MATCH(CONCATENATE("NG ",TEXT($BR357,"mmm-yyyy")),Curves!$11:$11,0)</f>
        <v>25</v>
      </c>
      <c r="CV357" s="34" t="n">
        <f aca="false">MATCH(CONCATENATE("B ",TEXT($BR357,"mmm-yyyy")),Curves!$11:$11,0)</f>
        <v>13</v>
      </c>
      <c r="CW357" s="34" t="n">
        <f aca="false">MATCH(CONCATENATE("DISC ",TEXT($BR357,"mmm-yyyy")),Curves!$11:$11,0)</f>
        <v>37</v>
      </c>
      <c r="CX357" s="34"/>
      <c r="CY357" s="34" t="n">
        <f aca="false">MATCH(CONCATENATE("NG ",TEXT($BS357,"mmm-yyyy")),Curves!$11:$11,0)</f>
        <v>26</v>
      </c>
      <c r="CZ357" s="34" t="n">
        <f aca="false">MATCH(CONCATENATE("B ",TEXT($BS357,"mmm-yyyy")),Curves!$11:$11,0)</f>
        <v>14</v>
      </c>
      <c r="DA357" s="34" t="n">
        <f aca="false">MATCH(CONCATENATE("DISC ",TEXT($BS357,"mmm-yyyy")),Curves!$11:$11,0)</f>
        <v>38</v>
      </c>
      <c r="DB357" s="34"/>
      <c r="DC357" s="34" t="n">
        <f aca="false">MATCH(CONCATENATE("NG ",TEXT($BT357,"mmm-yyyy")),Curves!$11:$11,0)</f>
        <v>27</v>
      </c>
      <c r="DD357" s="34" t="n">
        <f aca="false">MATCH(CONCATENATE("B ",TEXT($BT357,"mmm-yyyy")),Curves!$11:$11,0)</f>
        <v>15</v>
      </c>
      <c r="DE357" s="34" t="n">
        <f aca="false">MATCH(CONCATENATE("DISC ",TEXT($BT357,"mmm-yyyy")),Curves!$11:$11,0)</f>
        <v>39</v>
      </c>
      <c r="DF357" s="34"/>
      <c r="DG357" s="34" t="n">
        <f aca="false">MATCH(CONCATENATE("NG ",TEXT($BU357,"mmm-yyyy")),Curves!$11:$11,0)</f>
        <v>28</v>
      </c>
      <c r="DH357" s="34" t="n">
        <f aca="false">MATCH(CONCATENATE("B ",TEXT($BU357,"mmm-yyyy")),Curves!$11:$11,0)</f>
        <v>16</v>
      </c>
      <c r="DI357" s="34" t="n">
        <f aca="false">MATCH(CONCATENATE("DISC ",TEXT($BU357,"mmm-yyyy")),Curves!$11:$11,0)</f>
        <v>40</v>
      </c>
      <c r="DK357" s="34" t="n">
        <f aca="false">MATCH(CONCATENATE("NG ",TEXT($BV357,"mmm-yyyy")),Curves!$11:$11,0)</f>
        <v>29</v>
      </c>
      <c r="DL357" s="34" t="n">
        <f aca="false">MATCH(CONCATENATE("B ",TEXT($BV357,"mmm-yyyy")),Curves!$11:$11,0)</f>
        <v>17</v>
      </c>
      <c r="DM357" s="34" t="n">
        <f aca="false">MATCH(CONCATENATE("DISC ",TEXT($BV357,"mmm-yyyy")),Curves!$11:$11,0)</f>
        <v>41</v>
      </c>
      <c r="DO357" s="34" t="n">
        <f aca="false">MATCH(CONCATENATE("NG ",TEXT($BW357,"mmm-yyyy")),Curves!$11:$11,0)</f>
        <v>30</v>
      </c>
      <c r="DP357" s="34" t="n">
        <f aca="false">MATCH(CONCATENATE("B ",TEXT($BW357,"mmm-yyyy")),Curves!$11:$11,0)</f>
        <v>18</v>
      </c>
      <c r="DQ357" s="34" t="n">
        <f aca="false">MATCH(CONCATENATE("DISC ",TEXT($BW357,"mmm-yyyy")),Curves!$11:$11,0)</f>
        <v>42</v>
      </c>
    </row>
    <row r="358" customFormat="false" ht="12.75" hidden="false" customHeight="false" outlineLevel="0" collapsed="false">
      <c r="B358" s="26" t="n">
        <f aca="false">IF(C358&lt;&gt;"",IF(C358&gt;=(WORKDAY(EOMONTH(C358,0)+1,-2)),EOMONTH(EOMONTH(C358,0)+1,0)+1,EOMONTH(C358,0)+1),"")</f>
        <v>36251</v>
      </c>
      <c r="C358" s="45" t="n">
        <f aca="false">IF(Curves!C367&lt;&gt;"",Curves!C367,"")</f>
        <v>36241</v>
      </c>
      <c r="D358" s="46"/>
      <c r="E358" s="47" t="n">
        <f aca="false">(T358+U358)*V358</f>
        <v>0</v>
      </c>
      <c r="F358" s="47" t="n">
        <f aca="false">(X358+Y358)*Z358</f>
        <v>0</v>
      </c>
      <c r="G358" s="47" t="n">
        <f aca="false">(AB358+AC358)*AD358</f>
        <v>0</v>
      </c>
      <c r="H358" s="47" t="n">
        <f aca="false">(AF358+AG358)*AH358</f>
        <v>0</v>
      </c>
      <c r="I358" s="47" t="n">
        <f aca="false">(AJ358+AK358)*AL358</f>
        <v>0</v>
      </c>
      <c r="J358" s="47" t="n">
        <f aca="false">(AN358+AO358)*AP358</f>
        <v>0</v>
      </c>
      <c r="K358" s="47" t="n">
        <f aca="false">(AR358+AS358)*AT358</f>
        <v>0</v>
      </c>
      <c r="L358" s="47" t="n">
        <f aca="false">(AV358+AW358)*AX358</f>
        <v>0</v>
      </c>
      <c r="M358" s="47" t="n">
        <f aca="false">(AZ358+BA358)*BB358</f>
        <v>0</v>
      </c>
      <c r="N358" s="47" t="n">
        <f aca="false">(BD358+BE358)*BF358</f>
        <v>0</v>
      </c>
      <c r="O358" s="48" t="n">
        <f aca="false">(BH358+BI358)*BJ358</f>
        <v>0</v>
      </c>
      <c r="P358" s="49" t="n">
        <f aca="false">MAX(E358:O358)</f>
        <v>0</v>
      </c>
      <c r="Q358" s="49" t="n">
        <f aca="false">MIN(O358)</f>
        <v>0</v>
      </c>
      <c r="R358" s="50" t="n">
        <f aca="false">P358-Q358</f>
        <v>0</v>
      </c>
      <c r="T358" s="31" t="n">
        <f aca="false">INDEX(Curves!$A$12:$AZ$907,$BZ358,CA358)</f>
        <v>0</v>
      </c>
      <c r="U358" s="31" t="n">
        <f aca="false">INDEX(Curves!$A$12:$AZ$907,$BZ358,CB358)</f>
        <v>0</v>
      </c>
      <c r="V358" s="31" t="n">
        <f aca="false">INDEX(Curves!$A$12:$AZ$907,$BZ358,CC358)</f>
        <v>0</v>
      </c>
      <c r="W358" s="31"/>
      <c r="X358" s="31" t="n">
        <f aca="false">INDEX(Curves!$A$12:$AZ$907,$BZ358,CE358)</f>
        <v>0</v>
      </c>
      <c r="Y358" s="31" t="n">
        <f aca="false">INDEX(Curves!$A$12:$AZ$907,$BZ358,CF358)</f>
        <v>0</v>
      </c>
      <c r="Z358" s="31" t="n">
        <f aca="false">INDEX(Curves!$A$12:$AZ$907,$BZ358,CG358)</f>
        <v>0</v>
      </c>
      <c r="AA358" s="31"/>
      <c r="AB358" s="31" t="n">
        <f aca="false">INDEX(Curves!$A$12:$AZ$907,$BZ358,CI358)</f>
        <v>0</v>
      </c>
      <c r="AC358" s="31" t="n">
        <f aca="false">INDEX(Curves!$A$12:$AZ$907,$BZ358,CJ358)</f>
        <v>0</v>
      </c>
      <c r="AD358" s="31" t="n">
        <f aca="false">INDEX(Curves!$A$12:$AZ$907,$BZ358,CK358)</f>
        <v>0</v>
      </c>
      <c r="AE358" s="31"/>
      <c r="AF358" s="31" t="n">
        <f aca="false">INDEX(Curves!$A$12:$AZ$907,$BZ358,CM358)</f>
        <v>0</v>
      </c>
      <c r="AG358" s="31" t="n">
        <f aca="false">INDEX(Curves!$A$12:$AZ$907,$BZ358,CN358)</f>
        <v>0</v>
      </c>
      <c r="AH358" s="31" t="n">
        <f aca="false">INDEX(Curves!$A$12:$AZ$907,$BZ358,CO358)</f>
        <v>0</v>
      </c>
      <c r="AI358" s="31"/>
      <c r="AJ358" s="31" t="n">
        <f aca="false">INDEX(Curves!$A$12:$AZ$907,$BZ358,CQ358)</f>
        <v>0</v>
      </c>
      <c r="AK358" s="31" t="n">
        <f aca="false">INDEX(Curves!$A$12:$AZ$907,$BZ358,CR358)</f>
        <v>0</v>
      </c>
      <c r="AL358" s="31" t="n">
        <f aca="false">INDEX(Curves!$A$12:$AZ$907,$BZ358,CS358)</f>
        <v>0</v>
      </c>
      <c r="AM358" s="31"/>
      <c r="AN358" s="31" t="n">
        <f aca="false">INDEX(Curves!$A$12:$AZ$907,$BZ358,CU358)</f>
        <v>0</v>
      </c>
      <c r="AO358" s="31" t="n">
        <f aca="false">INDEX(Curves!$A$12:$AZ$907,$BZ358,CV358)</f>
        <v>0</v>
      </c>
      <c r="AP358" s="31" t="n">
        <f aca="false">INDEX(Curves!$A$12:$AZ$907,$BZ358,CW358)</f>
        <v>0</v>
      </c>
      <c r="AQ358" s="31"/>
      <c r="AR358" s="31" t="n">
        <f aca="false">INDEX(Curves!$A$12:$AZ$907,$BZ358,CY358)</f>
        <v>0</v>
      </c>
      <c r="AS358" s="31" t="n">
        <f aca="false">INDEX(Curves!$A$12:$AZ$907,$BZ358,CZ358)</f>
        <v>0</v>
      </c>
      <c r="AT358" s="31" t="n">
        <f aca="false">INDEX(Curves!$A$12:$AZ$907,$BZ358,DA358)</f>
        <v>0</v>
      </c>
      <c r="AU358" s="31"/>
      <c r="AV358" s="31" t="n">
        <f aca="false">INDEX(Curves!$A$12:$AZ$907,$BZ358,DC358)</f>
        <v>0</v>
      </c>
      <c r="AW358" s="31" t="n">
        <f aca="false">INDEX(Curves!$A$12:$AZ$907,$BZ358,DD358)</f>
        <v>0</v>
      </c>
      <c r="AX358" s="31" t="n">
        <f aca="false">INDEX(Curves!$A$12:$AZ$907,$BZ358,DE358)</f>
        <v>0</v>
      </c>
      <c r="AY358" s="31"/>
      <c r="AZ358" s="31" t="n">
        <f aca="false">INDEX(Curves!$A$12:$AZ$907,$BZ358,DG358)</f>
        <v>0</v>
      </c>
      <c r="BA358" s="31" t="n">
        <f aca="false">INDEX(Curves!$A$12:$AZ$907,$BZ358,DH358)</f>
        <v>0</v>
      </c>
      <c r="BB358" s="31" t="n">
        <f aca="false">INDEX(Curves!$A$12:$AZ$907,$BZ358,DI358)</f>
        <v>0</v>
      </c>
      <c r="BC358" s="31"/>
      <c r="BD358" s="31" t="n">
        <f aca="false">INDEX(Curves!$A$12:$AZ$907,$BZ358,DK358)</f>
        <v>0</v>
      </c>
      <c r="BE358" s="31" t="n">
        <f aca="false">INDEX(Curves!$A$12:$AZ$907,$BZ358,DL358)</f>
        <v>0</v>
      </c>
      <c r="BF358" s="31" t="n">
        <f aca="false">INDEX(Curves!$A$12:$AZ$907,$BZ358,DM358)</f>
        <v>0</v>
      </c>
      <c r="BG358" s="31"/>
      <c r="BH358" s="31" t="n">
        <f aca="false">INDEX(Curves!$A$12:$AZ$907,$BZ358,DO358)</f>
        <v>0</v>
      </c>
      <c r="BI358" s="31" t="n">
        <f aca="false">INDEX(Curves!$A$12:$AZ$907,$BZ358,DP358)</f>
        <v>0</v>
      </c>
      <c r="BJ358" s="31" t="n">
        <f aca="false">INDEX(Curves!$A$12:$AZ$907,$BZ358,DQ358)</f>
        <v>0</v>
      </c>
      <c r="BK358" s="0"/>
      <c r="BL358" s="0"/>
      <c r="BM358" s="51" t="n">
        <f aca="false">BM357</f>
        <v>35916</v>
      </c>
      <c r="BN358" s="51" t="n">
        <f aca="false">EOMONTH(BM358,1)</f>
        <v>35976</v>
      </c>
      <c r="BO358" s="51" t="n">
        <f aca="false">EOMONTH(BN358,1)</f>
        <v>36007</v>
      </c>
      <c r="BP358" s="51" t="n">
        <f aca="false">EOMONTH(BO358,1)</f>
        <v>36038</v>
      </c>
      <c r="BQ358" s="51" t="n">
        <f aca="false">EOMONTH(BP358,1)</f>
        <v>36068</v>
      </c>
      <c r="BR358" s="51" t="n">
        <f aca="false">EOMONTH(BQ358,1)</f>
        <v>36099</v>
      </c>
      <c r="BS358" s="51" t="n">
        <f aca="false">EOMONTH(BR358,1)</f>
        <v>36129</v>
      </c>
      <c r="BT358" s="51" t="n">
        <f aca="false">EOMONTH(BS358,1)</f>
        <v>36160</v>
      </c>
      <c r="BU358" s="51" t="n">
        <f aca="false">EOMONTH(BT358,1)</f>
        <v>36191</v>
      </c>
      <c r="BV358" s="51" t="n">
        <f aca="false">EOMONTH(BU358,1)</f>
        <v>36219</v>
      </c>
      <c r="BW358" s="51" t="n">
        <f aca="false">EOMONTH(BV358,1)</f>
        <v>36250</v>
      </c>
      <c r="BX358" s="52"/>
      <c r="BZ358" s="34" t="n">
        <f aca="false">MATCH(C358,Curves!$C$12:$C$433,0)</f>
        <v>356</v>
      </c>
      <c r="CA358" s="34" t="n">
        <f aca="false">MATCH(CONCATENATE("NG ",TEXT($BM358,"mmm-yyyy")),Curves!$11:$11,0)</f>
        <v>20</v>
      </c>
      <c r="CB358" s="34" t="n">
        <f aca="false">MATCH(CONCATENATE("B ",TEXT($BM358,"mmm-yyyy")),Curves!$11:$11,0)</f>
        <v>8</v>
      </c>
      <c r="CC358" s="34" t="n">
        <f aca="false">MATCH(CONCATENATE("DISC ",TEXT($BM358,"mmm-yyyy")),Curves!$11:$11,0)</f>
        <v>32</v>
      </c>
      <c r="CD358" s="34"/>
      <c r="CE358" s="34" t="n">
        <f aca="false">MATCH(CONCATENATE("NG ",TEXT($BN358,"mmm-yyyy")),Curves!$11:$11,0)</f>
        <v>21</v>
      </c>
      <c r="CF358" s="34" t="n">
        <f aca="false">MATCH(CONCATENATE("B ",TEXT($BN358,"mmm-yyyy")),Curves!$11:$11,0)</f>
        <v>9</v>
      </c>
      <c r="CG358" s="34" t="n">
        <f aca="false">MATCH(CONCATENATE("DISC ",TEXT($BN358,"mmm-yyyy")),Curves!$11:$11,0)</f>
        <v>33</v>
      </c>
      <c r="CH358" s="34"/>
      <c r="CI358" s="34" t="n">
        <f aca="false">MATCH(CONCATENATE("NG ",TEXT($BO358,"mmm-yyyy")),Curves!$11:$11,0)</f>
        <v>22</v>
      </c>
      <c r="CJ358" s="34" t="n">
        <f aca="false">MATCH(CONCATENATE("B ",TEXT($BO358,"mmm-yyyy")),Curves!$11:$11,0)</f>
        <v>10</v>
      </c>
      <c r="CK358" s="34" t="n">
        <f aca="false">MATCH(CONCATENATE("DISC ",TEXT($BO358,"mmm-yyyy")),Curves!$11:$11,0)</f>
        <v>34</v>
      </c>
      <c r="CL358" s="34"/>
      <c r="CM358" s="34" t="n">
        <f aca="false">MATCH(CONCATENATE("NG ",TEXT($BP358,"mmm-yyyy")),Curves!$11:$11,0)</f>
        <v>23</v>
      </c>
      <c r="CN358" s="34" t="n">
        <f aca="false">MATCH(CONCATENATE("B ",TEXT($BP358,"mmm-yyyy")),Curves!$11:$11,0)</f>
        <v>11</v>
      </c>
      <c r="CO358" s="34" t="n">
        <f aca="false">MATCH(CONCATENATE("DISC ",TEXT($BP358,"mmm-yyyy")),Curves!$11:$11,0)</f>
        <v>35</v>
      </c>
      <c r="CP358" s="34"/>
      <c r="CQ358" s="34" t="n">
        <f aca="false">MATCH(CONCATENATE("NG ",TEXT($BQ358,"mmm-yyyy")),Curves!$11:$11,0)</f>
        <v>24</v>
      </c>
      <c r="CR358" s="34" t="n">
        <f aca="false">MATCH(CONCATENATE("B ",TEXT($BQ358,"mmm-yyyy")),Curves!$11:$11,0)</f>
        <v>12</v>
      </c>
      <c r="CS358" s="34" t="n">
        <f aca="false">MATCH(CONCATENATE("DISC ",TEXT($BQ358,"mmm-yyyy")),Curves!$11:$11,0)</f>
        <v>36</v>
      </c>
      <c r="CT358" s="34"/>
      <c r="CU358" s="34" t="n">
        <f aca="false">MATCH(CONCATENATE("NG ",TEXT($BR358,"mmm-yyyy")),Curves!$11:$11,0)</f>
        <v>25</v>
      </c>
      <c r="CV358" s="34" t="n">
        <f aca="false">MATCH(CONCATENATE("B ",TEXT($BR358,"mmm-yyyy")),Curves!$11:$11,0)</f>
        <v>13</v>
      </c>
      <c r="CW358" s="34" t="n">
        <f aca="false">MATCH(CONCATENATE("DISC ",TEXT($BR358,"mmm-yyyy")),Curves!$11:$11,0)</f>
        <v>37</v>
      </c>
      <c r="CX358" s="34"/>
      <c r="CY358" s="34" t="n">
        <f aca="false">MATCH(CONCATENATE("NG ",TEXT($BS358,"mmm-yyyy")),Curves!$11:$11,0)</f>
        <v>26</v>
      </c>
      <c r="CZ358" s="34" t="n">
        <f aca="false">MATCH(CONCATENATE("B ",TEXT($BS358,"mmm-yyyy")),Curves!$11:$11,0)</f>
        <v>14</v>
      </c>
      <c r="DA358" s="34" t="n">
        <f aca="false">MATCH(CONCATENATE("DISC ",TEXT($BS358,"mmm-yyyy")),Curves!$11:$11,0)</f>
        <v>38</v>
      </c>
      <c r="DB358" s="34"/>
      <c r="DC358" s="34" t="n">
        <f aca="false">MATCH(CONCATENATE("NG ",TEXT($BT358,"mmm-yyyy")),Curves!$11:$11,0)</f>
        <v>27</v>
      </c>
      <c r="DD358" s="34" t="n">
        <f aca="false">MATCH(CONCATENATE("B ",TEXT($BT358,"mmm-yyyy")),Curves!$11:$11,0)</f>
        <v>15</v>
      </c>
      <c r="DE358" s="34" t="n">
        <f aca="false">MATCH(CONCATENATE("DISC ",TEXT($BT358,"mmm-yyyy")),Curves!$11:$11,0)</f>
        <v>39</v>
      </c>
      <c r="DF358" s="34"/>
      <c r="DG358" s="34" t="n">
        <f aca="false">MATCH(CONCATENATE("NG ",TEXT($BU358,"mmm-yyyy")),Curves!$11:$11,0)</f>
        <v>28</v>
      </c>
      <c r="DH358" s="34" t="n">
        <f aca="false">MATCH(CONCATENATE("B ",TEXT($BU358,"mmm-yyyy")),Curves!$11:$11,0)</f>
        <v>16</v>
      </c>
      <c r="DI358" s="34" t="n">
        <f aca="false">MATCH(CONCATENATE("DISC ",TEXT($BU358,"mmm-yyyy")),Curves!$11:$11,0)</f>
        <v>40</v>
      </c>
      <c r="DK358" s="34" t="n">
        <f aca="false">MATCH(CONCATENATE("NG ",TEXT($BV358,"mmm-yyyy")),Curves!$11:$11,0)</f>
        <v>29</v>
      </c>
      <c r="DL358" s="34" t="n">
        <f aca="false">MATCH(CONCATENATE("B ",TEXT($BV358,"mmm-yyyy")),Curves!$11:$11,0)</f>
        <v>17</v>
      </c>
      <c r="DM358" s="34" t="n">
        <f aca="false">MATCH(CONCATENATE("DISC ",TEXT($BV358,"mmm-yyyy")),Curves!$11:$11,0)</f>
        <v>41</v>
      </c>
      <c r="DO358" s="34" t="n">
        <f aca="false">MATCH(CONCATENATE("NG ",TEXT($BW358,"mmm-yyyy")),Curves!$11:$11,0)</f>
        <v>30</v>
      </c>
      <c r="DP358" s="34" t="n">
        <f aca="false">MATCH(CONCATENATE("B ",TEXT($BW358,"mmm-yyyy")),Curves!$11:$11,0)</f>
        <v>18</v>
      </c>
      <c r="DQ358" s="34" t="n">
        <f aca="false">MATCH(CONCATENATE("DISC ",TEXT($BW358,"mmm-yyyy")),Curves!$11:$11,0)</f>
        <v>42</v>
      </c>
    </row>
    <row r="359" customFormat="false" ht="12.75" hidden="false" customHeight="false" outlineLevel="0" collapsed="false">
      <c r="B359" s="26" t="n">
        <f aca="false">IF(C359&lt;&gt;"",IF(C359&gt;=(WORKDAY(EOMONTH(C359,0)+1,-2)),EOMONTH(EOMONTH(C359,0)+1,0)+1,EOMONTH(C359,0)+1),"")</f>
        <v>36251</v>
      </c>
      <c r="C359" s="45" t="n">
        <f aca="false">IF(Curves!C368&lt;&gt;"",Curves!C368,"")</f>
        <v>36242</v>
      </c>
      <c r="D359" s="46"/>
      <c r="E359" s="47" t="n">
        <f aca="false">(T359+U359)*V359</f>
        <v>0</v>
      </c>
      <c r="F359" s="47" t="n">
        <f aca="false">(X359+Y359)*Z359</f>
        <v>0</v>
      </c>
      <c r="G359" s="47" t="n">
        <f aca="false">(AB359+AC359)*AD359</f>
        <v>0</v>
      </c>
      <c r="H359" s="47" t="n">
        <f aca="false">(AF359+AG359)*AH359</f>
        <v>0</v>
      </c>
      <c r="I359" s="47" t="n">
        <f aca="false">(AJ359+AK359)*AL359</f>
        <v>0</v>
      </c>
      <c r="J359" s="47" t="n">
        <f aca="false">(AN359+AO359)*AP359</f>
        <v>0</v>
      </c>
      <c r="K359" s="47" t="n">
        <f aca="false">(AR359+AS359)*AT359</f>
        <v>0</v>
      </c>
      <c r="L359" s="47" t="n">
        <f aca="false">(AV359+AW359)*AX359</f>
        <v>0</v>
      </c>
      <c r="M359" s="47" t="n">
        <f aca="false">(AZ359+BA359)*BB359</f>
        <v>0</v>
      </c>
      <c r="N359" s="47" t="n">
        <f aca="false">(BD359+BE359)*BF359</f>
        <v>0</v>
      </c>
      <c r="O359" s="48" t="n">
        <f aca="false">(BH359+BI359)*BJ359</f>
        <v>0</v>
      </c>
      <c r="P359" s="49" t="n">
        <f aca="false">MAX(E359:O359)</f>
        <v>0</v>
      </c>
      <c r="Q359" s="49" t="n">
        <f aca="false">MIN(O359)</f>
        <v>0</v>
      </c>
      <c r="R359" s="50" t="n">
        <f aca="false">P359-Q359</f>
        <v>0</v>
      </c>
      <c r="T359" s="31" t="n">
        <f aca="false">INDEX(Curves!$A$12:$AZ$907,$BZ359,CA359)</f>
        <v>0</v>
      </c>
      <c r="U359" s="31" t="n">
        <f aca="false">INDEX(Curves!$A$12:$AZ$907,$BZ359,CB359)</f>
        <v>0</v>
      </c>
      <c r="V359" s="31" t="n">
        <f aca="false">INDEX(Curves!$A$12:$AZ$907,$BZ359,CC359)</f>
        <v>0</v>
      </c>
      <c r="W359" s="31"/>
      <c r="X359" s="31" t="n">
        <f aca="false">INDEX(Curves!$A$12:$AZ$907,$BZ359,CE359)</f>
        <v>0</v>
      </c>
      <c r="Y359" s="31" t="n">
        <f aca="false">INDEX(Curves!$A$12:$AZ$907,$BZ359,CF359)</f>
        <v>0</v>
      </c>
      <c r="Z359" s="31" t="n">
        <f aca="false">INDEX(Curves!$A$12:$AZ$907,$BZ359,CG359)</f>
        <v>0</v>
      </c>
      <c r="AA359" s="31"/>
      <c r="AB359" s="31" t="n">
        <f aca="false">INDEX(Curves!$A$12:$AZ$907,$BZ359,CI359)</f>
        <v>0</v>
      </c>
      <c r="AC359" s="31" t="n">
        <f aca="false">INDEX(Curves!$A$12:$AZ$907,$BZ359,CJ359)</f>
        <v>0</v>
      </c>
      <c r="AD359" s="31" t="n">
        <f aca="false">INDEX(Curves!$A$12:$AZ$907,$BZ359,CK359)</f>
        <v>0</v>
      </c>
      <c r="AE359" s="31"/>
      <c r="AF359" s="31" t="n">
        <f aca="false">INDEX(Curves!$A$12:$AZ$907,$BZ359,CM359)</f>
        <v>0</v>
      </c>
      <c r="AG359" s="31" t="n">
        <f aca="false">INDEX(Curves!$A$12:$AZ$907,$BZ359,CN359)</f>
        <v>0</v>
      </c>
      <c r="AH359" s="31" t="n">
        <f aca="false">INDEX(Curves!$A$12:$AZ$907,$BZ359,CO359)</f>
        <v>0</v>
      </c>
      <c r="AI359" s="31"/>
      <c r="AJ359" s="31" t="n">
        <f aca="false">INDEX(Curves!$A$12:$AZ$907,$BZ359,CQ359)</f>
        <v>0</v>
      </c>
      <c r="AK359" s="31" t="n">
        <f aca="false">INDEX(Curves!$A$12:$AZ$907,$BZ359,CR359)</f>
        <v>0</v>
      </c>
      <c r="AL359" s="31" t="n">
        <f aca="false">INDEX(Curves!$A$12:$AZ$907,$BZ359,CS359)</f>
        <v>0</v>
      </c>
      <c r="AM359" s="31"/>
      <c r="AN359" s="31" t="n">
        <f aca="false">INDEX(Curves!$A$12:$AZ$907,$BZ359,CU359)</f>
        <v>0</v>
      </c>
      <c r="AO359" s="31" t="n">
        <f aca="false">INDEX(Curves!$A$12:$AZ$907,$BZ359,CV359)</f>
        <v>0</v>
      </c>
      <c r="AP359" s="31" t="n">
        <f aca="false">INDEX(Curves!$A$12:$AZ$907,$BZ359,CW359)</f>
        <v>0</v>
      </c>
      <c r="AQ359" s="31"/>
      <c r="AR359" s="31" t="n">
        <f aca="false">INDEX(Curves!$A$12:$AZ$907,$BZ359,CY359)</f>
        <v>0</v>
      </c>
      <c r="AS359" s="31" t="n">
        <f aca="false">INDEX(Curves!$A$12:$AZ$907,$BZ359,CZ359)</f>
        <v>0</v>
      </c>
      <c r="AT359" s="31" t="n">
        <f aca="false">INDEX(Curves!$A$12:$AZ$907,$BZ359,DA359)</f>
        <v>0</v>
      </c>
      <c r="AU359" s="31"/>
      <c r="AV359" s="31" t="n">
        <f aca="false">INDEX(Curves!$A$12:$AZ$907,$BZ359,DC359)</f>
        <v>0</v>
      </c>
      <c r="AW359" s="31" t="n">
        <f aca="false">INDEX(Curves!$A$12:$AZ$907,$BZ359,DD359)</f>
        <v>0</v>
      </c>
      <c r="AX359" s="31" t="n">
        <f aca="false">INDEX(Curves!$A$12:$AZ$907,$BZ359,DE359)</f>
        <v>0</v>
      </c>
      <c r="AY359" s="31"/>
      <c r="AZ359" s="31" t="n">
        <f aca="false">INDEX(Curves!$A$12:$AZ$907,$BZ359,DG359)</f>
        <v>0</v>
      </c>
      <c r="BA359" s="31" t="n">
        <f aca="false">INDEX(Curves!$A$12:$AZ$907,$BZ359,DH359)</f>
        <v>0</v>
      </c>
      <c r="BB359" s="31" t="n">
        <f aca="false">INDEX(Curves!$A$12:$AZ$907,$BZ359,DI359)</f>
        <v>0</v>
      </c>
      <c r="BC359" s="31"/>
      <c r="BD359" s="31" t="n">
        <f aca="false">INDEX(Curves!$A$12:$AZ$907,$BZ359,DK359)</f>
        <v>0</v>
      </c>
      <c r="BE359" s="31" t="n">
        <f aca="false">INDEX(Curves!$A$12:$AZ$907,$BZ359,DL359)</f>
        <v>0</v>
      </c>
      <c r="BF359" s="31" t="n">
        <f aca="false">INDEX(Curves!$A$12:$AZ$907,$BZ359,DM359)</f>
        <v>0</v>
      </c>
      <c r="BG359" s="31"/>
      <c r="BH359" s="31" t="n">
        <f aca="false">INDEX(Curves!$A$12:$AZ$907,$BZ359,DO359)</f>
        <v>0</v>
      </c>
      <c r="BI359" s="31" t="n">
        <f aca="false">INDEX(Curves!$A$12:$AZ$907,$BZ359,DP359)</f>
        <v>0</v>
      </c>
      <c r="BJ359" s="31" t="n">
        <f aca="false">INDEX(Curves!$A$12:$AZ$907,$BZ359,DQ359)</f>
        <v>0</v>
      </c>
      <c r="BK359" s="0"/>
      <c r="BL359" s="0"/>
      <c r="BM359" s="51" t="n">
        <f aca="false">BM358</f>
        <v>35916</v>
      </c>
      <c r="BN359" s="51" t="n">
        <f aca="false">EOMONTH(BM359,1)</f>
        <v>35976</v>
      </c>
      <c r="BO359" s="51" t="n">
        <f aca="false">EOMONTH(BN359,1)</f>
        <v>36007</v>
      </c>
      <c r="BP359" s="51" t="n">
        <f aca="false">EOMONTH(BO359,1)</f>
        <v>36038</v>
      </c>
      <c r="BQ359" s="51" t="n">
        <f aca="false">EOMONTH(BP359,1)</f>
        <v>36068</v>
      </c>
      <c r="BR359" s="51" t="n">
        <f aca="false">EOMONTH(BQ359,1)</f>
        <v>36099</v>
      </c>
      <c r="BS359" s="51" t="n">
        <f aca="false">EOMONTH(BR359,1)</f>
        <v>36129</v>
      </c>
      <c r="BT359" s="51" t="n">
        <f aca="false">EOMONTH(BS359,1)</f>
        <v>36160</v>
      </c>
      <c r="BU359" s="51" t="n">
        <f aca="false">EOMONTH(BT359,1)</f>
        <v>36191</v>
      </c>
      <c r="BV359" s="51" t="n">
        <f aca="false">EOMONTH(BU359,1)</f>
        <v>36219</v>
      </c>
      <c r="BW359" s="51" t="n">
        <f aca="false">EOMONTH(BV359,1)</f>
        <v>36250</v>
      </c>
      <c r="BX359" s="52"/>
      <c r="BZ359" s="34" t="n">
        <f aca="false">MATCH(C359,Curves!$C$12:$C$433,0)</f>
        <v>357</v>
      </c>
      <c r="CA359" s="34" t="n">
        <f aca="false">MATCH(CONCATENATE("NG ",TEXT($BM359,"mmm-yyyy")),Curves!$11:$11,0)</f>
        <v>20</v>
      </c>
      <c r="CB359" s="34" t="n">
        <f aca="false">MATCH(CONCATENATE("B ",TEXT($BM359,"mmm-yyyy")),Curves!$11:$11,0)</f>
        <v>8</v>
      </c>
      <c r="CC359" s="34" t="n">
        <f aca="false">MATCH(CONCATENATE("DISC ",TEXT($BM359,"mmm-yyyy")),Curves!$11:$11,0)</f>
        <v>32</v>
      </c>
      <c r="CD359" s="34"/>
      <c r="CE359" s="34" t="n">
        <f aca="false">MATCH(CONCATENATE("NG ",TEXT($BN359,"mmm-yyyy")),Curves!$11:$11,0)</f>
        <v>21</v>
      </c>
      <c r="CF359" s="34" t="n">
        <f aca="false">MATCH(CONCATENATE("B ",TEXT($BN359,"mmm-yyyy")),Curves!$11:$11,0)</f>
        <v>9</v>
      </c>
      <c r="CG359" s="34" t="n">
        <f aca="false">MATCH(CONCATENATE("DISC ",TEXT($BN359,"mmm-yyyy")),Curves!$11:$11,0)</f>
        <v>33</v>
      </c>
      <c r="CH359" s="34"/>
      <c r="CI359" s="34" t="n">
        <f aca="false">MATCH(CONCATENATE("NG ",TEXT($BO359,"mmm-yyyy")),Curves!$11:$11,0)</f>
        <v>22</v>
      </c>
      <c r="CJ359" s="34" t="n">
        <f aca="false">MATCH(CONCATENATE("B ",TEXT($BO359,"mmm-yyyy")),Curves!$11:$11,0)</f>
        <v>10</v>
      </c>
      <c r="CK359" s="34" t="n">
        <f aca="false">MATCH(CONCATENATE("DISC ",TEXT($BO359,"mmm-yyyy")),Curves!$11:$11,0)</f>
        <v>34</v>
      </c>
      <c r="CL359" s="34"/>
      <c r="CM359" s="34" t="n">
        <f aca="false">MATCH(CONCATENATE("NG ",TEXT($BP359,"mmm-yyyy")),Curves!$11:$11,0)</f>
        <v>23</v>
      </c>
      <c r="CN359" s="34" t="n">
        <f aca="false">MATCH(CONCATENATE("B ",TEXT($BP359,"mmm-yyyy")),Curves!$11:$11,0)</f>
        <v>11</v>
      </c>
      <c r="CO359" s="34" t="n">
        <f aca="false">MATCH(CONCATENATE("DISC ",TEXT($BP359,"mmm-yyyy")),Curves!$11:$11,0)</f>
        <v>35</v>
      </c>
      <c r="CP359" s="34"/>
      <c r="CQ359" s="34" t="n">
        <f aca="false">MATCH(CONCATENATE("NG ",TEXT($BQ359,"mmm-yyyy")),Curves!$11:$11,0)</f>
        <v>24</v>
      </c>
      <c r="CR359" s="34" t="n">
        <f aca="false">MATCH(CONCATENATE("B ",TEXT($BQ359,"mmm-yyyy")),Curves!$11:$11,0)</f>
        <v>12</v>
      </c>
      <c r="CS359" s="34" t="n">
        <f aca="false">MATCH(CONCATENATE("DISC ",TEXT($BQ359,"mmm-yyyy")),Curves!$11:$11,0)</f>
        <v>36</v>
      </c>
      <c r="CT359" s="34"/>
      <c r="CU359" s="34" t="n">
        <f aca="false">MATCH(CONCATENATE("NG ",TEXT($BR359,"mmm-yyyy")),Curves!$11:$11,0)</f>
        <v>25</v>
      </c>
      <c r="CV359" s="34" t="n">
        <f aca="false">MATCH(CONCATENATE("B ",TEXT($BR359,"mmm-yyyy")),Curves!$11:$11,0)</f>
        <v>13</v>
      </c>
      <c r="CW359" s="34" t="n">
        <f aca="false">MATCH(CONCATENATE("DISC ",TEXT($BR359,"mmm-yyyy")),Curves!$11:$11,0)</f>
        <v>37</v>
      </c>
      <c r="CX359" s="34"/>
      <c r="CY359" s="34" t="n">
        <f aca="false">MATCH(CONCATENATE("NG ",TEXT($BS359,"mmm-yyyy")),Curves!$11:$11,0)</f>
        <v>26</v>
      </c>
      <c r="CZ359" s="34" t="n">
        <f aca="false">MATCH(CONCATENATE("B ",TEXT($BS359,"mmm-yyyy")),Curves!$11:$11,0)</f>
        <v>14</v>
      </c>
      <c r="DA359" s="34" t="n">
        <f aca="false">MATCH(CONCATENATE("DISC ",TEXT($BS359,"mmm-yyyy")),Curves!$11:$11,0)</f>
        <v>38</v>
      </c>
      <c r="DB359" s="34"/>
      <c r="DC359" s="34" t="n">
        <f aca="false">MATCH(CONCATENATE("NG ",TEXT($BT359,"mmm-yyyy")),Curves!$11:$11,0)</f>
        <v>27</v>
      </c>
      <c r="DD359" s="34" t="n">
        <f aca="false">MATCH(CONCATENATE("B ",TEXT($BT359,"mmm-yyyy")),Curves!$11:$11,0)</f>
        <v>15</v>
      </c>
      <c r="DE359" s="34" t="n">
        <f aca="false">MATCH(CONCATENATE("DISC ",TEXT($BT359,"mmm-yyyy")),Curves!$11:$11,0)</f>
        <v>39</v>
      </c>
      <c r="DF359" s="34"/>
      <c r="DG359" s="34" t="n">
        <f aca="false">MATCH(CONCATENATE("NG ",TEXT($BU359,"mmm-yyyy")),Curves!$11:$11,0)</f>
        <v>28</v>
      </c>
      <c r="DH359" s="34" t="n">
        <f aca="false">MATCH(CONCATENATE("B ",TEXT($BU359,"mmm-yyyy")),Curves!$11:$11,0)</f>
        <v>16</v>
      </c>
      <c r="DI359" s="34" t="n">
        <f aca="false">MATCH(CONCATENATE("DISC ",TEXT($BU359,"mmm-yyyy")),Curves!$11:$11,0)</f>
        <v>40</v>
      </c>
      <c r="DK359" s="34" t="n">
        <f aca="false">MATCH(CONCATENATE("NG ",TEXT($BV359,"mmm-yyyy")),Curves!$11:$11,0)</f>
        <v>29</v>
      </c>
      <c r="DL359" s="34" t="n">
        <f aca="false">MATCH(CONCATENATE("B ",TEXT($BV359,"mmm-yyyy")),Curves!$11:$11,0)</f>
        <v>17</v>
      </c>
      <c r="DM359" s="34" t="n">
        <f aca="false">MATCH(CONCATENATE("DISC ",TEXT($BV359,"mmm-yyyy")),Curves!$11:$11,0)</f>
        <v>41</v>
      </c>
      <c r="DO359" s="34" t="n">
        <f aca="false">MATCH(CONCATENATE("NG ",TEXT($BW359,"mmm-yyyy")),Curves!$11:$11,0)</f>
        <v>30</v>
      </c>
      <c r="DP359" s="34" t="n">
        <f aca="false">MATCH(CONCATENATE("B ",TEXT($BW359,"mmm-yyyy")),Curves!$11:$11,0)</f>
        <v>18</v>
      </c>
      <c r="DQ359" s="34" t="n">
        <f aca="false">MATCH(CONCATENATE("DISC ",TEXT($BW359,"mmm-yyyy")),Curves!$11:$11,0)</f>
        <v>42</v>
      </c>
    </row>
    <row r="360" customFormat="false" ht="12.75" hidden="false" customHeight="false" outlineLevel="0" collapsed="false">
      <c r="B360" s="26" t="n">
        <f aca="false">IF(C360&lt;&gt;"",IF(C360&gt;=(WORKDAY(EOMONTH(C360,0)+1,-2)),EOMONTH(EOMONTH(C360,0)+1,0)+1,EOMONTH(C360,0)+1),"")</f>
        <v>36251</v>
      </c>
      <c r="C360" s="45" t="n">
        <f aca="false">IF(Curves!C369&lt;&gt;"",Curves!C369,"")</f>
        <v>36243</v>
      </c>
      <c r="D360" s="46"/>
      <c r="E360" s="47" t="n">
        <f aca="false">(T360+U360)*V360</f>
        <v>0</v>
      </c>
      <c r="F360" s="47" t="n">
        <f aca="false">(X360+Y360)*Z360</f>
        <v>0</v>
      </c>
      <c r="G360" s="47" t="n">
        <f aca="false">(AB360+AC360)*AD360</f>
        <v>0</v>
      </c>
      <c r="H360" s="47" t="n">
        <f aca="false">(AF360+AG360)*AH360</f>
        <v>0</v>
      </c>
      <c r="I360" s="47" t="n">
        <f aca="false">(AJ360+AK360)*AL360</f>
        <v>0</v>
      </c>
      <c r="J360" s="47" t="n">
        <f aca="false">(AN360+AO360)*AP360</f>
        <v>0</v>
      </c>
      <c r="K360" s="47" t="n">
        <f aca="false">(AR360+AS360)*AT360</f>
        <v>0</v>
      </c>
      <c r="L360" s="47" t="n">
        <f aca="false">(AV360+AW360)*AX360</f>
        <v>0</v>
      </c>
      <c r="M360" s="47" t="n">
        <f aca="false">(AZ360+BA360)*BB360</f>
        <v>0</v>
      </c>
      <c r="N360" s="47" t="n">
        <f aca="false">(BD360+BE360)*BF360</f>
        <v>0</v>
      </c>
      <c r="O360" s="48" t="n">
        <f aca="false">(BH360+BI360)*BJ360</f>
        <v>0</v>
      </c>
      <c r="P360" s="49" t="n">
        <f aca="false">MAX(E360:O360)</f>
        <v>0</v>
      </c>
      <c r="Q360" s="49" t="n">
        <f aca="false">MIN(O360)</f>
        <v>0</v>
      </c>
      <c r="R360" s="50" t="n">
        <f aca="false">P360-Q360</f>
        <v>0</v>
      </c>
      <c r="T360" s="31" t="n">
        <f aca="false">INDEX(Curves!$A$12:$AZ$907,$BZ360,CA360)</f>
        <v>0</v>
      </c>
      <c r="U360" s="31" t="n">
        <f aca="false">INDEX(Curves!$A$12:$AZ$907,$BZ360,CB360)</f>
        <v>0</v>
      </c>
      <c r="V360" s="31" t="n">
        <f aca="false">INDEX(Curves!$A$12:$AZ$907,$BZ360,CC360)</f>
        <v>0</v>
      </c>
      <c r="W360" s="31"/>
      <c r="X360" s="31" t="n">
        <f aca="false">INDEX(Curves!$A$12:$AZ$907,$BZ360,CE360)</f>
        <v>0</v>
      </c>
      <c r="Y360" s="31" t="n">
        <f aca="false">INDEX(Curves!$A$12:$AZ$907,$BZ360,CF360)</f>
        <v>0</v>
      </c>
      <c r="Z360" s="31" t="n">
        <f aca="false">INDEX(Curves!$A$12:$AZ$907,$BZ360,CG360)</f>
        <v>0</v>
      </c>
      <c r="AA360" s="31"/>
      <c r="AB360" s="31" t="n">
        <f aca="false">INDEX(Curves!$A$12:$AZ$907,$BZ360,CI360)</f>
        <v>0</v>
      </c>
      <c r="AC360" s="31" t="n">
        <f aca="false">INDEX(Curves!$A$12:$AZ$907,$BZ360,CJ360)</f>
        <v>0</v>
      </c>
      <c r="AD360" s="31" t="n">
        <f aca="false">INDEX(Curves!$A$12:$AZ$907,$BZ360,CK360)</f>
        <v>0</v>
      </c>
      <c r="AE360" s="31"/>
      <c r="AF360" s="31" t="n">
        <f aca="false">INDEX(Curves!$A$12:$AZ$907,$BZ360,CM360)</f>
        <v>0</v>
      </c>
      <c r="AG360" s="31" t="n">
        <f aca="false">INDEX(Curves!$A$12:$AZ$907,$BZ360,CN360)</f>
        <v>0</v>
      </c>
      <c r="AH360" s="31" t="n">
        <f aca="false">INDEX(Curves!$A$12:$AZ$907,$BZ360,CO360)</f>
        <v>0</v>
      </c>
      <c r="AI360" s="31"/>
      <c r="AJ360" s="31" t="n">
        <f aca="false">INDEX(Curves!$A$12:$AZ$907,$BZ360,CQ360)</f>
        <v>0</v>
      </c>
      <c r="AK360" s="31" t="n">
        <f aca="false">INDEX(Curves!$A$12:$AZ$907,$BZ360,CR360)</f>
        <v>0</v>
      </c>
      <c r="AL360" s="31" t="n">
        <f aca="false">INDEX(Curves!$A$12:$AZ$907,$BZ360,CS360)</f>
        <v>0</v>
      </c>
      <c r="AM360" s="31"/>
      <c r="AN360" s="31" t="n">
        <f aca="false">INDEX(Curves!$A$12:$AZ$907,$BZ360,CU360)</f>
        <v>0</v>
      </c>
      <c r="AO360" s="31" t="n">
        <f aca="false">INDEX(Curves!$A$12:$AZ$907,$BZ360,CV360)</f>
        <v>0</v>
      </c>
      <c r="AP360" s="31" t="n">
        <f aca="false">INDEX(Curves!$A$12:$AZ$907,$BZ360,CW360)</f>
        <v>0</v>
      </c>
      <c r="AQ360" s="31"/>
      <c r="AR360" s="31" t="n">
        <f aca="false">INDEX(Curves!$A$12:$AZ$907,$BZ360,CY360)</f>
        <v>0</v>
      </c>
      <c r="AS360" s="31" t="n">
        <f aca="false">INDEX(Curves!$A$12:$AZ$907,$BZ360,CZ360)</f>
        <v>0</v>
      </c>
      <c r="AT360" s="31" t="n">
        <f aca="false">INDEX(Curves!$A$12:$AZ$907,$BZ360,DA360)</f>
        <v>0</v>
      </c>
      <c r="AU360" s="31"/>
      <c r="AV360" s="31" t="n">
        <f aca="false">INDEX(Curves!$A$12:$AZ$907,$BZ360,DC360)</f>
        <v>0</v>
      </c>
      <c r="AW360" s="31" t="n">
        <f aca="false">INDEX(Curves!$A$12:$AZ$907,$BZ360,DD360)</f>
        <v>0</v>
      </c>
      <c r="AX360" s="31" t="n">
        <f aca="false">INDEX(Curves!$A$12:$AZ$907,$BZ360,DE360)</f>
        <v>0</v>
      </c>
      <c r="AY360" s="31"/>
      <c r="AZ360" s="31" t="n">
        <f aca="false">INDEX(Curves!$A$12:$AZ$907,$BZ360,DG360)</f>
        <v>0</v>
      </c>
      <c r="BA360" s="31" t="n">
        <f aca="false">INDEX(Curves!$A$12:$AZ$907,$BZ360,DH360)</f>
        <v>0</v>
      </c>
      <c r="BB360" s="31" t="n">
        <f aca="false">INDEX(Curves!$A$12:$AZ$907,$BZ360,DI360)</f>
        <v>0</v>
      </c>
      <c r="BC360" s="31"/>
      <c r="BD360" s="31" t="n">
        <f aca="false">INDEX(Curves!$A$12:$AZ$907,$BZ360,DK360)</f>
        <v>0</v>
      </c>
      <c r="BE360" s="31" t="n">
        <f aca="false">INDEX(Curves!$A$12:$AZ$907,$BZ360,DL360)</f>
        <v>0</v>
      </c>
      <c r="BF360" s="31" t="n">
        <f aca="false">INDEX(Curves!$A$12:$AZ$907,$BZ360,DM360)</f>
        <v>0</v>
      </c>
      <c r="BG360" s="31"/>
      <c r="BH360" s="31" t="n">
        <f aca="false">INDEX(Curves!$A$12:$AZ$907,$BZ360,DO360)</f>
        <v>0</v>
      </c>
      <c r="BI360" s="31" t="n">
        <f aca="false">INDEX(Curves!$A$12:$AZ$907,$BZ360,DP360)</f>
        <v>0</v>
      </c>
      <c r="BJ360" s="31" t="n">
        <f aca="false">INDEX(Curves!$A$12:$AZ$907,$BZ360,DQ360)</f>
        <v>0</v>
      </c>
      <c r="BK360" s="0"/>
      <c r="BL360" s="0"/>
      <c r="BM360" s="51" t="n">
        <f aca="false">BM359</f>
        <v>35916</v>
      </c>
      <c r="BN360" s="51" t="n">
        <f aca="false">EOMONTH(BM360,1)</f>
        <v>35976</v>
      </c>
      <c r="BO360" s="51" t="n">
        <f aca="false">EOMONTH(BN360,1)</f>
        <v>36007</v>
      </c>
      <c r="BP360" s="51" t="n">
        <f aca="false">EOMONTH(BO360,1)</f>
        <v>36038</v>
      </c>
      <c r="BQ360" s="51" t="n">
        <f aca="false">EOMONTH(BP360,1)</f>
        <v>36068</v>
      </c>
      <c r="BR360" s="51" t="n">
        <f aca="false">EOMONTH(BQ360,1)</f>
        <v>36099</v>
      </c>
      <c r="BS360" s="51" t="n">
        <f aca="false">EOMONTH(BR360,1)</f>
        <v>36129</v>
      </c>
      <c r="BT360" s="51" t="n">
        <f aca="false">EOMONTH(BS360,1)</f>
        <v>36160</v>
      </c>
      <c r="BU360" s="51" t="n">
        <f aca="false">EOMONTH(BT360,1)</f>
        <v>36191</v>
      </c>
      <c r="BV360" s="51" t="n">
        <f aca="false">EOMONTH(BU360,1)</f>
        <v>36219</v>
      </c>
      <c r="BW360" s="51" t="n">
        <f aca="false">EOMONTH(BV360,1)</f>
        <v>36250</v>
      </c>
      <c r="BX360" s="52"/>
      <c r="BZ360" s="34" t="n">
        <f aca="false">MATCH(C360,Curves!$C$12:$C$433,0)</f>
        <v>358</v>
      </c>
      <c r="CA360" s="34" t="n">
        <f aca="false">MATCH(CONCATENATE("NG ",TEXT($BM360,"mmm-yyyy")),Curves!$11:$11,0)</f>
        <v>20</v>
      </c>
      <c r="CB360" s="34" t="n">
        <f aca="false">MATCH(CONCATENATE("B ",TEXT($BM360,"mmm-yyyy")),Curves!$11:$11,0)</f>
        <v>8</v>
      </c>
      <c r="CC360" s="34" t="n">
        <f aca="false">MATCH(CONCATENATE("DISC ",TEXT($BM360,"mmm-yyyy")),Curves!$11:$11,0)</f>
        <v>32</v>
      </c>
      <c r="CD360" s="34"/>
      <c r="CE360" s="34" t="n">
        <f aca="false">MATCH(CONCATENATE("NG ",TEXT($BN360,"mmm-yyyy")),Curves!$11:$11,0)</f>
        <v>21</v>
      </c>
      <c r="CF360" s="34" t="n">
        <f aca="false">MATCH(CONCATENATE("B ",TEXT($BN360,"mmm-yyyy")),Curves!$11:$11,0)</f>
        <v>9</v>
      </c>
      <c r="CG360" s="34" t="n">
        <f aca="false">MATCH(CONCATENATE("DISC ",TEXT($BN360,"mmm-yyyy")),Curves!$11:$11,0)</f>
        <v>33</v>
      </c>
      <c r="CH360" s="34"/>
      <c r="CI360" s="34" t="n">
        <f aca="false">MATCH(CONCATENATE("NG ",TEXT($BO360,"mmm-yyyy")),Curves!$11:$11,0)</f>
        <v>22</v>
      </c>
      <c r="CJ360" s="34" t="n">
        <f aca="false">MATCH(CONCATENATE("B ",TEXT($BO360,"mmm-yyyy")),Curves!$11:$11,0)</f>
        <v>10</v>
      </c>
      <c r="CK360" s="34" t="n">
        <f aca="false">MATCH(CONCATENATE("DISC ",TEXT($BO360,"mmm-yyyy")),Curves!$11:$11,0)</f>
        <v>34</v>
      </c>
      <c r="CL360" s="34"/>
      <c r="CM360" s="34" t="n">
        <f aca="false">MATCH(CONCATENATE("NG ",TEXT($BP360,"mmm-yyyy")),Curves!$11:$11,0)</f>
        <v>23</v>
      </c>
      <c r="CN360" s="34" t="n">
        <f aca="false">MATCH(CONCATENATE("B ",TEXT($BP360,"mmm-yyyy")),Curves!$11:$11,0)</f>
        <v>11</v>
      </c>
      <c r="CO360" s="34" t="n">
        <f aca="false">MATCH(CONCATENATE("DISC ",TEXT($BP360,"mmm-yyyy")),Curves!$11:$11,0)</f>
        <v>35</v>
      </c>
      <c r="CP360" s="34"/>
      <c r="CQ360" s="34" t="n">
        <f aca="false">MATCH(CONCATENATE("NG ",TEXT($BQ360,"mmm-yyyy")),Curves!$11:$11,0)</f>
        <v>24</v>
      </c>
      <c r="CR360" s="34" t="n">
        <f aca="false">MATCH(CONCATENATE("B ",TEXT($BQ360,"mmm-yyyy")),Curves!$11:$11,0)</f>
        <v>12</v>
      </c>
      <c r="CS360" s="34" t="n">
        <f aca="false">MATCH(CONCATENATE("DISC ",TEXT($BQ360,"mmm-yyyy")),Curves!$11:$11,0)</f>
        <v>36</v>
      </c>
      <c r="CT360" s="34"/>
      <c r="CU360" s="34" t="n">
        <f aca="false">MATCH(CONCATENATE("NG ",TEXT($BR360,"mmm-yyyy")),Curves!$11:$11,0)</f>
        <v>25</v>
      </c>
      <c r="CV360" s="34" t="n">
        <f aca="false">MATCH(CONCATENATE("B ",TEXT($BR360,"mmm-yyyy")),Curves!$11:$11,0)</f>
        <v>13</v>
      </c>
      <c r="CW360" s="34" t="n">
        <f aca="false">MATCH(CONCATENATE("DISC ",TEXT($BR360,"mmm-yyyy")),Curves!$11:$11,0)</f>
        <v>37</v>
      </c>
      <c r="CX360" s="34"/>
      <c r="CY360" s="34" t="n">
        <f aca="false">MATCH(CONCATENATE("NG ",TEXT($BS360,"mmm-yyyy")),Curves!$11:$11,0)</f>
        <v>26</v>
      </c>
      <c r="CZ360" s="34" t="n">
        <f aca="false">MATCH(CONCATENATE("B ",TEXT($BS360,"mmm-yyyy")),Curves!$11:$11,0)</f>
        <v>14</v>
      </c>
      <c r="DA360" s="34" t="n">
        <f aca="false">MATCH(CONCATENATE("DISC ",TEXT($BS360,"mmm-yyyy")),Curves!$11:$11,0)</f>
        <v>38</v>
      </c>
      <c r="DB360" s="34"/>
      <c r="DC360" s="34" t="n">
        <f aca="false">MATCH(CONCATENATE("NG ",TEXT($BT360,"mmm-yyyy")),Curves!$11:$11,0)</f>
        <v>27</v>
      </c>
      <c r="DD360" s="34" t="n">
        <f aca="false">MATCH(CONCATENATE("B ",TEXT($BT360,"mmm-yyyy")),Curves!$11:$11,0)</f>
        <v>15</v>
      </c>
      <c r="DE360" s="34" t="n">
        <f aca="false">MATCH(CONCATENATE("DISC ",TEXT($BT360,"mmm-yyyy")),Curves!$11:$11,0)</f>
        <v>39</v>
      </c>
      <c r="DF360" s="34"/>
      <c r="DG360" s="34" t="n">
        <f aca="false">MATCH(CONCATENATE("NG ",TEXT($BU360,"mmm-yyyy")),Curves!$11:$11,0)</f>
        <v>28</v>
      </c>
      <c r="DH360" s="34" t="n">
        <f aca="false">MATCH(CONCATENATE("B ",TEXT($BU360,"mmm-yyyy")),Curves!$11:$11,0)</f>
        <v>16</v>
      </c>
      <c r="DI360" s="34" t="n">
        <f aca="false">MATCH(CONCATENATE("DISC ",TEXT($BU360,"mmm-yyyy")),Curves!$11:$11,0)</f>
        <v>40</v>
      </c>
      <c r="DK360" s="34" t="n">
        <f aca="false">MATCH(CONCATENATE("NG ",TEXT($BV360,"mmm-yyyy")),Curves!$11:$11,0)</f>
        <v>29</v>
      </c>
      <c r="DL360" s="34" t="n">
        <f aca="false">MATCH(CONCATENATE("B ",TEXT($BV360,"mmm-yyyy")),Curves!$11:$11,0)</f>
        <v>17</v>
      </c>
      <c r="DM360" s="34" t="n">
        <f aca="false">MATCH(CONCATENATE("DISC ",TEXT($BV360,"mmm-yyyy")),Curves!$11:$11,0)</f>
        <v>41</v>
      </c>
      <c r="DO360" s="34" t="n">
        <f aca="false">MATCH(CONCATENATE("NG ",TEXT($BW360,"mmm-yyyy")),Curves!$11:$11,0)</f>
        <v>30</v>
      </c>
      <c r="DP360" s="34" t="n">
        <f aca="false">MATCH(CONCATENATE("B ",TEXT($BW360,"mmm-yyyy")),Curves!$11:$11,0)</f>
        <v>18</v>
      </c>
      <c r="DQ360" s="34" t="n">
        <f aca="false">MATCH(CONCATENATE("DISC ",TEXT($BW360,"mmm-yyyy")),Curves!$11:$11,0)</f>
        <v>42</v>
      </c>
    </row>
    <row r="361" customFormat="false" ht="12.75" hidden="false" customHeight="false" outlineLevel="0" collapsed="false">
      <c r="B361" s="26" t="n">
        <f aca="false">IF(C361&lt;&gt;"",IF(C361&gt;=(WORKDAY(EOMONTH(C361,0)+1,-2)),EOMONTH(EOMONTH(C361,0)+1,0)+1,EOMONTH(C361,0)+1),"")</f>
        <v>36251</v>
      </c>
      <c r="C361" s="45" t="n">
        <f aca="false">IF(Curves!C370&lt;&gt;"",Curves!C370,"")</f>
        <v>36244</v>
      </c>
      <c r="D361" s="46"/>
      <c r="E361" s="47" t="n">
        <f aca="false">(T361+U361)*V361</f>
        <v>0</v>
      </c>
      <c r="F361" s="47" t="n">
        <f aca="false">(X361+Y361)*Z361</f>
        <v>0</v>
      </c>
      <c r="G361" s="47" t="n">
        <f aca="false">(AB361+AC361)*AD361</f>
        <v>0</v>
      </c>
      <c r="H361" s="47" t="n">
        <f aca="false">(AF361+AG361)*AH361</f>
        <v>0</v>
      </c>
      <c r="I361" s="47" t="n">
        <f aca="false">(AJ361+AK361)*AL361</f>
        <v>0</v>
      </c>
      <c r="J361" s="47" t="n">
        <f aca="false">(AN361+AO361)*AP361</f>
        <v>0</v>
      </c>
      <c r="K361" s="47" t="n">
        <f aca="false">(AR361+AS361)*AT361</f>
        <v>0</v>
      </c>
      <c r="L361" s="47" t="n">
        <f aca="false">(AV361+AW361)*AX361</f>
        <v>0</v>
      </c>
      <c r="M361" s="47" t="n">
        <f aca="false">(AZ361+BA361)*BB361</f>
        <v>0</v>
      </c>
      <c r="N361" s="47" t="n">
        <f aca="false">(BD361+BE361)*BF361</f>
        <v>0</v>
      </c>
      <c r="O361" s="48" t="n">
        <f aca="false">(BH361+BI361)*BJ361</f>
        <v>0</v>
      </c>
      <c r="P361" s="49" t="n">
        <f aca="false">MAX(E361:O361)</f>
        <v>0</v>
      </c>
      <c r="Q361" s="49" t="n">
        <f aca="false">MIN(O361)</f>
        <v>0</v>
      </c>
      <c r="R361" s="50" t="n">
        <f aca="false">P361-Q361</f>
        <v>0</v>
      </c>
      <c r="T361" s="31" t="n">
        <f aca="false">INDEX(Curves!$A$12:$AZ$907,$BZ361,CA361)</f>
        <v>0</v>
      </c>
      <c r="U361" s="31" t="n">
        <f aca="false">INDEX(Curves!$A$12:$AZ$907,$BZ361,CB361)</f>
        <v>0</v>
      </c>
      <c r="V361" s="31" t="n">
        <f aca="false">INDEX(Curves!$A$12:$AZ$907,$BZ361,CC361)</f>
        <v>0</v>
      </c>
      <c r="W361" s="31"/>
      <c r="X361" s="31" t="n">
        <f aca="false">INDEX(Curves!$A$12:$AZ$907,$BZ361,CE361)</f>
        <v>0</v>
      </c>
      <c r="Y361" s="31" t="n">
        <f aca="false">INDEX(Curves!$A$12:$AZ$907,$BZ361,CF361)</f>
        <v>0</v>
      </c>
      <c r="Z361" s="31" t="n">
        <f aca="false">INDEX(Curves!$A$12:$AZ$907,$BZ361,CG361)</f>
        <v>0</v>
      </c>
      <c r="AA361" s="31"/>
      <c r="AB361" s="31" t="n">
        <f aca="false">INDEX(Curves!$A$12:$AZ$907,$BZ361,CI361)</f>
        <v>0</v>
      </c>
      <c r="AC361" s="31" t="n">
        <f aca="false">INDEX(Curves!$A$12:$AZ$907,$BZ361,CJ361)</f>
        <v>0</v>
      </c>
      <c r="AD361" s="31" t="n">
        <f aca="false">INDEX(Curves!$A$12:$AZ$907,$BZ361,CK361)</f>
        <v>0</v>
      </c>
      <c r="AE361" s="31"/>
      <c r="AF361" s="31" t="n">
        <f aca="false">INDEX(Curves!$A$12:$AZ$907,$BZ361,CM361)</f>
        <v>0</v>
      </c>
      <c r="AG361" s="31" t="n">
        <f aca="false">INDEX(Curves!$A$12:$AZ$907,$BZ361,CN361)</f>
        <v>0</v>
      </c>
      <c r="AH361" s="31" t="n">
        <f aca="false">INDEX(Curves!$A$12:$AZ$907,$BZ361,CO361)</f>
        <v>0</v>
      </c>
      <c r="AI361" s="31"/>
      <c r="AJ361" s="31" t="n">
        <f aca="false">INDEX(Curves!$A$12:$AZ$907,$BZ361,CQ361)</f>
        <v>0</v>
      </c>
      <c r="AK361" s="31" t="n">
        <f aca="false">INDEX(Curves!$A$12:$AZ$907,$BZ361,CR361)</f>
        <v>0</v>
      </c>
      <c r="AL361" s="31" t="n">
        <f aca="false">INDEX(Curves!$A$12:$AZ$907,$BZ361,CS361)</f>
        <v>0</v>
      </c>
      <c r="AM361" s="31"/>
      <c r="AN361" s="31" t="n">
        <f aca="false">INDEX(Curves!$A$12:$AZ$907,$BZ361,CU361)</f>
        <v>0</v>
      </c>
      <c r="AO361" s="31" t="n">
        <f aca="false">INDEX(Curves!$A$12:$AZ$907,$BZ361,CV361)</f>
        <v>0</v>
      </c>
      <c r="AP361" s="31" t="n">
        <f aca="false">INDEX(Curves!$A$12:$AZ$907,$BZ361,CW361)</f>
        <v>0</v>
      </c>
      <c r="AQ361" s="31"/>
      <c r="AR361" s="31" t="n">
        <f aca="false">INDEX(Curves!$A$12:$AZ$907,$BZ361,CY361)</f>
        <v>0</v>
      </c>
      <c r="AS361" s="31" t="n">
        <f aca="false">INDEX(Curves!$A$12:$AZ$907,$BZ361,CZ361)</f>
        <v>0</v>
      </c>
      <c r="AT361" s="31" t="n">
        <f aca="false">INDEX(Curves!$A$12:$AZ$907,$BZ361,DA361)</f>
        <v>0</v>
      </c>
      <c r="AU361" s="31"/>
      <c r="AV361" s="31" t="n">
        <f aca="false">INDEX(Curves!$A$12:$AZ$907,$BZ361,DC361)</f>
        <v>0</v>
      </c>
      <c r="AW361" s="31" t="n">
        <f aca="false">INDEX(Curves!$A$12:$AZ$907,$BZ361,DD361)</f>
        <v>0</v>
      </c>
      <c r="AX361" s="31" t="n">
        <f aca="false">INDEX(Curves!$A$12:$AZ$907,$BZ361,DE361)</f>
        <v>0</v>
      </c>
      <c r="AY361" s="31"/>
      <c r="AZ361" s="31" t="n">
        <f aca="false">INDEX(Curves!$A$12:$AZ$907,$BZ361,DG361)</f>
        <v>0</v>
      </c>
      <c r="BA361" s="31" t="n">
        <f aca="false">INDEX(Curves!$A$12:$AZ$907,$BZ361,DH361)</f>
        <v>0</v>
      </c>
      <c r="BB361" s="31" t="n">
        <f aca="false">INDEX(Curves!$A$12:$AZ$907,$BZ361,DI361)</f>
        <v>0</v>
      </c>
      <c r="BC361" s="31"/>
      <c r="BD361" s="31" t="n">
        <f aca="false">INDEX(Curves!$A$12:$AZ$907,$BZ361,DK361)</f>
        <v>0</v>
      </c>
      <c r="BE361" s="31" t="n">
        <f aca="false">INDEX(Curves!$A$12:$AZ$907,$BZ361,DL361)</f>
        <v>0</v>
      </c>
      <c r="BF361" s="31" t="n">
        <f aca="false">INDEX(Curves!$A$12:$AZ$907,$BZ361,DM361)</f>
        <v>0</v>
      </c>
      <c r="BG361" s="31"/>
      <c r="BH361" s="31" t="n">
        <f aca="false">INDEX(Curves!$A$12:$AZ$907,$BZ361,DO361)</f>
        <v>0</v>
      </c>
      <c r="BI361" s="31" t="n">
        <f aca="false">INDEX(Curves!$A$12:$AZ$907,$BZ361,DP361)</f>
        <v>0</v>
      </c>
      <c r="BJ361" s="31" t="n">
        <f aca="false">INDEX(Curves!$A$12:$AZ$907,$BZ361,DQ361)</f>
        <v>0</v>
      </c>
      <c r="BK361" s="0"/>
      <c r="BL361" s="0"/>
      <c r="BM361" s="51" t="n">
        <f aca="false">BM360</f>
        <v>35916</v>
      </c>
      <c r="BN361" s="51" t="n">
        <f aca="false">EOMONTH(BM361,1)</f>
        <v>35976</v>
      </c>
      <c r="BO361" s="51" t="n">
        <f aca="false">EOMONTH(BN361,1)</f>
        <v>36007</v>
      </c>
      <c r="BP361" s="51" t="n">
        <f aca="false">EOMONTH(BO361,1)</f>
        <v>36038</v>
      </c>
      <c r="BQ361" s="51" t="n">
        <f aca="false">EOMONTH(BP361,1)</f>
        <v>36068</v>
      </c>
      <c r="BR361" s="51" t="n">
        <f aca="false">EOMONTH(BQ361,1)</f>
        <v>36099</v>
      </c>
      <c r="BS361" s="51" t="n">
        <f aca="false">EOMONTH(BR361,1)</f>
        <v>36129</v>
      </c>
      <c r="BT361" s="51" t="n">
        <f aca="false">EOMONTH(BS361,1)</f>
        <v>36160</v>
      </c>
      <c r="BU361" s="51" t="n">
        <f aca="false">EOMONTH(BT361,1)</f>
        <v>36191</v>
      </c>
      <c r="BV361" s="51" t="n">
        <f aca="false">EOMONTH(BU361,1)</f>
        <v>36219</v>
      </c>
      <c r="BW361" s="51" t="n">
        <f aca="false">EOMONTH(BV361,1)</f>
        <v>36250</v>
      </c>
      <c r="BX361" s="52"/>
      <c r="BZ361" s="34" t="n">
        <f aca="false">MATCH(C361,Curves!$C$12:$C$433,0)</f>
        <v>359</v>
      </c>
      <c r="CA361" s="34" t="n">
        <f aca="false">MATCH(CONCATENATE("NG ",TEXT($BM361,"mmm-yyyy")),Curves!$11:$11,0)</f>
        <v>20</v>
      </c>
      <c r="CB361" s="34" t="n">
        <f aca="false">MATCH(CONCATENATE("B ",TEXT($BM361,"mmm-yyyy")),Curves!$11:$11,0)</f>
        <v>8</v>
      </c>
      <c r="CC361" s="34" t="n">
        <f aca="false">MATCH(CONCATENATE("DISC ",TEXT($BM361,"mmm-yyyy")),Curves!$11:$11,0)</f>
        <v>32</v>
      </c>
      <c r="CD361" s="34"/>
      <c r="CE361" s="34" t="n">
        <f aca="false">MATCH(CONCATENATE("NG ",TEXT($BN361,"mmm-yyyy")),Curves!$11:$11,0)</f>
        <v>21</v>
      </c>
      <c r="CF361" s="34" t="n">
        <f aca="false">MATCH(CONCATENATE("B ",TEXT($BN361,"mmm-yyyy")),Curves!$11:$11,0)</f>
        <v>9</v>
      </c>
      <c r="CG361" s="34" t="n">
        <f aca="false">MATCH(CONCATENATE("DISC ",TEXT($BN361,"mmm-yyyy")),Curves!$11:$11,0)</f>
        <v>33</v>
      </c>
      <c r="CH361" s="34"/>
      <c r="CI361" s="34" t="n">
        <f aca="false">MATCH(CONCATENATE("NG ",TEXT($BO361,"mmm-yyyy")),Curves!$11:$11,0)</f>
        <v>22</v>
      </c>
      <c r="CJ361" s="34" t="n">
        <f aca="false">MATCH(CONCATENATE("B ",TEXT($BO361,"mmm-yyyy")),Curves!$11:$11,0)</f>
        <v>10</v>
      </c>
      <c r="CK361" s="34" t="n">
        <f aca="false">MATCH(CONCATENATE("DISC ",TEXT($BO361,"mmm-yyyy")),Curves!$11:$11,0)</f>
        <v>34</v>
      </c>
      <c r="CL361" s="34"/>
      <c r="CM361" s="34" t="n">
        <f aca="false">MATCH(CONCATENATE("NG ",TEXT($BP361,"mmm-yyyy")),Curves!$11:$11,0)</f>
        <v>23</v>
      </c>
      <c r="CN361" s="34" t="n">
        <f aca="false">MATCH(CONCATENATE("B ",TEXT($BP361,"mmm-yyyy")),Curves!$11:$11,0)</f>
        <v>11</v>
      </c>
      <c r="CO361" s="34" t="n">
        <f aca="false">MATCH(CONCATENATE("DISC ",TEXT($BP361,"mmm-yyyy")),Curves!$11:$11,0)</f>
        <v>35</v>
      </c>
      <c r="CP361" s="34"/>
      <c r="CQ361" s="34" t="n">
        <f aca="false">MATCH(CONCATENATE("NG ",TEXT($BQ361,"mmm-yyyy")),Curves!$11:$11,0)</f>
        <v>24</v>
      </c>
      <c r="CR361" s="34" t="n">
        <f aca="false">MATCH(CONCATENATE("B ",TEXT($BQ361,"mmm-yyyy")),Curves!$11:$11,0)</f>
        <v>12</v>
      </c>
      <c r="CS361" s="34" t="n">
        <f aca="false">MATCH(CONCATENATE("DISC ",TEXT($BQ361,"mmm-yyyy")),Curves!$11:$11,0)</f>
        <v>36</v>
      </c>
      <c r="CT361" s="34"/>
      <c r="CU361" s="34" t="n">
        <f aca="false">MATCH(CONCATENATE("NG ",TEXT($BR361,"mmm-yyyy")),Curves!$11:$11,0)</f>
        <v>25</v>
      </c>
      <c r="CV361" s="34" t="n">
        <f aca="false">MATCH(CONCATENATE("B ",TEXT($BR361,"mmm-yyyy")),Curves!$11:$11,0)</f>
        <v>13</v>
      </c>
      <c r="CW361" s="34" t="n">
        <f aca="false">MATCH(CONCATENATE("DISC ",TEXT($BR361,"mmm-yyyy")),Curves!$11:$11,0)</f>
        <v>37</v>
      </c>
      <c r="CX361" s="34"/>
      <c r="CY361" s="34" t="n">
        <f aca="false">MATCH(CONCATENATE("NG ",TEXT($BS361,"mmm-yyyy")),Curves!$11:$11,0)</f>
        <v>26</v>
      </c>
      <c r="CZ361" s="34" t="n">
        <f aca="false">MATCH(CONCATENATE("B ",TEXT($BS361,"mmm-yyyy")),Curves!$11:$11,0)</f>
        <v>14</v>
      </c>
      <c r="DA361" s="34" t="n">
        <f aca="false">MATCH(CONCATENATE("DISC ",TEXT($BS361,"mmm-yyyy")),Curves!$11:$11,0)</f>
        <v>38</v>
      </c>
      <c r="DB361" s="34"/>
      <c r="DC361" s="34" t="n">
        <f aca="false">MATCH(CONCATENATE("NG ",TEXT($BT361,"mmm-yyyy")),Curves!$11:$11,0)</f>
        <v>27</v>
      </c>
      <c r="DD361" s="34" t="n">
        <f aca="false">MATCH(CONCATENATE("B ",TEXT($BT361,"mmm-yyyy")),Curves!$11:$11,0)</f>
        <v>15</v>
      </c>
      <c r="DE361" s="34" t="n">
        <f aca="false">MATCH(CONCATENATE("DISC ",TEXT($BT361,"mmm-yyyy")),Curves!$11:$11,0)</f>
        <v>39</v>
      </c>
      <c r="DF361" s="34"/>
      <c r="DG361" s="34" t="n">
        <f aca="false">MATCH(CONCATENATE("NG ",TEXT($BU361,"mmm-yyyy")),Curves!$11:$11,0)</f>
        <v>28</v>
      </c>
      <c r="DH361" s="34" t="n">
        <f aca="false">MATCH(CONCATENATE("B ",TEXT($BU361,"mmm-yyyy")),Curves!$11:$11,0)</f>
        <v>16</v>
      </c>
      <c r="DI361" s="34" t="n">
        <f aca="false">MATCH(CONCATENATE("DISC ",TEXT($BU361,"mmm-yyyy")),Curves!$11:$11,0)</f>
        <v>40</v>
      </c>
      <c r="DK361" s="34" t="n">
        <f aca="false">MATCH(CONCATENATE("NG ",TEXT($BV361,"mmm-yyyy")),Curves!$11:$11,0)</f>
        <v>29</v>
      </c>
      <c r="DL361" s="34" t="n">
        <f aca="false">MATCH(CONCATENATE("B ",TEXT($BV361,"mmm-yyyy")),Curves!$11:$11,0)</f>
        <v>17</v>
      </c>
      <c r="DM361" s="34" t="n">
        <f aca="false">MATCH(CONCATENATE("DISC ",TEXT($BV361,"mmm-yyyy")),Curves!$11:$11,0)</f>
        <v>41</v>
      </c>
      <c r="DO361" s="34" t="n">
        <f aca="false">MATCH(CONCATENATE("NG ",TEXT($BW361,"mmm-yyyy")),Curves!$11:$11,0)</f>
        <v>30</v>
      </c>
      <c r="DP361" s="34" t="n">
        <f aca="false">MATCH(CONCATENATE("B ",TEXT($BW361,"mmm-yyyy")),Curves!$11:$11,0)</f>
        <v>18</v>
      </c>
      <c r="DQ361" s="34" t="n">
        <f aca="false">MATCH(CONCATENATE("DISC ",TEXT($BW361,"mmm-yyyy")),Curves!$11:$11,0)</f>
        <v>42</v>
      </c>
    </row>
    <row r="362" customFormat="false" ht="12.75" hidden="false" customHeight="false" outlineLevel="0" collapsed="false">
      <c r="B362" s="26" t="n">
        <f aca="false">IF(C362&lt;&gt;"",IF(C362&gt;=(WORKDAY(EOMONTH(C362,0)+1,-2)),EOMONTH(EOMONTH(C362,0)+1,0)+1,EOMONTH(C362,0)+1),"")</f>
        <v>36251</v>
      </c>
      <c r="C362" s="45" t="n">
        <f aca="false">IF(Curves!C371&lt;&gt;"",Curves!C371,"")</f>
        <v>36245</v>
      </c>
      <c r="D362" s="46"/>
      <c r="E362" s="47" t="n">
        <f aca="false">(T362+U362)*V362</f>
        <v>0</v>
      </c>
      <c r="F362" s="47" t="n">
        <f aca="false">(X362+Y362)*Z362</f>
        <v>0</v>
      </c>
      <c r="G362" s="47" t="n">
        <f aca="false">(AB362+AC362)*AD362</f>
        <v>0</v>
      </c>
      <c r="H362" s="47" t="n">
        <f aca="false">(AF362+AG362)*AH362</f>
        <v>0</v>
      </c>
      <c r="I362" s="47" t="n">
        <f aca="false">(AJ362+AK362)*AL362</f>
        <v>0</v>
      </c>
      <c r="J362" s="47" t="n">
        <f aca="false">(AN362+AO362)*AP362</f>
        <v>0</v>
      </c>
      <c r="K362" s="47" t="n">
        <f aca="false">(AR362+AS362)*AT362</f>
        <v>0</v>
      </c>
      <c r="L362" s="47" t="n">
        <f aca="false">(AV362+AW362)*AX362</f>
        <v>0</v>
      </c>
      <c r="M362" s="47" t="n">
        <f aca="false">(AZ362+BA362)*BB362</f>
        <v>0</v>
      </c>
      <c r="N362" s="47" t="n">
        <f aca="false">(BD362+BE362)*BF362</f>
        <v>0</v>
      </c>
      <c r="O362" s="48" t="n">
        <f aca="false">(BH362+BI362)*BJ362</f>
        <v>0</v>
      </c>
      <c r="P362" s="49" t="n">
        <f aca="false">MAX(E362:O362)</f>
        <v>0</v>
      </c>
      <c r="Q362" s="49" t="n">
        <f aca="false">MIN(O362)</f>
        <v>0</v>
      </c>
      <c r="R362" s="50" t="n">
        <f aca="false">P362-Q362</f>
        <v>0</v>
      </c>
      <c r="T362" s="31" t="n">
        <f aca="false">INDEX(Curves!$A$12:$AZ$907,$BZ362,CA362)</f>
        <v>0</v>
      </c>
      <c r="U362" s="31" t="n">
        <f aca="false">INDEX(Curves!$A$12:$AZ$907,$BZ362,CB362)</f>
        <v>0</v>
      </c>
      <c r="V362" s="31" t="n">
        <f aca="false">INDEX(Curves!$A$12:$AZ$907,$BZ362,CC362)</f>
        <v>0</v>
      </c>
      <c r="W362" s="31"/>
      <c r="X362" s="31" t="n">
        <f aca="false">INDEX(Curves!$A$12:$AZ$907,$BZ362,CE362)</f>
        <v>0</v>
      </c>
      <c r="Y362" s="31" t="n">
        <f aca="false">INDEX(Curves!$A$12:$AZ$907,$BZ362,CF362)</f>
        <v>0</v>
      </c>
      <c r="Z362" s="31" t="n">
        <f aca="false">INDEX(Curves!$A$12:$AZ$907,$BZ362,CG362)</f>
        <v>0</v>
      </c>
      <c r="AA362" s="31"/>
      <c r="AB362" s="31" t="n">
        <f aca="false">INDEX(Curves!$A$12:$AZ$907,$BZ362,CI362)</f>
        <v>0</v>
      </c>
      <c r="AC362" s="31" t="n">
        <f aca="false">INDEX(Curves!$A$12:$AZ$907,$BZ362,CJ362)</f>
        <v>0</v>
      </c>
      <c r="AD362" s="31" t="n">
        <f aca="false">INDEX(Curves!$A$12:$AZ$907,$BZ362,CK362)</f>
        <v>0</v>
      </c>
      <c r="AE362" s="31"/>
      <c r="AF362" s="31" t="n">
        <f aca="false">INDEX(Curves!$A$12:$AZ$907,$BZ362,CM362)</f>
        <v>0</v>
      </c>
      <c r="AG362" s="31" t="n">
        <f aca="false">INDEX(Curves!$A$12:$AZ$907,$BZ362,CN362)</f>
        <v>0</v>
      </c>
      <c r="AH362" s="31" t="n">
        <f aca="false">INDEX(Curves!$A$12:$AZ$907,$BZ362,CO362)</f>
        <v>0</v>
      </c>
      <c r="AI362" s="31"/>
      <c r="AJ362" s="31" t="n">
        <f aca="false">INDEX(Curves!$A$12:$AZ$907,$BZ362,CQ362)</f>
        <v>0</v>
      </c>
      <c r="AK362" s="31" t="n">
        <f aca="false">INDEX(Curves!$A$12:$AZ$907,$BZ362,CR362)</f>
        <v>0</v>
      </c>
      <c r="AL362" s="31" t="n">
        <f aca="false">INDEX(Curves!$A$12:$AZ$907,$BZ362,CS362)</f>
        <v>0</v>
      </c>
      <c r="AM362" s="31"/>
      <c r="AN362" s="31" t="n">
        <f aca="false">INDEX(Curves!$A$12:$AZ$907,$BZ362,CU362)</f>
        <v>0</v>
      </c>
      <c r="AO362" s="31" t="n">
        <f aca="false">INDEX(Curves!$A$12:$AZ$907,$BZ362,CV362)</f>
        <v>0</v>
      </c>
      <c r="AP362" s="31" t="n">
        <f aca="false">INDEX(Curves!$A$12:$AZ$907,$BZ362,CW362)</f>
        <v>0</v>
      </c>
      <c r="AQ362" s="31"/>
      <c r="AR362" s="31" t="n">
        <f aca="false">INDEX(Curves!$A$12:$AZ$907,$BZ362,CY362)</f>
        <v>0</v>
      </c>
      <c r="AS362" s="31" t="n">
        <f aca="false">INDEX(Curves!$A$12:$AZ$907,$BZ362,CZ362)</f>
        <v>0</v>
      </c>
      <c r="AT362" s="31" t="n">
        <f aca="false">INDEX(Curves!$A$12:$AZ$907,$BZ362,DA362)</f>
        <v>0</v>
      </c>
      <c r="AU362" s="31"/>
      <c r="AV362" s="31" t="n">
        <f aca="false">INDEX(Curves!$A$12:$AZ$907,$BZ362,DC362)</f>
        <v>0</v>
      </c>
      <c r="AW362" s="31" t="n">
        <f aca="false">INDEX(Curves!$A$12:$AZ$907,$BZ362,DD362)</f>
        <v>0</v>
      </c>
      <c r="AX362" s="31" t="n">
        <f aca="false">INDEX(Curves!$A$12:$AZ$907,$BZ362,DE362)</f>
        <v>0</v>
      </c>
      <c r="AY362" s="31"/>
      <c r="AZ362" s="31" t="n">
        <f aca="false">INDEX(Curves!$A$12:$AZ$907,$BZ362,DG362)</f>
        <v>0</v>
      </c>
      <c r="BA362" s="31" t="n">
        <f aca="false">INDEX(Curves!$A$12:$AZ$907,$BZ362,DH362)</f>
        <v>0</v>
      </c>
      <c r="BB362" s="31" t="n">
        <f aca="false">INDEX(Curves!$A$12:$AZ$907,$BZ362,DI362)</f>
        <v>0</v>
      </c>
      <c r="BC362" s="31"/>
      <c r="BD362" s="31" t="n">
        <f aca="false">INDEX(Curves!$A$12:$AZ$907,$BZ362,DK362)</f>
        <v>0</v>
      </c>
      <c r="BE362" s="31" t="n">
        <f aca="false">INDEX(Curves!$A$12:$AZ$907,$BZ362,DL362)</f>
        <v>0</v>
      </c>
      <c r="BF362" s="31" t="n">
        <f aca="false">INDEX(Curves!$A$12:$AZ$907,$BZ362,DM362)</f>
        <v>0</v>
      </c>
      <c r="BG362" s="31"/>
      <c r="BH362" s="31" t="n">
        <f aca="false">INDEX(Curves!$A$12:$AZ$907,$BZ362,DO362)</f>
        <v>0</v>
      </c>
      <c r="BI362" s="31" t="n">
        <f aca="false">INDEX(Curves!$A$12:$AZ$907,$BZ362,DP362)</f>
        <v>0</v>
      </c>
      <c r="BJ362" s="31" t="n">
        <f aca="false">INDEX(Curves!$A$12:$AZ$907,$BZ362,DQ362)</f>
        <v>0</v>
      </c>
      <c r="BK362" s="0"/>
      <c r="BL362" s="0"/>
      <c r="BM362" s="51" t="n">
        <f aca="false">BM361</f>
        <v>35916</v>
      </c>
      <c r="BN362" s="51" t="n">
        <f aca="false">EOMONTH(BM362,1)</f>
        <v>35976</v>
      </c>
      <c r="BO362" s="51" t="n">
        <f aca="false">EOMONTH(BN362,1)</f>
        <v>36007</v>
      </c>
      <c r="BP362" s="51" t="n">
        <f aca="false">EOMONTH(BO362,1)</f>
        <v>36038</v>
      </c>
      <c r="BQ362" s="51" t="n">
        <f aca="false">EOMONTH(BP362,1)</f>
        <v>36068</v>
      </c>
      <c r="BR362" s="51" t="n">
        <f aca="false">EOMONTH(BQ362,1)</f>
        <v>36099</v>
      </c>
      <c r="BS362" s="51" t="n">
        <f aca="false">EOMONTH(BR362,1)</f>
        <v>36129</v>
      </c>
      <c r="BT362" s="51" t="n">
        <f aca="false">EOMONTH(BS362,1)</f>
        <v>36160</v>
      </c>
      <c r="BU362" s="51" t="n">
        <f aca="false">EOMONTH(BT362,1)</f>
        <v>36191</v>
      </c>
      <c r="BV362" s="51" t="n">
        <f aca="false">EOMONTH(BU362,1)</f>
        <v>36219</v>
      </c>
      <c r="BW362" s="51" t="n">
        <f aca="false">EOMONTH(BV362,1)</f>
        <v>36250</v>
      </c>
      <c r="BX362" s="52"/>
      <c r="BZ362" s="34" t="n">
        <f aca="false">MATCH(C362,Curves!$C$12:$C$433,0)</f>
        <v>360</v>
      </c>
      <c r="CA362" s="34" t="n">
        <f aca="false">MATCH(CONCATENATE("NG ",TEXT($BM362,"mmm-yyyy")),Curves!$11:$11,0)</f>
        <v>20</v>
      </c>
      <c r="CB362" s="34" t="n">
        <f aca="false">MATCH(CONCATENATE("B ",TEXT($BM362,"mmm-yyyy")),Curves!$11:$11,0)</f>
        <v>8</v>
      </c>
      <c r="CC362" s="34" t="n">
        <f aca="false">MATCH(CONCATENATE("DISC ",TEXT($BM362,"mmm-yyyy")),Curves!$11:$11,0)</f>
        <v>32</v>
      </c>
      <c r="CD362" s="34"/>
      <c r="CE362" s="34" t="n">
        <f aca="false">MATCH(CONCATENATE("NG ",TEXT($BN362,"mmm-yyyy")),Curves!$11:$11,0)</f>
        <v>21</v>
      </c>
      <c r="CF362" s="34" t="n">
        <f aca="false">MATCH(CONCATENATE("B ",TEXT($BN362,"mmm-yyyy")),Curves!$11:$11,0)</f>
        <v>9</v>
      </c>
      <c r="CG362" s="34" t="n">
        <f aca="false">MATCH(CONCATENATE("DISC ",TEXT($BN362,"mmm-yyyy")),Curves!$11:$11,0)</f>
        <v>33</v>
      </c>
      <c r="CH362" s="34"/>
      <c r="CI362" s="34" t="n">
        <f aca="false">MATCH(CONCATENATE("NG ",TEXT($BO362,"mmm-yyyy")),Curves!$11:$11,0)</f>
        <v>22</v>
      </c>
      <c r="CJ362" s="34" t="n">
        <f aca="false">MATCH(CONCATENATE("B ",TEXT($BO362,"mmm-yyyy")),Curves!$11:$11,0)</f>
        <v>10</v>
      </c>
      <c r="CK362" s="34" t="n">
        <f aca="false">MATCH(CONCATENATE("DISC ",TEXT($BO362,"mmm-yyyy")),Curves!$11:$11,0)</f>
        <v>34</v>
      </c>
      <c r="CL362" s="34"/>
      <c r="CM362" s="34" t="n">
        <f aca="false">MATCH(CONCATENATE("NG ",TEXT($BP362,"mmm-yyyy")),Curves!$11:$11,0)</f>
        <v>23</v>
      </c>
      <c r="CN362" s="34" t="n">
        <f aca="false">MATCH(CONCATENATE("B ",TEXT($BP362,"mmm-yyyy")),Curves!$11:$11,0)</f>
        <v>11</v>
      </c>
      <c r="CO362" s="34" t="n">
        <f aca="false">MATCH(CONCATENATE("DISC ",TEXT($BP362,"mmm-yyyy")),Curves!$11:$11,0)</f>
        <v>35</v>
      </c>
      <c r="CP362" s="34"/>
      <c r="CQ362" s="34" t="n">
        <f aca="false">MATCH(CONCATENATE("NG ",TEXT($BQ362,"mmm-yyyy")),Curves!$11:$11,0)</f>
        <v>24</v>
      </c>
      <c r="CR362" s="34" t="n">
        <f aca="false">MATCH(CONCATENATE("B ",TEXT($BQ362,"mmm-yyyy")),Curves!$11:$11,0)</f>
        <v>12</v>
      </c>
      <c r="CS362" s="34" t="n">
        <f aca="false">MATCH(CONCATENATE("DISC ",TEXT($BQ362,"mmm-yyyy")),Curves!$11:$11,0)</f>
        <v>36</v>
      </c>
      <c r="CT362" s="34"/>
      <c r="CU362" s="34" t="n">
        <f aca="false">MATCH(CONCATENATE("NG ",TEXT($BR362,"mmm-yyyy")),Curves!$11:$11,0)</f>
        <v>25</v>
      </c>
      <c r="CV362" s="34" t="n">
        <f aca="false">MATCH(CONCATENATE("B ",TEXT($BR362,"mmm-yyyy")),Curves!$11:$11,0)</f>
        <v>13</v>
      </c>
      <c r="CW362" s="34" t="n">
        <f aca="false">MATCH(CONCATENATE("DISC ",TEXT($BR362,"mmm-yyyy")),Curves!$11:$11,0)</f>
        <v>37</v>
      </c>
      <c r="CX362" s="34"/>
      <c r="CY362" s="34" t="n">
        <f aca="false">MATCH(CONCATENATE("NG ",TEXT($BS362,"mmm-yyyy")),Curves!$11:$11,0)</f>
        <v>26</v>
      </c>
      <c r="CZ362" s="34" t="n">
        <f aca="false">MATCH(CONCATENATE("B ",TEXT($BS362,"mmm-yyyy")),Curves!$11:$11,0)</f>
        <v>14</v>
      </c>
      <c r="DA362" s="34" t="n">
        <f aca="false">MATCH(CONCATENATE("DISC ",TEXT($BS362,"mmm-yyyy")),Curves!$11:$11,0)</f>
        <v>38</v>
      </c>
      <c r="DB362" s="34"/>
      <c r="DC362" s="34" t="n">
        <f aca="false">MATCH(CONCATENATE("NG ",TEXT($BT362,"mmm-yyyy")),Curves!$11:$11,0)</f>
        <v>27</v>
      </c>
      <c r="DD362" s="34" t="n">
        <f aca="false">MATCH(CONCATENATE("B ",TEXT($BT362,"mmm-yyyy")),Curves!$11:$11,0)</f>
        <v>15</v>
      </c>
      <c r="DE362" s="34" t="n">
        <f aca="false">MATCH(CONCATENATE("DISC ",TEXT($BT362,"mmm-yyyy")),Curves!$11:$11,0)</f>
        <v>39</v>
      </c>
      <c r="DF362" s="34"/>
      <c r="DG362" s="34" t="n">
        <f aca="false">MATCH(CONCATENATE("NG ",TEXT($BU362,"mmm-yyyy")),Curves!$11:$11,0)</f>
        <v>28</v>
      </c>
      <c r="DH362" s="34" t="n">
        <f aca="false">MATCH(CONCATENATE("B ",TEXT($BU362,"mmm-yyyy")),Curves!$11:$11,0)</f>
        <v>16</v>
      </c>
      <c r="DI362" s="34" t="n">
        <f aca="false">MATCH(CONCATENATE("DISC ",TEXT($BU362,"mmm-yyyy")),Curves!$11:$11,0)</f>
        <v>40</v>
      </c>
      <c r="DK362" s="34" t="n">
        <f aca="false">MATCH(CONCATENATE("NG ",TEXT($BV362,"mmm-yyyy")),Curves!$11:$11,0)</f>
        <v>29</v>
      </c>
      <c r="DL362" s="34" t="n">
        <f aca="false">MATCH(CONCATENATE("B ",TEXT($BV362,"mmm-yyyy")),Curves!$11:$11,0)</f>
        <v>17</v>
      </c>
      <c r="DM362" s="34" t="n">
        <f aca="false">MATCH(CONCATENATE("DISC ",TEXT($BV362,"mmm-yyyy")),Curves!$11:$11,0)</f>
        <v>41</v>
      </c>
      <c r="DO362" s="34" t="n">
        <f aca="false">MATCH(CONCATENATE("NG ",TEXT($BW362,"mmm-yyyy")),Curves!$11:$11,0)</f>
        <v>30</v>
      </c>
      <c r="DP362" s="34" t="n">
        <f aca="false">MATCH(CONCATENATE("B ",TEXT($BW362,"mmm-yyyy")),Curves!$11:$11,0)</f>
        <v>18</v>
      </c>
      <c r="DQ362" s="34" t="n">
        <f aca="false">MATCH(CONCATENATE("DISC ",TEXT($BW362,"mmm-yyyy")),Curves!$11:$11,0)</f>
        <v>42</v>
      </c>
    </row>
    <row r="363" customFormat="false" ht="12.75" hidden="false" customHeight="false" outlineLevel="0" collapsed="false">
      <c r="B363" s="26" t="n">
        <f aca="false">IF(C363&lt;&gt;"",IF(C363&gt;=(WORKDAY(EOMONTH(C363,0)+1,-2)),EOMONTH(EOMONTH(C363,0)+1,0)+1,EOMONTH(C363,0)+1),"")</f>
        <v>36251</v>
      </c>
      <c r="C363" s="45" t="n">
        <f aca="false">IF(Curves!C372&lt;&gt;"",Curves!C372,"")</f>
        <v>36246</v>
      </c>
      <c r="D363" s="46"/>
      <c r="E363" s="47" t="n">
        <f aca="false">(T363+U363)*V363</f>
        <v>0</v>
      </c>
      <c r="F363" s="47" t="n">
        <f aca="false">(X363+Y363)*Z363</f>
        <v>0</v>
      </c>
      <c r="G363" s="47" t="n">
        <f aca="false">(AB363+AC363)*AD363</f>
        <v>0</v>
      </c>
      <c r="H363" s="47" t="n">
        <f aca="false">(AF363+AG363)*AH363</f>
        <v>0</v>
      </c>
      <c r="I363" s="47" t="n">
        <f aca="false">(AJ363+AK363)*AL363</f>
        <v>0</v>
      </c>
      <c r="J363" s="47" t="n">
        <f aca="false">(AN363+AO363)*AP363</f>
        <v>0</v>
      </c>
      <c r="K363" s="47" t="n">
        <f aca="false">(AR363+AS363)*AT363</f>
        <v>0</v>
      </c>
      <c r="L363" s="47" t="n">
        <f aca="false">(AV363+AW363)*AX363</f>
        <v>0</v>
      </c>
      <c r="M363" s="47" t="n">
        <f aca="false">(AZ363+BA363)*BB363</f>
        <v>0</v>
      </c>
      <c r="N363" s="47" t="n">
        <f aca="false">(BD363+BE363)*BF363</f>
        <v>0</v>
      </c>
      <c r="O363" s="48" t="n">
        <f aca="false">(BH363+BI363)*BJ363</f>
        <v>0</v>
      </c>
      <c r="P363" s="49" t="n">
        <f aca="false">MAX(E363:O363)</f>
        <v>0</v>
      </c>
      <c r="Q363" s="49" t="n">
        <f aca="false">MIN(O363)</f>
        <v>0</v>
      </c>
      <c r="R363" s="50" t="n">
        <f aca="false">P363-Q363</f>
        <v>0</v>
      </c>
      <c r="T363" s="31" t="n">
        <f aca="false">INDEX(Curves!$A$12:$AZ$907,$BZ363,CA363)</f>
        <v>0</v>
      </c>
      <c r="U363" s="31" t="n">
        <f aca="false">INDEX(Curves!$A$12:$AZ$907,$BZ363,CB363)</f>
        <v>0</v>
      </c>
      <c r="V363" s="31" t="n">
        <f aca="false">INDEX(Curves!$A$12:$AZ$907,$BZ363,CC363)</f>
        <v>0</v>
      </c>
      <c r="W363" s="31"/>
      <c r="X363" s="31" t="n">
        <f aca="false">INDEX(Curves!$A$12:$AZ$907,$BZ363,CE363)</f>
        <v>0</v>
      </c>
      <c r="Y363" s="31" t="n">
        <f aca="false">INDEX(Curves!$A$12:$AZ$907,$BZ363,CF363)</f>
        <v>0</v>
      </c>
      <c r="Z363" s="31" t="n">
        <f aca="false">INDEX(Curves!$A$12:$AZ$907,$BZ363,CG363)</f>
        <v>0</v>
      </c>
      <c r="AA363" s="31"/>
      <c r="AB363" s="31" t="n">
        <f aca="false">INDEX(Curves!$A$12:$AZ$907,$BZ363,CI363)</f>
        <v>0</v>
      </c>
      <c r="AC363" s="31" t="n">
        <f aca="false">INDEX(Curves!$A$12:$AZ$907,$BZ363,CJ363)</f>
        <v>0</v>
      </c>
      <c r="AD363" s="31" t="n">
        <f aca="false">INDEX(Curves!$A$12:$AZ$907,$BZ363,CK363)</f>
        <v>0</v>
      </c>
      <c r="AE363" s="31"/>
      <c r="AF363" s="31" t="n">
        <f aca="false">INDEX(Curves!$A$12:$AZ$907,$BZ363,CM363)</f>
        <v>0</v>
      </c>
      <c r="AG363" s="31" t="n">
        <f aca="false">INDEX(Curves!$A$12:$AZ$907,$BZ363,CN363)</f>
        <v>0</v>
      </c>
      <c r="AH363" s="31" t="n">
        <f aca="false">INDEX(Curves!$A$12:$AZ$907,$BZ363,CO363)</f>
        <v>0</v>
      </c>
      <c r="AI363" s="31"/>
      <c r="AJ363" s="31" t="n">
        <f aca="false">INDEX(Curves!$A$12:$AZ$907,$BZ363,CQ363)</f>
        <v>0</v>
      </c>
      <c r="AK363" s="31" t="n">
        <f aca="false">INDEX(Curves!$A$12:$AZ$907,$BZ363,CR363)</f>
        <v>0</v>
      </c>
      <c r="AL363" s="31" t="n">
        <f aca="false">INDEX(Curves!$A$12:$AZ$907,$BZ363,CS363)</f>
        <v>0</v>
      </c>
      <c r="AM363" s="31"/>
      <c r="AN363" s="31" t="n">
        <f aca="false">INDEX(Curves!$A$12:$AZ$907,$BZ363,CU363)</f>
        <v>0</v>
      </c>
      <c r="AO363" s="31" t="n">
        <f aca="false">INDEX(Curves!$A$12:$AZ$907,$BZ363,CV363)</f>
        <v>0</v>
      </c>
      <c r="AP363" s="31" t="n">
        <f aca="false">INDEX(Curves!$A$12:$AZ$907,$BZ363,CW363)</f>
        <v>0</v>
      </c>
      <c r="AQ363" s="31"/>
      <c r="AR363" s="31" t="n">
        <f aca="false">INDEX(Curves!$A$12:$AZ$907,$BZ363,CY363)</f>
        <v>0</v>
      </c>
      <c r="AS363" s="31" t="n">
        <f aca="false">INDEX(Curves!$A$12:$AZ$907,$BZ363,CZ363)</f>
        <v>0</v>
      </c>
      <c r="AT363" s="31" t="n">
        <f aca="false">INDEX(Curves!$A$12:$AZ$907,$BZ363,DA363)</f>
        <v>0</v>
      </c>
      <c r="AU363" s="31"/>
      <c r="AV363" s="31" t="n">
        <f aca="false">INDEX(Curves!$A$12:$AZ$907,$BZ363,DC363)</f>
        <v>0</v>
      </c>
      <c r="AW363" s="31" t="n">
        <f aca="false">INDEX(Curves!$A$12:$AZ$907,$BZ363,DD363)</f>
        <v>0</v>
      </c>
      <c r="AX363" s="31" t="n">
        <f aca="false">INDEX(Curves!$A$12:$AZ$907,$BZ363,DE363)</f>
        <v>0</v>
      </c>
      <c r="AY363" s="31"/>
      <c r="AZ363" s="31" t="n">
        <f aca="false">INDEX(Curves!$A$12:$AZ$907,$BZ363,DG363)</f>
        <v>0</v>
      </c>
      <c r="BA363" s="31" t="n">
        <f aca="false">INDEX(Curves!$A$12:$AZ$907,$BZ363,DH363)</f>
        <v>0</v>
      </c>
      <c r="BB363" s="31" t="n">
        <f aca="false">INDEX(Curves!$A$12:$AZ$907,$BZ363,DI363)</f>
        <v>0</v>
      </c>
      <c r="BC363" s="31"/>
      <c r="BD363" s="31" t="n">
        <f aca="false">INDEX(Curves!$A$12:$AZ$907,$BZ363,DK363)</f>
        <v>0</v>
      </c>
      <c r="BE363" s="31" t="n">
        <f aca="false">INDEX(Curves!$A$12:$AZ$907,$BZ363,DL363)</f>
        <v>0</v>
      </c>
      <c r="BF363" s="31" t="n">
        <f aca="false">INDEX(Curves!$A$12:$AZ$907,$BZ363,DM363)</f>
        <v>0</v>
      </c>
      <c r="BG363" s="31"/>
      <c r="BH363" s="31" t="n">
        <f aca="false">INDEX(Curves!$A$12:$AZ$907,$BZ363,DO363)</f>
        <v>0</v>
      </c>
      <c r="BI363" s="31" t="n">
        <f aca="false">INDEX(Curves!$A$12:$AZ$907,$BZ363,DP363)</f>
        <v>0</v>
      </c>
      <c r="BJ363" s="31" t="n">
        <f aca="false">INDEX(Curves!$A$12:$AZ$907,$BZ363,DQ363)</f>
        <v>0</v>
      </c>
      <c r="BK363" s="0"/>
      <c r="BL363" s="0"/>
      <c r="BM363" s="51" t="n">
        <f aca="false">BM362</f>
        <v>35916</v>
      </c>
      <c r="BN363" s="51" t="n">
        <f aca="false">EOMONTH(BM363,1)</f>
        <v>35976</v>
      </c>
      <c r="BO363" s="51" t="n">
        <f aca="false">EOMONTH(BN363,1)</f>
        <v>36007</v>
      </c>
      <c r="BP363" s="51" t="n">
        <f aca="false">EOMONTH(BO363,1)</f>
        <v>36038</v>
      </c>
      <c r="BQ363" s="51" t="n">
        <f aca="false">EOMONTH(BP363,1)</f>
        <v>36068</v>
      </c>
      <c r="BR363" s="51" t="n">
        <f aca="false">EOMONTH(BQ363,1)</f>
        <v>36099</v>
      </c>
      <c r="BS363" s="51" t="n">
        <f aca="false">EOMONTH(BR363,1)</f>
        <v>36129</v>
      </c>
      <c r="BT363" s="51" t="n">
        <f aca="false">EOMONTH(BS363,1)</f>
        <v>36160</v>
      </c>
      <c r="BU363" s="51" t="n">
        <f aca="false">EOMONTH(BT363,1)</f>
        <v>36191</v>
      </c>
      <c r="BV363" s="51" t="n">
        <f aca="false">EOMONTH(BU363,1)</f>
        <v>36219</v>
      </c>
      <c r="BW363" s="51" t="n">
        <f aca="false">EOMONTH(BV363,1)</f>
        <v>36250</v>
      </c>
      <c r="BX363" s="52"/>
      <c r="BZ363" s="34" t="n">
        <f aca="false">MATCH(C363,Curves!$C$12:$C$433,0)</f>
        <v>361</v>
      </c>
      <c r="CA363" s="34" t="n">
        <f aca="false">MATCH(CONCATENATE("NG ",TEXT($BM363,"mmm-yyyy")),Curves!$11:$11,0)</f>
        <v>20</v>
      </c>
      <c r="CB363" s="34" t="n">
        <f aca="false">MATCH(CONCATENATE("B ",TEXT($BM363,"mmm-yyyy")),Curves!$11:$11,0)</f>
        <v>8</v>
      </c>
      <c r="CC363" s="34" t="n">
        <f aca="false">MATCH(CONCATENATE("DISC ",TEXT($BM363,"mmm-yyyy")),Curves!$11:$11,0)</f>
        <v>32</v>
      </c>
      <c r="CD363" s="34"/>
      <c r="CE363" s="34" t="n">
        <f aca="false">MATCH(CONCATENATE("NG ",TEXT($BN363,"mmm-yyyy")),Curves!$11:$11,0)</f>
        <v>21</v>
      </c>
      <c r="CF363" s="34" t="n">
        <f aca="false">MATCH(CONCATENATE("B ",TEXT($BN363,"mmm-yyyy")),Curves!$11:$11,0)</f>
        <v>9</v>
      </c>
      <c r="CG363" s="34" t="n">
        <f aca="false">MATCH(CONCATENATE("DISC ",TEXT($BN363,"mmm-yyyy")),Curves!$11:$11,0)</f>
        <v>33</v>
      </c>
      <c r="CH363" s="34"/>
      <c r="CI363" s="34" t="n">
        <f aca="false">MATCH(CONCATENATE("NG ",TEXT($BO363,"mmm-yyyy")),Curves!$11:$11,0)</f>
        <v>22</v>
      </c>
      <c r="CJ363" s="34" t="n">
        <f aca="false">MATCH(CONCATENATE("B ",TEXT($BO363,"mmm-yyyy")),Curves!$11:$11,0)</f>
        <v>10</v>
      </c>
      <c r="CK363" s="34" t="n">
        <f aca="false">MATCH(CONCATENATE("DISC ",TEXT($BO363,"mmm-yyyy")),Curves!$11:$11,0)</f>
        <v>34</v>
      </c>
      <c r="CL363" s="34"/>
      <c r="CM363" s="34" t="n">
        <f aca="false">MATCH(CONCATENATE("NG ",TEXT($BP363,"mmm-yyyy")),Curves!$11:$11,0)</f>
        <v>23</v>
      </c>
      <c r="CN363" s="34" t="n">
        <f aca="false">MATCH(CONCATENATE("B ",TEXT($BP363,"mmm-yyyy")),Curves!$11:$11,0)</f>
        <v>11</v>
      </c>
      <c r="CO363" s="34" t="n">
        <f aca="false">MATCH(CONCATENATE("DISC ",TEXT($BP363,"mmm-yyyy")),Curves!$11:$11,0)</f>
        <v>35</v>
      </c>
      <c r="CP363" s="34"/>
      <c r="CQ363" s="34" t="n">
        <f aca="false">MATCH(CONCATENATE("NG ",TEXT($BQ363,"mmm-yyyy")),Curves!$11:$11,0)</f>
        <v>24</v>
      </c>
      <c r="CR363" s="34" t="n">
        <f aca="false">MATCH(CONCATENATE("B ",TEXT($BQ363,"mmm-yyyy")),Curves!$11:$11,0)</f>
        <v>12</v>
      </c>
      <c r="CS363" s="34" t="n">
        <f aca="false">MATCH(CONCATENATE("DISC ",TEXT($BQ363,"mmm-yyyy")),Curves!$11:$11,0)</f>
        <v>36</v>
      </c>
      <c r="CT363" s="34"/>
      <c r="CU363" s="34" t="n">
        <f aca="false">MATCH(CONCATENATE("NG ",TEXT($BR363,"mmm-yyyy")),Curves!$11:$11,0)</f>
        <v>25</v>
      </c>
      <c r="CV363" s="34" t="n">
        <f aca="false">MATCH(CONCATENATE("B ",TEXT($BR363,"mmm-yyyy")),Curves!$11:$11,0)</f>
        <v>13</v>
      </c>
      <c r="CW363" s="34" t="n">
        <f aca="false">MATCH(CONCATENATE("DISC ",TEXT($BR363,"mmm-yyyy")),Curves!$11:$11,0)</f>
        <v>37</v>
      </c>
      <c r="CX363" s="34"/>
      <c r="CY363" s="34" t="n">
        <f aca="false">MATCH(CONCATENATE("NG ",TEXT($BS363,"mmm-yyyy")),Curves!$11:$11,0)</f>
        <v>26</v>
      </c>
      <c r="CZ363" s="34" t="n">
        <f aca="false">MATCH(CONCATENATE("B ",TEXT($BS363,"mmm-yyyy")),Curves!$11:$11,0)</f>
        <v>14</v>
      </c>
      <c r="DA363" s="34" t="n">
        <f aca="false">MATCH(CONCATENATE("DISC ",TEXT($BS363,"mmm-yyyy")),Curves!$11:$11,0)</f>
        <v>38</v>
      </c>
      <c r="DB363" s="34"/>
      <c r="DC363" s="34" t="n">
        <f aca="false">MATCH(CONCATENATE("NG ",TEXT($BT363,"mmm-yyyy")),Curves!$11:$11,0)</f>
        <v>27</v>
      </c>
      <c r="DD363" s="34" t="n">
        <f aca="false">MATCH(CONCATENATE("B ",TEXT($BT363,"mmm-yyyy")),Curves!$11:$11,0)</f>
        <v>15</v>
      </c>
      <c r="DE363" s="34" t="n">
        <f aca="false">MATCH(CONCATENATE("DISC ",TEXT($BT363,"mmm-yyyy")),Curves!$11:$11,0)</f>
        <v>39</v>
      </c>
      <c r="DF363" s="34"/>
      <c r="DG363" s="34" t="n">
        <f aca="false">MATCH(CONCATENATE("NG ",TEXT($BU363,"mmm-yyyy")),Curves!$11:$11,0)</f>
        <v>28</v>
      </c>
      <c r="DH363" s="34" t="n">
        <f aca="false">MATCH(CONCATENATE("B ",TEXT($BU363,"mmm-yyyy")),Curves!$11:$11,0)</f>
        <v>16</v>
      </c>
      <c r="DI363" s="34" t="n">
        <f aca="false">MATCH(CONCATENATE("DISC ",TEXT($BU363,"mmm-yyyy")),Curves!$11:$11,0)</f>
        <v>40</v>
      </c>
      <c r="DK363" s="34" t="n">
        <f aca="false">MATCH(CONCATENATE("NG ",TEXT($BV363,"mmm-yyyy")),Curves!$11:$11,0)</f>
        <v>29</v>
      </c>
      <c r="DL363" s="34" t="n">
        <f aca="false">MATCH(CONCATENATE("B ",TEXT($BV363,"mmm-yyyy")),Curves!$11:$11,0)</f>
        <v>17</v>
      </c>
      <c r="DM363" s="34" t="n">
        <f aca="false">MATCH(CONCATENATE("DISC ",TEXT($BV363,"mmm-yyyy")),Curves!$11:$11,0)</f>
        <v>41</v>
      </c>
      <c r="DO363" s="34" t="n">
        <f aca="false">MATCH(CONCATENATE("NG ",TEXT($BW363,"mmm-yyyy")),Curves!$11:$11,0)</f>
        <v>30</v>
      </c>
      <c r="DP363" s="34" t="n">
        <f aca="false">MATCH(CONCATENATE("B ",TEXT($BW363,"mmm-yyyy")),Curves!$11:$11,0)</f>
        <v>18</v>
      </c>
      <c r="DQ363" s="34" t="n">
        <f aca="false">MATCH(CONCATENATE("DISC ",TEXT($BW363,"mmm-yyyy")),Curves!$11:$11,0)</f>
        <v>42</v>
      </c>
    </row>
    <row r="364" customFormat="false" ht="12.75" hidden="false" customHeight="false" outlineLevel="0" collapsed="false">
      <c r="B364" s="26" t="n">
        <f aca="false">IF(C364&lt;&gt;"",IF(C364&gt;=(WORKDAY(EOMONTH(C364,0)+1,-2)),EOMONTH(EOMONTH(C364,0)+1,0)+1,EOMONTH(C364,0)+1),"")</f>
        <v>36251</v>
      </c>
      <c r="C364" s="45" t="n">
        <f aca="false">IF(Curves!C373&lt;&gt;"",Curves!C373,"")</f>
        <v>36247</v>
      </c>
      <c r="D364" s="46"/>
      <c r="E364" s="47" t="n">
        <f aca="false">(T364+U364)*V364</f>
        <v>0</v>
      </c>
      <c r="F364" s="47" t="n">
        <f aca="false">(X364+Y364)*Z364</f>
        <v>0</v>
      </c>
      <c r="G364" s="47" t="n">
        <f aca="false">(AB364+AC364)*AD364</f>
        <v>0</v>
      </c>
      <c r="H364" s="47" t="n">
        <f aca="false">(AF364+AG364)*AH364</f>
        <v>0</v>
      </c>
      <c r="I364" s="47" t="n">
        <f aca="false">(AJ364+AK364)*AL364</f>
        <v>0</v>
      </c>
      <c r="J364" s="47" t="n">
        <f aca="false">(AN364+AO364)*AP364</f>
        <v>0</v>
      </c>
      <c r="K364" s="47" t="n">
        <f aca="false">(AR364+AS364)*AT364</f>
        <v>0</v>
      </c>
      <c r="L364" s="47" t="n">
        <f aca="false">(AV364+AW364)*AX364</f>
        <v>0</v>
      </c>
      <c r="M364" s="47" t="n">
        <f aca="false">(AZ364+BA364)*BB364</f>
        <v>0</v>
      </c>
      <c r="N364" s="47" t="n">
        <f aca="false">(BD364+BE364)*BF364</f>
        <v>0</v>
      </c>
      <c r="O364" s="48" t="n">
        <f aca="false">(BH364+BI364)*BJ364</f>
        <v>0</v>
      </c>
      <c r="P364" s="49" t="n">
        <f aca="false">MAX(E364:O364)</f>
        <v>0</v>
      </c>
      <c r="Q364" s="49" t="n">
        <f aca="false">MIN(O364)</f>
        <v>0</v>
      </c>
      <c r="R364" s="50" t="n">
        <f aca="false">P364-Q364</f>
        <v>0</v>
      </c>
      <c r="T364" s="31" t="n">
        <f aca="false">INDEX(Curves!$A$12:$AZ$907,$BZ364,CA364)</f>
        <v>0</v>
      </c>
      <c r="U364" s="31" t="n">
        <f aca="false">INDEX(Curves!$A$12:$AZ$907,$BZ364,CB364)</f>
        <v>0</v>
      </c>
      <c r="V364" s="31" t="n">
        <f aca="false">INDEX(Curves!$A$12:$AZ$907,$BZ364,CC364)</f>
        <v>0</v>
      </c>
      <c r="W364" s="31"/>
      <c r="X364" s="31" t="n">
        <f aca="false">INDEX(Curves!$A$12:$AZ$907,$BZ364,CE364)</f>
        <v>0</v>
      </c>
      <c r="Y364" s="31" t="n">
        <f aca="false">INDEX(Curves!$A$12:$AZ$907,$BZ364,CF364)</f>
        <v>0</v>
      </c>
      <c r="Z364" s="31" t="n">
        <f aca="false">INDEX(Curves!$A$12:$AZ$907,$BZ364,CG364)</f>
        <v>0</v>
      </c>
      <c r="AA364" s="31"/>
      <c r="AB364" s="31" t="n">
        <f aca="false">INDEX(Curves!$A$12:$AZ$907,$BZ364,CI364)</f>
        <v>0</v>
      </c>
      <c r="AC364" s="31" t="n">
        <f aca="false">INDEX(Curves!$A$12:$AZ$907,$BZ364,CJ364)</f>
        <v>0</v>
      </c>
      <c r="AD364" s="31" t="n">
        <f aca="false">INDEX(Curves!$A$12:$AZ$907,$BZ364,CK364)</f>
        <v>0</v>
      </c>
      <c r="AE364" s="31"/>
      <c r="AF364" s="31" t="n">
        <f aca="false">INDEX(Curves!$A$12:$AZ$907,$BZ364,CM364)</f>
        <v>0</v>
      </c>
      <c r="AG364" s="31" t="n">
        <f aca="false">INDEX(Curves!$A$12:$AZ$907,$BZ364,CN364)</f>
        <v>0</v>
      </c>
      <c r="AH364" s="31" t="n">
        <f aca="false">INDEX(Curves!$A$12:$AZ$907,$BZ364,CO364)</f>
        <v>0</v>
      </c>
      <c r="AI364" s="31"/>
      <c r="AJ364" s="31" t="n">
        <f aca="false">INDEX(Curves!$A$12:$AZ$907,$BZ364,CQ364)</f>
        <v>0</v>
      </c>
      <c r="AK364" s="31" t="n">
        <f aca="false">INDEX(Curves!$A$12:$AZ$907,$BZ364,CR364)</f>
        <v>0</v>
      </c>
      <c r="AL364" s="31" t="n">
        <f aca="false">INDEX(Curves!$A$12:$AZ$907,$BZ364,CS364)</f>
        <v>0</v>
      </c>
      <c r="AM364" s="31"/>
      <c r="AN364" s="31" t="n">
        <f aca="false">INDEX(Curves!$A$12:$AZ$907,$BZ364,CU364)</f>
        <v>0</v>
      </c>
      <c r="AO364" s="31" t="n">
        <f aca="false">INDEX(Curves!$A$12:$AZ$907,$BZ364,CV364)</f>
        <v>0</v>
      </c>
      <c r="AP364" s="31" t="n">
        <f aca="false">INDEX(Curves!$A$12:$AZ$907,$BZ364,CW364)</f>
        <v>0</v>
      </c>
      <c r="AQ364" s="31"/>
      <c r="AR364" s="31" t="n">
        <f aca="false">INDEX(Curves!$A$12:$AZ$907,$BZ364,CY364)</f>
        <v>0</v>
      </c>
      <c r="AS364" s="31" t="n">
        <f aca="false">INDEX(Curves!$A$12:$AZ$907,$BZ364,CZ364)</f>
        <v>0</v>
      </c>
      <c r="AT364" s="31" t="n">
        <f aca="false">INDEX(Curves!$A$12:$AZ$907,$BZ364,DA364)</f>
        <v>0</v>
      </c>
      <c r="AU364" s="31"/>
      <c r="AV364" s="31" t="n">
        <f aca="false">INDEX(Curves!$A$12:$AZ$907,$BZ364,DC364)</f>
        <v>0</v>
      </c>
      <c r="AW364" s="31" t="n">
        <f aca="false">INDEX(Curves!$A$12:$AZ$907,$BZ364,DD364)</f>
        <v>0</v>
      </c>
      <c r="AX364" s="31" t="n">
        <f aca="false">INDEX(Curves!$A$12:$AZ$907,$BZ364,DE364)</f>
        <v>0</v>
      </c>
      <c r="AY364" s="31"/>
      <c r="AZ364" s="31" t="n">
        <f aca="false">INDEX(Curves!$A$12:$AZ$907,$BZ364,DG364)</f>
        <v>0</v>
      </c>
      <c r="BA364" s="31" t="n">
        <f aca="false">INDEX(Curves!$A$12:$AZ$907,$BZ364,DH364)</f>
        <v>0</v>
      </c>
      <c r="BB364" s="31" t="n">
        <f aca="false">INDEX(Curves!$A$12:$AZ$907,$BZ364,DI364)</f>
        <v>0</v>
      </c>
      <c r="BC364" s="31"/>
      <c r="BD364" s="31" t="n">
        <f aca="false">INDEX(Curves!$A$12:$AZ$907,$BZ364,DK364)</f>
        <v>0</v>
      </c>
      <c r="BE364" s="31" t="n">
        <f aca="false">INDEX(Curves!$A$12:$AZ$907,$BZ364,DL364)</f>
        <v>0</v>
      </c>
      <c r="BF364" s="31" t="n">
        <f aca="false">INDEX(Curves!$A$12:$AZ$907,$BZ364,DM364)</f>
        <v>0</v>
      </c>
      <c r="BG364" s="31"/>
      <c r="BH364" s="31" t="n">
        <f aca="false">INDEX(Curves!$A$12:$AZ$907,$BZ364,DO364)</f>
        <v>0</v>
      </c>
      <c r="BI364" s="31" t="n">
        <f aca="false">INDEX(Curves!$A$12:$AZ$907,$BZ364,DP364)</f>
        <v>0</v>
      </c>
      <c r="BJ364" s="31" t="n">
        <f aca="false">INDEX(Curves!$A$12:$AZ$907,$BZ364,DQ364)</f>
        <v>0</v>
      </c>
      <c r="BK364" s="0"/>
      <c r="BL364" s="0"/>
      <c r="BM364" s="51" t="n">
        <f aca="false">BM363</f>
        <v>35916</v>
      </c>
      <c r="BN364" s="51" t="n">
        <f aca="false">EOMONTH(BM364,1)</f>
        <v>35976</v>
      </c>
      <c r="BO364" s="51" t="n">
        <f aca="false">EOMONTH(BN364,1)</f>
        <v>36007</v>
      </c>
      <c r="BP364" s="51" t="n">
        <f aca="false">EOMONTH(BO364,1)</f>
        <v>36038</v>
      </c>
      <c r="BQ364" s="51" t="n">
        <f aca="false">EOMONTH(BP364,1)</f>
        <v>36068</v>
      </c>
      <c r="BR364" s="51" t="n">
        <f aca="false">EOMONTH(BQ364,1)</f>
        <v>36099</v>
      </c>
      <c r="BS364" s="51" t="n">
        <f aca="false">EOMONTH(BR364,1)</f>
        <v>36129</v>
      </c>
      <c r="BT364" s="51" t="n">
        <f aca="false">EOMONTH(BS364,1)</f>
        <v>36160</v>
      </c>
      <c r="BU364" s="51" t="n">
        <f aca="false">EOMONTH(BT364,1)</f>
        <v>36191</v>
      </c>
      <c r="BV364" s="51" t="n">
        <f aca="false">EOMONTH(BU364,1)</f>
        <v>36219</v>
      </c>
      <c r="BW364" s="51" t="n">
        <f aca="false">EOMONTH(BV364,1)</f>
        <v>36250</v>
      </c>
      <c r="BX364" s="52"/>
      <c r="BZ364" s="34" t="n">
        <f aca="false">MATCH(C364,Curves!$C$12:$C$433,0)</f>
        <v>362</v>
      </c>
      <c r="CA364" s="34" t="n">
        <f aca="false">MATCH(CONCATENATE("NG ",TEXT($BM364,"mmm-yyyy")),Curves!$11:$11,0)</f>
        <v>20</v>
      </c>
      <c r="CB364" s="34" t="n">
        <f aca="false">MATCH(CONCATENATE("B ",TEXT($BM364,"mmm-yyyy")),Curves!$11:$11,0)</f>
        <v>8</v>
      </c>
      <c r="CC364" s="34" t="n">
        <f aca="false">MATCH(CONCATENATE("DISC ",TEXT($BM364,"mmm-yyyy")),Curves!$11:$11,0)</f>
        <v>32</v>
      </c>
      <c r="CD364" s="34"/>
      <c r="CE364" s="34" t="n">
        <f aca="false">MATCH(CONCATENATE("NG ",TEXT($BN364,"mmm-yyyy")),Curves!$11:$11,0)</f>
        <v>21</v>
      </c>
      <c r="CF364" s="34" t="n">
        <f aca="false">MATCH(CONCATENATE("B ",TEXT($BN364,"mmm-yyyy")),Curves!$11:$11,0)</f>
        <v>9</v>
      </c>
      <c r="CG364" s="34" t="n">
        <f aca="false">MATCH(CONCATENATE("DISC ",TEXT($BN364,"mmm-yyyy")),Curves!$11:$11,0)</f>
        <v>33</v>
      </c>
      <c r="CH364" s="34"/>
      <c r="CI364" s="34" t="n">
        <f aca="false">MATCH(CONCATENATE("NG ",TEXT($BO364,"mmm-yyyy")),Curves!$11:$11,0)</f>
        <v>22</v>
      </c>
      <c r="CJ364" s="34" t="n">
        <f aca="false">MATCH(CONCATENATE("B ",TEXT($BO364,"mmm-yyyy")),Curves!$11:$11,0)</f>
        <v>10</v>
      </c>
      <c r="CK364" s="34" t="n">
        <f aca="false">MATCH(CONCATENATE("DISC ",TEXT($BO364,"mmm-yyyy")),Curves!$11:$11,0)</f>
        <v>34</v>
      </c>
      <c r="CL364" s="34"/>
      <c r="CM364" s="34" t="n">
        <f aca="false">MATCH(CONCATENATE("NG ",TEXT($BP364,"mmm-yyyy")),Curves!$11:$11,0)</f>
        <v>23</v>
      </c>
      <c r="CN364" s="34" t="n">
        <f aca="false">MATCH(CONCATENATE("B ",TEXT($BP364,"mmm-yyyy")),Curves!$11:$11,0)</f>
        <v>11</v>
      </c>
      <c r="CO364" s="34" t="n">
        <f aca="false">MATCH(CONCATENATE("DISC ",TEXT($BP364,"mmm-yyyy")),Curves!$11:$11,0)</f>
        <v>35</v>
      </c>
      <c r="CP364" s="34"/>
      <c r="CQ364" s="34" t="n">
        <f aca="false">MATCH(CONCATENATE("NG ",TEXT($BQ364,"mmm-yyyy")),Curves!$11:$11,0)</f>
        <v>24</v>
      </c>
      <c r="CR364" s="34" t="n">
        <f aca="false">MATCH(CONCATENATE("B ",TEXT($BQ364,"mmm-yyyy")),Curves!$11:$11,0)</f>
        <v>12</v>
      </c>
      <c r="CS364" s="34" t="n">
        <f aca="false">MATCH(CONCATENATE("DISC ",TEXT($BQ364,"mmm-yyyy")),Curves!$11:$11,0)</f>
        <v>36</v>
      </c>
      <c r="CT364" s="34"/>
      <c r="CU364" s="34" t="n">
        <f aca="false">MATCH(CONCATENATE("NG ",TEXT($BR364,"mmm-yyyy")),Curves!$11:$11,0)</f>
        <v>25</v>
      </c>
      <c r="CV364" s="34" t="n">
        <f aca="false">MATCH(CONCATENATE("B ",TEXT($BR364,"mmm-yyyy")),Curves!$11:$11,0)</f>
        <v>13</v>
      </c>
      <c r="CW364" s="34" t="n">
        <f aca="false">MATCH(CONCATENATE("DISC ",TEXT($BR364,"mmm-yyyy")),Curves!$11:$11,0)</f>
        <v>37</v>
      </c>
      <c r="CX364" s="34"/>
      <c r="CY364" s="34" t="n">
        <f aca="false">MATCH(CONCATENATE("NG ",TEXT($BS364,"mmm-yyyy")),Curves!$11:$11,0)</f>
        <v>26</v>
      </c>
      <c r="CZ364" s="34" t="n">
        <f aca="false">MATCH(CONCATENATE("B ",TEXT($BS364,"mmm-yyyy")),Curves!$11:$11,0)</f>
        <v>14</v>
      </c>
      <c r="DA364" s="34" t="n">
        <f aca="false">MATCH(CONCATENATE("DISC ",TEXT($BS364,"mmm-yyyy")),Curves!$11:$11,0)</f>
        <v>38</v>
      </c>
      <c r="DB364" s="34"/>
      <c r="DC364" s="34" t="n">
        <f aca="false">MATCH(CONCATENATE("NG ",TEXT($BT364,"mmm-yyyy")),Curves!$11:$11,0)</f>
        <v>27</v>
      </c>
      <c r="DD364" s="34" t="n">
        <f aca="false">MATCH(CONCATENATE("B ",TEXT($BT364,"mmm-yyyy")),Curves!$11:$11,0)</f>
        <v>15</v>
      </c>
      <c r="DE364" s="34" t="n">
        <f aca="false">MATCH(CONCATENATE("DISC ",TEXT($BT364,"mmm-yyyy")),Curves!$11:$11,0)</f>
        <v>39</v>
      </c>
      <c r="DF364" s="34"/>
      <c r="DG364" s="34" t="n">
        <f aca="false">MATCH(CONCATENATE("NG ",TEXT($BU364,"mmm-yyyy")),Curves!$11:$11,0)</f>
        <v>28</v>
      </c>
      <c r="DH364" s="34" t="n">
        <f aca="false">MATCH(CONCATENATE("B ",TEXT($BU364,"mmm-yyyy")),Curves!$11:$11,0)</f>
        <v>16</v>
      </c>
      <c r="DI364" s="34" t="n">
        <f aca="false">MATCH(CONCATENATE("DISC ",TEXT($BU364,"mmm-yyyy")),Curves!$11:$11,0)</f>
        <v>40</v>
      </c>
      <c r="DK364" s="34" t="n">
        <f aca="false">MATCH(CONCATENATE("NG ",TEXT($BV364,"mmm-yyyy")),Curves!$11:$11,0)</f>
        <v>29</v>
      </c>
      <c r="DL364" s="34" t="n">
        <f aca="false">MATCH(CONCATENATE("B ",TEXT($BV364,"mmm-yyyy")),Curves!$11:$11,0)</f>
        <v>17</v>
      </c>
      <c r="DM364" s="34" t="n">
        <f aca="false">MATCH(CONCATENATE("DISC ",TEXT($BV364,"mmm-yyyy")),Curves!$11:$11,0)</f>
        <v>41</v>
      </c>
      <c r="DO364" s="34" t="n">
        <f aca="false">MATCH(CONCATENATE("NG ",TEXT($BW364,"mmm-yyyy")),Curves!$11:$11,0)</f>
        <v>30</v>
      </c>
      <c r="DP364" s="34" t="n">
        <f aca="false">MATCH(CONCATENATE("B ",TEXT($BW364,"mmm-yyyy")),Curves!$11:$11,0)</f>
        <v>18</v>
      </c>
      <c r="DQ364" s="34" t="n">
        <f aca="false">MATCH(CONCATENATE("DISC ",TEXT($BW364,"mmm-yyyy")),Curves!$11:$11,0)</f>
        <v>42</v>
      </c>
    </row>
    <row r="365" customFormat="false" ht="12.75" hidden="false" customHeight="false" outlineLevel="0" collapsed="false">
      <c r="B365" s="26" t="n">
        <f aca="false">IF(C365&lt;&gt;"",IF(C365&gt;=(WORKDAY(EOMONTH(C365,0)+1,-2)),EOMONTH(EOMONTH(C365,0)+1,0)+1,EOMONTH(C365,0)+1),"")</f>
        <v>36251</v>
      </c>
      <c r="C365" s="45" t="n">
        <f aca="false">IF(Curves!C374&lt;&gt;"",Curves!C374,"")</f>
        <v>36248</v>
      </c>
      <c r="D365" s="46"/>
      <c r="E365" s="47" t="n">
        <f aca="false">(T365+U365)*V365</f>
        <v>0</v>
      </c>
      <c r="F365" s="47" t="n">
        <f aca="false">(X365+Y365)*Z365</f>
        <v>0</v>
      </c>
      <c r="G365" s="47" t="n">
        <f aca="false">(AB365+AC365)*AD365</f>
        <v>0</v>
      </c>
      <c r="H365" s="47" t="n">
        <f aca="false">(AF365+AG365)*AH365</f>
        <v>0</v>
      </c>
      <c r="I365" s="47" t="n">
        <f aca="false">(AJ365+AK365)*AL365</f>
        <v>0</v>
      </c>
      <c r="J365" s="47" t="n">
        <f aca="false">(AN365+AO365)*AP365</f>
        <v>0</v>
      </c>
      <c r="K365" s="47" t="n">
        <f aca="false">(AR365+AS365)*AT365</f>
        <v>0</v>
      </c>
      <c r="L365" s="47" t="n">
        <f aca="false">(AV365+AW365)*AX365</f>
        <v>0</v>
      </c>
      <c r="M365" s="47" t="n">
        <f aca="false">(AZ365+BA365)*BB365</f>
        <v>0</v>
      </c>
      <c r="N365" s="47" t="n">
        <f aca="false">(BD365+BE365)*BF365</f>
        <v>0</v>
      </c>
      <c r="O365" s="48" t="n">
        <f aca="false">(BH365+BI365)*BJ365</f>
        <v>0</v>
      </c>
      <c r="P365" s="49" t="n">
        <f aca="false">MAX(E365:O365)</f>
        <v>0</v>
      </c>
      <c r="Q365" s="49" t="n">
        <f aca="false">MIN(O365)</f>
        <v>0</v>
      </c>
      <c r="R365" s="50" t="n">
        <f aca="false">P365-Q365</f>
        <v>0</v>
      </c>
      <c r="T365" s="31" t="n">
        <f aca="false">INDEX(Curves!$A$12:$AZ$907,$BZ365,CA365)</f>
        <v>0</v>
      </c>
      <c r="U365" s="31" t="n">
        <f aca="false">INDEX(Curves!$A$12:$AZ$907,$BZ365,CB365)</f>
        <v>0</v>
      </c>
      <c r="V365" s="31" t="n">
        <f aca="false">INDEX(Curves!$A$12:$AZ$907,$BZ365,CC365)</f>
        <v>0</v>
      </c>
      <c r="W365" s="31"/>
      <c r="X365" s="31" t="n">
        <f aca="false">INDEX(Curves!$A$12:$AZ$907,$BZ365,CE365)</f>
        <v>0</v>
      </c>
      <c r="Y365" s="31" t="n">
        <f aca="false">INDEX(Curves!$A$12:$AZ$907,$BZ365,CF365)</f>
        <v>0</v>
      </c>
      <c r="Z365" s="31" t="n">
        <f aca="false">INDEX(Curves!$A$12:$AZ$907,$BZ365,CG365)</f>
        <v>0</v>
      </c>
      <c r="AA365" s="31"/>
      <c r="AB365" s="31" t="n">
        <f aca="false">INDEX(Curves!$A$12:$AZ$907,$BZ365,CI365)</f>
        <v>0</v>
      </c>
      <c r="AC365" s="31" t="n">
        <f aca="false">INDEX(Curves!$A$12:$AZ$907,$BZ365,CJ365)</f>
        <v>0</v>
      </c>
      <c r="AD365" s="31" t="n">
        <f aca="false">INDEX(Curves!$A$12:$AZ$907,$BZ365,CK365)</f>
        <v>0</v>
      </c>
      <c r="AE365" s="31"/>
      <c r="AF365" s="31" t="n">
        <f aca="false">INDEX(Curves!$A$12:$AZ$907,$BZ365,CM365)</f>
        <v>0</v>
      </c>
      <c r="AG365" s="31" t="n">
        <f aca="false">INDEX(Curves!$A$12:$AZ$907,$BZ365,CN365)</f>
        <v>0</v>
      </c>
      <c r="AH365" s="31" t="n">
        <f aca="false">INDEX(Curves!$A$12:$AZ$907,$BZ365,CO365)</f>
        <v>0</v>
      </c>
      <c r="AI365" s="31"/>
      <c r="AJ365" s="31" t="n">
        <f aca="false">INDEX(Curves!$A$12:$AZ$907,$BZ365,CQ365)</f>
        <v>0</v>
      </c>
      <c r="AK365" s="31" t="n">
        <f aca="false">INDEX(Curves!$A$12:$AZ$907,$BZ365,CR365)</f>
        <v>0</v>
      </c>
      <c r="AL365" s="31" t="n">
        <f aca="false">INDEX(Curves!$A$12:$AZ$907,$BZ365,CS365)</f>
        <v>0</v>
      </c>
      <c r="AM365" s="31"/>
      <c r="AN365" s="31" t="n">
        <f aca="false">INDEX(Curves!$A$12:$AZ$907,$BZ365,CU365)</f>
        <v>0</v>
      </c>
      <c r="AO365" s="31" t="n">
        <f aca="false">INDEX(Curves!$A$12:$AZ$907,$BZ365,CV365)</f>
        <v>0</v>
      </c>
      <c r="AP365" s="31" t="n">
        <f aca="false">INDEX(Curves!$A$12:$AZ$907,$BZ365,CW365)</f>
        <v>0</v>
      </c>
      <c r="AQ365" s="31"/>
      <c r="AR365" s="31" t="n">
        <f aca="false">INDEX(Curves!$A$12:$AZ$907,$BZ365,CY365)</f>
        <v>0</v>
      </c>
      <c r="AS365" s="31" t="n">
        <f aca="false">INDEX(Curves!$A$12:$AZ$907,$BZ365,CZ365)</f>
        <v>0</v>
      </c>
      <c r="AT365" s="31" t="n">
        <f aca="false">INDEX(Curves!$A$12:$AZ$907,$BZ365,DA365)</f>
        <v>0</v>
      </c>
      <c r="AU365" s="31"/>
      <c r="AV365" s="31" t="n">
        <f aca="false">INDEX(Curves!$A$12:$AZ$907,$BZ365,DC365)</f>
        <v>0</v>
      </c>
      <c r="AW365" s="31" t="n">
        <f aca="false">INDEX(Curves!$A$12:$AZ$907,$BZ365,DD365)</f>
        <v>0</v>
      </c>
      <c r="AX365" s="31" t="n">
        <f aca="false">INDEX(Curves!$A$12:$AZ$907,$BZ365,DE365)</f>
        <v>0</v>
      </c>
      <c r="AY365" s="31"/>
      <c r="AZ365" s="31" t="n">
        <f aca="false">INDEX(Curves!$A$12:$AZ$907,$BZ365,DG365)</f>
        <v>0</v>
      </c>
      <c r="BA365" s="31" t="n">
        <f aca="false">INDEX(Curves!$A$12:$AZ$907,$BZ365,DH365)</f>
        <v>0</v>
      </c>
      <c r="BB365" s="31" t="n">
        <f aca="false">INDEX(Curves!$A$12:$AZ$907,$BZ365,DI365)</f>
        <v>0</v>
      </c>
      <c r="BC365" s="31"/>
      <c r="BD365" s="31" t="n">
        <f aca="false">INDEX(Curves!$A$12:$AZ$907,$BZ365,DK365)</f>
        <v>0</v>
      </c>
      <c r="BE365" s="31" t="n">
        <f aca="false">INDEX(Curves!$A$12:$AZ$907,$BZ365,DL365)</f>
        <v>0</v>
      </c>
      <c r="BF365" s="31" t="n">
        <f aca="false">INDEX(Curves!$A$12:$AZ$907,$BZ365,DM365)</f>
        <v>0</v>
      </c>
      <c r="BG365" s="31"/>
      <c r="BH365" s="31" t="n">
        <f aca="false">INDEX(Curves!$A$12:$AZ$907,$BZ365,DO365)</f>
        <v>0</v>
      </c>
      <c r="BI365" s="31" t="n">
        <f aca="false">INDEX(Curves!$A$12:$AZ$907,$BZ365,DP365)</f>
        <v>0</v>
      </c>
      <c r="BJ365" s="31" t="n">
        <f aca="false">INDEX(Curves!$A$12:$AZ$907,$BZ365,DQ365)</f>
        <v>0</v>
      </c>
      <c r="BK365" s="0"/>
      <c r="BL365" s="0"/>
      <c r="BM365" s="51" t="n">
        <f aca="false">BM364</f>
        <v>35916</v>
      </c>
      <c r="BN365" s="51" t="n">
        <f aca="false">EOMONTH(BM365,1)</f>
        <v>35976</v>
      </c>
      <c r="BO365" s="51" t="n">
        <f aca="false">EOMONTH(BN365,1)</f>
        <v>36007</v>
      </c>
      <c r="BP365" s="51" t="n">
        <f aca="false">EOMONTH(BO365,1)</f>
        <v>36038</v>
      </c>
      <c r="BQ365" s="51" t="n">
        <f aca="false">EOMONTH(BP365,1)</f>
        <v>36068</v>
      </c>
      <c r="BR365" s="51" t="n">
        <f aca="false">EOMONTH(BQ365,1)</f>
        <v>36099</v>
      </c>
      <c r="BS365" s="51" t="n">
        <f aca="false">EOMONTH(BR365,1)</f>
        <v>36129</v>
      </c>
      <c r="BT365" s="51" t="n">
        <f aca="false">EOMONTH(BS365,1)</f>
        <v>36160</v>
      </c>
      <c r="BU365" s="51" t="n">
        <f aca="false">EOMONTH(BT365,1)</f>
        <v>36191</v>
      </c>
      <c r="BV365" s="51" t="n">
        <f aca="false">EOMONTH(BU365,1)</f>
        <v>36219</v>
      </c>
      <c r="BW365" s="51" t="n">
        <f aca="false">EOMONTH(BV365,1)</f>
        <v>36250</v>
      </c>
      <c r="BX365" s="52"/>
      <c r="BZ365" s="34" t="n">
        <f aca="false">MATCH(C365,Curves!$C$12:$C$433,0)</f>
        <v>363</v>
      </c>
      <c r="CA365" s="34" t="n">
        <f aca="false">MATCH(CONCATENATE("NG ",TEXT($BM365,"mmm-yyyy")),Curves!$11:$11,0)</f>
        <v>20</v>
      </c>
      <c r="CB365" s="34" t="n">
        <f aca="false">MATCH(CONCATENATE("B ",TEXT($BM365,"mmm-yyyy")),Curves!$11:$11,0)</f>
        <v>8</v>
      </c>
      <c r="CC365" s="34" t="n">
        <f aca="false">MATCH(CONCATENATE("DISC ",TEXT($BM365,"mmm-yyyy")),Curves!$11:$11,0)</f>
        <v>32</v>
      </c>
      <c r="CD365" s="34"/>
      <c r="CE365" s="34" t="n">
        <f aca="false">MATCH(CONCATENATE("NG ",TEXT($BN365,"mmm-yyyy")),Curves!$11:$11,0)</f>
        <v>21</v>
      </c>
      <c r="CF365" s="34" t="n">
        <f aca="false">MATCH(CONCATENATE("B ",TEXT($BN365,"mmm-yyyy")),Curves!$11:$11,0)</f>
        <v>9</v>
      </c>
      <c r="CG365" s="34" t="n">
        <f aca="false">MATCH(CONCATENATE("DISC ",TEXT($BN365,"mmm-yyyy")),Curves!$11:$11,0)</f>
        <v>33</v>
      </c>
      <c r="CH365" s="34"/>
      <c r="CI365" s="34" t="n">
        <f aca="false">MATCH(CONCATENATE("NG ",TEXT($BO365,"mmm-yyyy")),Curves!$11:$11,0)</f>
        <v>22</v>
      </c>
      <c r="CJ365" s="34" t="n">
        <f aca="false">MATCH(CONCATENATE("B ",TEXT($BO365,"mmm-yyyy")),Curves!$11:$11,0)</f>
        <v>10</v>
      </c>
      <c r="CK365" s="34" t="n">
        <f aca="false">MATCH(CONCATENATE("DISC ",TEXT($BO365,"mmm-yyyy")),Curves!$11:$11,0)</f>
        <v>34</v>
      </c>
      <c r="CL365" s="34"/>
      <c r="CM365" s="34" t="n">
        <f aca="false">MATCH(CONCATENATE("NG ",TEXT($BP365,"mmm-yyyy")),Curves!$11:$11,0)</f>
        <v>23</v>
      </c>
      <c r="CN365" s="34" t="n">
        <f aca="false">MATCH(CONCATENATE("B ",TEXT($BP365,"mmm-yyyy")),Curves!$11:$11,0)</f>
        <v>11</v>
      </c>
      <c r="CO365" s="34" t="n">
        <f aca="false">MATCH(CONCATENATE("DISC ",TEXT($BP365,"mmm-yyyy")),Curves!$11:$11,0)</f>
        <v>35</v>
      </c>
      <c r="CP365" s="34"/>
      <c r="CQ365" s="34" t="n">
        <f aca="false">MATCH(CONCATENATE("NG ",TEXT($BQ365,"mmm-yyyy")),Curves!$11:$11,0)</f>
        <v>24</v>
      </c>
      <c r="CR365" s="34" t="n">
        <f aca="false">MATCH(CONCATENATE("B ",TEXT($BQ365,"mmm-yyyy")),Curves!$11:$11,0)</f>
        <v>12</v>
      </c>
      <c r="CS365" s="34" t="n">
        <f aca="false">MATCH(CONCATENATE("DISC ",TEXT($BQ365,"mmm-yyyy")),Curves!$11:$11,0)</f>
        <v>36</v>
      </c>
      <c r="CT365" s="34"/>
      <c r="CU365" s="34" t="n">
        <f aca="false">MATCH(CONCATENATE("NG ",TEXT($BR365,"mmm-yyyy")),Curves!$11:$11,0)</f>
        <v>25</v>
      </c>
      <c r="CV365" s="34" t="n">
        <f aca="false">MATCH(CONCATENATE("B ",TEXT($BR365,"mmm-yyyy")),Curves!$11:$11,0)</f>
        <v>13</v>
      </c>
      <c r="CW365" s="34" t="n">
        <f aca="false">MATCH(CONCATENATE("DISC ",TEXT($BR365,"mmm-yyyy")),Curves!$11:$11,0)</f>
        <v>37</v>
      </c>
      <c r="CX365" s="34"/>
      <c r="CY365" s="34" t="n">
        <f aca="false">MATCH(CONCATENATE("NG ",TEXT($BS365,"mmm-yyyy")),Curves!$11:$11,0)</f>
        <v>26</v>
      </c>
      <c r="CZ365" s="34" t="n">
        <f aca="false">MATCH(CONCATENATE("B ",TEXT($BS365,"mmm-yyyy")),Curves!$11:$11,0)</f>
        <v>14</v>
      </c>
      <c r="DA365" s="34" t="n">
        <f aca="false">MATCH(CONCATENATE("DISC ",TEXT($BS365,"mmm-yyyy")),Curves!$11:$11,0)</f>
        <v>38</v>
      </c>
      <c r="DB365" s="34"/>
      <c r="DC365" s="34" t="n">
        <f aca="false">MATCH(CONCATENATE("NG ",TEXT($BT365,"mmm-yyyy")),Curves!$11:$11,0)</f>
        <v>27</v>
      </c>
      <c r="DD365" s="34" t="n">
        <f aca="false">MATCH(CONCATENATE("B ",TEXT($BT365,"mmm-yyyy")),Curves!$11:$11,0)</f>
        <v>15</v>
      </c>
      <c r="DE365" s="34" t="n">
        <f aca="false">MATCH(CONCATENATE("DISC ",TEXT($BT365,"mmm-yyyy")),Curves!$11:$11,0)</f>
        <v>39</v>
      </c>
      <c r="DF365" s="34"/>
      <c r="DG365" s="34" t="n">
        <f aca="false">MATCH(CONCATENATE("NG ",TEXT($BU365,"mmm-yyyy")),Curves!$11:$11,0)</f>
        <v>28</v>
      </c>
      <c r="DH365" s="34" t="n">
        <f aca="false">MATCH(CONCATENATE("B ",TEXT($BU365,"mmm-yyyy")),Curves!$11:$11,0)</f>
        <v>16</v>
      </c>
      <c r="DI365" s="34" t="n">
        <f aca="false">MATCH(CONCATENATE("DISC ",TEXT($BU365,"mmm-yyyy")),Curves!$11:$11,0)</f>
        <v>40</v>
      </c>
      <c r="DK365" s="34" t="n">
        <f aca="false">MATCH(CONCATENATE("NG ",TEXT($BV365,"mmm-yyyy")),Curves!$11:$11,0)</f>
        <v>29</v>
      </c>
      <c r="DL365" s="34" t="n">
        <f aca="false">MATCH(CONCATENATE("B ",TEXT($BV365,"mmm-yyyy")),Curves!$11:$11,0)</f>
        <v>17</v>
      </c>
      <c r="DM365" s="34" t="n">
        <f aca="false">MATCH(CONCATENATE("DISC ",TEXT($BV365,"mmm-yyyy")),Curves!$11:$11,0)</f>
        <v>41</v>
      </c>
      <c r="DO365" s="34" t="n">
        <f aca="false">MATCH(CONCATENATE("NG ",TEXT($BW365,"mmm-yyyy")),Curves!$11:$11,0)</f>
        <v>30</v>
      </c>
      <c r="DP365" s="34" t="n">
        <f aca="false">MATCH(CONCATENATE("B ",TEXT($BW365,"mmm-yyyy")),Curves!$11:$11,0)</f>
        <v>18</v>
      </c>
      <c r="DQ365" s="34" t="n">
        <f aca="false">MATCH(CONCATENATE("DISC ",TEXT($BW365,"mmm-yyyy")),Curves!$11:$11,0)</f>
        <v>42</v>
      </c>
    </row>
    <row r="366" customFormat="false" ht="12.75" hidden="false" customHeight="false" outlineLevel="0" collapsed="false">
      <c r="B366" s="26" t="n">
        <f aca="false">IF(C366&lt;&gt;"",IF(C366&gt;=(WORKDAY(EOMONTH(C366,0)+1,-2)),EOMONTH(EOMONTH(C366,0)+1,0)+1,EOMONTH(C366,0)+1),"")</f>
        <v>36281</v>
      </c>
      <c r="C366" s="45" t="n">
        <f aca="false">IF(Curves!C375&lt;&gt;"",Curves!C375,"")</f>
        <v>36249</v>
      </c>
      <c r="D366" s="46"/>
      <c r="E366" s="47" t="n">
        <f aca="false">(T366+U366)*V366</f>
        <v>0</v>
      </c>
      <c r="F366" s="47" t="n">
        <f aca="false">(X366+Y366)*Z366</f>
        <v>0</v>
      </c>
      <c r="G366" s="47" t="n">
        <f aca="false">(AB366+AC366)*AD366</f>
        <v>0</v>
      </c>
      <c r="H366" s="47" t="n">
        <f aca="false">(AF366+AG366)*AH366</f>
        <v>0</v>
      </c>
      <c r="I366" s="47" t="n">
        <f aca="false">(AJ366+AK366)*AL366</f>
        <v>0</v>
      </c>
      <c r="J366" s="47" t="n">
        <f aca="false">(AN366+AO366)*AP366</f>
        <v>0</v>
      </c>
      <c r="K366" s="47" t="n">
        <f aca="false">(AR366+AS366)*AT366</f>
        <v>0</v>
      </c>
      <c r="L366" s="47" t="n">
        <f aca="false">(AV366+AW366)*AX366</f>
        <v>0</v>
      </c>
      <c r="M366" s="47" t="n">
        <f aca="false">(AZ366+BA366)*BB366</f>
        <v>0</v>
      </c>
      <c r="N366" s="47" t="n">
        <f aca="false">(BD366+BE366)*BF366</f>
        <v>0</v>
      </c>
      <c r="O366" s="48" t="n">
        <f aca="false">(BH366+BI366)*BJ366</f>
        <v>0</v>
      </c>
      <c r="P366" s="49" t="n">
        <f aca="false">MAX(E366:O366)</f>
        <v>0</v>
      </c>
      <c r="Q366" s="49" t="n">
        <f aca="false">MIN(O366)</f>
        <v>0</v>
      </c>
      <c r="R366" s="50" t="n">
        <f aca="false">P366-Q366</f>
        <v>0</v>
      </c>
      <c r="T366" s="31" t="n">
        <f aca="false">INDEX(Curves!$A$12:$AZ$907,$BZ366,CA366)</f>
        <v>0</v>
      </c>
      <c r="U366" s="31" t="n">
        <f aca="false">INDEX(Curves!$A$12:$AZ$907,$BZ366,CB366)</f>
        <v>0</v>
      </c>
      <c r="V366" s="31" t="n">
        <f aca="false">INDEX(Curves!$A$12:$AZ$907,$BZ366,CC366)</f>
        <v>0</v>
      </c>
      <c r="W366" s="31"/>
      <c r="X366" s="31" t="n">
        <f aca="false">INDEX(Curves!$A$12:$AZ$907,$BZ366,CE366)</f>
        <v>0</v>
      </c>
      <c r="Y366" s="31" t="n">
        <f aca="false">INDEX(Curves!$A$12:$AZ$907,$BZ366,CF366)</f>
        <v>0</v>
      </c>
      <c r="Z366" s="31" t="n">
        <f aca="false">INDEX(Curves!$A$12:$AZ$907,$BZ366,CG366)</f>
        <v>0</v>
      </c>
      <c r="AA366" s="31"/>
      <c r="AB366" s="31" t="n">
        <f aca="false">INDEX(Curves!$A$12:$AZ$907,$BZ366,CI366)</f>
        <v>0</v>
      </c>
      <c r="AC366" s="31" t="n">
        <f aca="false">INDEX(Curves!$A$12:$AZ$907,$BZ366,CJ366)</f>
        <v>0</v>
      </c>
      <c r="AD366" s="31" t="n">
        <f aca="false">INDEX(Curves!$A$12:$AZ$907,$BZ366,CK366)</f>
        <v>0</v>
      </c>
      <c r="AE366" s="31"/>
      <c r="AF366" s="31" t="n">
        <f aca="false">INDEX(Curves!$A$12:$AZ$907,$BZ366,CM366)</f>
        <v>0</v>
      </c>
      <c r="AG366" s="31" t="n">
        <f aca="false">INDEX(Curves!$A$12:$AZ$907,$BZ366,CN366)</f>
        <v>0</v>
      </c>
      <c r="AH366" s="31" t="n">
        <f aca="false">INDEX(Curves!$A$12:$AZ$907,$BZ366,CO366)</f>
        <v>0</v>
      </c>
      <c r="AI366" s="31"/>
      <c r="AJ366" s="31" t="n">
        <f aca="false">INDEX(Curves!$A$12:$AZ$907,$BZ366,CQ366)</f>
        <v>0</v>
      </c>
      <c r="AK366" s="31" t="n">
        <f aca="false">INDEX(Curves!$A$12:$AZ$907,$BZ366,CR366)</f>
        <v>0</v>
      </c>
      <c r="AL366" s="31" t="n">
        <f aca="false">INDEX(Curves!$A$12:$AZ$907,$BZ366,CS366)</f>
        <v>0</v>
      </c>
      <c r="AM366" s="31"/>
      <c r="AN366" s="31" t="n">
        <f aca="false">INDEX(Curves!$A$12:$AZ$907,$BZ366,CU366)</f>
        <v>0</v>
      </c>
      <c r="AO366" s="31" t="n">
        <f aca="false">INDEX(Curves!$A$12:$AZ$907,$BZ366,CV366)</f>
        <v>0</v>
      </c>
      <c r="AP366" s="31" t="n">
        <f aca="false">INDEX(Curves!$A$12:$AZ$907,$BZ366,CW366)</f>
        <v>0</v>
      </c>
      <c r="AQ366" s="31"/>
      <c r="AR366" s="31" t="n">
        <f aca="false">INDEX(Curves!$A$12:$AZ$907,$BZ366,CY366)</f>
        <v>0</v>
      </c>
      <c r="AS366" s="31" t="n">
        <f aca="false">INDEX(Curves!$A$12:$AZ$907,$BZ366,CZ366)</f>
        <v>0</v>
      </c>
      <c r="AT366" s="31" t="n">
        <f aca="false">INDEX(Curves!$A$12:$AZ$907,$BZ366,DA366)</f>
        <v>0</v>
      </c>
      <c r="AU366" s="31"/>
      <c r="AV366" s="31" t="n">
        <f aca="false">INDEX(Curves!$A$12:$AZ$907,$BZ366,DC366)</f>
        <v>0</v>
      </c>
      <c r="AW366" s="31" t="n">
        <f aca="false">INDEX(Curves!$A$12:$AZ$907,$BZ366,DD366)</f>
        <v>0</v>
      </c>
      <c r="AX366" s="31" t="n">
        <f aca="false">INDEX(Curves!$A$12:$AZ$907,$BZ366,DE366)</f>
        <v>0</v>
      </c>
      <c r="AY366" s="31"/>
      <c r="AZ366" s="31" t="n">
        <f aca="false">INDEX(Curves!$A$12:$AZ$907,$BZ366,DG366)</f>
        <v>0</v>
      </c>
      <c r="BA366" s="31" t="n">
        <f aca="false">INDEX(Curves!$A$12:$AZ$907,$BZ366,DH366)</f>
        <v>0</v>
      </c>
      <c r="BB366" s="31" t="n">
        <f aca="false">INDEX(Curves!$A$12:$AZ$907,$BZ366,DI366)</f>
        <v>0</v>
      </c>
      <c r="BC366" s="31"/>
      <c r="BD366" s="31" t="n">
        <f aca="false">INDEX(Curves!$A$12:$AZ$907,$BZ366,DK366)</f>
        <v>0</v>
      </c>
      <c r="BE366" s="31" t="n">
        <f aca="false">INDEX(Curves!$A$12:$AZ$907,$BZ366,DL366)</f>
        <v>0</v>
      </c>
      <c r="BF366" s="31" t="n">
        <f aca="false">INDEX(Curves!$A$12:$AZ$907,$BZ366,DM366)</f>
        <v>0</v>
      </c>
      <c r="BG366" s="31"/>
      <c r="BH366" s="31" t="n">
        <f aca="false">INDEX(Curves!$A$12:$AZ$907,$BZ366,DO366)</f>
        <v>0</v>
      </c>
      <c r="BI366" s="31" t="n">
        <f aca="false">INDEX(Curves!$A$12:$AZ$907,$BZ366,DP366)</f>
        <v>0</v>
      </c>
      <c r="BJ366" s="31" t="n">
        <f aca="false">INDEX(Curves!$A$12:$AZ$907,$BZ366,DQ366)</f>
        <v>0</v>
      </c>
      <c r="BK366" s="0"/>
      <c r="BL366" s="0"/>
      <c r="BM366" s="51" t="n">
        <f aca="false">BM365</f>
        <v>35916</v>
      </c>
      <c r="BN366" s="51" t="n">
        <f aca="false">EOMONTH(BM366,1)</f>
        <v>35976</v>
      </c>
      <c r="BO366" s="51" t="n">
        <f aca="false">EOMONTH(BN366,1)</f>
        <v>36007</v>
      </c>
      <c r="BP366" s="51" t="n">
        <f aca="false">EOMONTH(BO366,1)</f>
        <v>36038</v>
      </c>
      <c r="BQ366" s="51" t="n">
        <f aca="false">EOMONTH(BP366,1)</f>
        <v>36068</v>
      </c>
      <c r="BR366" s="51" t="n">
        <f aca="false">EOMONTH(BQ366,1)</f>
        <v>36099</v>
      </c>
      <c r="BS366" s="51" t="n">
        <f aca="false">EOMONTH(BR366,1)</f>
        <v>36129</v>
      </c>
      <c r="BT366" s="51" t="n">
        <f aca="false">EOMONTH(BS366,1)</f>
        <v>36160</v>
      </c>
      <c r="BU366" s="51" t="n">
        <f aca="false">EOMONTH(BT366,1)</f>
        <v>36191</v>
      </c>
      <c r="BV366" s="51" t="n">
        <f aca="false">EOMONTH(BU366,1)</f>
        <v>36219</v>
      </c>
      <c r="BW366" s="51" t="n">
        <f aca="false">EOMONTH(BV366,1)</f>
        <v>36250</v>
      </c>
      <c r="BX366" s="52"/>
      <c r="BZ366" s="34" t="n">
        <f aca="false">MATCH(C366,Curves!$C$12:$C$433,0)</f>
        <v>364</v>
      </c>
      <c r="CA366" s="34" t="n">
        <f aca="false">MATCH(CONCATENATE("NG ",TEXT($BM366,"mmm-yyyy")),Curves!$11:$11,0)</f>
        <v>20</v>
      </c>
      <c r="CB366" s="34" t="n">
        <f aca="false">MATCH(CONCATENATE("B ",TEXT($BM366,"mmm-yyyy")),Curves!$11:$11,0)</f>
        <v>8</v>
      </c>
      <c r="CC366" s="34" t="n">
        <f aca="false">MATCH(CONCATENATE("DISC ",TEXT($BM366,"mmm-yyyy")),Curves!$11:$11,0)</f>
        <v>32</v>
      </c>
      <c r="CD366" s="34"/>
      <c r="CE366" s="34" t="n">
        <f aca="false">MATCH(CONCATENATE("NG ",TEXT($BN366,"mmm-yyyy")),Curves!$11:$11,0)</f>
        <v>21</v>
      </c>
      <c r="CF366" s="34" t="n">
        <f aca="false">MATCH(CONCATENATE("B ",TEXT($BN366,"mmm-yyyy")),Curves!$11:$11,0)</f>
        <v>9</v>
      </c>
      <c r="CG366" s="34" t="n">
        <f aca="false">MATCH(CONCATENATE("DISC ",TEXT($BN366,"mmm-yyyy")),Curves!$11:$11,0)</f>
        <v>33</v>
      </c>
      <c r="CH366" s="34"/>
      <c r="CI366" s="34" t="n">
        <f aca="false">MATCH(CONCATENATE("NG ",TEXT($BO366,"mmm-yyyy")),Curves!$11:$11,0)</f>
        <v>22</v>
      </c>
      <c r="CJ366" s="34" t="n">
        <f aca="false">MATCH(CONCATENATE("B ",TEXT($BO366,"mmm-yyyy")),Curves!$11:$11,0)</f>
        <v>10</v>
      </c>
      <c r="CK366" s="34" t="n">
        <f aca="false">MATCH(CONCATENATE("DISC ",TEXT($BO366,"mmm-yyyy")),Curves!$11:$11,0)</f>
        <v>34</v>
      </c>
      <c r="CL366" s="34"/>
      <c r="CM366" s="34" t="n">
        <f aca="false">MATCH(CONCATENATE("NG ",TEXT($BP366,"mmm-yyyy")),Curves!$11:$11,0)</f>
        <v>23</v>
      </c>
      <c r="CN366" s="34" t="n">
        <f aca="false">MATCH(CONCATENATE("B ",TEXT($BP366,"mmm-yyyy")),Curves!$11:$11,0)</f>
        <v>11</v>
      </c>
      <c r="CO366" s="34" t="n">
        <f aca="false">MATCH(CONCATENATE("DISC ",TEXT($BP366,"mmm-yyyy")),Curves!$11:$11,0)</f>
        <v>35</v>
      </c>
      <c r="CP366" s="34"/>
      <c r="CQ366" s="34" t="n">
        <f aca="false">MATCH(CONCATENATE("NG ",TEXT($BQ366,"mmm-yyyy")),Curves!$11:$11,0)</f>
        <v>24</v>
      </c>
      <c r="CR366" s="34" t="n">
        <f aca="false">MATCH(CONCATENATE("B ",TEXT($BQ366,"mmm-yyyy")),Curves!$11:$11,0)</f>
        <v>12</v>
      </c>
      <c r="CS366" s="34" t="n">
        <f aca="false">MATCH(CONCATENATE("DISC ",TEXT($BQ366,"mmm-yyyy")),Curves!$11:$11,0)</f>
        <v>36</v>
      </c>
      <c r="CT366" s="34"/>
      <c r="CU366" s="34" t="n">
        <f aca="false">MATCH(CONCATENATE("NG ",TEXT($BR366,"mmm-yyyy")),Curves!$11:$11,0)</f>
        <v>25</v>
      </c>
      <c r="CV366" s="34" t="n">
        <f aca="false">MATCH(CONCATENATE("B ",TEXT($BR366,"mmm-yyyy")),Curves!$11:$11,0)</f>
        <v>13</v>
      </c>
      <c r="CW366" s="34" t="n">
        <f aca="false">MATCH(CONCATENATE("DISC ",TEXT($BR366,"mmm-yyyy")),Curves!$11:$11,0)</f>
        <v>37</v>
      </c>
      <c r="CX366" s="34"/>
      <c r="CY366" s="34" t="n">
        <f aca="false">MATCH(CONCATENATE("NG ",TEXT($BS366,"mmm-yyyy")),Curves!$11:$11,0)</f>
        <v>26</v>
      </c>
      <c r="CZ366" s="34" t="n">
        <f aca="false">MATCH(CONCATENATE("B ",TEXT($BS366,"mmm-yyyy")),Curves!$11:$11,0)</f>
        <v>14</v>
      </c>
      <c r="DA366" s="34" t="n">
        <f aca="false">MATCH(CONCATENATE("DISC ",TEXT($BS366,"mmm-yyyy")),Curves!$11:$11,0)</f>
        <v>38</v>
      </c>
      <c r="DB366" s="34"/>
      <c r="DC366" s="34" t="n">
        <f aca="false">MATCH(CONCATENATE("NG ",TEXT($BT366,"mmm-yyyy")),Curves!$11:$11,0)</f>
        <v>27</v>
      </c>
      <c r="DD366" s="34" t="n">
        <f aca="false">MATCH(CONCATENATE("B ",TEXT($BT366,"mmm-yyyy")),Curves!$11:$11,0)</f>
        <v>15</v>
      </c>
      <c r="DE366" s="34" t="n">
        <f aca="false">MATCH(CONCATENATE("DISC ",TEXT($BT366,"mmm-yyyy")),Curves!$11:$11,0)</f>
        <v>39</v>
      </c>
      <c r="DF366" s="34"/>
      <c r="DG366" s="34" t="n">
        <f aca="false">MATCH(CONCATENATE("NG ",TEXT($BU366,"mmm-yyyy")),Curves!$11:$11,0)</f>
        <v>28</v>
      </c>
      <c r="DH366" s="34" t="n">
        <f aca="false">MATCH(CONCATENATE("B ",TEXT($BU366,"mmm-yyyy")),Curves!$11:$11,0)</f>
        <v>16</v>
      </c>
      <c r="DI366" s="34" t="n">
        <f aca="false">MATCH(CONCATENATE("DISC ",TEXT($BU366,"mmm-yyyy")),Curves!$11:$11,0)</f>
        <v>40</v>
      </c>
      <c r="DK366" s="34" t="n">
        <f aca="false">MATCH(CONCATENATE("NG ",TEXT($BV366,"mmm-yyyy")),Curves!$11:$11,0)</f>
        <v>29</v>
      </c>
      <c r="DL366" s="34" t="n">
        <f aca="false">MATCH(CONCATENATE("B ",TEXT($BV366,"mmm-yyyy")),Curves!$11:$11,0)</f>
        <v>17</v>
      </c>
      <c r="DM366" s="34" t="n">
        <f aca="false">MATCH(CONCATENATE("DISC ",TEXT($BV366,"mmm-yyyy")),Curves!$11:$11,0)</f>
        <v>41</v>
      </c>
      <c r="DO366" s="34" t="n">
        <f aca="false">MATCH(CONCATENATE("NG ",TEXT($BW366,"mmm-yyyy")),Curves!$11:$11,0)</f>
        <v>30</v>
      </c>
      <c r="DP366" s="34" t="n">
        <f aca="false">MATCH(CONCATENATE("B ",TEXT($BW366,"mmm-yyyy")),Curves!$11:$11,0)</f>
        <v>18</v>
      </c>
      <c r="DQ366" s="34" t="n">
        <f aca="false">MATCH(CONCATENATE("DISC ",TEXT($BW366,"mmm-yyyy")),Curves!$11:$11,0)</f>
        <v>42</v>
      </c>
    </row>
    <row r="367" customFormat="false" ht="12.75" hidden="false" customHeight="false" outlineLevel="0" collapsed="false">
      <c r="B367" s="26" t="n">
        <f aca="false">IF(C367&lt;&gt;"",IF(C367&gt;=(WORKDAY(EOMONTH(C367,0)+1,-2)),EOMONTH(EOMONTH(C367,0)+1,0)+1,EOMONTH(C367,0)+1),"")</f>
        <v>36281</v>
      </c>
      <c r="C367" s="45" t="n">
        <f aca="false">IF(Curves!C376&lt;&gt;"",Curves!C376,"")</f>
        <v>36250</v>
      </c>
      <c r="D367" s="46"/>
      <c r="E367" s="47" t="n">
        <f aca="false">(T367+U367)*V367</f>
        <v>0</v>
      </c>
      <c r="F367" s="47" t="n">
        <f aca="false">(X367+Y367)*Z367</f>
        <v>0</v>
      </c>
      <c r="G367" s="47" t="n">
        <f aca="false">(AB367+AC367)*AD367</f>
        <v>0</v>
      </c>
      <c r="H367" s="47" t="n">
        <f aca="false">(AF367+AG367)*AH367</f>
        <v>0</v>
      </c>
      <c r="I367" s="47" t="n">
        <f aca="false">(AJ367+AK367)*AL367</f>
        <v>0</v>
      </c>
      <c r="J367" s="47" t="n">
        <f aca="false">(AN367+AO367)*AP367</f>
        <v>0</v>
      </c>
      <c r="K367" s="47" t="n">
        <f aca="false">(AR367+AS367)*AT367</f>
        <v>0</v>
      </c>
      <c r="L367" s="47" t="n">
        <f aca="false">(AV367+AW367)*AX367</f>
        <v>0</v>
      </c>
      <c r="M367" s="47" t="n">
        <f aca="false">(AZ367+BA367)*BB367</f>
        <v>0</v>
      </c>
      <c r="N367" s="47" t="n">
        <f aca="false">(BD367+BE367)*BF367</f>
        <v>0</v>
      </c>
      <c r="O367" s="48" t="n">
        <f aca="false">(BH367+BI367)*BJ367</f>
        <v>0</v>
      </c>
      <c r="P367" s="49" t="n">
        <f aca="false">MAX(E367:O367)</f>
        <v>0</v>
      </c>
      <c r="Q367" s="49" t="n">
        <f aca="false">MIN(O367)</f>
        <v>0</v>
      </c>
      <c r="R367" s="50" t="n">
        <f aca="false">P367-Q367</f>
        <v>0</v>
      </c>
      <c r="T367" s="31" t="n">
        <f aca="false">INDEX(Curves!$A$12:$AZ$907,$BZ367,CA367)</f>
        <v>0</v>
      </c>
      <c r="U367" s="31" t="n">
        <f aca="false">INDEX(Curves!$A$12:$AZ$907,$BZ367,CB367)</f>
        <v>0</v>
      </c>
      <c r="V367" s="31" t="n">
        <f aca="false">INDEX(Curves!$A$12:$AZ$907,$BZ367,CC367)</f>
        <v>0</v>
      </c>
      <c r="W367" s="31"/>
      <c r="X367" s="31" t="n">
        <f aca="false">INDEX(Curves!$A$12:$AZ$907,$BZ367,CE367)</f>
        <v>0</v>
      </c>
      <c r="Y367" s="31" t="n">
        <f aca="false">INDEX(Curves!$A$12:$AZ$907,$BZ367,CF367)</f>
        <v>0</v>
      </c>
      <c r="Z367" s="31" t="n">
        <f aca="false">INDEX(Curves!$A$12:$AZ$907,$BZ367,CG367)</f>
        <v>0</v>
      </c>
      <c r="AA367" s="31"/>
      <c r="AB367" s="31" t="n">
        <f aca="false">INDEX(Curves!$A$12:$AZ$907,$BZ367,CI367)</f>
        <v>0</v>
      </c>
      <c r="AC367" s="31" t="n">
        <f aca="false">INDEX(Curves!$A$12:$AZ$907,$BZ367,CJ367)</f>
        <v>0</v>
      </c>
      <c r="AD367" s="31" t="n">
        <f aca="false">INDEX(Curves!$A$12:$AZ$907,$BZ367,CK367)</f>
        <v>0</v>
      </c>
      <c r="AE367" s="31"/>
      <c r="AF367" s="31" t="n">
        <f aca="false">INDEX(Curves!$A$12:$AZ$907,$BZ367,CM367)</f>
        <v>0</v>
      </c>
      <c r="AG367" s="31" t="n">
        <f aca="false">INDEX(Curves!$A$12:$AZ$907,$BZ367,CN367)</f>
        <v>0</v>
      </c>
      <c r="AH367" s="31" t="n">
        <f aca="false">INDEX(Curves!$A$12:$AZ$907,$BZ367,CO367)</f>
        <v>0</v>
      </c>
      <c r="AI367" s="31"/>
      <c r="AJ367" s="31" t="n">
        <f aca="false">INDEX(Curves!$A$12:$AZ$907,$BZ367,CQ367)</f>
        <v>0</v>
      </c>
      <c r="AK367" s="31" t="n">
        <f aca="false">INDEX(Curves!$A$12:$AZ$907,$BZ367,CR367)</f>
        <v>0</v>
      </c>
      <c r="AL367" s="31" t="n">
        <f aca="false">INDEX(Curves!$A$12:$AZ$907,$BZ367,CS367)</f>
        <v>0</v>
      </c>
      <c r="AM367" s="31"/>
      <c r="AN367" s="31" t="n">
        <f aca="false">INDEX(Curves!$A$12:$AZ$907,$BZ367,CU367)</f>
        <v>0</v>
      </c>
      <c r="AO367" s="31" t="n">
        <f aca="false">INDEX(Curves!$A$12:$AZ$907,$BZ367,CV367)</f>
        <v>0</v>
      </c>
      <c r="AP367" s="31" t="n">
        <f aca="false">INDEX(Curves!$A$12:$AZ$907,$BZ367,CW367)</f>
        <v>0</v>
      </c>
      <c r="AQ367" s="31"/>
      <c r="AR367" s="31" t="n">
        <f aca="false">INDEX(Curves!$A$12:$AZ$907,$BZ367,CY367)</f>
        <v>0</v>
      </c>
      <c r="AS367" s="31" t="n">
        <f aca="false">INDEX(Curves!$A$12:$AZ$907,$BZ367,CZ367)</f>
        <v>0</v>
      </c>
      <c r="AT367" s="31" t="n">
        <f aca="false">INDEX(Curves!$A$12:$AZ$907,$BZ367,DA367)</f>
        <v>0</v>
      </c>
      <c r="AU367" s="31"/>
      <c r="AV367" s="31" t="n">
        <f aca="false">INDEX(Curves!$A$12:$AZ$907,$BZ367,DC367)</f>
        <v>0</v>
      </c>
      <c r="AW367" s="31" t="n">
        <f aca="false">INDEX(Curves!$A$12:$AZ$907,$BZ367,DD367)</f>
        <v>0</v>
      </c>
      <c r="AX367" s="31" t="n">
        <f aca="false">INDEX(Curves!$A$12:$AZ$907,$BZ367,DE367)</f>
        <v>0</v>
      </c>
      <c r="AY367" s="31"/>
      <c r="AZ367" s="31" t="n">
        <f aca="false">INDEX(Curves!$A$12:$AZ$907,$BZ367,DG367)</f>
        <v>0</v>
      </c>
      <c r="BA367" s="31" t="n">
        <f aca="false">INDEX(Curves!$A$12:$AZ$907,$BZ367,DH367)</f>
        <v>0</v>
      </c>
      <c r="BB367" s="31" t="n">
        <f aca="false">INDEX(Curves!$A$12:$AZ$907,$BZ367,DI367)</f>
        <v>0</v>
      </c>
      <c r="BC367" s="31"/>
      <c r="BD367" s="31" t="n">
        <f aca="false">INDEX(Curves!$A$12:$AZ$907,$BZ367,DK367)</f>
        <v>0</v>
      </c>
      <c r="BE367" s="31" t="n">
        <f aca="false">INDEX(Curves!$A$12:$AZ$907,$BZ367,DL367)</f>
        <v>0</v>
      </c>
      <c r="BF367" s="31" t="n">
        <f aca="false">INDEX(Curves!$A$12:$AZ$907,$BZ367,DM367)</f>
        <v>0</v>
      </c>
      <c r="BG367" s="31"/>
      <c r="BH367" s="31" t="n">
        <f aca="false">INDEX(Curves!$A$12:$AZ$907,$BZ367,DO367)</f>
        <v>0</v>
      </c>
      <c r="BI367" s="31" t="n">
        <f aca="false">INDEX(Curves!$A$12:$AZ$907,$BZ367,DP367)</f>
        <v>0</v>
      </c>
      <c r="BJ367" s="31" t="n">
        <f aca="false">INDEX(Curves!$A$12:$AZ$907,$BZ367,DQ367)</f>
        <v>0</v>
      </c>
      <c r="BK367" s="0"/>
      <c r="BL367" s="0"/>
      <c r="BM367" s="51" t="n">
        <f aca="false">BM366</f>
        <v>35916</v>
      </c>
      <c r="BN367" s="51" t="n">
        <f aca="false">EOMONTH(BM367,1)</f>
        <v>35976</v>
      </c>
      <c r="BO367" s="51" t="n">
        <f aca="false">EOMONTH(BN367,1)</f>
        <v>36007</v>
      </c>
      <c r="BP367" s="51" t="n">
        <f aca="false">EOMONTH(BO367,1)</f>
        <v>36038</v>
      </c>
      <c r="BQ367" s="51" t="n">
        <f aca="false">EOMONTH(BP367,1)</f>
        <v>36068</v>
      </c>
      <c r="BR367" s="51" t="n">
        <f aca="false">EOMONTH(BQ367,1)</f>
        <v>36099</v>
      </c>
      <c r="BS367" s="51" t="n">
        <f aca="false">EOMONTH(BR367,1)</f>
        <v>36129</v>
      </c>
      <c r="BT367" s="51" t="n">
        <f aca="false">EOMONTH(BS367,1)</f>
        <v>36160</v>
      </c>
      <c r="BU367" s="51" t="n">
        <f aca="false">EOMONTH(BT367,1)</f>
        <v>36191</v>
      </c>
      <c r="BV367" s="51" t="n">
        <f aca="false">EOMONTH(BU367,1)</f>
        <v>36219</v>
      </c>
      <c r="BW367" s="51" t="n">
        <f aca="false">EOMONTH(BV367,1)</f>
        <v>36250</v>
      </c>
      <c r="BX367" s="52"/>
      <c r="BZ367" s="34" t="n">
        <f aca="false">MATCH(C367,Curves!$C$12:$C$433,0)</f>
        <v>365</v>
      </c>
      <c r="CA367" s="34" t="n">
        <f aca="false">MATCH(CONCATENATE("NG ",TEXT($BM367,"mmm-yyyy")),Curves!$11:$11,0)</f>
        <v>20</v>
      </c>
      <c r="CB367" s="34" t="n">
        <f aca="false">MATCH(CONCATENATE("B ",TEXT($BM367,"mmm-yyyy")),Curves!$11:$11,0)</f>
        <v>8</v>
      </c>
      <c r="CC367" s="34" t="n">
        <f aca="false">MATCH(CONCATENATE("DISC ",TEXT($BM367,"mmm-yyyy")),Curves!$11:$11,0)</f>
        <v>32</v>
      </c>
      <c r="CD367" s="34"/>
      <c r="CE367" s="34" t="n">
        <f aca="false">MATCH(CONCATENATE("NG ",TEXT($BN367,"mmm-yyyy")),Curves!$11:$11,0)</f>
        <v>21</v>
      </c>
      <c r="CF367" s="34" t="n">
        <f aca="false">MATCH(CONCATENATE("B ",TEXT($BN367,"mmm-yyyy")),Curves!$11:$11,0)</f>
        <v>9</v>
      </c>
      <c r="CG367" s="34" t="n">
        <f aca="false">MATCH(CONCATENATE("DISC ",TEXT($BN367,"mmm-yyyy")),Curves!$11:$11,0)</f>
        <v>33</v>
      </c>
      <c r="CH367" s="34"/>
      <c r="CI367" s="34" t="n">
        <f aca="false">MATCH(CONCATENATE("NG ",TEXT($BO367,"mmm-yyyy")),Curves!$11:$11,0)</f>
        <v>22</v>
      </c>
      <c r="CJ367" s="34" t="n">
        <f aca="false">MATCH(CONCATENATE("B ",TEXT($BO367,"mmm-yyyy")),Curves!$11:$11,0)</f>
        <v>10</v>
      </c>
      <c r="CK367" s="34" t="n">
        <f aca="false">MATCH(CONCATENATE("DISC ",TEXT($BO367,"mmm-yyyy")),Curves!$11:$11,0)</f>
        <v>34</v>
      </c>
      <c r="CL367" s="34"/>
      <c r="CM367" s="34" t="n">
        <f aca="false">MATCH(CONCATENATE("NG ",TEXT($BP367,"mmm-yyyy")),Curves!$11:$11,0)</f>
        <v>23</v>
      </c>
      <c r="CN367" s="34" t="n">
        <f aca="false">MATCH(CONCATENATE("B ",TEXT($BP367,"mmm-yyyy")),Curves!$11:$11,0)</f>
        <v>11</v>
      </c>
      <c r="CO367" s="34" t="n">
        <f aca="false">MATCH(CONCATENATE("DISC ",TEXT($BP367,"mmm-yyyy")),Curves!$11:$11,0)</f>
        <v>35</v>
      </c>
      <c r="CP367" s="34"/>
      <c r="CQ367" s="34" t="n">
        <f aca="false">MATCH(CONCATENATE("NG ",TEXT($BQ367,"mmm-yyyy")),Curves!$11:$11,0)</f>
        <v>24</v>
      </c>
      <c r="CR367" s="34" t="n">
        <f aca="false">MATCH(CONCATENATE("B ",TEXT($BQ367,"mmm-yyyy")),Curves!$11:$11,0)</f>
        <v>12</v>
      </c>
      <c r="CS367" s="34" t="n">
        <f aca="false">MATCH(CONCATENATE("DISC ",TEXT($BQ367,"mmm-yyyy")),Curves!$11:$11,0)</f>
        <v>36</v>
      </c>
      <c r="CT367" s="34"/>
      <c r="CU367" s="34" t="n">
        <f aca="false">MATCH(CONCATENATE("NG ",TEXT($BR367,"mmm-yyyy")),Curves!$11:$11,0)</f>
        <v>25</v>
      </c>
      <c r="CV367" s="34" t="n">
        <f aca="false">MATCH(CONCATENATE("B ",TEXT($BR367,"mmm-yyyy")),Curves!$11:$11,0)</f>
        <v>13</v>
      </c>
      <c r="CW367" s="34" t="n">
        <f aca="false">MATCH(CONCATENATE("DISC ",TEXT($BR367,"mmm-yyyy")),Curves!$11:$11,0)</f>
        <v>37</v>
      </c>
      <c r="CX367" s="34"/>
      <c r="CY367" s="34" t="n">
        <f aca="false">MATCH(CONCATENATE("NG ",TEXT($BS367,"mmm-yyyy")),Curves!$11:$11,0)</f>
        <v>26</v>
      </c>
      <c r="CZ367" s="34" t="n">
        <f aca="false">MATCH(CONCATENATE("B ",TEXT($BS367,"mmm-yyyy")),Curves!$11:$11,0)</f>
        <v>14</v>
      </c>
      <c r="DA367" s="34" t="n">
        <f aca="false">MATCH(CONCATENATE("DISC ",TEXT($BS367,"mmm-yyyy")),Curves!$11:$11,0)</f>
        <v>38</v>
      </c>
      <c r="DB367" s="34"/>
      <c r="DC367" s="34" t="n">
        <f aca="false">MATCH(CONCATENATE("NG ",TEXT($BT367,"mmm-yyyy")),Curves!$11:$11,0)</f>
        <v>27</v>
      </c>
      <c r="DD367" s="34" t="n">
        <f aca="false">MATCH(CONCATENATE("B ",TEXT($BT367,"mmm-yyyy")),Curves!$11:$11,0)</f>
        <v>15</v>
      </c>
      <c r="DE367" s="34" t="n">
        <f aca="false">MATCH(CONCATENATE("DISC ",TEXT($BT367,"mmm-yyyy")),Curves!$11:$11,0)</f>
        <v>39</v>
      </c>
      <c r="DF367" s="34"/>
      <c r="DG367" s="34" t="n">
        <f aca="false">MATCH(CONCATENATE("NG ",TEXT($BU367,"mmm-yyyy")),Curves!$11:$11,0)</f>
        <v>28</v>
      </c>
      <c r="DH367" s="34" t="n">
        <f aca="false">MATCH(CONCATENATE("B ",TEXT($BU367,"mmm-yyyy")),Curves!$11:$11,0)</f>
        <v>16</v>
      </c>
      <c r="DI367" s="34" t="n">
        <f aca="false">MATCH(CONCATENATE("DISC ",TEXT($BU367,"mmm-yyyy")),Curves!$11:$11,0)</f>
        <v>40</v>
      </c>
      <c r="DK367" s="34" t="n">
        <f aca="false">MATCH(CONCATENATE("NG ",TEXT($BV367,"mmm-yyyy")),Curves!$11:$11,0)</f>
        <v>29</v>
      </c>
      <c r="DL367" s="34" t="n">
        <f aca="false">MATCH(CONCATENATE("B ",TEXT($BV367,"mmm-yyyy")),Curves!$11:$11,0)</f>
        <v>17</v>
      </c>
      <c r="DM367" s="34" t="n">
        <f aca="false">MATCH(CONCATENATE("DISC ",TEXT($BV367,"mmm-yyyy")),Curves!$11:$11,0)</f>
        <v>41</v>
      </c>
      <c r="DO367" s="34" t="n">
        <f aca="false">MATCH(CONCATENATE("NG ",TEXT($BW367,"mmm-yyyy")),Curves!$11:$11,0)</f>
        <v>30</v>
      </c>
      <c r="DP367" s="34" t="n">
        <f aca="false">MATCH(CONCATENATE("B ",TEXT($BW367,"mmm-yyyy")),Curves!$11:$11,0)</f>
        <v>18</v>
      </c>
      <c r="DQ367" s="34" t="n">
        <f aca="false">MATCH(CONCATENATE("DISC ",TEXT($BW367,"mmm-yyyy")),Curves!$11:$11,0)</f>
        <v>42</v>
      </c>
    </row>
    <row r="368" customFormat="false" ht="12.75" hidden="false" customHeight="false" outlineLevel="0" collapsed="false">
      <c r="B368" s="26" t="n">
        <f aca="false">IF(C368&lt;&gt;"",IF(C368&gt;=(WORKDAY(EOMONTH(C368,0)+1,-2)),EOMONTH(EOMONTH(C368,0)+1,0)+1,EOMONTH(C368,0)+1),"")</f>
        <v>36647</v>
      </c>
      <c r="C368" s="45" t="n">
        <f aca="false">IF(Curves!C377&lt;&gt;"",Curves!C377,"")</f>
        <v>36616</v>
      </c>
      <c r="D368" s="46"/>
      <c r="E368" s="47" t="n">
        <f aca="false">(T368+U368)*V368</f>
        <v>0</v>
      </c>
      <c r="F368" s="47" t="n">
        <f aca="false">(X368+Y368)*Z368</f>
        <v>0</v>
      </c>
      <c r="G368" s="47" t="n">
        <f aca="false">(AB368+AC368)*AD368</f>
        <v>0</v>
      </c>
      <c r="H368" s="47" t="n">
        <f aca="false">(AF368+AG368)*AH368</f>
        <v>0</v>
      </c>
      <c r="I368" s="47" t="n">
        <f aca="false">(AJ368+AK368)*AL368</f>
        <v>0</v>
      </c>
      <c r="J368" s="47" t="n">
        <f aca="false">(AN368+AO368)*AP368</f>
        <v>0</v>
      </c>
      <c r="K368" s="47" t="n">
        <f aca="false">(AR368+AS368)*AT368</f>
        <v>0</v>
      </c>
      <c r="L368" s="47" t="n">
        <f aca="false">(AV368+AW368)*AX368</f>
        <v>0</v>
      </c>
      <c r="M368" s="47" t="n">
        <f aca="false">(AZ368+BA368)*BB368</f>
        <v>0</v>
      </c>
      <c r="N368" s="47" t="n">
        <f aca="false">(BD368+BE368)*BF368</f>
        <v>0</v>
      </c>
      <c r="O368" s="48" t="n">
        <f aca="false">(BH368+BI368)*BJ368</f>
        <v>0</v>
      </c>
      <c r="P368" s="49" t="n">
        <f aca="false">MAX(E368:O368)</f>
        <v>0</v>
      </c>
      <c r="Q368" s="49" t="n">
        <f aca="false">MIN(O368)</f>
        <v>0</v>
      </c>
      <c r="R368" s="50" t="n">
        <f aca="false">P368-Q368</f>
        <v>0</v>
      </c>
      <c r="T368" s="31" t="n">
        <f aca="false">INDEX(Curves!$A$12:$AZ$907,$BZ368,CA368)</f>
        <v>0</v>
      </c>
      <c r="U368" s="31" t="n">
        <f aca="false">INDEX(Curves!$A$12:$AZ$907,$BZ368,CB368)</f>
        <v>0</v>
      </c>
      <c r="V368" s="31" t="n">
        <f aca="false">INDEX(Curves!$A$12:$AZ$907,$BZ368,CC368)</f>
        <v>0</v>
      </c>
      <c r="W368" s="31"/>
      <c r="X368" s="31" t="n">
        <f aca="false">INDEX(Curves!$A$12:$AZ$907,$BZ368,CE368)</f>
        <v>0</v>
      </c>
      <c r="Y368" s="31" t="n">
        <f aca="false">INDEX(Curves!$A$12:$AZ$907,$BZ368,CF368)</f>
        <v>0</v>
      </c>
      <c r="Z368" s="31" t="n">
        <f aca="false">INDEX(Curves!$A$12:$AZ$907,$BZ368,CG368)</f>
        <v>0</v>
      </c>
      <c r="AA368" s="31"/>
      <c r="AB368" s="31" t="n">
        <f aca="false">INDEX(Curves!$A$12:$AZ$907,$BZ368,CI368)</f>
        <v>0</v>
      </c>
      <c r="AC368" s="31" t="n">
        <f aca="false">INDEX(Curves!$A$12:$AZ$907,$BZ368,CJ368)</f>
        <v>0</v>
      </c>
      <c r="AD368" s="31" t="n">
        <f aca="false">INDEX(Curves!$A$12:$AZ$907,$BZ368,CK368)</f>
        <v>0</v>
      </c>
      <c r="AE368" s="31"/>
      <c r="AF368" s="31" t="n">
        <f aca="false">INDEX(Curves!$A$12:$AZ$907,$BZ368,CM368)</f>
        <v>0</v>
      </c>
      <c r="AG368" s="31" t="n">
        <f aca="false">INDEX(Curves!$A$12:$AZ$907,$BZ368,CN368)</f>
        <v>0</v>
      </c>
      <c r="AH368" s="31" t="n">
        <f aca="false">INDEX(Curves!$A$12:$AZ$907,$BZ368,CO368)</f>
        <v>0</v>
      </c>
      <c r="AI368" s="31"/>
      <c r="AJ368" s="31" t="n">
        <f aca="false">INDEX(Curves!$A$12:$AZ$907,$BZ368,CQ368)</f>
        <v>0</v>
      </c>
      <c r="AK368" s="31" t="n">
        <f aca="false">INDEX(Curves!$A$12:$AZ$907,$BZ368,CR368)</f>
        <v>0</v>
      </c>
      <c r="AL368" s="31" t="n">
        <f aca="false">INDEX(Curves!$A$12:$AZ$907,$BZ368,CS368)</f>
        <v>0</v>
      </c>
      <c r="AM368" s="31"/>
      <c r="AN368" s="31" t="n">
        <f aca="false">INDEX(Curves!$A$12:$AZ$907,$BZ368,CU368)</f>
        <v>0</v>
      </c>
      <c r="AO368" s="31" t="n">
        <f aca="false">INDEX(Curves!$A$12:$AZ$907,$BZ368,CV368)</f>
        <v>0</v>
      </c>
      <c r="AP368" s="31" t="n">
        <f aca="false">INDEX(Curves!$A$12:$AZ$907,$BZ368,CW368)</f>
        <v>0</v>
      </c>
      <c r="AQ368" s="31"/>
      <c r="AR368" s="31" t="n">
        <f aca="false">INDEX(Curves!$A$12:$AZ$907,$BZ368,CY368)</f>
        <v>0</v>
      </c>
      <c r="AS368" s="31" t="n">
        <f aca="false">INDEX(Curves!$A$12:$AZ$907,$BZ368,CZ368)</f>
        <v>0</v>
      </c>
      <c r="AT368" s="31" t="n">
        <f aca="false">INDEX(Curves!$A$12:$AZ$907,$BZ368,DA368)</f>
        <v>0</v>
      </c>
      <c r="AU368" s="31"/>
      <c r="AV368" s="31" t="n">
        <f aca="false">INDEX(Curves!$A$12:$AZ$907,$BZ368,DC368)</f>
        <v>0</v>
      </c>
      <c r="AW368" s="31" t="n">
        <f aca="false">INDEX(Curves!$A$12:$AZ$907,$BZ368,DD368)</f>
        <v>0</v>
      </c>
      <c r="AX368" s="31" t="n">
        <f aca="false">INDEX(Curves!$A$12:$AZ$907,$BZ368,DE368)</f>
        <v>0</v>
      </c>
      <c r="AY368" s="31"/>
      <c r="AZ368" s="31" t="n">
        <f aca="false">INDEX(Curves!$A$12:$AZ$907,$BZ368,DG368)</f>
        <v>0</v>
      </c>
      <c r="BA368" s="31" t="n">
        <f aca="false">INDEX(Curves!$A$12:$AZ$907,$BZ368,DH368)</f>
        <v>0</v>
      </c>
      <c r="BB368" s="31" t="n">
        <f aca="false">INDEX(Curves!$A$12:$AZ$907,$BZ368,DI368)</f>
        <v>0</v>
      </c>
      <c r="BC368" s="31"/>
      <c r="BD368" s="31" t="n">
        <f aca="false">INDEX(Curves!$A$12:$AZ$907,$BZ368,DK368)</f>
        <v>0</v>
      </c>
      <c r="BE368" s="31" t="n">
        <f aca="false">INDEX(Curves!$A$12:$AZ$907,$BZ368,DL368)</f>
        <v>0</v>
      </c>
      <c r="BF368" s="31" t="n">
        <f aca="false">INDEX(Curves!$A$12:$AZ$907,$BZ368,DM368)</f>
        <v>0</v>
      </c>
      <c r="BG368" s="31"/>
      <c r="BH368" s="31" t="n">
        <f aca="false">INDEX(Curves!$A$12:$AZ$907,$BZ368,DO368)</f>
        <v>0</v>
      </c>
      <c r="BI368" s="31" t="n">
        <f aca="false">INDEX(Curves!$A$12:$AZ$907,$BZ368,DP368)</f>
        <v>0</v>
      </c>
      <c r="BJ368" s="31" t="n">
        <f aca="false">INDEX(Curves!$A$12:$AZ$907,$BZ368,DQ368)</f>
        <v>0</v>
      </c>
      <c r="BK368" s="0"/>
      <c r="BL368" s="0"/>
      <c r="BM368" s="51" t="n">
        <f aca="false">BM367</f>
        <v>35916</v>
      </c>
      <c r="BN368" s="51" t="n">
        <f aca="false">EOMONTH(BM368,1)</f>
        <v>35976</v>
      </c>
      <c r="BO368" s="51" t="n">
        <f aca="false">EOMONTH(BN368,1)</f>
        <v>36007</v>
      </c>
      <c r="BP368" s="51" t="n">
        <f aca="false">EOMONTH(BO368,1)</f>
        <v>36038</v>
      </c>
      <c r="BQ368" s="51" t="n">
        <f aca="false">EOMONTH(BP368,1)</f>
        <v>36068</v>
      </c>
      <c r="BR368" s="51" t="n">
        <f aca="false">EOMONTH(BQ368,1)</f>
        <v>36099</v>
      </c>
      <c r="BS368" s="51" t="n">
        <f aca="false">EOMONTH(BR368,1)</f>
        <v>36129</v>
      </c>
      <c r="BT368" s="51" t="n">
        <f aca="false">EOMONTH(BS368,1)</f>
        <v>36160</v>
      </c>
      <c r="BU368" s="51" t="n">
        <f aca="false">EOMONTH(BT368,1)</f>
        <v>36191</v>
      </c>
      <c r="BV368" s="51" t="n">
        <f aca="false">EOMONTH(BU368,1)</f>
        <v>36219</v>
      </c>
      <c r="BW368" s="51" t="n">
        <f aca="false">EOMONTH(BV368,1)</f>
        <v>36250</v>
      </c>
      <c r="BX368" s="52"/>
      <c r="BZ368" s="34" t="n">
        <f aca="false">MATCH(C368,Curves!$C$12:$C$433,0)</f>
        <v>366</v>
      </c>
      <c r="CA368" s="34" t="n">
        <f aca="false">MATCH(CONCATENATE("NG ",TEXT($BM368,"mmm-yyyy")),Curves!$11:$11,0)</f>
        <v>20</v>
      </c>
      <c r="CB368" s="34" t="n">
        <f aca="false">MATCH(CONCATENATE("B ",TEXT($BM368,"mmm-yyyy")),Curves!$11:$11,0)</f>
        <v>8</v>
      </c>
      <c r="CC368" s="34" t="n">
        <f aca="false">MATCH(CONCATENATE("DISC ",TEXT($BM368,"mmm-yyyy")),Curves!$11:$11,0)</f>
        <v>32</v>
      </c>
      <c r="CD368" s="34"/>
      <c r="CE368" s="34" t="n">
        <f aca="false">MATCH(CONCATENATE("NG ",TEXT($BN368,"mmm-yyyy")),Curves!$11:$11,0)</f>
        <v>21</v>
      </c>
      <c r="CF368" s="34" t="n">
        <f aca="false">MATCH(CONCATENATE("B ",TEXT($BN368,"mmm-yyyy")),Curves!$11:$11,0)</f>
        <v>9</v>
      </c>
      <c r="CG368" s="34" t="n">
        <f aca="false">MATCH(CONCATENATE("DISC ",TEXT($BN368,"mmm-yyyy")),Curves!$11:$11,0)</f>
        <v>33</v>
      </c>
      <c r="CH368" s="34"/>
      <c r="CI368" s="34" t="n">
        <f aca="false">MATCH(CONCATENATE("NG ",TEXT($BO368,"mmm-yyyy")),Curves!$11:$11,0)</f>
        <v>22</v>
      </c>
      <c r="CJ368" s="34" t="n">
        <f aca="false">MATCH(CONCATENATE("B ",TEXT($BO368,"mmm-yyyy")),Curves!$11:$11,0)</f>
        <v>10</v>
      </c>
      <c r="CK368" s="34" t="n">
        <f aca="false">MATCH(CONCATENATE("DISC ",TEXT($BO368,"mmm-yyyy")),Curves!$11:$11,0)</f>
        <v>34</v>
      </c>
      <c r="CL368" s="34"/>
      <c r="CM368" s="34" t="n">
        <f aca="false">MATCH(CONCATENATE("NG ",TEXT($BP368,"mmm-yyyy")),Curves!$11:$11,0)</f>
        <v>23</v>
      </c>
      <c r="CN368" s="34" t="n">
        <f aca="false">MATCH(CONCATENATE("B ",TEXT($BP368,"mmm-yyyy")),Curves!$11:$11,0)</f>
        <v>11</v>
      </c>
      <c r="CO368" s="34" t="n">
        <f aca="false">MATCH(CONCATENATE("DISC ",TEXT($BP368,"mmm-yyyy")),Curves!$11:$11,0)</f>
        <v>35</v>
      </c>
      <c r="CP368" s="34"/>
      <c r="CQ368" s="34" t="n">
        <f aca="false">MATCH(CONCATENATE("NG ",TEXT($BQ368,"mmm-yyyy")),Curves!$11:$11,0)</f>
        <v>24</v>
      </c>
      <c r="CR368" s="34" t="n">
        <f aca="false">MATCH(CONCATENATE("B ",TEXT($BQ368,"mmm-yyyy")),Curves!$11:$11,0)</f>
        <v>12</v>
      </c>
      <c r="CS368" s="34" t="n">
        <f aca="false">MATCH(CONCATENATE("DISC ",TEXT($BQ368,"mmm-yyyy")),Curves!$11:$11,0)</f>
        <v>36</v>
      </c>
      <c r="CT368" s="34"/>
      <c r="CU368" s="34" t="n">
        <f aca="false">MATCH(CONCATENATE("NG ",TEXT($BR368,"mmm-yyyy")),Curves!$11:$11,0)</f>
        <v>25</v>
      </c>
      <c r="CV368" s="34" t="n">
        <f aca="false">MATCH(CONCATENATE("B ",TEXT($BR368,"mmm-yyyy")),Curves!$11:$11,0)</f>
        <v>13</v>
      </c>
      <c r="CW368" s="34" t="n">
        <f aca="false">MATCH(CONCATENATE("DISC ",TEXT($BR368,"mmm-yyyy")),Curves!$11:$11,0)</f>
        <v>37</v>
      </c>
      <c r="CX368" s="34"/>
      <c r="CY368" s="34" t="n">
        <f aca="false">MATCH(CONCATENATE("NG ",TEXT($BS368,"mmm-yyyy")),Curves!$11:$11,0)</f>
        <v>26</v>
      </c>
      <c r="CZ368" s="34" t="n">
        <f aca="false">MATCH(CONCATENATE("B ",TEXT($BS368,"mmm-yyyy")),Curves!$11:$11,0)</f>
        <v>14</v>
      </c>
      <c r="DA368" s="34" t="n">
        <f aca="false">MATCH(CONCATENATE("DISC ",TEXT($BS368,"mmm-yyyy")),Curves!$11:$11,0)</f>
        <v>38</v>
      </c>
      <c r="DB368" s="34"/>
      <c r="DC368" s="34" t="n">
        <f aca="false">MATCH(CONCATENATE("NG ",TEXT($BT368,"mmm-yyyy")),Curves!$11:$11,0)</f>
        <v>27</v>
      </c>
      <c r="DD368" s="34" t="n">
        <f aca="false">MATCH(CONCATENATE("B ",TEXT($BT368,"mmm-yyyy")),Curves!$11:$11,0)</f>
        <v>15</v>
      </c>
      <c r="DE368" s="34" t="n">
        <f aca="false">MATCH(CONCATENATE("DISC ",TEXT($BT368,"mmm-yyyy")),Curves!$11:$11,0)</f>
        <v>39</v>
      </c>
      <c r="DF368" s="34"/>
      <c r="DG368" s="34" t="n">
        <f aca="false">MATCH(CONCATENATE("NG ",TEXT($BU368,"mmm-yyyy")),Curves!$11:$11,0)</f>
        <v>28</v>
      </c>
      <c r="DH368" s="34" t="n">
        <f aca="false">MATCH(CONCATENATE("B ",TEXT($BU368,"mmm-yyyy")),Curves!$11:$11,0)</f>
        <v>16</v>
      </c>
      <c r="DI368" s="34" t="n">
        <f aca="false">MATCH(CONCATENATE("DISC ",TEXT($BU368,"mmm-yyyy")),Curves!$11:$11,0)</f>
        <v>40</v>
      </c>
      <c r="DK368" s="34" t="n">
        <f aca="false">MATCH(CONCATENATE("NG ",TEXT($BV368,"mmm-yyyy")),Curves!$11:$11,0)</f>
        <v>29</v>
      </c>
      <c r="DL368" s="34" t="n">
        <f aca="false">MATCH(CONCATENATE("B ",TEXT($BV368,"mmm-yyyy")),Curves!$11:$11,0)</f>
        <v>17</v>
      </c>
      <c r="DM368" s="34" t="n">
        <f aca="false">MATCH(CONCATENATE("DISC ",TEXT($BV368,"mmm-yyyy")),Curves!$11:$11,0)</f>
        <v>41</v>
      </c>
      <c r="DO368" s="34" t="n">
        <f aca="false">MATCH(CONCATENATE("NG ",TEXT($BW368,"mmm-yyyy")),Curves!$11:$11,0)</f>
        <v>30</v>
      </c>
      <c r="DP368" s="34" t="n">
        <f aca="false">MATCH(CONCATENATE("B ",TEXT($BW368,"mmm-yyyy")),Curves!$11:$11,0)</f>
        <v>18</v>
      </c>
      <c r="DQ368" s="34" t="n">
        <f aca="false">MATCH(CONCATENATE("DISC ",TEXT($BW368,"mmm-yyyy")),Curves!$11:$11,0)</f>
        <v>42</v>
      </c>
    </row>
    <row r="369" customFormat="false" ht="12.75" hidden="false" customHeight="false" outlineLevel="0" collapsed="false">
      <c r="B369" s="26" t="str">
        <f aca="false">IF(C369&lt;&gt;"",IF(C369&gt;=(WORKDAY(EOMONTH(C369,0)+1,-2)),EOMONTH(EOMONTH(C369,0)+1,0)+1,EOMONTH(C369,0)+1),"")</f>
        <v/>
      </c>
      <c r="C369" s="45" t="str">
        <f aca="false">IF(Curves!C378&lt;&gt;"",Curves!C378,"")</f>
        <v/>
      </c>
      <c r="D369" s="46"/>
      <c r="E369" s="47" t="e">
        <f aca="false">(T369+U369)*V369</f>
        <v>#N/A</v>
      </c>
      <c r="F369" s="47" t="e">
        <f aca="false">(X369+Y369)*Z369</f>
        <v>#N/A</v>
      </c>
      <c r="G369" s="47" t="e">
        <f aca="false">(AB369+AC369)*AD369</f>
        <v>#N/A</v>
      </c>
      <c r="H369" s="47" t="e">
        <f aca="false">(AF369+AG369)*AH369</f>
        <v>#N/A</v>
      </c>
      <c r="I369" s="47" t="e">
        <f aca="false">(AJ369+AK369)*AL369</f>
        <v>#N/A</v>
      </c>
      <c r="J369" s="47" t="e">
        <f aca="false">(AN369+AO369)*AP369</f>
        <v>#N/A</v>
      </c>
      <c r="K369" s="47" t="e">
        <f aca="false">(AR369+AS369)*AT369</f>
        <v>#N/A</v>
      </c>
      <c r="L369" s="47" t="e">
        <f aca="false">(AV369+AW369)*AX369</f>
        <v>#N/A</v>
      </c>
      <c r="M369" s="47" t="e">
        <f aca="false">(AZ369+BA369)*BB369</f>
        <v>#N/A</v>
      </c>
      <c r="N369" s="47" t="e">
        <f aca="false">(BD369+BE369)*BF369</f>
        <v>#N/A</v>
      </c>
      <c r="O369" s="48" t="e">
        <f aca="false">(BH369+BI369)*BJ369</f>
        <v>#N/A</v>
      </c>
      <c r="P369" s="49" t="e">
        <f aca="false">MAX(E369:O369)</f>
        <v>#N/A</v>
      </c>
      <c r="Q369" s="49" t="e">
        <f aca="false">MIN(O369)</f>
        <v>#N/A</v>
      </c>
      <c r="R369" s="50" t="e">
        <f aca="false">P369-Q369</f>
        <v>#N/A</v>
      </c>
      <c r="T369" s="31" t="e">
        <f aca="false">INDEX(Curves!$A$12:$AZ$907,$BZ369,CA369)</f>
        <v>#N/A</v>
      </c>
      <c r="U369" s="31" t="e">
        <f aca="false">INDEX(Curves!$A$12:$AZ$907,$BZ369,CB369)</f>
        <v>#N/A</v>
      </c>
      <c r="V369" s="31" t="e">
        <f aca="false">INDEX(Curves!$A$12:$AZ$907,$BZ369,CC369)</f>
        <v>#N/A</v>
      </c>
      <c r="W369" s="31"/>
      <c r="X369" s="31" t="e">
        <f aca="false">INDEX(Curves!$A$12:$AZ$907,$BZ369,CE369)</f>
        <v>#N/A</v>
      </c>
      <c r="Y369" s="31" t="e">
        <f aca="false">INDEX(Curves!$A$12:$AZ$907,$BZ369,CF369)</f>
        <v>#N/A</v>
      </c>
      <c r="Z369" s="31" t="e">
        <f aca="false">INDEX(Curves!$A$12:$AZ$907,$BZ369,CG369)</f>
        <v>#N/A</v>
      </c>
      <c r="AA369" s="31"/>
      <c r="AB369" s="31" t="e">
        <f aca="false">INDEX(Curves!$A$12:$AZ$907,$BZ369,CI369)</f>
        <v>#N/A</v>
      </c>
      <c r="AC369" s="31" t="e">
        <f aca="false">INDEX(Curves!$A$12:$AZ$907,$BZ369,CJ369)</f>
        <v>#N/A</v>
      </c>
      <c r="AD369" s="31" t="e">
        <f aca="false">INDEX(Curves!$A$12:$AZ$907,$BZ369,CK369)</f>
        <v>#N/A</v>
      </c>
      <c r="AE369" s="31"/>
      <c r="AF369" s="31" t="e">
        <f aca="false">INDEX(Curves!$A$12:$AZ$907,$BZ369,CM369)</f>
        <v>#N/A</v>
      </c>
      <c r="AG369" s="31" t="e">
        <f aca="false">INDEX(Curves!$A$12:$AZ$907,$BZ369,CN369)</f>
        <v>#N/A</v>
      </c>
      <c r="AH369" s="31" t="e">
        <f aca="false">INDEX(Curves!$A$12:$AZ$907,$BZ369,CO369)</f>
        <v>#N/A</v>
      </c>
      <c r="AI369" s="31"/>
      <c r="AJ369" s="31" t="e">
        <f aca="false">INDEX(Curves!$A$12:$AZ$907,$BZ369,CQ369)</f>
        <v>#N/A</v>
      </c>
      <c r="AK369" s="31" t="e">
        <f aca="false">INDEX(Curves!$A$12:$AZ$907,$BZ369,CR369)</f>
        <v>#N/A</v>
      </c>
      <c r="AL369" s="31" t="e">
        <f aca="false">INDEX(Curves!$A$12:$AZ$907,$BZ369,CS369)</f>
        <v>#N/A</v>
      </c>
      <c r="AM369" s="31"/>
      <c r="AN369" s="31" t="e">
        <f aca="false">INDEX(Curves!$A$12:$AZ$907,$BZ369,CU369)</f>
        <v>#N/A</v>
      </c>
      <c r="AO369" s="31" t="e">
        <f aca="false">INDEX(Curves!$A$12:$AZ$907,$BZ369,CV369)</f>
        <v>#N/A</v>
      </c>
      <c r="AP369" s="31" t="e">
        <f aca="false">INDEX(Curves!$A$12:$AZ$907,$BZ369,CW369)</f>
        <v>#N/A</v>
      </c>
      <c r="AQ369" s="31"/>
      <c r="AR369" s="31" t="e">
        <f aca="false">INDEX(Curves!$A$12:$AZ$907,$BZ369,CY369)</f>
        <v>#N/A</v>
      </c>
      <c r="AS369" s="31" t="e">
        <f aca="false">INDEX(Curves!$A$12:$AZ$907,$BZ369,CZ369)</f>
        <v>#N/A</v>
      </c>
      <c r="AT369" s="31" t="e">
        <f aca="false">INDEX(Curves!$A$12:$AZ$907,$BZ369,DA369)</f>
        <v>#N/A</v>
      </c>
      <c r="AU369" s="31"/>
      <c r="AV369" s="31" t="e">
        <f aca="false">INDEX(Curves!$A$12:$AZ$907,$BZ369,DC369)</f>
        <v>#N/A</v>
      </c>
      <c r="AW369" s="31" t="e">
        <f aca="false">INDEX(Curves!$A$12:$AZ$907,$BZ369,DD369)</f>
        <v>#N/A</v>
      </c>
      <c r="AX369" s="31" t="e">
        <f aca="false">INDEX(Curves!$A$12:$AZ$907,$BZ369,DE369)</f>
        <v>#N/A</v>
      </c>
      <c r="AY369" s="31"/>
      <c r="AZ369" s="31" t="e">
        <f aca="false">INDEX(Curves!$A$12:$AZ$907,$BZ369,DG369)</f>
        <v>#N/A</v>
      </c>
      <c r="BA369" s="31" t="e">
        <f aca="false">INDEX(Curves!$A$12:$AZ$907,$BZ369,DH369)</f>
        <v>#N/A</v>
      </c>
      <c r="BB369" s="31" t="e">
        <f aca="false">INDEX(Curves!$A$12:$AZ$907,$BZ369,DI369)</f>
        <v>#N/A</v>
      </c>
      <c r="BC369" s="31"/>
      <c r="BD369" s="31" t="e">
        <f aca="false">INDEX(Curves!$A$12:$AZ$907,$BZ369,DK369)</f>
        <v>#N/A</v>
      </c>
      <c r="BE369" s="31" t="e">
        <f aca="false">INDEX(Curves!$A$12:$AZ$907,$BZ369,DL369)</f>
        <v>#N/A</v>
      </c>
      <c r="BF369" s="31" t="e">
        <f aca="false">INDEX(Curves!$A$12:$AZ$907,$BZ369,DM369)</f>
        <v>#N/A</v>
      </c>
      <c r="BG369" s="31"/>
      <c r="BH369" s="31" t="e">
        <f aca="false">INDEX(Curves!$A$12:$AZ$907,$BZ369,DO369)</f>
        <v>#N/A</v>
      </c>
      <c r="BI369" s="31" t="e">
        <f aca="false">INDEX(Curves!$A$12:$AZ$907,$BZ369,DP369)</f>
        <v>#N/A</v>
      </c>
      <c r="BJ369" s="31" t="e">
        <f aca="false">INDEX(Curves!$A$12:$AZ$907,$BZ369,DQ369)</f>
        <v>#N/A</v>
      </c>
      <c r="BK369" s="0"/>
      <c r="BL369" s="0"/>
      <c r="BM369" s="51" t="n">
        <f aca="false">BM368</f>
        <v>35916</v>
      </c>
      <c r="BN369" s="51" t="n">
        <f aca="false">EOMONTH(BM369,1)</f>
        <v>35976</v>
      </c>
      <c r="BO369" s="51" t="n">
        <f aca="false">EOMONTH(BN369,1)</f>
        <v>36007</v>
      </c>
      <c r="BP369" s="51" t="n">
        <f aca="false">EOMONTH(BO369,1)</f>
        <v>36038</v>
      </c>
      <c r="BQ369" s="51" t="n">
        <f aca="false">EOMONTH(BP369,1)</f>
        <v>36068</v>
      </c>
      <c r="BR369" s="51" t="n">
        <f aca="false">EOMONTH(BQ369,1)</f>
        <v>36099</v>
      </c>
      <c r="BS369" s="51" t="n">
        <f aca="false">EOMONTH(BR369,1)</f>
        <v>36129</v>
      </c>
      <c r="BT369" s="51" t="n">
        <f aca="false">EOMONTH(BS369,1)</f>
        <v>36160</v>
      </c>
      <c r="BU369" s="51" t="n">
        <f aca="false">EOMONTH(BT369,1)</f>
        <v>36191</v>
      </c>
      <c r="BV369" s="51" t="n">
        <f aca="false">EOMONTH(BU369,1)</f>
        <v>36219</v>
      </c>
      <c r="BW369" s="51" t="n">
        <f aca="false">EOMONTH(BV369,1)</f>
        <v>36250</v>
      </c>
      <c r="BX369" s="52"/>
      <c r="BZ369" s="34" t="e">
        <f aca="false">MATCH(C369,Curves!$C$12:$C$433,0)</f>
        <v>#N/A</v>
      </c>
      <c r="CA369" s="34" t="n">
        <f aca="false">MATCH(CONCATENATE("NG ",TEXT($BM369,"mmm-yyyy")),Curves!$11:$11,0)</f>
        <v>20</v>
      </c>
      <c r="CB369" s="34" t="n">
        <f aca="false">MATCH(CONCATENATE("B ",TEXT($BM369,"mmm-yyyy")),Curves!$11:$11,0)</f>
        <v>8</v>
      </c>
      <c r="CC369" s="34" t="n">
        <f aca="false">MATCH(CONCATENATE("DISC ",TEXT($BM369,"mmm-yyyy")),Curves!$11:$11,0)</f>
        <v>32</v>
      </c>
      <c r="CD369" s="34"/>
      <c r="CE369" s="34" t="n">
        <f aca="false">MATCH(CONCATENATE("NG ",TEXT($BN369,"mmm-yyyy")),Curves!$11:$11,0)</f>
        <v>21</v>
      </c>
      <c r="CF369" s="34" t="n">
        <f aca="false">MATCH(CONCATENATE("B ",TEXT($BN369,"mmm-yyyy")),Curves!$11:$11,0)</f>
        <v>9</v>
      </c>
      <c r="CG369" s="34" t="n">
        <f aca="false">MATCH(CONCATENATE("DISC ",TEXT($BN369,"mmm-yyyy")),Curves!$11:$11,0)</f>
        <v>33</v>
      </c>
      <c r="CH369" s="34"/>
      <c r="CI369" s="34" t="n">
        <f aca="false">MATCH(CONCATENATE("NG ",TEXT($BO369,"mmm-yyyy")),Curves!$11:$11,0)</f>
        <v>22</v>
      </c>
      <c r="CJ369" s="34" t="n">
        <f aca="false">MATCH(CONCATENATE("B ",TEXT($BO369,"mmm-yyyy")),Curves!$11:$11,0)</f>
        <v>10</v>
      </c>
      <c r="CK369" s="34" t="n">
        <f aca="false">MATCH(CONCATENATE("DISC ",TEXT($BO369,"mmm-yyyy")),Curves!$11:$11,0)</f>
        <v>34</v>
      </c>
      <c r="CL369" s="34"/>
      <c r="CM369" s="34" t="n">
        <f aca="false">MATCH(CONCATENATE("NG ",TEXT($BP369,"mmm-yyyy")),Curves!$11:$11,0)</f>
        <v>23</v>
      </c>
      <c r="CN369" s="34" t="n">
        <f aca="false">MATCH(CONCATENATE("B ",TEXT($BP369,"mmm-yyyy")),Curves!$11:$11,0)</f>
        <v>11</v>
      </c>
      <c r="CO369" s="34" t="n">
        <f aca="false">MATCH(CONCATENATE("DISC ",TEXT($BP369,"mmm-yyyy")),Curves!$11:$11,0)</f>
        <v>35</v>
      </c>
      <c r="CP369" s="34"/>
      <c r="CQ369" s="34" t="n">
        <f aca="false">MATCH(CONCATENATE("NG ",TEXT($BQ369,"mmm-yyyy")),Curves!$11:$11,0)</f>
        <v>24</v>
      </c>
      <c r="CR369" s="34" t="n">
        <f aca="false">MATCH(CONCATENATE("B ",TEXT($BQ369,"mmm-yyyy")),Curves!$11:$11,0)</f>
        <v>12</v>
      </c>
      <c r="CS369" s="34" t="n">
        <f aca="false">MATCH(CONCATENATE("DISC ",TEXT($BQ369,"mmm-yyyy")),Curves!$11:$11,0)</f>
        <v>36</v>
      </c>
      <c r="CT369" s="34"/>
      <c r="CU369" s="34" t="n">
        <f aca="false">MATCH(CONCATENATE("NG ",TEXT($BR369,"mmm-yyyy")),Curves!$11:$11,0)</f>
        <v>25</v>
      </c>
      <c r="CV369" s="34" t="n">
        <f aca="false">MATCH(CONCATENATE("B ",TEXT($BR369,"mmm-yyyy")),Curves!$11:$11,0)</f>
        <v>13</v>
      </c>
      <c r="CW369" s="34" t="n">
        <f aca="false">MATCH(CONCATENATE("DISC ",TEXT($BR369,"mmm-yyyy")),Curves!$11:$11,0)</f>
        <v>37</v>
      </c>
      <c r="CX369" s="34"/>
      <c r="CY369" s="34" t="n">
        <f aca="false">MATCH(CONCATENATE("NG ",TEXT($BS369,"mmm-yyyy")),Curves!$11:$11,0)</f>
        <v>26</v>
      </c>
      <c r="CZ369" s="34" t="n">
        <f aca="false">MATCH(CONCATENATE("B ",TEXT($BS369,"mmm-yyyy")),Curves!$11:$11,0)</f>
        <v>14</v>
      </c>
      <c r="DA369" s="34" t="n">
        <f aca="false">MATCH(CONCATENATE("DISC ",TEXT($BS369,"mmm-yyyy")),Curves!$11:$11,0)</f>
        <v>38</v>
      </c>
      <c r="DB369" s="34"/>
      <c r="DC369" s="34" t="n">
        <f aca="false">MATCH(CONCATENATE("NG ",TEXT($BT369,"mmm-yyyy")),Curves!$11:$11,0)</f>
        <v>27</v>
      </c>
      <c r="DD369" s="34" t="n">
        <f aca="false">MATCH(CONCATENATE("B ",TEXT($BT369,"mmm-yyyy")),Curves!$11:$11,0)</f>
        <v>15</v>
      </c>
      <c r="DE369" s="34" t="n">
        <f aca="false">MATCH(CONCATENATE("DISC ",TEXT($BT369,"mmm-yyyy")),Curves!$11:$11,0)</f>
        <v>39</v>
      </c>
      <c r="DF369" s="34"/>
      <c r="DG369" s="34" t="n">
        <f aca="false">MATCH(CONCATENATE("NG ",TEXT($BU369,"mmm-yyyy")),Curves!$11:$11,0)</f>
        <v>28</v>
      </c>
      <c r="DH369" s="34" t="n">
        <f aca="false">MATCH(CONCATENATE("B ",TEXT($BU369,"mmm-yyyy")),Curves!$11:$11,0)</f>
        <v>16</v>
      </c>
      <c r="DI369" s="34" t="n">
        <f aca="false">MATCH(CONCATENATE("DISC ",TEXT($BU369,"mmm-yyyy")),Curves!$11:$11,0)</f>
        <v>40</v>
      </c>
      <c r="DK369" s="34" t="n">
        <f aca="false">MATCH(CONCATENATE("NG ",TEXT($BV369,"mmm-yyyy")),Curves!$11:$11,0)</f>
        <v>29</v>
      </c>
      <c r="DL369" s="34" t="n">
        <f aca="false">MATCH(CONCATENATE("B ",TEXT($BV369,"mmm-yyyy")),Curves!$11:$11,0)</f>
        <v>17</v>
      </c>
      <c r="DM369" s="34" t="n">
        <f aca="false">MATCH(CONCATENATE("DISC ",TEXT($BV369,"mmm-yyyy")),Curves!$11:$11,0)</f>
        <v>41</v>
      </c>
      <c r="DO369" s="34" t="n">
        <f aca="false">MATCH(CONCATENATE("NG ",TEXT($BW369,"mmm-yyyy")),Curves!$11:$11,0)</f>
        <v>30</v>
      </c>
      <c r="DP369" s="34" t="n">
        <f aca="false">MATCH(CONCATENATE("B ",TEXT($BW369,"mmm-yyyy")),Curves!$11:$11,0)</f>
        <v>18</v>
      </c>
      <c r="DQ369" s="34" t="n">
        <f aca="false">MATCH(CONCATENATE("DISC ",TEXT($BW369,"mmm-yyyy")),Curves!$11:$11,0)</f>
        <v>42</v>
      </c>
    </row>
    <row r="370" customFormat="false" ht="12.75" hidden="false" customHeight="false" outlineLevel="0" collapsed="false">
      <c r="B370" s="26" t="str">
        <f aca="false">IF(C370&lt;&gt;"",IF(C370&gt;=(WORKDAY(EOMONTH(C370,0)+1,-2)),EOMONTH(EOMONTH(C370,0)+1,0)+1,EOMONTH(C370,0)+1),"")</f>
        <v/>
      </c>
      <c r="C370" s="45" t="str">
        <f aca="false">IF(Curves!C379&lt;&gt;"",Curves!C379,"")</f>
        <v/>
      </c>
      <c r="D370" s="46"/>
      <c r="E370" s="47" t="e">
        <f aca="false">(T370+U370)*V370</f>
        <v>#N/A</v>
      </c>
      <c r="F370" s="47" t="e">
        <f aca="false">(X370+Y370)*Z370</f>
        <v>#N/A</v>
      </c>
      <c r="G370" s="47" t="e">
        <f aca="false">(AB370+AC370)*AD370</f>
        <v>#N/A</v>
      </c>
      <c r="H370" s="47" t="e">
        <f aca="false">(AF370+AG370)*AH370</f>
        <v>#N/A</v>
      </c>
      <c r="I370" s="47" t="e">
        <f aca="false">(AJ370+AK370)*AL370</f>
        <v>#N/A</v>
      </c>
      <c r="J370" s="47" t="e">
        <f aca="false">(AN370+AO370)*AP370</f>
        <v>#N/A</v>
      </c>
      <c r="K370" s="47" t="e">
        <f aca="false">(AR370+AS370)*AT370</f>
        <v>#N/A</v>
      </c>
      <c r="L370" s="47" t="e">
        <f aca="false">(AV370+AW370)*AX370</f>
        <v>#N/A</v>
      </c>
      <c r="M370" s="47" t="e">
        <f aca="false">(AZ370+BA370)*BB370</f>
        <v>#N/A</v>
      </c>
      <c r="N370" s="47" t="e">
        <f aca="false">(BD370+BE370)*BF370</f>
        <v>#N/A</v>
      </c>
      <c r="O370" s="48" t="e">
        <f aca="false">(BH370+BI370)*BJ370</f>
        <v>#N/A</v>
      </c>
      <c r="P370" s="49" t="e">
        <f aca="false">MAX(E370:O370)</f>
        <v>#N/A</v>
      </c>
      <c r="Q370" s="49" t="e">
        <f aca="false">MIN(O370)</f>
        <v>#N/A</v>
      </c>
      <c r="R370" s="50" t="e">
        <f aca="false">P370-Q370</f>
        <v>#N/A</v>
      </c>
      <c r="T370" s="31" t="e">
        <f aca="false">INDEX(Curves!$A$12:$AZ$907,$BZ370,CA370)</f>
        <v>#N/A</v>
      </c>
      <c r="U370" s="31" t="e">
        <f aca="false">INDEX(Curves!$A$12:$AZ$907,$BZ370,CB370)</f>
        <v>#N/A</v>
      </c>
      <c r="V370" s="31" t="e">
        <f aca="false">INDEX(Curves!$A$12:$AZ$907,$BZ370,CC370)</f>
        <v>#N/A</v>
      </c>
      <c r="W370" s="31"/>
      <c r="X370" s="31" t="e">
        <f aca="false">INDEX(Curves!$A$12:$AZ$907,$BZ370,CE370)</f>
        <v>#N/A</v>
      </c>
      <c r="Y370" s="31" t="e">
        <f aca="false">INDEX(Curves!$A$12:$AZ$907,$BZ370,CF370)</f>
        <v>#N/A</v>
      </c>
      <c r="Z370" s="31" t="e">
        <f aca="false">INDEX(Curves!$A$12:$AZ$907,$BZ370,CG370)</f>
        <v>#N/A</v>
      </c>
      <c r="AA370" s="31"/>
      <c r="AB370" s="31" t="e">
        <f aca="false">INDEX(Curves!$A$12:$AZ$907,$BZ370,CI370)</f>
        <v>#N/A</v>
      </c>
      <c r="AC370" s="31" t="e">
        <f aca="false">INDEX(Curves!$A$12:$AZ$907,$BZ370,CJ370)</f>
        <v>#N/A</v>
      </c>
      <c r="AD370" s="31" t="e">
        <f aca="false">INDEX(Curves!$A$12:$AZ$907,$BZ370,CK370)</f>
        <v>#N/A</v>
      </c>
      <c r="AE370" s="31"/>
      <c r="AF370" s="31" t="e">
        <f aca="false">INDEX(Curves!$A$12:$AZ$907,$BZ370,CM370)</f>
        <v>#N/A</v>
      </c>
      <c r="AG370" s="31" t="e">
        <f aca="false">INDEX(Curves!$A$12:$AZ$907,$BZ370,CN370)</f>
        <v>#N/A</v>
      </c>
      <c r="AH370" s="31" t="e">
        <f aca="false">INDEX(Curves!$A$12:$AZ$907,$BZ370,CO370)</f>
        <v>#N/A</v>
      </c>
      <c r="AI370" s="31"/>
      <c r="AJ370" s="31" t="e">
        <f aca="false">INDEX(Curves!$A$12:$AZ$907,$BZ370,CQ370)</f>
        <v>#N/A</v>
      </c>
      <c r="AK370" s="31" t="e">
        <f aca="false">INDEX(Curves!$A$12:$AZ$907,$BZ370,CR370)</f>
        <v>#N/A</v>
      </c>
      <c r="AL370" s="31" t="e">
        <f aca="false">INDEX(Curves!$A$12:$AZ$907,$BZ370,CS370)</f>
        <v>#N/A</v>
      </c>
      <c r="AM370" s="31"/>
      <c r="AN370" s="31" t="e">
        <f aca="false">INDEX(Curves!$A$12:$AZ$907,$BZ370,CU370)</f>
        <v>#N/A</v>
      </c>
      <c r="AO370" s="31" t="e">
        <f aca="false">INDEX(Curves!$A$12:$AZ$907,$BZ370,CV370)</f>
        <v>#N/A</v>
      </c>
      <c r="AP370" s="31" t="e">
        <f aca="false">INDEX(Curves!$A$12:$AZ$907,$BZ370,CW370)</f>
        <v>#N/A</v>
      </c>
      <c r="AQ370" s="31"/>
      <c r="AR370" s="31" t="e">
        <f aca="false">INDEX(Curves!$A$12:$AZ$907,$BZ370,CY370)</f>
        <v>#N/A</v>
      </c>
      <c r="AS370" s="31" t="e">
        <f aca="false">INDEX(Curves!$A$12:$AZ$907,$BZ370,CZ370)</f>
        <v>#N/A</v>
      </c>
      <c r="AT370" s="31" t="e">
        <f aca="false">INDEX(Curves!$A$12:$AZ$907,$BZ370,DA370)</f>
        <v>#N/A</v>
      </c>
      <c r="AU370" s="31"/>
      <c r="AV370" s="31" t="e">
        <f aca="false">INDEX(Curves!$A$12:$AZ$907,$BZ370,DC370)</f>
        <v>#N/A</v>
      </c>
      <c r="AW370" s="31" t="e">
        <f aca="false">INDEX(Curves!$A$12:$AZ$907,$BZ370,DD370)</f>
        <v>#N/A</v>
      </c>
      <c r="AX370" s="31" t="e">
        <f aca="false">INDEX(Curves!$A$12:$AZ$907,$BZ370,DE370)</f>
        <v>#N/A</v>
      </c>
      <c r="AY370" s="31"/>
      <c r="AZ370" s="31" t="e">
        <f aca="false">INDEX(Curves!$A$12:$AZ$907,$BZ370,DG370)</f>
        <v>#N/A</v>
      </c>
      <c r="BA370" s="31" t="e">
        <f aca="false">INDEX(Curves!$A$12:$AZ$907,$BZ370,DH370)</f>
        <v>#N/A</v>
      </c>
      <c r="BB370" s="31" t="e">
        <f aca="false">INDEX(Curves!$A$12:$AZ$907,$BZ370,DI370)</f>
        <v>#N/A</v>
      </c>
      <c r="BC370" s="31"/>
      <c r="BD370" s="31" t="e">
        <f aca="false">INDEX(Curves!$A$12:$AZ$907,$BZ370,DK370)</f>
        <v>#N/A</v>
      </c>
      <c r="BE370" s="31" t="e">
        <f aca="false">INDEX(Curves!$A$12:$AZ$907,$BZ370,DL370)</f>
        <v>#N/A</v>
      </c>
      <c r="BF370" s="31" t="e">
        <f aca="false">INDEX(Curves!$A$12:$AZ$907,$BZ370,DM370)</f>
        <v>#N/A</v>
      </c>
      <c r="BG370" s="31"/>
      <c r="BH370" s="31" t="e">
        <f aca="false">INDEX(Curves!$A$12:$AZ$907,$BZ370,DO370)</f>
        <v>#N/A</v>
      </c>
      <c r="BI370" s="31" t="e">
        <f aca="false">INDEX(Curves!$A$12:$AZ$907,$BZ370,DP370)</f>
        <v>#N/A</v>
      </c>
      <c r="BJ370" s="31" t="e">
        <f aca="false">INDEX(Curves!$A$12:$AZ$907,$BZ370,DQ370)</f>
        <v>#N/A</v>
      </c>
      <c r="BK370" s="0"/>
      <c r="BL370" s="0"/>
      <c r="BM370" s="51" t="n">
        <f aca="false">BM369</f>
        <v>35916</v>
      </c>
      <c r="BN370" s="51" t="n">
        <f aca="false">EOMONTH(BM370,1)</f>
        <v>35976</v>
      </c>
      <c r="BO370" s="51" t="n">
        <f aca="false">EOMONTH(BN370,1)</f>
        <v>36007</v>
      </c>
      <c r="BP370" s="51" t="n">
        <f aca="false">EOMONTH(BO370,1)</f>
        <v>36038</v>
      </c>
      <c r="BQ370" s="51" t="n">
        <f aca="false">EOMONTH(BP370,1)</f>
        <v>36068</v>
      </c>
      <c r="BR370" s="51" t="n">
        <f aca="false">EOMONTH(BQ370,1)</f>
        <v>36099</v>
      </c>
      <c r="BS370" s="51" t="n">
        <f aca="false">EOMONTH(BR370,1)</f>
        <v>36129</v>
      </c>
      <c r="BT370" s="51" t="n">
        <f aca="false">EOMONTH(BS370,1)</f>
        <v>36160</v>
      </c>
      <c r="BU370" s="51" t="n">
        <f aca="false">EOMONTH(BT370,1)</f>
        <v>36191</v>
      </c>
      <c r="BV370" s="51" t="n">
        <f aca="false">EOMONTH(BU370,1)</f>
        <v>36219</v>
      </c>
      <c r="BW370" s="51" t="n">
        <f aca="false">EOMONTH(BV370,1)</f>
        <v>36250</v>
      </c>
      <c r="BX370" s="52"/>
      <c r="BZ370" s="34" t="e">
        <f aca="false">MATCH(C370,Curves!$C$12:$C$433,0)</f>
        <v>#N/A</v>
      </c>
      <c r="CA370" s="34" t="n">
        <f aca="false">MATCH(CONCATENATE("NG ",TEXT($BM370,"mmm-yyyy")),Curves!$11:$11,0)</f>
        <v>20</v>
      </c>
      <c r="CB370" s="34" t="n">
        <f aca="false">MATCH(CONCATENATE("B ",TEXT($BM370,"mmm-yyyy")),Curves!$11:$11,0)</f>
        <v>8</v>
      </c>
      <c r="CC370" s="34" t="n">
        <f aca="false">MATCH(CONCATENATE("DISC ",TEXT($BM370,"mmm-yyyy")),Curves!$11:$11,0)</f>
        <v>32</v>
      </c>
      <c r="CD370" s="34"/>
      <c r="CE370" s="34" t="n">
        <f aca="false">MATCH(CONCATENATE("NG ",TEXT($BN370,"mmm-yyyy")),Curves!$11:$11,0)</f>
        <v>21</v>
      </c>
      <c r="CF370" s="34" t="n">
        <f aca="false">MATCH(CONCATENATE("B ",TEXT($BN370,"mmm-yyyy")),Curves!$11:$11,0)</f>
        <v>9</v>
      </c>
      <c r="CG370" s="34" t="n">
        <f aca="false">MATCH(CONCATENATE("DISC ",TEXT($BN370,"mmm-yyyy")),Curves!$11:$11,0)</f>
        <v>33</v>
      </c>
      <c r="CH370" s="34"/>
      <c r="CI370" s="34" t="n">
        <f aca="false">MATCH(CONCATENATE("NG ",TEXT($BO370,"mmm-yyyy")),Curves!$11:$11,0)</f>
        <v>22</v>
      </c>
      <c r="CJ370" s="34" t="n">
        <f aca="false">MATCH(CONCATENATE("B ",TEXT($BO370,"mmm-yyyy")),Curves!$11:$11,0)</f>
        <v>10</v>
      </c>
      <c r="CK370" s="34" t="n">
        <f aca="false">MATCH(CONCATENATE("DISC ",TEXT($BO370,"mmm-yyyy")),Curves!$11:$11,0)</f>
        <v>34</v>
      </c>
      <c r="CL370" s="34"/>
      <c r="CM370" s="34" t="n">
        <f aca="false">MATCH(CONCATENATE("NG ",TEXT($BP370,"mmm-yyyy")),Curves!$11:$11,0)</f>
        <v>23</v>
      </c>
      <c r="CN370" s="34" t="n">
        <f aca="false">MATCH(CONCATENATE("B ",TEXT($BP370,"mmm-yyyy")),Curves!$11:$11,0)</f>
        <v>11</v>
      </c>
      <c r="CO370" s="34" t="n">
        <f aca="false">MATCH(CONCATENATE("DISC ",TEXT($BP370,"mmm-yyyy")),Curves!$11:$11,0)</f>
        <v>35</v>
      </c>
      <c r="CP370" s="34"/>
      <c r="CQ370" s="34" t="n">
        <f aca="false">MATCH(CONCATENATE("NG ",TEXT($BQ370,"mmm-yyyy")),Curves!$11:$11,0)</f>
        <v>24</v>
      </c>
      <c r="CR370" s="34" t="n">
        <f aca="false">MATCH(CONCATENATE("B ",TEXT($BQ370,"mmm-yyyy")),Curves!$11:$11,0)</f>
        <v>12</v>
      </c>
      <c r="CS370" s="34" t="n">
        <f aca="false">MATCH(CONCATENATE("DISC ",TEXT($BQ370,"mmm-yyyy")),Curves!$11:$11,0)</f>
        <v>36</v>
      </c>
      <c r="CT370" s="34"/>
      <c r="CU370" s="34" t="n">
        <f aca="false">MATCH(CONCATENATE("NG ",TEXT($BR370,"mmm-yyyy")),Curves!$11:$11,0)</f>
        <v>25</v>
      </c>
      <c r="CV370" s="34" t="n">
        <f aca="false">MATCH(CONCATENATE("B ",TEXT($BR370,"mmm-yyyy")),Curves!$11:$11,0)</f>
        <v>13</v>
      </c>
      <c r="CW370" s="34" t="n">
        <f aca="false">MATCH(CONCATENATE("DISC ",TEXT($BR370,"mmm-yyyy")),Curves!$11:$11,0)</f>
        <v>37</v>
      </c>
      <c r="CX370" s="34"/>
      <c r="CY370" s="34" t="n">
        <f aca="false">MATCH(CONCATENATE("NG ",TEXT($BS370,"mmm-yyyy")),Curves!$11:$11,0)</f>
        <v>26</v>
      </c>
      <c r="CZ370" s="34" t="n">
        <f aca="false">MATCH(CONCATENATE("B ",TEXT($BS370,"mmm-yyyy")),Curves!$11:$11,0)</f>
        <v>14</v>
      </c>
      <c r="DA370" s="34" t="n">
        <f aca="false">MATCH(CONCATENATE("DISC ",TEXT($BS370,"mmm-yyyy")),Curves!$11:$11,0)</f>
        <v>38</v>
      </c>
      <c r="DB370" s="34"/>
      <c r="DC370" s="34" t="n">
        <f aca="false">MATCH(CONCATENATE("NG ",TEXT($BT370,"mmm-yyyy")),Curves!$11:$11,0)</f>
        <v>27</v>
      </c>
      <c r="DD370" s="34" t="n">
        <f aca="false">MATCH(CONCATENATE("B ",TEXT($BT370,"mmm-yyyy")),Curves!$11:$11,0)</f>
        <v>15</v>
      </c>
      <c r="DE370" s="34" t="n">
        <f aca="false">MATCH(CONCATENATE("DISC ",TEXT($BT370,"mmm-yyyy")),Curves!$11:$11,0)</f>
        <v>39</v>
      </c>
      <c r="DF370" s="34"/>
      <c r="DG370" s="34" t="n">
        <f aca="false">MATCH(CONCATENATE("NG ",TEXT($BU370,"mmm-yyyy")),Curves!$11:$11,0)</f>
        <v>28</v>
      </c>
      <c r="DH370" s="34" t="n">
        <f aca="false">MATCH(CONCATENATE("B ",TEXT($BU370,"mmm-yyyy")),Curves!$11:$11,0)</f>
        <v>16</v>
      </c>
      <c r="DI370" s="34" t="n">
        <f aca="false">MATCH(CONCATENATE("DISC ",TEXT($BU370,"mmm-yyyy")),Curves!$11:$11,0)</f>
        <v>40</v>
      </c>
      <c r="DK370" s="34" t="n">
        <f aca="false">MATCH(CONCATENATE("NG ",TEXT($BV370,"mmm-yyyy")),Curves!$11:$11,0)</f>
        <v>29</v>
      </c>
      <c r="DL370" s="34" t="n">
        <f aca="false">MATCH(CONCATENATE("B ",TEXT($BV370,"mmm-yyyy")),Curves!$11:$11,0)</f>
        <v>17</v>
      </c>
      <c r="DM370" s="34" t="n">
        <f aca="false">MATCH(CONCATENATE("DISC ",TEXT($BV370,"mmm-yyyy")),Curves!$11:$11,0)</f>
        <v>41</v>
      </c>
      <c r="DO370" s="34" t="n">
        <f aca="false">MATCH(CONCATENATE("NG ",TEXT($BW370,"mmm-yyyy")),Curves!$11:$11,0)</f>
        <v>30</v>
      </c>
      <c r="DP370" s="34" t="n">
        <f aca="false">MATCH(CONCATENATE("B ",TEXT($BW370,"mmm-yyyy")),Curves!$11:$11,0)</f>
        <v>18</v>
      </c>
      <c r="DQ370" s="34" t="n">
        <f aca="false">MATCH(CONCATENATE("DISC ",TEXT($BW370,"mmm-yyyy")),Curves!$11:$11,0)</f>
        <v>42</v>
      </c>
    </row>
    <row r="371" customFormat="false" ht="12.75" hidden="false" customHeight="false" outlineLevel="0" collapsed="false">
      <c r="B371" s="26" t="str">
        <f aca="false">IF(C371&lt;&gt;"",IF(C371&gt;=(WORKDAY(EOMONTH(C371,0)+1,-2)),EOMONTH(EOMONTH(C371,0)+1,0)+1,EOMONTH(C371,0)+1),"")</f>
        <v/>
      </c>
      <c r="C371" s="45" t="str">
        <f aca="false">IF(Curves!C380&lt;&gt;"",Curves!C380,"")</f>
        <v/>
      </c>
      <c r="D371" s="46"/>
      <c r="E371" s="47" t="e">
        <f aca="false">(T371+U371)*V371</f>
        <v>#N/A</v>
      </c>
      <c r="F371" s="47" t="e">
        <f aca="false">(X371+Y371)*Z371</f>
        <v>#N/A</v>
      </c>
      <c r="G371" s="47" t="e">
        <f aca="false">(AB371+AC371)*AD371</f>
        <v>#N/A</v>
      </c>
      <c r="H371" s="47" t="e">
        <f aca="false">(AF371+AG371)*AH371</f>
        <v>#N/A</v>
      </c>
      <c r="I371" s="47" t="e">
        <f aca="false">(AJ371+AK371)*AL371</f>
        <v>#N/A</v>
      </c>
      <c r="J371" s="47" t="e">
        <f aca="false">(AN371+AO371)*AP371</f>
        <v>#N/A</v>
      </c>
      <c r="K371" s="47" t="e">
        <f aca="false">(AR371+AS371)*AT371</f>
        <v>#N/A</v>
      </c>
      <c r="L371" s="47" t="e">
        <f aca="false">(AV371+AW371)*AX371</f>
        <v>#N/A</v>
      </c>
      <c r="M371" s="47" t="e">
        <f aca="false">(AZ371+BA371)*BB371</f>
        <v>#N/A</v>
      </c>
      <c r="N371" s="47" t="e">
        <f aca="false">(BD371+BE371)*BF371</f>
        <v>#N/A</v>
      </c>
      <c r="O371" s="48" t="e">
        <f aca="false">(BH371+BI371)*BJ371</f>
        <v>#N/A</v>
      </c>
      <c r="P371" s="49" t="e">
        <f aca="false">MAX(E371:O371)</f>
        <v>#N/A</v>
      </c>
      <c r="Q371" s="49" t="e">
        <f aca="false">MIN(O371)</f>
        <v>#N/A</v>
      </c>
      <c r="R371" s="50" t="e">
        <f aca="false">P371-Q371</f>
        <v>#N/A</v>
      </c>
      <c r="T371" s="31" t="e">
        <f aca="false">INDEX(Curves!$A$12:$AZ$907,$BZ371,CA371)</f>
        <v>#N/A</v>
      </c>
      <c r="U371" s="31" t="e">
        <f aca="false">INDEX(Curves!$A$12:$AZ$907,$BZ371,CB371)</f>
        <v>#N/A</v>
      </c>
      <c r="V371" s="31" t="e">
        <f aca="false">INDEX(Curves!$A$12:$AZ$907,$BZ371,CC371)</f>
        <v>#N/A</v>
      </c>
      <c r="W371" s="31"/>
      <c r="X371" s="31" t="e">
        <f aca="false">INDEX(Curves!$A$12:$AZ$907,$BZ371,CE371)</f>
        <v>#N/A</v>
      </c>
      <c r="Y371" s="31" t="e">
        <f aca="false">INDEX(Curves!$A$12:$AZ$907,$BZ371,CF371)</f>
        <v>#N/A</v>
      </c>
      <c r="Z371" s="31" t="e">
        <f aca="false">INDEX(Curves!$A$12:$AZ$907,$BZ371,CG371)</f>
        <v>#N/A</v>
      </c>
      <c r="AA371" s="31"/>
      <c r="AB371" s="31" t="e">
        <f aca="false">INDEX(Curves!$A$12:$AZ$907,$BZ371,CI371)</f>
        <v>#N/A</v>
      </c>
      <c r="AC371" s="31" t="e">
        <f aca="false">INDEX(Curves!$A$12:$AZ$907,$BZ371,CJ371)</f>
        <v>#N/A</v>
      </c>
      <c r="AD371" s="31" t="e">
        <f aca="false">INDEX(Curves!$A$12:$AZ$907,$BZ371,CK371)</f>
        <v>#N/A</v>
      </c>
      <c r="AE371" s="31"/>
      <c r="AF371" s="31" t="e">
        <f aca="false">INDEX(Curves!$A$12:$AZ$907,$BZ371,CM371)</f>
        <v>#N/A</v>
      </c>
      <c r="AG371" s="31" t="e">
        <f aca="false">INDEX(Curves!$A$12:$AZ$907,$BZ371,CN371)</f>
        <v>#N/A</v>
      </c>
      <c r="AH371" s="31" t="e">
        <f aca="false">INDEX(Curves!$A$12:$AZ$907,$BZ371,CO371)</f>
        <v>#N/A</v>
      </c>
      <c r="AI371" s="31"/>
      <c r="AJ371" s="31" t="e">
        <f aca="false">INDEX(Curves!$A$12:$AZ$907,$BZ371,CQ371)</f>
        <v>#N/A</v>
      </c>
      <c r="AK371" s="31" t="e">
        <f aca="false">INDEX(Curves!$A$12:$AZ$907,$BZ371,CR371)</f>
        <v>#N/A</v>
      </c>
      <c r="AL371" s="31" t="e">
        <f aca="false">INDEX(Curves!$A$12:$AZ$907,$BZ371,CS371)</f>
        <v>#N/A</v>
      </c>
      <c r="AM371" s="31"/>
      <c r="AN371" s="31" t="e">
        <f aca="false">INDEX(Curves!$A$12:$AZ$907,$BZ371,CU371)</f>
        <v>#N/A</v>
      </c>
      <c r="AO371" s="31" t="e">
        <f aca="false">INDEX(Curves!$A$12:$AZ$907,$BZ371,CV371)</f>
        <v>#N/A</v>
      </c>
      <c r="AP371" s="31" t="e">
        <f aca="false">INDEX(Curves!$A$12:$AZ$907,$BZ371,CW371)</f>
        <v>#N/A</v>
      </c>
      <c r="AQ371" s="31"/>
      <c r="AR371" s="31" t="e">
        <f aca="false">INDEX(Curves!$A$12:$AZ$907,$BZ371,CY371)</f>
        <v>#N/A</v>
      </c>
      <c r="AS371" s="31" t="e">
        <f aca="false">INDEX(Curves!$A$12:$AZ$907,$BZ371,CZ371)</f>
        <v>#N/A</v>
      </c>
      <c r="AT371" s="31" t="e">
        <f aca="false">INDEX(Curves!$A$12:$AZ$907,$BZ371,DA371)</f>
        <v>#N/A</v>
      </c>
      <c r="AU371" s="31"/>
      <c r="AV371" s="31" t="e">
        <f aca="false">INDEX(Curves!$A$12:$AZ$907,$BZ371,DC371)</f>
        <v>#N/A</v>
      </c>
      <c r="AW371" s="31" t="e">
        <f aca="false">INDEX(Curves!$A$12:$AZ$907,$BZ371,DD371)</f>
        <v>#N/A</v>
      </c>
      <c r="AX371" s="31" t="e">
        <f aca="false">INDEX(Curves!$A$12:$AZ$907,$BZ371,DE371)</f>
        <v>#N/A</v>
      </c>
      <c r="AY371" s="31"/>
      <c r="AZ371" s="31" t="e">
        <f aca="false">INDEX(Curves!$A$12:$AZ$907,$BZ371,DG371)</f>
        <v>#N/A</v>
      </c>
      <c r="BA371" s="31" t="e">
        <f aca="false">INDEX(Curves!$A$12:$AZ$907,$BZ371,DH371)</f>
        <v>#N/A</v>
      </c>
      <c r="BB371" s="31" t="e">
        <f aca="false">INDEX(Curves!$A$12:$AZ$907,$BZ371,DI371)</f>
        <v>#N/A</v>
      </c>
      <c r="BC371" s="31"/>
      <c r="BD371" s="31" t="e">
        <f aca="false">INDEX(Curves!$A$12:$AZ$907,$BZ371,DK371)</f>
        <v>#N/A</v>
      </c>
      <c r="BE371" s="31" t="e">
        <f aca="false">INDEX(Curves!$A$12:$AZ$907,$BZ371,DL371)</f>
        <v>#N/A</v>
      </c>
      <c r="BF371" s="31" t="e">
        <f aca="false">INDEX(Curves!$A$12:$AZ$907,$BZ371,DM371)</f>
        <v>#N/A</v>
      </c>
      <c r="BG371" s="31"/>
      <c r="BH371" s="31" t="e">
        <f aca="false">INDEX(Curves!$A$12:$AZ$907,$BZ371,DO371)</f>
        <v>#N/A</v>
      </c>
      <c r="BI371" s="31" t="e">
        <f aca="false">INDEX(Curves!$A$12:$AZ$907,$BZ371,DP371)</f>
        <v>#N/A</v>
      </c>
      <c r="BJ371" s="31" t="e">
        <f aca="false">INDEX(Curves!$A$12:$AZ$907,$BZ371,DQ371)</f>
        <v>#N/A</v>
      </c>
      <c r="BK371" s="0"/>
      <c r="BL371" s="0"/>
      <c r="BM371" s="51" t="n">
        <f aca="false">BM370</f>
        <v>35916</v>
      </c>
      <c r="BN371" s="51" t="n">
        <f aca="false">EOMONTH(BM371,1)</f>
        <v>35976</v>
      </c>
      <c r="BO371" s="51" t="n">
        <f aca="false">EOMONTH(BN371,1)</f>
        <v>36007</v>
      </c>
      <c r="BP371" s="51" t="n">
        <f aca="false">EOMONTH(BO371,1)</f>
        <v>36038</v>
      </c>
      <c r="BQ371" s="51" t="n">
        <f aca="false">EOMONTH(BP371,1)</f>
        <v>36068</v>
      </c>
      <c r="BR371" s="51" t="n">
        <f aca="false">EOMONTH(BQ371,1)</f>
        <v>36099</v>
      </c>
      <c r="BS371" s="51" t="n">
        <f aca="false">EOMONTH(BR371,1)</f>
        <v>36129</v>
      </c>
      <c r="BT371" s="51" t="n">
        <f aca="false">EOMONTH(BS371,1)</f>
        <v>36160</v>
      </c>
      <c r="BU371" s="51" t="n">
        <f aca="false">EOMONTH(BT371,1)</f>
        <v>36191</v>
      </c>
      <c r="BV371" s="51" t="n">
        <f aca="false">EOMONTH(BU371,1)</f>
        <v>36219</v>
      </c>
      <c r="BW371" s="51" t="n">
        <f aca="false">EOMONTH(BV371,1)</f>
        <v>36250</v>
      </c>
      <c r="BX371" s="52"/>
      <c r="BZ371" s="34" t="e">
        <f aca="false">MATCH(C371,Curves!$C$12:$C$433,0)</f>
        <v>#N/A</v>
      </c>
      <c r="CA371" s="34" t="n">
        <f aca="false">MATCH(CONCATENATE("NG ",TEXT($BM371,"mmm-yyyy")),Curves!$11:$11,0)</f>
        <v>20</v>
      </c>
      <c r="CB371" s="34" t="n">
        <f aca="false">MATCH(CONCATENATE("B ",TEXT($BM371,"mmm-yyyy")),Curves!$11:$11,0)</f>
        <v>8</v>
      </c>
      <c r="CC371" s="34" t="n">
        <f aca="false">MATCH(CONCATENATE("DISC ",TEXT($BM371,"mmm-yyyy")),Curves!$11:$11,0)</f>
        <v>32</v>
      </c>
      <c r="CD371" s="34"/>
      <c r="CE371" s="34" t="n">
        <f aca="false">MATCH(CONCATENATE("NG ",TEXT($BN371,"mmm-yyyy")),Curves!$11:$11,0)</f>
        <v>21</v>
      </c>
      <c r="CF371" s="34" t="n">
        <f aca="false">MATCH(CONCATENATE("B ",TEXT($BN371,"mmm-yyyy")),Curves!$11:$11,0)</f>
        <v>9</v>
      </c>
      <c r="CG371" s="34" t="n">
        <f aca="false">MATCH(CONCATENATE("DISC ",TEXT($BN371,"mmm-yyyy")),Curves!$11:$11,0)</f>
        <v>33</v>
      </c>
      <c r="CH371" s="34"/>
      <c r="CI371" s="34" t="n">
        <f aca="false">MATCH(CONCATENATE("NG ",TEXT($BO371,"mmm-yyyy")),Curves!$11:$11,0)</f>
        <v>22</v>
      </c>
      <c r="CJ371" s="34" t="n">
        <f aca="false">MATCH(CONCATENATE("B ",TEXT($BO371,"mmm-yyyy")),Curves!$11:$11,0)</f>
        <v>10</v>
      </c>
      <c r="CK371" s="34" t="n">
        <f aca="false">MATCH(CONCATENATE("DISC ",TEXT($BO371,"mmm-yyyy")),Curves!$11:$11,0)</f>
        <v>34</v>
      </c>
      <c r="CL371" s="34"/>
      <c r="CM371" s="34" t="n">
        <f aca="false">MATCH(CONCATENATE("NG ",TEXT($BP371,"mmm-yyyy")),Curves!$11:$11,0)</f>
        <v>23</v>
      </c>
      <c r="CN371" s="34" t="n">
        <f aca="false">MATCH(CONCATENATE("B ",TEXT($BP371,"mmm-yyyy")),Curves!$11:$11,0)</f>
        <v>11</v>
      </c>
      <c r="CO371" s="34" t="n">
        <f aca="false">MATCH(CONCATENATE("DISC ",TEXT($BP371,"mmm-yyyy")),Curves!$11:$11,0)</f>
        <v>35</v>
      </c>
      <c r="CP371" s="34"/>
      <c r="CQ371" s="34" t="n">
        <f aca="false">MATCH(CONCATENATE("NG ",TEXT($BQ371,"mmm-yyyy")),Curves!$11:$11,0)</f>
        <v>24</v>
      </c>
      <c r="CR371" s="34" t="n">
        <f aca="false">MATCH(CONCATENATE("B ",TEXT($BQ371,"mmm-yyyy")),Curves!$11:$11,0)</f>
        <v>12</v>
      </c>
      <c r="CS371" s="34" t="n">
        <f aca="false">MATCH(CONCATENATE("DISC ",TEXT($BQ371,"mmm-yyyy")),Curves!$11:$11,0)</f>
        <v>36</v>
      </c>
      <c r="CT371" s="34"/>
      <c r="CU371" s="34" t="n">
        <f aca="false">MATCH(CONCATENATE("NG ",TEXT($BR371,"mmm-yyyy")),Curves!$11:$11,0)</f>
        <v>25</v>
      </c>
      <c r="CV371" s="34" t="n">
        <f aca="false">MATCH(CONCATENATE("B ",TEXT($BR371,"mmm-yyyy")),Curves!$11:$11,0)</f>
        <v>13</v>
      </c>
      <c r="CW371" s="34" t="n">
        <f aca="false">MATCH(CONCATENATE("DISC ",TEXT($BR371,"mmm-yyyy")),Curves!$11:$11,0)</f>
        <v>37</v>
      </c>
      <c r="CX371" s="34"/>
      <c r="CY371" s="34" t="n">
        <f aca="false">MATCH(CONCATENATE("NG ",TEXT($BS371,"mmm-yyyy")),Curves!$11:$11,0)</f>
        <v>26</v>
      </c>
      <c r="CZ371" s="34" t="n">
        <f aca="false">MATCH(CONCATENATE("B ",TEXT($BS371,"mmm-yyyy")),Curves!$11:$11,0)</f>
        <v>14</v>
      </c>
      <c r="DA371" s="34" t="n">
        <f aca="false">MATCH(CONCATENATE("DISC ",TEXT($BS371,"mmm-yyyy")),Curves!$11:$11,0)</f>
        <v>38</v>
      </c>
      <c r="DB371" s="34"/>
      <c r="DC371" s="34" t="n">
        <f aca="false">MATCH(CONCATENATE("NG ",TEXT($BT371,"mmm-yyyy")),Curves!$11:$11,0)</f>
        <v>27</v>
      </c>
      <c r="DD371" s="34" t="n">
        <f aca="false">MATCH(CONCATENATE("B ",TEXT($BT371,"mmm-yyyy")),Curves!$11:$11,0)</f>
        <v>15</v>
      </c>
      <c r="DE371" s="34" t="n">
        <f aca="false">MATCH(CONCATENATE("DISC ",TEXT($BT371,"mmm-yyyy")),Curves!$11:$11,0)</f>
        <v>39</v>
      </c>
      <c r="DF371" s="34"/>
      <c r="DG371" s="34" t="n">
        <f aca="false">MATCH(CONCATENATE("NG ",TEXT($BU371,"mmm-yyyy")),Curves!$11:$11,0)</f>
        <v>28</v>
      </c>
      <c r="DH371" s="34" t="n">
        <f aca="false">MATCH(CONCATENATE("B ",TEXT($BU371,"mmm-yyyy")),Curves!$11:$11,0)</f>
        <v>16</v>
      </c>
      <c r="DI371" s="34" t="n">
        <f aca="false">MATCH(CONCATENATE("DISC ",TEXT($BU371,"mmm-yyyy")),Curves!$11:$11,0)</f>
        <v>40</v>
      </c>
      <c r="DK371" s="34" t="n">
        <f aca="false">MATCH(CONCATENATE("NG ",TEXT($BV371,"mmm-yyyy")),Curves!$11:$11,0)</f>
        <v>29</v>
      </c>
      <c r="DL371" s="34" t="n">
        <f aca="false">MATCH(CONCATENATE("B ",TEXT($BV371,"mmm-yyyy")),Curves!$11:$11,0)</f>
        <v>17</v>
      </c>
      <c r="DM371" s="34" t="n">
        <f aca="false">MATCH(CONCATENATE("DISC ",TEXT($BV371,"mmm-yyyy")),Curves!$11:$11,0)</f>
        <v>41</v>
      </c>
      <c r="DO371" s="34" t="n">
        <f aca="false">MATCH(CONCATENATE("NG ",TEXT($BW371,"mmm-yyyy")),Curves!$11:$11,0)</f>
        <v>30</v>
      </c>
      <c r="DP371" s="34" t="n">
        <f aca="false">MATCH(CONCATENATE("B ",TEXT($BW371,"mmm-yyyy")),Curves!$11:$11,0)</f>
        <v>18</v>
      </c>
      <c r="DQ371" s="34" t="n">
        <f aca="false">MATCH(CONCATENATE("DISC ",TEXT($BW371,"mmm-yyyy")),Curves!$11:$11,0)</f>
        <v>42</v>
      </c>
    </row>
    <row r="372" customFormat="false" ht="12.75" hidden="false" customHeight="false" outlineLevel="0" collapsed="false">
      <c r="B372" s="26" t="str">
        <f aca="false">IF(C372&lt;&gt;"",IF(C372&gt;=(WORKDAY(EOMONTH(C372,0)+1,-2)),EOMONTH(EOMONTH(C372,0)+1,0)+1,EOMONTH(C372,0)+1),"")</f>
        <v/>
      </c>
      <c r="C372" s="45" t="str">
        <f aca="false">IF(Curves!C381&lt;&gt;"",Curves!C381,"")</f>
        <v/>
      </c>
      <c r="D372" s="46"/>
      <c r="E372" s="47" t="e">
        <f aca="false">(T372+U372)*V372</f>
        <v>#N/A</v>
      </c>
      <c r="F372" s="47" t="e">
        <f aca="false">(X372+Y372)*Z372</f>
        <v>#N/A</v>
      </c>
      <c r="G372" s="47" t="e">
        <f aca="false">(AB372+AC372)*AD372</f>
        <v>#N/A</v>
      </c>
      <c r="H372" s="47" t="e">
        <f aca="false">(AF372+AG372)*AH372</f>
        <v>#N/A</v>
      </c>
      <c r="I372" s="47" t="e">
        <f aca="false">(AJ372+AK372)*AL372</f>
        <v>#N/A</v>
      </c>
      <c r="J372" s="47" t="e">
        <f aca="false">(AN372+AO372)*AP372</f>
        <v>#N/A</v>
      </c>
      <c r="K372" s="47" t="e">
        <f aca="false">(AR372+AS372)*AT372</f>
        <v>#N/A</v>
      </c>
      <c r="L372" s="47" t="e">
        <f aca="false">(AV372+AW372)*AX372</f>
        <v>#N/A</v>
      </c>
      <c r="M372" s="47" t="e">
        <f aca="false">(AZ372+BA372)*BB372</f>
        <v>#N/A</v>
      </c>
      <c r="N372" s="47" t="e">
        <f aca="false">(BD372+BE372)*BF372</f>
        <v>#N/A</v>
      </c>
      <c r="O372" s="48" t="e">
        <f aca="false">(BH372+BI372)*BJ372</f>
        <v>#N/A</v>
      </c>
      <c r="P372" s="49" t="e">
        <f aca="false">MAX(E372:O372)</f>
        <v>#N/A</v>
      </c>
      <c r="Q372" s="49" t="e">
        <f aca="false">MIN(O372)</f>
        <v>#N/A</v>
      </c>
      <c r="R372" s="50" t="e">
        <f aca="false">P372-Q372</f>
        <v>#N/A</v>
      </c>
      <c r="T372" s="31" t="e">
        <f aca="false">INDEX(Curves!$A$12:$AZ$907,$BZ372,CA372)</f>
        <v>#N/A</v>
      </c>
      <c r="U372" s="31" t="e">
        <f aca="false">INDEX(Curves!$A$12:$AZ$907,$BZ372,CB372)</f>
        <v>#N/A</v>
      </c>
      <c r="V372" s="31" t="e">
        <f aca="false">INDEX(Curves!$A$12:$AZ$907,$BZ372,CC372)</f>
        <v>#N/A</v>
      </c>
      <c r="W372" s="31"/>
      <c r="X372" s="31" t="e">
        <f aca="false">INDEX(Curves!$A$12:$AZ$907,$BZ372,CE372)</f>
        <v>#N/A</v>
      </c>
      <c r="Y372" s="31" t="e">
        <f aca="false">INDEX(Curves!$A$12:$AZ$907,$BZ372,CF372)</f>
        <v>#N/A</v>
      </c>
      <c r="Z372" s="31" t="e">
        <f aca="false">INDEX(Curves!$A$12:$AZ$907,$BZ372,CG372)</f>
        <v>#N/A</v>
      </c>
      <c r="AA372" s="31"/>
      <c r="AB372" s="31" t="e">
        <f aca="false">INDEX(Curves!$A$12:$AZ$907,$BZ372,CI372)</f>
        <v>#N/A</v>
      </c>
      <c r="AC372" s="31" t="e">
        <f aca="false">INDEX(Curves!$A$12:$AZ$907,$BZ372,CJ372)</f>
        <v>#N/A</v>
      </c>
      <c r="AD372" s="31" t="e">
        <f aca="false">INDEX(Curves!$A$12:$AZ$907,$BZ372,CK372)</f>
        <v>#N/A</v>
      </c>
      <c r="AE372" s="31"/>
      <c r="AF372" s="31" t="e">
        <f aca="false">INDEX(Curves!$A$12:$AZ$907,$BZ372,CM372)</f>
        <v>#N/A</v>
      </c>
      <c r="AG372" s="31" t="e">
        <f aca="false">INDEX(Curves!$A$12:$AZ$907,$BZ372,CN372)</f>
        <v>#N/A</v>
      </c>
      <c r="AH372" s="31" t="e">
        <f aca="false">INDEX(Curves!$A$12:$AZ$907,$BZ372,CO372)</f>
        <v>#N/A</v>
      </c>
      <c r="AI372" s="31"/>
      <c r="AJ372" s="31" t="e">
        <f aca="false">INDEX(Curves!$A$12:$AZ$907,$BZ372,CQ372)</f>
        <v>#N/A</v>
      </c>
      <c r="AK372" s="31" t="e">
        <f aca="false">INDEX(Curves!$A$12:$AZ$907,$BZ372,CR372)</f>
        <v>#N/A</v>
      </c>
      <c r="AL372" s="31" t="e">
        <f aca="false">INDEX(Curves!$A$12:$AZ$907,$BZ372,CS372)</f>
        <v>#N/A</v>
      </c>
      <c r="AM372" s="31"/>
      <c r="AN372" s="31" t="e">
        <f aca="false">INDEX(Curves!$A$12:$AZ$907,$BZ372,CU372)</f>
        <v>#N/A</v>
      </c>
      <c r="AO372" s="31" t="e">
        <f aca="false">INDEX(Curves!$A$12:$AZ$907,$BZ372,CV372)</f>
        <v>#N/A</v>
      </c>
      <c r="AP372" s="31" t="e">
        <f aca="false">INDEX(Curves!$A$12:$AZ$907,$BZ372,CW372)</f>
        <v>#N/A</v>
      </c>
      <c r="AQ372" s="31"/>
      <c r="AR372" s="31" t="e">
        <f aca="false">INDEX(Curves!$A$12:$AZ$907,$BZ372,CY372)</f>
        <v>#N/A</v>
      </c>
      <c r="AS372" s="31" t="e">
        <f aca="false">INDEX(Curves!$A$12:$AZ$907,$BZ372,CZ372)</f>
        <v>#N/A</v>
      </c>
      <c r="AT372" s="31" t="e">
        <f aca="false">INDEX(Curves!$A$12:$AZ$907,$BZ372,DA372)</f>
        <v>#N/A</v>
      </c>
      <c r="AU372" s="31"/>
      <c r="AV372" s="31" t="e">
        <f aca="false">INDEX(Curves!$A$12:$AZ$907,$BZ372,DC372)</f>
        <v>#N/A</v>
      </c>
      <c r="AW372" s="31" t="e">
        <f aca="false">INDEX(Curves!$A$12:$AZ$907,$BZ372,DD372)</f>
        <v>#N/A</v>
      </c>
      <c r="AX372" s="31" t="e">
        <f aca="false">INDEX(Curves!$A$12:$AZ$907,$BZ372,DE372)</f>
        <v>#N/A</v>
      </c>
      <c r="AY372" s="31"/>
      <c r="AZ372" s="31" t="e">
        <f aca="false">INDEX(Curves!$A$12:$AZ$907,$BZ372,DG372)</f>
        <v>#N/A</v>
      </c>
      <c r="BA372" s="31" t="e">
        <f aca="false">INDEX(Curves!$A$12:$AZ$907,$BZ372,DH372)</f>
        <v>#N/A</v>
      </c>
      <c r="BB372" s="31" t="e">
        <f aca="false">INDEX(Curves!$A$12:$AZ$907,$BZ372,DI372)</f>
        <v>#N/A</v>
      </c>
      <c r="BC372" s="31"/>
      <c r="BD372" s="31" t="e">
        <f aca="false">INDEX(Curves!$A$12:$AZ$907,$BZ372,DK372)</f>
        <v>#N/A</v>
      </c>
      <c r="BE372" s="31" t="e">
        <f aca="false">INDEX(Curves!$A$12:$AZ$907,$BZ372,DL372)</f>
        <v>#N/A</v>
      </c>
      <c r="BF372" s="31" t="e">
        <f aca="false">INDEX(Curves!$A$12:$AZ$907,$BZ372,DM372)</f>
        <v>#N/A</v>
      </c>
      <c r="BG372" s="31"/>
      <c r="BH372" s="31" t="e">
        <f aca="false">INDEX(Curves!$A$12:$AZ$907,$BZ372,DO372)</f>
        <v>#N/A</v>
      </c>
      <c r="BI372" s="31" t="e">
        <f aca="false">INDEX(Curves!$A$12:$AZ$907,$BZ372,DP372)</f>
        <v>#N/A</v>
      </c>
      <c r="BJ372" s="31" t="e">
        <f aca="false">INDEX(Curves!$A$12:$AZ$907,$BZ372,DQ372)</f>
        <v>#N/A</v>
      </c>
      <c r="BK372" s="0"/>
      <c r="BL372" s="0"/>
      <c r="BM372" s="51" t="n">
        <f aca="false">BM371</f>
        <v>35916</v>
      </c>
      <c r="BN372" s="51" t="n">
        <f aca="false">EOMONTH(BM372,1)</f>
        <v>35976</v>
      </c>
      <c r="BO372" s="51" t="n">
        <f aca="false">EOMONTH(BN372,1)</f>
        <v>36007</v>
      </c>
      <c r="BP372" s="51" t="n">
        <f aca="false">EOMONTH(BO372,1)</f>
        <v>36038</v>
      </c>
      <c r="BQ372" s="51" t="n">
        <f aca="false">EOMONTH(BP372,1)</f>
        <v>36068</v>
      </c>
      <c r="BR372" s="51" t="n">
        <f aca="false">EOMONTH(BQ372,1)</f>
        <v>36099</v>
      </c>
      <c r="BS372" s="51" t="n">
        <f aca="false">EOMONTH(BR372,1)</f>
        <v>36129</v>
      </c>
      <c r="BT372" s="51" t="n">
        <f aca="false">EOMONTH(BS372,1)</f>
        <v>36160</v>
      </c>
      <c r="BU372" s="51" t="n">
        <f aca="false">EOMONTH(BT372,1)</f>
        <v>36191</v>
      </c>
      <c r="BV372" s="51" t="n">
        <f aca="false">EOMONTH(BU372,1)</f>
        <v>36219</v>
      </c>
      <c r="BW372" s="51" t="n">
        <f aca="false">EOMONTH(BV372,1)</f>
        <v>36250</v>
      </c>
      <c r="BX372" s="52"/>
      <c r="BZ372" s="34" t="e">
        <f aca="false">MATCH(C372,Curves!$C$12:$C$433,0)</f>
        <v>#N/A</v>
      </c>
      <c r="CA372" s="34" t="n">
        <f aca="false">MATCH(CONCATENATE("NG ",TEXT($BM372,"mmm-yyyy")),Curves!$11:$11,0)</f>
        <v>20</v>
      </c>
      <c r="CB372" s="34" t="n">
        <f aca="false">MATCH(CONCATENATE("B ",TEXT($BM372,"mmm-yyyy")),Curves!$11:$11,0)</f>
        <v>8</v>
      </c>
      <c r="CC372" s="34" t="n">
        <f aca="false">MATCH(CONCATENATE("DISC ",TEXT($BM372,"mmm-yyyy")),Curves!$11:$11,0)</f>
        <v>32</v>
      </c>
      <c r="CD372" s="34"/>
      <c r="CE372" s="34" t="n">
        <f aca="false">MATCH(CONCATENATE("NG ",TEXT($BN372,"mmm-yyyy")),Curves!$11:$11,0)</f>
        <v>21</v>
      </c>
      <c r="CF372" s="34" t="n">
        <f aca="false">MATCH(CONCATENATE("B ",TEXT($BN372,"mmm-yyyy")),Curves!$11:$11,0)</f>
        <v>9</v>
      </c>
      <c r="CG372" s="34" t="n">
        <f aca="false">MATCH(CONCATENATE("DISC ",TEXT($BN372,"mmm-yyyy")),Curves!$11:$11,0)</f>
        <v>33</v>
      </c>
      <c r="CH372" s="34"/>
      <c r="CI372" s="34" t="n">
        <f aca="false">MATCH(CONCATENATE("NG ",TEXT($BO372,"mmm-yyyy")),Curves!$11:$11,0)</f>
        <v>22</v>
      </c>
      <c r="CJ372" s="34" t="n">
        <f aca="false">MATCH(CONCATENATE("B ",TEXT($BO372,"mmm-yyyy")),Curves!$11:$11,0)</f>
        <v>10</v>
      </c>
      <c r="CK372" s="34" t="n">
        <f aca="false">MATCH(CONCATENATE("DISC ",TEXT($BO372,"mmm-yyyy")),Curves!$11:$11,0)</f>
        <v>34</v>
      </c>
      <c r="CL372" s="34"/>
      <c r="CM372" s="34" t="n">
        <f aca="false">MATCH(CONCATENATE("NG ",TEXT($BP372,"mmm-yyyy")),Curves!$11:$11,0)</f>
        <v>23</v>
      </c>
      <c r="CN372" s="34" t="n">
        <f aca="false">MATCH(CONCATENATE("B ",TEXT($BP372,"mmm-yyyy")),Curves!$11:$11,0)</f>
        <v>11</v>
      </c>
      <c r="CO372" s="34" t="n">
        <f aca="false">MATCH(CONCATENATE("DISC ",TEXT($BP372,"mmm-yyyy")),Curves!$11:$11,0)</f>
        <v>35</v>
      </c>
      <c r="CP372" s="34"/>
      <c r="CQ372" s="34" t="n">
        <f aca="false">MATCH(CONCATENATE("NG ",TEXT($BQ372,"mmm-yyyy")),Curves!$11:$11,0)</f>
        <v>24</v>
      </c>
      <c r="CR372" s="34" t="n">
        <f aca="false">MATCH(CONCATENATE("B ",TEXT($BQ372,"mmm-yyyy")),Curves!$11:$11,0)</f>
        <v>12</v>
      </c>
      <c r="CS372" s="34" t="n">
        <f aca="false">MATCH(CONCATENATE("DISC ",TEXT($BQ372,"mmm-yyyy")),Curves!$11:$11,0)</f>
        <v>36</v>
      </c>
      <c r="CT372" s="34"/>
      <c r="CU372" s="34" t="n">
        <f aca="false">MATCH(CONCATENATE("NG ",TEXT($BR372,"mmm-yyyy")),Curves!$11:$11,0)</f>
        <v>25</v>
      </c>
      <c r="CV372" s="34" t="n">
        <f aca="false">MATCH(CONCATENATE("B ",TEXT($BR372,"mmm-yyyy")),Curves!$11:$11,0)</f>
        <v>13</v>
      </c>
      <c r="CW372" s="34" t="n">
        <f aca="false">MATCH(CONCATENATE("DISC ",TEXT($BR372,"mmm-yyyy")),Curves!$11:$11,0)</f>
        <v>37</v>
      </c>
      <c r="CX372" s="34"/>
      <c r="CY372" s="34" t="n">
        <f aca="false">MATCH(CONCATENATE("NG ",TEXT($BS372,"mmm-yyyy")),Curves!$11:$11,0)</f>
        <v>26</v>
      </c>
      <c r="CZ372" s="34" t="n">
        <f aca="false">MATCH(CONCATENATE("B ",TEXT($BS372,"mmm-yyyy")),Curves!$11:$11,0)</f>
        <v>14</v>
      </c>
      <c r="DA372" s="34" t="n">
        <f aca="false">MATCH(CONCATENATE("DISC ",TEXT($BS372,"mmm-yyyy")),Curves!$11:$11,0)</f>
        <v>38</v>
      </c>
      <c r="DB372" s="34"/>
      <c r="DC372" s="34" t="n">
        <f aca="false">MATCH(CONCATENATE("NG ",TEXT($BT372,"mmm-yyyy")),Curves!$11:$11,0)</f>
        <v>27</v>
      </c>
      <c r="DD372" s="34" t="n">
        <f aca="false">MATCH(CONCATENATE("B ",TEXT($BT372,"mmm-yyyy")),Curves!$11:$11,0)</f>
        <v>15</v>
      </c>
      <c r="DE372" s="34" t="n">
        <f aca="false">MATCH(CONCATENATE("DISC ",TEXT($BT372,"mmm-yyyy")),Curves!$11:$11,0)</f>
        <v>39</v>
      </c>
      <c r="DF372" s="34"/>
      <c r="DG372" s="34" t="n">
        <f aca="false">MATCH(CONCATENATE("NG ",TEXT($BU372,"mmm-yyyy")),Curves!$11:$11,0)</f>
        <v>28</v>
      </c>
      <c r="DH372" s="34" t="n">
        <f aca="false">MATCH(CONCATENATE("B ",TEXT($BU372,"mmm-yyyy")),Curves!$11:$11,0)</f>
        <v>16</v>
      </c>
      <c r="DI372" s="34" t="n">
        <f aca="false">MATCH(CONCATENATE("DISC ",TEXT($BU372,"mmm-yyyy")),Curves!$11:$11,0)</f>
        <v>40</v>
      </c>
      <c r="DK372" s="34" t="n">
        <f aca="false">MATCH(CONCATENATE("NG ",TEXT($BV372,"mmm-yyyy")),Curves!$11:$11,0)</f>
        <v>29</v>
      </c>
      <c r="DL372" s="34" t="n">
        <f aca="false">MATCH(CONCATENATE("B ",TEXT($BV372,"mmm-yyyy")),Curves!$11:$11,0)</f>
        <v>17</v>
      </c>
      <c r="DM372" s="34" t="n">
        <f aca="false">MATCH(CONCATENATE("DISC ",TEXT($BV372,"mmm-yyyy")),Curves!$11:$11,0)</f>
        <v>41</v>
      </c>
      <c r="DO372" s="34" t="n">
        <f aca="false">MATCH(CONCATENATE("NG ",TEXT($BW372,"mmm-yyyy")),Curves!$11:$11,0)</f>
        <v>30</v>
      </c>
      <c r="DP372" s="34" t="n">
        <f aca="false">MATCH(CONCATENATE("B ",TEXT($BW372,"mmm-yyyy")),Curves!$11:$11,0)</f>
        <v>18</v>
      </c>
      <c r="DQ372" s="34" t="n">
        <f aca="false">MATCH(CONCATENATE("DISC ",TEXT($BW372,"mmm-yyyy")),Curves!$11:$11,0)</f>
        <v>42</v>
      </c>
    </row>
    <row r="373" customFormat="false" ht="12.75" hidden="false" customHeight="false" outlineLevel="0" collapsed="false">
      <c r="B373" s="26" t="str">
        <f aca="false">IF(C373&lt;&gt;"",IF(C373&gt;=(WORKDAY(EOMONTH(C373,0)+1,-2)),EOMONTH(EOMONTH(C373,0)+1,0)+1,EOMONTH(C373,0)+1),"")</f>
        <v/>
      </c>
      <c r="C373" s="45" t="str">
        <f aca="false">IF(Curves!C382&lt;&gt;"",Curves!C382,"")</f>
        <v/>
      </c>
      <c r="D373" s="46"/>
      <c r="E373" s="47" t="e">
        <f aca="false">(T373+U373)*V373</f>
        <v>#N/A</v>
      </c>
      <c r="F373" s="47" t="e">
        <f aca="false">(X373+Y373)*Z373</f>
        <v>#N/A</v>
      </c>
      <c r="G373" s="47" t="e">
        <f aca="false">(AB373+AC373)*AD373</f>
        <v>#N/A</v>
      </c>
      <c r="H373" s="47" t="e">
        <f aca="false">(AF373+AG373)*AH373</f>
        <v>#N/A</v>
      </c>
      <c r="I373" s="47" t="e">
        <f aca="false">(AJ373+AK373)*AL373</f>
        <v>#N/A</v>
      </c>
      <c r="J373" s="47" t="e">
        <f aca="false">(AN373+AO373)*AP373</f>
        <v>#N/A</v>
      </c>
      <c r="K373" s="47" t="e">
        <f aca="false">(AR373+AS373)*AT373</f>
        <v>#N/A</v>
      </c>
      <c r="L373" s="47" t="e">
        <f aca="false">(AV373+AW373)*AX373</f>
        <v>#N/A</v>
      </c>
      <c r="M373" s="47" t="e">
        <f aca="false">(AZ373+BA373)*BB373</f>
        <v>#N/A</v>
      </c>
      <c r="N373" s="47" t="e">
        <f aca="false">(BD373+BE373)*BF373</f>
        <v>#N/A</v>
      </c>
      <c r="O373" s="48" t="e">
        <f aca="false">(BH373+BI373)*BJ373</f>
        <v>#N/A</v>
      </c>
      <c r="P373" s="49" t="e">
        <f aca="false">MAX(E373:O373)</f>
        <v>#N/A</v>
      </c>
      <c r="Q373" s="49" t="e">
        <f aca="false">MIN(O373)</f>
        <v>#N/A</v>
      </c>
      <c r="R373" s="50" t="e">
        <f aca="false">P373-Q373</f>
        <v>#N/A</v>
      </c>
      <c r="T373" s="31" t="e">
        <f aca="false">INDEX(Curves!$A$12:$AZ$907,$BZ373,CA373)</f>
        <v>#N/A</v>
      </c>
      <c r="U373" s="31" t="e">
        <f aca="false">INDEX(Curves!$A$12:$AZ$907,$BZ373,CB373)</f>
        <v>#N/A</v>
      </c>
      <c r="V373" s="31" t="e">
        <f aca="false">INDEX(Curves!$A$12:$AZ$907,$BZ373,CC373)</f>
        <v>#N/A</v>
      </c>
      <c r="W373" s="31"/>
      <c r="X373" s="31" t="e">
        <f aca="false">INDEX(Curves!$A$12:$AZ$907,$BZ373,CE373)</f>
        <v>#N/A</v>
      </c>
      <c r="Y373" s="31" t="e">
        <f aca="false">INDEX(Curves!$A$12:$AZ$907,$BZ373,CF373)</f>
        <v>#N/A</v>
      </c>
      <c r="Z373" s="31" t="e">
        <f aca="false">INDEX(Curves!$A$12:$AZ$907,$BZ373,CG373)</f>
        <v>#N/A</v>
      </c>
      <c r="AA373" s="31"/>
      <c r="AB373" s="31" t="e">
        <f aca="false">INDEX(Curves!$A$12:$AZ$907,$BZ373,CI373)</f>
        <v>#N/A</v>
      </c>
      <c r="AC373" s="31" t="e">
        <f aca="false">INDEX(Curves!$A$12:$AZ$907,$BZ373,CJ373)</f>
        <v>#N/A</v>
      </c>
      <c r="AD373" s="31" t="e">
        <f aca="false">INDEX(Curves!$A$12:$AZ$907,$BZ373,CK373)</f>
        <v>#N/A</v>
      </c>
      <c r="AE373" s="31"/>
      <c r="AF373" s="31" t="e">
        <f aca="false">INDEX(Curves!$A$12:$AZ$907,$BZ373,CM373)</f>
        <v>#N/A</v>
      </c>
      <c r="AG373" s="31" t="e">
        <f aca="false">INDEX(Curves!$A$12:$AZ$907,$BZ373,CN373)</f>
        <v>#N/A</v>
      </c>
      <c r="AH373" s="31" t="e">
        <f aca="false">INDEX(Curves!$A$12:$AZ$907,$BZ373,CO373)</f>
        <v>#N/A</v>
      </c>
      <c r="AI373" s="31"/>
      <c r="AJ373" s="31" t="e">
        <f aca="false">INDEX(Curves!$A$12:$AZ$907,$BZ373,CQ373)</f>
        <v>#N/A</v>
      </c>
      <c r="AK373" s="31" t="e">
        <f aca="false">INDEX(Curves!$A$12:$AZ$907,$BZ373,CR373)</f>
        <v>#N/A</v>
      </c>
      <c r="AL373" s="31" t="e">
        <f aca="false">INDEX(Curves!$A$12:$AZ$907,$BZ373,CS373)</f>
        <v>#N/A</v>
      </c>
      <c r="AM373" s="31"/>
      <c r="AN373" s="31" t="e">
        <f aca="false">INDEX(Curves!$A$12:$AZ$907,$BZ373,CU373)</f>
        <v>#N/A</v>
      </c>
      <c r="AO373" s="31" t="e">
        <f aca="false">INDEX(Curves!$A$12:$AZ$907,$BZ373,CV373)</f>
        <v>#N/A</v>
      </c>
      <c r="AP373" s="31" t="e">
        <f aca="false">INDEX(Curves!$A$12:$AZ$907,$BZ373,CW373)</f>
        <v>#N/A</v>
      </c>
      <c r="AQ373" s="31"/>
      <c r="AR373" s="31" t="e">
        <f aca="false">INDEX(Curves!$A$12:$AZ$907,$BZ373,CY373)</f>
        <v>#N/A</v>
      </c>
      <c r="AS373" s="31" t="e">
        <f aca="false">INDEX(Curves!$A$12:$AZ$907,$BZ373,CZ373)</f>
        <v>#N/A</v>
      </c>
      <c r="AT373" s="31" t="e">
        <f aca="false">INDEX(Curves!$A$12:$AZ$907,$BZ373,DA373)</f>
        <v>#N/A</v>
      </c>
      <c r="AU373" s="31"/>
      <c r="AV373" s="31" t="e">
        <f aca="false">INDEX(Curves!$A$12:$AZ$907,$BZ373,DC373)</f>
        <v>#N/A</v>
      </c>
      <c r="AW373" s="31" t="e">
        <f aca="false">INDEX(Curves!$A$12:$AZ$907,$BZ373,DD373)</f>
        <v>#N/A</v>
      </c>
      <c r="AX373" s="31" t="e">
        <f aca="false">INDEX(Curves!$A$12:$AZ$907,$BZ373,DE373)</f>
        <v>#N/A</v>
      </c>
      <c r="AY373" s="31"/>
      <c r="AZ373" s="31" t="e">
        <f aca="false">INDEX(Curves!$A$12:$AZ$907,$BZ373,DG373)</f>
        <v>#N/A</v>
      </c>
      <c r="BA373" s="31" t="e">
        <f aca="false">INDEX(Curves!$A$12:$AZ$907,$BZ373,DH373)</f>
        <v>#N/A</v>
      </c>
      <c r="BB373" s="31" t="e">
        <f aca="false">INDEX(Curves!$A$12:$AZ$907,$BZ373,DI373)</f>
        <v>#N/A</v>
      </c>
      <c r="BC373" s="31"/>
      <c r="BD373" s="31" t="e">
        <f aca="false">INDEX(Curves!$A$12:$AZ$907,$BZ373,DK373)</f>
        <v>#N/A</v>
      </c>
      <c r="BE373" s="31" t="e">
        <f aca="false">INDEX(Curves!$A$12:$AZ$907,$BZ373,DL373)</f>
        <v>#N/A</v>
      </c>
      <c r="BF373" s="31" t="e">
        <f aca="false">INDEX(Curves!$A$12:$AZ$907,$BZ373,DM373)</f>
        <v>#N/A</v>
      </c>
      <c r="BG373" s="31"/>
      <c r="BH373" s="31" t="e">
        <f aca="false">INDEX(Curves!$A$12:$AZ$907,$BZ373,DO373)</f>
        <v>#N/A</v>
      </c>
      <c r="BI373" s="31" t="e">
        <f aca="false">INDEX(Curves!$A$12:$AZ$907,$BZ373,DP373)</f>
        <v>#N/A</v>
      </c>
      <c r="BJ373" s="31" t="e">
        <f aca="false">INDEX(Curves!$A$12:$AZ$907,$BZ373,DQ373)</f>
        <v>#N/A</v>
      </c>
      <c r="BK373" s="0"/>
      <c r="BL373" s="0"/>
      <c r="BM373" s="51" t="n">
        <f aca="false">BM372</f>
        <v>35916</v>
      </c>
      <c r="BN373" s="51" t="n">
        <f aca="false">EOMONTH(BM373,1)</f>
        <v>35976</v>
      </c>
      <c r="BO373" s="51" t="n">
        <f aca="false">EOMONTH(BN373,1)</f>
        <v>36007</v>
      </c>
      <c r="BP373" s="51" t="n">
        <f aca="false">EOMONTH(BO373,1)</f>
        <v>36038</v>
      </c>
      <c r="BQ373" s="51" t="n">
        <f aca="false">EOMONTH(BP373,1)</f>
        <v>36068</v>
      </c>
      <c r="BR373" s="51" t="n">
        <f aca="false">EOMONTH(BQ373,1)</f>
        <v>36099</v>
      </c>
      <c r="BS373" s="51" t="n">
        <f aca="false">EOMONTH(BR373,1)</f>
        <v>36129</v>
      </c>
      <c r="BT373" s="51" t="n">
        <f aca="false">EOMONTH(BS373,1)</f>
        <v>36160</v>
      </c>
      <c r="BU373" s="51" t="n">
        <f aca="false">EOMONTH(BT373,1)</f>
        <v>36191</v>
      </c>
      <c r="BV373" s="51" t="n">
        <f aca="false">EOMONTH(BU373,1)</f>
        <v>36219</v>
      </c>
      <c r="BW373" s="51" t="n">
        <f aca="false">EOMONTH(BV373,1)</f>
        <v>36250</v>
      </c>
      <c r="BX373" s="52"/>
      <c r="BZ373" s="34" t="e">
        <f aca="false">MATCH(C373,Curves!$C$12:$C$433,0)</f>
        <v>#N/A</v>
      </c>
      <c r="CA373" s="34" t="n">
        <f aca="false">MATCH(CONCATENATE("NG ",TEXT($BM373,"mmm-yyyy")),Curves!$11:$11,0)</f>
        <v>20</v>
      </c>
      <c r="CB373" s="34" t="n">
        <f aca="false">MATCH(CONCATENATE("B ",TEXT($BM373,"mmm-yyyy")),Curves!$11:$11,0)</f>
        <v>8</v>
      </c>
      <c r="CC373" s="34" t="n">
        <f aca="false">MATCH(CONCATENATE("DISC ",TEXT($BM373,"mmm-yyyy")),Curves!$11:$11,0)</f>
        <v>32</v>
      </c>
      <c r="CD373" s="34"/>
      <c r="CE373" s="34" t="n">
        <f aca="false">MATCH(CONCATENATE("NG ",TEXT($BN373,"mmm-yyyy")),Curves!$11:$11,0)</f>
        <v>21</v>
      </c>
      <c r="CF373" s="34" t="n">
        <f aca="false">MATCH(CONCATENATE("B ",TEXT($BN373,"mmm-yyyy")),Curves!$11:$11,0)</f>
        <v>9</v>
      </c>
      <c r="CG373" s="34" t="n">
        <f aca="false">MATCH(CONCATENATE("DISC ",TEXT($BN373,"mmm-yyyy")),Curves!$11:$11,0)</f>
        <v>33</v>
      </c>
      <c r="CH373" s="34"/>
      <c r="CI373" s="34" t="n">
        <f aca="false">MATCH(CONCATENATE("NG ",TEXT($BO373,"mmm-yyyy")),Curves!$11:$11,0)</f>
        <v>22</v>
      </c>
      <c r="CJ373" s="34" t="n">
        <f aca="false">MATCH(CONCATENATE("B ",TEXT($BO373,"mmm-yyyy")),Curves!$11:$11,0)</f>
        <v>10</v>
      </c>
      <c r="CK373" s="34" t="n">
        <f aca="false">MATCH(CONCATENATE("DISC ",TEXT($BO373,"mmm-yyyy")),Curves!$11:$11,0)</f>
        <v>34</v>
      </c>
      <c r="CL373" s="34"/>
      <c r="CM373" s="34" t="n">
        <f aca="false">MATCH(CONCATENATE("NG ",TEXT($BP373,"mmm-yyyy")),Curves!$11:$11,0)</f>
        <v>23</v>
      </c>
      <c r="CN373" s="34" t="n">
        <f aca="false">MATCH(CONCATENATE("B ",TEXT($BP373,"mmm-yyyy")),Curves!$11:$11,0)</f>
        <v>11</v>
      </c>
      <c r="CO373" s="34" t="n">
        <f aca="false">MATCH(CONCATENATE("DISC ",TEXT($BP373,"mmm-yyyy")),Curves!$11:$11,0)</f>
        <v>35</v>
      </c>
      <c r="CP373" s="34"/>
      <c r="CQ373" s="34" t="n">
        <f aca="false">MATCH(CONCATENATE("NG ",TEXT($BQ373,"mmm-yyyy")),Curves!$11:$11,0)</f>
        <v>24</v>
      </c>
      <c r="CR373" s="34" t="n">
        <f aca="false">MATCH(CONCATENATE("B ",TEXT($BQ373,"mmm-yyyy")),Curves!$11:$11,0)</f>
        <v>12</v>
      </c>
      <c r="CS373" s="34" t="n">
        <f aca="false">MATCH(CONCATENATE("DISC ",TEXT($BQ373,"mmm-yyyy")),Curves!$11:$11,0)</f>
        <v>36</v>
      </c>
      <c r="CT373" s="34"/>
      <c r="CU373" s="34" t="n">
        <f aca="false">MATCH(CONCATENATE("NG ",TEXT($BR373,"mmm-yyyy")),Curves!$11:$11,0)</f>
        <v>25</v>
      </c>
      <c r="CV373" s="34" t="n">
        <f aca="false">MATCH(CONCATENATE("B ",TEXT($BR373,"mmm-yyyy")),Curves!$11:$11,0)</f>
        <v>13</v>
      </c>
      <c r="CW373" s="34" t="n">
        <f aca="false">MATCH(CONCATENATE("DISC ",TEXT($BR373,"mmm-yyyy")),Curves!$11:$11,0)</f>
        <v>37</v>
      </c>
      <c r="CX373" s="34"/>
      <c r="CY373" s="34" t="n">
        <f aca="false">MATCH(CONCATENATE("NG ",TEXT($BS373,"mmm-yyyy")),Curves!$11:$11,0)</f>
        <v>26</v>
      </c>
      <c r="CZ373" s="34" t="n">
        <f aca="false">MATCH(CONCATENATE("B ",TEXT($BS373,"mmm-yyyy")),Curves!$11:$11,0)</f>
        <v>14</v>
      </c>
      <c r="DA373" s="34" t="n">
        <f aca="false">MATCH(CONCATENATE("DISC ",TEXT($BS373,"mmm-yyyy")),Curves!$11:$11,0)</f>
        <v>38</v>
      </c>
      <c r="DB373" s="34"/>
      <c r="DC373" s="34" t="n">
        <f aca="false">MATCH(CONCATENATE("NG ",TEXT($BT373,"mmm-yyyy")),Curves!$11:$11,0)</f>
        <v>27</v>
      </c>
      <c r="DD373" s="34" t="n">
        <f aca="false">MATCH(CONCATENATE("B ",TEXT($BT373,"mmm-yyyy")),Curves!$11:$11,0)</f>
        <v>15</v>
      </c>
      <c r="DE373" s="34" t="n">
        <f aca="false">MATCH(CONCATENATE("DISC ",TEXT($BT373,"mmm-yyyy")),Curves!$11:$11,0)</f>
        <v>39</v>
      </c>
      <c r="DF373" s="34"/>
      <c r="DG373" s="34" t="n">
        <f aca="false">MATCH(CONCATENATE("NG ",TEXT($BU373,"mmm-yyyy")),Curves!$11:$11,0)</f>
        <v>28</v>
      </c>
      <c r="DH373" s="34" t="n">
        <f aca="false">MATCH(CONCATENATE("B ",TEXT($BU373,"mmm-yyyy")),Curves!$11:$11,0)</f>
        <v>16</v>
      </c>
      <c r="DI373" s="34" t="n">
        <f aca="false">MATCH(CONCATENATE("DISC ",TEXT($BU373,"mmm-yyyy")),Curves!$11:$11,0)</f>
        <v>40</v>
      </c>
      <c r="DK373" s="34" t="n">
        <f aca="false">MATCH(CONCATENATE("NG ",TEXT($BV373,"mmm-yyyy")),Curves!$11:$11,0)</f>
        <v>29</v>
      </c>
      <c r="DL373" s="34" t="n">
        <f aca="false">MATCH(CONCATENATE("B ",TEXT($BV373,"mmm-yyyy")),Curves!$11:$11,0)</f>
        <v>17</v>
      </c>
      <c r="DM373" s="34" t="n">
        <f aca="false">MATCH(CONCATENATE("DISC ",TEXT($BV373,"mmm-yyyy")),Curves!$11:$11,0)</f>
        <v>41</v>
      </c>
      <c r="DO373" s="34" t="n">
        <f aca="false">MATCH(CONCATENATE("NG ",TEXT($BW373,"mmm-yyyy")),Curves!$11:$11,0)</f>
        <v>30</v>
      </c>
      <c r="DP373" s="34" t="n">
        <f aca="false">MATCH(CONCATENATE("B ",TEXT($BW373,"mmm-yyyy")),Curves!$11:$11,0)</f>
        <v>18</v>
      </c>
      <c r="DQ373" s="34" t="n">
        <f aca="false">MATCH(CONCATENATE("DISC ",TEXT($BW373,"mmm-yyyy")),Curves!$11:$11,0)</f>
        <v>42</v>
      </c>
    </row>
    <row r="374" customFormat="false" ht="12.75" hidden="false" customHeight="false" outlineLevel="0" collapsed="false">
      <c r="B374" s="26" t="str">
        <f aca="false">IF(C374&lt;&gt;"",IF(C374&gt;=(WORKDAY(EOMONTH(C374,0)+1,-2)),EOMONTH(EOMONTH(C374,0)+1,0)+1,EOMONTH(C374,0)+1),"")</f>
        <v/>
      </c>
      <c r="C374" s="45" t="str">
        <f aca="false">IF(Curves!C383&lt;&gt;"",Curves!C383,"")</f>
        <v/>
      </c>
      <c r="D374" s="46"/>
      <c r="E374" s="47" t="e">
        <f aca="false">(T374+U374)*V374</f>
        <v>#N/A</v>
      </c>
      <c r="F374" s="47" t="e">
        <f aca="false">(X374+Y374)*Z374</f>
        <v>#N/A</v>
      </c>
      <c r="G374" s="47" t="e">
        <f aca="false">(AB374+AC374)*AD374</f>
        <v>#N/A</v>
      </c>
      <c r="H374" s="47" t="e">
        <f aca="false">(AF374+AG374)*AH374</f>
        <v>#N/A</v>
      </c>
      <c r="I374" s="47" t="e">
        <f aca="false">(AJ374+AK374)*AL374</f>
        <v>#N/A</v>
      </c>
      <c r="J374" s="47" t="e">
        <f aca="false">(AN374+AO374)*AP374</f>
        <v>#N/A</v>
      </c>
      <c r="K374" s="47" t="e">
        <f aca="false">(AR374+AS374)*AT374</f>
        <v>#N/A</v>
      </c>
      <c r="L374" s="47" t="e">
        <f aca="false">(AV374+AW374)*AX374</f>
        <v>#N/A</v>
      </c>
      <c r="M374" s="47" t="e">
        <f aca="false">(AZ374+BA374)*BB374</f>
        <v>#N/A</v>
      </c>
      <c r="N374" s="47" t="e">
        <f aca="false">(BD374+BE374)*BF374</f>
        <v>#N/A</v>
      </c>
      <c r="O374" s="48" t="e">
        <f aca="false">(BH374+BI374)*BJ374</f>
        <v>#N/A</v>
      </c>
      <c r="P374" s="49" t="e">
        <f aca="false">MAX(E374:O374)</f>
        <v>#N/A</v>
      </c>
      <c r="Q374" s="49" t="e">
        <f aca="false">MIN(O374)</f>
        <v>#N/A</v>
      </c>
      <c r="R374" s="50" t="e">
        <f aca="false">P374-Q374</f>
        <v>#N/A</v>
      </c>
      <c r="T374" s="31" t="e">
        <f aca="false">INDEX(Curves!$A$12:$AZ$907,$BZ374,CA374)</f>
        <v>#N/A</v>
      </c>
      <c r="U374" s="31" t="e">
        <f aca="false">INDEX(Curves!$A$12:$AZ$907,$BZ374,CB374)</f>
        <v>#N/A</v>
      </c>
      <c r="V374" s="31" t="e">
        <f aca="false">INDEX(Curves!$A$12:$AZ$907,$BZ374,CC374)</f>
        <v>#N/A</v>
      </c>
      <c r="W374" s="31"/>
      <c r="X374" s="31" t="e">
        <f aca="false">INDEX(Curves!$A$12:$AZ$907,$BZ374,CE374)</f>
        <v>#N/A</v>
      </c>
      <c r="Y374" s="31" t="e">
        <f aca="false">INDEX(Curves!$A$12:$AZ$907,$BZ374,CF374)</f>
        <v>#N/A</v>
      </c>
      <c r="Z374" s="31" t="e">
        <f aca="false">INDEX(Curves!$A$12:$AZ$907,$BZ374,CG374)</f>
        <v>#N/A</v>
      </c>
      <c r="AA374" s="31"/>
      <c r="AB374" s="31" t="e">
        <f aca="false">INDEX(Curves!$A$12:$AZ$907,$BZ374,CI374)</f>
        <v>#N/A</v>
      </c>
      <c r="AC374" s="31" t="e">
        <f aca="false">INDEX(Curves!$A$12:$AZ$907,$BZ374,CJ374)</f>
        <v>#N/A</v>
      </c>
      <c r="AD374" s="31" t="e">
        <f aca="false">INDEX(Curves!$A$12:$AZ$907,$BZ374,CK374)</f>
        <v>#N/A</v>
      </c>
      <c r="AE374" s="31"/>
      <c r="AF374" s="31" t="e">
        <f aca="false">INDEX(Curves!$A$12:$AZ$907,$BZ374,CM374)</f>
        <v>#N/A</v>
      </c>
      <c r="AG374" s="31" t="e">
        <f aca="false">INDEX(Curves!$A$12:$AZ$907,$BZ374,CN374)</f>
        <v>#N/A</v>
      </c>
      <c r="AH374" s="31" t="e">
        <f aca="false">INDEX(Curves!$A$12:$AZ$907,$BZ374,CO374)</f>
        <v>#N/A</v>
      </c>
      <c r="AI374" s="31"/>
      <c r="AJ374" s="31" t="e">
        <f aca="false">INDEX(Curves!$A$12:$AZ$907,$BZ374,CQ374)</f>
        <v>#N/A</v>
      </c>
      <c r="AK374" s="31" t="e">
        <f aca="false">INDEX(Curves!$A$12:$AZ$907,$BZ374,CR374)</f>
        <v>#N/A</v>
      </c>
      <c r="AL374" s="31" t="e">
        <f aca="false">INDEX(Curves!$A$12:$AZ$907,$BZ374,CS374)</f>
        <v>#N/A</v>
      </c>
      <c r="AM374" s="31"/>
      <c r="AN374" s="31" t="e">
        <f aca="false">INDEX(Curves!$A$12:$AZ$907,$BZ374,CU374)</f>
        <v>#N/A</v>
      </c>
      <c r="AO374" s="31" t="e">
        <f aca="false">INDEX(Curves!$A$12:$AZ$907,$BZ374,CV374)</f>
        <v>#N/A</v>
      </c>
      <c r="AP374" s="31" t="e">
        <f aca="false">INDEX(Curves!$A$12:$AZ$907,$BZ374,CW374)</f>
        <v>#N/A</v>
      </c>
      <c r="AQ374" s="31"/>
      <c r="AR374" s="31" t="e">
        <f aca="false">INDEX(Curves!$A$12:$AZ$907,$BZ374,CY374)</f>
        <v>#N/A</v>
      </c>
      <c r="AS374" s="31" t="e">
        <f aca="false">INDEX(Curves!$A$12:$AZ$907,$BZ374,CZ374)</f>
        <v>#N/A</v>
      </c>
      <c r="AT374" s="31" t="e">
        <f aca="false">INDEX(Curves!$A$12:$AZ$907,$BZ374,DA374)</f>
        <v>#N/A</v>
      </c>
      <c r="AU374" s="31"/>
      <c r="AV374" s="31" t="e">
        <f aca="false">INDEX(Curves!$A$12:$AZ$907,$BZ374,DC374)</f>
        <v>#N/A</v>
      </c>
      <c r="AW374" s="31" t="e">
        <f aca="false">INDEX(Curves!$A$12:$AZ$907,$BZ374,DD374)</f>
        <v>#N/A</v>
      </c>
      <c r="AX374" s="31" t="e">
        <f aca="false">INDEX(Curves!$A$12:$AZ$907,$BZ374,DE374)</f>
        <v>#N/A</v>
      </c>
      <c r="AY374" s="31"/>
      <c r="AZ374" s="31" t="e">
        <f aca="false">INDEX(Curves!$A$12:$AZ$907,$BZ374,DG374)</f>
        <v>#N/A</v>
      </c>
      <c r="BA374" s="31" t="e">
        <f aca="false">INDEX(Curves!$A$12:$AZ$907,$BZ374,DH374)</f>
        <v>#N/A</v>
      </c>
      <c r="BB374" s="31" t="e">
        <f aca="false">INDEX(Curves!$A$12:$AZ$907,$BZ374,DI374)</f>
        <v>#N/A</v>
      </c>
      <c r="BC374" s="31"/>
      <c r="BD374" s="31" t="e">
        <f aca="false">INDEX(Curves!$A$12:$AZ$907,$BZ374,DK374)</f>
        <v>#N/A</v>
      </c>
      <c r="BE374" s="31" t="e">
        <f aca="false">INDEX(Curves!$A$12:$AZ$907,$BZ374,DL374)</f>
        <v>#N/A</v>
      </c>
      <c r="BF374" s="31" t="e">
        <f aca="false">INDEX(Curves!$A$12:$AZ$907,$BZ374,DM374)</f>
        <v>#N/A</v>
      </c>
      <c r="BG374" s="31"/>
      <c r="BH374" s="31" t="e">
        <f aca="false">INDEX(Curves!$A$12:$AZ$907,$BZ374,DO374)</f>
        <v>#N/A</v>
      </c>
      <c r="BI374" s="31" t="e">
        <f aca="false">INDEX(Curves!$A$12:$AZ$907,$BZ374,DP374)</f>
        <v>#N/A</v>
      </c>
      <c r="BJ374" s="31" t="e">
        <f aca="false">INDEX(Curves!$A$12:$AZ$907,$BZ374,DQ374)</f>
        <v>#N/A</v>
      </c>
      <c r="BK374" s="0"/>
      <c r="BL374" s="0"/>
      <c r="BM374" s="51" t="n">
        <f aca="false">BM373</f>
        <v>35916</v>
      </c>
      <c r="BN374" s="51" t="n">
        <f aca="false">EOMONTH(BM374,1)</f>
        <v>35976</v>
      </c>
      <c r="BO374" s="51" t="n">
        <f aca="false">EOMONTH(BN374,1)</f>
        <v>36007</v>
      </c>
      <c r="BP374" s="51" t="n">
        <f aca="false">EOMONTH(BO374,1)</f>
        <v>36038</v>
      </c>
      <c r="BQ374" s="51" t="n">
        <f aca="false">EOMONTH(BP374,1)</f>
        <v>36068</v>
      </c>
      <c r="BR374" s="51" t="n">
        <f aca="false">EOMONTH(BQ374,1)</f>
        <v>36099</v>
      </c>
      <c r="BS374" s="51" t="n">
        <f aca="false">EOMONTH(BR374,1)</f>
        <v>36129</v>
      </c>
      <c r="BT374" s="51" t="n">
        <f aca="false">EOMONTH(BS374,1)</f>
        <v>36160</v>
      </c>
      <c r="BU374" s="51" t="n">
        <f aca="false">EOMONTH(BT374,1)</f>
        <v>36191</v>
      </c>
      <c r="BV374" s="51" t="n">
        <f aca="false">EOMONTH(BU374,1)</f>
        <v>36219</v>
      </c>
      <c r="BW374" s="51" t="n">
        <f aca="false">EOMONTH(BV374,1)</f>
        <v>36250</v>
      </c>
      <c r="BX374" s="52"/>
      <c r="BZ374" s="34" t="e">
        <f aca="false">MATCH(C374,Curves!$C$12:$C$433,0)</f>
        <v>#N/A</v>
      </c>
      <c r="CA374" s="34" t="n">
        <f aca="false">MATCH(CONCATENATE("NG ",TEXT($BM374,"mmm-yyyy")),Curves!$11:$11,0)</f>
        <v>20</v>
      </c>
      <c r="CB374" s="34" t="n">
        <f aca="false">MATCH(CONCATENATE("B ",TEXT($BM374,"mmm-yyyy")),Curves!$11:$11,0)</f>
        <v>8</v>
      </c>
      <c r="CC374" s="34" t="n">
        <f aca="false">MATCH(CONCATENATE("DISC ",TEXT($BM374,"mmm-yyyy")),Curves!$11:$11,0)</f>
        <v>32</v>
      </c>
      <c r="CD374" s="34"/>
      <c r="CE374" s="34" t="n">
        <f aca="false">MATCH(CONCATENATE("NG ",TEXT($BN374,"mmm-yyyy")),Curves!$11:$11,0)</f>
        <v>21</v>
      </c>
      <c r="CF374" s="34" t="n">
        <f aca="false">MATCH(CONCATENATE("B ",TEXT($BN374,"mmm-yyyy")),Curves!$11:$11,0)</f>
        <v>9</v>
      </c>
      <c r="CG374" s="34" t="n">
        <f aca="false">MATCH(CONCATENATE("DISC ",TEXT($BN374,"mmm-yyyy")),Curves!$11:$11,0)</f>
        <v>33</v>
      </c>
      <c r="CH374" s="34"/>
      <c r="CI374" s="34" t="n">
        <f aca="false">MATCH(CONCATENATE("NG ",TEXT($BO374,"mmm-yyyy")),Curves!$11:$11,0)</f>
        <v>22</v>
      </c>
      <c r="CJ374" s="34" t="n">
        <f aca="false">MATCH(CONCATENATE("B ",TEXT($BO374,"mmm-yyyy")),Curves!$11:$11,0)</f>
        <v>10</v>
      </c>
      <c r="CK374" s="34" t="n">
        <f aca="false">MATCH(CONCATENATE("DISC ",TEXT($BO374,"mmm-yyyy")),Curves!$11:$11,0)</f>
        <v>34</v>
      </c>
      <c r="CL374" s="34"/>
      <c r="CM374" s="34" t="n">
        <f aca="false">MATCH(CONCATENATE("NG ",TEXT($BP374,"mmm-yyyy")),Curves!$11:$11,0)</f>
        <v>23</v>
      </c>
      <c r="CN374" s="34" t="n">
        <f aca="false">MATCH(CONCATENATE("B ",TEXT($BP374,"mmm-yyyy")),Curves!$11:$11,0)</f>
        <v>11</v>
      </c>
      <c r="CO374" s="34" t="n">
        <f aca="false">MATCH(CONCATENATE("DISC ",TEXT($BP374,"mmm-yyyy")),Curves!$11:$11,0)</f>
        <v>35</v>
      </c>
      <c r="CP374" s="34"/>
      <c r="CQ374" s="34" t="n">
        <f aca="false">MATCH(CONCATENATE("NG ",TEXT($BQ374,"mmm-yyyy")),Curves!$11:$11,0)</f>
        <v>24</v>
      </c>
      <c r="CR374" s="34" t="n">
        <f aca="false">MATCH(CONCATENATE("B ",TEXT($BQ374,"mmm-yyyy")),Curves!$11:$11,0)</f>
        <v>12</v>
      </c>
      <c r="CS374" s="34" t="n">
        <f aca="false">MATCH(CONCATENATE("DISC ",TEXT($BQ374,"mmm-yyyy")),Curves!$11:$11,0)</f>
        <v>36</v>
      </c>
      <c r="CT374" s="34"/>
      <c r="CU374" s="34" t="n">
        <f aca="false">MATCH(CONCATENATE("NG ",TEXT($BR374,"mmm-yyyy")),Curves!$11:$11,0)</f>
        <v>25</v>
      </c>
      <c r="CV374" s="34" t="n">
        <f aca="false">MATCH(CONCATENATE("B ",TEXT($BR374,"mmm-yyyy")),Curves!$11:$11,0)</f>
        <v>13</v>
      </c>
      <c r="CW374" s="34" t="n">
        <f aca="false">MATCH(CONCATENATE("DISC ",TEXT($BR374,"mmm-yyyy")),Curves!$11:$11,0)</f>
        <v>37</v>
      </c>
      <c r="CX374" s="34"/>
      <c r="CY374" s="34" t="n">
        <f aca="false">MATCH(CONCATENATE("NG ",TEXT($BS374,"mmm-yyyy")),Curves!$11:$11,0)</f>
        <v>26</v>
      </c>
      <c r="CZ374" s="34" t="n">
        <f aca="false">MATCH(CONCATENATE("B ",TEXT($BS374,"mmm-yyyy")),Curves!$11:$11,0)</f>
        <v>14</v>
      </c>
      <c r="DA374" s="34" t="n">
        <f aca="false">MATCH(CONCATENATE("DISC ",TEXT($BS374,"mmm-yyyy")),Curves!$11:$11,0)</f>
        <v>38</v>
      </c>
      <c r="DB374" s="34"/>
      <c r="DC374" s="34" t="n">
        <f aca="false">MATCH(CONCATENATE("NG ",TEXT($BT374,"mmm-yyyy")),Curves!$11:$11,0)</f>
        <v>27</v>
      </c>
      <c r="DD374" s="34" t="n">
        <f aca="false">MATCH(CONCATENATE("B ",TEXT($BT374,"mmm-yyyy")),Curves!$11:$11,0)</f>
        <v>15</v>
      </c>
      <c r="DE374" s="34" t="n">
        <f aca="false">MATCH(CONCATENATE("DISC ",TEXT($BT374,"mmm-yyyy")),Curves!$11:$11,0)</f>
        <v>39</v>
      </c>
      <c r="DF374" s="34"/>
      <c r="DG374" s="34" t="n">
        <f aca="false">MATCH(CONCATENATE("NG ",TEXT($BU374,"mmm-yyyy")),Curves!$11:$11,0)</f>
        <v>28</v>
      </c>
      <c r="DH374" s="34" t="n">
        <f aca="false">MATCH(CONCATENATE("B ",TEXT($BU374,"mmm-yyyy")),Curves!$11:$11,0)</f>
        <v>16</v>
      </c>
      <c r="DI374" s="34" t="n">
        <f aca="false">MATCH(CONCATENATE("DISC ",TEXT($BU374,"mmm-yyyy")),Curves!$11:$11,0)</f>
        <v>40</v>
      </c>
      <c r="DK374" s="34" t="n">
        <f aca="false">MATCH(CONCATENATE("NG ",TEXT($BV374,"mmm-yyyy")),Curves!$11:$11,0)</f>
        <v>29</v>
      </c>
      <c r="DL374" s="34" t="n">
        <f aca="false">MATCH(CONCATENATE("B ",TEXT($BV374,"mmm-yyyy")),Curves!$11:$11,0)</f>
        <v>17</v>
      </c>
      <c r="DM374" s="34" t="n">
        <f aca="false">MATCH(CONCATENATE("DISC ",TEXT($BV374,"mmm-yyyy")),Curves!$11:$11,0)</f>
        <v>41</v>
      </c>
      <c r="DO374" s="34" t="n">
        <f aca="false">MATCH(CONCATENATE("NG ",TEXT($BW374,"mmm-yyyy")),Curves!$11:$11,0)</f>
        <v>30</v>
      </c>
      <c r="DP374" s="34" t="n">
        <f aca="false">MATCH(CONCATENATE("B ",TEXT($BW374,"mmm-yyyy")),Curves!$11:$11,0)</f>
        <v>18</v>
      </c>
      <c r="DQ374" s="34" t="n">
        <f aca="false">MATCH(CONCATENATE("DISC ",TEXT($BW374,"mmm-yyyy")),Curves!$11:$11,0)</f>
        <v>42</v>
      </c>
    </row>
    <row r="375" customFormat="false" ht="12.75" hidden="false" customHeight="false" outlineLevel="0" collapsed="false">
      <c r="B375" s="26" t="str">
        <f aca="false">IF(C375&lt;&gt;"",IF(C375&gt;=(WORKDAY(EOMONTH(C375,0)+1,-2)),EOMONTH(EOMONTH(C375,0)+1,0)+1,EOMONTH(C375,0)+1),"")</f>
        <v/>
      </c>
      <c r="C375" s="45" t="str">
        <f aca="false">IF(Curves!C384&lt;&gt;"",Curves!C384,"")</f>
        <v/>
      </c>
      <c r="D375" s="46"/>
      <c r="E375" s="47" t="e">
        <f aca="false">(T375+U375)*V375</f>
        <v>#N/A</v>
      </c>
      <c r="F375" s="47" t="e">
        <f aca="false">(X375+Y375)*Z375</f>
        <v>#N/A</v>
      </c>
      <c r="G375" s="47" t="e">
        <f aca="false">(AB375+AC375)*AD375</f>
        <v>#N/A</v>
      </c>
      <c r="H375" s="47" t="e">
        <f aca="false">(AF375+AG375)*AH375</f>
        <v>#N/A</v>
      </c>
      <c r="I375" s="47" t="e">
        <f aca="false">(AJ375+AK375)*AL375</f>
        <v>#N/A</v>
      </c>
      <c r="J375" s="47" t="e">
        <f aca="false">(AN375+AO375)*AP375</f>
        <v>#N/A</v>
      </c>
      <c r="K375" s="47" t="e">
        <f aca="false">(AR375+AS375)*AT375</f>
        <v>#N/A</v>
      </c>
      <c r="L375" s="47" t="e">
        <f aca="false">(AV375+AW375)*AX375</f>
        <v>#N/A</v>
      </c>
      <c r="M375" s="47" t="e">
        <f aca="false">(AZ375+BA375)*BB375</f>
        <v>#N/A</v>
      </c>
      <c r="N375" s="47" t="e">
        <f aca="false">(BD375+BE375)*BF375</f>
        <v>#N/A</v>
      </c>
      <c r="O375" s="48" t="e">
        <f aca="false">(BH375+BI375)*BJ375</f>
        <v>#N/A</v>
      </c>
      <c r="P375" s="49" t="e">
        <f aca="false">MAX(E375:O375)</f>
        <v>#N/A</v>
      </c>
      <c r="Q375" s="49" t="e">
        <f aca="false">MIN(O375)</f>
        <v>#N/A</v>
      </c>
      <c r="R375" s="50" t="e">
        <f aca="false">P375-Q375</f>
        <v>#N/A</v>
      </c>
      <c r="T375" s="31" t="e">
        <f aca="false">INDEX(Curves!$A$12:$AZ$907,$BZ375,CA375)</f>
        <v>#N/A</v>
      </c>
      <c r="U375" s="31" t="e">
        <f aca="false">INDEX(Curves!$A$12:$AZ$907,$BZ375,CB375)</f>
        <v>#N/A</v>
      </c>
      <c r="V375" s="31" t="e">
        <f aca="false">INDEX(Curves!$A$12:$AZ$907,$BZ375,CC375)</f>
        <v>#N/A</v>
      </c>
      <c r="W375" s="31"/>
      <c r="X375" s="31" t="e">
        <f aca="false">INDEX(Curves!$A$12:$AZ$907,$BZ375,CE375)</f>
        <v>#N/A</v>
      </c>
      <c r="Y375" s="31" t="e">
        <f aca="false">INDEX(Curves!$A$12:$AZ$907,$BZ375,CF375)</f>
        <v>#N/A</v>
      </c>
      <c r="Z375" s="31" t="e">
        <f aca="false">INDEX(Curves!$A$12:$AZ$907,$BZ375,CG375)</f>
        <v>#N/A</v>
      </c>
      <c r="AA375" s="31"/>
      <c r="AB375" s="31" t="e">
        <f aca="false">INDEX(Curves!$A$12:$AZ$907,$BZ375,CI375)</f>
        <v>#N/A</v>
      </c>
      <c r="AC375" s="31" t="e">
        <f aca="false">INDEX(Curves!$A$12:$AZ$907,$BZ375,CJ375)</f>
        <v>#N/A</v>
      </c>
      <c r="AD375" s="31" t="e">
        <f aca="false">INDEX(Curves!$A$12:$AZ$907,$BZ375,CK375)</f>
        <v>#N/A</v>
      </c>
      <c r="AE375" s="31"/>
      <c r="AF375" s="31" t="e">
        <f aca="false">INDEX(Curves!$A$12:$AZ$907,$BZ375,CM375)</f>
        <v>#N/A</v>
      </c>
      <c r="AG375" s="31" t="e">
        <f aca="false">INDEX(Curves!$A$12:$AZ$907,$BZ375,CN375)</f>
        <v>#N/A</v>
      </c>
      <c r="AH375" s="31" t="e">
        <f aca="false">INDEX(Curves!$A$12:$AZ$907,$BZ375,CO375)</f>
        <v>#N/A</v>
      </c>
      <c r="AI375" s="31"/>
      <c r="AJ375" s="31" t="e">
        <f aca="false">INDEX(Curves!$A$12:$AZ$907,$BZ375,CQ375)</f>
        <v>#N/A</v>
      </c>
      <c r="AK375" s="31" t="e">
        <f aca="false">INDEX(Curves!$A$12:$AZ$907,$BZ375,CR375)</f>
        <v>#N/A</v>
      </c>
      <c r="AL375" s="31" t="e">
        <f aca="false">INDEX(Curves!$A$12:$AZ$907,$BZ375,CS375)</f>
        <v>#N/A</v>
      </c>
      <c r="AM375" s="31"/>
      <c r="AN375" s="31" t="e">
        <f aca="false">INDEX(Curves!$A$12:$AZ$907,$BZ375,CU375)</f>
        <v>#N/A</v>
      </c>
      <c r="AO375" s="31" t="e">
        <f aca="false">INDEX(Curves!$A$12:$AZ$907,$BZ375,CV375)</f>
        <v>#N/A</v>
      </c>
      <c r="AP375" s="31" t="e">
        <f aca="false">INDEX(Curves!$A$12:$AZ$907,$BZ375,CW375)</f>
        <v>#N/A</v>
      </c>
      <c r="AQ375" s="31"/>
      <c r="AR375" s="31" t="e">
        <f aca="false">INDEX(Curves!$A$12:$AZ$907,$BZ375,CY375)</f>
        <v>#N/A</v>
      </c>
      <c r="AS375" s="31" t="e">
        <f aca="false">INDEX(Curves!$A$12:$AZ$907,$BZ375,CZ375)</f>
        <v>#N/A</v>
      </c>
      <c r="AT375" s="31" t="e">
        <f aca="false">INDEX(Curves!$A$12:$AZ$907,$BZ375,DA375)</f>
        <v>#N/A</v>
      </c>
      <c r="AU375" s="31"/>
      <c r="AV375" s="31" t="e">
        <f aca="false">INDEX(Curves!$A$12:$AZ$907,$BZ375,DC375)</f>
        <v>#N/A</v>
      </c>
      <c r="AW375" s="31" t="e">
        <f aca="false">INDEX(Curves!$A$12:$AZ$907,$BZ375,DD375)</f>
        <v>#N/A</v>
      </c>
      <c r="AX375" s="31" t="e">
        <f aca="false">INDEX(Curves!$A$12:$AZ$907,$BZ375,DE375)</f>
        <v>#N/A</v>
      </c>
      <c r="AY375" s="31"/>
      <c r="AZ375" s="31" t="e">
        <f aca="false">INDEX(Curves!$A$12:$AZ$907,$BZ375,DG375)</f>
        <v>#N/A</v>
      </c>
      <c r="BA375" s="31" t="e">
        <f aca="false">INDEX(Curves!$A$12:$AZ$907,$BZ375,DH375)</f>
        <v>#N/A</v>
      </c>
      <c r="BB375" s="31" t="e">
        <f aca="false">INDEX(Curves!$A$12:$AZ$907,$BZ375,DI375)</f>
        <v>#N/A</v>
      </c>
      <c r="BC375" s="31"/>
      <c r="BD375" s="31" t="e">
        <f aca="false">INDEX(Curves!$A$12:$AZ$907,$BZ375,DK375)</f>
        <v>#N/A</v>
      </c>
      <c r="BE375" s="31" t="e">
        <f aca="false">INDEX(Curves!$A$12:$AZ$907,$BZ375,DL375)</f>
        <v>#N/A</v>
      </c>
      <c r="BF375" s="31" t="e">
        <f aca="false">INDEX(Curves!$A$12:$AZ$907,$BZ375,DM375)</f>
        <v>#N/A</v>
      </c>
      <c r="BG375" s="31"/>
      <c r="BH375" s="31" t="e">
        <f aca="false">INDEX(Curves!$A$12:$AZ$907,$BZ375,DO375)</f>
        <v>#N/A</v>
      </c>
      <c r="BI375" s="31" t="e">
        <f aca="false">INDEX(Curves!$A$12:$AZ$907,$BZ375,DP375)</f>
        <v>#N/A</v>
      </c>
      <c r="BJ375" s="31" t="e">
        <f aca="false">INDEX(Curves!$A$12:$AZ$907,$BZ375,DQ375)</f>
        <v>#N/A</v>
      </c>
      <c r="BK375" s="0"/>
      <c r="BL375" s="0"/>
      <c r="BM375" s="51" t="n">
        <f aca="false">BM374</f>
        <v>35916</v>
      </c>
      <c r="BN375" s="51" t="n">
        <f aca="false">EOMONTH(BM375,1)</f>
        <v>35976</v>
      </c>
      <c r="BO375" s="51" t="n">
        <f aca="false">EOMONTH(BN375,1)</f>
        <v>36007</v>
      </c>
      <c r="BP375" s="51" t="n">
        <f aca="false">EOMONTH(BO375,1)</f>
        <v>36038</v>
      </c>
      <c r="BQ375" s="51" t="n">
        <f aca="false">EOMONTH(BP375,1)</f>
        <v>36068</v>
      </c>
      <c r="BR375" s="51" t="n">
        <f aca="false">EOMONTH(BQ375,1)</f>
        <v>36099</v>
      </c>
      <c r="BS375" s="51" t="n">
        <f aca="false">EOMONTH(BR375,1)</f>
        <v>36129</v>
      </c>
      <c r="BT375" s="51" t="n">
        <f aca="false">EOMONTH(BS375,1)</f>
        <v>36160</v>
      </c>
      <c r="BU375" s="51" t="n">
        <f aca="false">EOMONTH(BT375,1)</f>
        <v>36191</v>
      </c>
      <c r="BV375" s="51" t="n">
        <f aca="false">EOMONTH(BU375,1)</f>
        <v>36219</v>
      </c>
      <c r="BW375" s="51" t="n">
        <f aca="false">EOMONTH(BV375,1)</f>
        <v>36250</v>
      </c>
      <c r="BX375" s="52"/>
      <c r="BZ375" s="34" t="e">
        <f aca="false">MATCH(C375,Curves!$C$12:$C$433,0)</f>
        <v>#N/A</v>
      </c>
      <c r="CA375" s="34" t="n">
        <f aca="false">MATCH(CONCATENATE("NG ",TEXT($BM375,"mmm-yyyy")),Curves!$11:$11,0)</f>
        <v>20</v>
      </c>
      <c r="CB375" s="34" t="n">
        <f aca="false">MATCH(CONCATENATE("B ",TEXT($BM375,"mmm-yyyy")),Curves!$11:$11,0)</f>
        <v>8</v>
      </c>
      <c r="CC375" s="34" t="n">
        <f aca="false">MATCH(CONCATENATE("DISC ",TEXT($BM375,"mmm-yyyy")),Curves!$11:$11,0)</f>
        <v>32</v>
      </c>
      <c r="CD375" s="34"/>
      <c r="CE375" s="34" t="n">
        <f aca="false">MATCH(CONCATENATE("NG ",TEXT($BN375,"mmm-yyyy")),Curves!$11:$11,0)</f>
        <v>21</v>
      </c>
      <c r="CF375" s="34" t="n">
        <f aca="false">MATCH(CONCATENATE("B ",TEXT($BN375,"mmm-yyyy")),Curves!$11:$11,0)</f>
        <v>9</v>
      </c>
      <c r="CG375" s="34" t="n">
        <f aca="false">MATCH(CONCATENATE("DISC ",TEXT($BN375,"mmm-yyyy")),Curves!$11:$11,0)</f>
        <v>33</v>
      </c>
      <c r="CH375" s="34"/>
      <c r="CI375" s="34" t="n">
        <f aca="false">MATCH(CONCATENATE("NG ",TEXT($BO375,"mmm-yyyy")),Curves!$11:$11,0)</f>
        <v>22</v>
      </c>
      <c r="CJ375" s="34" t="n">
        <f aca="false">MATCH(CONCATENATE("B ",TEXT($BO375,"mmm-yyyy")),Curves!$11:$11,0)</f>
        <v>10</v>
      </c>
      <c r="CK375" s="34" t="n">
        <f aca="false">MATCH(CONCATENATE("DISC ",TEXT($BO375,"mmm-yyyy")),Curves!$11:$11,0)</f>
        <v>34</v>
      </c>
      <c r="CL375" s="34"/>
      <c r="CM375" s="34" t="n">
        <f aca="false">MATCH(CONCATENATE("NG ",TEXT($BP375,"mmm-yyyy")),Curves!$11:$11,0)</f>
        <v>23</v>
      </c>
      <c r="CN375" s="34" t="n">
        <f aca="false">MATCH(CONCATENATE("B ",TEXT($BP375,"mmm-yyyy")),Curves!$11:$11,0)</f>
        <v>11</v>
      </c>
      <c r="CO375" s="34" t="n">
        <f aca="false">MATCH(CONCATENATE("DISC ",TEXT($BP375,"mmm-yyyy")),Curves!$11:$11,0)</f>
        <v>35</v>
      </c>
      <c r="CP375" s="34"/>
      <c r="CQ375" s="34" t="n">
        <f aca="false">MATCH(CONCATENATE("NG ",TEXT($BQ375,"mmm-yyyy")),Curves!$11:$11,0)</f>
        <v>24</v>
      </c>
      <c r="CR375" s="34" t="n">
        <f aca="false">MATCH(CONCATENATE("B ",TEXT($BQ375,"mmm-yyyy")),Curves!$11:$11,0)</f>
        <v>12</v>
      </c>
      <c r="CS375" s="34" t="n">
        <f aca="false">MATCH(CONCATENATE("DISC ",TEXT($BQ375,"mmm-yyyy")),Curves!$11:$11,0)</f>
        <v>36</v>
      </c>
      <c r="CT375" s="34"/>
      <c r="CU375" s="34" t="n">
        <f aca="false">MATCH(CONCATENATE("NG ",TEXT($BR375,"mmm-yyyy")),Curves!$11:$11,0)</f>
        <v>25</v>
      </c>
      <c r="CV375" s="34" t="n">
        <f aca="false">MATCH(CONCATENATE("B ",TEXT($BR375,"mmm-yyyy")),Curves!$11:$11,0)</f>
        <v>13</v>
      </c>
      <c r="CW375" s="34" t="n">
        <f aca="false">MATCH(CONCATENATE("DISC ",TEXT($BR375,"mmm-yyyy")),Curves!$11:$11,0)</f>
        <v>37</v>
      </c>
      <c r="CX375" s="34"/>
      <c r="CY375" s="34" t="n">
        <f aca="false">MATCH(CONCATENATE("NG ",TEXT($BS375,"mmm-yyyy")),Curves!$11:$11,0)</f>
        <v>26</v>
      </c>
      <c r="CZ375" s="34" t="n">
        <f aca="false">MATCH(CONCATENATE("B ",TEXT($BS375,"mmm-yyyy")),Curves!$11:$11,0)</f>
        <v>14</v>
      </c>
      <c r="DA375" s="34" t="n">
        <f aca="false">MATCH(CONCATENATE("DISC ",TEXT($BS375,"mmm-yyyy")),Curves!$11:$11,0)</f>
        <v>38</v>
      </c>
      <c r="DB375" s="34"/>
      <c r="DC375" s="34" t="n">
        <f aca="false">MATCH(CONCATENATE("NG ",TEXT($BT375,"mmm-yyyy")),Curves!$11:$11,0)</f>
        <v>27</v>
      </c>
      <c r="DD375" s="34" t="n">
        <f aca="false">MATCH(CONCATENATE("B ",TEXT($BT375,"mmm-yyyy")),Curves!$11:$11,0)</f>
        <v>15</v>
      </c>
      <c r="DE375" s="34" t="n">
        <f aca="false">MATCH(CONCATENATE("DISC ",TEXT($BT375,"mmm-yyyy")),Curves!$11:$11,0)</f>
        <v>39</v>
      </c>
      <c r="DF375" s="34"/>
      <c r="DG375" s="34" t="n">
        <f aca="false">MATCH(CONCATENATE("NG ",TEXT($BU375,"mmm-yyyy")),Curves!$11:$11,0)</f>
        <v>28</v>
      </c>
      <c r="DH375" s="34" t="n">
        <f aca="false">MATCH(CONCATENATE("B ",TEXT($BU375,"mmm-yyyy")),Curves!$11:$11,0)</f>
        <v>16</v>
      </c>
      <c r="DI375" s="34" t="n">
        <f aca="false">MATCH(CONCATENATE("DISC ",TEXT($BU375,"mmm-yyyy")),Curves!$11:$11,0)</f>
        <v>40</v>
      </c>
      <c r="DK375" s="34" t="n">
        <f aca="false">MATCH(CONCATENATE("NG ",TEXT($BV375,"mmm-yyyy")),Curves!$11:$11,0)</f>
        <v>29</v>
      </c>
      <c r="DL375" s="34" t="n">
        <f aca="false">MATCH(CONCATENATE("B ",TEXT($BV375,"mmm-yyyy")),Curves!$11:$11,0)</f>
        <v>17</v>
      </c>
      <c r="DM375" s="34" t="n">
        <f aca="false">MATCH(CONCATENATE("DISC ",TEXT($BV375,"mmm-yyyy")),Curves!$11:$11,0)</f>
        <v>41</v>
      </c>
      <c r="DO375" s="34" t="n">
        <f aca="false">MATCH(CONCATENATE("NG ",TEXT($BW375,"mmm-yyyy")),Curves!$11:$11,0)</f>
        <v>30</v>
      </c>
      <c r="DP375" s="34" t="n">
        <f aca="false">MATCH(CONCATENATE("B ",TEXT($BW375,"mmm-yyyy")),Curves!$11:$11,0)</f>
        <v>18</v>
      </c>
      <c r="DQ375" s="34" t="n">
        <f aca="false">MATCH(CONCATENATE("DISC ",TEXT($BW375,"mmm-yyyy")),Curves!$11:$11,0)</f>
        <v>42</v>
      </c>
    </row>
    <row r="376" customFormat="false" ht="12.75" hidden="false" customHeight="false" outlineLevel="0" collapsed="false">
      <c r="B376" s="26" t="str">
        <f aca="false">IF(C376&lt;&gt;"",IF(C376&gt;=(WORKDAY(EOMONTH(C376,0)+1,-2)),EOMONTH(EOMONTH(C376,0)+1,0)+1,EOMONTH(C376,0)+1),"")</f>
        <v/>
      </c>
      <c r="C376" s="45" t="str">
        <f aca="false">IF(Curves!C385&lt;&gt;"",Curves!C385,"")</f>
        <v/>
      </c>
      <c r="D376" s="46"/>
      <c r="E376" s="47" t="e">
        <f aca="false">(T376+U376)*V376</f>
        <v>#N/A</v>
      </c>
      <c r="F376" s="47" t="e">
        <f aca="false">(X376+Y376)*Z376</f>
        <v>#N/A</v>
      </c>
      <c r="G376" s="47" t="e">
        <f aca="false">(AB376+AC376)*AD376</f>
        <v>#N/A</v>
      </c>
      <c r="H376" s="47" t="e">
        <f aca="false">(AF376+AG376)*AH376</f>
        <v>#N/A</v>
      </c>
      <c r="I376" s="47" t="e">
        <f aca="false">(AJ376+AK376)*AL376</f>
        <v>#N/A</v>
      </c>
      <c r="J376" s="47" t="e">
        <f aca="false">(AN376+AO376)*AP376</f>
        <v>#N/A</v>
      </c>
      <c r="K376" s="47" t="e">
        <f aca="false">(AR376+AS376)*AT376</f>
        <v>#N/A</v>
      </c>
      <c r="L376" s="47" t="e">
        <f aca="false">(AV376+AW376)*AX376</f>
        <v>#N/A</v>
      </c>
      <c r="M376" s="47" t="e">
        <f aca="false">(AZ376+BA376)*BB376</f>
        <v>#N/A</v>
      </c>
      <c r="N376" s="47" t="e">
        <f aca="false">(BD376+BE376)*BF376</f>
        <v>#N/A</v>
      </c>
      <c r="O376" s="48" t="e">
        <f aca="false">(BH376+BI376)*BJ376</f>
        <v>#N/A</v>
      </c>
      <c r="P376" s="49" t="e">
        <f aca="false">MAX(E376:O376)</f>
        <v>#N/A</v>
      </c>
      <c r="Q376" s="49" t="e">
        <f aca="false">MIN(O376)</f>
        <v>#N/A</v>
      </c>
      <c r="R376" s="50" t="e">
        <f aca="false">P376-Q376</f>
        <v>#N/A</v>
      </c>
      <c r="T376" s="31" t="e">
        <f aca="false">INDEX(Curves!$A$12:$AZ$907,$BZ376,CA376)</f>
        <v>#N/A</v>
      </c>
      <c r="U376" s="31" t="e">
        <f aca="false">INDEX(Curves!$A$12:$AZ$907,$BZ376,CB376)</f>
        <v>#N/A</v>
      </c>
      <c r="V376" s="31" t="e">
        <f aca="false">INDEX(Curves!$A$12:$AZ$907,$BZ376,CC376)</f>
        <v>#N/A</v>
      </c>
      <c r="W376" s="31"/>
      <c r="X376" s="31" t="e">
        <f aca="false">INDEX(Curves!$A$12:$AZ$907,$BZ376,CE376)</f>
        <v>#N/A</v>
      </c>
      <c r="Y376" s="31" t="e">
        <f aca="false">INDEX(Curves!$A$12:$AZ$907,$BZ376,CF376)</f>
        <v>#N/A</v>
      </c>
      <c r="Z376" s="31" t="e">
        <f aca="false">INDEX(Curves!$A$12:$AZ$907,$BZ376,CG376)</f>
        <v>#N/A</v>
      </c>
      <c r="AA376" s="31"/>
      <c r="AB376" s="31" t="e">
        <f aca="false">INDEX(Curves!$A$12:$AZ$907,$BZ376,CI376)</f>
        <v>#N/A</v>
      </c>
      <c r="AC376" s="31" t="e">
        <f aca="false">INDEX(Curves!$A$12:$AZ$907,$BZ376,CJ376)</f>
        <v>#N/A</v>
      </c>
      <c r="AD376" s="31" t="e">
        <f aca="false">INDEX(Curves!$A$12:$AZ$907,$BZ376,CK376)</f>
        <v>#N/A</v>
      </c>
      <c r="AE376" s="31"/>
      <c r="AF376" s="31" t="e">
        <f aca="false">INDEX(Curves!$A$12:$AZ$907,$BZ376,CM376)</f>
        <v>#N/A</v>
      </c>
      <c r="AG376" s="31" t="e">
        <f aca="false">INDEX(Curves!$A$12:$AZ$907,$BZ376,CN376)</f>
        <v>#N/A</v>
      </c>
      <c r="AH376" s="31" t="e">
        <f aca="false">INDEX(Curves!$A$12:$AZ$907,$BZ376,CO376)</f>
        <v>#N/A</v>
      </c>
      <c r="AI376" s="31"/>
      <c r="AJ376" s="31" t="e">
        <f aca="false">INDEX(Curves!$A$12:$AZ$907,$BZ376,CQ376)</f>
        <v>#N/A</v>
      </c>
      <c r="AK376" s="31" t="e">
        <f aca="false">INDEX(Curves!$A$12:$AZ$907,$BZ376,CR376)</f>
        <v>#N/A</v>
      </c>
      <c r="AL376" s="31" t="e">
        <f aca="false">INDEX(Curves!$A$12:$AZ$907,$BZ376,CS376)</f>
        <v>#N/A</v>
      </c>
      <c r="AM376" s="31"/>
      <c r="AN376" s="31" t="e">
        <f aca="false">INDEX(Curves!$A$12:$AZ$907,$BZ376,CU376)</f>
        <v>#N/A</v>
      </c>
      <c r="AO376" s="31" t="e">
        <f aca="false">INDEX(Curves!$A$12:$AZ$907,$BZ376,CV376)</f>
        <v>#N/A</v>
      </c>
      <c r="AP376" s="31" t="e">
        <f aca="false">INDEX(Curves!$A$12:$AZ$907,$BZ376,CW376)</f>
        <v>#N/A</v>
      </c>
      <c r="AQ376" s="31"/>
      <c r="AR376" s="31" t="e">
        <f aca="false">INDEX(Curves!$A$12:$AZ$907,$BZ376,CY376)</f>
        <v>#N/A</v>
      </c>
      <c r="AS376" s="31" t="e">
        <f aca="false">INDEX(Curves!$A$12:$AZ$907,$BZ376,CZ376)</f>
        <v>#N/A</v>
      </c>
      <c r="AT376" s="31" t="e">
        <f aca="false">INDEX(Curves!$A$12:$AZ$907,$BZ376,DA376)</f>
        <v>#N/A</v>
      </c>
      <c r="AU376" s="31"/>
      <c r="AV376" s="31" t="e">
        <f aca="false">INDEX(Curves!$A$12:$AZ$907,$BZ376,DC376)</f>
        <v>#N/A</v>
      </c>
      <c r="AW376" s="31" t="e">
        <f aca="false">INDEX(Curves!$A$12:$AZ$907,$BZ376,DD376)</f>
        <v>#N/A</v>
      </c>
      <c r="AX376" s="31" t="e">
        <f aca="false">INDEX(Curves!$A$12:$AZ$907,$BZ376,DE376)</f>
        <v>#N/A</v>
      </c>
      <c r="AY376" s="31"/>
      <c r="AZ376" s="31" t="e">
        <f aca="false">INDEX(Curves!$A$12:$AZ$907,$BZ376,DG376)</f>
        <v>#N/A</v>
      </c>
      <c r="BA376" s="31" t="e">
        <f aca="false">INDEX(Curves!$A$12:$AZ$907,$BZ376,DH376)</f>
        <v>#N/A</v>
      </c>
      <c r="BB376" s="31" t="e">
        <f aca="false">INDEX(Curves!$A$12:$AZ$907,$BZ376,DI376)</f>
        <v>#N/A</v>
      </c>
      <c r="BC376" s="31"/>
      <c r="BD376" s="31" t="e">
        <f aca="false">INDEX(Curves!$A$12:$AZ$907,$BZ376,DK376)</f>
        <v>#N/A</v>
      </c>
      <c r="BE376" s="31" t="e">
        <f aca="false">INDEX(Curves!$A$12:$AZ$907,$BZ376,DL376)</f>
        <v>#N/A</v>
      </c>
      <c r="BF376" s="31" t="e">
        <f aca="false">INDEX(Curves!$A$12:$AZ$907,$BZ376,DM376)</f>
        <v>#N/A</v>
      </c>
      <c r="BG376" s="31"/>
      <c r="BH376" s="31" t="e">
        <f aca="false">INDEX(Curves!$A$12:$AZ$907,$BZ376,DO376)</f>
        <v>#N/A</v>
      </c>
      <c r="BI376" s="31" t="e">
        <f aca="false">INDEX(Curves!$A$12:$AZ$907,$BZ376,DP376)</f>
        <v>#N/A</v>
      </c>
      <c r="BJ376" s="31" t="e">
        <f aca="false">INDEX(Curves!$A$12:$AZ$907,$BZ376,DQ376)</f>
        <v>#N/A</v>
      </c>
      <c r="BK376" s="0"/>
      <c r="BL376" s="0"/>
      <c r="BM376" s="51" t="n">
        <f aca="false">BM375</f>
        <v>35916</v>
      </c>
      <c r="BN376" s="51" t="n">
        <f aca="false">EOMONTH(BM376,1)</f>
        <v>35976</v>
      </c>
      <c r="BO376" s="51" t="n">
        <f aca="false">EOMONTH(BN376,1)</f>
        <v>36007</v>
      </c>
      <c r="BP376" s="51" t="n">
        <f aca="false">EOMONTH(BO376,1)</f>
        <v>36038</v>
      </c>
      <c r="BQ376" s="51" t="n">
        <f aca="false">EOMONTH(BP376,1)</f>
        <v>36068</v>
      </c>
      <c r="BR376" s="51" t="n">
        <f aca="false">EOMONTH(BQ376,1)</f>
        <v>36099</v>
      </c>
      <c r="BS376" s="51" t="n">
        <f aca="false">EOMONTH(BR376,1)</f>
        <v>36129</v>
      </c>
      <c r="BT376" s="51" t="n">
        <f aca="false">EOMONTH(BS376,1)</f>
        <v>36160</v>
      </c>
      <c r="BU376" s="51" t="n">
        <f aca="false">EOMONTH(BT376,1)</f>
        <v>36191</v>
      </c>
      <c r="BV376" s="51" t="n">
        <f aca="false">EOMONTH(BU376,1)</f>
        <v>36219</v>
      </c>
      <c r="BW376" s="51" t="n">
        <f aca="false">EOMONTH(BV376,1)</f>
        <v>36250</v>
      </c>
      <c r="BX376" s="52"/>
      <c r="BZ376" s="34" t="e">
        <f aca="false">MATCH(C376,Curves!$C$12:$C$433,0)</f>
        <v>#N/A</v>
      </c>
      <c r="CA376" s="34" t="n">
        <f aca="false">MATCH(CONCATENATE("NG ",TEXT($BM376,"mmm-yyyy")),Curves!$11:$11,0)</f>
        <v>20</v>
      </c>
      <c r="CB376" s="34" t="n">
        <f aca="false">MATCH(CONCATENATE("B ",TEXT($BM376,"mmm-yyyy")),Curves!$11:$11,0)</f>
        <v>8</v>
      </c>
      <c r="CC376" s="34" t="n">
        <f aca="false">MATCH(CONCATENATE("DISC ",TEXT($BM376,"mmm-yyyy")),Curves!$11:$11,0)</f>
        <v>32</v>
      </c>
      <c r="CD376" s="34"/>
      <c r="CE376" s="34" t="n">
        <f aca="false">MATCH(CONCATENATE("NG ",TEXT($BN376,"mmm-yyyy")),Curves!$11:$11,0)</f>
        <v>21</v>
      </c>
      <c r="CF376" s="34" t="n">
        <f aca="false">MATCH(CONCATENATE("B ",TEXT($BN376,"mmm-yyyy")),Curves!$11:$11,0)</f>
        <v>9</v>
      </c>
      <c r="CG376" s="34" t="n">
        <f aca="false">MATCH(CONCATENATE("DISC ",TEXT($BN376,"mmm-yyyy")),Curves!$11:$11,0)</f>
        <v>33</v>
      </c>
      <c r="CH376" s="34"/>
      <c r="CI376" s="34" t="n">
        <f aca="false">MATCH(CONCATENATE("NG ",TEXT($BO376,"mmm-yyyy")),Curves!$11:$11,0)</f>
        <v>22</v>
      </c>
      <c r="CJ376" s="34" t="n">
        <f aca="false">MATCH(CONCATENATE("B ",TEXT($BO376,"mmm-yyyy")),Curves!$11:$11,0)</f>
        <v>10</v>
      </c>
      <c r="CK376" s="34" t="n">
        <f aca="false">MATCH(CONCATENATE("DISC ",TEXT($BO376,"mmm-yyyy")),Curves!$11:$11,0)</f>
        <v>34</v>
      </c>
      <c r="CL376" s="34"/>
      <c r="CM376" s="34" t="n">
        <f aca="false">MATCH(CONCATENATE("NG ",TEXT($BP376,"mmm-yyyy")),Curves!$11:$11,0)</f>
        <v>23</v>
      </c>
      <c r="CN376" s="34" t="n">
        <f aca="false">MATCH(CONCATENATE("B ",TEXT($BP376,"mmm-yyyy")),Curves!$11:$11,0)</f>
        <v>11</v>
      </c>
      <c r="CO376" s="34" t="n">
        <f aca="false">MATCH(CONCATENATE("DISC ",TEXT($BP376,"mmm-yyyy")),Curves!$11:$11,0)</f>
        <v>35</v>
      </c>
      <c r="CP376" s="34"/>
      <c r="CQ376" s="34" t="n">
        <f aca="false">MATCH(CONCATENATE("NG ",TEXT($BQ376,"mmm-yyyy")),Curves!$11:$11,0)</f>
        <v>24</v>
      </c>
      <c r="CR376" s="34" t="n">
        <f aca="false">MATCH(CONCATENATE("B ",TEXT($BQ376,"mmm-yyyy")),Curves!$11:$11,0)</f>
        <v>12</v>
      </c>
      <c r="CS376" s="34" t="n">
        <f aca="false">MATCH(CONCATENATE("DISC ",TEXT($BQ376,"mmm-yyyy")),Curves!$11:$11,0)</f>
        <v>36</v>
      </c>
      <c r="CT376" s="34"/>
      <c r="CU376" s="34" t="n">
        <f aca="false">MATCH(CONCATENATE("NG ",TEXT($BR376,"mmm-yyyy")),Curves!$11:$11,0)</f>
        <v>25</v>
      </c>
      <c r="CV376" s="34" t="n">
        <f aca="false">MATCH(CONCATENATE("B ",TEXT($BR376,"mmm-yyyy")),Curves!$11:$11,0)</f>
        <v>13</v>
      </c>
      <c r="CW376" s="34" t="n">
        <f aca="false">MATCH(CONCATENATE("DISC ",TEXT($BR376,"mmm-yyyy")),Curves!$11:$11,0)</f>
        <v>37</v>
      </c>
      <c r="CX376" s="34"/>
      <c r="CY376" s="34" t="n">
        <f aca="false">MATCH(CONCATENATE("NG ",TEXT($BS376,"mmm-yyyy")),Curves!$11:$11,0)</f>
        <v>26</v>
      </c>
      <c r="CZ376" s="34" t="n">
        <f aca="false">MATCH(CONCATENATE("B ",TEXT($BS376,"mmm-yyyy")),Curves!$11:$11,0)</f>
        <v>14</v>
      </c>
      <c r="DA376" s="34" t="n">
        <f aca="false">MATCH(CONCATENATE("DISC ",TEXT($BS376,"mmm-yyyy")),Curves!$11:$11,0)</f>
        <v>38</v>
      </c>
      <c r="DB376" s="34"/>
      <c r="DC376" s="34" t="n">
        <f aca="false">MATCH(CONCATENATE("NG ",TEXT($BT376,"mmm-yyyy")),Curves!$11:$11,0)</f>
        <v>27</v>
      </c>
      <c r="DD376" s="34" t="n">
        <f aca="false">MATCH(CONCATENATE("B ",TEXT($BT376,"mmm-yyyy")),Curves!$11:$11,0)</f>
        <v>15</v>
      </c>
      <c r="DE376" s="34" t="n">
        <f aca="false">MATCH(CONCATENATE("DISC ",TEXT($BT376,"mmm-yyyy")),Curves!$11:$11,0)</f>
        <v>39</v>
      </c>
      <c r="DF376" s="34"/>
      <c r="DG376" s="34" t="n">
        <f aca="false">MATCH(CONCATENATE("NG ",TEXT($BU376,"mmm-yyyy")),Curves!$11:$11,0)</f>
        <v>28</v>
      </c>
      <c r="DH376" s="34" t="n">
        <f aca="false">MATCH(CONCATENATE("B ",TEXT($BU376,"mmm-yyyy")),Curves!$11:$11,0)</f>
        <v>16</v>
      </c>
      <c r="DI376" s="34" t="n">
        <f aca="false">MATCH(CONCATENATE("DISC ",TEXT($BU376,"mmm-yyyy")),Curves!$11:$11,0)</f>
        <v>40</v>
      </c>
      <c r="DK376" s="34" t="n">
        <f aca="false">MATCH(CONCATENATE("NG ",TEXT($BV376,"mmm-yyyy")),Curves!$11:$11,0)</f>
        <v>29</v>
      </c>
      <c r="DL376" s="34" t="n">
        <f aca="false">MATCH(CONCATENATE("B ",TEXT($BV376,"mmm-yyyy")),Curves!$11:$11,0)</f>
        <v>17</v>
      </c>
      <c r="DM376" s="34" t="n">
        <f aca="false">MATCH(CONCATENATE("DISC ",TEXT($BV376,"mmm-yyyy")),Curves!$11:$11,0)</f>
        <v>41</v>
      </c>
      <c r="DO376" s="34" t="n">
        <f aca="false">MATCH(CONCATENATE("NG ",TEXT($BW376,"mmm-yyyy")),Curves!$11:$11,0)</f>
        <v>30</v>
      </c>
      <c r="DP376" s="34" t="n">
        <f aca="false">MATCH(CONCATENATE("B ",TEXT($BW376,"mmm-yyyy")),Curves!$11:$11,0)</f>
        <v>18</v>
      </c>
      <c r="DQ376" s="34" t="n">
        <f aca="false">MATCH(CONCATENATE("DISC ",TEXT($BW376,"mmm-yyyy")),Curves!$11:$11,0)</f>
        <v>42</v>
      </c>
    </row>
    <row r="377" customFormat="false" ht="12.75" hidden="false" customHeight="false" outlineLevel="0" collapsed="false">
      <c r="B377" s="26" t="str">
        <f aca="false">IF(C377&lt;&gt;"",IF(C377&gt;=(WORKDAY(EOMONTH(C377,0)+1,-2)),EOMONTH(EOMONTH(C377,0)+1,0)+1,EOMONTH(C377,0)+1),"")</f>
        <v/>
      </c>
      <c r="C377" s="45" t="str">
        <f aca="false">IF(Curves!C386&lt;&gt;"",Curves!C386,"")</f>
        <v/>
      </c>
      <c r="D377" s="46"/>
      <c r="E377" s="47" t="e">
        <f aca="false">(T377+U377)*V377</f>
        <v>#N/A</v>
      </c>
      <c r="F377" s="47" t="e">
        <f aca="false">(X377+Y377)*Z377</f>
        <v>#N/A</v>
      </c>
      <c r="G377" s="47" t="e">
        <f aca="false">(AB377+AC377)*AD377</f>
        <v>#N/A</v>
      </c>
      <c r="H377" s="47" t="e">
        <f aca="false">(AF377+AG377)*AH377</f>
        <v>#N/A</v>
      </c>
      <c r="I377" s="47" t="e">
        <f aca="false">(AJ377+AK377)*AL377</f>
        <v>#N/A</v>
      </c>
      <c r="J377" s="47" t="e">
        <f aca="false">(AN377+AO377)*AP377</f>
        <v>#N/A</v>
      </c>
      <c r="K377" s="47" t="e">
        <f aca="false">(AR377+AS377)*AT377</f>
        <v>#N/A</v>
      </c>
      <c r="L377" s="47" t="e">
        <f aca="false">(AV377+AW377)*AX377</f>
        <v>#N/A</v>
      </c>
      <c r="M377" s="47" t="e">
        <f aca="false">(AZ377+BA377)*BB377</f>
        <v>#N/A</v>
      </c>
      <c r="N377" s="47" t="e">
        <f aca="false">(BD377+BE377)*BF377</f>
        <v>#N/A</v>
      </c>
      <c r="O377" s="48" t="e">
        <f aca="false">(BH377+BI377)*BJ377</f>
        <v>#N/A</v>
      </c>
      <c r="P377" s="49" t="e">
        <f aca="false">MAX(E377:O377)</f>
        <v>#N/A</v>
      </c>
      <c r="Q377" s="49" t="e">
        <f aca="false">MIN(O377)</f>
        <v>#N/A</v>
      </c>
      <c r="R377" s="50" t="e">
        <f aca="false">P377-Q377</f>
        <v>#N/A</v>
      </c>
      <c r="T377" s="31" t="e">
        <f aca="false">INDEX(Curves!$A$12:$AZ$907,$BZ377,CA377)</f>
        <v>#N/A</v>
      </c>
      <c r="U377" s="31" t="e">
        <f aca="false">INDEX(Curves!$A$12:$AZ$907,$BZ377,CB377)</f>
        <v>#N/A</v>
      </c>
      <c r="V377" s="31" t="e">
        <f aca="false">INDEX(Curves!$A$12:$AZ$907,$BZ377,CC377)</f>
        <v>#N/A</v>
      </c>
      <c r="W377" s="31"/>
      <c r="X377" s="31" t="e">
        <f aca="false">INDEX(Curves!$A$12:$AZ$907,$BZ377,CE377)</f>
        <v>#N/A</v>
      </c>
      <c r="Y377" s="31" t="e">
        <f aca="false">INDEX(Curves!$A$12:$AZ$907,$BZ377,CF377)</f>
        <v>#N/A</v>
      </c>
      <c r="Z377" s="31" t="e">
        <f aca="false">INDEX(Curves!$A$12:$AZ$907,$BZ377,CG377)</f>
        <v>#N/A</v>
      </c>
      <c r="AA377" s="31"/>
      <c r="AB377" s="31" t="e">
        <f aca="false">INDEX(Curves!$A$12:$AZ$907,$BZ377,CI377)</f>
        <v>#N/A</v>
      </c>
      <c r="AC377" s="31" t="e">
        <f aca="false">INDEX(Curves!$A$12:$AZ$907,$BZ377,CJ377)</f>
        <v>#N/A</v>
      </c>
      <c r="AD377" s="31" t="e">
        <f aca="false">INDEX(Curves!$A$12:$AZ$907,$BZ377,CK377)</f>
        <v>#N/A</v>
      </c>
      <c r="AE377" s="31"/>
      <c r="AF377" s="31" t="e">
        <f aca="false">INDEX(Curves!$A$12:$AZ$907,$BZ377,CM377)</f>
        <v>#N/A</v>
      </c>
      <c r="AG377" s="31" t="e">
        <f aca="false">INDEX(Curves!$A$12:$AZ$907,$BZ377,CN377)</f>
        <v>#N/A</v>
      </c>
      <c r="AH377" s="31" t="e">
        <f aca="false">INDEX(Curves!$A$12:$AZ$907,$BZ377,CO377)</f>
        <v>#N/A</v>
      </c>
      <c r="AI377" s="31"/>
      <c r="AJ377" s="31" t="e">
        <f aca="false">INDEX(Curves!$A$12:$AZ$907,$BZ377,CQ377)</f>
        <v>#N/A</v>
      </c>
      <c r="AK377" s="31" t="e">
        <f aca="false">INDEX(Curves!$A$12:$AZ$907,$BZ377,CR377)</f>
        <v>#N/A</v>
      </c>
      <c r="AL377" s="31" t="e">
        <f aca="false">INDEX(Curves!$A$12:$AZ$907,$BZ377,CS377)</f>
        <v>#N/A</v>
      </c>
      <c r="AM377" s="31"/>
      <c r="AN377" s="31" t="e">
        <f aca="false">INDEX(Curves!$A$12:$AZ$907,$BZ377,CU377)</f>
        <v>#N/A</v>
      </c>
      <c r="AO377" s="31" t="e">
        <f aca="false">INDEX(Curves!$A$12:$AZ$907,$BZ377,CV377)</f>
        <v>#N/A</v>
      </c>
      <c r="AP377" s="31" t="e">
        <f aca="false">INDEX(Curves!$A$12:$AZ$907,$BZ377,CW377)</f>
        <v>#N/A</v>
      </c>
      <c r="AQ377" s="31"/>
      <c r="AR377" s="31" t="e">
        <f aca="false">INDEX(Curves!$A$12:$AZ$907,$BZ377,CY377)</f>
        <v>#N/A</v>
      </c>
      <c r="AS377" s="31" t="e">
        <f aca="false">INDEX(Curves!$A$12:$AZ$907,$BZ377,CZ377)</f>
        <v>#N/A</v>
      </c>
      <c r="AT377" s="31" t="e">
        <f aca="false">INDEX(Curves!$A$12:$AZ$907,$BZ377,DA377)</f>
        <v>#N/A</v>
      </c>
      <c r="AU377" s="31"/>
      <c r="AV377" s="31" t="e">
        <f aca="false">INDEX(Curves!$A$12:$AZ$907,$BZ377,DC377)</f>
        <v>#N/A</v>
      </c>
      <c r="AW377" s="31" t="e">
        <f aca="false">INDEX(Curves!$A$12:$AZ$907,$BZ377,DD377)</f>
        <v>#N/A</v>
      </c>
      <c r="AX377" s="31" t="e">
        <f aca="false">INDEX(Curves!$A$12:$AZ$907,$BZ377,DE377)</f>
        <v>#N/A</v>
      </c>
      <c r="AY377" s="31"/>
      <c r="AZ377" s="31" t="e">
        <f aca="false">INDEX(Curves!$A$12:$AZ$907,$BZ377,DG377)</f>
        <v>#N/A</v>
      </c>
      <c r="BA377" s="31" t="e">
        <f aca="false">INDEX(Curves!$A$12:$AZ$907,$BZ377,DH377)</f>
        <v>#N/A</v>
      </c>
      <c r="BB377" s="31" t="e">
        <f aca="false">INDEX(Curves!$A$12:$AZ$907,$BZ377,DI377)</f>
        <v>#N/A</v>
      </c>
      <c r="BC377" s="31"/>
      <c r="BD377" s="31" t="e">
        <f aca="false">INDEX(Curves!$A$12:$AZ$907,$BZ377,DK377)</f>
        <v>#N/A</v>
      </c>
      <c r="BE377" s="31" t="e">
        <f aca="false">INDEX(Curves!$A$12:$AZ$907,$BZ377,DL377)</f>
        <v>#N/A</v>
      </c>
      <c r="BF377" s="31" t="e">
        <f aca="false">INDEX(Curves!$A$12:$AZ$907,$BZ377,DM377)</f>
        <v>#N/A</v>
      </c>
      <c r="BG377" s="31"/>
      <c r="BH377" s="31" t="e">
        <f aca="false">INDEX(Curves!$A$12:$AZ$907,$BZ377,DO377)</f>
        <v>#N/A</v>
      </c>
      <c r="BI377" s="31" t="e">
        <f aca="false">INDEX(Curves!$A$12:$AZ$907,$BZ377,DP377)</f>
        <v>#N/A</v>
      </c>
      <c r="BJ377" s="31" t="e">
        <f aca="false">INDEX(Curves!$A$12:$AZ$907,$BZ377,DQ377)</f>
        <v>#N/A</v>
      </c>
      <c r="BK377" s="0"/>
      <c r="BL377" s="0"/>
      <c r="BM377" s="51" t="n">
        <f aca="false">BM376</f>
        <v>35916</v>
      </c>
      <c r="BN377" s="51" t="n">
        <f aca="false">EOMONTH(BM377,1)</f>
        <v>35976</v>
      </c>
      <c r="BO377" s="51" t="n">
        <f aca="false">EOMONTH(BN377,1)</f>
        <v>36007</v>
      </c>
      <c r="BP377" s="51" t="n">
        <f aca="false">EOMONTH(BO377,1)</f>
        <v>36038</v>
      </c>
      <c r="BQ377" s="51" t="n">
        <f aca="false">EOMONTH(BP377,1)</f>
        <v>36068</v>
      </c>
      <c r="BR377" s="51" t="n">
        <f aca="false">EOMONTH(BQ377,1)</f>
        <v>36099</v>
      </c>
      <c r="BS377" s="51" t="n">
        <f aca="false">EOMONTH(BR377,1)</f>
        <v>36129</v>
      </c>
      <c r="BT377" s="51" t="n">
        <f aca="false">EOMONTH(BS377,1)</f>
        <v>36160</v>
      </c>
      <c r="BU377" s="51" t="n">
        <f aca="false">EOMONTH(BT377,1)</f>
        <v>36191</v>
      </c>
      <c r="BV377" s="51" t="n">
        <f aca="false">EOMONTH(BU377,1)</f>
        <v>36219</v>
      </c>
      <c r="BW377" s="51" t="n">
        <f aca="false">EOMONTH(BV377,1)</f>
        <v>36250</v>
      </c>
      <c r="BX377" s="52"/>
      <c r="BZ377" s="34" t="e">
        <f aca="false">MATCH(C377,Curves!$C$12:$C$433,0)</f>
        <v>#N/A</v>
      </c>
      <c r="CA377" s="34" t="n">
        <f aca="false">MATCH(CONCATENATE("NG ",TEXT($BM377,"mmm-yyyy")),Curves!$11:$11,0)</f>
        <v>20</v>
      </c>
      <c r="CB377" s="34" t="n">
        <f aca="false">MATCH(CONCATENATE("B ",TEXT($BM377,"mmm-yyyy")),Curves!$11:$11,0)</f>
        <v>8</v>
      </c>
      <c r="CC377" s="34" t="n">
        <f aca="false">MATCH(CONCATENATE("DISC ",TEXT($BM377,"mmm-yyyy")),Curves!$11:$11,0)</f>
        <v>32</v>
      </c>
      <c r="CD377" s="34"/>
      <c r="CE377" s="34" t="n">
        <f aca="false">MATCH(CONCATENATE("NG ",TEXT($BN377,"mmm-yyyy")),Curves!$11:$11,0)</f>
        <v>21</v>
      </c>
      <c r="CF377" s="34" t="n">
        <f aca="false">MATCH(CONCATENATE("B ",TEXT($BN377,"mmm-yyyy")),Curves!$11:$11,0)</f>
        <v>9</v>
      </c>
      <c r="CG377" s="34" t="n">
        <f aca="false">MATCH(CONCATENATE("DISC ",TEXT($BN377,"mmm-yyyy")),Curves!$11:$11,0)</f>
        <v>33</v>
      </c>
      <c r="CH377" s="34"/>
      <c r="CI377" s="34" t="n">
        <f aca="false">MATCH(CONCATENATE("NG ",TEXT($BO377,"mmm-yyyy")),Curves!$11:$11,0)</f>
        <v>22</v>
      </c>
      <c r="CJ377" s="34" t="n">
        <f aca="false">MATCH(CONCATENATE("B ",TEXT($BO377,"mmm-yyyy")),Curves!$11:$11,0)</f>
        <v>10</v>
      </c>
      <c r="CK377" s="34" t="n">
        <f aca="false">MATCH(CONCATENATE("DISC ",TEXT($BO377,"mmm-yyyy")),Curves!$11:$11,0)</f>
        <v>34</v>
      </c>
      <c r="CL377" s="34"/>
      <c r="CM377" s="34" t="n">
        <f aca="false">MATCH(CONCATENATE("NG ",TEXT($BP377,"mmm-yyyy")),Curves!$11:$11,0)</f>
        <v>23</v>
      </c>
      <c r="CN377" s="34" t="n">
        <f aca="false">MATCH(CONCATENATE("B ",TEXT($BP377,"mmm-yyyy")),Curves!$11:$11,0)</f>
        <v>11</v>
      </c>
      <c r="CO377" s="34" t="n">
        <f aca="false">MATCH(CONCATENATE("DISC ",TEXT($BP377,"mmm-yyyy")),Curves!$11:$11,0)</f>
        <v>35</v>
      </c>
      <c r="CP377" s="34"/>
      <c r="CQ377" s="34" t="n">
        <f aca="false">MATCH(CONCATENATE("NG ",TEXT($BQ377,"mmm-yyyy")),Curves!$11:$11,0)</f>
        <v>24</v>
      </c>
      <c r="CR377" s="34" t="n">
        <f aca="false">MATCH(CONCATENATE("B ",TEXT($BQ377,"mmm-yyyy")),Curves!$11:$11,0)</f>
        <v>12</v>
      </c>
      <c r="CS377" s="34" t="n">
        <f aca="false">MATCH(CONCATENATE("DISC ",TEXT($BQ377,"mmm-yyyy")),Curves!$11:$11,0)</f>
        <v>36</v>
      </c>
      <c r="CT377" s="34"/>
      <c r="CU377" s="34" t="n">
        <f aca="false">MATCH(CONCATENATE("NG ",TEXT($BR377,"mmm-yyyy")),Curves!$11:$11,0)</f>
        <v>25</v>
      </c>
      <c r="CV377" s="34" t="n">
        <f aca="false">MATCH(CONCATENATE("B ",TEXT($BR377,"mmm-yyyy")),Curves!$11:$11,0)</f>
        <v>13</v>
      </c>
      <c r="CW377" s="34" t="n">
        <f aca="false">MATCH(CONCATENATE("DISC ",TEXT($BR377,"mmm-yyyy")),Curves!$11:$11,0)</f>
        <v>37</v>
      </c>
      <c r="CX377" s="34"/>
      <c r="CY377" s="34" t="n">
        <f aca="false">MATCH(CONCATENATE("NG ",TEXT($BS377,"mmm-yyyy")),Curves!$11:$11,0)</f>
        <v>26</v>
      </c>
      <c r="CZ377" s="34" t="n">
        <f aca="false">MATCH(CONCATENATE("B ",TEXT($BS377,"mmm-yyyy")),Curves!$11:$11,0)</f>
        <v>14</v>
      </c>
      <c r="DA377" s="34" t="n">
        <f aca="false">MATCH(CONCATENATE("DISC ",TEXT($BS377,"mmm-yyyy")),Curves!$11:$11,0)</f>
        <v>38</v>
      </c>
      <c r="DB377" s="34"/>
      <c r="DC377" s="34" t="n">
        <f aca="false">MATCH(CONCATENATE("NG ",TEXT($BT377,"mmm-yyyy")),Curves!$11:$11,0)</f>
        <v>27</v>
      </c>
      <c r="DD377" s="34" t="n">
        <f aca="false">MATCH(CONCATENATE("B ",TEXT($BT377,"mmm-yyyy")),Curves!$11:$11,0)</f>
        <v>15</v>
      </c>
      <c r="DE377" s="34" t="n">
        <f aca="false">MATCH(CONCATENATE("DISC ",TEXT($BT377,"mmm-yyyy")),Curves!$11:$11,0)</f>
        <v>39</v>
      </c>
      <c r="DF377" s="34"/>
      <c r="DG377" s="34" t="n">
        <f aca="false">MATCH(CONCATENATE("NG ",TEXT($BU377,"mmm-yyyy")),Curves!$11:$11,0)</f>
        <v>28</v>
      </c>
      <c r="DH377" s="34" t="n">
        <f aca="false">MATCH(CONCATENATE("B ",TEXT($BU377,"mmm-yyyy")),Curves!$11:$11,0)</f>
        <v>16</v>
      </c>
      <c r="DI377" s="34" t="n">
        <f aca="false">MATCH(CONCATENATE("DISC ",TEXT($BU377,"mmm-yyyy")),Curves!$11:$11,0)</f>
        <v>40</v>
      </c>
      <c r="DK377" s="34" t="n">
        <f aca="false">MATCH(CONCATENATE("NG ",TEXT($BV377,"mmm-yyyy")),Curves!$11:$11,0)</f>
        <v>29</v>
      </c>
      <c r="DL377" s="34" t="n">
        <f aca="false">MATCH(CONCATENATE("B ",TEXT($BV377,"mmm-yyyy")),Curves!$11:$11,0)</f>
        <v>17</v>
      </c>
      <c r="DM377" s="34" t="n">
        <f aca="false">MATCH(CONCATENATE("DISC ",TEXT($BV377,"mmm-yyyy")),Curves!$11:$11,0)</f>
        <v>41</v>
      </c>
      <c r="DO377" s="34" t="n">
        <f aca="false">MATCH(CONCATENATE("NG ",TEXT($BW377,"mmm-yyyy")),Curves!$11:$11,0)</f>
        <v>30</v>
      </c>
      <c r="DP377" s="34" t="n">
        <f aca="false">MATCH(CONCATENATE("B ",TEXT($BW377,"mmm-yyyy")),Curves!$11:$11,0)</f>
        <v>18</v>
      </c>
      <c r="DQ377" s="34" t="n">
        <f aca="false">MATCH(CONCATENATE("DISC ",TEXT($BW377,"mmm-yyyy")),Curves!$11:$11,0)</f>
        <v>42</v>
      </c>
    </row>
    <row r="378" customFormat="false" ht="12.75" hidden="false" customHeight="false" outlineLevel="0" collapsed="false">
      <c r="B378" s="26" t="str">
        <f aca="false">IF(C378&lt;&gt;"",IF(C378&gt;=(WORKDAY(EOMONTH(C378,0)+1,-2)),EOMONTH(EOMONTH(C378,0)+1,0)+1,EOMONTH(C378,0)+1),"")</f>
        <v/>
      </c>
      <c r="C378" s="45" t="str">
        <f aca="false">IF(Curves!C387&lt;&gt;"",Curves!C387,"")</f>
        <v/>
      </c>
      <c r="D378" s="46"/>
      <c r="E378" s="47" t="e">
        <f aca="false">(T378+U378)*V378</f>
        <v>#N/A</v>
      </c>
      <c r="F378" s="47" t="e">
        <f aca="false">(X378+Y378)*Z378</f>
        <v>#N/A</v>
      </c>
      <c r="G378" s="47" t="e">
        <f aca="false">(AB378+AC378)*AD378</f>
        <v>#N/A</v>
      </c>
      <c r="H378" s="47" t="e">
        <f aca="false">(AF378+AG378)*AH378</f>
        <v>#N/A</v>
      </c>
      <c r="I378" s="47" t="e">
        <f aca="false">(AJ378+AK378)*AL378</f>
        <v>#N/A</v>
      </c>
      <c r="J378" s="47" t="e">
        <f aca="false">(AN378+AO378)*AP378</f>
        <v>#N/A</v>
      </c>
      <c r="K378" s="47" t="e">
        <f aca="false">(AR378+AS378)*AT378</f>
        <v>#N/A</v>
      </c>
      <c r="L378" s="47" t="e">
        <f aca="false">(AV378+AW378)*AX378</f>
        <v>#N/A</v>
      </c>
      <c r="M378" s="47" t="e">
        <f aca="false">(AZ378+BA378)*BB378</f>
        <v>#N/A</v>
      </c>
      <c r="N378" s="47" t="e">
        <f aca="false">(BD378+BE378)*BF378</f>
        <v>#N/A</v>
      </c>
      <c r="O378" s="48" t="e">
        <f aca="false">(BH378+BI378)*BJ378</f>
        <v>#N/A</v>
      </c>
      <c r="P378" s="49" t="e">
        <f aca="false">MAX(E378:O378)</f>
        <v>#N/A</v>
      </c>
      <c r="Q378" s="49" t="e">
        <f aca="false">MIN(O378)</f>
        <v>#N/A</v>
      </c>
      <c r="R378" s="50" t="e">
        <f aca="false">P378-Q378</f>
        <v>#N/A</v>
      </c>
      <c r="T378" s="31" t="e">
        <f aca="false">INDEX(Curves!$A$12:$AZ$907,$BZ378,CA378)</f>
        <v>#N/A</v>
      </c>
      <c r="U378" s="31" t="e">
        <f aca="false">INDEX(Curves!$A$12:$AZ$907,$BZ378,CB378)</f>
        <v>#N/A</v>
      </c>
      <c r="V378" s="31" t="e">
        <f aca="false">INDEX(Curves!$A$12:$AZ$907,$BZ378,CC378)</f>
        <v>#N/A</v>
      </c>
      <c r="W378" s="31"/>
      <c r="X378" s="31" t="e">
        <f aca="false">INDEX(Curves!$A$12:$AZ$907,$BZ378,CE378)</f>
        <v>#N/A</v>
      </c>
      <c r="Y378" s="31" t="e">
        <f aca="false">INDEX(Curves!$A$12:$AZ$907,$BZ378,CF378)</f>
        <v>#N/A</v>
      </c>
      <c r="Z378" s="31" t="e">
        <f aca="false">INDEX(Curves!$A$12:$AZ$907,$BZ378,CG378)</f>
        <v>#N/A</v>
      </c>
      <c r="AA378" s="31"/>
      <c r="AB378" s="31" t="e">
        <f aca="false">INDEX(Curves!$A$12:$AZ$907,$BZ378,CI378)</f>
        <v>#N/A</v>
      </c>
      <c r="AC378" s="31" t="e">
        <f aca="false">INDEX(Curves!$A$12:$AZ$907,$BZ378,CJ378)</f>
        <v>#N/A</v>
      </c>
      <c r="AD378" s="31" t="e">
        <f aca="false">INDEX(Curves!$A$12:$AZ$907,$BZ378,CK378)</f>
        <v>#N/A</v>
      </c>
      <c r="AE378" s="31"/>
      <c r="AF378" s="31" t="e">
        <f aca="false">INDEX(Curves!$A$12:$AZ$907,$BZ378,CM378)</f>
        <v>#N/A</v>
      </c>
      <c r="AG378" s="31" t="e">
        <f aca="false">INDEX(Curves!$A$12:$AZ$907,$BZ378,CN378)</f>
        <v>#N/A</v>
      </c>
      <c r="AH378" s="31" t="e">
        <f aca="false">INDEX(Curves!$A$12:$AZ$907,$BZ378,CO378)</f>
        <v>#N/A</v>
      </c>
      <c r="AI378" s="31"/>
      <c r="AJ378" s="31" t="e">
        <f aca="false">INDEX(Curves!$A$12:$AZ$907,$BZ378,CQ378)</f>
        <v>#N/A</v>
      </c>
      <c r="AK378" s="31" t="e">
        <f aca="false">INDEX(Curves!$A$12:$AZ$907,$BZ378,CR378)</f>
        <v>#N/A</v>
      </c>
      <c r="AL378" s="31" t="e">
        <f aca="false">INDEX(Curves!$A$12:$AZ$907,$BZ378,CS378)</f>
        <v>#N/A</v>
      </c>
      <c r="AM378" s="31"/>
      <c r="AN378" s="31" t="e">
        <f aca="false">INDEX(Curves!$A$12:$AZ$907,$BZ378,CU378)</f>
        <v>#N/A</v>
      </c>
      <c r="AO378" s="31" t="e">
        <f aca="false">INDEX(Curves!$A$12:$AZ$907,$BZ378,CV378)</f>
        <v>#N/A</v>
      </c>
      <c r="AP378" s="31" t="e">
        <f aca="false">INDEX(Curves!$A$12:$AZ$907,$BZ378,CW378)</f>
        <v>#N/A</v>
      </c>
      <c r="AQ378" s="31"/>
      <c r="AR378" s="31" t="e">
        <f aca="false">INDEX(Curves!$A$12:$AZ$907,$BZ378,CY378)</f>
        <v>#N/A</v>
      </c>
      <c r="AS378" s="31" t="e">
        <f aca="false">INDEX(Curves!$A$12:$AZ$907,$BZ378,CZ378)</f>
        <v>#N/A</v>
      </c>
      <c r="AT378" s="31" t="e">
        <f aca="false">INDEX(Curves!$A$12:$AZ$907,$BZ378,DA378)</f>
        <v>#N/A</v>
      </c>
      <c r="AU378" s="31"/>
      <c r="AV378" s="31" t="e">
        <f aca="false">INDEX(Curves!$A$12:$AZ$907,$BZ378,DC378)</f>
        <v>#N/A</v>
      </c>
      <c r="AW378" s="31" t="e">
        <f aca="false">INDEX(Curves!$A$12:$AZ$907,$BZ378,DD378)</f>
        <v>#N/A</v>
      </c>
      <c r="AX378" s="31" t="e">
        <f aca="false">INDEX(Curves!$A$12:$AZ$907,$BZ378,DE378)</f>
        <v>#N/A</v>
      </c>
      <c r="AY378" s="31"/>
      <c r="AZ378" s="31" t="e">
        <f aca="false">INDEX(Curves!$A$12:$AZ$907,$BZ378,DG378)</f>
        <v>#N/A</v>
      </c>
      <c r="BA378" s="31" t="e">
        <f aca="false">INDEX(Curves!$A$12:$AZ$907,$BZ378,DH378)</f>
        <v>#N/A</v>
      </c>
      <c r="BB378" s="31" t="e">
        <f aca="false">INDEX(Curves!$A$12:$AZ$907,$BZ378,DI378)</f>
        <v>#N/A</v>
      </c>
      <c r="BC378" s="31"/>
      <c r="BD378" s="31" t="e">
        <f aca="false">INDEX(Curves!$A$12:$AZ$907,$BZ378,DK378)</f>
        <v>#N/A</v>
      </c>
      <c r="BE378" s="31" t="e">
        <f aca="false">INDEX(Curves!$A$12:$AZ$907,$BZ378,DL378)</f>
        <v>#N/A</v>
      </c>
      <c r="BF378" s="31" t="e">
        <f aca="false">INDEX(Curves!$A$12:$AZ$907,$BZ378,DM378)</f>
        <v>#N/A</v>
      </c>
      <c r="BG378" s="31"/>
      <c r="BH378" s="31" t="e">
        <f aca="false">INDEX(Curves!$A$12:$AZ$907,$BZ378,DO378)</f>
        <v>#N/A</v>
      </c>
      <c r="BI378" s="31" t="e">
        <f aca="false">INDEX(Curves!$A$12:$AZ$907,$BZ378,DP378)</f>
        <v>#N/A</v>
      </c>
      <c r="BJ378" s="31" t="e">
        <f aca="false">INDEX(Curves!$A$12:$AZ$907,$BZ378,DQ378)</f>
        <v>#N/A</v>
      </c>
      <c r="BK378" s="0"/>
      <c r="BL378" s="0"/>
      <c r="BM378" s="51" t="n">
        <f aca="false">BM377</f>
        <v>35916</v>
      </c>
      <c r="BN378" s="51" t="n">
        <f aca="false">EOMONTH(BM378,1)</f>
        <v>35976</v>
      </c>
      <c r="BO378" s="51" t="n">
        <f aca="false">EOMONTH(BN378,1)</f>
        <v>36007</v>
      </c>
      <c r="BP378" s="51" t="n">
        <f aca="false">EOMONTH(BO378,1)</f>
        <v>36038</v>
      </c>
      <c r="BQ378" s="51" t="n">
        <f aca="false">EOMONTH(BP378,1)</f>
        <v>36068</v>
      </c>
      <c r="BR378" s="51" t="n">
        <f aca="false">EOMONTH(BQ378,1)</f>
        <v>36099</v>
      </c>
      <c r="BS378" s="51" t="n">
        <f aca="false">EOMONTH(BR378,1)</f>
        <v>36129</v>
      </c>
      <c r="BT378" s="51" t="n">
        <f aca="false">EOMONTH(BS378,1)</f>
        <v>36160</v>
      </c>
      <c r="BU378" s="51" t="n">
        <f aca="false">EOMONTH(BT378,1)</f>
        <v>36191</v>
      </c>
      <c r="BV378" s="51" t="n">
        <f aca="false">EOMONTH(BU378,1)</f>
        <v>36219</v>
      </c>
      <c r="BW378" s="51" t="n">
        <f aca="false">EOMONTH(BV378,1)</f>
        <v>36250</v>
      </c>
      <c r="BX378" s="52"/>
      <c r="BZ378" s="34" t="e">
        <f aca="false">MATCH(C378,Curves!$C$12:$C$433,0)</f>
        <v>#N/A</v>
      </c>
      <c r="CA378" s="34" t="n">
        <f aca="false">MATCH(CONCATENATE("NG ",TEXT($BM378,"mmm-yyyy")),Curves!$11:$11,0)</f>
        <v>20</v>
      </c>
      <c r="CB378" s="34" t="n">
        <f aca="false">MATCH(CONCATENATE("B ",TEXT($BM378,"mmm-yyyy")),Curves!$11:$11,0)</f>
        <v>8</v>
      </c>
      <c r="CC378" s="34" t="n">
        <f aca="false">MATCH(CONCATENATE("DISC ",TEXT($BM378,"mmm-yyyy")),Curves!$11:$11,0)</f>
        <v>32</v>
      </c>
      <c r="CD378" s="34"/>
      <c r="CE378" s="34" t="n">
        <f aca="false">MATCH(CONCATENATE("NG ",TEXT($BN378,"mmm-yyyy")),Curves!$11:$11,0)</f>
        <v>21</v>
      </c>
      <c r="CF378" s="34" t="n">
        <f aca="false">MATCH(CONCATENATE("B ",TEXT($BN378,"mmm-yyyy")),Curves!$11:$11,0)</f>
        <v>9</v>
      </c>
      <c r="CG378" s="34" t="n">
        <f aca="false">MATCH(CONCATENATE("DISC ",TEXT($BN378,"mmm-yyyy")),Curves!$11:$11,0)</f>
        <v>33</v>
      </c>
      <c r="CH378" s="34"/>
      <c r="CI378" s="34" t="n">
        <f aca="false">MATCH(CONCATENATE("NG ",TEXT($BO378,"mmm-yyyy")),Curves!$11:$11,0)</f>
        <v>22</v>
      </c>
      <c r="CJ378" s="34" t="n">
        <f aca="false">MATCH(CONCATENATE("B ",TEXT($BO378,"mmm-yyyy")),Curves!$11:$11,0)</f>
        <v>10</v>
      </c>
      <c r="CK378" s="34" t="n">
        <f aca="false">MATCH(CONCATENATE("DISC ",TEXT($BO378,"mmm-yyyy")),Curves!$11:$11,0)</f>
        <v>34</v>
      </c>
      <c r="CL378" s="34"/>
      <c r="CM378" s="34" t="n">
        <f aca="false">MATCH(CONCATENATE("NG ",TEXT($BP378,"mmm-yyyy")),Curves!$11:$11,0)</f>
        <v>23</v>
      </c>
      <c r="CN378" s="34" t="n">
        <f aca="false">MATCH(CONCATENATE("B ",TEXT($BP378,"mmm-yyyy")),Curves!$11:$11,0)</f>
        <v>11</v>
      </c>
      <c r="CO378" s="34" t="n">
        <f aca="false">MATCH(CONCATENATE("DISC ",TEXT($BP378,"mmm-yyyy")),Curves!$11:$11,0)</f>
        <v>35</v>
      </c>
      <c r="CP378" s="34"/>
      <c r="CQ378" s="34" t="n">
        <f aca="false">MATCH(CONCATENATE("NG ",TEXT($BQ378,"mmm-yyyy")),Curves!$11:$11,0)</f>
        <v>24</v>
      </c>
      <c r="CR378" s="34" t="n">
        <f aca="false">MATCH(CONCATENATE("B ",TEXT($BQ378,"mmm-yyyy")),Curves!$11:$11,0)</f>
        <v>12</v>
      </c>
      <c r="CS378" s="34" t="n">
        <f aca="false">MATCH(CONCATENATE("DISC ",TEXT($BQ378,"mmm-yyyy")),Curves!$11:$11,0)</f>
        <v>36</v>
      </c>
      <c r="CT378" s="34"/>
      <c r="CU378" s="34" t="n">
        <f aca="false">MATCH(CONCATENATE("NG ",TEXT($BR378,"mmm-yyyy")),Curves!$11:$11,0)</f>
        <v>25</v>
      </c>
      <c r="CV378" s="34" t="n">
        <f aca="false">MATCH(CONCATENATE("B ",TEXT($BR378,"mmm-yyyy")),Curves!$11:$11,0)</f>
        <v>13</v>
      </c>
      <c r="CW378" s="34" t="n">
        <f aca="false">MATCH(CONCATENATE("DISC ",TEXT($BR378,"mmm-yyyy")),Curves!$11:$11,0)</f>
        <v>37</v>
      </c>
      <c r="CX378" s="34"/>
      <c r="CY378" s="34" t="n">
        <f aca="false">MATCH(CONCATENATE("NG ",TEXT($BS378,"mmm-yyyy")),Curves!$11:$11,0)</f>
        <v>26</v>
      </c>
      <c r="CZ378" s="34" t="n">
        <f aca="false">MATCH(CONCATENATE("B ",TEXT($BS378,"mmm-yyyy")),Curves!$11:$11,0)</f>
        <v>14</v>
      </c>
      <c r="DA378" s="34" t="n">
        <f aca="false">MATCH(CONCATENATE("DISC ",TEXT($BS378,"mmm-yyyy")),Curves!$11:$11,0)</f>
        <v>38</v>
      </c>
      <c r="DB378" s="34"/>
      <c r="DC378" s="34" t="n">
        <f aca="false">MATCH(CONCATENATE("NG ",TEXT($BT378,"mmm-yyyy")),Curves!$11:$11,0)</f>
        <v>27</v>
      </c>
      <c r="DD378" s="34" t="n">
        <f aca="false">MATCH(CONCATENATE("B ",TEXT($BT378,"mmm-yyyy")),Curves!$11:$11,0)</f>
        <v>15</v>
      </c>
      <c r="DE378" s="34" t="n">
        <f aca="false">MATCH(CONCATENATE("DISC ",TEXT($BT378,"mmm-yyyy")),Curves!$11:$11,0)</f>
        <v>39</v>
      </c>
      <c r="DF378" s="34"/>
      <c r="DG378" s="34" t="n">
        <f aca="false">MATCH(CONCATENATE("NG ",TEXT($BU378,"mmm-yyyy")),Curves!$11:$11,0)</f>
        <v>28</v>
      </c>
      <c r="DH378" s="34" t="n">
        <f aca="false">MATCH(CONCATENATE("B ",TEXT($BU378,"mmm-yyyy")),Curves!$11:$11,0)</f>
        <v>16</v>
      </c>
      <c r="DI378" s="34" t="n">
        <f aca="false">MATCH(CONCATENATE("DISC ",TEXT($BU378,"mmm-yyyy")),Curves!$11:$11,0)</f>
        <v>40</v>
      </c>
      <c r="DK378" s="34" t="n">
        <f aca="false">MATCH(CONCATENATE("NG ",TEXT($BV378,"mmm-yyyy")),Curves!$11:$11,0)</f>
        <v>29</v>
      </c>
      <c r="DL378" s="34" t="n">
        <f aca="false">MATCH(CONCATENATE("B ",TEXT($BV378,"mmm-yyyy")),Curves!$11:$11,0)</f>
        <v>17</v>
      </c>
      <c r="DM378" s="34" t="n">
        <f aca="false">MATCH(CONCATENATE("DISC ",TEXT($BV378,"mmm-yyyy")),Curves!$11:$11,0)</f>
        <v>41</v>
      </c>
      <c r="DO378" s="34" t="n">
        <f aca="false">MATCH(CONCATENATE("NG ",TEXT($BW378,"mmm-yyyy")),Curves!$11:$11,0)</f>
        <v>30</v>
      </c>
      <c r="DP378" s="34" t="n">
        <f aca="false">MATCH(CONCATENATE("B ",TEXT($BW378,"mmm-yyyy")),Curves!$11:$11,0)</f>
        <v>18</v>
      </c>
      <c r="DQ378" s="34" t="n">
        <f aca="false">MATCH(CONCATENATE("DISC ",TEXT($BW378,"mmm-yyyy")),Curves!$11:$11,0)</f>
        <v>42</v>
      </c>
    </row>
    <row r="379" customFormat="false" ht="12.75" hidden="false" customHeight="false" outlineLevel="0" collapsed="false">
      <c r="B379" s="26" t="str">
        <f aca="false">IF(C379&lt;&gt;"",IF(C379&gt;=(WORKDAY(EOMONTH(C379,0)+1,-2)),EOMONTH(EOMONTH(C379,0)+1,0)+1,EOMONTH(C379,0)+1),"")</f>
        <v/>
      </c>
      <c r="C379" s="45" t="str">
        <f aca="false">IF(Curves!C388&lt;&gt;"",Curves!C388,"")</f>
        <v/>
      </c>
      <c r="D379" s="46"/>
      <c r="E379" s="47" t="e">
        <f aca="false">(T379+U379)*V379</f>
        <v>#N/A</v>
      </c>
      <c r="F379" s="47" t="e">
        <f aca="false">(X379+Y379)*Z379</f>
        <v>#N/A</v>
      </c>
      <c r="G379" s="47" t="e">
        <f aca="false">(AB379+AC379)*AD379</f>
        <v>#N/A</v>
      </c>
      <c r="H379" s="47" t="e">
        <f aca="false">(AF379+AG379)*AH379</f>
        <v>#N/A</v>
      </c>
      <c r="I379" s="47" t="e">
        <f aca="false">(AJ379+AK379)*AL379</f>
        <v>#N/A</v>
      </c>
      <c r="J379" s="47" t="e">
        <f aca="false">(AN379+AO379)*AP379</f>
        <v>#N/A</v>
      </c>
      <c r="K379" s="47" t="e">
        <f aca="false">(AR379+AS379)*AT379</f>
        <v>#N/A</v>
      </c>
      <c r="L379" s="47" t="e">
        <f aca="false">(AV379+AW379)*AX379</f>
        <v>#N/A</v>
      </c>
      <c r="M379" s="47" t="e">
        <f aca="false">(AZ379+BA379)*BB379</f>
        <v>#N/A</v>
      </c>
      <c r="N379" s="47" t="e">
        <f aca="false">(BD379+BE379)*BF379</f>
        <v>#N/A</v>
      </c>
      <c r="O379" s="48" t="e">
        <f aca="false">(BH379+BI379)*BJ379</f>
        <v>#N/A</v>
      </c>
      <c r="P379" s="49" t="e">
        <f aca="false">MAX(E379:O379)</f>
        <v>#N/A</v>
      </c>
      <c r="Q379" s="49" t="e">
        <f aca="false">MIN(O379)</f>
        <v>#N/A</v>
      </c>
      <c r="R379" s="50" t="e">
        <f aca="false">P379-Q379</f>
        <v>#N/A</v>
      </c>
      <c r="T379" s="31" t="e">
        <f aca="false">INDEX(Curves!$A$12:$AZ$907,$BZ379,CA379)</f>
        <v>#N/A</v>
      </c>
      <c r="U379" s="31" t="e">
        <f aca="false">INDEX(Curves!$A$12:$AZ$907,$BZ379,CB379)</f>
        <v>#N/A</v>
      </c>
      <c r="V379" s="31" t="e">
        <f aca="false">INDEX(Curves!$A$12:$AZ$907,$BZ379,CC379)</f>
        <v>#N/A</v>
      </c>
      <c r="W379" s="31"/>
      <c r="X379" s="31" t="e">
        <f aca="false">INDEX(Curves!$A$12:$AZ$907,$BZ379,CE379)</f>
        <v>#N/A</v>
      </c>
      <c r="Y379" s="31" t="e">
        <f aca="false">INDEX(Curves!$A$12:$AZ$907,$BZ379,CF379)</f>
        <v>#N/A</v>
      </c>
      <c r="Z379" s="31" t="e">
        <f aca="false">INDEX(Curves!$A$12:$AZ$907,$BZ379,CG379)</f>
        <v>#N/A</v>
      </c>
      <c r="AA379" s="31"/>
      <c r="AB379" s="31" t="e">
        <f aca="false">INDEX(Curves!$A$12:$AZ$907,$BZ379,CI379)</f>
        <v>#N/A</v>
      </c>
      <c r="AC379" s="31" t="e">
        <f aca="false">INDEX(Curves!$A$12:$AZ$907,$BZ379,CJ379)</f>
        <v>#N/A</v>
      </c>
      <c r="AD379" s="31" t="e">
        <f aca="false">INDEX(Curves!$A$12:$AZ$907,$BZ379,CK379)</f>
        <v>#N/A</v>
      </c>
      <c r="AE379" s="31"/>
      <c r="AF379" s="31" t="e">
        <f aca="false">INDEX(Curves!$A$12:$AZ$907,$BZ379,CM379)</f>
        <v>#N/A</v>
      </c>
      <c r="AG379" s="31" t="e">
        <f aca="false">INDEX(Curves!$A$12:$AZ$907,$BZ379,CN379)</f>
        <v>#N/A</v>
      </c>
      <c r="AH379" s="31" t="e">
        <f aca="false">INDEX(Curves!$A$12:$AZ$907,$BZ379,CO379)</f>
        <v>#N/A</v>
      </c>
      <c r="AI379" s="31"/>
      <c r="AJ379" s="31" t="e">
        <f aca="false">INDEX(Curves!$A$12:$AZ$907,$BZ379,CQ379)</f>
        <v>#N/A</v>
      </c>
      <c r="AK379" s="31" t="e">
        <f aca="false">INDEX(Curves!$A$12:$AZ$907,$BZ379,CR379)</f>
        <v>#N/A</v>
      </c>
      <c r="AL379" s="31" t="e">
        <f aca="false">INDEX(Curves!$A$12:$AZ$907,$BZ379,CS379)</f>
        <v>#N/A</v>
      </c>
      <c r="AM379" s="31"/>
      <c r="AN379" s="31" t="e">
        <f aca="false">INDEX(Curves!$A$12:$AZ$907,$BZ379,CU379)</f>
        <v>#N/A</v>
      </c>
      <c r="AO379" s="31" t="e">
        <f aca="false">INDEX(Curves!$A$12:$AZ$907,$BZ379,CV379)</f>
        <v>#N/A</v>
      </c>
      <c r="AP379" s="31" t="e">
        <f aca="false">INDEX(Curves!$A$12:$AZ$907,$BZ379,CW379)</f>
        <v>#N/A</v>
      </c>
      <c r="AQ379" s="31"/>
      <c r="AR379" s="31" t="e">
        <f aca="false">INDEX(Curves!$A$12:$AZ$907,$BZ379,CY379)</f>
        <v>#N/A</v>
      </c>
      <c r="AS379" s="31" t="e">
        <f aca="false">INDEX(Curves!$A$12:$AZ$907,$BZ379,CZ379)</f>
        <v>#N/A</v>
      </c>
      <c r="AT379" s="31" t="e">
        <f aca="false">INDEX(Curves!$A$12:$AZ$907,$BZ379,DA379)</f>
        <v>#N/A</v>
      </c>
      <c r="AU379" s="31"/>
      <c r="AV379" s="31" t="e">
        <f aca="false">INDEX(Curves!$A$12:$AZ$907,$BZ379,DC379)</f>
        <v>#N/A</v>
      </c>
      <c r="AW379" s="31" t="e">
        <f aca="false">INDEX(Curves!$A$12:$AZ$907,$BZ379,DD379)</f>
        <v>#N/A</v>
      </c>
      <c r="AX379" s="31" t="e">
        <f aca="false">INDEX(Curves!$A$12:$AZ$907,$BZ379,DE379)</f>
        <v>#N/A</v>
      </c>
      <c r="AY379" s="31"/>
      <c r="AZ379" s="31" t="e">
        <f aca="false">INDEX(Curves!$A$12:$AZ$907,$BZ379,DG379)</f>
        <v>#N/A</v>
      </c>
      <c r="BA379" s="31" t="e">
        <f aca="false">INDEX(Curves!$A$12:$AZ$907,$BZ379,DH379)</f>
        <v>#N/A</v>
      </c>
      <c r="BB379" s="31" t="e">
        <f aca="false">INDEX(Curves!$A$12:$AZ$907,$BZ379,DI379)</f>
        <v>#N/A</v>
      </c>
      <c r="BC379" s="31"/>
      <c r="BD379" s="31" t="e">
        <f aca="false">INDEX(Curves!$A$12:$AZ$907,$BZ379,DK379)</f>
        <v>#N/A</v>
      </c>
      <c r="BE379" s="31" t="e">
        <f aca="false">INDEX(Curves!$A$12:$AZ$907,$BZ379,DL379)</f>
        <v>#N/A</v>
      </c>
      <c r="BF379" s="31" t="e">
        <f aca="false">INDEX(Curves!$A$12:$AZ$907,$BZ379,DM379)</f>
        <v>#N/A</v>
      </c>
      <c r="BG379" s="31"/>
      <c r="BH379" s="31" t="e">
        <f aca="false">INDEX(Curves!$A$12:$AZ$907,$BZ379,DO379)</f>
        <v>#N/A</v>
      </c>
      <c r="BI379" s="31" t="e">
        <f aca="false">INDEX(Curves!$A$12:$AZ$907,$BZ379,DP379)</f>
        <v>#N/A</v>
      </c>
      <c r="BJ379" s="31" t="e">
        <f aca="false">INDEX(Curves!$A$12:$AZ$907,$BZ379,DQ379)</f>
        <v>#N/A</v>
      </c>
      <c r="BK379" s="0"/>
      <c r="BL379" s="0"/>
      <c r="BM379" s="51" t="n">
        <f aca="false">BM378</f>
        <v>35916</v>
      </c>
      <c r="BN379" s="51" t="n">
        <f aca="false">EOMONTH(BM379,1)</f>
        <v>35976</v>
      </c>
      <c r="BO379" s="51" t="n">
        <f aca="false">EOMONTH(BN379,1)</f>
        <v>36007</v>
      </c>
      <c r="BP379" s="51" t="n">
        <f aca="false">EOMONTH(BO379,1)</f>
        <v>36038</v>
      </c>
      <c r="BQ379" s="51" t="n">
        <f aca="false">EOMONTH(BP379,1)</f>
        <v>36068</v>
      </c>
      <c r="BR379" s="51" t="n">
        <f aca="false">EOMONTH(BQ379,1)</f>
        <v>36099</v>
      </c>
      <c r="BS379" s="51" t="n">
        <f aca="false">EOMONTH(BR379,1)</f>
        <v>36129</v>
      </c>
      <c r="BT379" s="51" t="n">
        <f aca="false">EOMONTH(BS379,1)</f>
        <v>36160</v>
      </c>
      <c r="BU379" s="51" t="n">
        <f aca="false">EOMONTH(BT379,1)</f>
        <v>36191</v>
      </c>
      <c r="BV379" s="51" t="n">
        <f aca="false">EOMONTH(BU379,1)</f>
        <v>36219</v>
      </c>
      <c r="BW379" s="51" t="n">
        <f aca="false">EOMONTH(BV379,1)</f>
        <v>36250</v>
      </c>
      <c r="BX379" s="52"/>
      <c r="BZ379" s="34" t="e">
        <f aca="false">MATCH(C379,Curves!$C$12:$C$433,0)</f>
        <v>#N/A</v>
      </c>
      <c r="CA379" s="34" t="n">
        <f aca="false">MATCH(CONCATENATE("NG ",TEXT($BM379,"mmm-yyyy")),Curves!$11:$11,0)</f>
        <v>20</v>
      </c>
      <c r="CB379" s="34" t="n">
        <f aca="false">MATCH(CONCATENATE("B ",TEXT($BM379,"mmm-yyyy")),Curves!$11:$11,0)</f>
        <v>8</v>
      </c>
      <c r="CC379" s="34" t="n">
        <f aca="false">MATCH(CONCATENATE("DISC ",TEXT($BM379,"mmm-yyyy")),Curves!$11:$11,0)</f>
        <v>32</v>
      </c>
      <c r="CD379" s="34"/>
      <c r="CE379" s="34" t="n">
        <f aca="false">MATCH(CONCATENATE("NG ",TEXT($BN379,"mmm-yyyy")),Curves!$11:$11,0)</f>
        <v>21</v>
      </c>
      <c r="CF379" s="34" t="n">
        <f aca="false">MATCH(CONCATENATE("B ",TEXT($BN379,"mmm-yyyy")),Curves!$11:$11,0)</f>
        <v>9</v>
      </c>
      <c r="CG379" s="34" t="n">
        <f aca="false">MATCH(CONCATENATE("DISC ",TEXT($BN379,"mmm-yyyy")),Curves!$11:$11,0)</f>
        <v>33</v>
      </c>
      <c r="CH379" s="34"/>
      <c r="CI379" s="34" t="n">
        <f aca="false">MATCH(CONCATENATE("NG ",TEXT($BO379,"mmm-yyyy")),Curves!$11:$11,0)</f>
        <v>22</v>
      </c>
      <c r="CJ379" s="34" t="n">
        <f aca="false">MATCH(CONCATENATE("B ",TEXT($BO379,"mmm-yyyy")),Curves!$11:$11,0)</f>
        <v>10</v>
      </c>
      <c r="CK379" s="34" t="n">
        <f aca="false">MATCH(CONCATENATE("DISC ",TEXT($BO379,"mmm-yyyy")),Curves!$11:$11,0)</f>
        <v>34</v>
      </c>
      <c r="CL379" s="34"/>
      <c r="CM379" s="34" t="n">
        <f aca="false">MATCH(CONCATENATE("NG ",TEXT($BP379,"mmm-yyyy")),Curves!$11:$11,0)</f>
        <v>23</v>
      </c>
      <c r="CN379" s="34" t="n">
        <f aca="false">MATCH(CONCATENATE("B ",TEXT($BP379,"mmm-yyyy")),Curves!$11:$11,0)</f>
        <v>11</v>
      </c>
      <c r="CO379" s="34" t="n">
        <f aca="false">MATCH(CONCATENATE("DISC ",TEXT($BP379,"mmm-yyyy")),Curves!$11:$11,0)</f>
        <v>35</v>
      </c>
      <c r="CP379" s="34"/>
      <c r="CQ379" s="34" t="n">
        <f aca="false">MATCH(CONCATENATE("NG ",TEXT($BQ379,"mmm-yyyy")),Curves!$11:$11,0)</f>
        <v>24</v>
      </c>
      <c r="CR379" s="34" t="n">
        <f aca="false">MATCH(CONCATENATE("B ",TEXT($BQ379,"mmm-yyyy")),Curves!$11:$11,0)</f>
        <v>12</v>
      </c>
      <c r="CS379" s="34" t="n">
        <f aca="false">MATCH(CONCATENATE("DISC ",TEXT($BQ379,"mmm-yyyy")),Curves!$11:$11,0)</f>
        <v>36</v>
      </c>
      <c r="CT379" s="34"/>
      <c r="CU379" s="34" t="n">
        <f aca="false">MATCH(CONCATENATE("NG ",TEXT($BR379,"mmm-yyyy")),Curves!$11:$11,0)</f>
        <v>25</v>
      </c>
      <c r="CV379" s="34" t="n">
        <f aca="false">MATCH(CONCATENATE("B ",TEXT($BR379,"mmm-yyyy")),Curves!$11:$11,0)</f>
        <v>13</v>
      </c>
      <c r="CW379" s="34" t="n">
        <f aca="false">MATCH(CONCATENATE("DISC ",TEXT($BR379,"mmm-yyyy")),Curves!$11:$11,0)</f>
        <v>37</v>
      </c>
      <c r="CX379" s="34"/>
      <c r="CY379" s="34" t="n">
        <f aca="false">MATCH(CONCATENATE("NG ",TEXT($BS379,"mmm-yyyy")),Curves!$11:$11,0)</f>
        <v>26</v>
      </c>
      <c r="CZ379" s="34" t="n">
        <f aca="false">MATCH(CONCATENATE("B ",TEXT($BS379,"mmm-yyyy")),Curves!$11:$11,0)</f>
        <v>14</v>
      </c>
      <c r="DA379" s="34" t="n">
        <f aca="false">MATCH(CONCATENATE("DISC ",TEXT($BS379,"mmm-yyyy")),Curves!$11:$11,0)</f>
        <v>38</v>
      </c>
      <c r="DB379" s="34"/>
      <c r="DC379" s="34" t="n">
        <f aca="false">MATCH(CONCATENATE("NG ",TEXT($BT379,"mmm-yyyy")),Curves!$11:$11,0)</f>
        <v>27</v>
      </c>
      <c r="DD379" s="34" t="n">
        <f aca="false">MATCH(CONCATENATE("B ",TEXT($BT379,"mmm-yyyy")),Curves!$11:$11,0)</f>
        <v>15</v>
      </c>
      <c r="DE379" s="34" t="n">
        <f aca="false">MATCH(CONCATENATE("DISC ",TEXT($BT379,"mmm-yyyy")),Curves!$11:$11,0)</f>
        <v>39</v>
      </c>
      <c r="DF379" s="34"/>
      <c r="DG379" s="34" t="n">
        <f aca="false">MATCH(CONCATENATE("NG ",TEXT($BU379,"mmm-yyyy")),Curves!$11:$11,0)</f>
        <v>28</v>
      </c>
      <c r="DH379" s="34" t="n">
        <f aca="false">MATCH(CONCATENATE("B ",TEXT($BU379,"mmm-yyyy")),Curves!$11:$11,0)</f>
        <v>16</v>
      </c>
      <c r="DI379" s="34" t="n">
        <f aca="false">MATCH(CONCATENATE("DISC ",TEXT($BU379,"mmm-yyyy")),Curves!$11:$11,0)</f>
        <v>40</v>
      </c>
      <c r="DK379" s="34" t="n">
        <f aca="false">MATCH(CONCATENATE("NG ",TEXT($BV379,"mmm-yyyy")),Curves!$11:$11,0)</f>
        <v>29</v>
      </c>
      <c r="DL379" s="34" t="n">
        <f aca="false">MATCH(CONCATENATE("B ",TEXT($BV379,"mmm-yyyy")),Curves!$11:$11,0)</f>
        <v>17</v>
      </c>
      <c r="DM379" s="34" t="n">
        <f aca="false">MATCH(CONCATENATE("DISC ",TEXT($BV379,"mmm-yyyy")),Curves!$11:$11,0)</f>
        <v>41</v>
      </c>
      <c r="DO379" s="34" t="n">
        <f aca="false">MATCH(CONCATENATE("NG ",TEXT($BW379,"mmm-yyyy")),Curves!$11:$11,0)</f>
        <v>30</v>
      </c>
      <c r="DP379" s="34" t="n">
        <f aca="false">MATCH(CONCATENATE("B ",TEXT($BW379,"mmm-yyyy")),Curves!$11:$11,0)</f>
        <v>18</v>
      </c>
      <c r="DQ379" s="34" t="n">
        <f aca="false">MATCH(CONCATENATE("DISC ",TEXT($BW379,"mmm-yyyy")),Curves!$11:$11,0)</f>
        <v>42</v>
      </c>
    </row>
    <row r="380" customFormat="false" ht="12.75" hidden="false" customHeight="false" outlineLevel="0" collapsed="false">
      <c r="B380" s="26" t="str">
        <f aca="false">IF(C380&lt;&gt;"",IF(C380&gt;=(WORKDAY(EOMONTH(C380,0)+1,-2)),EOMONTH(EOMONTH(C380,0)+1,0)+1,EOMONTH(C380,0)+1),"")</f>
        <v/>
      </c>
      <c r="C380" s="45" t="str">
        <f aca="false">IF(Curves!C389&lt;&gt;"",Curves!C389,"")</f>
        <v/>
      </c>
      <c r="D380" s="46"/>
      <c r="E380" s="47" t="e">
        <f aca="false">(T380+U380)*V380</f>
        <v>#N/A</v>
      </c>
      <c r="F380" s="47" t="e">
        <f aca="false">(X380+Y380)*Z380</f>
        <v>#N/A</v>
      </c>
      <c r="G380" s="47" t="e">
        <f aca="false">(AB380+AC380)*AD380</f>
        <v>#N/A</v>
      </c>
      <c r="H380" s="47" t="e">
        <f aca="false">(AF380+AG380)*AH380</f>
        <v>#N/A</v>
      </c>
      <c r="I380" s="47" t="e">
        <f aca="false">(AJ380+AK380)*AL380</f>
        <v>#N/A</v>
      </c>
      <c r="J380" s="47" t="e">
        <f aca="false">(AN380+AO380)*AP380</f>
        <v>#N/A</v>
      </c>
      <c r="K380" s="47" t="e">
        <f aca="false">(AR380+AS380)*AT380</f>
        <v>#N/A</v>
      </c>
      <c r="L380" s="47" t="e">
        <f aca="false">(AV380+AW380)*AX380</f>
        <v>#N/A</v>
      </c>
      <c r="M380" s="47" t="e">
        <f aca="false">(AZ380+BA380)*BB380</f>
        <v>#N/A</v>
      </c>
      <c r="N380" s="47" t="e">
        <f aca="false">(BD380+BE380)*BF380</f>
        <v>#N/A</v>
      </c>
      <c r="O380" s="48" t="e">
        <f aca="false">(BH380+BI380)*BJ380</f>
        <v>#N/A</v>
      </c>
      <c r="P380" s="49" t="e">
        <f aca="false">MAX(E380:O380)</f>
        <v>#N/A</v>
      </c>
      <c r="Q380" s="49" t="e">
        <f aca="false">MIN(O380)</f>
        <v>#N/A</v>
      </c>
      <c r="R380" s="50" t="e">
        <f aca="false">P380-Q380</f>
        <v>#N/A</v>
      </c>
      <c r="T380" s="31" t="e">
        <f aca="false">INDEX(Curves!$A$12:$AZ$907,$BZ380,CA380)</f>
        <v>#N/A</v>
      </c>
      <c r="U380" s="31" t="e">
        <f aca="false">INDEX(Curves!$A$12:$AZ$907,$BZ380,CB380)</f>
        <v>#N/A</v>
      </c>
      <c r="V380" s="31" t="e">
        <f aca="false">INDEX(Curves!$A$12:$AZ$907,$BZ380,CC380)</f>
        <v>#N/A</v>
      </c>
      <c r="W380" s="31"/>
      <c r="X380" s="31" t="e">
        <f aca="false">INDEX(Curves!$A$12:$AZ$907,$BZ380,CE380)</f>
        <v>#N/A</v>
      </c>
      <c r="Y380" s="31" t="e">
        <f aca="false">INDEX(Curves!$A$12:$AZ$907,$BZ380,CF380)</f>
        <v>#N/A</v>
      </c>
      <c r="Z380" s="31" t="e">
        <f aca="false">INDEX(Curves!$A$12:$AZ$907,$BZ380,CG380)</f>
        <v>#N/A</v>
      </c>
      <c r="AA380" s="31"/>
      <c r="AB380" s="31" t="e">
        <f aca="false">INDEX(Curves!$A$12:$AZ$907,$BZ380,CI380)</f>
        <v>#N/A</v>
      </c>
      <c r="AC380" s="31" t="e">
        <f aca="false">INDEX(Curves!$A$12:$AZ$907,$BZ380,CJ380)</f>
        <v>#N/A</v>
      </c>
      <c r="AD380" s="31" t="e">
        <f aca="false">INDEX(Curves!$A$12:$AZ$907,$BZ380,CK380)</f>
        <v>#N/A</v>
      </c>
      <c r="AE380" s="31"/>
      <c r="AF380" s="31" t="e">
        <f aca="false">INDEX(Curves!$A$12:$AZ$907,$BZ380,CM380)</f>
        <v>#N/A</v>
      </c>
      <c r="AG380" s="31" t="e">
        <f aca="false">INDEX(Curves!$A$12:$AZ$907,$BZ380,CN380)</f>
        <v>#N/A</v>
      </c>
      <c r="AH380" s="31" t="e">
        <f aca="false">INDEX(Curves!$A$12:$AZ$907,$BZ380,CO380)</f>
        <v>#N/A</v>
      </c>
      <c r="AI380" s="31"/>
      <c r="AJ380" s="31" t="e">
        <f aca="false">INDEX(Curves!$A$12:$AZ$907,$BZ380,CQ380)</f>
        <v>#N/A</v>
      </c>
      <c r="AK380" s="31" t="e">
        <f aca="false">INDEX(Curves!$A$12:$AZ$907,$BZ380,CR380)</f>
        <v>#N/A</v>
      </c>
      <c r="AL380" s="31" t="e">
        <f aca="false">INDEX(Curves!$A$12:$AZ$907,$BZ380,CS380)</f>
        <v>#N/A</v>
      </c>
      <c r="AM380" s="31"/>
      <c r="AN380" s="31" t="e">
        <f aca="false">INDEX(Curves!$A$12:$AZ$907,$BZ380,CU380)</f>
        <v>#N/A</v>
      </c>
      <c r="AO380" s="31" t="e">
        <f aca="false">INDEX(Curves!$A$12:$AZ$907,$BZ380,CV380)</f>
        <v>#N/A</v>
      </c>
      <c r="AP380" s="31" t="e">
        <f aca="false">INDEX(Curves!$A$12:$AZ$907,$BZ380,CW380)</f>
        <v>#N/A</v>
      </c>
      <c r="AQ380" s="31"/>
      <c r="AR380" s="31" t="e">
        <f aca="false">INDEX(Curves!$A$12:$AZ$907,$BZ380,CY380)</f>
        <v>#N/A</v>
      </c>
      <c r="AS380" s="31" t="e">
        <f aca="false">INDEX(Curves!$A$12:$AZ$907,$BZ380,CZ380)</f>
        <v>#N/A</v>
      </c>
      <c r="AT380" s="31" t="e">
        <f aca="false">INDEX(Curves!$A$12:$AZ$907,$BZ380,DA380)</f>
        <v>#N/A</v>
      </c>
      <c r="AU380" s="31"/>
      <c r="AV380" s="31" t="e">
        <f aca="false">INDEX(Curves!$A$12:$AZ$907,$BZ380,DC380)</f>
        <v>#N/A</v>
      </c>
      <c r="AW380" s="31" t="e">
        <f aca="false">INDEX(Curves!$A$12:$AZ$907,$BZ380,DD380)</f>
        <v>#N/A</v>
      </c>
      <c r="AX380" s="31" t="e">
        <f aca="false">INDEX(Curves!$A$12:$AZ$907,$BZ380,DE380)</f>
        <v>#N/A</v>
      </c>
      <c r="AY380" s="31"/>
      <c r="AZ380" s="31" t="e">
        <f aca="false">INDEX(Curves!$A$12:$AZ$907,$BZ380,DG380)</f>
        <v>#N/A</v>
      </c>
      <c r="BA380" s="31" t="e">
        <f aca="false">INDEX(Curves!$A$12:$AZ$907,$BZ380,DH380)</f>
        <v>#N/A</v>
      </c>
      <c r="BB380" s="31" t="e">
        <f aca="false">INDEX(Curves!$A$12:$AZ$907,$BZ380,DI380)</f>
        <v>#N/A</v>
      </c>
      <c r="BC380" s="31"/>
      <c r="BD380" s="31" t="e">
        <f aca="false">INDEX(Curves!$A$12:$AZ$907,$BZ380,DK380)</f>
        <v>#N/A</v>
      </c>
      <c r="BE380" s="31" t="e">
        <f aca="false">INDEX(Curves!$A$12:$AZ$907,$BZ380,DL380)</f>
        <v>#N/A</v>
      </c>
      <c r="BF380" s="31" t="e">
        <f aca="false">INDEX(Curves!$A$12:$AZ$907,$BZ380,DM380)</f>
        <v>#N/A</v>
      </c>
      <c r="BG380" s="31"/>
      <c r="BH380" s="31" t="e">
        <f aca="false">INDEX(Curves!$A$12:$AZ$907,$BZ380,DO380)</f>
        <v>#N/A</v>
      </c>
      <c r="BI380" s="31" t="e">
        <f aca="false">INDEX(Curves!$A$12:$AZ$907,$BZ380,DP380)</f>
        <v>#N/A</v>
      </c>
      <c r="BJ380" s="31" t="e">
        <f aca="false">INDEX(Curves!$A$12:$AZ$907,$BZ380,DQ380)</f>
        <v>#N/A</v>
      </c>
      <c r="BK380" s="0"/>
      <c r="BL380" s="0"/>
      <c r="BM380" s="51" t="n">
        <f aca="false">BM379</f>
        <v>35916</v>
      </c>
      <c r="BN380" s="51" t="n">
        <f aca="false">EOMONTH(BM380,1)</f>
        <v>35976</v>
      </c>
      <c r="BO380" s="51" t="n">
        <f aca="false">EOMONTH(BN380,1)</f>
        <v>36007</v>
      </c>
      <c r="BP380" s="51" t="n">
        <f aca="false">EOMONTH(BO380,1)</f>
        <v>36038</v>
      </c>
      <c r="BQ380" s="51" t="n">
        <f aca="false">EOMONTH(BP380,1)</f>
        <v>36068</v>
      </c>
      <c r="BR380" s="51" t="n">
        <f aca="false">EOMONTH(BQ380,1)</f>
        <v>36099</v>
      </c>
      <c r="BS380" s="51" t="n">
        <f aca="false">EOMONTH(BR380,1)</f>
        <v>36129</v>
      </c>
      <c r="BT380" s="51" t="n">
        <f aca="false">EOMONTH(BS380,1)</f>
        <v>36160</v>
      </c>
      <c r="BU380" s="51" t="n">
        <f aca="false">EOMONTH(BT380,1)</f>
        <v>36191</v>
      </c>
      <c r="BV380" s="51" t="n">
        <f aca="false">EOMONTH(BU380,1)</f>
        <v>36219</v>
      </c>
      <c r="BW380" s="51" t="n">
        <f aca="false">EOMONTH(BV380,1)</f>
        <v>36250</v>
      </c>
      <c r="BX380" s="52"/>
      <c r="BZ380" s="34" t="e">
        <f aca="false">MATCH(C380,Curves!$C$12:$C$433,0)</f>
        <v>#N/A</v>
      </c>
      <c r="CA380" s="34" t="n">
        <f aca="false">MATCH(CONCATENATE("NG ",TEXT($BM380,"mmm-yyyy")),Curves!$11:$11,0)</f>
        <v>20</v>
      </c>
      <c r="CB380" s="34" t="n">
        <f aca="false">MATCH(CONCATENATE("B ",TEXT($BM380,"mmm-yyyy")),Curves!$11:$11,0)</f>
        <v>8</v>
      </c>
      <c r="CC380" s="34" t="n">
        <f aca="false">MATCH(CONCATENATE("DISC ",TEXT($BM380,"mmm-yyyy")),Curves!$11:$11,0)</f>
        <v>32</v>
      </c>
      <c r="CD380" s="34"/>
      <c r="CE380" s="34" t="n">
        <f aca="false">MATCH(CONCATENATE("NG ",TEXT($BN380,"mmm-yyyy")),Curves!$11:$11,0)</f>
        <v>21</v>
      </c>
      <c r="CF380" s="34" t="n">
        <f aca="false">MATCH(CONCATENATE("B ",TEXT($BN380,"mmm-yyyy")),Curves!$11:$11,0)</f>
        <v>9</v>
      </c>
      <c r="CG380" s="34" t="n">
        <f aca="false">MATCH(CONCATENATE("DISC ",TEXT($BN380,"mmm-yyyy")),Curves!$11:$11,0)</f>
        <v>33</v>
      </c>
      <c r="CH380" s="34"/>
      <c r="CI380" s="34" t="n">
        <f aca="false">MATCH(CONCATENATE("NG ",TEXT($BO380,"mmm-yyyy")),Curves!$11:$11,0)</f>
        <v>22</v>
      </c>
      <c r="CJ380" s="34" t="n">
        <f aca="false">MATCH(CONCATENATE("B ",TEXT($BO380,"mmm-yyyy")),Curves!$11:$11,0)</f>
        <v>10</v>
      </c>
      <c r="CK380" s="34" t="n">
        <f aca="false">MATCH(CONCATENATE("DISC ",TEXT($BO380,"mmm-yyyy")),Curves!$11:$11,0)</f>
        <v>34</v>
      </c>
      <c r="CL380" s="34"/>
      <c r="CM380" s="34" t="n">
        <f aca="false">MATCH(CONCATENATE("NG ",TEXT($BP380,"mmm-yyyy")),Curves!$11:$11,0)</f>
        <v>23</v>
      </c>
      <c r="CN380" s="34" t="n">
        <f aca="false">MATCH(CONCATENATE("B ",TEXT($BP380,"mmm-yyyy")),Curves!$11:$11,0)</f>
        <v>11</v>
      </c>
      <c r="CO380" s="34" t="n">
        <f aca="false">MATCH(CONCATENATE("DISC ",TEXT($BP380,"mmm-yyyy")),Curves!$11:$11,0)</f>
        <v>35</v>
      </c>
      <c r="CP380" s="34"/>
      <c r="CQ380" s="34" t="n">
        <f aca="false">MATCH(CONCATENATE("NG ",TEXT($BQ380,"mmm-yyyy")),Curves!$11:$11,0)</f>
        <v>24</v>
      </c>
      <c r="CR380" s="34" t="n">
        <f aca="false">MATCH(CONCATENATE("B ",TEXT($BQ380,"mmm-yyyy")),Curves!$11:$11,0)</f>
        <v>12</v>
      </c>
      <c r="CS380" s="34" t="n">
        <f aca="false">MATCH(CONCATENATE("DISC ",TEXT($BQ380,"mmm-yyyy")),Curves!$11:$11,0)</f>
        <v>36</v>
      </c>
      <c r="CT380" s="34"/>
      <c r="CU380" s="34" t="n">
        <f aca="false">MATCH(CONCATENATE("NG ",TEXT($BR380,"mmm-yyyy")),Curves!$11:$11,0)</f>
        <v>25</v>
      </c>
      <c r="CV380" s="34" t="n">
        <f aca="false">MATCH(CONCATENATE("B ",TEXT($BR380,"mmm-yyyy")),Curves!$11:$11,0)</f>
        <v>13</v>
      </c>
      <c r="CW380" s="34" t="n">
        <f aca="false">MATCH(CONCATENATE("DISC ",TEXT($BR380,"mmm-yyyy")),Curves!$11:$11,0)</f>
        <v>37</v>
      </c>
      <c r="CX380" s="34"/>
      <c r="CY380" s="34" t="n">
        <f aca="false">MATCH(CONCATENATE("NG ",TEXT($BS380,"mmm-yyyy")),Curves!$11:$11,0)</f>
        <v>26</v>
      </c>
      <c r="CZ380" s="34" t="n">
        <f aca="false">MATCH(CONCATENATE("B ",TEXT($BS380,"mmm-yyyy")),Curves!$11:$11,0)</f>
        <v>14</v>
      </c>
      <c r="DA380" s="34" t="n">
        <f aca="false">MATCH(CONCATENATE("DISC ",TEXT($BS380,"mmm-yyyy")),Curves!$11:$11,0)</f>
        <v>38</v>
      </c>
      <c r="DB380" s="34"/>
      <c r="DC380" s="34" t="n">
        <f aca="false">MATCH(CONCATENATE("NG ",TEXT($BT380,"mmm-yyyy")),Curves!$11:$11,0)</f>
        <v>27</v>
      </c>
      <c r="DD380" s="34" t="n">
        <f aca="false">MATCH(CONCATENATE("B ",TEXT($BT380,"mmm-yyyy")),Curves!$11:$11,0)</f>
        <v>15</v>
      </c>
      <c r="DE380" s="34" t="n">
        <f aca="false">MATCH(CONCATENATE("DISC ",TEXT($BT380,"mmm-yyyy")),Curves!$11:$11,0)</f>
        <v>39</v>
      </c>
      <c r="DF380" s="34"/>
      <c r="DG380" s="34" t="n">
        <f aca="false">MATCH(CONCATENATE("NG ",TEXT($BU380,"mmm-yyyy")),Curves!$11:$11,0)</f>
        <v>28</v>
      </c>
      <c r="DH380" s="34" t="n">
        <f aca="false">MATCH(CONCATENATE("B ",TEXT($BU380,"mmm-yyyy")),Curves!$11:$11,0)</f>
        <v>16</v>
      </c>
      <c r="DI380" s="34" t="n">
        <f aca="false">MATCH(CONCATENATE("DISC ",TEXT($BU380,"mmm-yyyy")),Curves!$11:$11,0)</f>
        <v>40</v>
      </c>
      <c r="DK380" s="34" t="n">
        <f aca="false">MATCH(CONCATENATE("NG ",TEXT($BV380,"mmm-yyyy")),Curves!$11:$11,0)</f>
        <v>29</v>
      </c>
      <c r="DL380" s="34" t="n">
        <f aca="false">MATCH(CONCATENATE("B ",TEXT($BV380,"mmm-yyyy")),Curves!$11:$11,0)</f>
        <v>17</v>
      </c>
      <c r="DM380" s="34" t="n">
        <f aca="false">MATCH(CONCATENATE("DISC ",TEXT($BV380,"mmm-yyyy")),Curves!$11:$11,0)</f>
        <v>41</v>
      </c>
      <c r="DO380" s="34" t="n">
        <f aca="false">MATCH(CONCATENATE("NG ",TEXT($BW380,"mmm-yyyy")),Curves!$11:$11,0)</f>
        <v>30</v>
      </c>
      <c r="DP380" s="34" t="n">
        <f aca="false">MATCH(CONCATENATE("B ",TEXT($BW380,"mmm-yyyy")),Curves!$11:$11,0)</f>
        <v>18</v>
      </c>
      <c r="DQ380" s="34" t="n">
        <f aca="false">MATCH(CONCATENATE("DISC ",TEXT($BW380,"mmm-yyyy")),Curves!$11:$11,0)</f>
        <v>42</v>
      </c>
    </row>
    <row r="381" customFormat="false" ht="12.75" hidden="false" customHeight="false" outlineLevel="0" collapsed="false">
      <c r="B381" s="26" t="str">
        <f aca="false">IF(C381&lt;&gt;"",IF(C381&gt;=(WORKDAY(EOMONTH(C381,0)+1,-2)),EOMONTH(EOMONTH(C381,0)+1,0)+1,EOMONTH(C381,0)+1),"")</f>
        <v/>
      </c>
      <c r="C381" s="45" t="str">
        <f aca="false">IF(Curves!C390&lt;&gt;"",Curves!C390,"")</f>
        <v/>
      </c>
      <c r="D381" s="46"/>
      <c r="E381" s="47" t="e">
        <f aca="false">(T381+U381)*V381</f>
        <v>#N/A</v>
      </c>
      <c r="F381" s="47" t="e">
        <f aca="false">(X381+Y381)*Z381</f>
        <v>#N/A</v>
      </c>
      <c r="G381" s="47" t="e">
        <f aca="false">(AB381+AC381)*AD381</f>
        <v>#N/A</v>
      </c>
      <c r="H381" s="47" t="e">
        <f aca="false">(AF381+AG381)*AH381</f>
        <v>#N/A</v>
      </c>
      <c r="I381" s="47" t="e">
        <f aca="false">(AJ381+AK381)*AL381</f>
        <v>#N/A</v>
      </c>
      <c r="J381" s="47" t="e">
        <f aca="false">(AN381+AO381)*AP381</f>
        <v>#N/A</v>
      </c>
      <c r="K381" s="47" t="e">
        <f aca="false">(AR381+AS381)*AT381</f>
        <v>#N/A</v>
      </c>
      <c r="L381" s="47" t="e">
        <f aca="false">(AV381+AW381)*AX381</f>
        <v>#N/A</v>
      </c>
      <c r="M381" s="47" t="e">
        <f aca="false">(AZ381+BA381)*BB381</f>
        <v>#N/A</v>
      </c>
      <c r="N381" s="47" t="e">
        <f aca="false">(BD381+BE381)*BF381</f>
        <v>#N/A</v>
      </c>
      <c r="O381" s="48" t="e">
        <f aca="false">(BH381+BI381)*BJ381</f>
        <v>#N/A</v>
      </c>
      <c r="P381" s="49" t="e">
        <f aca="false">MAX(E381:O381)</f>
        <v>#N/A</v>
      </c>
      <c r="Q381" s="49" t="e">
        <f aca="false">MIN(O381)</f>
        <v>#N/A</v>
      </c>
      <c r="R381" s="50" t="e">
        <f aca="false">P381-Q381</f>
        <v>#N/A</v>
      </c>
      <c r="T381" s="31" t="e">
        <f aca="false">INDEX(Curves!$A$12:$AZ$907,$BZ381,CA381)</f>
        <v>#N/A</v>
      </c>
      <c r="U381" s="31" t="e">
        <f aca="false">INDEX(Curves!$A$12:$AZ$907,$BZ381,CB381)</f>
        <v>#N/A</v>
      </c>
      <c r="V381" s="31" t="e">
        <f aca="false">INDEX(Curves!$A$12:$AZ$907,$BZ381,CC381)</f>
        <v>#N/A</v>
      </c>
      <c r="W381" s="31"/>
      <c r="X381" s="31" t="e">
        <f aca="false">INDEX(Curves!$A$12:$AZ$907,$BZ381,CE381)</f>
        <v>#N/A</v>
      </c>
      <c r="Y381" s="31" t="e">
        <f aca="false">INDEX(Curves!$A$12:$AZ$907,$BZ381,CF381)</f>
        <v>#N/A</v>
      </c>
      <c r="Z381" s="31" t="e">
        <f aca="false">INDEX(Curves!$A$12:$AZ$907,$BZ381,CG381)</f>
        <v>#N/A</v>
      </c>
      <c r="AA381" s="31"/>
      <c r="AB381" s="31" t="e">
        <f aca="false">INDEX(Curves!$A$12:$AZ$907,$BZ381,CI381)</f>
        <v>#N/A</v>
      </c>
      <c r="AC381" s="31" t="e">
        <f aca="false">INDEX(Curves!$A$12:$AZ$907,$BZ381,CJ381)</f>
        <v>#N/A</v>
      </c>
      <c r="AD381" s="31" t="e">
        <f aca="false">INDEX(Curves!$A$12:$AZ$907,$BZ381,CK381)</f>
        <v>#N/A</v>
      </c>
      <c r="AE381" s="31"/>
      <c r="AF381" s="31" t="e">
        <f aca="false">INDEX(Curves!$A$12:$AZ$907,$BZ381,CM381)</f>
        <v>#N/A</v>
      </c>
      <c r="AG381" s="31" t="e">
        <f aca="false">INDEX(Curves!$A$12:$AZ$907,$BZ381,CN381)</f>
        <v>#N/A</v>
      </c>
      <c r="AH381" s="31" t="e">
        <f aca="false">INDEX(Curves!$A$12:$AZ$907,$BZ381,CO381)</f>
        <v>#N/A</v>
      </c>
      <c r="AI381" s="31"/>
      <c r="AJ381" s="31" t="e">
        <f aca="false">INDEX(Curves!$A$12:$AZ$907,$BZ381,CQ381)</f>
        <v>#N/A</v>
      </c>
      <c r="AK381" s="31" t="e">
        <f aca="false">INDEX(Curves!$A$12:$AZ$907,$BZ381,CR381)</f>
        <v>#N/A</v>
      </c>
      <c r="AL381" s="31" t="e">
        <f aca="false">INDEX(Curves!$A$12:$AZ$907,$BZ381,CS381)</f>
        <v>#N/A</v>
      </c>
      <c r="AM381" s="31"/>
      <c r="AN381" s="31" t="e">
        <f aca="false">INDEX(Curves!$A$12:$AZ$907,$BZ381,CU381)</f>
        <v>#N/A</v>
      </c>
      <c r="AO381" s="31" t="e">
        <f aca="false">INDEX(Curves!$A$12:$AZ$907,$BZ381,CV381)</f>
        <v>#N/A</v>
      </c>
      <c r="AP381" s="31" t="e">
        <f aca="false">INDEX(Curves!$A$12:$AZ$907,$BZ381,CW381)</f>
        <v>#N/A</v>
      </c>
      <c r="AQ381" s="31"/>
      <c r="AR381" s="31" t="e">
        <f aca="false">INDEX(Curves!$A$12:$AZ$907,$BZ381,CY381)</f>
        <v>#N/A</v>
      </c>
      <c r="AS381" s="31" t="e">
        <f aca="false">INDEX(Curves!$A$12:$AZ$907,$BZ381,CZ381)</f>
        <v>#N/A</v>
      </c>
      <c r="AT381" s="31" t="e">
        <f aca="false">INDEX(Curves!$A$12:$AZ$907,$BZ381,DA381)</f>
        <v>#N/A</v>
      </c>
      <c r="AU381" s="31"/>
      <c r="AV381" s="31" t="e">
        <f aca="false">INDEX(Curves!$A$12:$AZ$907,$BZ381,DC381)</f>
        <v>#N/A</v>
      </c>
      <c r="AW381" s="31" t="e">
        <f aca="false">INDEX(Curves!$A$12:$AZ$907,$BZ381,DD381)</f>
        <v>#N/A</v>
      </c>
      <c r="AX381" s="31" t="e">
        <f aca="false">INDEX(Curves!$A$12:$AZ$907,$BZ381,DE381)</f>
        <v>#N/A</v>
      </c>
      <c r="AY381" s="31"/>
      <c r="AZ381" s="31" t="e">
        <f aca="false">INDEX(Curves!$A$12:$AZ$907,$BZ381,DG381)</f>
        <v>#N/A</v>
      </c>
      <c r="BA381" s="31" t="e">
        <f aca="false">INDEX(Curves!$A$12:$AZ$907,$BZ381,DH381)</f>
        <v>#N/A</v>
      </c>
      <c r="BB381" s="31" t="e">
        <f aca="false">INDEX(Curves!$A$12:$AZ$907,$BZ381,DI381)</f>
        <v>#N/A</v>
      </c>
      <c r="BC381" s="31"/>
      <c r="BD381" s="31" t="e">
        <f aca="false">INDEX(Curves!$A$12:$AZ$907,$BZ381,DK381)</f>
        <v>#N/A</v>
      </c>
      <c r="BE381" s="31" t="e">
        <f aca="false">INDEX(Curves!$A$12:$AZ$907,$BZ381,DL381)</f>
        <v>#N/A</v>
      </c>
      <c r="BF381" s="31" t="e">
        <f aca="false">INDEX(Curves!$A$12:$AZ$907,$BZ381,DM381)</f>
        <v>#N/A</v>
      </c>
      <c r="BG381" s="31"/>
      <c r="BH381" s="31" t="e">
        <f aca="false">INDEX(Curves!$A$12:$AZ$907,$BZ381,DO381)</f>
        <v>#N/A</v>
      </c>
      <c r="BI381" s="31" t="e">
        <f aca="false">INDEX(Curves!$A$12:$AZ$907,$BZ381,DP381)</f>
        <v>#N/A</v>
      </c>
      <c r="BJ381" s="31" t="e">
        <f aca="false">INDEX(Curves!$A$12:$AZ$907,$BZ381,DQ381)</f>
        <v>#N/A</v>
      </c>
      <c r="BK381" s="0"/>
      <c r="BL381" s="0"/>
      <c r="BM381" s="51" t="n">
        <f aca="false">BM380</f>
        <v>35916</v>
      </c>
      <c r="BN381" s="51" t="n">
        <f aca="false">EOMONTH(BM381,1)</f>
        <v>35976</v>
      </c>
      <c r="BO381" s="51" t="n">
        <f aca="false">EOMONTH(BN381,1)</f>
        <v>36007</v>
      </c>
      <c r="BP381" s="51" t="n">
        <f aca="false">EOMONTH(BO381,1)</f>
        <v>36038</v>
      </c>
      <c r="BQ381" s="51" t="n">
        <f aca="false">EOMONTH(BP381,1)</f>
        <v>36068</v>
      </c>
      <c r="BR381" s="51" t="n">
        <f aca="false">EOMONTH(BQ381,1)</f>
        <v>36099</v>
      </c>
      <c r="BS381" s="51" t="n">
        <f aca="false">EOMONTH(BR381,1)</f>
        <v>36129</v>
      </c>
      <c r="BT381" s="51" t="n">
        <f aca="false">EOMONTH(BS381,1)</f>
        <v>36160</v>
      </c>
      <c r="BU381" s="51" t="n">
        <f aca="false">EOMONTH(BT381,1)</f>
        <v>36191</v>
      </c>
      <c r="BV381" s="51" t="n">
        <f aca="false">EOMONTH(BU381,1)</f>
        <v>36219</v>
      </c>
      <c r="BW381" s="51" t="n">
        <f aca="false">EOMONTH(BV381,1)</f>
        <v>36250</v>
      </c>
      <c r="BX381" s="52"/>
      <c r="BZ381" s="34" t="e">
        <f aca="false">MATCH(C381,Curves!$C$12:$C$433,0)</f>
        <v>#N/A</v>
      </c>
      <c r="CA381" s="34" t="n">
        <f aca="false">MATCH(CONCATENATE("NG ",TEXT($BM381,"mmm-yyyy")),Curves!$11:$11,0)</f>
        <v>20</v>
      </c>
      <c r="CB381" s="34" t="n">
        <f aca="false">MATCH(CONCATENATE("B ",TEXT($BM381,"mmm-yyyy")),Curves!$11:$11,0)</f>
        <v>8</v>
      </c>
      <c r="CC381" s="34" t="n">
        <f aca="false">MATCH(CONCATENATE("DISC ",TEXT($BM381,"mmm-yyyy")),Curves!$11:$11,0)</f>
        <v>32</v>
      </c>
      <c r="CD381" s="34"/>
      <c r="CE381" s="34" t="n">
        <f aca="false">MATCH(CONCATENATE("NG ",TEXT($BN381,"mmm-yyyy")),Curves!$11:$11,0)</f>
        <v>21</v>
      </c>
      <c r="CF381" s="34" t="n">
        <f aca="false">MATCH(CONCATENATE("B ",TEXT($BN381,"mmm-yyyy")),Curves!$11:$11,0)</f>
        <v>9</v>
      </c>
      <c r="CG381" s="34" t="n">
        <f aca="false">MATCH(CONCATENATE("DISC ",TEXT($BN381,"mmm-yyyy")),Curves!$11:$11,0)</f>
        <v>33</v>
      </c>
      <c r="CH381" s="34"/>
      <c r="CI381" s="34" t="n">
        <f aca="false">MATCH(CONCATENATE("NG ",TEXT($BO381,"mmm-yyyy")),Curves!$11:$11,0)</f>
        <v>22</v>
      </c>
      <c r="CJ381" s="34" t="n">
        <f aca="false">MATCH(CONCATENATE("B ",TEXT($BO381,"mmm-yyyy")),Curves!$11:$11,0)</f>
        <v>10</v>
      </c>
      <c r="CK381" s="34" t="n">
        <f aca="false">MATCH(CONCATENATE("DISC ",TEXT($BO381,"mmm-yyyy")),Curves!$11:$11,0)</f>
        <v>34</v>
      </c>
      <c r="CL381" s="34"/>
      <c r="CM381" s="34" t="n">
        <f aca="false">MATCH(CONCATENATE("NG ",TEXT($BP381,"mmm-yyyy")),Curves!$11:$11,0)</f>
        <v>23</v>
      </c>
      <c r="CN381" s="34" t="n">
        <f aca="false">MATCH(CONCATENATE("B ",TEXT($BP381,"mmm-yyyy")),Curves!$11:$11,0)</f>
        <v>11</v>
      </c>
      <c r="CO381" s="34" t="n">
        <f aca="false">MATCH(CONCATENATE("DISC ",TEXT($BP381,"mmm-yyyy")),Curves!$11:$11,0)</f>
        <v>35</v>
      </c>
      <c r="CP381" s="34"/>
      <c r="CQ381" s="34" t="n">
        <f aca="false">MATCH(CONCATENATE("NG ",TEXT($BQ381,"mmm-yyyy")),Curves!$11:$11,0)</f>
        <v>24</v>
      </c>
      <c r="CR381" s="34" t="n">
        <f aca="false">MATCH(CONCATENATE("B ",TEXT($BQ381,"mmm-yyyy")),Curves!$11:$11,0)</f>
        <v>12</v>
      </c>
      <c r="CS381" s="34" t="n">
        <f aca="false">MATCH(CONCATENATE("DISC ",TEXT($BQ381,"mmm-yyyy")),Curves!$11:$11,0)</f>
        <v>36</v>
      </c>
      <c r="CT381" s="34"/>
      <c r="CU381" s="34" t="n">
        <f aca="false">MATCH(CONCATENATE("NG ",TEXT($BR381,"mmm-yyyy")),Curves!$11:$11,0)</f>
        <v>25</v>
      </c>
      <c r="CV381" s="34" t="n">
        <f aca="false">MATCH(CONCATENATE("B ",TEXT($BR381,"mmm-yyyy")),Curves!$11:$11,0)</f>
        <v>13</v>
      </c>
      <c r="CW381" s="34" t="n">
        <f aca="false">MATCH(CONCATENATE("DISC ",TEXT($BR381,"mmm-yyyy")),Curves!$11:$11,0)</f>
        <v>37</v>
      </c>
      <c r="CX381" s="34"/>
      <c r="CY381" s="34" t="n">
        <f aca="false">MATCH(CONCATENATE("NG ",TEXT($BS381,"mmm-yyyy")),Curves!$11:$11,0)</f>
        <v>26</v>
      </c>
      <c r="CZ381" s="34" t="n">
        <f aca="false">MATCH(CONCATENATE("B ",TEXT($BS381,"mmm-yyyy")),Curves!$11:$11,0)</f>
        <v>14</v>
      </c>
      <c r="DA381" s="34" t="n">
        <f aca="false">MATCH(CONCATENATE("DISC ",TEXT($BS381,"mmm-yyyy")),Curves!$11:$11,0)</f>
        <v>38</v>
      </c>
      <c r="DB381" s="34"/>
      <c r="DC381" s="34" t="n">
        <f aca="false">MATCH(CONCATENATE("NG ",TEXT($BT381,"mmm-yyyy")),Curves!$11:$11,0)</f>
        <v>27</v>
      </c>
      <c r="DD381" s="34" t="n">
        <f aca="false">MATCH(CONCATENATE("B ",TEXT($BT381,"mmm-yyyy")),Curves!$11:$11,0)</f>
        <v>15</v>
      </c>
      <c r="DE381" s="34" t="n">
        <f aca="false">MATCH(CONCATENATE("DISC ",TEXT($BT381,"mmm-yyyy")),Curves!$11:$11,0)</f>
        <v>39</v>
      </c>
      <c r="DF381" s="34"/>
      <c r="DG381" s="34" t="n">
        <f aca="false">MATCH(CONCATENATE("NG ",TEXT($BU381,"mmm-yyyy")),Curves!$11:$11,0)</f>
        <v>28</v>
      </c>
      <c r="DH381" s="34" t="n">
        <f aca="false">MATCH(CONCATENATE("B ",TEXT($BU381,"mmm-yyyy")),Curves!$11:$11,0)</f>
        <v>16</v>
      </c>
      <c r="DI381" s="34" t="n">
        <f aca="false">MATCH(CONCATENATE("DISC ",TEXT($BU381,"mmm-yyyy")),Curves!$11:$11,0)</f>
        <v>40</v>
      </c>
      <c r="DK381" s="34" t="n">
        <f aca="false">MATCH(CONCATENATE("NG ",TEXT($BV381,"mmm-yyyy")),Curves!$11:$11,0)</f>
        <v>29</v>
      </c>
      <c r="DL381" s="34" t="n">
        <f aca="false">MATCH(CONCATENATE("B ",TEXT($BV381,"mmm-yyyy")),Curves!$11:$11,0)</f>
        <v>17</v>
      </c>
      <c r="DM381" s="34" t="n">
        <f aca="false">MATCH(CONCATENATE("DISC ",TEXT($BV381,"mmm-yyyy")),Curves!$11:$11,0)</f>
        <v>41</v>
      </c>
      <c r="DO381" s="34" t="n">
        <f aca="false">MATCH(CONCATENATE("NG ",TEXT($BW381,"mmm-yyyy")),Curves!$11:$11,0)</f>
        <v>30</v>
      </c>
      <c r="DP381" s="34" t="n">
        <f aca="false">MATCH(CONCATENATE("B ",TEXT($BW381,"mmm-yyyy")),Curves!$11:$11,0)</f>
        <v>18</v>
      </c>
      <c r="DQ381" s="34" t="n">
        <f aca="false">MATCH(CONCATENATE("DISC ",TEXT($BW381,"mmm-yyyy")),Curves!$11:$11,0)</f>
        <v>42</v>
      </c>
    </row>
    <row r="382" customFormat="false" ht="12.75" hidden="false" customHeight="false" outlineLevel="0" collapsed="false">
      <c r="B382" s="26" t="str">
        <f aca="false">IF(C382&lt;&gt;"",IF(C382&gt;=(WORKDAY(EOMONTH(C382,0)+1,-2)),EOMONTH(EOMONTH(C382,0)+1,0)+1,EOMONTH(C382,0)+1),"")</f>
        <v/>
      </c>
      <c r="C382" s="45" t="str">
        <f aca="false">IF(Curves!C391&lt;&gt;"",Curves!C391,"")</f>
        <v/>
      </c>
      <c r="D382" s="46"/>
      <c r="E382" s="47" t="e">
        <f aca="false">(T382+U382)*V382</f>
        <v>#N/A</v>
      </c>
      <c r="F382" s="47" t="e">
        <f aca="false">(X382+Y382)*Z382</f>
        <v>#N/A</v>
      </c>
      <c r="G382" s="47" t="e">
        <f aca="false">(AB382+AC382)*AD382</f>
        <v>#N/A</v>
      </c>
      <c r="H382" s="47" t="e">
        <f aca="false">(AF382+AG382)*AH382</f>
        <v>#N/A</v>
      </c>
      <c r="I382" s="47" t="e">
        <f aca="false">(AJ382+AK382)*AL382</f>
        <v>#N/A</v>
      </c>
      <c r="J382" s="47" t="e">
        <f aca="false">(AN382+AO382)*AP382</f>
        <v>#N/A</v>
      </c>
      <c r="K382" s="47" t="e">
        <f aca="false">(AR382+AS382)*AT382</f>
        <v>#N/A</v>
      </c>
      <c r="L382" s="47" t="e">
        <f aca="false">(AV382+AW382)*AX382</f>
        <v>#N/A</v>
      </c>
      <c r="M382" s="47" t="e">
        <f aca="false">(AZ382+BA382)*BB382</f>
        <v>#N/A</v>
      </c>
      <c r="N382" s="47" t="e">
        <f aca="false">(BD382+BE382)*BF382</f>
        <v>#N/A</v>
      </c>
      <c r="O382" s="48" t="e">
        <f aca="false">(BH382+BI382)*BJ382</f>
        <v>#N/A</v>
      </c>
      <c r="P382" s="49" t="e">
        <f aca="false">MAX(E382:O382)</f>
        <v>#N/A</v>
      </c>
      <c r="Q382" s="49" t="e">
        <f aca="false">MIN(O382)</f>
        <v>#N/A</v>
      </c>
      <c r="R382" s="50" t="e">
        <f aca="false">P382-Q382</f>
        <v>#N/A</v>
      </c>
      <c r="T382" s="31" t="e">
        <f aca="false">INDEX(Curves!$A$12:$AZ$907,$BZ382,CA382)</f>
        <v>#N/A</v>
      </c>
      <c r="U382" s="31" t="e">
        <f aca="false">INDEX(Curves!$A$12:$AZ$907,$BZ382,CB382)</f>
        <v>#N/A</v>
      </c>
      <c r="V382" s="31" t="e">
        <f aca="false">INDEX(Curves!$A$12:$AZ$907,$BZ382,CC382)</f>
        <v>#N/A</v>
      </c>
      <c r="W382" s="31"/>
      <c r="X382" s="31" t="e">
        <f aca="false">INDEX(Curves!$A$12:$AZ$907,$BZ382,CE382)</f>
        <v>#N/A</v>
      </c>
      <c r="Y382" s="31" t="e">
        <f aca="false">INDEX(Curves!$A$12:$AZ$907,$BZ382,CF382)</f>
        <v>#N/A</v>
      </c>
      <c r="Z382" s="31" t="e">
        <f aca="false">INDEX(Curves!$A$12:$AZ$907,$BZ382,CG382)</f>
        <v>#N/A</v>
      </c>
      <c r="AA382" s="31"/>
      <c r="AB382" s="31" t="e">
        <f aca="false">INDEX(Curves!$A$12:$AZ$907,$BZ382,CI382)</f>
        <v>#N/A</v>
      </c>
      <c r="AC382" s="31" t="e">
        <f aca="false">INDEX(Curves!$A$12:$AZ$907,$BZ382,CJ382)</f>
        <v>#N/A</v>
      </c>
      <c r="AD382" s="31" t="e">
        <f aca="false">INDEX(Curves!$A$12:$AZ$907,$BZ382,CK382)</f>
        <v>#N/A</v>
      </c>
      <c r="AE382" s="31"/>
      <c r="AF382" s="31" t="e">
        <f aca="false">INDEX(Curves!$A$12:$AZ$907,$BZ382,CM382)</f>
        <v>#N/A</v>
      </c>
      <c r="AG382" s="31" t="e">
        <f aca="false">INDEX(Curves!$A$12:$AZ$907,$BZ382,CN382)</f>
        <v>#N/A</v>
      </c>
      <c r="AH382" s="31" t="e">
        <f aca="false">INDEX(Curves!$A$12:$AZ$907,$BZ382,CO382)</f>
        <v>#N/A</v>
      </c>
      <c r="AI382" s="31"/>
      <c r="AJ382" s="31" t="e">
        <f aca="false">INDEX(Curves!$A$12:$AZ$907,$BZ382,CQ382)</f>
        <v>#N/A</v>
      </c>
      <c r="AK382" s="31" t="e">
        <f aca="false">INDEX(Curves!$A$12:$AZ$907,$BZ382,CR382)</f>
        <v>#N/A</v>
      </c>
      <c r="AL382" s="31" t="e">
        <f aca="false">INDEX(Curves!$A$12:$AZ$907,$BZ382,CS382)</f>
        <v>#N/A</v>
      </c>
      <c r="AM382" s="31"/>
      <c r="AN382" s="31" t="e">
        <f aca="false">INDEX(Curves!$A$12:$AZ$907,$BZ382,CU382)</f>
        <v>#N/A</v>
      </c>
      <c r="AO382" s="31" t="e">
        <f aca="false">INDEX(Curves!$A$12:$AZ$907,$BZ382,CV382)</f>
        <v>#N/A</v>
      </c>
      <c r="AP382" s="31" t="e">
        <f aca="false">INDEX(Curves!$A$12:$AZ$907,$BZ382,CW382)</f>
        <v>#N/A</v>
      </c>
      <c r="AQ382" s="31"/>
      <c r="AR382" s="31" t="e">
        <f aca="false">INDEX(Curves!$A$12:$AZ$907,$BZ382,CY382)</f>
        <v>#N/A</v>
      </c>
      <c r="AS382" s="31" t="e">
        <f aca="false">INDEX(Curves!$A$12:$AZ$907,$BZ382,CZ382)</f>
        <v>#N/A</v>
      </c>
      <c r="AT382" s="31" t="e">
        <f aca="false">INDEX(Curves!$A$12:$AZ$907,$BZ382,DA382)</f>
        <v>#N/A</v>
      </c>
      <c r="AU382" s="31"/>
      <c r="AV382" s="31" t="e">
        <f aca="false">INDEX(Curves!$A$12:$AZ$907,$BZ382,DC382)</f>
        <v>#N/A</v>
      </c>
      <c r="AW382" s="31" t="e">
        <f aca="false">INDEX(Curves!$A$12:$AZ$907,$BZ382,DD382)</f>
        <v>#N/A</v>
      </c>
      <c r="AX382" s="31" t="e">
        <f aca="false">INDEX(Curves!$A$12:$AZ$907,$BZ382,DE382)</f>
        <v>#N/A</v>
      </c>
      <c r="AY382" s="31"/>
      <c r="AZ382" s="31" t="e">
        <f aca="false">INDEX(Curves!$A$12:$AZ$907,$BZ382,DG382)</f>
        <v>#N/A</v>
      </c>
      <c r="BA382" s="31" t="e">
        <f aca="false">INDEX(Curves!$A$12:$AZ$907,$BZ382,DH382)</f>
        <v>#N/A</v>
      </c>
      <c r="BB382" s="31" t="e">
        <f aca="false">INDEX(Curves!$A$12:$AZ$907,$BZ382,DI382)</f>
        <v>#N/A</v>
      </c>
      <c r="BC382" s="31"/>
      <c r="BD382" s="31" t="e">
        <f aca="false">INDEX(Curves!$A$12:$AZ$907,$BZ382,DK382)</f>
        <v>#N/A</v>
      </c>
      <c r="BE382" s="31" t="e">
        <f aca="false">INDEX(Curves!$A$12:$AZ$907,$BZ382,DL382)</f>
        <v>#N/A</v>
      </c>
      <c r="BF382" s="31" t="e">
        <f aca="false">INDEX(Curves!$A$12:$AZ$907,$BZ382,DM382)</f>
        <v>#N/A</v>
      </c>
      <c r="BG382" s="31"/>
      <c r="BH382" s="31" t="e">
        <f aca="false">INDEX(Curves!$A$12:$AZ$907,$BZ382,DO382)</f>
        <v>#N/A</v>
      </c>
      <c r="BI382" s="31" t="e">
        <f aca="false">INDEX(Curves!$A$12:$AZ$907,$BZ382,DP382)</f>
        <v>#N/A</v>
      </c>
      <c r="BJ382" s="31" t="e">
        <f aca="false">INDEX(Curves!$A$12:$AZ$907,$BZ382,DQ382)</f>
        <v>#N/A</v>
      </c>
      <c r="BK382" s="0"/>
      <c r="BL382" s="0"/>
      <c r="BM382" s="51" t="n">
        <f aca="false">BM381</f>
        <v>35916</v>
      </c>
      <c r="BN382" s="51" t="n">
        <f aca="false">EOMONTH(BM382,1)</f>
        <v>35976</v>
      </c>
      <c r="BO382" s="51" t="n">
        <f aca="false">EOMONTH(BN382,1)</f>
        <v>36007</v>
      </c>
      <c r="BP382" s="51" t="n">
        <f aca="false">EOMONTH(BO382,1)</f>
        <v>36038</v>
      </c>
      <c r="BQ382" s="51" t="n">
        <f aca="false">EOMONTH(BP382,1)</f>
        <v>36068</v>
      </c>
      <c r="BR382" s="51" t="n">
        <f aca="false">EOMONTH(BQ382,1)</f>
        <v>36099</v>
      </c>
      <c r="BS382" s="51" t="n">
        <f aca="false">EOMONTH(BR382,1)</f>
        <v>36129</v>
      </c>
      <c r="BT382" s="51" t="n">
        <f aca="false">EOMONTH(BS382,1)</f>
        <v>36160</v>
      </c>
      <c r="BU382" s="51" t="n">
        <f aca="false">EOMONTH(BT382,1)</f>
        <v>36191</v>
      </c>
      <c r="BV382" s="51" t="n">
        <f aca="false">EOMONTH(BU382,1)</f>
        <v>36219</v>
      </c>
      <c r="BW382" s="51" t="n">
        <f aca="false">EOMONTH(BV382,1)</f>
        <v>36250</v>
      </c>
      <c r="BX382" s="52"/>
      <c r="BZ382" s="34" t="e">
        <f aca="false">MATCH(C382,Curves!$C$12:$C$433,0)</f>
        <v>#N/A</v>
      </c>
      <c r="CA382" s="34" t="n">
        <f aca="false">MATCH(CONCATENATE("NG ",TEXT($BM382,"mmm-yyyy")),Curves!$11:$11,0)</f>
        <v>20</v>
      </c>
      <c r="CB382" s="34" t="n">
        <f aca="false">MATCH(CONCATENATE("B ",TEXT($BM382,"mmm-yyyy")),Curves!$11:$11,0)</f>
        <v>8</v>
      </c>
      <c r="CC382" s="34" t="n">
        <f aca="false">MATCH(CONCATENATE("DISC ",TEXT($BM382,"mmm-yyyy")),Curves!$11:$11,0)</f>
        <v>32</v>
      </c>
      <c r="CD382" s="34"/>
      <c r="CE382" s="34" t="n">
        <f aca="false">MATCH(CONCATENATE("NG ",TEXT($BN382,"mmm-yyyy")),Curves!$11:$11,0)</f>
        <v>21</v>
      </c>
      <c r="CF382" s="34" t="n">
        <f aca="false">MATCH(CONCATENATE("B ",TEXT($BN382,"mmm-yyyy")),Curves!$11:$11,0)</f>
        <v>9</v>
      </c>
      <c r="CG382" s="34" t="n">
        <f aca="false">MATCH(CONCATENATE("DISC ",TEXT($BN382,"mmm-yyyy")),Curves!$11:$11,0)</f>
        <v>33</v>
      </c>
      <c r="CH382" s="34"/>
      <c r="CI382" s="34" t="n">
        <f aca="false">MATCH(CONCATENATE("NG ",TEXT($BO382,"mmm-yyyy")),Curves!$11:$11,0)</f>
        <v>22</v>
      </c>
      <c r="CJ382" s="34" t="n">
        <f aca="false">MATCH(CONCATENATE("B ",TEXT($BO382,"mmm-yyyy")),Curves!$11:$11,0)</f>
        <v>10</v>
      </c>
      <c r="CK382" s="34" t="n">
        <f aca="false">MATCH(CONCATENATE("DISC ",TEXT($BO382,"mmm-yyyy")),Curves!$11:$11,0)</f>
        <v>34</v>
      </c>
      <c r="CL382" s="34"/>
      <c r="CM382" s="34" t="n">
        <f aca="false">MATCH(CONCATENATE("NG ",TEXT($BP382,"mmm-yyyy")),Curves!$11:$11,0)</f>
        <v>23</v>
      </c>
      <c r="CN382" s="34" t="n">
        <f aca="false">MATCH(CONCATENATE("B ",TEXT($BP382,"mmm-yyyy")),Curves!$11:$11,0)</f>
        <v>11</v>
      </c>
      <c r="CO382" s="34" t="n">
        <f aca="false">MATCH(CONCATENATE("DISC ",TEXT($BP382,"mmm-yyyy")),Curves!$11:$11,0)</f>
        <v>35</v>
      </c>
      <c r="CP382" s="34"/>
      <c r="CQ382" s="34" t="n">
        <f aca="false">MATCH(CONCATENATE("NG ",TEXT($BQ382,"mmm-yyyy")),Curves!$11:$11,0)</f>
        <v>24</v>
      </c>
      <c r="CR382" s="34" t="n">
        <f aca="false">MATCH(CONCATENATE("B ",TEXT($BQ382,"mmm-yyyy")),Curves!$11:$11,0)</f>
        <v>12</v>
      </c>
      <c r="CS382" s="34" t="n">
        <f aca="false">MATCH(CONCATENATE("DISC ",TEXT($BQ382,"mmm-yyyy")),Curves!$11:$11,0)</f>
        <v>36</v>
      </c>
      <c r="CT382" s="34"/>
      <c r="CU382" s="34" t="n">
        <f aca="false">MATCH(CONCATENATE("NG ",TEXT($BR382,"mmm-yyyy")),Curves!$11:$11,0)</f>
        <v>25</v>
      </c>
      <c r="CV382" s="34" t="n">
        <f aca="false">MATCH(CONCATENATE("B ",TEXT($BR382,"mmm-yyyy")),Curves!$11:$11,0)</f>
        <v>13</v>
      </c>
      <c r="CW382" s="34" t="n">
        <f aca="false">MATCH(CONCATENATE("DISC ",TEXT($BR382,"mmm-yyyy")),Curves!$11:$11,0)</f>
        <v>37</v>
      </c>
      <c r="CX382" s="34"/>
      <c r="CY382" s="34" t="n">
        <f aca="false">MATCH(CONCATENATE("NG ",TEXT($BS382,"mmm-yyyy")),Curves!$11:$11,0)</f>
        <v>26</v>
      </c>
      <c r="CZ382" s="34" t="n">
        <f aca="false">MATCH(CONCATENATE("B ",TEXT($BS382,"mmm-yyyy")),Curves!$11:$11,0)</f>
        <v>14</v>
      </c>
      <c r="DA382" s="34" t="n">
        <f aca="false">MATCH(CONCATENATE("DISC ",TEXT($BS382,"mmm-yyyy")),Curves!$11:$11,0)</f>
        <v>38</v>
      </c>
      <c r="DB382" s="34"/>
      <c r="DC382" s="34" t="n">
        <f aca="false">MATCH(CONCATENATE("NG ",TEXT($BT382,"mmm-yyyy")),Curves!$11:$11,0)</f>
        <v>27</v>
      </c>
      <c r="DD382" s="34" t="n">
        <f aca="false">MATCH(CONCATENATE("B ",TEXT($BT382,"mmm-yyyy")),Curves!$11:$11,0)</f>
        <v>15</v>
      </c>
      <c r="DE382" s="34" t="n">
        <f aca="false">MATCH(CONCATENATE("DISC ",TEXT($BT382,"mmm-yyyy")),Curves!$11:$11,0)</f>
        <v>39</v>
      </c>
      <c r="DF382" s="34"/>
      <c r="DG382" s="34" t="n">
        <f aca="false">MATCH(CONCATENATE("NG ",TEXT($BU382,"mmm-yyyy")),Curves!$11:$11,0)</f>
        <v>28</v>
      </c>
      <c r="DH382" s="34" t="n">
        <f aca="false">MATCH(CONCATENATE("B ",TEXT($BU382,"mmm-yyyy")),Curves!$11:$11,0)</f>
        <v>16</v>
      </c>
      <c r="DI382" s="34" t="n">
        <f aca="false">MATCH(CONCATENATE("DISC ",TEXT($BU382,"mmm-yyyy")),Curves!$11:$11,0)</f>
        <v>40</v>
      </c>
      <c r="DK382" s="34" t="n">
        <f aca="false">MATCH(CONCATENATE("NG ",TEXT($BV382,"mmm-yyyy")),Curves!$11:$11,0)</f>
        <v>29</v>
      </c>
      <c r="DL382" s="34" t="n">
        <f aca="false">MATCH(CONCATENATE("B ",TEXT($BV382,"mmm-yyyy")),Curves!$11:$11,0)</f>
        <v>17</v>
      </c>
      <c r="DM382" s="34" t="n">
        <f aca="false">MATCH(CONCATENATE("DISC ",TEXT($BV382,"mmm-yyyy")),Curves!$11:$11,0)</f>
        <v>41</v>
      </c>
      <c r="DO382" s="34" t="n">
        <f aca="false">MATCH(CONCATENATE("NG ",TEXT($BW382,"mmm-yyyy")),Curves!$11:$11,0)</f>
        <v>30</v>
      </c>
      <c r="DP382" s="34" t="n">
        <f aca="false">MATCH(CONCATENATE("B ",TEXT($BW382,"mmm-yyyy")),Curves!$11:$11,0)</f>
        <v>18</v>
      </c>
      <c r="DQ382" s="34" t="n">
        <f aca="false">MATCH(CONCATENATE("DISC ",TEXT($BW382,"mmm-yyyy")),Curves!$11:$11,0)</f>
        <v>42</v>
      </c>
    </row>
    <row r="383" customFormat="false" ht="12.75" hidden="false" customHeight="false" outlineLevel="0" collapsed="false">
      <c r="B383" s="26" t="str">
        <f aca="false">IF(C383&lt;&gt;"",IF(C383&gt;=(WORKDAY(EOMONTH(C383,0)+1,-2)),EOMONTH(EOMONTH(C383,0)+1,0)+1,EOMONTH(C383,0)+1),"")</f>
        <v/>
      </c>
      <c r="C383" s="45" t="str">
        <f aca="false">IF(Curves!C392&lt;&gt;"",Curves!C392,"")</f>
        <v/>
      </c>
      <c r="D383" s="46"/>
      <c r="E383" s="47" t="e">
        <f aca="false">(T383+U383)*V383</f>
        <v>#N/A</v>
      </c>
      <c r="F383" s="47" t="e">
        <f aca="false">(X383+Y383)*Z383</f>
        <v>#N/A</v>
      </c>
      <c r="G383" s="47" t="e">
        <f aca="false">(AB383+AC383)*AD383</f>
        <v>#N/A</v>
      </c>
      <c r="H383" s="47" t="e">
        <f aca="false">(AF383+AG383)*AH383</f>
        <v>#N/A</v>
      </c>
      <c r="I383" s="47" t="e">
        <f aca="false">(AJ383+AK383)*AL383</f>
        <v>#N/A</v>
      </c>
      <c r="J383" s="47" t="e">
        <f aca="false">(AN383+AO383)*AP383</f>
        <v>#N/A</v>
      </c>
      <c r="K383" s="47" t="e">
        <f aca="false">(AR383+AS383)*AT383</f>
        <v>#N/A</v>
      </c>
      <c r="L383" s="47" t="e">
        <f aca="false">(AV383+AW383)*AX383</f>
        <v>#N/A</v>
      </c>
      <c r="M383" s="47" t="e">
        <f aca="false">(AZ383+BA383)*BB383</f>
        <v>#N/A</v>
      </c>
      <c r="N383" s="47" t="e">
        <f aca="false">(BD383+BE383)*BF383</f>
        <v>#N/A</v>
      </c>
      <c r="O383" s="48" t="e">
        <f aca="false">(BH383+BI383)*BJ383</f>
        <v>#N/A</v>
      </c>
      <c r="P383" s="49" t="e">
        <f aca="false">MAX(E383:O383)</f>
        <v>#N/A</v>
      </c>
      <c r="Q383" s="49" t="e">
        <f aca="false">MIN(O383)</f>
        <v>#N/A</v>
      </c>
      <c r="R383" s="50" t="e">
        <f aca="false">P383-Q383</f>
        <v>#N/A</v>
      </c>
      <c r="T383" s="31" t="e">
        <f aca="false">INDEX(Curves!$A$12:$AZ$907,$BZ383,CA383)</f>
        <v>#N/A</v>
      </c>
      <c r="U383" s="31" t="e">
        <f aca="false">INDEX(Curves!$A$12:$AZ$907,$BZ383,CB383)</f>
        <v>#N/A</v>
      </c>
      <c r="V383" s="31" t="e">
        <f aca="false">INDEX(Curves!$A$12:$AZ$907,$BZ383,CC383)</f>
        <v>#N/A</v>
      </c>
      <c r="W383" s="31"/>
      <c r="X383" s="31" t="e">
        <f aca="false">INDEX(Curves!$A$12:$AZ$907,$BZ383,CE383)</f>
        <v>#N/A</v>
      </c>
      <c r="Y383" s="31" t="e">
        <f aca="false">INDEX(Curves!$A$12:$AZ$907,$BZ383,CF383)</f>
        <v>#N/A</v>
      </c>
      <c r="Z383" s="31" t="e">
        <f aca="false">INDEX(Curves!$A$12:$AZ$907,$BZ383,CG383)</f>
        <v>#N/A</v>
      </c>
      <c r="AA383" s="31"/>
      <c r="AB383" s="31" t="e">
        <f aca="false">INDEX(Curves!$A$12:$AZ$907,$BZ383,CI383)</f>
        <v>#N/A</v>
      </c>
      <c r="AC383" s="31" t="e">
        <f aca="false">INDEX(Curves!$A$12:$AZ$907,$BZ383,CJ383)</f>
        <v>#N/A</v>
      </c>
      <c r="AD383" s="31" t="e">
        <f aca="false">INDEX(Curves!$A$12:$AZ$907,$BZ383,CK383)</f>
        <v>#N/A</v>
      </c>
      <c r="AE383" s="31"/>
      <c r="AF383" s="31" t="e">
        <f aca="false">INDEX(Curves!$A$12:$AZ$907,$BZ383,CM383)</f>
        <v>#N/A</v>
      </c>
      <c r="AG383" s="31" t="e">
        <f aca="false">INDEX(Curves!$A$12:$AZ$907,$BZ383,CN383)</f>
        <v>#N/A</v>
      </c>
      <c r="AH383" s="31" t="e">
        <f aca="false">INDEX(Curves!$A$12:$AZ$907,$BZ383,CO383)</f>
        <v>#N/A</v>
      </c>
      <c r="AI383" s="31"/>
      <c r="AJ383" s="31" t="e">
        <f aca="false">INDEX(Curves!$A$12:$AZ$907,$BZ383,CQ383)</f>
        <v>#N/A</v>
      </c>
      <c r="AK383" s="31" t="e">
        <f aca="false">INDEX(Curves!$A$12:$AZ$907,$BZ383,CR383)</f>
        <v>#N/A</v>
      </c>
      <c r="AL383" s="31" t="e">
        <f aca="false">INDEX(Curves!$A$12:$AZ$907,$BZ383,CS383)</f>
        <v>#N/A</v>
      </c>
      <c r="AM383" s="31"/>
      <c r="AN383" s="31" t="e">
        <f aca="false">INDEX(Curves!$A$12:$AZ$907,$BZ383,CU383)</f>
        <v>#N/A</v>
      </c>
      <c r="AO383" s="31" t="e">
        <f aca="false">INDEX(Curves!$A$12:$AZ$907,$BZ383,CV383)</f>
        <v>#N/A</v>
      </c>
      <c r="AP383" s="31" t="e">
        <f aca="false">INDEX(Curves!$A$12:$AZ$907,$BZ383,CW383)</f>
        <v>#N/A</v>
      </c>
      <c r="AQ383" s="31"/>
      <c r="AR383" s="31" t="e">
        <f aca="false">INDEX(Curves!$A$12:$AZ$907,$BZ383,CY383)</f>
        <v>#N/A</v>
      </c>
      <c r="AS383" s="31" t="e">
        <f aca="false">INDEX(Curves!$A$12:$AZ$907,$BZ383,CZ383)</f>
        <v>#N/A</v>
      </c>
      <c r="AT383" s="31" t="e">
        <f aca="false">INDEX(Curves!$A$12:$AZ$907,$BZ383,DA383)</f>
        <v>#N/A</v>
      </c>
      <c r="AU383" s="31"/>
      <c r="AV383" s="31" t="e">
        <f aca="false">INDEX(Curves!$A$12:$AZ$907,$BZ383,DC383)</f>
        <v>#N/A</v>
      </c>
      <c r="AW383" s="31" t="e">
        <f aca="false">INDEX(Curves!$A$12:$AZ$907,$BZ383,DD383)</f>
        <v>#N/A</v>
      </c>
      <c r="AX383" s="31" t="e">
        <f aca="false">INDEX(Curves!$A$12:$AZ$907,$BZ383,DE383)</f>
        <v>#N/A</v>
      </c>
      <c r="AY383" s="31"/>
      <c r="AZ383" s="31" t="e">
        <f aca="false">INDEX(Curves!$A$12:$AZ$907,$BZ383,DG383)</f>
        <v>#N/A</v>
      </c>
      <c r="BA383" s="31" t="e">
        <f aca="false">INDEX(Curves!$A$12:$AZ$907,$BZ383,DH383)</f>
        <v>#N/A</v>
      </c>
      <c r="BB383" s="31" t="e">
        <f aca="false">INDEX(Curves!$A$12:$AZ$907,$BZ383,DI383)</f>
        <v>#N/A</v>
      </c>
      <c r="BC383" s="31"/>
      <c r="BD383" s="31" t="e">
        <f aca="false">INDEX(Curves!$A$12:$AZ$907,$BZ383,DK383)</f>
        <v>#N/A</v>
      </c>
      <c r="BE383" s="31" t="e">
        <f aca="false">INDEX(Curves!$A$12:$AZ$907,$BZ383,DL383)</f>
        <v>#N/A</v>
      </c>
      <c r="BF383" s="31" t="e">
        <f aca="false">INDEX(Curves!$A$12:$AZ$907,$BZ383,DM383)</f>
        <v>#N/A</v>
      </c>
      <c r="BG383" s="31"/>
      <c r="BH383" s="31" t="e">
        <f aca="false">INDEX(Curves!$A$12:$AZ$907,$BZ383,DO383)</f>
        <v>#N/A</v>
      </c>
      <c r="BI383" s="31" t="e">
        <f aca="false">INDEX(Curves!$A$12:$AZ$907,$BZ383,DP383)</f>
        <v>#N/A</v>
      </c>
      <c r="BJ383" s="31" t="e">
        <f aca="false">INDEX(Curves!$A$12:$AZ$907,$BZ383,DQ383)</f>
        <v>#N/A</v>
      </c>
      <c r="BK383" s="0"/>
      <c r="BL383" s="0"/>
      <c r="BM383" s="51" t="n">
        <f aca="false">BM382</f>
        <v>35916</v>
      </c>
      <c r="BN383" s="51" t="n">
        <f aca="false">EOMONTH(BM383,1)</f>
        <v>35976</v>
      </c>
      <c r="BO383" s="51" t="n">
        <f aca="false">EOMONTH(BN383,1)</f>
        <v>36007</v>
      </c>
      <c r="BP383" s="51" t="n">
        <f aca="false">EOMONTH(BO383,1)</f>
        <v>36038</v>
      </c>
      <c r="BQ383" s="51" t="n">
        <f aca="false">EOMONTH(BP383,1)</f>
        <v>36068</v>
      </c>
      <c r="BR383" s="51" t="n">
        <f aca="false">EOMONTH(BQ383,1)</f>
        <v>36099</v>
      </c>
      <c r="BS383" s="51" t="n">
        <f aca="false">EOMONTH(BR383,1)</f>
        <v>36129</v>
      </c>
      <c r="BT383" s="51" t="n">
        <f aca="false">EOMONTH(BS383,1)</f>
        <v>36160</v>
      </c>
      <c r="BU383" s="51" t="n">
        <f aca="false">EOMONTH(BT383,1)</f>
        <v>36191</v>
      </c>
      <c r="BV383" s="51" t="n">
        <f aca="false">EOMONTH(BU383,1)</f>
        <v>36219</v>
      </c>
      <c r="BW383" s="51" t="n">
        <f aca="false">EOMONTH(BV383,1)</f>
        <v>36250</v>
      </c>
      <c r="BX383" s="52"/>
      <c r="BZ383" s="34" t="e">
        <f aca="false">MATCH(C383,Curves!$C$12:$C$433,0)</f>
        <v>#N/A</v>
      </c>
      <c r="CA383" s="34" t="n">
        <f aca="false">MATCH(CONCATENATE("NG ",TEXT($BM383,"mmm-yyyy")),Curves!$11:$11,0)</f>
        <v>20</v>
      </c>
      <c r="CB383" s="34" t="n">
        <f aca="false">MATCH(CONCATENATE("B ",TEXT($BM383,"mmm-yyyy")),Curves!$11:$11,0)</f>
        <v>8</v>
      </c>
      <c r="CC383" s="34" t="n">
        <f aca="false">MATCH(CONCATENATE("DISC ",TEXT($BM383,"mmm-yyyy")),Curves!$11:$11,0)</f>
        <v>32</v>
      </c>
      <c r="CD383" s="34"/>
      <c r="CE383" s="34" t="n">
        <f aca="false">MATCH(CONCATENATE("NG ",TEXT($BN383,"mmm-yyyy")),Curves!$11:$11,0)</f>
        <v>21</v>
      </c>
      <c r="CF383" s="34" t="n">
        <f aca="false">MATCH(CONCATENATE("B ",TEXT($BN383,"mmm-yyyy")),Curves!$11:$11,0)</f>
        <v>9</v>
      </c>
      <c r="CG383" s="34" t="n">
        <f aca="false">MATCH(CONCATENATE("DISC ",TEXT($BN383,"mmm-yyyy")),Curves!$11:$11,0)</f>
        <v>33</v>
      </c>
      <c r="CH383" s="34"/>
      <c r="CI383" s="34" t="n">
        <f aca="false">MATCH(CONCATENATE("NG ",TEXT($BO383,"mmm-yyyy")),Curves!$11:$11,0)</f>
        <v>22</v>
      </c>
      <c r="CJ383" s="34" t="n">
        <f aca="false">MATCH(CONCATENATE("B ",TEXT($BO383,"mmm-yyyy")),Curves!$11:$11,0)</f>
        <v>10</v>
      </c>
      <c r="CK383" s="34" t="n">
        <f aca="false">MATCH(CONCATENATE("DISC ",TEXT($BO383,"mmm-yyyy")),Curves!$11:$11,0)</f>
        <v>34</v>
      </c>
      <c r="CL383" s="34"/>
      <c r="CM383" s="34" t="n">
        <f aca="false">MATCH(CONCATENATE("NG ",TEXT($BP383,"mmm-yyyy")),Curves!$11:$11,0)</f>
        <v>23</v>
      </c>
      <c r="CN383" s="34" t="n">
        <f aca="false">MATCH(CONCATENATE("B ",TEXT($BP383,"mmm-yyyy")),Curves!$11:$11,0)</f>
        <v>11</v>
      </c>
      <c r="CO383" s="34" t="n">
        <f aca="false">MATCH(CONCATENATE("DISC ",TEXT($BP383,"mmm-yyyy")),Curves!$11:$11,0)</f>
        <v>35</v>
      </c>
      <c r="CP383" s="34"/>
      <c r="CQ383" s="34" t="n">
        <f aca="false">MATCH(CONCATENATE("NG ",TEXT($BQ383,"mmm-yyyy")),Curves!$11:$11,0)</f>
        <v>24</v>
      </c>
      <c r="CR383" s="34" t="n">
        <f aca="false">MATCH(CONCATENATE("B ",TEXT($BQ383,"mmm-yyyy")),Curves!$11:$11,0)</f>
        <v>12</v>
      </c>
      <c r="CS383" s="34" t="n">
        <f aca="false">MATCH(CONCATENATE("DISC ",TEXT($BQ383,"mmm-yyyy")),Curves!$11:$11,0)</f>
        <v>36</v>
      </c>
      <c r="CT383" s="34"/>
      <c r="CU383" s="34" t="n">
        <f aca="false">MATCH(CONCATENATE("NG ",TEXT($BR383,"mmm-yyyy")),Curves!$11:$11,0)</f>
        <v>25</v>
      </c>
      <c r="CV383" s="34" t="n">
        <f aca="false">MATCH(CONCATENATE("B ",TEXT($BR383,"mmm-yyyy")),Curves!$11:$11,0)</f>
        <v>13</v>
      </c>
      <c r="CW383" s="34" t="n">
        <f aca="false">MATCH(CONCATENATE("DISC ",TEXT($BR383,"mmm-yyyy")),Curves!$11:$11,0)</f>
        <v>37</v>
      </c>
      <c r="CX383" s="34"/>
      <c r="CY383" s="34" t="n">
        <f aca="false">MATCH(CONCATENATE("NG ",TEXT($BS383,"mmm-yyyy")),Curves!$11:$11,0)</f>
        <v>26</v>
      </c>
      <c r="CZ383" s="34" t="n">
        <f aca="false">MATCH(CONCATENATE("B ",TEXT($BS383,"mmm-yyyy")),Curves!$11:$11,0)</f>
        <v>14</v>
      </c>
      <c r="DA383" s="34" t="n">
        <f aca="false">MATCH(CONCATENATE("DISC ",TEXT($BS383,"mmm-yyyy")),Curves!$11:$11,0)</f>
        <v>38</v>
      </c>
      <c r="DB383" s="34"/>
      <c r="DC383" s="34" t="n">
        <f aca="false">MATCH(CONCATENATE("NG ",TEXT($BT383,"mmm-yyyy")),Curves!$11:$11,0)</f>
        <v>27</v>
      </c>
      <c r="DD383" s="34" t="n">
        <f aca="false">MATCH(CONCATENATE("B ",TEXT($BT383,"mmm-yyyy")),Curves!$11:$11,0)</f>
        <v>15</v>
      </c>
      <c r="DE383" s="34" t="n">
        <f aca="false">MATCH(CONCATENATE("DISC ",TEXT($BT383,"mmm-yyyy")),Curves!$11:$11,0)</f>
        <v>39</v>
      </c>
      <c r="DF383" s="34"/>
      <c r="DG383" s="34" t="n">
        <f aca="false">MATCH(CONCATENATE("NG ",TEXT($BU383,"mmm-yyyy")),Curves!$11:$11,0)</f>
        <v>28</v>
      </c>
      <c r="DH383" s="34" t="n">
        <f aca="false">MATCH(CONCATENATE("B ",TEXT($BU383,"mmm-yyyy")),Curves!$11:$11,0)</f>
        <v>16</v>
      </c>
      <c r="DI383" s="34" t="n">
        <f aca="false">MATCH(CONCATENATE("DISC ",TEXT($BU383,"mmm-yyyy")),Curves!$11:$11,0)</f>
        <v>40</v>
      </c>
      <c r="DK383" s="34" t="n">
        <f aca="false">MATCH(CONCATENATE("NG ",TEXT($BV383,"mmm-yyyy")),Curves!$11:$11,0)</f>
        <v>29</v>
      </c>
      <c r="DL383" s="34" t="n">
        <f aca="false">MATCH(CONCATENATE("B ",TEXT($BV383,"mmm-yyyy")),Curves!$11:$11,0)</f>
        <v>17</v>
      </c>
      <c r="DM383" s="34" t="n">
        <f aca="false">MATCH(CONCATENATE("DISC ",TEXT($BV383,"mmm-yyyy")),Curves!$11:$11,0)</f>
        <v>41</v>
      </c>
      <c r="DO383" s="34" t="n">
        <f aca="false">MATCH(CONCATENATE("NG ",TEXT($BW383,"mmm-yyyy")),Curves!$11:$11,0)</f>
        <v>30</v>
      </c>
      <c r="DP383" s="34" t="n">
        <f aca="false">MATCH(CONCATENATE("B ",TEXT($BW383,"mmm-yyyy")),Curves!$11:$11,0)</f>
        <v>18</v>
      </c>
      <c r="DQ383" s="34" t="n">
        <f aca="false">MATCH(CONCATENATE("DISC ",TEXT($BW383,"mmm-yyyy")),Curves!$11:$11,0)</f>
        <v>42</v>
      </c>
    </row>
    <row r="384" customFormat="false" ht="12.75" hidden="false" customHeight="false" outlineLevel="0" collapsed="false">
      <c r="B384" s="26" t="str">
        <f aca="false">IF(C384&lt;&gt;"",IF(C384&gt;=(WORKDAY(EOMONTH(C384,0)+1,-2)),EOMONTH(EOMONTH(C384,0)+1,0)+1,EOMONTH(C384,0)+1),"")</f>
        <v/>
      </c>
      <c r="C384" s="45" t="str">
        <f aca="false">IF(Curves!C393&lt;&gt;"",Curves!C393,"")</f>
        <v/>
      </c>
      <c r="D384" s="46"/>
      <c r="E384" s="47" t="e">
        <f aca="false">(T384+U384)*V384</f>
        <v>#N/A</v>
      </c>
      <c r="F384" s="47" t="e">
        <f aca="false">(X384+Y384)*Z384</f>
        <v>#N/A</v>
      </c>
      <c r="G384" s="47" t="e">
        <f aca="false">(AB384+AC384)*AD384</f>
        <v>#N/A</v>
      </c>
      <c r="H384" s="47" t="e">
        <f aca="false">(AF384+AG384)*AH384</f>
        <v>#N/A</v>
      </c>
      <c r="I384" s="47" t="e">
        <f aca="false">(AJ384+AK384)*AL384</f>
        <v>#N/A</v>
      </c>
      <c r="J384" s="47" t="e">
        <f aca="false">(AN384+AO384)*AP384</f>
        <v>#N/A</v>
      </c>
      <c r="K384" s="47" t="e">
        <f aca="false">(AR384+AS384)*AT384</f>
        <v>#N/A</v>
      </c>
      <c r="L384" s="47" t="e">
        <f aca="false">(AV384+AW384)*AX384</f>
        <v>#N/A</v>
      </c>
      <c r="M384" s="47" t="e">
        <f aca="false">(AZ384+BA384)*BB384</f>
        <v>#N/A</v>
      </c>
      <c r="N384" s="47" t="e">
        <f aca="false">(BD384+BE384)*BF384</f>
        <v>#N/A</v>
      </c>
      <c r="O384" s="48" t="e">
        <f aca="false">(BH384+BI384)*BJ384</f>
        <v>#N/A</v>
      </c>
      <c r="P384" s="49" t="e">
        <f aca="false">MAX(E384:O384)</f>
        <v>#N/A</v>
      </c>
      <c r="Q384" s="49" t="e">
        <f aca="false">MIN(O384)</f>
        <v>#N/A</v>
      </c>
      <c r="R384" s="50" t="e">
        <f aca="false">P384-Q384</f>
        <v>#N/A</v>
      </c>
      <c r="T384" s="31" t="e">
        <f aca="false">INDEX(Curves!$A$12:$AZ$907,$BZ384,CA384)</f>
        <v>#N/A</v>
      </c>
      <c r="U384" s="31" t="e">
        <f aca="false">INDEX(Curves!$A$12:$AZ$907,$BZ384,CB384)</f>
        <v>#N/A</v>
      </c>
      <c r="V384" s="31" t="e">
        <f aca="false">INDEX(Curves!$A$12:$AZ$907,$BZ384,CC384)</f>
        <v>#N/A</v>
      </c>
      <c r="W384" s="31"/>
      <c r="X384" s="31" t="e">
        <f aca="false">INDEX(Curves!$A$12:$AZ$907,$BZ384,CE384)</f>
        <v>#N/A</v>
      </c>
      <c r="Y384" s="31" t="e">
        <f aca="false">INDEX(Curves!$A$12:$AZ$907,$BZ384,CF384)</f>
        <v>#N/A</v>
      </c>
      <c r="Z384" s="31" t="e">
        <f aca="false">INDEX(Curves!$A$12:$AZ$907,$BZ384,CG384)</f>
        <v>#N/A</v>
      </c>
      <c r="AA384" s="31"/>
      <c r="AB384" s="31" t="e">
        <f aca="false">INDEX(Curves!$A$12:$AZ$907,$BZ384,CI384)</f>
        <v>#N/A</v>
      </c>
      <c r="AC384" s="31" t="e">
        <f aca="false">INDEX(Curves!$A$12:$AZ$907,$BZ384,CJ384)</f>
        <v>#N/A</v>
      </c>
      <c r="AD384" s="31" t="e">
        <f aca="false">INDEX(Curves!$A$12:$AZ$907,$BZ384,CK384)</f>
        <v>#N/A</v>
      </c>
      <c r="AE384" s="31"/>
      <c r="AF384" s="31" t="e">
        <f aca="false">INDEX(Curves!$A$12:$AZ$907,$BZ384,CM384)</f>
        <v>#N/A</v>
      </c>
      <c r="AG384" s="31" t="e">
        <f aca="false">INDEX(Curves!$A$12:$AZ$907,$BZ384,CN384)</f>
        <v>#N/A</v>
      </c>
      <c r="AH384" s="31" t="e">
        <f aca="false">INDEX(Curves!$A$12:$AZ$907,$BZ384,CO384)</f>
        <v>#N/A</v>
      </c>
      <c r="AI384" s="31"/>
      <c r="AJ384" s="31" t="e">
        <f aca="false">INDEX(Curves!$A$12:$AZ$907,$BZ384,CQ384)</f>
        <v>#N/A</v>
      </c>
      <c r="AK384" s="31" t="e">
        <f aca="false">INDEX(Curves!$A$12:$AZ$907,$BZ384,CR384)</f>
        <v>#N/A</v>
      </c>
      <c r="AL384" s="31" t="e">
        <f aca="false">INDEX(Curves!$A$12:$AZ$907,$BZ384,CS384)</f>
        <v>#N/A</v>
      </c>
      <c r="AM384" s="31"/>
      <c r="AN384" s="31" t="e">
        <f aca="false">INDEX(Curves!$A$12:$AZ$907,$BZ384,CU384)</f>
        <v>#N/A</v>
      </c>
      <c r="AO384" s="31" t="e">
        <f aca="false">INDEX(Curves!$A$12:$AZ$907,$BZ384,CV384)</f>
        <v>#N/A</v>
      </c>
      <c r="AP384" s="31" t="e">
        <f aca="false">INDEX(Curves!$A$12:$AZ$907,$BZ384,CW384)</f>
        <v>#N/A</v>
      </c>
      <c r="AQ384" s="31"/>
      <c r="AR384" s="31" t="e">
        <f aca="false">INDEX(Curves!$A$12:$AZ$907,$BZ384,CY384)</f>
        <v>#N/A</v>
      </c>
      <c r="AS384" s="31" t="e">
        <f aca="false">INDEX(Curves!$A$12:$AZ$907,$BZ384,CZ384)</f>
        <v>#N/A</v>
      </c>
      <c r="AT384" s="31" t="e">
        <f aca="false">INDEX(Curves!$A$12:$AZ$907,$BZ384,DA384)</f>
        <v>#N/A</v>
      </c>
      <c r="AU384" s="31"/>
      <c r="AV384" s="31" t="e">
        <f aca="false">INDEX(Curves!$A$12:$AZ$907,$BZ384,DC384)</f>
        <v>#N/A</v>
      </c>
      <c r="AW384" s="31" t="e">
        <f aca="false">INDEX(Curves!$A$12:$AZ$907,$BZ384,DD384)</f>
        <v>#N/A</v>
      </c>
      <c r="AX384" s="31" t="e">
        <f aca="false">INDEX(Curves!$A$12:$AZ$907,$BZ384,DE384)</f>
        <v>#N/A</v>
      </c>
      <c r="AY384" s="31"/>
      <c r="AZ384" s="31" t="e">
        <f aca="false">INDEX(Curves!$A$12:$AZ$907,$BZ384,DG384)</f>
        <v>#N/A</v>
      </c>
      <c r="BA384" s="31" t="e">
        <f aca="false">INDEX(Curves!$A$12:$AZ$907,$BZ384,DH384)</f>
        <v>#N/A</v>
      </c>
      <c r="BB384" s="31" t="e">
        <f aca="false">INDEX(Curves!$A$12:$AZ$907,$BZ384,DI384)</f>
        <v>#N/A</v>
      </c>
      <c r="BC384" s="31"/>
      <c r="BD384" s="31" t="e">
        <f aca="false">INDEX(Curves!$A$12:$AZ$907,$BZ384,DK384)</f>
        <v>#N/A</v>
      </c>
      <c r="BE384" s="31" t="e">
        <f aca="false">INDEX(Curves!$A$12:$AZ$907,$BZ384,DL384)</f>
        <v>#N/A</v>
      </c>
      <c r="BF384" s="31" t="e">
        <f aca="false">INDEX(Curves!$A$12:$AZ$907,$BZ384,DM384)</f>
        <v>#N/A</v>
      </c>
      <c r="BG384" s="31"/>
      <c r="BH384" s="31" t="e">
        <f aca="false">INDEX(Curves!$A$12:$AZ$907,$BZ384,DO384)</f>
        <v>#N/A</v>
      </c>
      <c r="BI384" s="31" t="e">
        <f aca="false">INDEX(Curves!$A$12:$AZ$907,$BZ384,DP384)</f>
        <v>#N/A</v>
      </c>
      <c r="BJ384" s="31" t="e">
        <f aca="false">INDEX(Curves!$A$12:$AZ$907,$BZ384,DQ384)</f>
        <v>#N/A</v>
      </c>
      <c r="BK384" s="0"/>
      <c r="BL384" s="0"/>
      <c r="BM384" s="51" t="n">
        <f aca="false">BM383</f>
        <v>35916</v>
      </c>
      <c r="BN384" s="51" t="n">
        <f aca="false">EOMONTH(BM384,1)</f>
        <v>35976</v>
      </c>
      <c r="BO384" s="51" t="n">
        <f aca="false">EOMONTH(BN384,1)</f>
        <v>36007</v>
      </c>
      <c r="BP384" s="51" t="n">
        <f aca="false">EOMONTH(BO384,1)</f>
        <v>36038</v>
      </c>
      <c r="BQ384" s="51" t="n">
        <f aca="false">EOMONTH(BP384,1)</f>
        <v>36068</v>
      </c>
      <c r="BR384" s="51" t="n">
        <f aca="false">EOMONTH(BQ384,1)</f>
        <v>36099</v>
      </c>
      <c r="BS384" s="51" t="n">
        <f aca="false">EOMONTH(BR384,1)</f>
        <v>36129</v>
      </c>
      <c r="BT384" s="51" t="n">
        <f aca="false">EOMONTH(BS384,1)</f>
        <v>36160</v>
      </c>
      <c r="BU384" s="51" t="n">
        <f aca="false">EOMONTH(BT384,1)</f>
        <v>36191</v>
      </c>
      <c r="BV384" s="51" t="n">
        <f aca="false">EOMONTH(BU384,1)</f>
        <v>36219</v>
      </c>
      <c r="BW384" s="51" t="n">
        <f aca="false">EOMONTH(BV384,1)</f>
        <v>36250</v>
      </c>
      <c r="BX384" s="52"/>
      <c r="BZ384" s="34" t="e">
        <f aca="false">MATCH(C384,Curves!$C$12:$C$433,0)</f>
        <v>#N/A</v>
      </c>
      <c r="CA384" s="34" t="n">
        <f aca="false">MATCH(CONCATENATE("NG ",TEXT($BM384,"mmm-yyyy")),Curves!$11:$11,0)</f>
        <v>20</v>
      </c>
      <c r="CB384" s="34" t="n">
        <f aca="false">MATCH(CONCATENATE("B ",TEXT($BM384,"mmm-yyyy")),Curves!$11:$11,0)</f>
        <v>8</v>
      </c>
      <c r="CC384" s="34" t="n">
        <f aca="false">MATCH(CONCATENATE("DISC ",TEXT($BM384,"mmm-yyyy")),Curves!$11:$11,0)</f>
        <v>32</v>
      </c>
      <c r="CD384" s="34"/>
      <c r="CE384" s="34" t="n">
        <f aca="false">MATCH(CONCATENATE("NG ",TEXT($BN384,"mmm-yyyy")),Curves!$11:$11,0)</f>
        <v>21</v>
      </c>
      <c r="CF384" s="34" t="n">
        <f aca="false">MATCH(CONCATENATE("B ",TEXT($BN384,"mmm-yyyy")),Curves!$11:$11,0)</f>
        <v>9</v>
      </c>
      <c r="CG384" s="34" t="n">
        <f aca="false">MATCH(CONCATENATE("DISC ",TEXT($BN384,"mmm-yyyy")),Curves!$11:$11,0)</f>
        <v>33</v>
      </c>
      <c r="CH384" s="34"/>
      <c r="CI384" s="34" t="n">
        <f aca="false">MATCH(CONCATENATE("NG ",TEXT($BO384,"mmm-yyyy")),Curves!$11:$11,0)</f>
        <v>22</v>
      </c>
      <c r="CJ384" s="34" t="n">
        <f aca="false">MATCH(CONCATENATE("B ",TEXT($BO384,"mmm-yyyy")),Curves!$11:$11,0)</f>
        <v>10</v>
      </c>
      <c r="CK384" s="34" t="n">
        <f aca="false">MATCH(CONCATENATE("DISC ",TEXT($BO384,"mmm-yyyy")),Curves!$11:$11,0)</f>
        <v>34</v>
      </c>
      <c r="CL384" s="34"/>
      <c r="CM384" s="34" t="n">
        <f aca="false">MATCH(CONCATENATE("NG ",TEXT($BP384,"mmm-yyyy")),Curves!$11:$11,0)</f>
        <v>23</v>
      </c>
      <c r="CN384" s="34" t="n">
        <f aca="false">MATCH(CONCATENATE("B ",TEXT($BP384,"mmm-yyyy")),Curves!$11:$11,0)</f>
        <v>11</v>
      </c>
      <c r="CO384" s="34" t="n">
        <f aca="false">MATCH(CONCATENATE("DISC ",TEXT($BP384,"mmm-yyyy")),Curves!$11:$11,0)</f>
        <v>35</v>
      </c>
      <c r="CP384" s="34"/>
      <c r="CQ384" s="34" t="n">
        <f aca="false">MATCH(CONCATENATE("NG ",TEXT($BQ384,"mmm-yyyy")),Curves!$11:$11,0)</f>
        <v>24</v>
      </c>
      <c r="CR384" s="34" t="n">
        <f aca="false">MATCH(CONCATENATE("B ",TEXT($BQ384,"mmm-yyyy")),Curves!$11:$11,0)</f>
        <v>12</v>
      </c>
      <c r="CS384" s="34" t="n">
        <f aca="false">MATCH(CONCATENATE("DISC ",TEXT($BQ384,"mmm-yyyy")),Curves!$11:$11,0)</f>
        <v>36</v>
      </c>
      <c r="CT384" s="34"/>
      <c r="CU384" s="34" t="n">
        <f aca="false">MATCH(CONCATENATE("NG ",TEXT($BR384,"mmm-yyyy")),Curves!$11:$11,0)</f>
        <v>25</v>
      </c>
      <c r="CV384" s="34" t="n">
        <f aca="false">MATCH(CONCATENATE("B ",TEXT($BR384,"mmm-yyyy")),Curves!$11:$11,0)</f>
        <v>13</v>
      </c>
      <c r="CW384" s="34" t="n">
        <f aca="false">MATCH(CONCATENATE("DISC ",TEXT($BR384,"mmm-yyyy")),Curves!$11:$11,0)</f>
        <v>37</v>
      </c>
      <c r="CX384" s="34"/>
      <c r="CY384" s="34" t="n">
        <f aca="false">MATCH(CONCATENATE("NG ",TEXT($BS384,"mmm-yyyy")),Curves!$11:$11,0)</f>
        <v>26</v>
      </c>
      <c r="CZ384" s="34" t="n">
        <f aca="false">MATCH(CONCATENATE("B ",TEXT($BS384,"mmm-yyyy")),Curves!$11:$11,0)</f>
        <v>14</v>
      </c>
      <c r="DA384" s="34" t="n">
        <f aca="false">MATCH(CONCATENATE("DISC ",TEXT($BS384,"mmm-yyyy")),Curves!$11:$11,0)</f>
        <v>38</v>
      </c>
      <c r="DB384" s="34"/>
      <c r="DC384" s="34" t="n">
        <f aca="false">MATCH(CONCATENATE("NG ",TEXT($BT384,"mmm-yyyy")),Curves!$11:$11,0)</f>
        <v>27</v>
      </c>
      <c r="DD384" s="34" t="n">
        <f aca="false">MATCH(CONCATENATE("B ",TEXT($BT384,"mmm-yyyy")),Curves!$11:$11,0)</f>
        <v>15</v>
      </c>
      <c r="DE384" s="34" t="n">
        <f aca="false">MATCH(CONCATENATE("DISC ",TEXT($BT384,"mmm-yyyy")),Curves!$11:$11,0)</f>
        <v>39</v>
      </c>
      <c r="DF384" s="34"/>
      <c r="DG384" s="34" t="n">
        <f aca="false">MATCH(CONCATENATE("NG ",TEXT($BU384,"mmm-yyyy")),Curves!$11:$11,0)</f>
        <v>28</v>
      </c>
      <c r="DH384" s="34" t="n">
        <f aca="false">MATCH(CONCATENATE("B ",TEXT($BU384,"mmm-yyyy")),Curves!$11:$11,0)</f>
        <v>16</v>
      </c>
      <c r="DI384" s="34" t="n">
        <f aca="false">MATCH(CONCATENATE("DISC ",TEXT($BU384,"mmm-yyyy")),Curves!$11:$11,0)</f>
        <v>40</v>
      </c>
      <c r="DK384" s="34" t="n">
        <f aca="false">MATCH(CONCATENATE("NG ",TEXT($BV384,"mmm-yyyy")),Curves!$11:$11,0)</f>
        <v>29</v>
      </c>
      <c r="DL384" s="34" t="n">
        <f aca="false">MATCH(CONCATENATE("B ",TEXT($BV384,"mmm-yyyy")),Curves!$11:$11,0)</f>
        <v>17</v>
      </c>
      <c r="DM384" s="34" t="n">
        <f aca="false">MATCH(CONCATENATE("DISC ",TEXT($BV384,"mmm-yyyy")),Curves!$11:$11,0)</f>
        <v>41</v>
      </c>
      <c r="DO384" s="34" t="n">
        <f aca="false">MATCH(CONCATENATE("NG ",TEXT($BW384,"mmm-yyyy")),Curves!$11:$11,0)</f>
        <v>30</v>
      </c>
      <c r="DP384" s="34" t="n">
        <f aca="false">MATCH(CONCATENATE("B ",TEXT($BW384,"mmm-yyyy")),Curves!$11:$11,0)</f>
        <v>18</v>
      </c>
      <c r="DQ384" s="34" t="n">
        <f aca="false">MATCH(CONCATENATE("DISC ",TEXT($BW384,"mmm-yyyy")),Curves!$11:$11,0)</f>
        <v>42</v>
      </c>
    </row>
    <row r="385" customFormat="false" ht="12.75" hidden="false" customHeight="false" outlineLevel="0" collapsed="false">
      <c r="B385" s="26" t="str">
        <f aca="false">IF(C385&lt;&gt;"",IF(C385&gt;=(WORKDAY(EOMONTH(C385,0)+1,-2)),EOMONTH(EOMONTH(C385,0)+1,0)+1,EOMONTH(C385,0)+1),"")</f>
        <v/>
      </c>
      <c r="C385" s="45" t="str">
        <f aca="false">IF(Curves!C394&lt;&gt;"",Curves!C394,"")</f>
        <v/>
      </c>
      <c r="D385" s="46"/>
      <c r="E385" s="47" t="e">
        <f aca="false">(T385+U385)*V385</f>
        <v>#N/A</v>
      </c>
      <c r="F385" s="47" t="e">
        <f aca="false">(X385+Y385)*Z385</f>
        <v>#N/A</v>
      </c>
      <c r="G385" s="47" t="e">
        <f aca="false">(AB385+AC385)*AD385</f>
        <v>#N/A</v>
      </c>
      <c r="H385" s="47" t="e">
        <f aca="false">(AF385+AG385)*AH385</f>
        <v>#N/A</v>
      </c>
      <c r="I385" s="47" t="e">
        <f aca="false">(AJ385+AK385)*AL385</f>
        <v>#N/A</v>
      </c>
      <c r="J385" s="47" t="e">
        <f aca="false">(AN385+AO385)*AP385</f>
        <v>#N/A</v>
      </c>
      <c r="K385" s="47" t="e">
        <f aca="false">(AR385+AS385)*AT385</f>
        <v>#N/A</v>
      </c>
      <c r="L385" s="47" t="e">
        <f aca="false">(AV385+AW385)*AX385</f>
        <v>#N/A</v>
      </c>
      <c r="M385" s="47" t="e">
        <f aca="false">(AZ385+BA385)*BB385</f>
        <v>#N/A</v>
      </c>
      <c r="N385" s="47" t="e">
        <f aca="false">(BD385+BE385)*BF385</f>
        <v>#N/A</v>
      </c>
      <c r="O385" s="48" t="e">
        <f aca="false">(BH385+BI385)*BJ385</f>
        <v>#N/A</v>
      </c>
      <c r="P385" s="49" t="e">
        <f aca="false">MAX(E385:O385)</f>
        <v>#N/A</v>
      </c>
      <c r="Q385" s="49" t="e">
        <f aca="false">MIN(O385)</f>
        <v>#N/A</v>
      </c>
      <c r="R385" s="50" t="e">
        <f aca="false">P385-Q385</f>
        <v>#N/A</v>
      </c>
      <c r="T385" s="31" t="e">
        <f aca="false">INDEX(Curves!$A$12:$AZ$907,$BZ385,CA385)</f>
        <v>#N/A</v>
      </c>
      <c r="U385" s="31" t="e">
        <f aca="false">INDEX(Curves!$A$12:$AZ$907,$BZ385,CB385)</f>
        <v>#N/A</v>
      </c>
      <c r="V385" s="31" t="e">
        <f aca="false">INDEX(Curves!$A$12:$AZ$907,$BZ385,CC385)</f>
        <v>#N/A</v>
      </c>
      <c r="W385" s="31"/>
      <c r="X385" s="31" t="e">
        <f aca="false">INDEX(Curves!$A$12:$AZ$907,$BZ385,CE385)</f>
        <v>#N/A</v>
      </c>
      <c r="Y385" s="31" t="e">
        <f aca="false">INDEX(Curves!$A$12:$AZ$907,$BZ385,CF385)</f>
        <v>#N/A</v>
      </c>
      <c r="Z385" s="31" t="e">
        <f aca="false">INDEX(Curves!$A$12:$AZ$907,$BZ385,CG385)</f>
        <v>#N/A</v>
      </c>
      <c r="AA385" s="31"/>
      <c r="AB385" s="31" t="e">
        <f aca="false">INDEX(Curves!$A$12:$AZ$907,$BZ385,CI385)</f>
        <v>#N/A</v>
      </c>
      <c r="AC385" s="31" t="e">
        <f aca="false">INDEX(Curves!$A$12:$AZ$907,$BZ385,CJ385)</f>
        <v>#N/A</v>
      </c>
      <c r="AD385" s="31" t="e">
        <f aca="false">INDEX(Curves!$A$12:$AZ$907,$BZ385,CK385)</f>
        <v>#N/A</v>
      </c>
      <c r="AE385" s="31"/>
      <c r="AF385" s="31" t="e">
        <f aca="false">INDEX(Curves!$A$12:$AZ$907,$BZ385,CM385)</f>
        <v>#N/A</v>
      </c>
      <c r="AG385" s="31" t="e">
        <f aca="false">INDEX(Curves!$A$12:$AZ$907,$BZ385,CN385)</f>
        <v>#N/A</v>
      </c>
      <c r="AH385" s="31" t="e">
        <f aca="false">INDEX(Curves!$A$12:$AZ$907,$BZ385,CO385)</f>
        <v>#N/A</v>
      </c>
      <c r="AI385" s="31"/>
      <c r="AJ385" s="31" t="e">
        <f aca="false">INDEX(Curves!$A$12:$AZ$907,$BZ385,CQ385)</f>
        <v>#N/A</v>
      </c>
      <c r="AK385" s="31" t="e">
        <f aca="false">INDEX(Curves!$A$12:$AZ$907,$BZ385,CR385)</f>
        <v>#N/A</v>
      </c>
      <c r="AL385" s="31" t="e">
        <f aca="false">INDEX(Curves!$A$12:$AZ$907,$BZ385,CS385)</f>
        <v>#N/A</v>
      </c>
      <c r="AM385" s="31"/>
      <c r="AN385" s="31" t="e">
        <f aca="false">INDEX(Curves!$A$12:$AZ$907,$BZ385,CU385)</f>
        <v>#N/A</v>
      </c>
      <c r="AO385" s="31" t="e">
        <f aca="false">INDEX(Curves!$A$12:$AZ$907,$BZ385,CV385)</f>
        <v>#N/A</v>
      </c>
      <c r="AP385" s="31" t="e">
        <f aca="false">INDEX(Curves!$A$12:$AZ$907,$BZ385,CW385)</f>
        <v>#N/A</v>
      </c>
      <c r="AQ385" s="31"/>
      <c r="AR385" s="31" t="e">
        <f aca="false">INDEX(Curves!$A$12:$AZ$907,$BZ385,CY385)</f>
        <v>#N/A</v>
      </c>
      <c r="AS385" s="31" t="e">
        <f aca="false">INDEX(Curves!$A$12:$AZ$907,$BZ385,CZ385)</f>
        <v>#N/A</v>
      </c>
      <c r="AT385" s="31" t="e">
        <f aca="false">INDEX(Curves!$A$12:$AZ$907,$BZ385,DA385)</f>
        <v>#N/A</v>
      </c>
      <c r="AU385" s="31"/>
      <c r="AV385" s="31" t="e">
        <f aca="false">INDEX(Curves!$A$12:$AZ$907,$BZ385,DC385)</f>
        <v>#N/A</v>
      </c>
      <c r="AW385" s="31" t="e">
        <f aca="false">INDEX(Curves!$A$12:$AZ$907,$BZ385,DD385)</f>
        <v>#N/A</v>
      </c>
      <c r="AX385" s="31" t="e">
        <f aca="false">INDEX(Curves!$A$12:$AZ$907,$BZ385,DE385)</f>
        <v>#N/A</v>
      </c>
      <c r="AY385" s="31"/>
      <c r="AZ385" s="31" t="e">
        <f aca="false">INDEX(Curves!$A$12:$AZ$907,$BZ385,DG385)</f>
        <v>#N/A</v>
      </c>
      <c r="BA385" s="31" t="e">
        <f aca="false">INDEX(Curves!$A$12:$AZ$907,$BZ385,DH385)</f>
        <v>#N/A</v>
      </c>
      <c r="BB385" s="31" t="e">
        <f aca="false">INDEX(Curves!$A$12:$AZ$907,$BZ385,DI385)</f>
        <v>#N/A</v>
      </c>
      <c r="BC385" s="31"/>
      <c r="BD385" s="31" t="e">
        <f aca="false">INDEX(Curves!$A$12:$AZ$907,$BZ385,DK385)</f>
        <v>#N/A</v>
      </c>
      <c r="BE385" s="31" t="e">
        <f aca="false">INDEX(Curves!$A$12:$AZ$907,$BZ385,DL385)</f>
        <v>#N/A</v>
      </c>
      <c r="BF385" s="31" t="e">
        <f aca="false">INDEX(Curves!$A$12:$AZ$907,$BZ385,DM385)</f>
        <v>#N/A</v>
      </c>
      <c r="BG385" s="31"/>
      <c r="BH385" s="31" t="e">
        <f aca="false">INDEX(Curves!$A$12:$AZ$907,$BZ385,DO385)</f>
        <v>#N/A</v>
      </c>
      <c r="BI385" s="31" t="e">
        <f aca="false">INDEX(Curves!$A$12:$AZ$907,$BZ385,DP385)</f>
        <v>#N/A</v>
      </c>
      <c r="BJ385" s="31" t="e">
        <f aca="false">INDEX(Curves!$A$12:$AZ$907,$BZ385,DQ385)</f>
        <v>#N/A</v>
      </c>
      <c r="BK385" s="0"/>
      <c r="BL385" s="0"/>
      <c r="BM385" s="51" t="n">
        <f aca="false">BM384</f>
        <v>35916</v>
      </c>
      <c r="BN385" s="51" t="n">
        <f aca="false">EOMONTH(BM385,1)</f>
        <v>35976</v>
      </c>
      <c r="BO385" s="51" t="n">
        <f aca="false">EOMONTH(BN385,1)</f>
        <v>36007</v>
      </c>
      <c r="BP385" s="51" t="n">
        <f aca="false">EOMONTH(BO385,1)</f>
        <v>36038</v>
      </c>
      <c r="BQ385" s="51" t="n">
        <f aca="false">EOMONTH(BP385,1)</f>
        <v>36068</v>
      </c>
      <c r="BR385" s="51" t="n">
        <f aca="false">EOMONTH(BQ385,1)</f>
        <v>36099</v>
      </c>
      <c r="BS385" s="51" t="n">
        <f aca="false">EOMONTH(BR385,1)</f>
        <v>36129</v>
      </c>
      <c r="BT385" s="51" t="n">
        <f aca="false">EOMONTH(BS385,1)</f>
        <v>36160</v>
      </c>
      <c r="BU385" s="51" t="n">
        <f aca="false">EOMONTH(BT385,1)</f>
        <v>36191</v>
      </c>
      <c r="BV385" s="51" t="n">
        <f aca="false">EOMONTH(BU385,1)</f>
        <v>36219</v>
      </c>
      <c r="BW385" s="51" t="n">
        <f aca="false">EOMONTH(BV385,1)</f>
        <v>36250</v>
      </c>
      <c r="BX385" s="52"/>
      <c r="BZ385" s="34" t="e">
        <f aca="false">MATCH(C385,Curves!$C$12:$C$433,0)</f>
        <v>#N/A</v>
      </c>
      <c r="CA385" s="34" t="n">
        <f aca="false">MATCH(CONCATENATE("NG ",TEXT($BM385,"mmm-yyyy")),Curves!$11:$11,0)</f>
        <v>20</v>
      </c>
      <c r="CB385" s="34" t="n">
        <f aca="false">MATCH(CONCATENATE("B ",TEXT($BM385,"mmm-yyyy")),Curves!$11:$11,0)</f>
        <v>8</v>
      </c>
      <c r="CC385" s="34" t="n">
        <f aca="false">MATCH(CONCATENATE("DISC ",TEXT($BM385,"mmm-yyyy")),Curves!$11:$11,0)</f>
        <v>32</v>
      </c>
      <c r="CD385" s="34"/>
      <c r="CE385" s="34" t="n">
        <f aca="false">MATCH(CONCATENATE("NG ",TEXT($BN385,"mmm-yyyy")),Curves!$11:$11,0)</f>
        <v>21</v>
      </c>
      <c r="CF385" s="34" t="n">
        <f aca="false">MATCH(CONCATENATE("B ",TEXT($BN385,"mmm-yyyy")),Curves!$11:$11,0)</f>
        <v>9</v>
      </c>
      <c r="CG385" s="34" t="n">
        <f aca="false">MATCH(CONCATENATE("DISC ",TEXT($BN385,"mmm-yyyy")),Curves!$11:$11,0)</f>
        <v>33</v>
      </c>
      <c r="CH385" s="34"/>
      <c r="CI385" s="34" t="n">
        <f aca="false">MATCH(CONCATENATE("NG ",TEXT($BO385,"mmm-yyyy")),Curves!$11:$11,0)</f>
        <v>22</v>
      </c>
      <c r="CJ385" s="34" t="n">
        <f aca="false">MATCH(CONCATENATE("B ",TEXT($BO385,"mmm-yyyy")),Curves!$11:$11,0)</f>
        <v>10</v>
      </c>
      <c r="CK385" s="34" t="n">
        <f aca="false">MATCH(CONCATENATE("DISC ",TEXT($BO385,"mmm-yyyy")),Curves!$11:$11,0)</f>
        <v>34</v>
      </c>
      <c r="CL385" s="34"/>
      <c r="CM385" s="34" t="n">
        <f aca="false">MATCH(CONCATENATE("NG ",TEXT($BP385,"mmm-yyyy")),Curves!$11:$11,0)</f>
        <v>23</v>
      </c>
      <c r="CN385" s="34" t="n">
        <f aca="false">MATCH(CONCATENATE("B ",TEXT($BP385,"mmm-yyyy")),Curves!$11:$11,0)</f>
        <v>11</v>
      </c>
      <c r="CO385" s="34" t="n">
        <f aca="false">MATCH(CONCATENATE("DISC ",TEXT($BP385,"mmm-yyyy")),Curves!$11:$11,0)</f>
        <v>35</v>
      </c>
      <c r="CP385" s="34"/>
      <c r="CQ385" s="34" t="n">
        <f aca="false">MATCH(CONCATENATE("NG ",TEXT($BQ385,"mmm-yyyy")),Curves!$11:$11,0)</f>
        <v>24</v>
      </c>
      <c r="CR385" s="34" t="n">
        <f aca="false">MATCH(CONCATENATE("B ",TEXT($BQ385,"mmm-yyyy")),Curves!$11:$11,0)</f>
        <v>12</v>
      </c>
      <c r="CS385" s="34" t="n">
        <f aca="false">MATCH(CONCATENATE("DISC ",TEXT($BQ385,"mmm-yyyy")),Curves!$11:$11,0)</f>
        <v>36</v>
      </c>
      <c r="CT385" s="34"/>
      <c r="CU385" s="34" t="n">
        <f aca="false">MATCH(CONCATENATE("NG ",TEXT($BR385,"mmm-yyyy")),Curves!$11:$11,0)</f>
        <v>25</v>
      </c>
      <c r="CV385" s="34" t="n">
        <f aca="false">MATCH(CONCATENATE("B ",TEXT($BR385,"mmm-yyyy")),Curves!$11:$11,0)</f>
        <v>13</v>
      </c>
      <c r="CW385" s="34" t="n">
        <f aca="false">MATCH(CONCATENATE("DISC ",TEXT($BR385,"mmm-yyyy")),Curves!$11:$11,0)</f>
        <v>37</v>
      </c>
      <c r="CX385" s="34"/>
      <c r="CY385" s="34" t="n">
        <f aca="false">MATCH(CONCATENATE("NG ",TEXT($BS385,"mmm-yyyy")),Curves!$11:$11,0)</f>
        <v>26</v>
      </c>
      <c r="CZ385" s="34" t="n">
        <f aca="false">MATCH(CONCATENATE("B ",TEXT($BS385,"mmm-yyyy")),Curves!$11:$11,0)</f>
        <v>14</v>
      </c>
      <c r="DA385" s="34" t="n">
        <f aca="false">MATCH(CONCATENATE("DISC ",TEXT($BS385,"mmm-yyyy")),Curves!$11:$11,0)</f>
        <v>38</v>
      </c>
      <c r="DB385" s="34"/>
      <c r="DC385" s="34" t="n">
        <f aca="false">MATCH(CONCATENATE("NG ",TEXT($BT385,"mmm-yyyy")),Curves!$11:$11,0)</f>
        <v>27</v>
      </c>
      <c r="DD385" s="34" t="n">
        <f aca="false">MATCH(CONCATENATE("B ",TEXT($BT385,"mmm-yyyy")),Curves!$11:$11,0)</f>
        <v>15</v>
      </c>
      <c r="DE385" s="34" t="n">
        <f aca="false">MATCH(CONCATENATE("DISC ",TEXT($BT385,"mmm-yyyy")),Curves!$11:$11,0)</f>
        <v>39</v>
      </c>
      <c r="DF385" s="34"/>
      <c r="DG385" s="34" t="n">
        <f aca="false">MATCH(CONCATENATE("NG ",TEXT($BU385,"mmm-yyyy")),Curves!$11:$11,0)</f>
        <v>28</v>
      </c>
      <c r="DH385" s="34" t="n">
        <f aca="false">MATCH(CONCATENATE("B ",TEXT($BU385,"mmm-yyyy")),Curves!$11:$11,0)</f>
        <v>16</v>
      </c>
      <c r="DI385" s="34" t="n">
        <f aca="false">MATCH(CONCATENATE("DISC ",TEXT($BU385,"mmm-yyyy")),Curves!$11:$11,0)</f>
        <v>40</v>
      </c>
      <c r="DK385" s="34" t="n">
        <f aca="false">MATCH(CONCATENATE("NG ",TEXT($BV385,"mmm-yyyy")),Curves!$11:$11,0)</f>
        <v>29</v>
      </c>
      <c r="DL385" s="34" t="n">
        <f aca="false">MATCH(CONCATENATE("B ",TEXT($BV385,"mmm-yyyy")),Curves!$11:$11,0)</f>
        <v>17</v>
      </c>
      <c r="DM385" s="34" t="n">
        <f aca="false">MATCH(CONCATENATE("DISC ",TEXT($BV385,"mmm-yyyy")),Curves!$11:$11,0)</f>
        <v>41</v>
      </c>
      <c r="DO385" s="34" t="n">
        <f aca="false">MATCH(CONCATENATE("NG ",TEXT($BW385,"mmm-yyyy")),Curves!$11:$11,0)</f>
        <v>30</v>
      </c>
      <c r="DP385" s="34" t="n">
        <f aca="false">MATCH(CONCATENATE("B ",TEXT($BW385,"mmm-yyyy")),Curves!$11:$11,0)</f>
        <v>18</v>
      </c>
      <c r="DQ385" s="34" t="n">
        <f aca="false">MATCH(CONCATENATE("DISC ",TEXT($BW385,"mmm-yyyy")),Curves!$11:$11,0)</f>
        <v>42</v>
      </c>
    </row>
    <row r="386" customFormat="false" ht="12.75" hidden="false" customHeight="false" outlineLevel="0" collapsed="false">
      <c r="B386" s="26" t="str">
        <f aca="false">IF(C386&lt;&gt;"",IF(C386&gt;=(WORKDAY(EOMONTH(C386,0)+1,-2)),EOMONTH(EOMONTH(C386,0)+1,0)+1,EOMONTH(C386,0)+1),"")</f>
        <v/>
      </c>
      <c r="C386" s="45" t="str">
        <f aca="false">IF(Curves!C395&lt;&gt;"",Curves!C395,"")</f>
        <v/>
      </c>
      <c r="D386" s="46"/>
      <c r="E386" s="47" t="e">
        <f aca="false">(T386+U386)*V386</f>
        <v>#N/A</v>
      </c>
      <c r="F386" s="47" t="e">
        <f aca="false">(X386+Y386)*Z386</f>
        <v>#N/A</v>
      </c>
      <c r="G386" s="47" t="e">
        <f aca="false">(AB386+AC386)*AD386</f>
        <v>#N/A</v>
      </c>
      <c r="H386" s="47" t="e">
        <f aca="false">(AF386+AG386)*AH386</f>
        <v>#N/A</v>
      </c>
      <c r="I386" s="47" t="e">
        <f aca="false">(AJ386+AK386)*AL386</f>
        <v>#N/A</v>
      </c>
      <c r="J386" s="47" t="e">
        <f aca="false">(AN386+AO386)*AP386</f>
        <v>#N/A</v>
      </c>
      <c r="K386" s="47" t="e">
        <f aca="false">(AR386+AS386)*AT386</f>
        <v>#N/A</v>
      </c>
      <c r="L386" s="47" t="e">
        <f aca="false">(AV386+AW386)*AX386</f>
        <v>#N/A</v>
      </c>
      <c r="M386" s="47" t="e">
        <f aca="false">(AZ386+BA386)*BB386</f>
        <v>#N/A</v>
      </c>
      <c r="N386" s="47" t="e">
        <f aca="false">(BD386+BE386)*BF386</f>
        <v>#N/A</v>
      </c>
      <c r="O386" s="48" t="e">
        <f aca="false">(BH386+BI386)*BJ386</f>
        <v>#N/A</v>
      </c>
      <c r="P386" s="49" t="e">
        <f aca="false">MAX(E386:O386)</f>
        <v>#N/A</v>
      </c>
      <c r="Q386" s="49" t="e">
        <f aca="false">MIN(O386)</f>
        <v>#N/A</v>
      </c>
      <c r="R386" s="50" t="e">
        <f aca="false">P386-Q386</f>
        <v>#N/A</v>
      </c>
      <c r="T386" s="31" t="e">
        <f aca="false">INDEX(Curves!$A$12:$AZ$907,$BZ386,CA386)</f>
        <v>#N/A</v>
      </c>
      <c r="U386" s="31" t="e">
        <f aca="false">INDEX(Curves!$A$12:$AZ$907,$BZ386,CB386)</f>
        <v>#N/A</v>
      </c>
      <c r="V386" s="31" t="e">
        <f aca="false">INDEX(Curves!$A$12:$AZ$907,$BZ386,CC386)</f>
        <v>#N/A</v>
      </c>
      <c r="W386" s="31"/>
      <c r="X386" s="31" t="e">
        <f aca="false">INDEX(Curves!$A$12:$AZ$907,$BZ386,CE386)</f>
        <v>#N/A</v>
      </c>
      <c r="Y386" s="31" t="e">
        <f aca="false">INDEX(Curves!$A$12:$AZ$907,$BZ386,CF386)</f>
        <v>#N/A</v>
      </c>
      <c r="Z386" s="31" t="e">
        <f aca="false">INDEX(Curves!$A$12:$AZ$907,$BZ386,CG386)</f>
        <v>#N/A</v>
      </c>
      <c r="AA386" s="31"/>
      <c r="AB386" s="31" t="e">
        <f aca="false">INDEX(Curves!$A$12:$AZ$907,$BZ386,CI386)</f>
        <v>#N/A</v>
      </c>
      <c r="AC386" s="31" t="e">
        <f aca="false">INDEX(Curves!$A$12:$AZ$907,$BZ386,CJ386)</f>
        <v>#N/A</v>
      </c>
      <c r="AD386" s="31" t="e">
        <f aca="false">INDEX(Curves!$A$12:$AZ$907,$BZ386,CK386)</f>
        <v>#N/A</v>
      </c>
      <c r="AE386" s="31"/>
      <c r="AF386" s="31" t="e">
        <f aca="false">INDEX(Curves!$A$12:$AZ$907,$BZ386,CM386)</f>
        <v>#N/A</v>
      </c>
      <c r="AG386" s="31" t="e">
        <f aca="false">INDEX(Curves!$A$12:$AZ$907,$BZ386,CN386)</f>
        <v>#N/A</v>
      </c>
      <c r="AH386" s="31" t="e">
        <f aca="false">INDEX(Curves!$A$12:$AZ$907,$BZ386,CO386)</f>
        <v>#N/A</v>
      </c>
      <c r="AI386" s="31"/>
      <c r="AJ386" s="31" t="e">
        <f aca="false">INDEX(Curves!$A$12:$AZ$907,$BZ386,CQ386)</f>
        <v>#N/A</v>
      </c>
      <c r="AK386" s="31" t="e">
        <f aca="false">INDEX(Curves!$A$12:$AZ$907,$BZ386,CR386)</f>
        <v>#N/A</v>
      </c>
      <c r="AL386" s="31" t="e">
        <f aca="false">INDEX(Curves!$A$12:$AZ$907,$BZ386,CS386)</f>
        <v>#N/A</v>
      </c>
      <c r="AM386" s="31"/>
      <c r="AN386" s="31" t="e">
        <f aca="false">INDEX(Curves!$A$12:$AZ$907,$BZ386,CU386)</f>
        <v>#N/A</v>
      </c>
      <c r="AO386" s="31" t="e">
        <f aca="false">INDEX(Curves!$A$12:$AZ$907,$BZ386,CV386)</f>
        <v>#N/A</v>
      </c>
      <c r="AP386" s="31" t="e">
        <f aca="false">INDEX(Curves!$A$12:$AZ$907,$BZ386,CW386)</f>
        <v>#N/A</v>
      </c>
      <c r="AQ386" s="31"/>
      <c r="AR386" s="31" t="e">
        <f aca="false">INDEX(Curves!$A$12:$AZ$907,$BZ386,CY386)</f>
        <v>#N/A</v>
      </c>
      <c r="AS386" s="31" t="e">
        <f aca="false">INDEX(Curves!$A$12:$AZ$907,$BZ386,CZ386)</f>
        <v>#N/A</v>
      </c>
      <c r="AT386" s="31" t="e">
        <f aca="false">INDEX(Curves!$A$12:$AZ$907,$BZ386,DA386)</f>
        <v>#N/A</v>
      </c>
      <c r="AU386" s="31"/>
      <c r="AV386" s="31" t="e">
        <f aca="false">INDEX(Curves!$A$12:$AZ$907,$BZ386,DC386)</f>
        <v>#N/A</v>
      </c>
      <c r="AW386" s="31" t="e">
        <f aca="false">INDEX(Curves!$A$12:$AZ$907,$BZ386,DD386)</f>
        <v>#N/A</v>
      </c>
      <c r="AX386" s="31" t="e">
        <f aca="false">INDEX(Curves!$A$12:$AZ$907,$BZ386,DE386)</f>
        <v>#N/A</v>
      </c>
      <c r="AY386" s="31"/>
      <c r="AZ386" s="31" t="e">
        <f aca="false">INDEX(Curves!$A$12:$AZ$907,$BZ386,DG386)</f>
        <v>#N/A</v>
      </c>
      <c r="BA386" s="31" t="e">
        <f aca="false">INDEX(Curves!$A$12:$AZ$907,$BZ386,DH386)</f>
        <v>#N/A</v>
      </c>
      <c r="BB386" s="31" t="e">
        <f aca="false">INDEX(Curves!$A$12:$AZ$907,$BZ386,DI386)</f>
        <v>#N/A</v>
      </c>
      <c r="BC386" s="31"/>
      <c r="BD386" s="31" t="e">
        <f aca="false">INDEX(Curves!$A$12:$AZ$907,$BZ386,DK386)</f>
        <v>#N/A</v>
      </c>
      <c r="BE386" s="31" t="e">
        <f aca="false">INDEX(Curves!$A$12:$AZ$907,$BZ386,DL386)</f>
        <v>#N/A</v>
      </c>
      <c r="BF386" s="31" t="e">
        <f aca="false">INDEX(Curves!$A$12:$AZ$907,$BZ386,DM386)</f>
        <v>#N/A</v>
      </c>
      <c r="BG386" s="31"/>
      <c r="BH386" s="31" t="e">
        <f aca="false">INDEX(Curves!$A$12:$AZ$907,$BZ386,DO386)</f>
        <v>#N/A</v>
      </c>
      <c r="BI386" s="31" t="e">
        <f aca="false">INDEX(Curves!$A$12:$AZ$907,$BZ386,DP386)</f>
        <v>#N/A</v>
      </c>
      <c r="BJ386" s="31" t="e">
        <f aca="false">INDEX(Curves!$A$12:$AZ$907,$BZ386,DQ386)</f>
        <v>#N/A</v>
      </c>
      <c r="BK386" s="0"/>
      <c r="BL386" s="0"/>
      <c r="BM386" s="51" t="n">
        <f aca="false">BM385</f>
        <v>35916</v>
      </c>
      <c r="BN386" s="51" t="n">
        <f aca="false">EOMONTH(BM386,1)</f>
        <v>35976</v>
      </c>
      <c r="BO386" s="51" t="n">
        <f aca="false">EOMONTH(BN386,1)</f>
        <v>36007</v>
      </c>
      <c r="BP386" s="51" t="n">
        <f aca="false">EOMONTH(BO386,1)</f>
        <v>36038</v>
      </c>
      <c r="BQ386" s="51" t="n">
        <f aca="false">EOMONTH(BP386,1)</f>
        <v>36068</v>
      </c>
      <c r="BR386" s="51" t="n">
        <f aca="false">EOMONTH(BQ386,1)</f>
        <v>36099</v>
      </c>
      <c r="BS386" s="51" t="n">
        <f aca="false">EOMONTH(BR386,1)</f>
        <v>36129</v>
      </c>
      <c r="BT386" s="51" t="n">
        <f aca="false">EOMONTH(BS386,1)</f>
        <v>36160</v>
      </c>
      <c r="BU386" s="51" t="n">
        <f aca="false">EOMONTH(BT386,1)</f>
        <v>36191</v>
      </c>
      <c r="BV386" s="51" t="n">
        <f aca="false">EOMONTH(BU386,1)</f>
        <v>36219</v>
      </c>
      <c r="BW386" s="51" t="n">
        <f aca="false">EOMONTH(BV386,1)</f>
        <v>36250</v>
      </c>
      <c r="BX386" s="52"/>
      <c r="BZ386" s="34" t="e">
        <f aca="false">MATCH(C386,Curves!$C$12:$C$433,0)</f>
        <v>#N/A</v>
      </c>
      <c r="CA386" s="34" t="n">
        <f aca="false">MATCH(CONCATENATE("NG ",TEXT($BM386,"mmm-yyyy")),Curves!$11:$11,0)</f>
        <v>20</v>
      </c>
      <c r="CB386" s="34" t="n">
        <f aca="false">MATCH(CONCATENATE("B ",TEXT($BM386,"mmm-yyyy")),Curves!$11:$11,0)</f>
        <v>8</v>
      </c>
      <c r="CC386" s="34" t="n">
        <f aca="false">MATCH(CONCATENATE("DISC ",TEXT($BM386,"mmm-yyyy")),Curves!$11:$11,0)</f>
        <v>32</v>
      </c>
      <c r="CD386" s="34"/>
      <c r="CE386" s="34" t="n">
        <f aca="false">MATCH(CONCATENATE("NG ",TEXT($BN386,"mmm-yyyy")),Curves!$11:$11,0)</f>
        <v>21</v>
      </c>
      <c r="CF386" s="34" t="n">
        <f aca="false">MATCH(CONCATENATE("B ",TEXT($BN386,"mmm-yyyy")),Curves!$11:$11,0)</f>
        <v>9</v>
      </c>
      <c r="CG386" s="34" t="n">
        <f aca="false">MATCH(CONCATENATE("DISC ",TEXT($BN386,"mmm-yyyy")),Curves!$11:$11,0)</f>
        <v>33</v>
      </c>
      <c r="CH386" s="34"/>
      <c r="CI386" s="34" t="n">
        <f aca="false">MATCH(CONCATENATE("NG ",TEXT($BO386,"mmm-yyyy")),Curves!$11:$11,0)</f>
        <v>22</v>
      </c>
      <c r="CJ386" s="34" t="n">
        <f aca="false">MATCH(CONCATENATE("B ",TEXT($BO386,"mmm-yyyy")),Curves!$11:$11,0)</f>
        <v>10</v>
      </c>
      <c r="CK386" s="34" t="n">
        <f aca="false">MATCH(CONCATENATE("DISC ",TEXT($BO386,"mmm-yyyy")),Curves!$11:$11,0)</f>
        <v>34</v>
      </c>
      <c r="CL386" s="34"/>
      <c r="CM386" s="34" t="n">
        <f aca="false">MATCH(CONCATENATE("NG ",TEXT($BP386,"mmm-yyyy")),Curves!$11:$11,0)</f>
        <v>23</v>
      </c>
      <c r="CN386" s="34" t="n">
        <f aca="false">MATCH(CONCATENATE("B ",TEXT($BP386,"mmm-yyyy")),Curves!$11:$11,0)</f>
        <v>11</v>
      </c>
      <c r="CO386" s="34" t="n">
        <f aca="false">MATCH(CONCATENATE("DISC ",TEXT($BP386,"mmm-yyyy")),Curves!$11:$11,0)</f>
        <v>35</v>
      </c>
      <c r="CP386" s="34"/>
      <c r="CQ386" s="34" t="n">
        <f aca="false">MATCH(CONCATENATE("NG ",TEXT($BQ386,"mmm-yyyy")),Curves!$11:$11,0)</f>
        <v>24</v>
      </c>
      <c r="CR386" s="34" t="n">
        <f aca="false">MATCH(CONCATENATE("B ",TEXT($BQ386,"mmm-yyyy")),Curves!$11:$11,0)</f>
        <v>12</v>
      </c>
      <c r="CS386" s="34" t="n">
        <f aca="false">MATCH(CONCATENATE("DISC ",TEXT($BQ386,"mmm-yyyy")),Curves!$11:$11,0)</f>
        <v>36</v>
      </c>
      <c r="CT386" s="34"/>
      <c r="CU386" s="34" t="n">
        <f aca="false">MATCH(CONCATENATE("NG ",TEXT($BR386,"mmm-yyyy")),Curves!$11:$11,0)</f>
        <v>25</v>
      </c>
      <c r="CV386" s="34" t="n">
        <f aca="false">MATCH(CONCATENATE("B ",TEXT($BR386,"mmm-yyyy")),Curves!$11:$11,0)</f>
        <v>13</v>
      </c>
      <c r="CW386" s="34" t="n">
        <f aca="false">MATCH(CONCATENATE("DISC ",TEXT($BR386,"mmm-yyyy")),Curves!$11:$11,0)</f>
        <v>37</v>
      </c>
      <c r="CX386" s="34"/>
      <c r="CY386" s="34" t="n">
        <f aca="false">MATCH(CONCATENATE("NG ",TEXT($BS386,"mmm-yyyy")),Curves!$11:$11,0)</f>
        <v>26</v>
      </c>
      <c r="CZ386" s="34" t="n">
        <f aca="false">MATCH(CONCATENATE("B ",TEXT($BS386,"mmm-yyyy")),Curves!$11:$11,0)</f>
        <v>14</v>
      </c>
      <c r="DA386" s="34" t="n">
        <f aca="false">MATCH(CONCATENATE("DISC ",TEXT($BS386,"mmm-yyyy")),Curves!$11:$11,0)</f>
        <v>38</v>
      </c>
      <c r="DB386" s="34"/>
      <c r="DC386" s="34" t="n">
        <f aca="false">MATCH(CONCATENATE("NG ",TEXT($BT386,"mmm-yyyy")),Curves!$11:$11,0)</f>
        <v>27</v>
      </c>
      <c r="DD386" s="34" t="n">
        <f aca="false">MATCH(CONCATENATE("B ",TEXT($BT386,"mmm-yyyy")),Curves!$11:$11,0)</f>
        <v>15</v>
      </c>
      <c r="DE386" s="34" t="n">
        <f aca="false">MATCH(CONCATENATE("DISC ",TEXT($BT386,"mmm-yyyy")),Curves!$11:$11,0)</f>
        <v>39</v>
      </c>
      <c r="DF386" s="34"/>
      <c r="DG386" s="34" t="n">
        <f aca="false">MATCH(CONCATENATE("NG ",TEXT($BU386,"mmm-yyyy")),Curves!$11:$11,0)</f>
        <v>28</v>
      </c>
      <c r="DH386" s="34" t="n">
        <f aca="false">MATCH(CONCATENATE("B ",TEXT($BU386,"mmm-yyyy")),Curves!$11:$11,0)</f>
        <v>16</v>
      </c>
      <c r="DI386" s="34" t="n">
        <f aca="false">MATCH(CONCATENATE("DISC ",TEXT($BU386,"mmm-yyyy")),Curves!$11:$11,0)</f>
        <v>40</v>
      </c>
      <c r="DK386" s="34" t="n">
        <f aca="false">MATCH(CONCATENATE("NG ",TEXT($BV386,"mmm-yyyy")),Curves!$11:$11,0)</f>
        <v>29</v>
      </c>
      <c r="DL386" s="34" t="n">
        <f aca="false">MATCH(CONCATENATE("B ",TEXT($BV386,"mmm-yyyy")),Curves!$11:$11,0)</f>
        <v>17</v>
      </c>
      <c r="DM386" s="34" t="n">
        <f aca="false">MATCH(CONCATENATE("DISC ",TEXT($BV386,"mmm-yyyy")),Curves!$11:$11,0)</f>
        <v>41</v>
      </c>
      <c r="DO386" s="34" t="n">
        <f aca="false">MATCH(CONCATENATE("NG ",TEXT($BW386,"mmm-yyyy")),Curves!$11:$11,0)</f>
        <v>30</v>
      </c>
      <c r="DP386" s="34" t="n">
        <f aca="false">MATCH(CONCATENATE("B ",TEXT($BW386,"mmm-yyyy")),Curves!$11:$11,0)</f>
        <v>18</v>
      </c>
      <c r="DQ386" s="34" t="n">
        <f aca="false">MATCH(CONCATENATE("DISC ",TEXT($BW386,"mmm-yyyy")),Curves!$11:$11,0)</f>
        <v>42</v>
      </c>
    </row>
    <row r="387" customFormat="false" ht="12.75" hidden="false" customHeight="false" outlineLevel="0" collapsed="false">
      <c r="B387" s="26" t="str">
        <f aca="false">IF(C387&lt;&gt;"",IF(C387&gt;=(WORKDAY(EOMONTH(C387,0)+1,-2)),EOMONTH(EOMONTH(C387,0)+1,0)+1,EOMONTH(C387,0)+1),"")</f>
        <v/>
      </c>
      <c r="C387" s="45" t="str">
        <f aca="false">IF(Curves!C396&lt;&gt;"",Curves!C396,"")</f>
        <v/>
      </c>
      <c r="D387" s="46"/>
      <c r="E387" s="47" t="e">
        <f aca="false">(T387+U387)*V387</f>
        <v>#N/A</v>
      </c>
      <c r="F387" s="47" t="e">
        <f aca="false">(X387+Y387)*Z387</f>
        <v>#N/A</v>
      </c>
      <c r="G387" s="47" t="e">
        <f aca="false">(AB387+AC387)*AD387</f>
        <v>#N/A</v>
      </c>
      <c r="H387" s="47" t="e">
        <f aca="false">(AF387+AG387)*AH387</f>
        <v>#N/A</v>
      </c>
      <c r="I387" s="47" t="e">
        <f aca="false">(AJ387+AK387)*AL387</f>
        <v>#N/A</v>
      </c>
      <c r="J387" s="47" t="e">
        <f aca="false">(AN387+AO387)*AP387</f>
        <v>#N/A</v>
      </c>
      <c r="K387" s="47" t="e">
        <f aca="false">(AR387+AS387)*AT387</f>
        <v>#N/A</v>
      </c>
      <c r="L387" s="47" t="e">
        <f aca="false">(AV387+AW387)*AX387</f>
        <v>#N/A</v>
      </c>
      <c r="M387" s="47" t="e">
        <f aca="false">(AZ387+BA387)*BB387</f>
        <v>#N/A</v>
      </c>
      <c r="N387" s="47" t="e">
        <f aca="false">(BD387+BE387)*BF387</f>
        <v>#N/A</v>
      </c>
      <c r="O387" s="48" t="e">
        <f aca="false">(BH387+BI387)*BJ387</f>
        <v>#N/A</v>
      </c>
      <c r="P387" s="49" t="e">
        <f aca="false">MAX(E387:O387)</f>
        <v>#N/A</v>
      </c>
      <c r="Q387" s="49" t="e">
        <f aca="false">MIN(O387)</f>
        <v>#N/A</v>
      </c>
      <c r="R387" s="50" t="e">
        <f aca="false">P387-Q387</f>
        <v>#N/A</v>
      </c>
      <c r="T387" s="31" t="e">
        <f aca="false">INDEX(Curves!$A$12:$AZ$907,$BZ387,CA387)</f>
        <v>#N/A</v>
      </c>
      <c r="U387" s="31" t="e">
        <f aca="false">INDEX(Curves!$A$12:$AZ$907,$BZ387,CB387)</f>
        <v>#N/A</v>
      </c>
      <c r="V387" s="31" t="e">
        <f aca="false">INDEX(Curves!$A$12:$AZ$907,$BZ387,CC387)</f>
        <v>#N/A</v>
      </c>
      <c r="W387" s="31"/>
      <c r="X387" s="31" t="e">
        <f aca="false">INDEX(Curves!$A$12:$AZ$907,$BZ387,CE387)</f>
        <v>#N/A</v>
      </c>
      <c r="Y387" s="31" t="e">
        <f aca="false">INDEX(Curves!$A$12:$AZ$907,$BZ387,CF387)</f>
        <v>#N/A</v>
      </c>
      <c r="Z387" s="31" t="e">
        <f aca="false">INDEX(Curves!$A$12:$AZ$907,$BZ387,CG387)</f>
        <v>#N/A</v>
      </c>
      <c r="AA387" s="31"/>
      <c r="AB387" s="31" t="e">
        <f aca="false">INDEX(Curves!$A$12:$AZ$907,$BZ387,CI387)</f>
        <v>#N/A</v>
      </c>
      <c r="AC387" s="31" t="e">
        <f aca="false">INDEX(Curves!$A$12:$AZ$907,$BZ387,CJ387)</f>
        <v>#N/A</v>
      </c>
      <c r="AD387" s="31" t="e">
        <f aca="false">INDEX(Curves!$A$12:$AZ$907,$BZ387,CK387)</f>
        <v>#N/A</v>
      </c>
      <c r="AE387" s="31"/>
      <c r="AF387" s="31" t="e">
        <f aca="false">INDEX(Curves!$A$12:$AZ$907,$BZ387,CM387)</f>
        <v>#N/A</v>
      </c>
      <c r="AG387" s="31" t="e">
        <f aca="false">INDEX(Curves!$A$12:$AZ$907,$BZ387,CN387)</f>
        <v>#N/A</v>
      </c>
      <c r="AH387" s="31" t="e">
        <f aca="false">INDEX(Curves!$A$12:$AZ$907,$BZ387,CO387)</f>
        <v>#N/A</v>
      </c>
      <c r="AI387" s="31"/>
      <c r="AJ387" s="31" t="e">
        <f aca="false">INDEX(Curves!$A$12:$AZ$907,$BZ387,CQ387)</f>
        <v>#N/A</v>
      </c>
      <c r="AK387" s="31" t="e">
        <f aca="false">INDEX(Curves!$A$12:$AZ$907,$BZ387,CR387)</f>
        <v>#N/A</v>
      </c>
      <c r="AL387" s="31" t="e">
        <f aca="false">INDEX(Curves!$A$12:$AZ$907,$BZ387,CS387)</f>
        <v>#N/A</v>
      </c>
      <c r="AM387" s="31"/>
      <c r="AN387" s="31" t="e">
        <f aca="false">INDEX(Curves!$A$12:$AZ$907,$BZ387,CU387)</f>
        <v>#N/A</v>
      </c>
      <c r="AO387" s="31" t="e">
        <f aca="false">INDEX(Curves!$A$12:$AZ$907,$BZ387,CV387)</f>
        <v>#N/A</v>
      </c>
      <c r="AP387" s="31" t="e">
        <f aca="false">INDEX(Curves!$A$12:$AZ$907,$BZ387,CW387)</f>
        <v>#N/A</v>
      </c>
      <c r="AQ387" s="31"/>
      <c r="AR387" s="31" t="e">
        <f aca="false">INDEX(Curves!$A$12:$AZ$907,$BZ387,CY387)</f>
        <v>#N/A</v>
      </c>
      <c r="AS387" s="31" t="e">
        <f aca="false">INDEX(Curves!$A$12:$AZ$907,$BZ387,CZ387)</f>
        <v>#N/A</v>
      </c>
      <c r="AT387" s="31" t="e">
        <f aca="false">INDEX(Curves!$A$12:$AZ$907,$BZ387,DA387)</f>
        <v>#N/A</v>
      </c>
      <c r="AU387" s="31"/>
      <c r="AV387" s="31" t="e">
        <f aca="false">INDEX(Curves!$A$12:$AZ$907,$BZ387,DC387)</f>
        <v>#N/A</v>
      </c>
      <c r="AW387" s="31" t="e">
        <f aca="false">INDEX(Curves!$A$12:$AZ$907,$BZ387,DD387)</f>
        <v>#N/A</v>
      </c>
      <c r="AX387" s="31" t="e">
        <f aca="false">INDEX(Curves!$A$12:$AZ$907,$BZ387,DE387)</f>
        <v>#N/A</v>
      </c>
      <c r="AY387" s="31"/>
      <c r="AZ387" s="31" t="e">
        <f aca="false">INDEX(Curves!$A$12:$AZ$907,$BZ387,DG387)</f>
        <v>#N/A</v>
      </c>
      <c r="BA387" s="31" t="e">
        <f aca="false">INDEX(Curves!$A$12:$AZ$907,$BZ387,DH387)</f>
        <v>#N/A</v>
      </c>
      <c r="BB387" s="31" t="e">
        <f aca="false">INDEX(Curves!$A$12:$AZ$907,$BZ387,DI387)</f>
        <v>#N/A</v>
      </c>
      <c r="BC387" s="31"/>
      <c r="BD387" s="31" t="e">
        <f aca="false">INDEX(Curves!$A$12:$AZ$907,$BZ387,DK387)</f>
        <v>#N/A</v>
      </c>
      <c r="BE387" s="31" t="e">
        <f aca="false">INDEX(Curves!$A$12:$AZ$907,$BZ387,DL387)</f>
        <v>#N/A</v>
      </c>
      <c r="BF387" s="31" t="e">
        <f aca="false">INDEX(Curves!$A$12:$AZ$907,$BZ387,DM387)</f>
        <v>#N/A</v>
      </c>
      <c r="BG387" s="31"/>
      <c r="BH387" s="31" t="e">
        <f aca="false">INDEX(Curves!$A$12:$AZ$907,$BZ387,DO387)</f>
        <v>#N/A</v>
      </c>
      <c r="BI387" s="31" t="e">
        <f aca="false">INDEX(Curves!$A$12:$AZ$907,$BZ387,DP387)</f>
        <v>#N/A</v>
      </c>
      <c r="BJ387" s="31" t="e">
        <f aca="false">INDEX(Curves!$A$12:$AZ$907,$BZ387,DQ387)</f>
        <v>#N/A</v>
      </c>
      <c r="BK387" s="0"/>
      <c r="BL387" s="0"/>
      <c r="BM387" s="51" t="n">
        <f aca="false">BM386</f>
        <v>35916</v>
      </c>
      <c r="BN387" s="51" t="n">
        <f aca="false">EOMONTH(BM387,1)</f>
        <v>35976</v>
      </c>
      <c r="BO387" s="51" t="n">
        <f aca="false">EOMONTH(BN387,1)</f>
        <v>36007</v>
      </c>
      <c r="BP387" s="51" t="n">
        <f aca="false">EOMONTH(BO387,1)</f>
        <v>36038</v>
      </c>
      <c r="BQ387" s="51" t="n">
        <f aca="false">EOMONTH(BP387,1)</f>
        <v>36068</v>
      </c>
      <c r="BR387" s="51" t="n">
        <f aca="false">EOMONTH(BQ387,1)</f>
        <v>36099</v>
      </c>
      <c r="BS387" s="51" t="n">
        <f aca="false">EOMONTH(BR387,1)</f>
        <v>36129</v>
      </c>
      <c r="BT387" s="51" t="n">
        <f aca="false">EOMONTH(BS387,1)</f>
        <v>36160</v>
      </c>
      <c r="BU387" s="51" t="n">
        <f aca="false">EOMONTH(BT387,1)</f>
        <v>36191</v>
      </c>
      <c r="BV387" s="51" t="n">
        <f aca="false">EOMONTH(BU387,1)</f>
        <v>36219</v>
      </c>
      <c r="BW387" s="51" t="n">
        <f aca="false">EOMONTH(BV387,1)</f>
        <v>36250</v>
      </c>
      <c r="BX387" s="52"/>
      <c r="BZ387" s="34" t="e">
        <f aca="false">MATCH(C387,Curves!$C$12:$C$433,0)</f>
        <v>#N/A</v>
      </c>
      <c r="CA387" s="34" t="n">
        <f aca="false">MATCH(CONCATENATE("NG ",TEXT($BM387,"mmm-yyyy")),Curves!$11:$11,0)</f>
        <v>20</v>
      </c>
      <c r="CB387" s="34" t="n">
        <f aca="false">MATCH(CONCATENATE("B ",TEXT($BM387,"mmm-yyyy")),Curves!$11:$11,0)</f>
        <v>8</v>
      </c>
      <c r="CC387" s="34" t="n">
        <f aca="false">MATCH(CONCATENATE("DISC ",TEXT($BM387,"mmm-yyyy")),Curves!$11:$11,0)</f>
        <v>32</v>
      </c>
      <c r="CD387" s="34"/>
      <c r="CE387" s="34" t="n">
        <f aca="false">MATCH(CONCATENATE("NG ",TEXT($BN387,"mmm-yyyy")),Curves!$11:$11,0)</f>
        <v>21</v>
      </c>
      <c r="CF387" s="34" t="n">
        <f aca="false">MATCH(CONCATENATE("B ",TEXT($BN387,"mmm-yyyy")),Curves!$11:$11,0)</f>
        <v>9</v>
      </c>
      <c r="CG387" s="34" t="n">
        <f aca="false">MATCH(CONCATENATE("DISC ",TEXT($BN387,"mmm-yyyy")),Curves!$11:$11,0)</f>
        <v>33</v>
      </c>
      <c r="CH387" s="34"/>
      <c r="CI387" s="34" t="n">
        <f aca="false">MATCH(CONCATENATE("NG ",TEXT($BO387,"mmm-yyyy")),Curves!$11:$11,0)</f>
        <v>22</v>
      </c>
      <c r="CJ387" s="34" t="n">
        <f aca="false">MATCH(CONCATENATE("B ",TEXT($BO387,"mmm-yyyy")),Curves!$11:$11,0)</f>
        <v>10</v>
      </c>
      <c r="CK387" s="34" t="n">
        <f aca="false">MATCH(CONCATENATE("DISC ",TEXT($BO387,"mmm-yyyy")),Curves!$11:$11,0)</f>
        <v>34</v>
      </c>
      <c r="CL387" s="34"/>
      <c r="CM387" s="34" t="n">
        <f aca="false">MATCH(CONCATENATE("NG ",TEXT($BP387,"mmm-yyyy")),Curves!$11:$11,0)</f>
        <v>23</v>
      </c>
      <c r="CN387" s="34" t="n">
        <f aca="false">MATCH(CONCATENATE("B ",TEXT($BP387,"mmm-yyyy")),Curves!$11:$11,0)</f>
        <v>11</v>
      </c>
      <c r="CO387" s="34" t="n">
        <f aca="false">MATCH(CONCATENATE("DISC ",TEXT($BP387,"mmm-yyyy")),Curves!$11:$11,0)</f>
        <v>35</v>
      </c>
      <c r="CP387" s="34"/>
      <c r="CQ387" s="34" t="n">
        <f aca="false">MATCH(CONCATENATE("NG ",TEXT($BQ387,"mmm-yyyy")),Curves!$11:$11,0)</f>
        <v>24</v>
      </c>
      <c r="CR387" s="34" t="n">
        <f aca="false">MATCH(CONCATENATE("B ",TEXT($BQ387,"mmm-yyyy")),Curves!$11:$11,0)</f>
        <v>12</v>
      </c>
      <c r="CS387" s="34" t="n">
        <f aca="false">MATCH(CONCATENATE("DISC ",TEXT($BQ387,"mmm-yyyy")),Curves!$11:$11,0)</f>
        <v>36</v>
      </c>
      <c r="CT387" s="34"/>
      <c r="CU387" s="34" t="n">
        <f aca="false">MATCH(CONCATENATE("NG ",TEXT($BR387,"mmm-yyyy")),Curves!$11:$11,0)</f>
        <v>25</v>
      </c>
      <c r="CV387" s="34" t="n">
        <f aca="false">MATCH(CONCATENATE("B ",TEXT($BR387,"mmm-yyyy")),Curves!$11:$11,0)</f>
        <v>13</v>
      </c>
      <c r="CW387" s="34" t="n">
        <f aca="false">MATCH(CONCATENATE("DISC ",TEXT($BR387,"mmm-yyyy")),Curves!$11:$11,0)</f>
        <v>37</v>
      </c>
      <c r="CX387" s="34"/>
      <c r="CY387" s="34" t="n">
        <f aca="false">MATCH(CONCATENATE("NG ",TEXT($BS387,"mmm-yyyy")),Curves!$11:$11,0)</f>
        <v>26</v>
      </c>
      <c r="CZ387" s="34" t="n">
        <f aca="false">MATCH(CONCATENATE("B ",TEXT($BS387,"mmm-yyyy")),Curves!$11:$11,0)</f>
        <v>14</v>
      </c>
      <c r="DA387" s="34" t="n">
        <f aca="false">MATCH(CONCATENATE("DISC ",TEXT($BS387,"mmm-yyyy")),Curves!$11:$11,0)</f>
        <v>38</v>
      </c>
      <c r="DB387" s="34"/>
      <c r="DC387" s="34" t="n">
        <f aca="false">MATCH(CONCATENATE("NG ",TEXT($BT387,"mmm-yyyy")),Curves!$11:$11,0)</f>
        <v>27</v>
      </c>
      <c r="DD387" s="34" t="n">
        <f aca="false">MATCH(CONCATENATE("B ",TEXT($BT387,"mmm-yyyy")),Curves!$11:$11,0)</f>
        <v>15</v>
      </c>
      <c r="DE387" s="34" t="n">
        <f aca="false">MATCH(CONCATENATE("DISC ",TEXT($BT387,"mmm-yyyy")),Curves!$11:$11,0)</f>
        <v>39</v>
      </c>
      <c r="DF387" s="34"/>
      <c r="DG387" s="34" t="n">
        <f aca="false">MATCH(CONCATENATE("NG ",TEXT($BU387,"mmm-yyyy")),Curves!$11:$11,0)</f>
        <v>28</v>
      </c>
      <c r="DH387" s="34" t="n">
        <f aca="false">MATCH(CONCATENATE("B ",TEXT($BU387,"mmm-yyyy")),Curves!$11:$11,0)</f>
        <v>16</v>
      </c>
      <c r="DI387" s="34" t="n">
        <f aca="false">MATCH(CONCATENATE("DISC ",TEXT($BU387,"mmm-yyyy")),Curves!$11:$11,0)</f>
        <v>40</v>
      </c>
      <c r="DK387" s="34" t="n">
        <f aca="false">MATCH(CONCATENATE("NG ",TEXT($BV387,"mmm-yyyy")),Curves!$11:$11,0)</f>
        <v>29</v>
      </c>
      <c r="DL387" s="34" t="n">
        <f aca="false">MATCH(CONCATENATE("B ",TEXT($BV387,"mmm-yyyy")),Curves!$11:$11,0)</f>
        <v>17</v>
      </c>
      <c r="DM387" s="34" t="n">
        <f aca="false">MATCH(CONCATENATE("DISC ",TEXT($BV387,"mmm-yyyy")),Curves!$11:$11,0)</f>
        <v>41</v>
      </c>
      <c r="DO387" s="34" t="n">
        <f aca="false">MATCH(CONCATENATE("NG ",TEXT($BW387,"mmm-yyyy")),Curves!$11:$11,0)</f>
        <v>30</v>
      </c>
      <c r="DP387" s="34" t="n">
        <f aca="false">MATCH(CONCATENATE("B ",TEXT($BW387,"mmm-yyyy")),Curves!$11:$11,0)</f>
        <v>18</v>
      </c>
      <c r="DQ387" s="34" t="n">
        <f aca="false">MATCH(CONCATENATE("DISC ",TEXT($BW387,"mmm-yyyy")),Curves!$11:$11,0)</f>
        <v>42</v>
      </c>
    </row>
    <row r="388" customFormat="false" ht="12.75" hidden="false" customHeight="false" outlineLevel="0" collapsed="false">
      <c r="B388" s="26" t="str">
        <f aca="false">IF(C388&lt;&gt;"",IF(C388&gt;=(WORKDAY(EOMONTH(C388,0)+1,-2)),EOMONTH(EOMONTH(C388,0)+1,0)+1,EOMONTH(C388,0)+1),"")</f>
        <v/>
      </c>
      <c r="C388" s="45" t="str">
        <f aca="false">IF(Curves!C397&lt;&gt;"",Curves!C397,"")</f>
        <v/>
      </c>
      <c r="D388" s="46"/>
      <c r="E388" s="47" t="e">
        <f aca="false">(T388+U388)*V388</f>
        <v>#N/A</v>
      </c>
      <c r="F388" s="47" t="e">
        <f aca="false">(X388+Y388)*Z388</f>
        <v>#N/A</v>
      </c>
      <c r="G388" s="47" t="e">
        <f aca="false">(AB388+AC388)*AD388</f>
        <v>#N/A</v>
      </c>
      <c r="H388" s="47" t="e">
        <f aca="false">(AF388+AG388)*AH388</f>
        <v>#N/A</v>
      </c>
      <c r="I388" s="47" t="e">
        <f aca="false">(AJ388+AK388)*AL388</f>
        <v>#N/A</v>
      </c>
      <c r="J388" s="47" t="e">
        <f aca="false">(AN388+AO388)*AP388</f>
        <v>#N/A</v>
      </c>
      <c r="K388" s="47" t="e">
        <f aca="false">(AR388+AS388)*AT388</f>
        <v>#N/A</v>
      </c>
      <c r="L388" s="47" t="e">
        <f aca="false">(AV388+AW388)*AX388</f>
        <v>#N/A</v>
      </c>
      <c r="M388" s="47" t="e">
        <f aca="false">(AZ388+BA388)*BB388</f>
        <v>#N/A</v>
      </c>
      <c r="N388" s="47" t="e">
        <f aca="false">(BD388+BE388)*BF388</f>
        <v>#N/A</v>
      </c>
      <c r="O388" s="48" t="e">
        <f aca="false">(BH388+BI388)*BJ388</f>
        <v>#N/A</v>
      </c>
      <c r="P388" s="49" t="e">
        <f aca="false">MAX(E388:O388)</f>
        <v>#N/A</v>
      </c>
      <c r="Q388" s="49" t="e">
        <f aca="false">MIN(O388)</f>
        <v>#N/A</v>
      </c>
      <c r="R388" s="50" t="e">
        <f aca="false">P388-Q388</f>
        <v>#N/A</v>
      </c>
      <c r="T388" s="31" t="e">
        <f aca="false">INDEX(Curves!$A$12:$AZ$907,$BZ388,CA388)</f>
        <v>#N/A</v>
      </c>
      <c r="U388" s="31" t="e">
        <f aca="false">INDEX(Curves!$A$12:$AZ$907,$BZ388,CB388)</f>
        <v>#N/A</v>
      </c>
      <c r="V388" s="31" t="e">
        <f aca="false">INDEX(Curves!$A$12:$AZ$907,$BZ388,CC388)</f>
        <v>#N/A</v>
      </c>
      <c r="W388" s="31"/>
      <c r="X388" s="31" t="e">
        <f aca="false">INDEX(Curves!$A$12:$AZ$907,$BZ388,CE388)</f>
        <v>#N/A</v>
      </c>
      <c r="Y388" s="31" t="e">
        <f aca="false">INDEX(Curves!$A$12:$AZ$907,$BZ388,CF388)</f>
        <v>#N/A</v>
      </c>
      <c r="Z388" s="31" t="e">
        <f aca="false">INDEX(Curves!$A$12:$AZ$907,$BZ388,CG388)</f>
        <v>#N/A</v>
      </c>
      <c r="AA388" s="31"/>
      <c r="AB388" s="31" t="e">
        <f aca="false">INDEX(Curves!$A$12:$AZ$907,$BZ388,CI388)</f>
        <v>#N/A</v>
      </c>
      <c r="AC388" s="31" t="e">
        <f aca="false">INDEX(Curves!$A$12:$AZ$907,$BZ388,CJ388)</f>
        <v>#N/A</v>
      </c>
      <c r="AD388" s="31" t="e">
        <f aca="false">INDEX(Curves!$A$12:$AZ$907,$BZ388,CK388)</f>
        <v>#N/A</v>
      </c>
      <c r="AE388" s="31"/>
      <c r="AF388" s="31" t="e">
        <f aca="false">INDEX(Curves!$A$12:$AZ$907,$BZ388,CM388)</f>
        <v>#N/A</v>
      </c>
      <c r="AG388" s="31" t="e">
        <f aca="false">INDEX(Curves!$A$12:$AZ$907,$BZ388,CN388)</f>
        <v>#N/A</v>
      </c>
      <c r="AH388" s="31" t="e">
        <f aca="false">INDEX(Curves!$A$12:$AZ$907,$BZ388,CO388)</f>
        <v>#N/A</v>
      </c>
      <c r="AI388" s="31"/>
      <c r="AJ388" s="31" t="e">
        <f aca="false">INDEX(Curves!$A$12:$AZ$907,$BZ388,CQ388)</f>
        <v>#N/A</v>
      </c>
      <c r="AK388" s="31" t="e">
        <f aca="false">INDEX(Curves!$A$12:$AZ$907,$BZ388,CR388)</f>
        <v>#N/A</v>
      </c>
      <c r="AL388" s="31" t="e">
        <f aca="false">INDEX(Curves!$A$12:$AZ$907,$BZ388,CS388)</f>
        <v>#N/A</v>
      </c>
      <c r="AM388" s="31"/>
      <c r="AN388" s="31" t="e">
        <f aca="false">INDEX(Curves!$A$12:$AZ$907,$BZ388,CU388)</f>
        <v>#N/A</v>
      </c>
      <c r="AO388" s="31" t="e">
        <f aca="false">INDEX(Curves!$A$12:$AZ$907,$BZ388,CV388)</f>
        <v>#N/A</v>
      </c>
      <c r="AP388" s="31" t="e">
        <f aca="false">INDEX(Curves!$A$12:$AZ$907,$BZ388,CW388)</f>
        <v>#N/A</v>
      </c>
      <c r="AQ388" s="31"/>
      <c r="AR388" s="31" t="e">
        <f aca="false">INDEX(Curves!$A$12:$AZ$907,$BZ388,CY388)</f>
        <v>#N/A</v>
      </c>
      <c r="AS388" s="31" t="e">
        <f aca="false">INDEX(Curves!$A$12:$AZ$907,$BZ388,CZ388)</f>
        <v>#N/A</v>
      </c>
      <c r="AT388" s="31" t="e">
        <f aca="false">INDEX(Curves!$A$12:$AZ$907,$BZ388,DA388)</f>
        <v>#N/A</v>
      </c>
      <c r="AU388" s="31"/>
      <c r="AV388" s="31" t="e">
        <f aca="false">INDEX(Curves!$A$12:$AZ$907,$BZ388,DC388)</f>
        <v>#N/A</v>
      </c>
      <c r="AW388" s="31" t="e">
        <f aca="false">INDEX(Curves!$A$12:$AZ$907,$BZ388,DD388)</f>
        <v>#N/A</v>
      </c>
      <c r="AX388" s="31" t="e">
        <f aca="false">INDEX(Curves!$A$12:$AZ$907,$BZ388,DE388)</f>
        <v>#N/A</v>
      </c>
      <c r="AY388" s="31"/>
      <c r="AZ388" s="31" t="e">
        <f aca="false">INDEX(Curves!$A$12:$AZ$907,$BZ388,DG388)</f>
        <v>#N/A</v>
      </c>
      <c r="BA388" s="31" t="e">
        <f aca="false">INDEX(Curves!$A$12:$AZ$907,$BZ388,DH388)</f>
        <v>#N/A</v>
      </c>
      <c r="BB388" s="31" t="e">
        <f aca="false">INDEX(Curves!$A$12:$AZ$907,$BZ388,DI388)</f>
        <v>#N/A</v>
      </c>
      <c r="BC388" s="31"/>
      <c r="BD388" s="31" t="e">
        <f aca="false">INDEX(Curves!$A$12:$AZ$907,$BZ388,DK388)</f>
        <v>#N/A</v>
      </c>
      <c r="BE388" s="31" t="e">
        <f aca="false">INDEX(Curves!$A$12:$AZ$907,$BZ388,DL388)</f>
        <v>#N/A</v>
      </c>
      <c r="BF388" s="31" t="e">
        <f aca="false">INDEX(Curves!$A$12:$AZ$907,$BZ388,DM388)</f>
        <v>#N/A</v>
      </c>
      <c r="BG388" s="31"/>
      <c r="BH388" s="31" t="e">
        <f aca="false">INDEX(Curves!$A$12:$AZ$907,$BZ388,DO388)</f>
        <v>#N/A</v>
      </c>
      <c r="BI388" s="31" t="e">
        <f aca="false">INDEX(Curves!$A$12:$AZ$907,$BZ388,DP388)</f>
        <v>#N/A</v>
      </c>
      <c r="BJ388" s="31" t="e">
        <f aca="false">INDEX(Curves!$A$12:$AZ$907,$BZ388,DQ388)</f>
        <v>#N/A</v>
      </c>
      <c r="BK388" s="0"/>
      <c r="BL388" s="0"/>
      <c r="BM388" s="51" t="n">
        <f aca="false">BM387</f>
        <v>35916</v>
      </c>
      <c r="BN388" s="51" t="n">
        <f aca="false">EOMONTH(BM388,1)</f>
        <v>35976</v>
      </c>
      <c r="BO388" s="51" t="n">
        <f aca="false">EOMONTH(BN388,1)</f>
        <v>36007</v>
      </c>
      <c r="BP388" s="51" t="n">
        <f aca="false">EOMONTH(BO388,1)</f>
        <v>36038</v>
      </c>
      <c r="BQ388" s="51" t="n">
        <f aca="false">EOMONTH(BP388,1)</f>
        <v>36068</v>
      </c>
      <c r="BR388" s="51" t="n">
        <f aca="false">EOMONTH(BQ388,1)</f>
        <v>36099</v>
      </c>
      <c r="BS388" s="51" t="n">
        <f aca="false">EOMONTH(BR388,1)</f>
        <v>36129</v>
      </c>
      <c r="BT388" s="51" t="n">
        <f aca="false">EOMONTH(BS388,1)</f>
        <v>36160</v>
      </c>
      <c r="BU388" s="51" t="n">
        <f aca="false">EOMONTH(BT388,1)</f>
        <v>36191</v>
      </c>
      <c r="BV388" s="51" t="n">
        <f aca="false">EOMONTH(BU388,1)</f>
        <v>36219</v>
      </c>
      <c r="BW388" s="51" t="n">
        <f aca="false">EOMONTH(BV388,1)</f>
        <v>36250</v>
      </c>
      <c r="BX388" s="52"/>
      <c r="BZ388" s="34" t="e">
        <f aca="false">MATCH(C388,Curves!$C$12:$C$433,0)</f>
        <v>#N/A</v>
      </c>
      <c r="CA388" s="34" t="n">
        <f aca="false">MATCH(CONCATENATE("NG ",TEXT($BM388,"mmm-yyyy")),Curves!$11:$11,0)</f>
        <v>20</v>
      </c>
      <c r="CB388" s="34" t="n">
        <f aca="false">MATCH(CONCATENATE("B ",TEXT($BM388,"mmm-yyyy")),Curves!$11:$11,0)</f>
        <v>8</v>
      </c>
      <c r="CC388" s="34" t="n">
        <f aca="false">MATCH(CONCATENATE("DISC ",TEXT($BM388,"mmm-yyyy")),Curves!$11:$11,0)</f>
        <v>32</v>
      </c>
      <c r="CD388" s="34"/>
      <c r="CE388" s="34" t="n">
        <f aca="false">MATCH(CONCATENATE("NG ",TEXT($BN388,"mmm-yyyy")),Curves!$11:$11,0)</f>
        <v>21</v>
      </c>
      <c r="CF388" s="34" t="n">
        <f aca="false">MATCH(CONCATENATE("B ",TEXT($BN388,"mmm-yyyy")),Curves!$11:$11,0)</f>
        <v>9</v>
      </c>
      <c r="CG388" s="34" t="n">
        <f aca="false">MATCH(CONCATENATE("DISC ",TEXT($BN388,"mmm-yyyy")),Curves!$11:$11,0)</f>
        <v>33</v>
      </c>
      <c r="CH388" s="34"/>
      <c r="CI388" s="34" t="n">
        <f aca="false">MATCH(CONCATENATE("NG ",TEXT($BO388,"mmm-yyyy")),Curves!$11:$11,0)</f>
        <v>22</v>
      </c>
      <c r="CJ388" s="34" t="n">
        <f aca="false">MATCH(CONCATENATE("B ",TEXT($BO388,"mmm-yyyy")),Curves!$11:$11,0)</f>
        <v>10</v>
      </c>
      <c r="CK388" s="34" t="n">
        <f aca="false">MATCH(CONCATENATE("DISC ",TEXT($BO388,"mmm-yyyy")),Curves!$11:$11,0)</f>
        <v>34</v>
      </c>
      <c r="CL388" s="34"/>
      <c r="CM388" s="34" t="n">
        <f aca="false">MATCH(CONCATENATE("NG ",TEXT($BP388,"mmm-yyyy")),Curves!$11:$11,0)</f>
        <v>23</v>
      </c>
      <c r="CN388" s="34" t="n">
        <f aca="false">MATCH(CONCATENATE("B ",TEXT($BP388,"mmm-yyyy")),Curves!$11:$11,0)</f>
        <v>11</v>
      </c>
      <c r="CO388" s="34" t="n">
        <f aca="false">MATCH(CONCATENATE("DISC ",TEXT($BP388,"mmm-yyyy")),Curves!$11:$11,0)</f>
        <v>35</v>
      </c>
      <c r="CP388" s="34"/>
      <c r="CQ388" s="34" t="n">
        <f aca="false">MATCH(CONCATENATE("NG ",TEXT($BQ388,"mmm-yyyy")),Curves!$11:$11,0)</f>
        <v>24</v>
      </c>
      <c r="CR388" s="34" t="n">
        <f aca="false">MATCH(CONCATENATE("B ",TEXT($BQ388,"mmm-yyyy")),Curves!$11:$11,0)</f>
        <v>12</v>
      </c>
      <c r="CS388" s="34" t="n">
        <f aca="false">MATCH(CONCATENATE("DISC ",TEXT($BQ388,"mmm-yyyy")),Curves!$11:$11,0)</f>
        <v>36</v>
      </c>
      <c r="CT388" s="34"/>
      <c r="CU388" s="34" t="n">
        <f aca="false">MATCH(CONCATENATE("NG ",TEXT($BR388,"mmm-yyyy")),Curves!$11:$11,0)</f>
        <v>25</v>
      </c>
      <c r="CV388" s="34" t="n">
        <f aca="false">MATCH(CONCATENATE("B ",TEXT($BR388,"mmm-yyyy")),Curves!$11:$11,0)</f>
        <v>13</v>
      </c>
      <c r="CW388" s="34" t="n">
        <f aca="false">MATCH(CONCATENATE("DISC ",TEXT($BR388,"mmm-yyyy")),Curves!$11:$11,0)</f>
        <v>37</v>
      </c>
      <c r="CX388" s="34"/>
      <c r="CY388" s="34" t="n">
        <f aca="false">MATCH(CONCATENATE("NG ",TEXT($BS388,"mmm-yyyy")),Curves!$11:$11,0)</f>
        <v>26</v>
      </c>
      <c r="CZ388" s="34" t="n">
        <f aca="false">MATCH(CONCATENATE("B ",TEXT($BS388,"mmm-yyyy")),Curves!$11:$11,0)</f>
        <v>14</v>
      </c>
      <c r="DA388" s="34" t="n">
        <f aca="false">MATCH(CONCATENATE("DISC ",TEXT($BS388,"mmm-yyyy")),Curves!$11:$11,0)</f>
        <v>38</v>
      </c>
      <c r="DB388" s="34"/>
      <c r="DC388" s="34" t="n">
        <f aca="false">MATCH(CONCATENATE("NG ",TEXT($BT388,"mmm-yyyy")),Curves!$11:$11,0)</f>
        <v>27</v>
      </c>
      <c r="DD388" s="34" t="n">
        <f aca="false">MATCH(CONCATENATE("B ",TEXT($BT388,"mmm-yyyy")),Curves!$11:$11,0)</f>
        <v>15</v>
      </c>
      <c r="DE388" s="34" t="n">
        <f aca="false">MATCH(CONCATENATE("DISC ",TEXT($BT388,"mmm-yyyy")),Curves!$11:$11,0)</f>
        <v>39</v>
      </c>
      <c r="DF388" s="34"/>
      <c r="DG388" s="34" t="n">
        <f aca="false">MATCH(CONCATENATE("NG ",TEXT($BU388,"mmm-yyyy")),Curves!$11:$11,0)</f>
        <v>28</v>
      </c>
      <c r="DH388" s="34" t="n">
        <f aca="false">MATCH(CONCATENATE("B ",TEXT($BU388,"mmm-yyyy")),Curves!$11:$11,0)</f>
        <v>16</v>
      </c>
      <c r="DI388" s="34" t="n">
        <f aca="false">MATCH(CONCATENATE("DISC ",TEXT($BU388,"mmm-yyyy")),Curves!$11:$11,0)</f>
        <v>40</v>
      </c>
      <c r="DK388" s="34" t="n">
        <f aca="false">MATCH(CONCATENATE("NG ",TEXT($BV388,"mmm-yyyy")),Curves!$11:$11,0)</f>
        <v>29</v>
      </c>
      <c r="DL388" s="34" t="n">
        <f aca="false">MATCH(CONCATENATE("B ",TEXT($BV388,"mmm-yyyy")),Curves!$11:$11,0)</f>
        <v>17</v>
      </c>
      <c r="DM388" s="34" t="n">
        <f aca="false">MATCH(CONCATENATE("DISC ",TEXT($BV388,"mmm-yyyy")),Curves!$11:$11,0)</f>
        <v>41</v>
      </c>
      <c r="DO388" s="34" t="n">
        <f aca="false">MATCH(CONCATENATE("NG ",TEXT($BW388,"mmm-yyyy")),Curves!$11:$11,0)</f>
        <v>30</v>
      </c>
      <c r="DP388" s="34" t="n">
        <f aca="false">MATCH(CONCATENATE("B ",TEXT($BW388,"mmm-yyyy")),Curves!$11:$11,0)</f>
        <v>18</v>
      </c>
      <c r="DQ388" s="34" t="n">
        <f aca="false">MATCH(CONCATENATE("DISC ",TEXT($BW388,"mmm-yyyy")),Curves!$11:$11,0)</f>
        <v>42</v>
      </c>
    </row>
    <row r="389" customFormat="false" ht="12.75" hidden="false" customHeight="false" outlineLevel="0" collapsed="false">
      <c r="B389" s="26" t="str">
        <f aca="false">IF(C389&lt;&gt;"",IF(C389&gt;=(WORKDAY(EOMONTH(C389,0)+1,-2)),EOMONTH(EOMONTH(C389,0)+1,0)+1,EOMONTH(C389,0)+1),"")</f>
        <v/>
      </c>
      <c r="C389" s="45" t="str">
        <f aca="false">IF(Curves!C398&lt;&gt;"",Curves!C398,"")</f>
        <v/>
      </c>
      <c r="D389" s="46"/>
      <c r="E389" s="47" t="e">
        <f aca="false">(T389+U389)*V389</f>
        <v>#N/A</v>
      </c>
      <c r="F389" s="47" t="e">
        <f aca="false">(X389+Y389)*Z389</f>
        <v>#N/A</v>
      </c>
      <c r="G389" s="47" t="e">
        <f aca="false">(AB389+AC389)*AD389</f>
        <v>#N/A</v>
      </c>
      <c r="H389" s="47" t="e">
        <f aca="false">(AF389+AG389)*AH389</f>
        <v>#N/A</v>
      </c>
      <c r="I389" s="47" t="e">
        <f aca="false">(AJ389+AK389)*AL389</f>
        <v>#N/A</v>
      </c>
      <c r="J389" s="47" t="e">
        <f aca="false">(AN389+AO389)*AP389</f>
        <v>#N/A</v>
      </c>
      <c r="K389" s="47" t="e">
        <f aca="false">(AR389+AS389)*AT389</f>
        <v>#N/A</v>
      </c>
      <c r="L389" s="47" t="e">
        <f aca="false">(AV389+AW389)*AX389</f>
        <v>#N/A</v>
      </c>
      <c r="M389" s="47" t="e">
        <f aca="false">(AZ389+BA389)*BB389</f>
        <v>#N/A</v>
      </c>
      <c r="N389" s="47" t="e">
        <f aca="false">(BD389+BE389)*BF389</f>
        <v>#N/A</v>
      </c>
      <c r="O389" s="48" t="e">
        <f aca="false">(BH389+BI389)*BJ389</f>
        <v>#N/A</v>
      </c>
      <c r="P389" s="49" t="e">
        <f aca="false">MAX(E389:O389)</f>
        <v>#N/A</v>
      </c>
      <c r="Q389" s="49" t="e">
        <f aca="false">MIN(O389)</f>
        <v>#N/A</v>
      </c>
      <c r="R389" s="50" t="e">
        <f aca="false">P389-Q389</f>
        <v>#N/A</v>
      </c>
      <c r="T389" s="31" t="e">
        <f aca="false">INDEX(Curves!$A$12:$AZ$907,$BZ389,CA389)</f>
        <v>#N/A</v>
      </c>
      <c r="U389" s="31" t="e">
        <f aca="false">INDEX(Curves!$A$12:$AZ$907,$BZ389,CB389)</f>
        <v>#N/A</v>
      </c>
      <c r="V389" s="31" t="e">
        <f aca="false">INDEX(Curves!$A$12:$AZ$907,$BZ389,CC389)</f>
        <v>#N/A</v>
      </c>
      <c r="W389" s="31"/>
      <c r="X389" s="31" t="e">
        <f aca="false">INDEX(Curves!$A$12:$AZ$907,$BZ389,CE389)</f>
        <v>#N/A</v>
      </c>
      <c r="Y389" s="31" t="e">
        <f aca="false">INDEX(Curves!$A$12:$AZ$907,$BZ389,CF389)</f>
        <v>#N/A</v>
      </c>
      <c r="Z389" s="31" t="e">
        <f aca="false">INDEX(Curves!$A$12:$AZ$907,$BZ389,CG389)</f>
        <v>#N/A</v>
      </c>
      <c r="AA389" s="31"/>
      <c r="AB389" s="31" t="e">
        <f aca="false">INDEX(Curves!$A$12:$AZ$907,$BZ389,CI389)</f>
        <v>#N/A</v>
      </c>
      <c r="AC389" s="31" t="e">
        <f aca="false">INDEX(Curves!$A$12:$AZ$907,$BZ389,CJ389)</f>
        <v>#N/A</v>
      </c>
      <c r="AD389" s="31" t="e">
        <f aca="false">INDEX(Curves!$A$12:$AZ$907,$BZ389,CK389)</f>
        <v>#N/A</v>
      </c>
      <c r="AE389" s="31"/>
      <c r="AF389" s="31" t="e">
        <f aca="false">INDEX(Curves!$A$12:$AZ$907,$BZ389,CM389)</f>
        <v>#N/A</v>
      </c>
      <c r="AG389" s="31" t="e">
        <f aca="false">INDEX(Curves!$A$12:$AZ$907,$BZ389,CN389)</f>
        <v>#N/A</v>
      </c>
      <c r="AH389" s="31" t="e">
        <f aca="false">INDEX(Curves!$A$12:$AZ$907,$BZ389,CO389)</f>
        <v>#N/A</v>
      </c>
      <c r="AI389" s="31"/>
      <c r="AJ389" s="31" t="e">
        <f aca="false">INDEX(Curves!$A$12:$AZ$907,$BZ389,CQ389)</f>
        <v>#N/A</v>
      </c>
      <c r="AK389" s="31" t="e">
        <f aca="false">INDEX(Curves!$A$12:$AZ$907,$BZ389,CR389)</f>
        <v>#N/A</v>
      </c>
      <c r="AL389" s="31" t="e">
        <f aca="false">INDEX(Curves!$A$12:$AZ$907,$BZ389,CS389)</f>
        <v>#N/A</v>
      </c>
      <c r="AM389" s="31"/>
      <c r="AN389" s="31" t="e">
        <f aca="false">INDEX(Curves!$A$12:$AZ$907,$BZ389,CU389)</f>
        <v>#N/A</v>
      </c>
      <c r="AO389" s="31" t="e">
        <f aca="false">INDEX(Curves!$A$12:$AZ$907,$BZ389,CV389)</f>
        <v>#N/A</v>
      </c>
      <c r="AP389" s="31" t="e">
        <f aca="false">INDEX(Curves!$A$12:$AZ$907,$BZ389,CW389)</f>
        <v>#N/A</v>
      </c>
      <c r="AQ389" s="31"/>
      <c r="AR389" s="31" t="e">
        <f aca="false">INDEX(Curves!$A$12:$AZ$907,$BZ389,CY389)</f>
        <v>#N/A</v>
      </c>
      <c r="AS389" s="31" t="e">
        <f aca="false">INDEX(Curves!$A$12:$AZ$907,$BZ389,CZ389)</f>
        <v>#N/A</v>
      </c>
      <c r="AT389" s="31" t="e">
        <f aca="false">INDEX(Curves!$A$12:$AZ$907,$BZ389,DA389)</f>
        <v>#N/A</v>
      </c>
      <c r="AU389" s="31"/>
      <c r="AV389" s="31" t="e">
        <f aca="false">INDEX(Curves!$A$12:$AZ$907,$BZ389,DC389)</f>
        <v>#N/A</v>
      </c>
      <c r="AW389" s="31" t="e">
        <f aca="false">INDEX(Curves!$A$12:$AZ$907,$BZ389,DD389)</f>
        <v>#N/A</v>
      </c>
      <c r="AX389" s="31" t="e">
        <f aca="false">INDEX(Curves!$A$12:$AZ$907,$BZ389,DE389)</f>
        <v>#N/A</v>
      </c>
      <c r="AY389" s="31"/>
      <c r="AZ389" s="31" t="e">
        <f aca="false">INDEX(Curves!$A$12:$AZ$907,$BZ389,DG389)</f>
        <v>#N/A</v>
      </c>
      <c r="BA389" s="31" t="e">
        <f aca="false">INDEX(Curves!$A$12:$AZ$907,$BZ389,DH389)</f>
        <v>#N/A</v>
      </c>
      <c r="BB389" s="31" t="e">
        <f aca="false">INDEX(Curves!$A$12:$AZ$907,$BZ389,DI389)</f>
        <v>#N/A</v>
      </c>
      <c r="BC389" s="31"/>
      <c r="BD389" s="31" t="e">
        <f aca="false">INDEX(Curves!$A$12:$AZ$907,$BZ389,DK389)</f>
        <v>#N/A</v>
      </c>
      <c r="BE389" s="31" t="e">
        <f aca="false">INDEX(Curves!$A$12:$AZ$907,$BZ389,DL389)</f>
        <v>#N/A</v>
      </c>
      <c r="BF389" s="31" t="e">
        <f aca="false">INDEX(Curves!$A$12:$AZ$907,$BZ389,DM389)</f>
        <v>#N/A</v>
      </c>
      <c r="BG389" s="31"/>
      <c r="BH389" s="31" t="e">
        <f aca="false">INDEX(Curves!$A$12:$AZ$907,$BZ389,DO389)</f>
        <v>#N/A</v>
      </c>
      <c r="BI389" s="31" t="e">
        <f aca="false">INDEX(Curves!$A$12:$AZ$907,$BZ389,DP389)</f>
        <v>#N/A</v>
      </c>
      <c r="BJ389" s="31" t="e">
        <f aca="false">INDEX(Curves!$A$12:$AZ$907,$BZ389,DQ389)</f>
        <v>#N/A</v>
      </c>
      <c r="BK389" s="0"/>
      <c r="BL389" s="0"/>
      <c r="BM389" s="51" t="n">
        <f aca="false">BM388</f>
        <v>35916</v>
      </c>
      <c r="BN389" s="51" t="n">
        <f aca="false">EOMONTH(BM389,1)</f>
        <v>35976</v>
      </c>
      <c r="BO389" s="51" t="n">
        <f aca="false">EOMONTH(BN389,1)</f>
        <v>36007</v>
      </c>
      <c r="BP389" s="51" t="n">
        <f aca="false">EOMONTH(BO389,1)</f>
        <v>36038</v>
      </c>
      <c r="BQ389" s="51" t="n">
        <f aca="false">EOMONTH(BP389,1)</f>
        <v>36068</v>
      </c>
      <c r="BR389" s="51" t="n">
        <f aca="false">EOMONTH(BQ389,1)</f>
        <v>36099</v>
      </c>
      <c r="BS389" s="51" t="n">
        <f aca="false">EOMONTH(BR389,1)</f>
        <v>36129</v>
      </c>
      <c r="BT389" s="51" t="n">
        <f aca="false">EOMONTH(BS389,1)</f>
        <v>36160</v>
      </c>
      <c r="BU389" s="51" t="n">
        <f aca="false">EOMONTH(BT389,1)</f>
        <v>36191</v>
      </c>
      <c r="BV389" s="51" t="n">
        <f aca="false">EOMONTH(BU389,1)</f>
        <v>36219</v>
      </c>
      <c r="BW389" s="51" t="n">
        <f aca="false">EOMONTH(BV389,1)</f>
        <v>36250</v>
      </c>
      <c r="BX389" s="52"/>
      <c r="BZ389" s="34" t="e">
        <f aca="false">MATCH(C389,Curves!$C$12:$C$433,0)</f>
        <v>#N/A</v>
      </c>
      <c r="CA389" s="34" t="n">
        <f aca="false">MATCH(CONCATENATE("NG ",TEXT($BM389,"mmm-yyyy")),Curves!$11:$11,0)</f>
        <v>20</v>
      </c>
      <c r="CB389" s="34" t="n">
        <f aca="false">MATCH(CONCATENATE("B ",TEXT($BM389,"mmm-yyyy")),Curves!$11:$11,0)</f>
        <v>8</v>
      </c>
      <c r="CC389" s="34" t="n">
        <f aca="false">MATCH(CONCATENATE("DISC ",TEXT($BM389,"mmm-yyyy")),Curves!$11:$11,0)</f>
        <v>32</v>
      </c>
      <c r="CD389" s="34"/>
      <c r="CE389" s="34" t="n">
        <f aca="false">MATCH(CONCATENATE("NG ",TEXT($BN389,"mmm-yyyy")),Curves!$11:$11,0)</f>
        <v>21</v>
      </c>
      <c r="CF389" s="34" t="n">
        <f aca="false">MATCH(CONCATENATE("B ",TEXT($BN389,"mmm-yyyy")),Curves!$11:$11,0)</f>
        <v>9</v>
      </c>
      <c r="CG389" s="34" t="n">
        <f aca="false">MATCH(CONCATENATE("DISC ",TEXT($BN389,"mmm-yyyy")),Curves!$11:$11,0)</f>
        <v>33</v>
      </c>
      <c r="CH389" s="34"/>
      <c r="CI389" s="34" t="n">
        <f aca="false">MATCH(CONCATENATE("NG ",TEXT($BO389,"mmm-yyyy")),Curves!$11:$11,0)</f>
        <v>22</v>
      </c>
      <c r="CJ389" s="34" t="n">
        <f aca="false">MATCH(CONCATENATE("B ",TEXT($BO389,"mmm-yyyy")),Curves!$11:$11,0)</f>
        <v>10</v>
      </c>
      <c r="CK389" s="34" t="n">
        <f aca="false">MATCH(CONCATENATE("DISC ",TEXT($BO389,"mmm-yyyy")),Curves!$11:$11,0)</f>
        <v>34</v>
      </c>
      <c r="CL389" s="34"/>
      <c r="CM389" s="34" t="n">
        <f aca="false">MATCH(CONCATENATE("NG ",TEXT($BP389,"mmm-yyyy")),Curves!$11:$11,0)</f>
        <v>23</v>
      </c>
      <c r="CN389" s="34" t="n">
        <f aca="false">MATCH(CONCATENATE("B ",TEXT($BP389,"mmm-yyyy")),Curves!$11:$11,0)</f>
        <v>11</v>
      </c>
      <c r="CO389" s="34" t="n">
        <f aca="false">MATCH(CONCATENATE("DISC ",TEXT($BP389,"mmm-yyyy")),Curves!$11:$11,0)</f>
        <v>35</v>
      </c>
      <c r="CP389" s="34"/>
      <c r="CQ389" s="34" t="n">
        <f aca="false">MATCH(CONCATENATE("NG ",TEXT($BQ389,"mmm-yyyy")),Curves!$11:$11,0)</f>
        <v>24</v>
      </c>
      <c r="CR389" s="34" t="n">
        <f aca="false">MATCH(CONCATENATE("B ",TEXT($BQ389,"mmm-yyyy")),Curves!$11:$11,0)</f>
        <v>12</v>
      </c>
      <c r="CS389" s="34" t="n">
        <f aca="false">MATCH(CONCATENATE("DISC ",TEXT($BQ389,"mmm-yyyy")),Curves!$11:$11,0)</f>
        <v>36</v>
      </c>
      <c r="CT389" s="34"/>
      <c r="CU389" s="34" t="n">
        <f aca="false">MATCH(CONCATENATE("NG ",TEXT($BR389,"mmm-yyyy")),Curves!$11:$11,0)</f>
        <v>25</v>
      </c>
      <c r="CV389" s="34" t="n">
        <f aca="false">MATCH(CONCATENATE("B ",TEXT($BR389,"mmm-yyyy")),Curves!$11:$11,0)</f>
        <v>13</v>
      </c>
      <c r="CW389" s="34" t="n">
        <f aca="false">MATCH(CONCATENATE("DISC ",TEXT($BR389,"mmm-yyyy")),Curves!$11:$11,0)</f>
        <v>37</v>
      </c>
      <c r="CX389" s="34"/>
      <c r="CY389" s="34" t="n">
        <f aca="false">MATCH(CONCATENATE("NG ",TEXT($BS389,"mmm-yyyy")),Curves!$11:$11,0)</f>
        <v>26</v>
      </c>
      <c r="CZ389" s="34" t="n">
        <f aca="false">MATCH(CONCATENATE("B ",TEXT($BS389,"mmm-yyyy")),Curves!$11:$11,0)</f>
        <v>14</v>
      </c>
      <c r="DA389" s="34" t="n">
        <f aca="false">MATCH(CONCATENATE("DISC ",TEXT($BS389,"mmm-yyyy")),Curves!$11:$11,0)</f>
        <v>38</v>
      </c>
      <c r="DB389" s="34"/>
      <c r="DC389" s="34" t="n">
        <f aca="false">MATCH(CONCATENATE("NG ",TEXT($BT389,"mmm-yyyy")),Curves!$11:$11,0)</f>
        <v>27</v>
      </c>
      <c r="DD389" s="34" t="n">
        <f aca="false">MATCH(CONCATENATE("B ",TEXT($BT389,"mmm-yyyy")),Curves!$11:$11,0)</f>
        <v>15</v>
      </c>
      <c r="DE389" s="34" t="n">
        <f aca="false">MATCH(CONCATENATE("DISC ",TEXT($BT389,"mmm-yyyy")),Curves!$11:$11,0)</f>
        <v>39</v>
      </c>
      <c r="DF389" s="34"/>
      <c r="DG389" s="34" t="n">
        <f aca="false">MATCH(CONCATENATE("NG ",TEXT($BU389,"mmm-yyyy")),Curves!$11:$11,0)</f>
        <v>28</v>
      </c>
      <c r="DH389" s="34" t="n">
        <f aca="false">MATCH(CONCATENATE("B ",TEXT($BU389,"mmm-yyyy")),Curves!$11:$11,0)</f>
        <v>16</v>
      </c>
      <c r="DI389" s="34" t="n">
        <f aca="false">MATCH(CONCATENATE("DISC ",TEXT($BU389,"mmm-yyyy")),Curves!$11:$11,0)</f>
        <v>40</v>
      </c>
      <c r="DK389" s="34" t="n">
        <f aca="false">MATCH(CONCATENATE("NG ",TEXT($BV389,"mmm-yyyy")),Curves!$11:$11,0)</f>
        <v>29</v>
      </c>
      <c r="DL389" s="34" t="n">
        <f aca="false">MATCH(CONCATENATE("B ",TEXT($BV389,"mmm-yyyy")),Curves!$11:$11,0)</f>
        <v>17</v>
      </c>
      <c r="DM389" s="34" t="n">
        <f aca="false">MATCH(CONCATENATE("DISC ",TEXT($BV389,"mmm-yyyy")),Curves!$11:$11,0)</f>
        <v>41</v>
      </c>
      <c r="DO389" s="34" t="n">
        <f aca="false">MATCH(CONCATENATE("NG ",TEXT($BW389,"mmm-yyyy")),Curves!$11:$11,0)</f>
        <v>30</v>
      </c>
      <c r="DP389" s="34" t="n">
        <f aca="false">MATCH(CONCATENATE("B ",TEXT($BW389,"mmm-yyyy")),Curves!$11:$11,0)</f>
        <v>18</v>
      </c>
      <c r="DQ389" s="34" t="n">
        <f aca="false">MATCH(CONCATENATE("DISC ",TEXT($BW389,"mmm-yyyy")),Curves!$11:$11,0)</f>
        <v>42</v>
      </c>
    </row>
    <row r="390" customFormat="false" ht="12.75" hidden="false" customHeight="false" outlineLevel="0" collapsed="false">
      <c r="B390" s="26" t="str">
        <f aca="false">IF(C390&lt;&gt;"",IF(C390&gt;=(WORKDAY(EOMONTH(C390,0)+1,-2)),EOMONTH(EOMONTH(C390,0)+1,0)+1,EOMONTH(C390,0)+1),"")</f>
        <v/>
      </c>
      <c r="C390" s="45" t="str">
        <f aca="false">IF(Curves!C399&lt;&gt;"",Curves!C399,"")</f>
        <v/>
      </c>
      <c r="D390" s="46"/>
      <c r="E390" s="47" t="e">
        <f aca="false">(T390+U390)*V390</f>
        <v>#N/A</v>
      </c>
      <c r="F390" s="47" t="e">
        <f aca="false">(X390+Y390)*Z390</f>
        <v>#N/A</v>
      </c>
      <c r="G390" s="47" t="e">
        <f aca="false">(AB390+AC390)*AD390</f>
        <v>#N/A</v>
      </c>
      <c r="H390" s="47" t="e">
        <f aca="false">(AF390+AG390)*AH390</f>
        <v>#N/A</v>
      </c>
      <c r="I390" s="47" t="e">
        <f aca="false">(AJ390+AK390)*AL390</f>
        <v>#N/A</v>
      </c>
      <c r="J390" s="47" t="e">
        <f aca="false">(AN390+AO390)*AP390</f>
        <v>#N/A</v>
      </c>
      <c r="K390" s="47" t="e">
        <f aca="false">(AR390+AS390)*AT390</f>
        <v>#N/A</v>
      </c>
      <c r="L390" s="47" t="e">
        <f aca="false">(AV390+AW390)*AX390</f>
        <v>#N/A</v>
      </c>
      <c r="M390" s="47" t="e">
        <f aca="false">(AZ390+BA390)*BB390</f>
        <v>#N/A</v>
      </c>
      <c r="N390" s="47" t="e">
        <f aca="false">(BD390+BE390)*BF390</f>
        <v>#N/A</v>
      </c>
      <c r="O390" s="48" t="e">
        <f aca="false">(BH390+BI390)*BJ390</f>
        <v>#N/A</v>
      </c>
      <c r="P390" s="49" t="e">
        <f aca="false">MAX(E390:O390)</f>
        <v>#N/A</v>
      </c>
      <c r="Q390" s="49" t="e">
        <f aca="false">MIN(O390)</f>
        <v>#N/A</v>
      </c>
      <c r="R390" s="50" t="e">
        <f aca="false">P390-Q390</f>
        <v>#N/A</v>
      </c>
      <c r="T390" s="31" t="e">
        <f aca="false">INDEX(Curves!$A$12:$AZ$907,$BZ390,CA390)</f>
        <v>#N/A</v>
      </c>
      <c r="U390" s="31" t="e">
        <f aca="false">INDEX(Curves!$A$12:$AZ$907,$BZ390,CB390)</f>
        <v>#N/A</v>
      </c>
      <c r="V390" s="31" t="e">
        <f aca="false">INDEX(Curves!$A$12:$AZ$907,$BZ390,CC390)</f>
        <v>#N/A</v>
      </c>
      <c r="W390" s="31"/>
      <c r="X390" s="31" t="e">
        <f aca="false">INDEX(Curves!$A$12:$AZ$907,$BZ390,CE390)</f>
        <v>#N/A</v>
      </c>
      <c r="Y390" s="31" t="e">
        <f aca="false">INDEX(Curves!$A$12:$AZ$907,$BZ390,CF390)</f>
        <v>#N/A</v>
      </c>
      <c r="Z390" s="31" t="e">
        <f aca="false">INDEX(Curves!$A$12:$AZ$907,$BZ390,CG390)</f>
        <v>#N/A</v>
      </c>
      <c r="AA390" s="31"/>
      <c r="AB390" s="31" t="e">
        <f aca="false">INDEX(Curves!$A$12:$AZ$907,$BZ390,CI390)</f>
        <v>#N/A</v>
      </c>
      <c r="AC390" s="31" t="e">
        <f aca="false">INDEX(Curves!$A$12:$AZ$907,$BZ390,CJ390)</f>
        <v>#N/A</v>
      </c>
      <c r="AD390" s="31" t="e">
        <f aca="false">INDEX(Curves!$A$12:$AZ$907,$BZ390,CK390)</f>
        <v>#N/A</v>
      </c>
      <c r="AE390" s="31"/>
      <c r="AF390" s="31" t="e">
        <f aca="false">INDEX(Curves!$A$12:$AZ$907,$BZ390,CM390)</f>
        <v>#N/A</v>
      </c>
      <c r="AG390" s="31" t="e">
        <f aca="false">INDEX(Curves!$A$12:$AZ$907,$BZ390,CN390)</f>
        <v>#N/A</v>
      </c>
      <c r="AH390" s="31" t="e">
        <f aca="false">INDEX(Curves!$A$12:$AZ$907,$BZ390,CO390)</f>
        <v>#N/A</v>
      </c>
      <c r="AI390" s="31"/>
      <c r="AJ390" s="31" t="e">
        <f aca="false">INDEX(Curves!$A$12:$AZ$907,$BZ390,CQ390)</f>
        <v>#N/A</v>
      </c>
      <c r="AK390" s="31" t="e">
        <f aca="false">INDEX(Curves!$A$12:$AZ$907,$BZ390,CR390)</f>
        <v>#N/A</v>
      </c>
      <c r="AL390" s="31" t="e">
        <f aca="false">INDEX(Curves!$A$12:$AZ$907,$BZ390,CS390)</f>
        <v>#N/A</v>
      </c>
      <c r="AM390" s="31"/>
      <c r="AN390" s="31" t="e">
        <f aca="false">INDEX(Curves!$A$12:$AZ$907,$BZ390,CU390)</f>
        <v>#N/A</v>
      </c>
      <c r="AO390" s="31" t="e">
        <f aca="false">INDEX(Curves!$A$12:$AZ$907,$BZ390,CV390)</f>
        <v>#N/A</v>
      </c>
      <c r="AP390" s="31" t="e">
        <f aca="false">INDEX(Curves!$A$12:$AZ$907,$BZ390,CW390)</f>
        <v>#N/A</v>
      </c>
      <c r="AQ390" s="31"/>
      <c r="AR390" s="31" t="e">
        <f aca="false">INDEX(Curves!$A$12:$AZ$907,$BZ390,CY390)</f>
        <v>#N/A</v>
      </c>
      <c r="AS390" s="31" t="e">
        <f aca="false">INDEX(Curves!$A$12:$AZ$907,$BZ390,CZ390)</f>
        <v>#N/A</v>
      </c>
      <c r="AT390" s="31" t="e">
        <f aca="false">INDEX(Curves!$A$12:$AZ$907,$BZ390,DA390)</f>
        <v>#N/A</v>
      </c>
      <c r="AU390" s="31"/>
      <c r="AV390" s="31" t="e">
        <f aca="false">INDEX(Curves!$A$12:$AZ$907,$BZ390,DC390)</f>
        <v>#N/A</v>
      </c>
      <c r="AW390" s="31" t="e">
        <f aca="false">INDEX(Curves!$A$12:$AZ$907,$BZ390,DD390)</f>
        <v>#N/A</v>
      </c>
      <c r="AX390" s="31" t="e">
        <f aca="false">INDEX(Curves!$A$12:$AZ$907,$BZ390,DE390)</f>
        <v>#N/A</v>
      </c>
      <c r="AY390" s="31"/>
      <c r="AZ390" s="31" t="e">
        <f aca="false">INDEX(Curves!$A$12:$AZ$907,$BZ390,DG390)</f>
        <v>#N/A</v>
      </c>
      <c r="BA390" s="31" t="e">
        <f aca="false">INDEX(Curves!$A$12:$AZ$907,$BZ390,DH390)</f>
        <v>#N/A</v>
      </c>
      <c r="BB390" s="31" t="e">
        <f aca="false">INDEX(Curves!$A$12:$AZ$907,$BZ390,DI390)</f>
        <v>#N/A</v>
      </c>
      <c r="BC390" s="31"/>
      <c r="BD390" s="31" t="e">
        <f aca="false">INDEX(Curves!$A$12:$AZ$907,$BZ390,DK390)</f>
        <v>#N/A</v>
      </c>
      <c r="BE390" s="31" t="e">
        <f aca="false">INDEX(Curves!$A$12:$AZ$907,$BZ390,DL390)</f>
        <v>#N/A</v>
      </c>
      <c r="BF390" s="31" t="e">
        <f aca="false">INDEX(Curves!$A$12:$AZ$907,$BZ390,DM390)</f>
        <v>#N/A</v>
      </c>
      <c r="BG390" s="31"/>
      <c r="BH390" s="31" t="e">
        <f aca="false">INDEX(Curves!$A$12:$AZ$907,$BZ390,DO390)</f>
        <v>#N/A</v>
      </c>
      <c r="BI390" s="31" t="e">
        <f aca="false">INDEX(Curves!$A$12:$AZ$907,$BZ390,DP390)</f>
        <v>#N/A</v>
      </c>
      <c r="BJ390" s="31" t="e">
        <f aca="false">INDEX(Curves!$A$12:$AZ$907,$BZ390,DQ390)</f>
        <v>#N/A</v>
      </c>
      <c r="BK390" s="0"/>
      <c r="BL390" s="0"/>
      <c r="BM390" s="51" t="n">
        <f aca="false">BM389</f>
        <v>35916</v>
      </c>
      <c r="BN390" s="51" t="n">
        <f aca="false">EOMONTH(BM390,1)</f>
        <v>35976</v>
      </c>
      <c r="BO390" s="51" t="n">
        <f aca="false">EOMONTH(BN390,1)</f>
        <v>36007</v>
      </c>
      <c r="BP390" s="51" t="n">
        <f aca="false">EOMONTH(BO390,1)</f>
        <v>36038</v>
      </c>
      <c r="BQ390" s="51" t="n">
        <f aca="false">EOMONTH(BP390,1)</f>
        <v>36068</v>
      </c>
      <c r="BR390" s="51" t="n">
        <f aca="false">EOMONTH(BQ390,1)</f>
        <v>36099</v>
      </c>
      <c r="BS390" s="51" t="n">
        <f aca="false">EOMONTH(BR390,1)</f>
        <v>36129</v>
      </c>
      <c r="BT390" s="51" t="n">
        <f aca="false">EOMONTH(BS390,1)</f>
        <v>36160</v>
      </c>
      <c r="BU390" s="51" t="n">
        <f aca="false">EOMONTH(BT390,1)</f>
        <v>36191</v>
      </c>
      <c r="BV390" s="51" t="n">
        <f aca="false">EOMONTH(BU390,1)</f>
        <v>36219</v>
      </c>
      <c r="BW390" s="51" t="n">
        <f aca="false">EOMONTH(BV390,1)</f>
        <v>36250</v>
      </c>
      <c r="BX390" s="52"/>
      <c r="BZ390" s="34" t="e">
        <f aca="false">MATCH(C390,Curves!$C$12:$C$433,0)</f>
        <v>#N/A</v>
      </c>
      <c r="CA390" s="34" t="n">
        <f aca="false">MATCH(CONCATENATE("NG ",TEXT($BM390,"mmm-yyyy")),Curves!$11:$11,0)</f>
        <v>20</v>
      </c>
      <c r="CB390" s="34" t="n">
        <f aca="false">MATCH(CONCATENATE("B ",TEXT($BM390,"mmm-yyyy")),Curves!$11:$11,0)</f>
        <v>8</v>
      </c>
      <c r="CC390" s="34" t="n">
        <f aca="false">MATCH(CONCATENATE("DISC ",TEXT($BM390,"mmm-yyyy")),Curves!$11:$11,0)</f>
        <v>32</v>
      </c>
      <c r="CD390" s="34"/>
      <c r="CE390" s="34" t="n">
        <f aca="false">MATCH(CONCATENATE("NG ",TEXT($BN390,"mmm-yyyy")),Curves!$11:$11,0)</f>
        <v>21</v>
      </c>
      <c r="CF390" s="34" t="n">
        <f aca="false">MATCH(CONCATENATE("B ",TEXT($BN390,"mmm-yyyy")),Curves!$11:$11,0)</f>
        <v>9</v>
      </c>
      <c r="CG390" s="34" t="n">
        <f aca="false">MATCH(CONCATENATE("DISC ",TEXT($BN390,"mmm-yyyy")),Curves!$11:$11,0)</f>
        <v>33</v>
      </c>
      <c r="CH390" s="34"/>
      <c r="CI390" s="34" t="n">
        <f aca="false">MATCH(CONCATENATE("NG ",TEXT($BO390,"mmm-yyyy")),Curves!$11:$11,0)</f>
        <v>22</v>
      </c>
      <c r="CJ390" s="34" t="n">
        <f aca="false">MATCH(CONCATENATE("B ",TEXT($BO390,"mmm-yyyy")),Curves!$11:$11,0)</f>
        <v>10</v>
      </c>
      <c r="CK390" s="34" t="n">
        <f aca="false">MATCH(CONCATENATE("DISC ",TEXT($BO390,"mmm-yyyy")),Curves!$11:$11,0)</f>
        <v>34</v>
      </c>
      <c r="CL390" s="34"/>
      <c r="CM390" s="34" t="n">
        <f aca="false">MATCH(CONCATENATE("NG ",TEXT($BP390,"mmm-yyyy")),Curves!$11:$11,0)</f>
        <v>23</v>
      </c>
      <c r="CN390" s="34" t="n">
        <f aca="false">MATCH(CONCATENATE("B ",TEXT($BP390,"mmm-yyyy")),Curves!$11:$11,0)</f>
        <v>11</v>
      </c>
      <c r="CO390" s="34" t="n">
        <f aca="false">MATCH(CONCATENATE("DISC ",TEXT($BP390,"mmm-yyyy")),Curves!$11:$11,0)</f>
        <v>35</v>
      </c>
      <c r="CP390" s="34"/>
      <c r="CQ390" s="34" t="n">
        <f aca="false">MATCH(CONCATENATE("NG ",TEXT($BQ390,"mmm-yyyy")),Curves!$11:$11,0)</f>
        <v>24</v>
      </c>
      <c r="CR390" s="34" t="n">
        <f aca="false">MATCH(CONCATENATE("B ",TEXT($BQ390,"mmm-yyyy")),Curves!$11:$11,0)</f>
        <v>12</v>
      </c>
      <c r="CS390" s="34" t="n">
        <f aca="false">MATCH(CONCATENATE("DISC ",TEXT($BQ390,"mmm-yyyy")),Curves!$11:$11,0)</f>
        <v>36</v>
      </c>
      <c r="CT390" s="34"/>
      <c r="CU390" s="34" t="n">
        <f aca="false">MATCH(CONCATENATE("NG ",TEXT($BR390,"mmm-yyyy")),Curves!$11:$11,0)</f>
        <v>25</v>
      </c>
      <c r="CV390" s="34" t="n">
        <f aca="false">MATCH(CONCATENATE("B ",TEXT($BR390,"mmm-yyyy")),Curves!$11:$11,0)</f>
        <v>13</v>
      </c>
      <c r="CW390" s="34" t="n">
        <f aca="false">MATCH(CONCATENATE("DISC ",TEXT($BR390,"mmm-yyyy")),Curves!$11:$11,0)</f>
        <v>37</v>
      </c>
      <c r="CX390" s="34"/>
      <c r="CY390" s="34" t="n">
        <f aca="false">MATCH(CONCATENATE("NG ",TEXT($BS390,"mmm-yyyy")),Curves!$11:$11,0)</f>
        <v>26</v>
      </c>
      <c r="CZ390" s="34" t="n">
        <f aca="false">MATCH(CONCATENATE("B ",TEXT($BS390,"mmm-yyyy")),Curves!$11:$11,0)</f>
        <v>14</v>
      </c>
      <c r="DA390" s="34" t="n">
        <f aca="false">MATCH(CONCATENATE("DISC ",TEXT($BS390,"mmm-yyyy")),Curves!$11:$11,0)</f>
        <v>38</v>
      </c>
      <c r="DB390" s="34"/>
      <c r="DC390" s="34" t="n">
        <f aca="false">MATCH(CONCATENATE("NG ",TEXT($BT390,"mmm-yyyy")),Curves!$11:$11,0)</f>
        <v>27</v>
      </c>
      <c r="DD390" s="34" t="n">
        <f aca="false">MATCH(CONCATENATE("B ",TEXT($BT390,"mmm-yyyy")),Curves!$11:$11,0)</f>
        <v>15</v>
      </c>
      <c r="DE390" s="34" t="n">
        <f aca="false">MATCH(CONCATENATE("DISC ",TEXT($BT390,"mmm-yyyy")),Curves!$11:$11,0)</f>
        <v>39</v>
      </c>
      <c r="DF390" s="34"/>
      <c r="DG390" s="34" t="n">
        <f aca="false">MATCH(CONCATENATE("NG ",TEXT($BU390,"mmm-yyyy")),Curves!$11:$11,0)</f>
        <v>28</v>
      </c>
      <c r="DH390" s="34" t="n">
        <f aca="false">MATCH(CONCATENATE("B ",TEXT($BU390,"mmm-yyyy")),Curves!$11:$11,0)</f>
        <v>16</v>
      </c>
      <c r="DI390" s="34" t="n">
        <f aca="false">MATCH(CONCATENATE("DISC ",TEXT($BU390,"mmm-yyyy")),Curves!$11:$11,0)</f>
        <v>40</v>
      </c>
      <c r="DK390" s="34" t="n">
        <f aca="false">MATCH(CONCATENATE("NG ",TEXT($BV390,"mmm-yyyy")),Curves!$11:$11,0)</f>
        <v>29</v>
      </c>
      <c r="DL390" s="34" t="n">
        <f aca="false">MATCH(CONCATENATE("B ",TEXT($BV390,"mmm-yyyy")),Curves!$11:$11,0)</f>
        <v>17</v>
      </c>
      <c r="DM390" s="34" t="n">
        <f aca="false">MATCH(CONCATENATE("DISC ",TEXT($BV390,"mmm-yyyy")),Curves!$11:$11,0)</f>
        <v>41</v>
      </c>
      <c r="DO390" s="34" t="n">
        <f aca="false">MATCH(CONCATENATE("NG ",TEXT($BW390,"mmm-yyyy")),Curves!$11:$11,0)</f>
        <v>30</v>
      </c>
      <c r="DP390" s="34" t="n">
        <f aca="false">MATCH(CONCATENATE("B ",TEXT($BW390,"mmm-yyyy")),Curves!$11:$11,0)</f>
        <v>18</v>
      </c>
      <c r="DQ390" s="34" t="n">
        <f aca="false">MATCH(CONCATENATE("DISC ",TEXT($BW390,"mmm-yyyy")),Curves!$11:$11,0)</f>
        <v>42</v>
      </c>
    </row>
    <row r="391" customFormat="false" ht="12.75" hidden="false" customHeight="false" outlineLevel="0" collapsed="false">
      <c r="B391" s="26" t="str">
        <f aca="false">IF(C391&lt;&gt;"",IF(C391&gt;=(WORKDAY(EOMONTH(C391,0)+1,-2)),EOMONTH(EOMONTH(C391,0)+1,0)+1,EOMONTH(C391,0)+1),"")</f>
        <v/>
      </c>
      <c r="C391" s="45" t="str">
        <f aca="false">IF(Curves!C400&lt;&gt;"",Curves!C400,"")</f>
        <v/>
      </c>
      <c r="D391" s="46"/>
      <c r="E391" s="47" t="e">
        <f aca="false">(T391+U391)*V391</f>
        <v>#N/A</v>
      </c>
      <c r="F391" s="47" t="e">
        <f aca="false">(X391+Y391)*Z391</f>
        <v>#N/A</v>
      </c>
      <c r="G391" s="47" t="e">
        <f aca="false">(AB391+AC391)*AD391</f>
        <v>#N/A</v>
      </c>
      <c r="H391" s="47" t="e">
        <f aca="false">(AF391+AG391)*AH391</f>
        <v>#N/A</v>
      </c>
      <c r="I391" s="47" t="e">
        <f aca="false">(AJ391+AK391)*AL391</f>
        <v>#N/A</v>
      </c>
      <c r="J391" s="47" t="e">
        <f aca="false">(AN391+AO391)*AP391</f>
        <v>#N/A</v>
      </c>
      <c r="K391" s="47" t="e">
        <f aca="false">(AR391+AS391)*AT391</f>
        <v>#N/A</v>
      </c>
      <c r="L391" s="47" t="e">
        <f aca="false">(AV391+AW391)*AX391</f>
        <v>#N/A</v>
      </c>
      <c r="M391" s="47" t="e">
        <f aca="false">(AZ391+BA391)*BB391</f>
        <v>#N/A</v>
      </c>
      <c r="N391" s="47" t="e">
        <f aca="false">(BD391+BE391)*BF391</f>
        <v>#N/A</v>
      </c>
      <c r="O391" s="48" t="e">
        <f aca="false">(BH391+BI391)*BJ391</f>
        <v>#N/A</v>
      </c>
      <c r="P391" s="49" t="e">
        <f aca="false">MAX(E391:O391)</f>
        <v>#N/A</v>
      </c>
      <c r="Q391" s="49" t="e">
        <f aca="false">MIN(O391)</f>
        <v>#N/A</v>
      </c>
      <c r="R391" s="50" t="e">
        <f aca="false">P391-Q391</f>
        <v>#N/A</v>
      </c>
      <c r="T391" s="31" t="e">
        <f aca="false">INDEX(Curves!$A$12:$AZ$907,$BZ391,CA391)</f>
        <v>#N/A</v>
      </c>
      <c r="U391" s="31" t="e">
        <f aca="false">INDEX(Curves!$A$12:$AZ$907,$BZ391,CB391)</f>
        <v>#N/A</v>
      </c>
      <c r="V391" s="31" t="e">
        <f aca="false">INDEX(Curves!$A$12:$AZ$907,$BZ391,CC391)</f>
        <v>#N/A</v>
      </c>
      <c r="W391" s="31"/>
      <c r="X391" s="31" t="e">
        <f aca="false">INDEX(Curves!$A$12:$AZ$907,$BZ391,CE391)</f>
        <v>#N/A</v>
      </c>
      <c r="Y391" s="31" t="e">
        <f aca="false">INDEX(Curves!$A$12:$AZ$907,$BZ391,CF391)</f>
        <v>#N/A</v>
      </c>
      <c r="Z391" s="31" t="e">
        <f aca="false">INDEX(Curves!$A$12:$AZ$907,$BZ391,CG391)</f>
        <v>#N/A</v>
      </c>
      <c r="AA391" s="31"/>
      <c r="AB391" s="31" t="e">
        <f aca="false">INDEX(Curves!$A$12:$AZ$907,$BZ391,CI391)</f>
        <v>#N/A</v>
      </c>
      <c r="AC391" s="31" t="e">
        <f aca="false">INDEX(Curves!$A$12:$AZ$907,$BZ391,CJ391)</f>
        <v>#N/A</v>
      </c>
      <c r="AD391" s="31" t="e">
        <f aca="false">INDEX(Curves!$A$12:$AZ$907,$BZ391,CK391)</f>
        <v>#N/A</v>
      </c>
      <c r="AE391" s="31"/>
      <c r="AF391" s="31" t="e">
        <f aca="false">INDEX(Curves!$A$12:$AZ$907,$BZ391,CM391)</f>
        <v>#N/A</v>
      </c>
      <c r="AG391" s="31" t="e">
        <f aca="false">INDEX(Curves!$A$12:$AZ$907,$BZ391,CN391)</f>
        <v>#N/A</v>
      </c>
      <c r="AH391" s="31" t="e">
        <f aca="false">INDEX(Curves!$A$12:$AZ$907,$BZ391,CO391)</f>
        <v>#N/A</v>
      </c>
      <c r="AI391" s="31"/>
      <c r="AJ391" s="31" t="e">
        <f aca="false">INDEX(Curves!$A$12:$AZ$907,$BZ391,CQ391)</f>
        <v>#N/A</v>
      </c>
      <c r="AK391" s="31" t="e">
        <f aca="false">INDEX(Curves!$A$12:$AZ$907,$BZ391,CR391)</f>
        <v>#N/A</v>
      </c>
      <c r="AL391" s="31" t="e">
        <f aca="false">INDEX(Curves!$A$12:$AZ$907,$BZ391,CS391)</f>
        <v>#N/A</v>
      </c>
      <c r="AM391" s="31"/>
      <c r="AN391" s="31" t="e">
        <f aca="false">INDEX(Curves!$A$12:$AZ$907,$BZ391,CU391)</f>
        <v>#N/A</v>
      </c>
      <c r="AO391" s="31" t="e">
        <f aca="false">INDEX(Curves!$A$12:$AZ$907,$BZ391,CV391)</f>
        <v>#N/A</v>
      </c>
      <c r="AP391" s="31" t="e">
        <f aca="false">INDEX(Curves!$A$12:$AZ$907,$BZ391,CW391)</f>
        <v>#N/A</v>
      </c>
      <c r="AQ391" s="31"/>
      <c r="AR391" s="31" t="e">
        <f aca="false">INDEX(Curves!$A$12:$AZ$907,$BZ391,CY391)</f>
        <v>#N/A</v>
      </c>
      <c r="AS391" s="31" t="e">
        <f aca="false">INDEX(Curves!$A$12:$AZ$907,$BZ391,CZ391)</f>
        <v>#N/A</v>
      </c>
      <c r="AT391" s="31" t="e">
        <f aca="false">INDEX(Curves!$A$12:$AZ$907,$BZ391,DA391)</f>
        <v>#N/A</v>
      </c>
      <c r="AU391" s="31"/>
      <c r="AV391" s="31" t="e">
        <f aca="false">INDEX(Curves!$A$12:$AZ$907,$BZ391,DC391)</f>
        <v>#N/A</v>
      </c>
      <c r="AW391" s="31" t="e">
        <f aca="false">INDEX(Curves!$A$12:$AZ$907,$BZ391,DD391)</f>
        <v>#N/A</v>
      </c>
      <c r="AX391" s="31" t="e">
        <f aca="false">INDEX(Curves!$A$12:$AZ$907,$BZ391,DE391)</f>
        <v>#N/A</v>
      </c>
      <c r="AY391" s="31"/>
      <c r="AZ391" s="31" t="e">
        <f aca="false">INDEX(Curves!$A$12:$AZ$907,$BZ391,DG391)</f>
        <v>#N/A</v>
      </c>
      <c r="BA391" s="31" t="e">
        <f aca="false">INDEX(Curves!$A$12:$AZ$907,$BZ391,DH391)</f>
        <v>#N/A</v>
      </c>
      <c r="BB391" s="31" t="e">
        <f aca="false">INDEX(Curves!$A$12:$AZ$907,$BZ391,DI391)</f>
        <v>#N/A</v>
      </c>
      <c r="BC391" s="31"/>
      <c r="BD391" s="31" t="e">
        <f aca="false">INDEX(Curves!$A$12:$AZ$907,$BZ391,DK391)</f>
        <v>#N/A</v>
      </c>
      <c r="BE391" s="31" t="e">
        <f aca="false">INDEX(Curves!$A$12:$AZ$907,$BZ391,DL391)</f>
        <v>#N/A</v>
      </c>
      <c r="BF391" s="31" t="e">
        <f aca="false">INDEX(Curves!$A$12:$AZ$907,$BZ391,DM391)</f>
        <v>#N/A</v>
      </c>
      <c r="BG391" s="31"/>
      <c r="BH391" s="31" t="e">
        <f aca="false">INDEX(Curves!$A$12:$AZ$907,$BZ391,DO391)</f>
        <v>#N/A</v>
      </c>
      <c r="BI391" s="31" t="e">
        <f aca="false">INDEX(Curves!$A$12:$AZ$907,$BZ391,DP391)</f>
        <v>#N/A</v>
      </c>
      <c r="BJ391" s="31" t="e">
        <f aca="false">INDEX(Curves!$A$12:$AZ$907,$BZ391,DQ391)</f>
        <v>#N/A</v>
      </c>
      <c r="BK391" s="0"/>
      <c r="BL391" s="0"/>
      <c r="BM391" s="51" t="n">
        <f aca="false">BM390</f>
        <v>35916</v>
      </c>
      <c r="BN391" s="51" t="n">
        <f aca="false">EOMONTH(BM391,1)</f>
        <v>35976</v>
      </c>
      <c r="BO391" s="51" t="n">
        <f aca="false">EOMONTH(BN391,1)</f>
        <v>36007</v>
      </c>
      <c r="BP391" s="51" t="n">
        <f aca="false">EOMONTH(BO391,1)</f>
        <v>36038</v>
      </c>
      <c r="BQ391" s="51" t="n">
        <f aca="false">EOMONTH(BP391,1)</f>
        <v>36068</v>
      </c>
      <c r="BR391" s="51" t="n">
        <f aca="false">EOMONTH(BQ391,1)</f>
        <v>36099</v>
      </c>
      <c r="BS391" s="51" t="n">
        <f aca="false">EOMONTH(BR391,1)</f>
        <v>36129</v>
      </c>
      <c r="BT391" s="51" t="n">
        <f aca="false">EOMONTH(BS391,1)</f>
        <v>36160</v>
      </c>
      <c r="BU391" s="51" t="n">
        <f aca="false">EOMONTH(BT391,1)</f>
        <v>36191</v>
      </c>
      <c r="BV391" s="51" t="n">
        <f aca="false">EOMONTH(BU391,1)</f>
        <v>36219</v>
      </c>
      <c r="BW391" s="51" t="n">
        <f aca="false">EOMONTH(BV391,1)</f>
        <v>36250</v>
      </c>
      <c r="BX391" s="52"/>
      <c r="BZ391" s="34" t="e">
        <f aca="false">MATCH(C391,Curves!$C$12:$C$433,0)</f>
        <v>#N/A</v>
      </c>
      <c r="CA391" s="34" t="n">
        <f aca="false">MATCH(CONCATENATE("NG ",TEXT($BM391,"mmm-yyyy")),Curves!$11:$11,0)</f>
        <v>20</v>
      </c>
      <c r="CB391" s="34" t="n">
        <f aca="false">MATCH(CONCATENATE("B ",TEXT($BM391,"mmm-yyyy")),Curves!$11:$11,0)</f>
        <v>8</v>
      </c>
      <c r="CC391" s="34" t="n">
        <f aca="false">MATCH(CONCATENATE("DISC ",TEXT($BM391,"mmm-yyyy")),Curves!$11:$11,0)</f>
        <v>32</v>
      </c>
      <c r="CD391" s="34"/>
      <c r="CE391" s="34" t="n">
        <f aca="false">MATCH(CONCATENATE("NG ",TEXT($BN391,"mmm-yyyy")),Curves!$11:$11,0)</f>
        <v>21</v>
      </c>
      <c r="CF391" s="34" t="n">
        <f aca="false">MATCH(CONCATENATE("B ",TEXT($BN391,"mmm-yyyy")),Curves!$11:$11,0)</f>
        <v>9</v>
      </c>
      <c r="CG391" s="34" t="n">
        <f aca="false">MATCH(CONCATENATE("DISC ",TEXT($BN391,"mmm-yyyy")),Curves!$11:$11,0)</f>
        <v>33</v>
      </c>
      <c r="CH391" s="34"/>
      <c r="CI391" s="34" t="n">
        <f aca="false">MATCH(CONCATENATE("NG ",TEXT($BO391,"mmm-yyyy")),Curves!$11:$11,0)</f>
        <v>22</v>
      </c>
      <c r="CJ391" s="34" t="n">
        <f aca="false">MATCH(CONCATENATE("B ",TEXT($BO391,"mmm-yyyy")),Curves!$11:$11,0)</f>
        <v>10</v>
      </c>
      <c r="CK391" s="34" t="n">
        <f aca="false">MATCH(CONCATENATE("DISC ",TEXT($BO391,"mmm-yyyy")),Curves!$11:$11,0)</f>
        <v>34</v>
      </c>
      <c r="CL391" s="34"/>
      <c r="CM391" s="34" t="n">
        <f aca="false">MATCH(CONCATENATE("NG ",TEXT($BP391,"mmm-yyyy")),Curves!$11:$11,0)</f>
        <v>23</v>
      </c>
      <c r="CN391" s="34" t="n">
        <f aca="false">MATCH(CONCATENATE("B ",TEXT($BP391,"mmm-yyyy")),Curves!$11:$11,0)</f>
        <v>11</v>
      </c>
      <c r="CO391" s="34" t="n">
        <f aca="false">MATCH(CONCATENATE("DISC ",TEXT($BP391,"mmm-yyyy")),Curves!$11:$11,0)</f>
        <v>35</v>
      </c>
      <c r="CP391" s="34"/>
      <c r="CQ391" s="34" t="n">
        <f aca="false">MATCH(CONCATENATE("NG ",TEXT($BQ391,"mmm-yyyy")),Curves!$11:$11,0)</f>
        <v>24</v>
      </c>
      <c r="CR391" s="34" t="n">
        <f aca="false">MATCH(CONCATENATE("B ",TEXT($BQ391,"mmm-yyyy")),Curves!$11:$11,0)</f>
        <v>12</v>
      </c>
      <c r="CS391" s="34" t="n">
        <f aca="false">MATCH(CONCATENATE("DISC ",TEXT($BQ391,"mmm-yyyy")),Curves!$11:$11,0)</f>
        <v>36</v>
      </c>
      <c r="CT391" s="34"/>
      <c r="CU391" s="34" t="n">
        <f aca="false">MATCH(CONCATENATE("NG ",TEXT($BR391,"mmm-yyyy")),Curves!$11:$11,0)</f>
        <v>25</v>
      </c>
      <c r="CV391" s="34" t="n">
        <f aca="false">MATCH(CONCATENATE("B ",TEXT($BR391,"mmm-yyyy")),Curves!$11:$11,0)</f>
        <v>13</v>
      </c>
      <c r="CW391" s="34" t="n">
        <f aca="false">MATCH(CONCATENATE("DISC ",TEXT($BR391,"mmm-yyyy")),Curves!$11:$11,0)</f>
        <v>37</v>
      </c>
      <c r="CX391" s="34"/>
      <c r="CY391" s="34" t="n">
        <f aca="false">MATCH(CONCATENATE("NG ",TEXT($BS391,"mmm-yyyy")),Curves!$11:$11,0)</f>
        <v>26</v>
      </c>
      <c r="CZ391" s="34" t="n">
        <f aca="false">MATCH(CONCATENATE("B ",TEXT($BS391,"mmm-yyyy")),Curves!$11:$11,0)</f>
        <v>14</v>
      </c>
      <c r="DA391" s="34" t="n">
        <f aca="false">MATCH(CONCATENATE("DISC ",TEXT($BS391,"mmm-yyyy")),Curves!$11:$11,0)</f>
        <v>38</v>
      </c>
      <c r="DB391" s="34"/>
      <c r="DC391" s="34" t="n">
        <f aca="false">MATCH(CONCATENATE("NG ",TEXT($BT391,"mmm-yyyy")),Curves!$11:$11,0)</f>
        <v>27</v>
      </c>
      <c r="DD391" s="34" t="n">
        <f aca="false">MATCH(CONCATENATE("B ",TEXT($BT391,"mmm-yyyy")),Curves!$11:$11,0)</f>
        <v>15</v>
      </c>
      <c r="DE391" s="34" t="n">
        <f aca="false">MATCH(CONCATENATE("DISC ",TEXT($BT391,"mmm-yyyy")),Curves!$11:$11,0)</f>
        <v>39</v>
      </c>
      <c r="DF391" s="34"/>
      <c r="DG391" s="34" t="n">
        <f aca="false">MATCH(CONCATENATE("NG ",TEXT($BU391,"mmm-yyyy")),Curves!$11:$11,0)</f>
        <v>28</v>
      </c>
      <c r="DH391" s="34" t="n">
        <f aca="false">MATCH(CONCATENATE("B ",TEXT($BU391,"mmm-yyyy")),Curves!$11:$11,0)</f>
        <v>16</v>
      </c>
      <c r="DI391" s="34" t="n">
        <f aca="false">MATCH(CONCATENATE("DISC ",TEXT($BU391,"mmm-yyyy")),Curves!$11:$11,0)</f>
        <v>40</v>
      </c>
      <c r="DK391" s="34" t="n">
        <f aca="false">MATCH(CONCATENATE("NG ",TEXT($BV391,"mmm-yyyy")),Curves!$11:$11,0)</f>
        <v>29</v>
      </c>
      <c r="DL391" s="34" t="n">
        <f aca="false">MATCH(CONCATENATE("B ",TEXT($BV391,"mmm-yyyy")),Curves!$11:$11,0)</f>
        <v>17</v>
      </c>
      <c r="DM391" s="34" t="n">
        <f aca="false">MATCH(CONCATENATE("DISC ",TEXT($BV391,"mmm-yyyy")),Curves!$11:$11,0)</f>
        <v>41</v>
      </c>
      <c r="DO391" s="34" t="n">
        <f aca="false">MATCH(CONCATENATE("NG ",TEXT($BW391,"mmm-yyyy")),Curves!$11:$11,0)</f>
        <v>30</v>
      </c>
      <c r="DP391" s="34" t="n">
        <f aca="false">MATCH(CONCATENATE("B ",TEXT($BW391,"mmm-yyyy")),Curves!$11:$11,0)</f>
        <v>18</v>
      </c>
      <c r="DQ391" s="34" t="n">
        <f aca="false">MATCH(CONCATENATE("DISC ",TEXT($BW391,"mmm-yyyy")),Curves!$11:$11,0)</f>
        <v>42</v>
      </c>
    </row>
    <row r="392" customFormat="false" ht="12.75" hidden="false" customHeight="false" outlineLevel="0" collapsed="false">
      <c r="B392" s="26" t="str">
        <f aca="false">IF(C392&lt;&gt;"",IF(C392&gt;=(WORKDAY(EOMONTH(C392,0)+1,-2)),EOMONTH(EOMONTH(C392,0)+1,0)+1,EOMONTH(C392,0)+1),"")</f>
        <v/>
      </c>
      <c r="C392" s="45" t="str">
        <f aca="false">IF(Curves!C401&lt;&gt;"",Curves!C401,"")</f>
        <v/>
      </c>
      <c r="D392" s="46"/>
      <c r="E392" s="47" t="e">
        <f aca="false">(T392+U392)*V392</f>
        <v>#N/A</v>
      </c>
      <c r="F392" s="47" t="e">
        <f aca="false">(X392+Y392)*Z392</f>
        <v>#N/A</v>
      </c>
      <c r="G392" s="47" t="e">
        <f aca="false">(AB392+AC392)*AD392</f>
        <v>#N/A</v>
      </c>
      <c r="H392" s="47" t="e">
        <f aca="false">(AF392+AG392)*AH392</f>
        <v>#N/A</v>
      </c>
      <c r="I392" s="47" t="e">
        <f aca="false">(AJ392+AK392)*AL392</f>
        <v>#N/A</v>
      </c>
      <c r="J392" s="47" t="e">
        <f aca="false">(AN392+AO392)*AP392</f>
        <v>#N/A</v>
      </c>
      <c r="K392" s="47" t="e">
        <f aca="false">(AR392+AS392)*AT392</f>
        <v>#N/A</v>
      </c>
      <c r="L392" s="47" t="e">
        <f aca="false">(AV392+AW392)*AX392</f>
        <v>#N/A</v>
      </c>
      <c r="M392" s="47" t="e">
        <f aca="false">(AZ392+BA392)*BB392</f>
        <v>#N/A</v>
      </c>
      <c r="N392" s="47" t="e">
        <f aca="false">(BD392+BE392)*BF392</f>
        <v>#N/A</v>
      </c>
      <c r="O392" s="48" t="e">
        <f aca="false">(BH392+BI392)*BJ392</f>
        <v>#N/A</v>
      </c>
      <c r="P392" s="49" t="e">
        <f aca="false">MAX(E392:O392)</f>
        <v>#N/A</v>
      </c>
      <c r="Q392" s="49" t="e">
        <f aca="false">MIN(O392)</f>
        <v>#N/A</v>
      </c>
      <c r="R392" s="50" t="e">
        <f aca="false">P392-Q392</f>
        <v>#N/A</v>
      </c>
      <c r="T392" s="31" t="e">
        <f aca="false">INDEX(Curves!$A$12:$AZ$907,$BZ392,CA392)</f>
        <v>#N/A</v>
      </c>
      <c r="U392" s="31" t="e">
        <f aca="false">INDEX(Curves!$A$12:$AZ$907,$BZ392,CB392)</f>
        <v>#N/A</v>
      </c>
      <c r="V392" s="31" t="e">
        <f aca="false">INDEX(Curves!$A$12:$AZ$907,$BZ392,CC392)</f>
        <v>#N/A</v>
      </c>
      <c r="W392" s="31"/>
      <c r="X392" s="31" t="e">
        <f aca="false">INDEX(Curves!$A$12:$AZ$907,$BZ392,CE392)</f>
        <v>#N/A</v>
      </c>
      <c r="Y392" s="31" t="e">
        <f aca="false">INDEX(Curves!$A$12:$AZ$907,$BZ392,CF392)</f>
        <v>#N/A</v>
      </c>
      <c r="Z392" s="31" t="e">
        <f aca="false">INDEX(Curves!$A$12:$AZ$907,$BZ392,CG392)</f>
        <v>#N/A</v>
      </c>
      <c r="AA392" s="31"/>
      <c r="AB392" s="31" t="e">
        <f aca="false">INDEX(Curves!$A$12:$AZ$907,$BZ392,CI392)</f>
        <v>#N/A</v>
      </c>
      <c r="AC392" s="31" t="e">
        <f aca="false">INDEX(Curves!$A$12:$AZ$907,$BZ392,CJ392)</f>
        <v>#N/A</v>
      </c>
      <c r="AD392" s="31" t="e">
        <f aca="false">INDEX(Curves!$A$12:$AZ$907,$BZ392,CK392)</f>
        <v>#N/A</v>
      </c>
      <c r="AE392" s="31"/>
      <c r="AF392" s="31" t="e">
        <f aca="false">INDEX(Curves!$A$12:$AZ$907,$BZ392,CM392)</f>
        <v>#N/A</v>
      </c>
      <c r="AG392" s="31" t="e">
        <f aca="false">INDEX(Curves!$A$12:$AZ$907,$BZ392,CN392)</f>
        <v>#N/A</v>
      </c>
      <c r="AH392" s="31" t="e">
        <f aca="false">INDEX(Curves!$A$12:$AZ$907,$BZ392,CO392)</f>
        <v>#N/A</v>
      </c>
      <c r="AI392" s="31"/>
      <c r="AJ392" s="31" t="e">
        <f aca="false">INDEX(Curves!$A$12:$AZ$907,$BZ392,CQ392)</f>
        <v>#N/A</v>
      </c>
      <c r="AK392" s="31" t="e">
        <f aca="false">INDEX(Curves!$A$12:$AZ$907,$BZ392,CR392)</f>
        <v>#N/A</v>
      </c>
      <c r="AL392" s="31" t="e">
        <f aca="false">INDEX(Curves!$A$12:$AZ$907,$BZ392,CS392)</f>
        <v>#N/A</v>
      </c>
      <c r="AM392" s="31"/>
      <c r="AN392" s="31" t="e">
        <f aca="false">INDEX(Curves!$A$12:$AZ$907,$BZ392,CU392)</f>
        <v>#N/A</v>
      </c>
      <c r="AO392" s="31" t="e">
        <f aca="false">INDEX(Curves!$A$12:$AZ$907,$BZ392,CV392)</f>
        <v>#N/A</v>
      </c>
      <c r="AP392" s="31" t="e">
        <f aca="false">INDEX(Curves!$A$12:$AZ$907,$BZ392,CW392)</f>
        <v>#N/A</v>
      </c>
      <c r="AQ392" s="31"/>
      <c r="AR392" s="31" t="e">
        <f aca="false">INDEX(Curves!$A$12:$AZ$907,$BZ392,CY392)</f>
        <v>#N/A</v>
      </c>
      <c r="AS392" s="31" t="e">
        <f aca="false">INDEX(Curves!$A$12:$AZ$907,$BZ392,CZ392)</f>
        <v>#N/A</v>
      </c>
      <c r="AT392" s="31" t="e">
        <f aca="false">INDEX(Curves!$A$12:$AZ$907,$BZ392,DA392)</f>
        <v>#N/A</v>
      </c>
      <c r="AU392" s="31"/>
      <c r="AV392" s="31" t="e">
        <f aca="false">INDEX(Curves!$A$12:$AZ$907,$BZ392,DC392)</f>
        <v>#N/A</v>
      </c>
      <c r="AW392" s="31" t="e">
        <f aca="false">INDEX(Curves!$A$12:$AZ$907,$BZ392,DD392)</f>
        <v>#N/A</v>
      </c>
      <c r="AX392" s="31" t="e">
        <f aca="false">INDEX(Curves!$A$12:$AZ$907,$BZ392,DE392)</f>
        <v>#N/A</v>
      </c>
      <c r="AY392" s="31"/>
      <c r="AZ392" s="31" t="e">
        <f aca="false">INDEX(Curves!$A$12:$AZ$907,$BZ392,DG392)</f>
        <v>#N/A</v>
      </c>
      <c r="BA392" s="31" t="e">
        <f aca="false">INDEX(Curves!$A$12:$AZ$907,$BZ392,DH392)</f>
        <v>#N/A</v>
      </c>
      <c r="BB392" s="31" t="e">
        <f aca="false">INDEX(Curves!$A$12:$AZ$907,$BZ392,DI392)</f>
        <v>#N/A</v>
      </c>
      <c r="BC392" s="31"/>
      <c r="BD392" s="31" t="e">
        <f aca="false">INDEX(Curves!$A$12:$AZ$907,$BZ392,DK392)</f>
        <v>#N/A</v>
      </c>
      <c r="BE392" s="31" t="e">
        <f aca="false">INDEX(Curves!$A$12:$AZ$907,$BZ392,DL392)</f>
        <v>#N/A</v>
      </c>
      <c r="BF392" s="31" t="e">
        <f aca="false">INDEX(Curves!$A$12:$AZ$907,$BZ392,DM392)</f>
        <v>#N/A</v>
      </c>
      <c r="BG392" s="31"/>
      <c r="BH392" s="31" t="e">
        <f aca="false">INDEX(Curves!$A$12:$AZ$907,$BZ392,DO392)</f>
        <v>#N/A</v>
      </c>
      <c r="BI392" s="31" t="e">
        <f aca="false">INDEX(Curves!$A$12:$AZ$907,$BZ392,DP392)</f>
        <v>#N/A</v>
      </c>
      <c r="BJ392" s="31" t="e">
        <f aca="false">INDEX(Curves!$A$12:$AZ$907,$BZ392,DQ392)</f>
        <v>#N/A</v>
      </c>
      <c r="BK392" s="0"/>
      <c r="BL392" s="0"/>
      <c r="BM392" s="51" t="n">
        <f aca="false">BM391</f>
        <v>35916</v>
      </c>
      <c r="BN392" s="51" t="n">
        <f aca="false">EOMONTH(BM392,1)</f>
        <v>35976</v>
      </c>
      <c r="BO392" s="51" t="n">
        <f aca="false">EOMONTH(BN392,1)</f>
        <v>36007</v>
      </c>
      <c r="BP392" s="51" t="n">
        <f aca="false">EOMONTH(BO392,1)</f>
        <v>36038</v>
      </c>
      <c r="BQ392" s="51" t="n">
        <f aca="false">EOMONTH(BP392,1)</f>
        <v>36068</v>
      </c>
      <c r="BR392" s="51" t="n">
        <f aca="false">EOMONTH(BQ392,1)</f>
        <v>36099</v>
      </c>
      <c r="BS392" s="51" t="n">
        <f aca="false">EOMONTH(BR392,1)</f>
        <v>36129</v>
      </c>
      <c r="BT392" s="51" t="n">
        <f aca="false">EOMONTH(BS392,1)</f>
        <v>36160</v>
      </c>
      <c r="BU392" s="51" t="n">
        <f aca="false">EOMONTH(BT392,1)</f>
        <v>36191</v>
      </c>
      <c r="BV392" s="51" t="n">
        <f aca="false">EOMONTH(BU392,1)</f>
        <v>36219</v>
      </c>
      <c r="BW392" s="51" t="n">
        <f aca="false">EOMONTH(BV392,1)</f>
        <v>36250</v>
      </c>
      <c r="BX392" s="52"/>
      <c r="BZ392" s="34" t="e">
        <f aca="false">MATCH(C392,Curves!$C$12:$C$433,0)</f>
        <v>#N/A</v>
      </c>
      <c r="CA392" s="34" t="n">
        <f aca="false">MATCH(CONCATENATE("NG ",TEXT($BM392,"mmm-yyyy")),Curves!$11:$11,0)</f>
        <v>20</v>
      </c>
      <c r="CB392" s="34" t="n">
        <f aca="false">MATCH(CONCATENATE("B ",TEXT($BM392,"mmm-yyyy")),Curves!$11:$11,0)</f>
        <v>8</v>
      </c>
      <c r="CC392" s="34" t="n">
        <f aca="false">MATCH(CONCATENATE("DISC ",TEXT($BM392,"mmm-yyyy")),Curves!$11:$11,0)</f>
        <v>32</v>
      </c>
      <c r="CD392" s="34"/>
      <c r="CE392" s="34" t="n">
        <f aca="false">MATCH(CONCATENATE("NG ",TEXT($BN392,"mmm-yyyy")),Curves!$11:$11,0)</f>
        <v>21</v>
      </c>
      <c r="CF392" s="34" t="n">
        <f aca="false">MATCH(CONCATENATE("B ",TEXT($BN392,"mmm-yyyy")),Curves!$11:$11,0)</f>
        <v>9</v>
      </c>
      <c r="CG392" s="34" t="n">
        <f aca="false">MATCH(CONCATENATE("DISC ",TEXT($BN392,"mmm-yyyy")),Curves!$11:$11,0)</f>
        <v>33</v>
      </c>
      <c r="CH392" s="34"/>
      <c r="CI392" s="34" t="n">
        <f aca="false">MATCH(CONCATENATE("NG ",TEXT($BO392,"mmm-yyyy")),Curves!$11:$11,0)</f>
        <v>22</v>
      </c>
      <c r="CJ392" s="34" t="n">
        <f aca="false">MATCH(CONCATENATE("B ",TEXT($BO392,"mmm-yyyy")),Curves!$11:$11,0)</f>
        <v>10</v>
      </c>
      <c r="CK392" s="34" t="n">
        <f aca="false">MATCH(CONCATENATE("DISC ",TEXT($BO392,"mmm-yyyy")),Curves!$11:$11,0)</f>
        <v>34</v>
      </c>
      <c r="CL392" s="34"/>
      <c r="CM392" s="34" t="n">
        <f aca="false">MATCH(CONCATENATE("NG ",TEXT($BP392,"mmm-yyyy")),Curves!$11:$11,0)</f>
        <v>23</v>
      </c>
      <c r="CN392" s="34" t="n">
        <f aca="false">MATCH(CONCATENATE("B ",TEXT($BP392,"mmm-yyyy")),Curves!$11:$11,0)</f>
        <v>11</v>
      </c>
      <c r="CO392" s="34" t="n">
        <f aca="false">MATCH(CONCATENATE("DISC ",TEXT($BP392,"mmm-yyyy")),Curves!$11:$11,0)</f>
        <v>35</v>
      </c>
      <c r="CP392" s="34"/>
      <c r="CQ392" s="34" t="n">
        <f aca="false">MATCH(CONCATENATE("NG ",TEXT($BQ392,"mmm-yyyy")),Curves!$11:$11,0)</f>
        <v>24</v>
      </c>
      <c r="CR392" s="34" t="n">
        <f aca="false">MATCH(CONCATENATE("B ",TEXT($BQ392,"mmm-yyyy")),Curves!$11:$11,0)</f>
        <v>12</v>
      </c>
      <c r="CS392" s="34" t="n">
        <f aca="false">MATCH(CONCATENATE("DISC ",TEXT($BQ392,"mmm-yyyy")),Curves!$11:$11,0)</f>
        <v>36</v>
      </c>
      <c r="CT392" s="34"/>
      <c r="CU392" s="34" t="n">
        <f aca="false">MATCH(CONCATENATE("NG ",TEXT($BR392,"mmm-yyyy")),Curves!$11:$11,0)</f>
        <v>25</v>
      </c>
      <c r="CV392" s="34" t="n">
        <f aca="false">MATCH(CONCATENATE("B ",TEXT($BR392,"mmm-yyyy")),Curves!$11:$11,0)</f>
        <v>13</v>
      </c>
      <c r="CW392" s="34" t="n">
        <f aca="false">MATCH(CONCATENATE("DISC ",TEXT($BR392,"mmm-yyyy")),Curves!$11:$11,0)</f>
        <v>37</v>
      </c>
      <c r="CX392" s="34"/>
      <c r="CY392" s="34" t="n">
        <f aca="false">MATCH(CONCATENATE("NG ",TEXT($BS392,"mmm-yyyy")),Curves!$11:$11,0)</f>
        <v>26</v>
      </c>
      <c r="CZ392" s="34" t="n">
        <f aca="false">MATCH(CONCATENATE("B ",TEXT($BS392,"mmm-yyyy")),Curves!$11:$11,0)</f>
        <v>14</v>
      </c>
      <c r="DA392" s="34" t="n">
        <f aca="false">MATCH(CONCATENATE("DISC ",TEXT($BS392,"mmm-yyyy")),Curves!$11:$11,0)</f>
        <v>38</v>
      </c>
      <c r="DB392" s="34"/>
      <c r="DC392" s="34" t="n">
        <f aca="false">MATCH(CONCATENATE("NG ",TEXT($BT392,"mmm-yyyy")),Curves!$11:$11,0)</f>
        <v>27</v>
      </c>
      <c r="DD392" s="34" t="n">
        <f aca="false">MATCH(CONCATENATE("B ",TEXT($BT392,"mmm-yyyy")),Curves!$11:$11,0)</f>
        <v>15</v>
      </c>
      <c r="DE392" s="34" t="n">
        <f aca="false">MATCH(CONCATENATE("DISC ",TEXT($BT392,"mmm-yyyy")),Curves!$11:$11,0)</f>
        <v>39</v>
      </c>
      <c r="DF392" s="34"/>
      <c r="DG392" s="34" t="n">
        <f aca="false">MATCH(CONCATENATE("NG ",TEXT($BU392,"mmm-yyyy")),Curves!$11:$11,0)</f>
        <v>28</v>
      </c>
      <c r="DH392" s="34" t="n">
        <f aca="false">MATCH(CONCATENATE("B ",TEXT($BU392,"mmm-yyyy")),Curves!$11:$11,0)</f>
        <v>16</v>
      </c>
      <c r="DI392" s="34" t="n">
        <f aca="false">MATCH(CONCATENATE("DISC ",TEXT($BU392,"mmm-yyyy")),Curves!$11:$11,0)</f>
        <v>40</v>
      </c>
      <c r="DK392" s="34" t="n">
        <f aca="false">MATCH(CONCATENATE("NG ",TEXT($BV392,"mmm-yyyy")),Curves!$11:$11,0)</f>
        <v>29</v>
      </c>
      <c r="DL392" s="34" t="n">
        <f aca="false">MATCH(CONCATENATE("B ",TEXT($BV392,"mmm-yyyy")),Curves!$11:$11,0)</f>
        <v>17</v>
      </c>
      <c r="DM392" s="34" t="n">
        <f aca="false">MATCH(CONCATENATE("DISC ",TEXT($BV392,"mmm-yyyy")),Curves!$11:$11,0)</f>
        <v>41</v>
      </c>
      <c r="DO392" s="34" t="n">
        <f aca="false">MATCH(CONCATENATE("NG ",TEXT($BW392,"mmm-yyyy")),Curves!$11:$11,0)</f>
        <v>30</v>
      </c>
      <c r="DP392" s="34" t="n">
        <f aca="false">MATCH(CONCATENATE("B ",TEXT($BW392,"mmm-yyyy")),Curves!$11:$11,0)</f>
        <v>18</v>
      </c>
      <c r="DQ392" s="34" t="n">
        <f aca="false">MATCH(CONCATENATE("DISC ",TEXT($BW392,"mmm-yyyy")),Curves!$11:$11,0)</f>
        <v>42</v>
      </c>
    </row>
    <row r="393" customFormat="false" ht="12.75" hidden="false" customHeight="false" outlineLevel="0" collapsed="false">
      <c r="B393" s="26" t="str">
        <f aca="false">IF(C393&lt;&gt;"",IF(C393&gt;=(WORKDAY(EOMONTH(C393,0)+1,-2)),EOMONTH(EOMONTH(C393,0)+1,0)+1,EOMONTH(C393,0)+1),"")</f>
        <v/>
      </c>
      <c r="C393" s="45" t="str">
        <f aca="false">IF(Curves!C402&lt;&gt;"",Curves!C402,"")</f>
        <v/>
      </c>
      <c r="D393" s="46"/>
      <c r="E393" s="47" t="e">
        <f aca="false">(T393+U393)*V393</f>
        <v>#N/A</v>
      </c>
      <c r="F393" s="47" t="e">
        <f aca="false">(X393+Y393)*Z393</f>
        <v>#N/A</v>
      </c>
      <c r="G393" s="47" t="e">
        <f aca="false">(AB393+AC393)*AD393</f>
        <v>#N/A</v>
      </c>
      <c r="H393" s="47" t="e">
        <f aca="false">(AF393+AG393)*AH393</f>
        <v>#N/A</v>
      </c>
      <c r="I393" s="47" t="e">
        <f aca="false">(AJ393+AK393)*AL393</f>
        <v>#N/A</v>
      </c>
      <c r="J393" s="47" t="e">
        <f aca="false">(AN393+AO393)*AP393</f>
        <v>#N/A</v>
      </c>
      <c r="K393" s="47" t="e">
        <f aca="false">(AR393+AS393)*AT393</f>
        <v>#N/A</v>
      </c>
      <c r="L393" s="47" t="e">
        <f aca="false">(AV393+AW393)*AX393</f>
        <v>#N/A</v>
      </c>
      <c r="M393" s="47" t="e">
        <f aca="false">(AZ393+BA393)*BB393</f>
        <v>#N/A</v>
      </c>
      <c r="N393" s="47" t="e">
        <f aca="false">(BD393+BE393)*BF393</f>
        <v>#N/A</v>
      </c>
      <c r="O393" s="48" t="e">
        <f aca="false">(BH393+BI393)*BJ393</f>
        <v>#N/A</v>
      </c>
      <c r="P393" s="49" t="e">
        <f aca="false">MAX(E393:O393)</f>
        <v>#N/A</v>
      </c>
      <c r="Q393" s="49" t="e">
        <f aca="false">MIN(O393)</f>
        <v>#N/A</v>
      </c>
      <c r="R393" s="50" t="e">
        <f aca="false">P393-Q393</f>
        <v>#N/A</v>
      </c>
      <c r="T393" s="31" t="e">
        <f aca="false">INDEX(Curves!$A$12:$AZ$907,$BZ393,CA393)</f>
        <v>#N/A</v>
      </c>
      <c r="U393" s="31" t="e">
        <f aca="false">INDEX(Curves!$A$12:$AZ$907,$BZ393,CB393)</f>
        <v>#N/A</v>
      </c>
      <c r="V393" s="31" t="e">
        <f aca="false">INDEX(Curves!$A$12:$AZ$907,$BZ393,CC393)</f>
        <v>#N/A</v>
      </c>
      <c r="W393" s="31"/>
      <c r="X393" s="31" t="e">
        <f aca="false">INDEX(Curves!$A$12:$AZ$907,$BZ393,CE393)</f>
        <v>#N/A</v>
      </c>
      <c r="Y393" s="31" t="e">
        <f aca="false">INDEX(Curves!$A$12:$AZ$907,$BZ393,CF393)</f>
        <v>#N/A</v>
      </c>
      <c r="Z393" s="31" t="e">
        <f aca="false">INDEX(Curves!$A$12:$AZ$907,$BZ393,CG393)</f>
        <v>#N/A</v>
      </c>
      <c r="AA393" s="31"/>
      <c r="AB393" s="31" t="e">
        <f aca="false">INDEX(Curves!$A$12:$AZ$907,$BZ393,CI393)</f>
        <v>#N/A</v>
      </c>
      <c r="AC393" s="31" t="e">
        <f aca="false">INDEX(Curves!$A$12:$AZ$907,$BZ393,CJ393)</f>
        <v>#N/A</v>
      </c>
      <c r="AD393" s="31" t="e">
        <f aca="false">INDEX(Curves!$A$12:$AZ$907,$BZ393,CK393)</f>
        <v>#N/A</v>
      </c>
      <c r="AE393" s="31"/>
      <c r="AF393" s="31" t="e">
        <f aca="false">INDEX(Curves!$A$12:$AZ$907,$BZ393,CM393)</f>
        <v>#N/A</v>
      </c>
      <c r="AG393" s="31" t="e">
        <f aca="false">INDEX(Curves!$A$12:$AZ$907,$BZ393,CN393)</f>
        <v>#N/A</v>
      </c>
      <c r="AH393" s="31" t="e">
        <f aca="false">INDEX(Curves!$A$12:$AZ$907,$BZ393,CO393)</f>
        <v>#N/A</v>
      </c>
      <c r="AI393" s="31"/>
      <c r="AJ393" s="31" t="e">
        <f aca="false">INDEX(Curves!$A$12:$AZ$907,$BZ393,CQ393)</f>
        <v>#N/A</v>
      </c>
      <c r="AK393" s="31" t="e">
        <f aca="false">INDEX(Curves!$A$12:$AZ$907,$BZ393,CR393)</f>
        <v>#N/A</v>
      </c>
      <c r="AL393" s="31" t="e">
        <f aca="false">INDEX(Curves!$A$12:$AZ$907,$BZ393,CS393)</f>
        <v>#N/A</v>
      </c>
      <c r="AM393" s="31"/>
      <c r="AN393" s="31" t="e">
        <f aca="false">INDEX(Curves!$A$12:$AZ$907,$BZ393,CU393)</f>
        <v>#N/A</v>
      </c>
      <c r="AO393" s="31" t="e">
        <f aca="false">INDEX(Curves!$A$12:$AZ$907,$BZ393,CV393)</f>
        <v>#N/A</v>
      </c>
      <c r="AP393" s="31" t="e">
        <f aca="false">INDEX(Curves!$A$12:$AZ$907,$BZ393,CW393)</f>
        <v>#N/A</v>
      </c>
      <c r="AQ393" s="31"/>
      <c r="AR393" s="31" t="e">
        <f aca="false">INDEX(Curves!$A$12:$AZ$907,$BZ393,CY393)</f>
        <v>#N/A</v>
      </c>
      <c r="AS393" s="31" t="e">
        <f aca="false">INDEX(Curves!$A$12:$AZ$907,$BZ393,CZ393)</f>
        <v>#N/A</v>
      </c>
      <c r="AT393" s="31" t="e">
        <f aca="false">INDEX(Curves!$A$12:$AZ$907,$BZ393,DA393)</f>
        <v>#N/A</v>
      </c>
      <c r="AU393" s="31"/>
      <c r="AV393" s="31" t="e">
        <f aca="false">INDEX(Curves!$A$12:$AZ$907,$BZ393,DC393)</f>
        <v>#N/A</v>
      </c>
      <c r="AW393" s="31" t="e">
        <f aca="false">INDEX(Curves!$A$12:$AZ$907,$BZ393,DD393)</f>
        <v>#N/A</v>
      </c>
      <c r="AX393" s="31" t="e">
        <f aca="false">INDEX(Curves!$A$12:$AZ$907,$BZ393,DE393)</f>
        <v>#N/A</v>
      </c>
      <c r="AY393" s="31"/>
      <c r="AZ393" s="31" t="e">
        <f aca="false">INDEX(Curves!$A$12:$AZ$907,$BZ393,DG393)</f>
        <v>#N/A</v>
      </c>
      <c r="BA393" s="31" t="e">
        <f aca="false">INDEX(Curves!$A$12:$AZ$907,$BZ393,DH393)</f>
        <v>#N/A</v>
      </c>
      <c r="BB393" s="31" t="e">
        <f aca="false">INDEX(Curves!$A$12:$AZ$907,$BZ393,DI393)</f>
        <v>#N/A</v>
      </c>
      <c r="BC393" s="31"/>
      <c r="BD393" s="31" t="e">
        <f aca="false">INDEX(Curves!$A$12:$AZ$907,$BZ393,DK393)</f>
        <v>#N/A</v>
      </c>
      <c r="BE393" s="31" t="e">
        <f aca="false">INDEX(Curves!$A$12:$AZ$907,$BZ393,DL393)</f>
        <v>#N/A</v>
      </c>
      <c r="BF393" s="31" t="e">
        <f aca="false">INDEX(Curves!$A$12:$AZ$907,$BZ393,DM393)</f>
        <v>#N/A</v>
      </c>
      <c r="BG393" s="31"/>
      <c r="BH393" s="31" t="e">
        <f aca="false">INDEX(Curves!$A$12:$AZ$907,$BZ393,DO393)</f>
        <v>#N/A</v>
      </c>
      <c r="BI393" s="31" t="e">
        <f aca="false">INDEX(Curves!$A$12:$AZ$907,$BZ393,DP393)</f>
        <v>#N/A</v>
      </c>
      <c r="BJ393" s="31" t="e">
        <f aca="false">INDEX(Curves!$A$12:$AZ$907,$BZ393,DQ393)</f>
        <v>#N/A</v>
      </c>
      <c r="BK393" s="0"/>
      <c r="BL393" s="0"/>
      <c r="BM393" s="51" t="n">
        <f aca="false">BM392</f>
        <v>35916</v>
      </c>
      <c r="BN393" s="51" t="n">
        <f aca="false">EOMONTH(BM393,1)</f>
        <v>35976</v>
      </c>
      <c r="BO393" s="51" t="n">
        <f aca="false">EOMONTH(BN393,1)</f>
        <v>36007</v>
      </c>
      <c r="BP393" s="51" t="n">
        <f aca="false">EOMONTH(BO393,1)</f>
        <v>36038</v>
      </c>
      <c r="BQ393" s="51" t="n">
        <f aca="false">EOMONTH(BP393,1)</f>
        <v>36068</v>
      </c>
      <c r="BR393" s="51" t="n">
        <f aca="false">EOMONTH(BQ393,1)</f>
        <v>36099</v>
      </c>
      <c r="BS393" s="51" t="n">
        <f aca="false">EOMONTH(BR393,1)</f>
        <v>36129</v>
      </c>
      <c r="BT393" s="51" t="n">
        <f aca="false">EOMONTH(BS393,1)</f>
        <v>36160</v>
      </c>
      <c r="BU393" s="51" t="n">
        <f aca="false">EOMONTH(BT393,1)</f>
        <v>36191</v>
      </c>
      <c r="BV393" s="51" t="n">
        <f aca="false">EOMONTH(BU393,1)</f>
        <v>36219</v>
      </c>
      <c r="BW393" s="51" t="n">
        <f aca="false">EOMONTH(BV393,1)</f>
        <v>36250</v>
      </c>
      <c r="BX393" s="52"/>
      <c r="BZ393" s="34" t="e">
        <f aca="false">MATCH(C393,Curves!$C$12:$C$433,0)</f>
        <v>#N/A</v>
      </c>
      <c r="CA393" s="34" t="n">
        <f aca="false">MATCH(CONCATENATE("NG ",TEXT($BM393,"mmm-yyyy")),Curves!$11:$11,0)</f>
        <v>20</v>
      </c>
      <c r="CB393" s="34" t="n">
        <f aca="false">MATCH(CONCATENATE("B ",TEXT($BM393,"mmm-yyyy")),Curves!$11:$11,0)</f>
        <v>8</v>
      </c>
      <c r="CC393" s="34" t="n">
        <f aca="false">MATCH(CONCATENATE("DISC ",TEXT($BM393,"mmm-yyyy")),Curves!$11:$11,0)</f>
        <v>32</v>
      </c>
      <c r="CD393" s="34"/>
      <c r="CE393" s="34" t="n">
        <f aca="false">MATCH(CONCATENATE("NG ",TEXT($BN393,"mmm-yyyy")),Curves!$11:$11,0)</f>
        <v>21</v>
      </c>
      <c r="CF393" s="34" t="n">
        <f aca="false">MATCH(CONCATENATE("B ",TEXT($BN393,"mmm-yyyy")),Curves!$11:$11,0)</f>
        <v>9</v>
      </c>
      <c r="CG393" s="34" t="n">
        <f aca="false">MATCH(CONCATENATE("DISC ",TEXT($BN393,"mmm-yyyy")),Curves!$11:$11,0)</f>
        <v>33</v>
      </c>
      <c r="CH393" s="34"/>
      <c r="CI393" s="34" t="n">
        <f aca="false">MATCH(CONCATENATE("NG ",TEXT($BO393,"mmm-yyyy")),Curves!$11:$11,0)</f>
        <v>22</v>
      </c>
      <c r="CJ393" s="34" t="n">
        <f aca="false">MATCH(CONCATENATE("B ",TEXT($BO393,"mmm-yyyy")),Curves!$11:$11,0)</f>
        <v>10</v>
      </c>
      <c r="CK393" s="34" t="n">
        <f aca="false">MATCH(CONCATENATE("DISC ",TEXT($BO393,"mmm-yyyy")),Curves!$11:$11,0)</f>
        <v>34</v>
      </c>
      <c r="CL393" s="34"/>
      <c r="CM393" s="34" t="n">
        <f aca="false">MATCH(CONCATENATE("NG ",TEXT($BP393,"mmm-yyyy")),Curves!$11:$11,0)</f>
        <v>23</v>
      </c>
      <c r="CN393" s="34" t="n">
        <f aca="false">MATCH(CONCATENATE("B ",TEXT($BP393,"mmm-yyyy")),Curves!$11:$11,0)</f>
        <v>11</v>
      </c>
      <c r="CO393" s="34" t="n">
        <f aca="false">MATCH(CONCATENATE("DISC ",TEXT($BP393,"mmm-yyyy")),Curves!$11:$11,0)</f>
        <v>35</v>
      </c>
      <c r="CP393" s="34"/>
      <c r="CQ393" s="34" t="n">
        <f aca="false">MATCH(CONCATENATE("NG ",TEXT($BQ393,"mmm-yyyy")),Curves!$11:$11,0)</f>
        <v>24</v>
      </c>
      <c r="CR393" s="34" t="n">
        <f aca="false">MATCH(CONCATENATE("B ",TEXT($BQ393,"mmm-yyyy")),Curves!$11:$11,0)</f>
        <v>12</v>
      </c>
      <c r="CS393" s="34" t="n">
        <f aca="false">MATCH(CONCATENATE("DISC ",TEXT($BQ393,"mmm-yyyy")),Curves!$11:$11,0)</f>
        <v>36</v>
      </c>
      <c r="CT393" s="34"/>
      <c r="CU393" s="34" t="n">
        <f aca="false">MATCH(CONCATENATE("NG ",TEXT($BR393,"mmm-yyyy")),Curves!$11:$11,0)</f>
        <v>25</v>
      </c>
      <c r="CV393" s="34" t="n">
        <f aca="false">MATCH(CONCATENATE("B ",TEXT($BR393,"mmm-yyyy")),Curves!$11:$11,0)</f>
        <v>13</v>
      </c>
      <c r="CW393" s="34" t="n">
        <f aca="false">MATCH(CONCATENATE("DISC ",TEXT($BR393,"mmm-yyyy")),Curves!$11:$11,0)</f>
        <v>37</v>
      </c>
      <c r="CX393" s="34"/>
      <c r="CY393" s="34" t="n">
        <f aca="false">MATCH(CONCATENATE("NG ",TEXT($BS393,"mmm-yyyy")),Curves!$11:$11,0)</f>
        <v>26</v>
      </c>
      <c r="CZ393" s="34" t="n">
        <f aca="false">MATCH(CONCATENATE("B ",TEXT($BS393,"mmm-yyyy")),Curves!$11:$11,0)</f>
        <v>14</v>
      </c>
      <c r="DA393" s="34" t="n">
        <f aca="false">MATCH(CONCATENATE("DISC ",TEXT($BS393,"mmm-yyyy")),Curves!$11:$11,0)</f>
        <v>38</v>
      </c>
      <c r="DB393" s="34"/>
      <c r="DC393" s="34" t="n">
        <f aca="false">MATCH(CONCATENATE("NG ",TEXT($BT393,"mmm-yyyy")),Curves!$11:$11,0)</f>
        <v>27</v>
      </c>
      <c r="DD393" s="34" t="n">
        <f aca="false">MATCH(CONCATENATE("B ",TEXT($BT393,"mmm-yyyy")),Curves!$11:$11,0)</f>
        <v>15</v>
      </c>
      <c r="DE393" s="34" t="n">
        <f aca="false">MATCH(CONCATENATE("DISC ",TEXT($BT393,"mmm-yyyy")),Curves!$11:$11,0)</f>
        <v>39</v>
      </c>
      <c r="DF393" s="34"/>
      <c r="DG393" s="34" t="n">
        <f aca="false">MATCH(CONCATENATE("NG ",TEXT($BU393,"mmm-yyyy")),Curves!$11:$11,0)</f>
        <v>28</v>
      </c>
      <c r="DH393" s="34" t="n">
        <f aca="false">MATCH(CONCATENATE("B ",TEXT($BU393,"mmm-yyyy")),Curves!$11:$11,0)</f>
        <v>16</v>
      </c>
      <c r="DI393" s="34" t="n">
        <f aca="false">MATCH(CONCATENATE("DISC ",TEXT($BU393,"mmm-yyyy")),Curves!$11:$11,0)</f>
        <v>40</v>
      </c>
      <c r="DK393" s="34" t="n">
        <f aca="false">MATCH(CONCATENATE("NG ",TEXT($BV393,"mmm-yyyy")),Curves!$11:$11,0)</f>
        <v>29</v>
      </c>
      <c r="DL393" s="34" t="n">
        <f aca="false">MATCH(CONCATENATE("B ",TEXT($BV393,"mmm-yyyy")),Curves!$11:$11,0)</f>
        <v>17</v>
      </c>
      <c r="DM393" s="34" t="n">
        <f aca="false">MATCH(CONCATENATE("DISC ",TEXT($BV393,"mmm-yyyy")),Curves!$11:$11,0)</f>
        <v>41</v>
      </c>
      <c r="DO393" s="34" t="n">
        <f aca="false">MATCH(CONCATENATE("NG ",TEXT($BW393,"mmm-yyyy")),Curves!$11:$11,0)</f>
        <v>30</v>
      </c>
      <c r="DP393" s="34" t="n">
        <f aca="false">MATCH(CONCATENATE("B ",TEXT($BW393,"mmm-yyyy")),Curves!$11:$11,0)</f>
        <v>18</v>
      </c>
      <c r="DQ393" s="34" t="n">
        <f aca="false">MATCH(CONCATENATE("DISC ",TEXT($BW393,"mmm-yyyy")),Curves!$11:$11,0)</f>
        <v>42</v>
      </c>
    </row>
    <row r="394" customFormat="false" ht="12.75" hidden="false" customHeight="false" outlineLevel="0" collapsed="false">
      <c r="B394" s="26" t="str">
        <f aca="false">IF(C394&lt;&gt;"",IF(C394&gt;=(WORKDAY(EOMONTH(C394,0)+1,-2)),EOMONTH(EOMONTH(C394,0)+1,0)+1,EOMONTH(C394,0)+1),"")</f>
        <v/>
      </c>
      <c r="C394" s="45" t="str">
        <f aca="false">IF(Curves!C403&lt;&gt;"",Curves!C403,"")</f>
        <v/>
      </c>
      <c r="D394" s="46"/>
      <c r="E394" s="47" t="e">
        <f aca="false">(T394+U394)*V394</f>
        <v>#N/A</v>
      </c>
      <c r="F394" s="47" t="e">
        <f aca="false">(X394+Y394)*Z394</f>
        <v>#N/A</v>
      </c>
      <c r="G394" s="47" t="e">
        <f aca="false">(AB394+AC394)*AD394</f>
        <v>#N/A</v>
      </c>
      <c r="H394" s="47" t="e">
        <f aca="false">(AF394+AG394)*AH394</f>
        <v>#N/A</v>
      </c>
      <c r="I394" s="47" t="e">
        <f aca="false">(AJ394+AK394)*AL394</f>
        <v>#N/A</v>
      </c>
      <c r="J394" s="47" t="e">
        <f aca="false">(AN394+AO394)*AP394</f>
        <v>#N/A</v>
      </c>
      <c r="K394" s="47" t="e">
        <f aca="false">(AR394+AS394)*AT394</f>
        <v>#N/A</v>
      </c>
      <c r="L394" s="47" t="e">
        <f aca="false">(AV394+AW394)*AX394</f>
        <v>#N/A</v>
      </c>
      <c r="M394" s="47" t="e">
        <f aca="false">(AZ394+BA394)*BB394</f>
        <v>#N/A</v>
      </c>
      <c r="N394" s="47" t="e">
        <f aca="false">(BD394+BE394)*BF394</f>
        <v>#N/A</v>
      </c>
      <c r="O394" s="48" t="e">
        <f aca="false">(BH394+BI394)*BJ394</f>
        <v>#N/A</v>
      </c>
      <c r="P394" s="49" t="e">
        <f aca="false">MAX(E394:O394)</f>
        <v>#N/A</v>
      </c>
      <c r="Q394" s="49" t="e">
        <f aca="false">MIN(O394)</f>
        <v>#N/A</v>
      </c>
      <c r="R394" s="50" t="e">
        <f aca="false">P394-Q394</f>
        <v>#N/A</v>
      </c>
      <c r="T394" s="31" t="e">
        <f aca="false">INDEX(Curves!$A$12:$AZ$907,$BZ394,CA394)</f>
        <v>#N/A</v>
      </c>
      <c r="U394" s="31" t="e">
        <f aca="false">INDEX(Curves!$A$12:$AZ$907,$BZ394,CB394)</f>
        <v>#N/A</v>
      </c>
      <c r="V394" s="31" t="e">
        <f aca="false">INDEX(Curves!$A$12:$AZ$907,$BZ394,CC394)</f>
        <v>#N/A</v>
      </c>
      <c r="W394" s="31"/>
      <c r="X394" s="31" t="e">
        <f aca="false">INDEX(Curves!$A$12:$AZ$907,$BZ394,CE394)</f>
        <v>#N/A</v>
      </c>
      <c r="Y394" s="31" t="e">
        <f aca="false">INDEX(Curves!$A$12:$AZ$907,$BZ394,CF394)</f>
        <v>#N/A</v>
      </c>
      <c r="Z394" s="31" t="e">
        <f aca="false">INDEX(Curves!$A$12:$AZ$907,$BZ394,CG394)</f>
        <v>#N/A</v>
      </c>
      <c r="AA394" s="31"/>
      <c r="AB394" s="31" t="e">
        <f aca="false">INDEX(Curves!$A$12:$AZ$907,$BZ394,CI394)</f>
        <v>#N/A</v>
      </c>
      <c r="AC394" s="31" t="e">
        <f aca="false">INDEX(Curves!$A$12:$AZ$907,$BZ394,CJ394)</f>
        <v>#N/A</v>
      </c>
      <c r="AD394" s="31" t="e">
        <f aca="false">INDEX(Curves!$A$12:$AZ$907,$BZ394,CK394)</f>
        <v>#N/A</v>
      </c>
      <c r="AE394" s="31"/>
      <c r="AF394" s="31" t="e">
        <f aca="false">INDEX(Curves!$A$12:$AZ$907,$BZ394,CM394)</f>
        <v>#N/A</v>
      </c>
      <c r="AG394" s="31" t="e">
        <f aca="false">INDEX(Curves!$A$12:$AZ$907,$BZ394,CN394)</f>
        <v>#N/A</v>
      </c>
      <c r="AH394" s="31" t="e">
        <f aca="false">INDEX(Curves!$A$12:$AZ$907,$BZ394,CO394)</f>
        <v>#N/A</v>
      </c>
      <c r="AI394" s="31"/>
      <c r="AJ394" s="31" t="e">
        <f aca="false">INDEX(Curves!$A$12:$AZ$907,$BZ394,CQ394)</f>
        <v>#N/A</v>
      </c>
      <c r="AK394" s="31" t="e">
        <f aca="false">INDEX(Curves!$A$12:$AZ$907,$BZ394,CR394)</f>
        <v>#N/A</v>
      </c>
      <c r="AL394" s="31" t="e">
        <f aca="false">INDEX(Curves!$A$12:$AZ$907,$BZ394,CS394)</f>
        <v>#N/A</v>
      </c>
      <c r="AM394" s="31"/>
      <c r="AN394" s="31" t="e">
        <f aca="false">INDEX(Curves!$A$12:$AZ$907,$BZ394,CU394)</f>
        <v>#N/A</v>
      </c>
      <c r="AO394" s="31" t="e">
        <f aca="false">INDEX(Curves!$A$12:$AZ$907,$BZ394,CV394)</f>
        <v>#N/A</v>
      </c>
      <c r="AP394" s="31" t="e">
        <f aca="false">INDEX(Curves!$A$12:$AZ$907,$BZ394,CW394)</f>
        <v>#N/A</v>
      </c>
      <c r="AQ394" s="31"/>
      <c r="AR394" s="31" t="e">
        <f aca="false">INDEX(Curves!$A$12:$AZ$907,$BZ394,CY394)</f>
        <v>#N/A</v>
      </c>
      <c r="AS394" s="31" t="e">
        <f aca="false">INDEX(Curves!$A$12:$AZ$907,$BZ394,CZ394)</f>
        <v>#N/A</v>
      </c>
      <c r="AT394" s="31" t="e">
        <f aca="false">INDEX(Curves!$A$12:$AZ$907,$BZ394,DA394)</f>
        <v>#N/A</v>
      </c>
      <c r="AU394" s="31"/>
      <c r="AV394" s="31" t="e">
        <f aca="false">INDEX(Curves!$A$12:$AZ$907,$BZ394,DC394)</f>
        <v>#N/A</v>
      </c>
      <c r="AW394" s="31" t="e">
        <f aca="false">INDEX(Curves!$A$12:$AZ$907,$BZ394,DD394)</f>
        <v>#N/A</v>
      </c>
      <c r="AX394" s="31" t="e">
        <f aca="false">INDEX(Curves!$A$12:$AZ$907,$BZ394,DE394)</f>
        <v>#N/A</v>
      </c>
      <c r="AY394" s="31"/>
      <c r="AZ394" s="31" t="e">
        <f aca="false">INDEX(Curves!$A$12:$AZ$907,$BZ394,DG394)</f>
        <v>#N/A</v>
      </c>
      <c r="BA394" s="31" t="e">
        <f aca="false">INDEX(Curves!$A$12:$AZ$907,$BZ394,DH394)</f>
        <v>#N/A</v>
      </c>
      <c r="BB394" s="31" t="e">
        <f aca="false">INDEX(Curves!$A$12:$AZ$907,$BZ394,DI394)</f>
        <v>#N/A</v>
      </c>
      <c r="BC394" s="31"/>
      <c r="BD394" s="31" t="e">
        <f aca="false">INDEX(Curves!$A$12:$AZ$907,$BZ394,DK394)</f>
        <v>#N/A</v>
      </c>
      <c r="BE394" s="31" t="e">
        <f aca="false">INDEX(Curves!$A$12:$AZ$907,$BZ394,DL394)</f>
        <v>#N/A</v>
      </c>
      <c r="BF394" s="31" t="e">
        <f aca="false">INDEX(Curves!$A$12:$AZ$907,$BZ394,DM394)</f>
        <v>#N/A</v>
      </c>
      <c r="BG394" s="31"/>
      <c r="BH394" s="31" t="e">
        <f aca="false">INDEX(Curves!$A$12:$AZ$907,$BZ394,DO394)</f>
        <v>#N/A</v>
      </c>
      <c r="BI394" s="31" t="e">
        <f aca="false">INDEX(Curves!$A$12:$AZ$907,$BZ394,DP394)</f>
        <v>#N/A</v>
      </c>
      <c r="BJ394" s="31" t="e">
        <f aca="false">INDEX(Curves!$A$12:$AZ$907,$BZ394,DQ394)</f>
        <v>#N/A</v>
      </c>
      <c r="BK394" s="0"/>
      <c r="BL394" s="0"/>
      <c r="BM394" s="51" t="n">
        <f aca="false">BM393</f>
        <v>35916</v>
      </c>
      <c r="BN394" s="51" t="n">
        <f aca="false">EOMONTH(BM394,1)</f>
        <v>35976</v>
      </c>
      <c r="BO394" s="51" t="n">
        <f aca="false">EOMONTH(BN394,1)</f>
        <v>36007</v>
      </c>
      <c r="BP394" s="51" t="n">
        <f aca="false">EOMONTH(BO394,1)</f>
        <v>36038</v>
      </c>
      <c r="BQ394" s="51" t="n">
        <f aca="false">EOMONTH(BP394,1)</f>
        <v>36068</v>
      </c>
      <c r="BR394" s="51" t="n">
        <f aca="false">EOMONTH(BQ394,1)</f>
        <v>36099</v>
      </c>
      <c r="BS394" s="51" t="n">
        <f aca="false">EOMONTH(BR394,1)</f>
        <v>36129</v>
      </c>
      <c r="BT394" s="51" t="n">
        <f aca="false">EOMONTH(BS394,1)</f>
        <v>36160</v>
      </c>
      <c r="BU394" s="51" t="n">
        <f aca="false">EOMONTH(BT394,1)</f>
        <v>36191</v>
      </c>
      <c r="BV394" s="51" t="n">
        <f aca="false">EOMONTH(BU394,1)</f>
        <v>36219</v>
      </c>
      <c r="BW394" s="51" t="n">
        <f aca="false">EOMONTH(BV394,1)</f>
        <v>36250</v>
      </c>
      <c r="BX394" s="52"/>
      <c r="BZ394" s="34" t="e">
        <f aca="false">MATCH(C394,Curves!$C$12:$C$433,0)</f>
        <v>#N/A</v>
      </c>
      <c r="CA394" s="34" t="n">
        <f aca="false">MATCH(CONCATENATE("NG ",TEXT($BM394,"mmm-yyyy")),Curves!$11:$11,0)</f>
        <v>20</v>
      </c>
      <c r="CB394" s="34" t="n">
        <f aca="false">MATCH(CONCATENATE("B ",TEXT($BM394,"mmm-yyyy")),Curves!$11:$11,0)</f>
        <v>8</v>
      </c>
      <c r="CC394" s="34" t="n">
        <f aca="false">MATCH(CONCATENATE("DISC ",TEXT($BM394,"mmm-yyyy")),Curves!$11:$11,0)</f>
        <v>32</v>
      </c>
      <c r="CD394" s="34"/>
      <c r="CE394" s="34" t="n">
        <f aca="false">MATCH(CONCATENATE("NG ",TEXT($BN394,"mmm-yyyy")),Curves!$11:$11,0)</f>
        <v>21</v>
      </c>
      <c r="CF394" s="34" t="n">
        <f aca="false">MATCH(CONCATENATE("B ",TEXT($BN394,"mmm-yyyy")),Curves!$11:$11,0)</f>
        <v>9</v>
      </c>
      <c r="CG394" s="34" t="n">
        <f aca="false">MATCH(CONCATENATE("DISC ",TEXT($BN394,"mmm-yyyy")),Curves!$11:$11,0)</f>
        <v>33</v>
      </c>
      <c r="CH394" s="34"/>
      <c r="CI394" s="34" t="n">
        <f aca="false">MATCH(CONCATENATE("NG ",TEXT($BO394,"mmm-yyyy")),Curves!$11:$11,0)</f>
        <v>22</v>
      </c>
      <c r="CJ394" s="34" t="n">
        <f aca="false">MATCH(CONCATENATE("B ",TEXT($BO394,"mmm-yyyy")),Curves!$11:$11,0)</f>
        <v>10</v>
      </c>
      <c r="CK394" s="34" t="n">
        <f aca="false">MATCH(CONCATENATE("DISC ",TEXT($BO394,"mmm-yyyy")),Curves!$11:$11,0)</f>
        <v>34</v>
      </c>
      <c r="CL394" s="34"/>
      <c r="CM394" s="34" t="n">
        <f aca="false">MATCH(CONCATENATE("NG ",TEXT($BP394,"mmm-yyyy")),Curves!$11:$11,0)</f>
        <v>23</v>
      </c>
      <c r="CN394" s="34" t="n">
        <f aca="false">MATCH(CONCATENATE("B ",TEXT($BP394,"mmm-yyyy")),Curves!$11:$11,0)</f>
        <v>11</v>
      </c>
      <c r="CO394" s="34" t="n">
        <f aca="false">MATCH(CONCATENATE("DISC ",TEXT($BP394,"mmm-yyyy")),Curves!$11:$11,0)</f>
        <v>35</v>
      </c>
      <c r="CP394" s="34"/>
      <c r="CQ394" s="34" t="n">
        <f aca="false">MATCH(CONCATENATE("NG ",TEXT($BQ394,"mmm-yyyy")),Curves!$11:$11,0)</f>
        <v>24</v>
      </c>
      <c r="CR394" s="34" t="n">
        <f aca="false">MATCH(CONCATENATE("B ",TEXT($BQ394,"mmm-yyyy")),Curves!$11:$11,0)</f>
        <v>12</v>
      </c>
      <c r="CS394" s="34" t="n">
        <f aca="false">MATCH(CONCATENATE("DISC ",TEXT($BQ394,"mmm-yyyy")),Curves!$11:$11,0)</f>
        <v>36</v>
      </c>
      <c r="CT394" s="34"/>
      <c r="CU394" s="34" t="n">
        <f aca="false">MATCH(CONCATENATE("NG ",TEXT($BR394,"mmm-yyyy")),Curves!$11:$11,0)</f>
        <v>25</v>
      </c>
      <c r="CV394" s="34" t="n">
        <f aca="false">MATCH(CONCATENATE("B ",TEXT($BR394,"mmm-yyyy")),Curves!$11:$11,0)</f>
        <v>13</v>
      </c>
      <c r="CW394" s="34" t="n">
        <f aca="false">MATCH(CONCATENATE("DISC ",TEXT($BR394,"mmm-yyyy")),Curves!$11:$11,0)</f>
        <v>37</v>
      </c>
      <c r="CX394" s="34"/>
      <c r="CY394" s="34" t="n">
        <f aca="false">MATCH(CONCATENATE("NG ",TEXT($BS394,"mmm-yyyy")),Curves!$11:$11,0)</f>
        <v>26</v>
      </c>
      <c r="CZ394" s="34" t="n">
        <f aca="false">MATCH(CONCATENATE("B ",TEXT($BS394,"mmm-yyyy")),Curves!$11:$11,0)</f>
        <v>14</v>
      </c>
      <c r="DA394" s="34" t="n">
        <f aca="false">MATCH(CONCATENATE("DISC ",TEXT($BS394,"mmm-yyyy")),Curves!$11:$11,0)</f>
        <v>38</v>
      </c>
      <c r="DB394" s="34"/>
      <c r="DC394" s="34" t="n">
        <f aca="false">MATCH(CONCATENATE("NG ",TEXT($BT394,"mmm-yyyy")),Curves!$11:$11,0)</f>
        <v>27</v>
      </c>
      <c r="DD394" s="34" t="n">
        <f aca="false">MATCH(CONCATENATE("B ",TEXT($BT394,"mmm-yyyy")),Curves!$11:$11,0)</f>
        <v>15</v>
      </c>
      <c r="DE394" s="34" t="n">
        <f aca="false">MATCH(CONCATENATE("DISC ",TEXT($BT394,"mmm-yyyy")),Curves!$11:$11,0)</f>
        <v>39</v>
      </c>
      <c r="DF394" s="34"/>
      <c r="DG394" s="34" t="n">
        <f aca="false">MATCH(CONCATENATE("NG ",TEXT($BU394,"mmm-yyyy")),Curves!$11:$11,0)</f>
        <v>28</v>
      </c>
      <c r="DH394" s="34" t="n">
        <f aca="false">MATCH(CONCATENATE("B ",TEXT($BU394,"mmm-yyyy")),Curves!$11:$11,0)</f>
        <v>16</v>
      </c>
      <c r="DI394" s="34" t="n">
        <f aca="false">MATCH(CONCATENATE("DISC ",TEXT($BU394,"mmm-yyyy")),Curves!$11:$11,0)</f>
        <v>40</v>
      </c>
      <c r="DK394" s="34" t="n">
        <f aca="false">MATCH(CONCATENATE("NG ",TEXT($BV394,"mmm-yyyy")),Curves!$11:$11,0)</f>
        <v>29</v>
      </c>
      <c r="DL394" s="34" t="n">
        <f aca="false">MATCH(CONCATENATE("B ",TEXT($BV394,"mmm-yyyy")),Curves!$11:$11,0)</f>
        <v>17</v>
      </c>
      <c r="DM394" s="34" t="n">
        <f aca="false">MATCH(CONCATENATE("DISC ",TEXT($BV394,"mmm-yyyy")),Curves!$11:$11,0)</f>
        <v>41</v>
      </c>
      <c r="DO394" s="34" t="n">
        <f aca="false">MATCH(CONCATENATE("NG ",TEXT($BW394,"mmm-yyyy")),Curves!$11:$11,0)</f>
        <v>30</v>
      </c>
      <c r="DP394" s="34" t="n">
        <f aca="false">MATCH(CONCATENATE("B ",TEXT($BW394,"mmm-yyyy")),Curves!$11:$11,0)</f>
        <v>18</v>
      </c>
      <c r="DQ394" s="34" t="n">
        <f aca="false">MATCH(CONCATENATE("DISC ",TEXT($BW394,"mmm-yyyy")),Curves!$11:$11,0)</f>
        <v>42</v>
      </c>
    </row>
    <row r="395" customFormat="false" ht="12.75" hidden="false" customHeight="false" outlineLevel="0" collapsed="false">
      <c r="B395" s="26" t="str">
        <f aca="false">IF(C395&lt;&gt;"",IF(C395&gt;=(WORKDAY(EOMONTH(C395,0)+1,-2)),EOMONTH(EOMONTH(C395,0)+1,0)+1,EOMONTH(C395,0)+1),"")</f>
        <v/>
      </c>
      <c r="C395" s="45" t="str">
        <f aca="false">IF(Curves!C404&lt;&gt;"",Curves!C404,"")</f>
        <v/>
      </c>
      <c r="D395" s="46"/>
      <c r="E395" s="47" t="e">
        <f aca="false">(T395+U395)*V395</f>
        <v>#N/A</v>
      </c>
      <c r="F395" s="47" t="e">
        <f aca="false">(X395+Y395)*Z395</f>
        <v>#N/A</v>
      </c>
      <c r="G395" s="47" t="e">
        <f aca="false">(AB395+AC395)*AD395</f>
        <v>#N/A</v>
      </c>
      <c r="H395" s="47" t="e">
        <f aca="false">(AF395+AG395)*AH395</f>
        <v>#N/A</v>
      </c>
      <c r="I395" s="47" t="e">
        <f aca="false">(AJ395+AK395)*AL395</f>
        <v>#N/A</v>
      </c>
      <c r="J395" s="47" t="e">
        <f aca="false">(AN395+AO395)*AP395</f>
        <v>#N/A</v>
      </c>
      <c r="K395" s="47" t="e">
        <f aca="false">(AR395+AS395)*AT395</f>
        <v>#N/A</v>
      </c>
      <c r="L395" s="47" t="e">
        <f aca="false">(AV395+AW395)*AX395</f>
        <v>#N/A</v>
      </c>
      <c r="M395" s="47" t="e">
        <f aca="false">(AZ395+BA395)*BB395</f>
        <v>#N/A</v>
      </c>
      <c r="N395" s="47" t="e">
        <f aca="false">(BD395+BE395)*BF395</f>
        <v>#N/A</v>
      </c>
      <c r="O395" s="48" t="e">
        <f aca="false">(BH395+BI395)*BJ395</f>
        <v>#N/A</v>
      </c>
      <c r="P395" s="49" t="e">
        <f aca="false">MAX(E395:O395)</f>
        <v>#N/A</v>
      </c>
      <c r="Q395" s="49" t="e">
        <f aca="false">MIN(O395)</f>
        <v>#N/A</v>
      </c>
      <c r="R395" s="50" t="e">
        <f aca="false">P395-Q395</f>
        <v>#N/A</v>
      </c>
      <c r="T395" s="31" t="e">
        <f aca="false">INDEX(Curves!$A$12:$AZ$907,$BZ395,CA395)</f>
        <v>#N/A</v>
      </c>
      <c r="U395" s="31" t="e">
        <f aca="false">INDEX(Curves!$A$12:$AZ$907,$BZ395,CB395)</f>
        <v>#N/A</v>
      </c>
      <c r="V395" s="31" t="e">
        <f aca="false">INDEX(Curves!$A$12:$AZ$907,$BZ395,CC395)</f>
        <v>#N/A</v>
      </c>
      <c r="W395" s="31"/>
      <c r="X395" s="31" t="e">
        <f aca="false">INDEX(Curves!$A$12:$AZ$907,$BZ395,CE395)</f>
        <v>#N/A</v>
      </c>
      <c r="Y395" s="31" t="e">
        <f aca="false">INDEX(Curves!$A$12:$AZ$907,$BZ395,CF395)</f>
        <v>#N/A</v>
      </c>
      <c r="Z395" s="31" t="e">
        <f aca="false">INDEX(Curves!$A$12:$AZ$907,$BZ395,CG395)</f>
        <v>#N/A</v>
      </c>
      <c r="AA395" s="31"/>
      <c r="AB395" s="31" t="e">
        <f aca="false">INDEX(Curves!$A$12:$AZ$907,$BZ395,CI395)</f>
        <v>#N/A</v>
      </c>
      <c r="AC395" s="31" t="e">
        <f aca="false">INDEX(Curves!$A$12:$AZ$907,$BZ395,CJ395)</f>
        <v>#N/A</v>
      </c>
      <c r="AD395" s="31" t="e">
        <f aca="false">INDEX(Curves!$A$12:$AZ$907,$BZ395,CK395)</f>
        <v>#N/A</v>
      </c>
      <c r="AE395" s="31"/>
      <c r="AF395" s="31" t="e">
        <f aca="false">INDEX(Curves!$A$12:$AZ$907,$BZ395,CM395)</f>
        <v>#N/A</v>
      </c>
      <c r="AG395" s="31" t="e">
        <f aca="false">INDEX(Curves!$A$12:$AZ$907,$BZ395,CN395)</f>
        <v>#N/A</v>
      </c>
      <c r="AH395" s="31" t="e">
        <f aca="false">INDEX(Curves!$A$12:$AZ$907,$BZ395,CO395)</f>
        <v>#N/A</v>
      </c>
      <c r="AI395" s="31"/>
      <c r="AJ395" s="31" t="e">
        <f aca="false">INDEX(Curves!$A$12:$AZ$907,$BZ395,CQ395)</f>
        <v>#N/A</v>
      </c>
      <c r="AK395" s="31" t="e">
        <f aca="false">INDEX(Curves!$A$12:$AZ$907,$BZ395,CR395)</f>
        <v>#N/A</v>
      </c>
      <c r="AL395" s="31" t="e">
        <f aca="false">INDEX(Curves!$A$12:$AZ$907,$BZ395,CS395)</f>
        <v>#N/A</v>
      </c>
      <c r="AM395" s="31"/>
      <c r="AN395" s="31" t="e">
        <f aca="false">INDEX(Curves!$A$12:$AZ$907,$BZ395,CU395)</f>
        <v>#N/A</v>
      </c>
      <c r="AO395" s="31" t="e">
        <f aca="false">INDEX(Curves!$A$12:$AZ$907,$BZ395,CV395)</f>
        <v>#N/A</v>
      </c>
      <c r="AP395" s="31" t="e">
        <f aca="false">INDEX(Curves!$A$12:$AZ$907,$BZ395,CW395)</f>
        <v>#N/A</v>
      </c>
      <c r="AQ395" s="31"/>
      <c r="AR395" s="31" t="e">
        <f aca="false">INDEX(Curves!$A$12:$AZ$907,$BZ395,CY395)</f>
        <v>#N/A</v>
      </c>
      <c r="AS395" s="31" t="e">
        <f aca="false">INDEX(Curves!$A$12:$AZ$907,$BZ395,CZ395)</f>
        <v>#N/A</v>
      </c>
      <c r="AT395" s="31" t="e">
        <f aca="false">INDEX(Curves!$A$12:$AZ$907,$BZ395,DA395)</f>
        <v>#N/A</v>
      </c>
      <c r="AU395" s="31"/>
      <c r="AV395" s="31" t="e">
        <f aca="false">INDEX(Curves!$A$12:$AZ$907,$BZ395,DC395)</f>
        <v>#N/A</v>
      </c>
      <c r="AW395" s="31" t="e">
        <f aca="false">INDEX(Curves!$A$12:$AZ$907,$BZ395,DD395)</f>
        <v>#N/A</v>
      </c>
      <c r="AX395" s="31" t="e">
        <f aca="false">INDEX(Curves!$A$12:$AZ$907,$BZ395,DE395)</f>
        <v>#N/A</v>
      </c>
      <c r="AY395" s="31"/>
      <c r="AZ395" s="31" t="e">
        <f aca="false">INDEX(Curves!$A$12:$AZ$907,$BZ395,DG395)</f>
        <v>#N/A</v>
      </c>
      <c r="BA395" s="31" t="e">
        <f aca="false">INDEX(Curves!$A$12:$AZ$907,$BZ395,DH395)</f>
        <v>#N/A</v>
      </c>
      <c r="BB395" s="31" t="e">
        <f aca="false">INDEX(Curves!$A$12:$AZ$907,$BZ395,DI395)</f>
        <v>#N/A</v>
      </c>
      <c r="BC395" s="31"/>
      <c r="BD395" s="31" t="e">
        <f aca="false">INDEX(Curves!$A$12:$AZ$907,$BZ395,DK395)</f>
        <v>#N/A</v>
      </c>
      <c r="BE395" s="31" t="e">
        <f aca="false">INDEX(Curves!$A$12:$AZ$907,$BZ395,DL395)</f>
        <v>#N/A</v>
      </c>
      <c r="BF395" s="31" t="e">
        <f aca="false">INDEX(Curves!$A$12:$AZ$907,$BZ395,DM395)</f>
        <v>#N/A</v>
      </c>
      <c r="BG395" s="31"/>
      <c r="BH395" s="31" t="e">
        <f aca="false">INDEX(Curves!$A$12:$AZ$907,$BZ395,DO395)</f>
        <v>#N/A</v>
      </c>
      <c r="BI395" s="31" t="e">
        <f aca="false">INDEX(Curves!$A$12:$AZ$907,$BZ395,DP395)</f>
        <v>#N/A</v>
      </c>
      <c r="BJ395" s="31" t="e">
        <f aca="false">INDEX(Curves!$A$12:$AZ$907,$BZ395,DQ395)</f>
        <v>#N/A</v>
      </c>
      <c r="BK395" s="0"/>
      <c r="BL395" s="0"/>
      <c r="BM395" s="51" t="n">
        <f aca="false">BM394</f>
        <v>35916</v>
      </c>
      <c r="BN395" s="51" t="n">
        <f aca="false">EOMONTH(BM395,1)</f>
        <v>35976</v>
      </c>
      <c r="BO395" s="51" t="n">
        <f aca="false">EOMONTH(BN395,1)</f>
        <v>36007</v>
      </c>
      <c r="BP395" s="51" t="n">
        <f aca="false">EOMONTH(BO395,1)</f>
        <v>36038</v>
      </c>
      <c r="BQ395" s="51" t="n">
        <f aca="false">EOMONTH(BP395,1)</f>
        <v>36068</v>
      </c>
      <c r="BR395" s="51" t="n">
        <f aca="false">EOMONTH(BQ395,1)</f>
        <v>36099</v>
      </c>
      <c r="BS395" s="51" t="n">
        <f aca="false">EOMONTH(BR395,1)</f>
        <v>36129</v>
      </c>
      <c r="BT395" s="51" t="n">
        <f aca="false">EOMONTH(BS395,1)</f>
        <v>36160</v>
      </c>
      <c r="BU395" s="51" t="n">
        <f aca="false">EOMONTH(BT395,1)</f>
        <v>36191</v>
      </c>
      <c r="BV395" s="51" t="n">
        <f aca="false">EOMONTH(BU395,1)</f>
        <v>36219</v>
      </c>
      <c r="BW395" s="51" t="n">
        <f aca="false">EOMONTH(BV395,1)</f>
        <v>36250</v>
      </c>
      <c r="BX395" s="52"/>
      <c r="BZ395" s="34" t="e">
        <f aca="false">MATCH(C395,Curves!$C$12:$C$433,0)</f>
        <v>#N/A</v>
      </c>
      <c r="CA395" s="34" t="n">
        <f aca="false">MATCH(CONCATENATE("NG ",TEXT($BM395,"mmm-yyyy")),Curves!$11:$11,0)</f>
        <v>20</v>
      </c>
      <c r="CB395" s="34" t="n">
        <f aca="false">MATCH(CONCATENATE("B ",TEXT($BM395,"mmm-yyyy")),Curves!$11:$11,0)</f>
        <v>8</v>
      </c>
      <c r="CC395" s="34" t="n">
        <f aca="false">MATCH(CONCATENATE("DISC ",TEXT($BM395,"mmm-yyyy")),Curves!$11:$11,0)</f>
        <v>32</v>
      </c>
      <c r="CD395" s="34"/>
      <c r="CE395" s="34" t="n">
        <f aca="false">MATCH(CONCATENATE("NG ",TEXT($BN395,"mmm-yyyy")),Curves!$11:$11,0)</f>
        <v>21</v>
      </c>
      <c r="CF395" s="34" t="n">
        <f aca="false">MATCH(CONCATENATE("B ",TEXT($BN395,"mmm-yyyy")),Curves!$11:$11,0)</f>
        <v>9</v>
      </c>
      <c r="CG395" s="34" t="n">
        <f aca="false">MATCH(CONCATENATE("DISC ",TEXT($BN395,"mmm-yyyy")),Curves!$11:$11,0)</f>
        <v>33</v>
      </c>
      <c r="CH395" s="34"/>
      <c r="CI395" s="34" t="n">
        <f aca="false">MATCH(CONCATENATE("NG ",TEXT($BO395,"mmm-yyyy")),Curves!$11:$11,0)</f>
        <v>22</v>
      </c>
      <c r="CJ395" s="34" t="n">
        <f aca="false">MATCH(CONCATENATE("B ",TEXT($BO395,"mmm-yyyy")),Curves!$11:$11,0)</f>
        <v>10</v>
      </c>
      <c r="CK395" s="34" t="n">
        <f aca="false">MATCH(CONCATENATE("DISC ",TEXT($BO395,"mmm-yyyy")),Curves!$11:$11,0)</f>
        <v>34</v>
      </c>
      <c r="CL395" s="34"/>
      <c r="CM395" s="34" t="n">
        <f aca="false">MATCH(CONCATENATE("NG ",TEXT($BP395,"mmm-yyyy")),Curves!$11:$11,0)</f>
        <v>23</v>
      </c>
      <c r="CN395" s="34" t="n">
        <f aca="false">MATCH(CONCATENATE("B ",TEXT($BP395,"mmm-yyyy")),Curves!$11:$11,0)</f>
        <v>11</v>
      </c>
      <c r="CO395" s="34" t="n">
        <f aca="false">MATCH(CONCATENATE("DISC ",TEXT($BP395,"mmm-yyyy")),Curves!$11:$11,0)</f>
        <v>35</v>
      </c>
      <c r="CP395" s="34"/>
      <c r="CQ395" s="34" t="n">
        <f aca="false">MATCH(CONCATENATE("NG ",TEXT($BQ395,"mmm-yyyy")),Curves!$11:$11,0)</f>
        <v>24</v>
      </c>
      <c r="CR395" s="34" t="n">
        <f aca="false">MATCH(CONCATENATE("B ",TEXT($BQ395,"mmm-yyyy")),Curves!$11:$11,0)</f>
        <v>12</v>
      </c>
      <c r="CS395" s="34" t="n">
        <f aca="false">MATCH(CONCATENATE("DISC ",TEXT($BQ395,"mmm-yyyy")),Curves!$11:$11,0)</f>
        <v>36</v>
      </c>
      <c r="CT395" s="34"/>
      <c r="CU395" s="34" t="n">
        <f aca="false">MATCH(CONCATENATE("NG ",TEXT($BR395,"mmm-yyyy")),Curves!$11:$11,0)</f>
        <v>25</v>
      </c>
      <c r="CV395" s="34" t="n">
        <f aca="false">MATCH(CONCATENATE("B ",TEXT($BR395,"mmm-yyyy")),Curves!$11:$11,0)</f>
        <v>13</v>
      </c>
      <c r="CW395" s="34" t="n">
        <f aca="false">MATCH(CONCATENATE("DISC ",TEXT($BR395,"mmm-yyyy")),Curves!$11:$11,0)</f>
        <v>37</v>
      </c>
      <c r="CX395" s="34"/>
      <c r="CY395" s="34" t="n">
        <f aca="false">MATCH(CONCATENATE("NG ",TEXT($BS395,"mmm-yyyy")),Curves!$11:$11,0)</f>
        <v>26</v>
      </c>
      <c r="CZ395" s="34" t="n">
        <f aca="false">MATCH(CONCATENATE("B ",TEXT($BS395,"mmm-yyyy")),Curves!$11:$11,0)</f>
        <v>14</v>
      </c>
      <c r="DA395" s="34" t="n">
        <f aca="false">MATCH(CONCATENATE("DISC ",TEXT($BS395,"mmm-yyyy")),Curves!$11:$11,0)</f>
        <v>38</v>
      </c>
      <c r="DB395" s="34"/>
      <c r="DC395" s="34" t="n">
        <f aca="false">MATCH(CONCATENATE("NG ",TEXT($BT395,"mmm-yyyy")),Curves!$11:$11,0)</f>
        <v>27</v>
      </c>
      <c r="DD395" s="34" t="n">
        <f aca="false">MATCH(CONCATENATE("B ",TEXT($BT395,"mmm-yyyy")),Curves!$11:$11,0)</f>
        <v>15</v>
      </c>
      <c r="DE395" s="34" t="n">
        <f aca="false">MATCH(CONCATENATE("DISC ",TEXT($BT395,"mmm-yyyy")),Curves!$11:$11,0)</f>
        <v>39</v>
      </c>
      <c r="DF395" s="34"/>
      <c r="DG395" s="34" t="n">
        <f aca="false">MATCH(CONCATENATE("NG ",TEXT($BU395,"mmm-yyyy")),Curves!$11:$11,0)</f>
        <v>28</v>
      </c>
      <c r="DH395" s="34" t="n">
        <f aca="false">MATCH(CONCATENATE("B ",TEXT($BU395,"mmm-yyyy")),Curves!$11:$11,0)</f>
        <v>16</v>
      </c>
      <c r="DI395" s="34" t="n">
        <f aca="false">MATCH(CONCATENATE("DISC ",TEXT($BU395,"mmm-yyyy")),Curves!$11:$11,0)</f>
        <v>40</v>
      </c>
      <c r="DK395" s="34" t="n">
        <f aca="false">MATCH(CONCATENATE("NG ",TEXT($BV395,"mmm-yyyy")),Curves!$11:$11,0)</f>
        <v>29</v>
      </c>
      <c r="DL395" s="34" t="n">
        <f aca="false">MATCH(CONCATENATE("B ",TEXT($BV395,"mmm-yyyy")),Curves!$11:$11,0)</f>
        <v>17</v>
      </c>
      <c r="DM395" s="34" t="n">
        <f aca="false">MATCH(CONCATENATE("DISC ",TEXT($BV395,"mmm-yyyy")),Curves!$11:$11,0)</f>
        <v>41</v>
      </c>
      <c r="DO395" s="34" t="n">
        <f aca="false">MATCH(CONCATENATE("NG ",TEXT($BW395,"mmm-yyyy")),Curves!$11:$11,0)</f>
        <v>30</v>
      </c>
      <c r="DP395" s="34" t="n">
        <f aca="false">MATCH(CONCATENATE("B ",TEXT($BW395,"mmm-yyyy")),Curves!$11:$11,0)</f>
        <v>18</v>
      </c>
      <c r="DQ395" s="34" t="n">
        <f aca="false">MATCH(CONCATENATE("DISC ",TEXT($BW395,"mmm-yyyy")),Curves!$11:$11,0)</f>
        <v>42</v>
      </c>
    </row>
    <row r="396" customFormat="false" ht="12.75" hidden="false" customHeight="false" outlineLevel="0" collapsed="false">
      <c r="B396" s="26" t="str">
        <f aca="false">IF(C396&lt;&gt;"",IF(C396&gt;=(WORKDAY(EOMONTH(C396,0)+1,-2)),EOMONTH(EOMONTH(C396,0)+1,0)+1,EOMONTH(C396,0)+1),"")</f>
        <v/>
      </c>
      <c r="C396" s="45" t="str">
        <f aca="false">IF(Curves!C405&lt;&gt;"",Curves!C405,"")</f>
        <v/>
      </c>
      <c r="D396" s="46"/>
      <c r="E396" s="47" t="e">
        <f aca="false">(T396+U396)*V396</f>
        <v>#N/A</v>
      </c>
      <c r="F396" s="47" t="e">
        <f aca="false">(X396+Y396)*Z396</f>
        <v>#N/A</v>
      </c>
      <c r="G396" s="47" t="e">
        <f aca="false">(AB396+AC396)*AD396</f>
        <v>#N/A</v>
      </c>
      <c r="H396" s="47" t="e">
        <f aca="false">(AF396+AG396)*AH396</f>
        <v>#N/A</v>
      </c>
      <c r="I396" s="47" t="e">
        <f aca="false">(AJ396+AK396)*AL396</f>
        <v>#N/A</v>
      </c>
      <c r="J396" s="47" t="e">
        <f aca="false">(AN396+AO396)*AP396</f>
        <v>#N/A</v>
      </c>
      <c r="K396" s="47" t="e">
        <f aca="false">(AR396+AS396)*AT396</f>
        <v>#N/A</v>
      </c>
      <c r="L396" s="47" t="e">
        <f aca="false">(AV396+AW396)*AX396</f>
        <v>#N/A</v>
      </c>
      <c r="M396" s="47" t="e">
        <f aca="false">(AZ396+BA396)*BB396</f>
        <v>#N/A</v>
      </c>
      <c r="N396" s="47" t="e">
        <f aca="false">(BD396+BE396)*BF396</f>
        <v>#N/A</v>
      </c>
      <c r="O396" s="48" t="e">
        <f aca="false">(BH396+BI396)*BJ396</f>
        <v>#N/A</v>
      </c>
      <c r="P396" s="49" t="e">
        <f aca="false">MAX(E396:O396)</f>
        <v>#N/A</v>
      </c>
      <c r="Q396" s="49" t="e">
        <f aca="false">MIN(O396)</f>
        <v>#N/A</v>
      </c>
      <c r="R396" s="50" t="e">
        <f aca="false">P396-Q396</f>
        <v>#N/A</v>
      </c>
      <c r="T396" s="31" t="e">
        <f aca="false">INDEX(Curves!$A$12:$AZ$907,$BZ396,CA396)</f>
        <v>#N/A</v>
      </c>
      <c r="U396" s="31" t="e">
        <f aca="false">INDEX(Curves!$A$12:$AZ$907,$BZ396,CB396)</f>
        <v>#N/A</v>
      </c>
      <c r="V396" s="31" t="e">
        <f aca="false">INDEX(Curves!$A$12:$AZ$907,$BZ396,CC396)</f>
        <v>#N/A</v>
      </c>
      <c r="W396" s="31"/>
      <c r="X396" s="31" t="e">
        <f aca="false">INDEX(Curves!$A$12:$AZ$907,$BZ396,CE396)</f>
        <v>#N/A</v>
      </c>
      <c r="Y396" s="31" t="e">
        <f aca="false">INDEX(Curves!$A$12:$AZ$907,$BZ396,CF396)</f>
        <v>#N/A</v>
      </c>
      <c r="Z396" s="31" t="e">
        <f aca="false">INDEX(Curves!$A$12:$AZ$907,$BZ396,CG396)</f>
        <v>#N/A</v>
      </c>
      <c r="AA396" s="31"/>
      <c r="AB396" s="31" t="e">
        <f aca="false">INDEX(Curves!$A$12:$AZ$907,$BZ396,CI396)</f>
        <v>#N/A</v>
      </c>
      <c r="AC396" s="31" t="e">
        <f aca="false">INDEX(Curves!$A$12:$AZ$907,$BZ396,CJ396)</f>
        <v>#N/A</v>
      </c>
      <c r="AD396" s="31" t="e">
        <f aca="false">INDEX(Curves!$A$12:$AZ$907,$BZ396,CK396)</f>
        <v>#N/A</v>
      </c>
      <c r="AE396" s="31"/>
      <c r="AF396" s="31" t="e">
        <f aca="false">INDEX(Curves!$A$12:$AZ$907,$BZ396,CM396)</f>
        <v>#N/A</v>
      </c>
      <c r="AG396" s="31" t="e">
        <f aca="false">INDEX(Curves!$A$12:$AZ$907,$BZ396,CN396)</f>
        <v>#N/A</v>
      </c>
      <c r="AH396" s="31" t="e">
        <f aca="false">INDEX(Curves!$A$12:$AZ$907,$BZ396,CO396)</f>
        <v>#N/A</v>
      </c>
      <c r="AI396" s="31"/>
      <c r="AJ396" s="31" t="e">
        <f aca="false">INDEX(Curves!$A$12:$AZ$907,$BZ396,CQ396)</f>
        <v>#N/A</v>
      </c>
      <c r="AK396" s="31" t="e">
        <f aca="false">INDEX(Curves!$A$12:$AZ$907,$BZ396,CR396)</f>
        <v>#N/A</v>
      </c>
      <c r="AL396" s="31" t="e">
        <f aca="false">INDEX(Curves!$A$12:$AZ$907,$BZ396,CS396)</f>
        <v>#N/A</v>
      </c>
      <c r="AM396" s="31"/>
      <c r="AN396" s="31" t="e">
        <f aca="false">INDEX(Curves!$A$12:$AZ$907,$BZ396,CU396)</f>
        <v>#N/A</v>
      </c>
      <c r="AO396" s="31" t="e">
        <f aca="false">INDEX(Curves!$A$12:$AZ$907,$BZ396,CV396)</f>
        <v>#N/A</v>
      </c>
      <c r="AP396" s="31" t="e">
        <f aca="false">INDEX(Curves!$A$12:$AZ$907,$BZ396,CW396)</f>
        <v>#N/A</v>
      </c>
      <c r="AQ396" s="31"/>
      <c r="AR396" s="31" t="e">
        <f aca="false">INDEX(Curves!$A$12:$AZ$907,$BZ396,CY396)</f>
        <v>#N/A</v>
      </c>
      <c r="AS396" s="31" t="e">
        <f aca="false">INDEX(Curves!$A$12:$AZ$907,$BZ396,CZ396)</f>
        <v>#N/A</v>
      </c>
      <c r="AT396" s="31" t="e">
        <f aca="false">INDEX(Curves!$A$12:$AZ$907,$BZ396,DA396)</f>
        <v>#N/A</v>
      </c>
      <c r="AU396" s="31"/>
      <c r="AV396" s="31" t="e">
        <f aca="false">INDEX(Curves!$A$12:$AZ$907,$BZ396,DC396)</f>
        <v>#N/A</v>
      </c>
      <c r="AW396" s="31" t="e">
        <f aca="false">INDEX(Curves!$A$12:$AZ$907,$BZ396,DD396)</f>
        <v>#N/A</v>
      </c>
      <c r="AX396" s="31" t="e">
        <f aca="false">INDEX(Curves!$A$12:$AZ$907,$BZ396,DE396)</f>
        <v>#N/A</v>
      </c>
      <c r="AY396" s="31"/>
      <c r="AZ396" s="31" t="e">
        <f aca="false">INDEX(Curves!$A$12:$AZ$907,$BZ396,DG396)</f>
        <v>#N/A</v>
      </c>
      <c r="BA396" s="31" t="e">
        <f aca="false">INDEX(Curves!$A$12:$AZ$907,$BZ396,DH396)</f>
        <v>#N/A</v>
      </c>
      <c r="BB396" s="31" t="e">
        <f aca="false">INDEX(Curves!$A$12:$AZ$907,$BZ396,DI396)</f>
        <v>#N/A</v>
      </c>
      <c r="BC396" s="31"/>
      <c r="BD396" s="31" t="e">
        <f aca="false">INDEX(Curves!$A$12:$AZ$907,$BZ396,DK396)</f>
        <v>#N/A</v>
      </c>
      <c r="BE396" s="31" t="e">
        <f aca="false">INDEX(Curves!$A$12:$AZ$907,$BZ396,DL396)</f>
        <v>#N/A</v>
      </c>
      <c r="BF396" s="31" t="e">
        <f aca="false">INDEX(Curves!$A$12:$AZ$907,$BZ396,DM396)</f>
        <v>#N/A</v>
      </c>
      <c r="BG396" s="31"/>
      <c r="BH396" s="31" t="e">
        <f aca="false">INDEX(Curves!$A$12:$AZ$907,$BZ396,DO396)</f>
        <v>#N/A</v>
      </c>
      <c r="BI396" s="31" t="e">
        <f aca="false">INDEX(Curves!$A$12:$AZ$907,$BZ396,DP396)</f>
        <v>#N/A</v>
      </c>
      <c r="BJ396" s="31" t="e">
        <f aca="false">INDEX(Curves!$A$12:$AZ$907,$BZ396,DQ396)</f>
        <v>#N/A</v>
      </c>
      <c r="BK396" s="0"/>
      <c r="BL396" s="0"/>
      <c r="BM396" s="51" t="n">
        <f aca="false">BM395</f>
        <v>35916</v>
      </c>
      <c r="BN396" s="51" t="n">
        <f aca="false">EOMONTH(BM396,1)</f>
        <v>35976</v>
      </c>
      <c r="BO396" s="51" t="n">
        <f aca="false">EOMONTH(BN396,1)</f>
        <v>36007</v>
      </c>
      <c r="BP396" s="51" t="n">
        <f aca="false">EOMONTH(BO396,1)</f>
        <v>36038</v>
      </c>
      <c r="BQ396" s="51" t="n">
        <f aca="false">EOMONTH(BP396,1)</f>
        <v>36068</v>
      </c>
      <c r="BR396" s="51" t="n">
        <f aca="false">EOMONTH(BQ396,1)</f>
        <v>36099</v>
      </c>
      <c r="BS396" s="51" t="n">
        <f aca="false">EOMONTH(BR396,1)</f>
        <v>36129</v>
      </c>
      <c r="BT396" s="51" t="n">
        <f aca="false">EOMONTH(BS396,1)</f>
        <v>36160</v>
      </c>
      <c r="BU396" s="51" t="n">
        <f aca="false">EOMONTH(BT396,1)</f>
        <v>36191</v>
      </c>
      <c r="BV396" s="51" t="n">
        <f aca="false">EOMONTH(BU396,1)</f>
        <v>36219</v>
      </c>
      <c r="BW396" s="51" t="n">
        <f aca="false">EOMONTH(BV396,1)</f>
        <v>36250</v>
      </c>
      <c r="BX396" s="52"/>
      <c r="BZ396" s="34" t="e">
        <f aca="false">MATCH(C396,Curves!$C$12:$C$433,0)</f>
        <v>#N/A</v>
      </c>
      <c r="CA396" s="34" t="n">
        <f aca="false">MATCH(CONCATENATE("NG ",TEXT($BM396,"mmm-yyyy")),Curves!$11:$11,0)</f>
        <v>20</v>
      </c>
      <c r="CB396" s="34" t="n">
        <f aca="false">MATCH(CONCATENATE("B ",TEXT($BM396,"mmm-yyyy")),Curves!$11:$11,0)</f>
        <v>8</v>
      </c>
      <c r="CC396" s="34" t="n">
        <f aca="false">MATCH(CONCATENATE("DISC ",TEXT($BM396,"mmm-yyyy")),Curves!$11:$11,0)</f>
        <v>32</v>
      </c>
      <c r="CD396" s="34"/>
      <c r="CE396" s="34" t="n">
        <f aca="false">MATCH(CONCATENATE("NG ",TEXT($BN396,"mmm-yyyy")),Curves!$11:$11,0)</f>
        <v>21</v>
      </c>
      <c r="CF396" s="34" t="n">
        <f aca="false">MATCH(CONCATENATE("B ",TEXT($BN396,"mmm-yyyy")),Curves!$11:$11,0)</f>
        <v>9</v>
      </c>
      <c r="CG396" s="34" t="n">
        <f aca="false">MATCH(CONCATENATE("DISC ",TEXT($BN396,"mmm-yyyy")),Curves!$11:$11,0)</f>
        <v>33</v>
      </c>
      <c r="CH396" s="34"/>
      <c r="CI396" s="34" t="n">
        <f aca="false">MATCH(CONCATENATE("NG ",TEXT($BO396,"mmm-yyyy")),Curves!$11:$11,0)</f>
        <v>22</v>
      </c>
      <c r="CJ396" s="34" t="n">
        <f aca="false">MATCH(CONCATENATE("B ",TEXT($BO396,"mmm-yyyy")),Curves!$11:$11,0)</f>
        <v>10</v>
      </c>
      <c r="CK396" s="34" t="n">
        <f aca="false">MATCH(CONCATENATE("DISC ",TEXT($BO396,"mmm-yyyy")),Curves!$11:$11,0)</f>
        <v>34</v>
      </c>
      <c r="CL396" s="34"/>
      <c r="CM396" s="34" t="n">
        <f aca="false">MATCH(CONCATENATE("NG ",TEXT($BP396,"mmm-yyyy")),Curves!$11:$11,0)</f>
        <v>23</v>
      </c>
      <c r="CN396" s="34" t="n">
        <f aca="false">MATCH(CONCATENATE("B ",TEXT($BP396,"mmm-yyyy")),Curves!$11:$11,0)</f>
        <v>11</v>
      </c>
      <c r="CO396" s="34" t="n">
        <f aca="false">MATCH(CONCATENATE("DISC ",TEXT($BP396,"mmm-yyyy")),Curves!$11:$11,0)</f>
        <v>35</v>
      </c>
      <c r="CP396" s="34"/>
      <c r="CQ396" s="34" t="n">
        <f aca="false">MATCH(CONCATENATE("NG ",TEXT($BQ396,"mmm-yyyy")),Curves!$11:$11,0)</f>
        <v>24</v>
      </c>
      <c r="CR396" s="34" t="n">
        <f aca="false">MATCH(CONCATENATE("B ",TEXT($BQ396,"mmm-yyyy")),Curves!$11:$11,0)</f>
        <v>12</v>
      </c>
      <c r="CS396" s="34" t="n">
        <f aca="false">MATCH(CONCATENATE("DISC ",TEXT($BQ396,"mmm-yyyy")),Curves!$11:$11,0)</f>
        <v>36</v>
      </c>
      <c r="CT396" s="34"/>
      <c r="CU396" s="34" t="n">
        <f aca="false">MATCH(CONCATENATE("NG ",TEXT($BR396,"mmm-yyyy")),Curves!$11:$11,0)</f>
        <v>25</v>
      </c>
      <c r="CV396" s="34" t="n">
        <f aca="false">MATCH(CONCATENATE("B ",TEXT($BR396,"mmm-yyyy")),Curves!$11:$11,0)</f>
        <v>13</v>
      </c>
      <c r="CW396" s="34" t="n">
        <f aca="false">MATCH(CONCATENATE("DISC ",TEXT($BR396,"mmm-yyyy")),Curves!$11:$11,0)</f>
        <v>37</v>
      </c>
      <c r="CX396" s="34"/>
      <c r="CY396" s="34" t="n">
        <f aca="false">MATCH(CONCATENATE("NG ",TEXT($BS396,"mmm-yyyy")),Curves!$11:$11,0)</f>
        <v>26</v>
      </c>
      <c r="CZ396" s="34" t="n">
        <f aca="false">MATCH(CONCATENATE("B ",TEXT($BS396,"mmm-yyyy")),Curves!$11:$11,0)</f>
        <v>14</v>
      </c>
      <c r="DA396" s="34" t="n">
        <f aca="false">MATCH(CONCATENATE("DISC ",TEXT($BS396,"mmm-yyyy")),Curves!$11:$11,0)</f>
        <v>38</v>
      </c>
      <c r="DB396" s="34"/>
      <c r="DC396" s="34" t="n">
        <f aca="false">MATCH(CONCATENATE("NG ",TEXT($BT396,"mmm-yyyy")),Curves!$11:$11,0)</f>
        <v>27</v>
      </c>
      <c r="DD396" s="34" t="n">
        <f aca="false">MATCH(CONCATENATE("B ",TEXT($BT396,"mmm-yyyy")),Curves!$11:$11,0)</f>
        <v>15</v>
      </c>
      <c r="DE396" s="34" t="n">
        <f aca="false">MATCH(CONCATENATE("DISC ",TEXT($BT396,"mmm-yyyy")),Curves!$11:$11,0)</f>
        <v>39</v>
      </c>
      <c r="DF396" s="34"/>
      <c r="DG396" s="34" t="n">
        <f aca="false">MATCH(CONCATENATE("NG ",TEXT($BU396,"mmm-yyyy")),Curves!$11:$11,0)</f>
        <v>28</v>
      </c>
      <c r="DH396" s="34" t="n">
        <f aca="false">MATCH(CONCATENATE("B ",TEXT($BU396,"mmm-yyyy")),Curves!$11:$11,0)</f>
        <v>16</v>
      </c>
      <c r="DI396" s="34" t="n">
        <f aca="false">MATCH(CONCATENATE("DISC ",TEXT($BU396,"mmm-yyyy")),Curves!$11:$11,0)</f>
        <v>40</v>
      </c>
      <c r="DK396" s="34" t="n">
        <f aca="false">MATCH(CONCATENATE("NG ",TEXT($BV396,"mmm-yyyy")),Curves!$11:$11,0)</f>
        <v>29</v>
      </c>
      <c r="DL396" s="34" t="n">
        <f aca="false">MATCH(CONCATENATE("B ",TEXT($BV396,"mmm-yyyy")),Curves!$11:$11,0)</f>
        <v>17</v>
      </c>
      <c r="DM396" s="34" t="n">
        <f aca="false">MATCH(CONCATENATE("DISC ",TEXT($BV396,"mmm-yyyy")),Curves!$11:$11,0)</f>
        <v>41</v>
      </c>
      <c r="DO396" s="34" t="n">
        <f aca="false">MATCH(CONCATENATE("NG ",TEXT($BW396,"mmm-yyyy")),Curves!$11:$11,0)</f>
        <v>30</v>
      </c>
      <c r="DP396" s="34" t="n">
        <f aca="false">MATCH(CONCATENATE("B ",TEXT($BW396,"mmm-yyyy")),Curves!$11:$11,0)</f>
        <v>18</v>
      </c>
      <c r="DQ396" s="34" t="n">
        <f aca="false">MATCH(CONCATENATE("DISC ",TEXT($BW396,"mmm-yyyy")),Curves!$11:$11,0)</f>
        <v>42</v>
      </c>
    </row>
    <row r="397" customFormat="false" ht="12.75" hidden="false" customHeight="false" outlineLevel="0" collapsed="false">
      <c r="B397" s="26" t="str">
        <f aca="false">IF(C397&lt;&gt;"",IF(C397&gt;=(WORKDAY(EOMONTH(C397,0)+1,-2)),EOMONTH(EOMONTH(C397,0)+1,0)+1,EOMONTH(C397,0)+1),"")</f>
        <v/>
      </c>
      <c r="C397" s="45" t="str">
        <f aca="false">IF(Curves!C406&lt;&gt;"",Curves!C406,"")</f>
        <v/>
      </c>
      <c r="D397" s="46"/>
      <c r="E397" s="47" t="e">
        <f aca="false">(T397+U397)*V397</f>
        <v>#N/A</v>
      </c>
      <c r="F397" s="47" t="e">
        <f aca="false">(X397+Y397)*Z397</f>
        <v>#N/A</v>
      </c>
      <c r="G397" s="47" t="e">
        <f aca="false">(AB397+AC397)*AD397</f>
        <v>#N/A</v>
      </c>
      <c r="H397" s="47" t="e">
        <f aca="false">(AF397+AG397)*AH397</f>
        <v>#N/A</v>
      </c>
      <c r="I397" s="47" t="e">
        <f aca="false">(AJ397+AK397)*AL397</f>
        <v>#N/A</v>
      </c>
      <c r="J397" s="47" t="e">
        <f aca="false">(AN397+AO397)*AP397</f>
        <v>#N/A</v>
      </c>
      <c r="K397" s="47" t="e">
        <f aca="false">(AR397+AS397)*AT397</f>
        <v>#N/A</v>
      </c>
      <c r="L397" s="47" t="e">
        <f aca="false">(AV397+AW397)*AX397</f>
        <v>#N/A</v>
      </c>
      <c r="M397" s="47" t="e">
        <f aca="false">(AZ397+BA397)*BB397</f>
        <v>#N/A</v>
      </c>
      <c r="N397" s="47" t="e">
        <f aca="false">(BD397+BE397)*BF397</f>
        <v>#N/A</v>
      </c>
      <c r="O397" s="48" t="e">
        <f aca="false">(BH397+BI397)*BJ397</f>
        <v>#N/A</v>
      </c>
      <c r="P397" s="49" t="e">
        <f aca="false">MAX(E397:O397)</f>
        <v>#N/A</v>
      </c>
      <c r="Q397" s="49" t="e">
        <f aca="false">MIN(O397)</f>
        <v>#N/A</v>
      </c>
      <c r="R397" s="50" t="e">
        <f aca="false">P397-Q397</f>
        <v>#N/A</v>
      </c>
      <c r="T397" s="31" t="e">
        <f aca="false">INDEX(Curves!$A$12:$AZ$907,$BZ397,CA397)</f>
        <v>#N/A</v>
      </c>
      <c r="U397" s="31" t="e">
        <f aca="false">INDEX(Curves!$A$12:$AZ$907,$BZ397,CB397)</f>
        <v>#N/A</v>
      </c>
      <c r="V397" s="31" t="e">
        <f aca="false">INDEX(Curves!$A$12:$AZ$907,$BZ397,CC397)</f>
        <v>#N/A</v>
      </c>
      <c r="W397" s="31"/>
      <c r="X397" s="31" t="e">
        <f aca="false">INDEX(Curves!$A$12:$AZ$907,$BZ397,CE397)</f>
        <v>#N/A</v>
      </c>
      <c r="Y397" s="31" t="e">
        <f aca="false">INDEX(Curves!$A$12:$AZ$907,$BZ397,CF397)</f>
        <v>#N/A</v>
      </c>
      <c r="Z397" s="31" t="e">
        <f aca="false">INDEX(Curves!$A$12:$AZ$907,$BZ397,CG397)</f>
        <v>#N/A</v>
      </c>
      <c r="AA397" s="31"/>
      <c r="AB397" s="31" t="e">
        <f aca="false">INDEX(Curves!$A$12:$AZ$907,$BZ397,CI397)</f>
        <v>#N/A</v>
      </c>
      <c r="AC397" s="31" t="e">
        <f aca="false">INDEX(Curves!$A$12:$AZ$907,$BZ397,CJ397)</f>
        <v>#N/A</v>
      </c>
      <c r="AD397" s="31" t="e">
        <f aca="false">INDEX(Curves!$A$12:$AZ$907,$BZ397,CK397)</f>
        <v>#N/A</v>
      </c>
      <c r="AE397" s="31"/>
      <c r="AF397" s="31" t="e">
        <f aca="false">INDEX(Curves!$A$12:$AZ$907,$BZ397,CM397)</f>
        <v>#N/A</v>
      </c>
      <c r="AG397" s="31" t="e">
        <f aca="false">INDEX(Curves!$A$12:$AZ$907,$BZ397,CN397)</f>
        <v>#N/A</v>
      </c>
      <c r="AH397" s="31" t="e">
        <f aca="false">INDEX(Curves!$A$12:$AZ$907,$BZ397,CO397)</f>
        <v>#N/A</v>
      </c>
      <c r="AI397" s="31"/>
      <c r="AJ397" s="31" t="e">
        <f aca="false">INDEX(Curves!$A$12:$AZ$907,$BZ397,CQ397)</f>
        <v>#N/A</v>
      </c>
      <c r="AK397" s="31" t="e">
        <f aca="false">INDEX(Curves!$A$12:$AZ$907,$BZ397,CR397)</f>
        <v>#N/A</v>
      </c>
      <c r="AL397" s="31" t="e">
        <f aca="false">INDEX(Curves!$A$12:$AZ$907,$BZ397,CS397)</f>
        <v>#N/A</v>
      </c>
      <c r="AM397" s="31"/>
      <c r="AN397" s="31" t="e">
        <f aca="false">INDEX(Curves!$A$12:$AZ$907,$BZ397,CU397)</f>
        <v>#N/A</v>
      </c>
      <c r="AO397" s="31" t="e">
        <f aca="false">INDEX(Curves!$A$12:$AZ$907,$BZ397,CV397)</f>
        <v>#N/A</v>
      </c>
      <c r="AP397" s="31" t="e">
        <f aca="false">INDEX(Curves!$A$12:$AZ$907,$BZ397,CW397)</f>
        <v>#N/A</v>
      </c>
      <c r="AQ397" s="31"/>
      <c r="AR397" s="31" t="e">
        <f aca="false">INDEX(Curves!$A$12:$AZ$907,$BZ397,CY397)</f>
        <v>#N/A</v>
      </c>
      <c r="AS397" s="31" t="e">
        <f aca="false">INDEX(Curves!$A$12:$AZ$907,$BZ397,CZ397)</f>
        <v>#N/A</v>
      </c>
      <c r="AT397" s="31" t="e">
        <f aca="false">INDEX(Curves!$A$12:$AZ$907,$BZ397,DA397)</f>
        <v>#N/A</v>
      </c>
      <c r="AU397" s="31"/>
      <c r="AV397" s="31" t="e">
        <f aca="false">INDEX(Curves!$A$12:$AZ$907,$BZ397,DC397)</f>
        <v>#N/A</v>
      </c>
      <c r="AW397" s="31" t="e">
        <f aca="false">INDEX(Curves!$A$12:$AZ$907,$BZ397,DD397)</f>
        <v>#N/A</v>
      </c>
      <c r="AX397" s="31" t="e">
        <f aca="false">INDEX(Curves!$A$12:$AZ$907,$BZ397,DE397)</f>
        <v>#N/A</v>
      </c>
      <c r="AY397" s="31"/>
      <c r="AZ397" s="31" t="e">
        <f aca="false">INDEX(Curves!$A$12:$AZ$907,$BZ397,DG397)</f>
        <v>#N/A</v>
      </c>
      <c r="BA397" s="31" t="e">
        <f aca="false">INDEX(Curves!$A$12:$AZ$907,$BZ397,DH397)</f>
        <v>#N/A</v>
      </c>
      <c r="BB397" s="31" t="e">
        <f aca="false">INDEX(Curves!$A$12:$AZ$907,$BZ397,DI397)</f>
        <v>#N/A</v>
      </c>
      <c r="BC397" s="31"/>
      <c r="BD397" s="31" t="e">
        <f aca="false">INDEX(Curves!$A$12:$AZ$907,$BZ397,DK397)</f>
        <v>#N/A</v>
      </c>
      <c r="BE397" s="31" t="e">
        <f aca="false">INDEX(Curves!$A$12:$AZ$907,$BZ397,DL397)</f>
        <v>#N/A</v>
      </c>
      <c r="BF397" s="31" t="e">
        <f aca="false">INDEX(Curves!$A$12:$AZ$907,$BZ397,DM397)</f>
        <v>#N/A</v>
      </c>
      <c r="BG397" s="31"/>
      <c r="BH397" s="31" t="e">
        <f aca="false">INDEX(Curves!$A$12:$AZ$907,$BZ397,DO397)</f>
        <v>#N/A</v>
      </c>
      <c r="BI397" s="31" t="e">
        <f aca="false">INDEX(Curves!$A$12:$AZ$907,$BZ397,DP397)</f>
        <v>#N/A</v>
      </c>
      <c r="BJ397" s="31" t="e">
        <f aca="false">INDEX(Curves!$A$12:$AZ$907,$BZ397,DQ397)</f>
        <v>#N/A</v>
      </c>
      <c r="BK397" s="0"/>
      <c r="BL397" s="0"/>
      <c r="BM397" s="51" t="n">
        <f aca="false">BM396</f>
        <v>35916</v>
      </c>
      <c r="BN397" s="51" t="n">
        <f aca="false">EOMONTH(BM397,1)</f>
        <v>35976</v>
      </c>
      <c r="BO397" s="51" t="n">
        <f aca="false">EOMONTH(BN397,1)</f>
        <v>36007</v>
      </c>
      <c r="BP397" s="51" t="n">
        <f aca="false">EOMONTH(BO397,1)</f>
        <v>36038</v>
      </c>
      <c r="BQ397" s="51" t="n">
        <f aca="false">EOMONTH(BP397,1)</f>
        <v>36068</v>
      </c>
      <c r="BR397" s="51" t="n">
        <f aca="false">EOMONTH(BQ397,1)</f>
        <v>36099</v>
      </c>
      <c r="BS397" s="51" t="n">
        <f aca="false">EOMONTH(BR397,1)</f>
        <v>36129</v>
      </c>
      <c r="BT397" s="51" t="n">
        <f aca="false">EOMONTH(BS397,1)</f>
        <v>36160</v>
      </c>
      <c r="BU397" s="51" t="n">
        <f aca="false">EOMONTH(BT397,1)</f>
        <v>36191</v>
      </c>
      <c r="BV397" s="51" t="n">
        <f aca="false">EOMONTH(BU397,1)</f>
        <v>36219</v>
      </c>
      <c r="BW397" s="51" t="n">
        <f aca="false">EOMONTH(BV397,1)</f>
        <v>36250</v>
      </c>
      <c r="BX397" s="52"/>
      <c r="BZ397" s="34" t="e">
        <f aca="false">MATCH(C397,Curves!$C$12:$C$433,0)</f>
        <v>#N/A</v>
      </c>
      <c r="CA397" s="34" t="n">
        <f aca="false">MATCH(CONCATENATE("NG ",TEXT($BM397,"mmm-yyyy")),Curves!$11:$11,0)</f>
        <v>20</v>
      </c>
      <c r="CB397" s="34" t="n">
        <f aca="false">MATCH(CONCATENATE("B ",TEXT($BM397,"mmm-yyyy")),Curves!$11:$11,0)</f>
        <v>8</v>
      </c>
      <c r="CC397" s="34" t="n">
        <f aca="false">MATCH(CONCATENATE("DISC ",TEXT($BM397,"mmm-yyyy")),Curves!$11:$11,0)</f>
        <v>32</v>
      </c>
      <c r="CD397" s="34"/>
      <c r="CE397" s="34" t="n">
        <f aca="false">MATCH(CONCATENATE("NG ",TEXT($BN397,"mmm-yyyy")),Curves!$11:$11,0)</f>
        <v>21</v>
      </c>
      <c r="CF397" s="34" t="n">
        <f aca="false">MATCH(CONCATENATE("B ",TEXT($BN397,"mmm-yyyy")),Curves!$11:$11,0)</f>
        <v>9</v>
      </c>
      <c r="CG397" s="34" t="n">
        <f aca="false">MATCH(CONCATENATE("DISC ",TEXT($BN397,"mmm-yyyy")),Curves!$11:$11,0)</f>
        <v>33</v>
      </c>
      <c r="CH397" s="34"/>
      <c r="CI397" s="34" t="n">
        <f aca="false">MATCH(CONCATENATE("NG ",TEXT($BO397,"mmm-yyyy")),Curves!$11:$11,0)</f>
        <v>22</v>
      </c>
      <c r="CJ397" s="34" t="n">
        <f aca="false">MATCH(CONCATENATE("B ",TEXT($BO397,"mmm-yyyy")),Curves!$11:$11,0)</f>
        <v>10</v>
      </c>
      <c r="CK397" s="34" t="n">
        <f aca="false">MATCH(CONCATENATE("DISC ",TEXT($BO397,"mmm-yyyy")),Curves!$11:$11,0)</f>
        <v>34</v>
      </c>
      <c r="CL397" s="34"/>
      <c r="CM397" s="34" t="n">
        <f aca="false">MATCH(CONCATENATE("NG ",TEXT($BP397,"mmm-yyyy")),Curves!$11:$11,0)</f>
        <v>23</v>
      </c>
      <c r="CN397" s="34" t="n">
        <f aca="false">MATCH(CONCATENATE("B ",TEXT($BP397,"mmm-yyyy")),Curves!$11:$11,0)</f>
        <v>11</v>
      </c>
      <c r="CO397" s="34" t="n">
        <f aca="false">MATCH(CONCATENATE("DISC ",TEXT($BP397,"mmm-yyyy")),Curves!$11:$11,0)</f>
        <v>35</v>
      </c>
      <c r="CP397" s="34"/>
      <c r="CQ397" s="34" t="n">
        <f aca="false">MATCH(CONCATENATE("NG ",TEXT($BQ397,"mmm-yyyy")),Curves!$11:$11,0)</f>
        <v>24</v>
      </c>
      <c r="CR397" s="34" t="n">
        <f aca="false">MATCH(CONCATENATE("B ",TEXT($BQ397,"mmm-yyyy")),Curves!$11:$11,0)</f>
        <v>12</v>
      </c>
      <c r="CS397" s="34" t="n">
        <f aca="false">MATCH(CONCATENATE("DISC ",TEXT($BQ397,"mmm-yyyy")),Curves!$11:$11,0)</f>
        <v>36</v>
      </c>
      <c r="CT397" s="34"/>
      <c r="CU397" s="34" t="n">
        <f aca="false">MATCH(CONCATENATE("NG ",TEXT($BR397,"mmm-yyyy")),Curves!$11:$11,0)</f>
        <v>25</v>
      </c>
      <c r="CV397" s="34" t="n">
        <f aca="false">MATCH(CONCATENATE("B ",TEXT($BR397,"mmm-yyyy")),Curves!$11:$11,0)</f>
        <v>13</v>
      </c>
      <c r="CW397" s="34" t="n">
        <f aca="false">MATCH(CONCATENATE("DISC ",TEXT($BR397,"mmm-yyyy")),Curves!$11:$11,0)</f>
        <v>37</v>
      </c>
      <c r="CX397" s="34"/>
      <c r="CY397" s="34" t="n">
        <f aca="false">MATCH(CONCATENATE("NG ",TEXT($BS397,"mmm-yyyy")),Curves!$11:$11,0)</f>
        <v>26</v>
      </c>
      <c r="CZ397" s="34" t="n">
        <f aca="false">MATCH(CONCATENATE("B ",TEXT($BS397,"mmm-yyyy")),Curves!$11:$11,0)</f>
        <v>14</v>
      </c>
      <c r="DA397" s="34" t="n">
        <f aca="false">MATCH(CONCATENATE("DISC ",TEXT($BS397,"mmm-yyyy")),Curves!$11:$11,0)</f>
        <v>38</v>
      </c>
      <c r="DB397" s="34"/>
      <c r="DC397" s="34" t="n">
        <f aca="false">MATCH(CONCATENATE("NG ",TEXT($BT397,"mmm-yyyy")),Curves!$11:$11,0)</f>
        <v>27</v>
      </c>
      <c r="DD397" s="34" t="n">
        <f aca="false">MATCH(CONCATENATE("B ",TEXT($BT397,"mmm-yyyy")),Curves!$11:$11,0)</f>
        <v>15</v>
      </c>
      <c r="DE397" s="34" t="n">
        <f aca="false">MATCH(CONCATENATE("DISC ",TEXT($BT397,"mmm-yyyy")),Curves!$11:$11,0)</f>
        <v>39</v>
      </c>
      <c r="DF397" s="34"/>
      <c r="DG397" s="34" t="n">
        <f aca="false">MATCH(CONCATENATE("NG ",TEXT($BU397,"mmm-yyyy")),Curves!$11:$11,0)</f>
        <v>28</v>
      </c>
      <c r="DH397" s="34" t="n">
        <f aca="false">MATCH(CONCATENATE("B ",TEXT($BU397,"mmm-yyyy")),Curves!$11:$11,0)</f>
        <v>16</v>
      </c>
      <c r="DI397" s="34" t="n">
        <f aca="false">MATCH(CONCATENATE("DISC ",TEXT($BU397,"mmm-yyyy")),Curves!$11:$11,0)</f>
        <v>40</v>
      </c>
      <c r="DK397" s="34" t="n">
        <f aca="false">MATCH(CONCATENATE("NG ",TEXT($BV397,"mmm-yyyy")),Curves!$11:$11,0)</f>
        <v>29</v>
      </c>
      <c r="DL397" s="34" t="n">
        <f aca="false">MATCH(CONCATENATE("B ",TEXT($BV397,"mmm-yyyy")),Curves!$11:$11,0)</f>
        <v>17</v>
      </c>
      <c r="DM397" s="34" t="n">
        <f aca="false">MATCH(CONCATENATE("DISC ",TEXT($BV397,"mmm-yyyy")),Curves!$11:$11,0)</f>
        <v>41</v>
      </c>
      <c r="DO397" s="34" t="n">
        <f aca="false">MATCH(CONCATENATE("NG ",TEXT($BW397,"mmm-yyyy")),Curves!$11:$11,0)</f>
        <v>30</v>
      </c>
      <c r="DP397" s="34" t="n">
        <f aca="false">MATCH(CONCATENATE("B ",TEXT($BW397,"mmm-yyyy")),Curves!$11:$11,0)</f>
        <v>18</v>
      </c>
      <c r="DQ397" s="34" t="n">
        <f aca="false">MATCH(CONCATENATE("DISC ",TEXT($BW397,"mmm-yyyy")),Curves!$11:$11,0)</f>
        <v>42</v>
      </c>
    </row>
    <row r="398" customFormat="false" ht="12.75" hidden="false" customHeight="false" outlineLevel="0" collapsed="false">
      <c r="B398" s="26" t="str">
        <f aca="false">IF(C398&lt;&gt;"",IF(C398&gt;=(WORKDAY(EOMONTH(C398,0)+1,-2)),EOMONTH(EOMONTH(C398,0)+1,0)+1,EOMONTH(C398,0)+1),"")</f>
        <v/>
      </c>
      <c r="C398" s="45" t="str">
        <f aca="false">IF(Curves!C407&lt;&gt;"",Curves!C407,"")</f>
        <v/>
      </c>
      <c r="D398" s="46"/>
      <c r="E398" s="47" t="e">
        <f aca="false">(T398+U398)*V398</f>
        <v>#N/A</v>
      </c>
      <c r="F398" s="47" t="e">
        <f aca="false">(X398+Y398)*Z398</f>
        <v>#N/A</v>
      </c>
      <c r="G398" s="47" t="e">
        <f aca="false">(AB398+AC398)*AD398</f>
        <v>#N/A</v>
      </c>
      <c r="H398" s="47" t="e">
        <f aca="false">(AF398+AG398)*AH398</f>
        <v>#N/A</v>
      </c>
      <c r="I398" s="47" t="e">
        <f aca="false">(AJ398+AK398)*AL398</f>
        <v>#N/A</v>
      </c>
      <c r="J398" s="47" t="e">
        <f aca="false">(AN398+AO398)*AP398</f>
        <v>#N/A</v>
      </c>
      <c r="K398" s="47" t="e">
        <f aca="false">(AR398+AS398)*AT398</f>
        <v>#N/A</v>
      </c>
      <c r="L398" s="47" t="e">
        <f aca="false">(AV398+AW398)*AX398</f>
        <v>#N/A</v>
      </c>
      <c r="M398" s="47" t="e">
        <f aca="false">(AZ398+BA398)*BB398</f>
        <v>#N/A</v>
      </c>
      <c r="N398" s="47" t="e">
        <f aca="false">(BD398+BE398)*BF398</f>
        <v>#N/A</v>
      </c>
      <c r="O398" s="48" t="e">
        <f aca="false">(BH398+BI398)*BJ398</f>
        <v>#N/A</v>
      </c>
      <c r="P398" s="49" t="e">
        <f aca="false">MAX(E398:O398)</f>
        <v>#N/A</v>
      </c>
      <c r="Q398" s="49" t="e">
        <f aca="false">MIN(O398)</f>
        <v>#N/A</v>
      </c>
      <c r="R398" s="50" t="e">
        <f aca="false">P398-Q398</f>
        <v>#N/A</v>
      </c>
      <c r="T398" s="31" t="e">
        <f aca="false">INDEX(Curves!$A$12:$AZ$907,$BZ398,CA398)</f>
        <v>#N/A</v>
      </c>
      <c r="U398" s="31" t="e">
        <f aca="false">INDEX(Curves!$A$12:$AZ$907,$BZ398,CB398)</f>
        <v>#N/A</v>
      </c>
      <c r="V398" s="31" t="e">
        <f aca="false">INDEX(Curves!$A$12:$AZ$907,$BZ398,CC398)</f>
        <v>#N/A</v>
      </c>
      <c r="W398" s="31"/>
      <c r="X398" s="31" t="e">
        <f aca="false">INDEX(Curves!$A$12:$AZ$907,$BZ398,CE398)</f>
        <v>#N/A</v>
      </c>
      <c r="Y398" s="31" t="e">
        <f aca="false">INDEX(Curves!$A$12:$AZ$907,$BZ398,CF398)</f>
        <v>#N/A</v>
      </c>
      <c r="Z398" s="31" t="e">
        <f aca="false">INDEX(Curves!$A$12:$AZ$907,$BZ398,CG398)</f>
        <v>#N/A</v>
      </c>
      <c r="AA398" s="31"/>
      <c r="AB398" s="31" t="e">
        <f aca="false">INDEX(Curves!$A$12:$AZ$907,$BZ398,CI398)</f>
        <v>#N/A</v>
      </c>
      <c r="AC398" s="31" t="e">
        <f aca="false">INDEX(Curves!$A$12:$AZ$907,$BZ398,CJ398)</f>
        <v>#N/A</v>
      </c>
      <c r="AD398" s="31" t="e">
        <f aca="false">INDEX(Curves!$A$12:$AZ$907,$BZ398,CK398)</f>
        <v>#N/A</v>
      </c>
      <c r="AE398" s="31"/>
      <c r="AF398" s="31" t="e">
        <f aca="false">INDEX(Curves!$A$12:$AZ$907,$BZ398,CM398)</f>
        <v>#N/A</v>
      </c>
      <c r="AG398" s="31" t="e">
        <f aca="false">INDEX(Curves!$A$12:$AZ$907,$BZ398,CN398)</f>
        <v>#N/A</v>
      </c>
      <c r="AH398" s="31" t="e">
        <f aca="false">INDEX(Curves!$A$12:$AZ$907,$BZ398,CO398)</f>
        <v>#N/A</v>
      </c>
      <c r="AI398" s="31"/>
      <c r="AJ398" s="31" t="e">
        <f aca="false">INDEX(Curves!$A$12:$AZ$907,$BZ398,CQ398)</f>
        <v>#N/A</v>
      </c>
      <c r="AK398" s="31" t="e">
        <f aca="false">INDEX(Curves!$A$12:$AZ$907,$BZ398,CR398)</f>
        <v>#N/A</v>
      </c>
      <c r="AL398" s="31" t="e">
        <f aca="false">INDEX(Curves!$A$12:$AZ$907,$BZ398,CS398)</f>
        <v>#N/A</v>
      </c>
      <c r="AM398" s="31"/>
      <c r="AN398" s="31" t="e">
        <f aca="false">INDEX(Curves!$A$12:$AZ$907,$BZ398,CU398)</f>
        <v>#N/A</v>
      </c>
      <c r="AO398" s="31" t="e">
        <f aca="false">INDEX(Curves!$A$12:$AZ$907,$BZ398,CV398)</f>
        <v>#N/A</v>
      </c>
      <c r="AP398" s="31" t="e">
        <f aca="false">INDEX(Curves!$A$12:$AZ$907,$BZ398,CW398)</f>
        <v>#N/A</v>
      </c>
      <c r="AQ398" s="31"/>
      <c r="AR398" s="31" t="e">
        <f aca="false">INDEX(Curves!$A$12:$AZ$907,$BZ398,CY398)</f>
        <v>#N/A</v>
      </c>
      <c r="AS398" s="31" t="e">
        <f aca="false">INDEX(Curves!$A$12:$AZ$907,$BZ398,CZ398)</f>
        <v>#N/A</v>
      </c>
      <c r="AT398" s="31" t="e">
        <f aca="false">INDEX(Curves!$A$12:$AZ$907,$BZ398,DA398)</f>
        <v>#N/A</v>
      </c>
      <c r="AU398" s="31"/>
      <c r="AV398" s="31" t="e">
        <f aca="false">INDEX(Curves!$A$12:$AZ$907,$BZ398,DC398)</f>
        <v>#N/A</v>
      </c>
      <c r="AW398" s="31" t="e">
        <f aca="false">INDEX(Curves!$A$12:$AZ$907,$BZ398,DD398)</f>
        <v>#N/A</v>
      </c>
      <c r="AX398" s="31" t="e">
        <f aca="false">INDEX(Curves!$A$12:$AZ$907,$BZ398,DE398)</f>
        <v>#N/A</v>
      </c>
      <c r="AY398" s="31"/>
      <c r="AZ398" s="31" t="e">
        <f aca="false">INDEX(Curves!$A$12:$AZ$907,$BZ398,DG398)</f>
        <v>#N/A</v>
      </c>
      <c r="BA398" s="31" t="e">
        <f aca="false">INDEX(Curves!$A$12:$AZ$907,$BZ398,DH398)</f>
        <v>#N/A</v>
      </c>
      <c r="BB398" s="31" t="e">
        <f aca="false">INDEX(Curves!$A$12:$AZ$907,$BZ398,DI398)</f>
        <v>#N/A</v>
      </c>
      <c r="BC398" s="31"/>
      <c r="BD398" s="31" t="e">
        <f aca="false">INDEX(Curves!$A$12:$AZ$907,$BZ398,DK398)</f>
        <v>#N/A</v>
      </c>
      <c r="BE398" s="31" t="e">
        <f aca="false">INDEX(Curves!$A$12:$AZ$907,$BZ398,DL398)</f>
        <v>#N/A</v>
      </c>
      <c r="BF398" s="31" t="e">
        <f aca="false">INDEX(Curves!$A$12:$AZ$907,$BZ398,DM398)</f>
        <v>#N/A</v>
      </c>
      <c r="BG398" s="31"/>
      <c r="BH398" s="31" t="e">
        <f aca="false">INDEX(Curves!$A$12:$AZ$907,$BZ398,DO398)</f>
        <v>#N/A</v>
      </c>
      <c r="BI398" s="31" t="e">
        <f aca="false">INDEX(Curves!$A$12:$AZ$907,$BZ398,DP398)</f>
        <v>#N/A</v>
      </c>
      <c r="BJ398" s="31" t="e">
        <f aca="false">INDEX(Curves!$A$12:$AZ$907,$BZ398,DQ398)</f>
        <v>#N/A</v>
      </c>
      <c r="BK398" s="0"/>
      <c r="BL398" s="0"/>
      <c r="BM398" s="51" t="n">
        <f aca="false">BM397</f>
        <v>35916</v>
      </c>
      <c r="BN398" s="51" t="n">
        <f aca="false">EOMONTH(BM398,1)</f>
        <v>35976</v>
      </c>
      <c r="BO398" s="51" t="n">
        <f aca="false">EOMONTH(BN398,1)</f>
        <v>36007</v>
      </c>
      <c r="BP398" s="51" t="n">
        <f aca="false">EOMONTH(BO398,1)</f>
        <v>36038</v>
      </c>
      <c r="BQ398" s="51" t="n">
        <f aca="false">EOMONTH(BP398,1)</f>
        <v>36068</v>
      </c>
      <c r="BR398" s="51" t="n">
        <f aca="false">EOMONTH(BQ398,1)</f>
        <v>36099</v>
      </c>
      <c r="BS398" s="51" t="n">
        <f aca="false">EOMONTH(BR398,1)</f>
        <v>36129</v>
      </c>
      <c r="BT398" s="51" t="n">
        <f aca="false">EOMONTH(BS398,1)</f>
        <v>36160</v>
      </c>
      <c r="BU398" s="51" t="n">
        <f aca="false">EOMONTH(BT398,1)</f>
        <v>36191</v>
      </c>
      <c r="BV398" s="51" t="n">
        <f aca="false">EOMONTH(BU398,1)</f>
        <v>36219</v>
      </c>
      <c r="BW398" s="51" t="n">
        <f aca="false">EOMONTH(BV398,1)</f>
        <v>36250</v>
      </c>
      <c r="BX398" s="52"/>
      <c r="BZ398" s="34" t="e">
        <f aca="false">MATCH(C398,Curves!$C$12:$C$433,0)</f>
        <v>#N/A</v>
      </c>
      <c r="CA398" s="34" t="n">
        <f aca="false">MATCH(CONCATENATE("NG ",TEXT($BM398,"mmm-yyyy")),Curves!$11:$11,0)</f>
        <v>20</v>
      </c>
      <c r="CB398" s="34" t="n">
        <f aca="false">MATCH(CONCATENATE("B ",TEXT($BM398,"mmm-yyyy")),Curves!$11:$11,0)</f>
        <v>8</v>
      </c>
      <c r="CC398" s="34" t="n">
        <f aca="false">MATCH(CONCATENATE("DISC ",TEXT($BM398,"mmm-yyyy")),Curves!$11:$11,0)</f>
        <v>32</v>
      </c>
      <c r="CD398" s="34"/>
      <c r="CE398" s="34" t="n">
        <f aca="false">MATCH(CONCATENATE("NG ",TEXT($BN398,"mmm-yyyy")),Curves!$11:$11,0)</f>
        <v>21</v>
      </c>
      <c r="CF398" s="34" t="n">
        <f aca="false">MATCH(CONCATENATE("B ",TEXT($BN398,"mmm-yyyy")),Curves!$11:$11,0)</f>
        <v>9</v>
      </c>
      <c r="CG398" s="34" t="n">
        <f aca="false">MATCH(CONCATENATE("DISC ",TEXT($BN398,"mmm-yyyy")),Curves!$11:$11,0)</f>
        <v>33</v>
      </c>
      <c r="CH398" s="34"/>
      <c r="CI398" s="34" t="n">
        <f aca="false">MATCH(CONCATENATE("NG ",TEXT($BO398,"mmm-yyyy")),Curves!$11:$11,0)</f>
        <v>22</v>
      </c>
      <c r="CJ398" s="34" t="n">
        <f aca="false">MATCH(CONCATENATE("B ",TEXT($BO398,"mmm-yyyy")),Curves!$11:$11,0)</f>
        <v>10</v>
      </c>
      <c r="CK398" s="34" t="n">
        <f aca="false">MATCH(CONCATENATE("DISC ",TEXT($BO398,"mmm-yyyy")),Curves!$11:$11,0)</f>
        <v>34</v>
      </c>
      <c r="CL398" s="34"/>
      <c r="CM398" s="34" t="n">
        <f aca="false">MATCH(CONCATENATE("NG ",TEXT($BP398,"mmm-yyyy")),Curves!$11:$11,0)</f>
        <v>23</v>
      </c>
      <c r="CN398" s="34" t="n">
        <f aca="false">MATCH(CONCATENATE("B ",TEXT($BP398,"mmm-yyyy")),Curves!$11:$11,0)</f>
        <v>11</v>
      </c>
      <c r="CO398" s="34" t="n">
        <f aca="false">MATCH(CONCATENATE("DISC ",TEXT($BP398,"mmm-yyyy")),Curves!$11:$11,0)</f>
        <v>35</v>
      </c>
      <c r="CP398" s="34"/>
      <c r="CQ398" s="34" t="n">
        <f aca="false">MATCH(CONCATENATE("NG ",TEXT($BQ398,"mmm-yyyy")),Curves!$11:$11,0)</f>
        <v>24</v>
      </c>
      <c r="CR398" s="34" t="n">
        <f aca="false">MATCH(CONCATENATE("B ",TEXT($BQ398,"mmm-yyyy")),Curves!$11:$11,0)</f>
        <v>12</v>
      </c>
      <c r="CS398" s="34" t="n">
        <f aca="false">MATCH(CONCATENATE("DISC ",TEXT($BQ398,"mmm-yyyy")),Curves!$11:$11,0)</f>
        <v>36</v>
      </c>
      <c r="CT398" s="34"/>
      <c r="CU398" s="34" t="n">
        <f aca="false">MATCH(CONCATENATE("NG ",TEXT($BR398,"mmm-yyyy")),Curves!$11:$11,0)</f>
        <v>25</v>
      </c>
      <c r="CV398" s="34" t="n">
        <f aca="false">MATCH(CONCATENATE("B ",TEXT($BR398,"mmm-yyyy")),Curves!$11:$11,0)</f>
        <v>13</v>
      </c>
      <c r="CW398" s="34" t="n">
        <f aca="false">MATCH(CONCATENATE("DISC ",TEXT($BR398,"mmm-yyyy")),Curves!$11:$11,0)</f>
        <v>37</v>
      </c>
      <c r="CX398" s="34"/>
      <c r="CY398" s="34" t="n">
        <f aca="false">MATCH(CONCATENATE("NG ",TEXT($BS398,"mmm-yyyy")),Curves!$11:$11,0)</f>
        <v>26</v>
      </c>
      <c r="CZ398" s="34" t="n">
        <f aca="false">MATCH(CONCATENATE("B ",TEXT($BS398,"mmm-yyyy")),Curves!$11:$11,0)</f>
        <v>14</v>
      </c>
      <c r="DA398" s="34" t="n">
        <f aca="false">MATCH(CONCATENATE("DISC ",TEXT($BS398,"mmm-yyyy")),Curves!$11:$11,0)</f>
        <v>38</v>
      </c>
      <c r="DB398" s="34"/>
      <c r="DC398" s="34" t="n">
        <f aca="false">MATCH(CONCATENATE("NG ",TEXT($BT398,"mmm-yyyy")),Curves!$11:$11,0)</f>
        <v>27</v>
      </c>
      <c r="DD398" s="34" t="n">
        <f aca="false">MATCH(CONCATENATE("B ",TEXT($BT398,"mmm-yyyy")),Curves!$11:$11,0)</f>
        <v>15</v>
      </c>
      <c r="DE398" s="34" t="n">
        <f aca="false">MATCH(CONCATENATE("DISC ",TEXT($BT398,"mmm-yyyy")),Curves!$11:$11,0)</f>
        <v>39</v>
      </c>
      <c r="DF398" s="34"/>
      <c r="DG398" s="34" t="n">
        <f aca="false">MATCH(CONCATENATE("NG ",TEXT($BU398,"mmm-yyyy")),Curves!$11:$11,0)</f>
        <v>28</v>
      </c>
      <c r="DH398" s="34" t="n">
        <f aca="false">MATCH(CONCATENATE("B ",TEXT($BU398,"mmm-yyyy")),Curves!$11:$11,0)</f>
        <v>16</v>
      </c>
      <c r="DI398" s="34" t="n">
        <f aca="false">MATCH(CONCATENATE("DISC ",TEXT($BU398,"mmm-yyyy")),Curves!$11:$11,0)</f>
        <v>40</v>
      </c>
      <c r="DK398" s="34" t="n">
        <f aca="false">MATCH(CONCATENATE("NG ",TEXT($BV398,"mmm-yyyy")),Curves!$11:$11,0)</f>
        <v>29</v>
      </c>
      <c r="DL398" s="34" t="n">
        <f aca="false">MATCH(CONCATENATE("B ",TEXT($BV398,"mmm-yyyy")),Curves!$11:$11,0)</f>
        <v>17</v>
      </c>
      <c r="DM398" s="34" t="n">
        <f aca="false">MATCH(CONCATENATE("DISC ",TEXT($BV398,"mmm-yyyy")),Curves!$11:$11,0)</f>
        <v>41</v>
      </c>
      <c r="DO398" s="34" t="n">
        <f aca="false">MATCH(CONCATENATE("NG ",TEXT($BW398,"mmm-yyyy")),Curves!$11:$11,0)</f>
        <v>30</v>
      </c>
      <c r="DP398" s="34" t="n">
        <f aca="false">MATCH(CONCATENATE("B ",TEXT($BW398,"mmm-yyyy")),Curves!$11:$11,0)</f>
        <v>18</v>
      </c>
      <c r="DQ398" s="34" t="n">
        <f aca="false">MATCH(CONCATENATE("DISC ",TEXT($BW398,"mmm-yyyy")),Curves!$11:$11,0)</f>
        <v>42</v>
      </c>
    </row>
    <row r="399" customFormat="false" ht="12.75" hidden="false" customHeight="false" outlineLevel="0" collapsed="false">
      <c r="B399" s="26" t="str">
        <f aca="false">IF(C399&lt;&gt;"",IF(C399&gt;=(WORKDAY(EOMONTH(C399,0)+1,-2)),EOMONTH(EOMONTH(C399,0)+1,0)+1,EOMONTH(C399,0)+1),"")</f>
        <v/>
      </c>
      <c r="C399" s="45" t="str">
        <f aca="false">IF(Curves!C408&lt;&gt;"",Curves!C408,"")</f>
        <v/>
      </c>
      <c r="D399" s="46"/>
      <c r="E399" s="47" t="e">
        <f aca="false">(T399+U399)*V399</f>
        <v>#N/A</v>
      </c>
      <c r="F399" s="47" t="e">
        <f aca="false">(X399+Y399)*Z399</f>
        <v>#N/A</v>
      </c>
      <c r="G399" s="47" t="e">
        <f aca="false">(AB399+AC399)*AD399</f>
        <v>#N/A</v>
      </c>
      <c r="H399" s="47" t="e">
        <f aca="false">(AF399+AG399)*AH399</f>
        <v>#N/A</v>
      </c>
      <c r="I399" s="47" t="e">
        <f aca="false">(AJ399+AK399)*AL399</f>
        <v>#N/A</v>
      </c>
      <c r="J399" s="47" t="e">
        <f aca="false">(AN399+AO399)*AP399</f>
        <v>#N/A</v>
      </c>
      <c r="K399" s="47" t="e">
        <f aca="false">(AR399+AS399)*AT399</f>
        <v>#N/A</v>
      </c>
      <c r="L399" s="47" t="e">
        <f aca="false">(AV399+AW399)*AX399</f>
        <v>#N/A</v>
      </c>
      <c r="M399" s="47" t="e">
        <f aca="false">(AZ399+BA399)*BB399</f>
        <v>#N/A</v>
      </c>
      <c r="N399" s="47" t="e">
        <f aca="false">(BD399+BE399)*BF399</f>
        <v>#N/A</v>
      </c>
      <c r="O399" s="48" t="e">
        <f aca="false">(BH399+BI399)*BJ399</f>
        <v>#N/A</v>
      </c>
      <c r="P399" s="49" t="e">
        <f aca="false">MAX(E399:O399)</f>
        <v>#N/A</v>
      </c>
      <c r="Q399" s="49" t="e">
        <f aca="false">MIN(O399)</f>
        <v>#N/A</v>
      </c>
      <c r="R399" s="50" t="e">
        <f aca="false">P399-Q399</f>
        <v>#N/A</v>
      </c>
      <c r="T399" s="31" t="e">
        <f aca="false">INDEX(Curves!$A$12:$AZ$907,$BZ399,CA399)</f>
        <v>#N/A</v>
      </c>
      <c r="U399" s="31" t="e">
        <f aca="false">INDEX(Curves!$A$12:$AZ$907,$BZ399,CB399)</f>
        <v>#N/A</v>
      </c>
      <c r="V399" s="31" t="e">
        <f aca="false">INDEX(Curves!$A$12:$AZ$907,$BZ399,CC399)</f>
        <v>#N/A</v>
      </c>
      <c r="W399" s="31"/>
      <c r="X399" s="31" t="e">
        <f aca="false">INDEX(Curves!$A$12:$AZ$907,$BZ399,CE399)</f>
        <v>#N/A</v>
      </c>
      <c r="Y399" s="31" t="e">
        <f aca="false">INDEX(Curves!$A$12:$AZ$907,$BZ399,CF399)</f>
        <v>#N/A</v>
      </c>
      <c r="Z399" s="31" t="e">
        <f aca="false">INDEX(Curves!$A$12:$AZ$907,$BZ399,CG399)</f>
        <v>#N/A</v>
      </c>
      <c r="AA399" s="31"/>
      <c r="AB399" s="31" t="e">
        <f aca="false">INDEX(Curves!$A$12:$AZ$907,$BZ399,CI399)</f>
        <v>#N/A</v>
      </c>
      <c r="AC399" s="31" t="e">
        <f aca="false">INDEX(Curves!$A$12:$AZ$907,$BZ399,CJ399)</f>
        <v>#N/A</v>
      </c>
      <c r="AD399" s="31" t="e">
        <f aca="false">INDEX(Curves!$A$12:$AZ$907,$BZ399,CK399)</f>
        <v>#N/A</v>
      </c>
      <c r="AE399" s="31"/>
      <c r="AF399" s="31" t="e">
        <f aca="false">INDEX(Curves!$A$12:$AZ$907,$BZ399,CM399)</f>
        <v>#N/A</v>
      </c>
      <c r="AG399" s="31" t="e">
        <f aca="false">INDEX(Curves!$A$12:$AZ$907,$BZ399,CN399)</f>
        <v>#N/A</v>
      </c>
      <c r="AH399" s="31" t="e">
        <f aca="false">INDEX(Curves!$A$12:$AZ$907,$BZ399,CO399)</f>
        <v>#N/A</v>
      </c>
      <c r="AI399" s="31"/>
      <c r="AJ399" s="31" t="e">
        <f aca="false">INDEX(Curves!$A$12:$AZ$907,$BZ399,CQ399)</f>
        <v>#N/A</v>
      </c>
      <c r="AK399" s="31" t="e">
        <f aca="false">INDEX(Curves!$A$12:$AZ$907,$BZ399,CR399)</f>
        <v>#N/A</v>
      </c>
      <c r="AL399" s="31" t="e">
        <f aca="false">INDEX(Curves!$A$12:$AZ$907,$BZ399,CS399)</f>
        <v>#N/A</v>
      </c>
      <c r="AM399" s="31"/>
      <c r="AN399" s="31" t="e">
        <f aca="false">INDEX(Curves!$A$12:$AZ$907,$BZ399,CU399)</f>
        <v>#N/A</v>
      </c>
      <c r="AO399" s="31" t="e">
        <f aca="false">INDEX(Curves!$A$12:$AZ$907,$BZ399,CV399)</f>
        <v>#N/A</v>
      </c>
      <c r="AP399" s="31" t="e">
        <f aca="false">INDEX(Curves!$A$12:$AZ$907,$BZ399,CW399)</f>
        <v>#N/A</v>
      </c>
      <c r="AQ399" s="31"/>
      <c r="AR399" s="31" t="e">
        <f aca="false">INDEX(Curves!$A$12:$AZ$907,$BZ399,CY399)</f>
        <v>#N/A</v>
      </c>
      <c r="AS399" s="31" t="e">
        <f aca="false">INDEX(Curves!$A$12:$AZ$907,$BZ399,CZ399)</f>
        <v>#N/A</v>
      </c>
      <c r="AT399" s="31" t="e">
        <f aca="false">INDEX(Curves!$A$12:$AZ$907,$BZ399,DA399)</f>
        <v>#N/A</v>
      </c>
      <c r="AU399" s="31"/>
      <c r="AV399" s="31" t="e">
        <f aca="false">INDEX(Curves!$A$12:$AZ$907,$BZ399,DC399)</f>
        <v>#N/A</v>
      </c>
      <c r="AW399" s="31" t="e">
        <f aca="false">INDEX(Curves!$A$12:$AZ$907,$BZ399,DD399)</f>
        <v>#N/A</v>
      </c>
      <c r="AX399" s="31" t="e">
        <f aca="false">INDEX(Curves!$A$12:$AZ$907,$BZ399,DE399)</f>
        <v>#N/A</v>
      </c>
      <c r="AY399" s="31"/>
      <c r="AZ399" s="31" t="e">
        <f aca="false">INDEX(Curves!$A$12:$AZ$907,$BZ399,DG399)</f>
        <v>#N/A</v>
      </c>
      <c r="BA399" s="31" t="e">
        <f aca="false">INDEX(Curves!$A$12:$AZ$907,$BZ399,DH399)</f>
        <v>#N/A</v>
      </c>
      <c r="BB399" s="31" t="e">
        <f aca="false">INDEX(Curves!$A$12:$AZ$907,$BZ399,DI399)</f>
        <v>#N/A</v>
      </c>
      <c r="BC399" s="31"/>
      <c r="BD399" s="31" t="e">
        <f aca="false">INDEX(Curves!$A$12:$AZ$907,$BZ399,DK399)</f>
        <v>#N/A</v>
      </c>
      <c r="BE399" s="31" t="e">
        <f aca="false">INDEX(Curves!$A$12:$AZ$907,$BZ399,DL399)</f>
        <v>#N/A</v>
      </c>
      <c r="BF399" s="31" t="e">
        <f aca="false">INDEX(Curves!$A$12:$AZ$907,$BZ399,DM399)</f>
        <v>#N/A</v>
      </c>
      <c r="BG399" s="31"/>
      <c r="BH399" s="31" t="e">
        <f aca="false">INDEX(Curves!$A$12:$AZ$907,$BZ399,DO399)</f>
        <v>#N/A</v>
      </c>
      <c r="BI399" s="31" t="e">
        <f aca="false">INDEX(Curves!$A$12:$AZ$907,$BZ399,DP399)</f>
        <v>#N/A</v>
      </c>
      <c r="BJ399" s="31" t="e">
        <f aca="false">INDEX(Curves!$A$12:$AZ$907,$BZ399,DQ399)</f>
        <v>#N/A</v>
      </c>
      <c r="BK399" s="0"/>
      <c r="BL399" s="0"/>
      <c r="BM399" s="51" t="n">
        <f aca="false">BM398</f>
        <v>35916</v>
      </c>
      <c r="BN399" s="51" t="n">
        <f aca="false">EOMONTH(BM399,1)</f>
        <v>35976</v>
      </c>
      <c r="BO399" s="51" t="n">
        <f aca="false">EOMONTH(BN399,1)</f>
        <v>36007</v>
      </c>
      <c r="BP399" s="51" t="n">
        <f aca="false">EOMONTH(BO399,1)</f>
        <v>36038</v>
      </c>
      <c r="BQ399" s="51" t="n">
        <f aca="false">EOMONTH(BP399,1)</f>
        <v>36068</v>
      </c>
      <c r="BR399" s="51" t="n">
        <f aca="false">EOMONTH(BQ399,1)</f>
        <v>36099</v>
      </c>
      <c r="BS399" s="51" t="n">
        <f aca="false">EOMONTH(BR399,1)</f>
        <v>36129</v>
      </c>
      <c r="BT399" s="51" t="n">
        <f aca="false">EOMONTH(BS399,1)</f>
        <v>36160</v>
      </c>
      <c r="BU399" s="51" t="n">
        <f aca="false">EOMONTH(BT399,1)</f>
        <v>36191</v>
      </c>
      <c r="BV399" s="51" t="n">
        <f aca="false">EOMONTH(BU399,1)</f>
        <v>36219</v>
      </c>
      <c r="BW399" s="51" t="n">
        <f aca="false">EOMONTH(BV399,1)</f>
        <v>36250</v>
      </c>
      <c r="BX399" s="52"/>
      <c r="BZ399" s="34" t="e">
        <f aca="false">MATCH(C399,Curves!$C$12:$C$433,0)</f>
        <v>#N/A</v>
      </c>
      <c r="CA399" s="34" t="n">
        <f aca="false">MATCH(CONCATENATE("NG ",TEXT($BM399,"mmm-yyyy")),Curves!$11:$11,0)</f>
        <v>20</v>
      </c>
      <c r="CB399" s="34" t="n">
        <f aca="false">MATCH(CONCATENATE("B ",TEXT($BM399,"mmm-yyyy")),Curves!$11:$11,0)</f>
        <v>8</v>
      </c>
      <c r="CC399" s="34" t="n">
        <f aca="false">MATCH(CONCATENATE("DISC ",TEXT($BM399,"mmm-yyyy")),Curves!$11:$11,0)</f>
        <v>32</v>
      </c>
      <c r="CD399" s="34"/>
      <c r="CE399" s="34" t="n">
        <f aca="false">MATCH(CONCATENATE("NG ",TEXT($BN399,"mmm-yyyy")),Curves!$11:$11,0)</f>
        <v>21</v>
      </c>
      <c r="CF399" s="34" t="n">
        <f aca="false">MATCH(CONCATENATE("B ",TEXT($BN399,"mmm-yyyy")),Curves!$11:$11,0)</f>
        <v>9</v>
      </c>
      <c r="CG399" s="34" t="n">
        <f aca="false">MATCH(CONCATENATE("DISC ",TEXT($BN399,"mmm-yyyy")),Curves!$11:$11,0)</f>
        <v>33</v>
      </c>
      <c r="CH399" s="34"/>
      <c r="CI399" s="34" t="n">
        <f aca="false">MATCH(CONCATENATE("NG ",TEXT($BO399,"mmm-yyyy")),Curves!$11:$11,0)</f>
        <v>22</v>
      </c>
      <c r="CJ399" s="34" t="n">
        <f aca="false">MATCH(CONCATENATE("B ",TEXT($BO399,"mmm-yyyy")),Curves!$11:$11,0)</f>
        <v>10</v>
      </c>
      <c r="CK399" s="34" t="n">
        <f aca="false">MATCH(CONCATENATE("DISC ",TEXT($BO399,"mmm-yyyy")),Curves!$11:$11,0)</f>
        <v>34</v>
      </c>
      <c r="CL399" s="34"/>
      <c r="CM399" s="34" t="n">
        <f aca="false">MATCH(CONCATENATE("NG ",TEXT($BP399,"mmm-yyyy")),Curves!$11:$11,0)</f>
        <v>23</v>
      </c>
      <c r="CN399" s="34" t="n">
        <f aca="false">MATCH(CONCATENATE("B ",TEXT($BP399,"mmm-yyyy")),Curves!$11:$11,0)</f>
        <v>11</v>
      </c>
      <c r="CO399" s="34" t="n">
        <f aca="false">MATCH(CONCATENATE("DISC ",TEXT($BP399,"mmm-yyyy")),Curves!$11:$11,0)</f>
        <v>35</v>
      </c>
      <c r="CP399" s="34"/>
      <c r="CQ399" s="34" t="n">
        <f aca="false">MATCH(CONCATENATE("NG ",TEXT($BQ399,"mmm-yyyy")),Curves!$11:$11,0)</f>
        <v>24</v>
      </c>
      <c r="CR399" s="34" t="n">
        <f aca="false">MATCH(CONCATENATE("B ",TEXT($BQ399,"mmm-yyyy")),Curves!$11:$11,0)</f>
        <v>12</v>
      </c>
      <c r="CS399" s="34" t="n">
        <f aca="false">MATCH(CONCATENATE("DISC ",TEXT($BQ399,"mmm-yyyy")),Curves!$11:$11,0)</f>
        <v>36</v>
      </c>
      <c r="CT399" s="34"/>
      <c r="CU399" s="34" t="n">
        <f aca="false">MATCH(CONCATENATE("NG ",TEXT($BR399,"mmm-yyyy")),Curves!$11:$11,0)</f>
        <v>25</v>
      </c>
      <c r="CV399" s="34" t="n">
        <f aca="false">MATCH(CONCATENATE("B ",TEXT($BR399,"mmm-yyyy")),Curves!$11:$11,0)</f>
        <v>13</v>
      </c>
      <c r="CW399" s="34" t="n">
        <f aca="false">MATCH(CONCATENATE("DISC ",TEXT($BR399,"mmm-yyyy")),Curves!$11:$11,0)</f>
        <v>37</v>
      </c>
      <c r="CX399" s="34"/>
      <c r="CY399" s="34" t="n">
        <f aca="false">MATCH(CONCATENATE("NG ",TEXT($BS399,"mmm-yyyy")),Curves!$11:$11,0)</f>
        <v>26</v>
      </c>
      <c r="CZ399" s="34" t="n">
        <f aca="false">MATCH(CONCATENATE("B ",TEXT($BS399,"mmm-yyyy")),Curves!$11:$11,0)</f>
        <v>14</v>
      </c>
      <c r="DA399" s="34" t="n">
        <f aca="false">MATCH(CONCATENATE("DISC ",TEXT($BS399,"mmm-yyyy")),Curves!$11:$11,0)</f>
        <v>38</v>
      </c>
      <c r="DB399" s="34"/>
      <c r="DC399" s="34" t="n">
        <f aca="false">MATCH(CONCATENATE("NG ",TEXT($BT399,"mmm-yyyy")),Curves!$11:$11,0)</f>
        <v>27</v>
      </c>
      <c r="DD399" s="34" t="n">
        <f aca="false">MATCH(CONCATENATE("B ",TEXT($BT399,"mmm-yyyy")),Curves!$11:$11,0)</f>
        <v>15</v>
      </c>
      <c r="DE399" s="34" t="n">
        <f aca="false">MATCH(CONCATENATE("DISC ",TEXT($BT399,"mmm-yyyy")),Curves!$11:$11,0)</f>
        <v>39</v>
      </c>
      <c r="DF399" s="34"/>
      <c r="DG399" s="34" t="n">
        <f aca="false">MATCH(CONCATENATE("NG ",TEXT($BU399,"mmm-yyyy")),Curves!$11:$11,0)</f>
        <v>28</v>
      </c>
      <c r="DH399" s="34" t="n">
        <f aca="false">MATCH(CONCATENATE("B ",TEXT($BU399,"mmm-yyyy")),Curves!$11:$11,0)</f>
        <v>16</v>
      </c>
      <c r="DI399" s="34" t="n">
        <f aca="false">MATCH(CONCATENATE("DISC ",TEXT($BU399,"mmm-yyyy")),Curves!$11:$11,0)</f>
        <v>40</v>
      </c>
      <c r="DK399" s="34" t="n">
        <f aca="false">MATCH(CONCATENATE("NG ",TEXT($BV399,"mmm-yyyy")),Curves!$11:$11,0)</f>
        <v>29</v>
      </c>
      <c r="DL399" s="34" t="n">
        <f aca="false">MATCH(CONCATENATE("B ",TEXT($BV399,"mmm-yyyy")),Curves!$11:$11,0)</f>
        <v>17</v>
      </c>
      <c r="DM399" s="34" t="n">
        <f aca="false">MATCH(CONCATENATE("DISC ",TEXT($BV399,"mmm-yyyy")),Curves!$11:$11,0)</f>
        <v>41</v>
      </c>
      <c r="DO399" s="34" t="n">
        <f aca="false">MATCH(CONCATENATE("NG ",TEXT($BW399,"mmm-yyyy")),Curves!$11:$11,0)</f>
        <v>30</v>
      </c>
      <c r="DP399" s="34" t="n">
        <f aca="false">MATCH(CONCATENATE("B ",TEXT($BW399,"mmm-yyyy")),Curves!$11:$11,0)</f>
        <v>18</v>
      </c>
      <c r="DQ399" s="34" t="n">
        <f aca="false">MATCH(CONCATENATE("DISC ",TEXT($BW399,"mmm-yyyy")),Curves!$11:$11,0)</f>
        <v>42</v>
      </c>
    </row>
    <row r="400" customFormat="false" ht="12.75" hidden="false" customHeight="false" outlineLevel="0" collapsed="false">
      <c r="B400" s="26" t="str">
        <f aca="false">IF(C400&lt;&gt;"",IF(C400&gt;=(WORKDAY(EOMONTH(C400,0)+1,-2)),EOMONTH(EOMONTH(C400,0)+1,0)+1,EOMONTH(C400,0)+1),"")</f>
        <v/>
      </c>
      <c r="C400" s="45" t="str">
        <f aca="false">IF(Curves!C409&lt;&gt;"",Curves!C409,"")</f>
        <v/>
      </c>
      <c r="D400" s="46"/>
      <c r="E400" s="47" t="e">
        <f aca="false">(T400+U400)*V400</f>
        <v>#N/A</v>
      </c>
      <c r="F400" s="47" t="e">
        <f aca="false">(X400+Y400)*Z400</f>
        <v>#N/A</v>
      </c>
      <c r="G400" s="47" t="e">
        <f aca="false">(AB400+AC400)*AD400</f>
        <v>#N/A</v>
      </c>
      <c r="H400" s="47" t="e">
        <f aca="false">(AF400+AG400)*AH400</f>
        <v>#N/A</v>
      </c>
      <c r="I400" s="47" t="e">
        <f aca="false">(AJ400+AK400)*AL400</f>
        <v>#N/A</v>
      </c>
      <c r="J400" s="47" t="e">
        <f aca="false">(AN400+AO400)*AP400</f>
        <v>#N/A</v>
      </c>
      <c r="K400" s="47" t="e">
        <f aca="false">(AR400+AS400)*AT400</f>
        <v>#N/A</v>
      </c>
      <c r="L400" s="47" t="e">
        <f aca="false">(AV400+AW400)*AX400</f>
        <v>#N/A</v>
      </c>
      <c r="M400" s="47" t="e">
        <f aca="false">(AZ400+BA400)*BB400</f>
        <v>#N/A</v>
      </c>
      <c r="N400" s="47" t="e">
        <f aca="false">(BD400+BE400)*BF400</f>
        <v>#N/A</v>
      </c>
      <c r="O400" s="48" t="e">
        <f aca="false">(BH400+BI400)*BJ400</f>
        <v>#N/A</v>
      </c>
      <c r="P400" s="49" t="e">
        <f aca="false">MAX(E400:O400)</f>
        <v>#N/A</v>
      </c>
      <c r="Q400" s="49" t="e">
        <f aca="false">MIN(O400)</f>
        <v>#N/A</v>
      </c>
      <c r="R400" s="50" t="e">
        <f aca="false">P400-Q400</f>
        <v>#N/A</v>
      </c>
      <c r="T400" s="31" t="e">
        <f aca="false">INDEX(Curves!$A$12:$AZ$907,$BZ400,CA400)</f>
        <v>#N/A</v>
      </c>
      <c r="U400" s="31" t="e">
        <f aca="false">INDEX(Curves!$A$12:$AZ$907,$BZ400,CB400)</f>
        <v>#N/A</v>
      </c>
      <c r="V400" s="31" t="e">
        <f aca="false">INDEX(Curves!$A$12:$AZ$907,$BZ400,CC400)</f>
        <v>#N/A</v>
      </c>
      <c r="W400" s="31"/>
      <c r="X400" s="31" t="e">
        <f aca="false">INDEX(Curves!$A$12:$AZ$907,$BZ400,CE400)</f>
        <v>#N/A</v>
      </c>
      <c r="Y400" s="31" t="e">
        <f aca="false">INDEX(Curves!$A$12:$AZ$907,$BZ400,CF400)</f>
        <v>#N/A</v>
      </c>
      <c r="Z400" s="31" t="e">
        <f aca="false">INDEX(Curves!$A$12:$AZ$907,$BZ400,CG400)</f>
        <v>#N/A</v>
      </c>
      <c r="AA400" s="31"/>
      <c r="AB400" s="31" t="e">
        <f aca="false">INDEX(Curves!$A$12:$AZ$907,$BZ400,CI400)</f>
        <v>#N/A</v>
      </c>
      <c r="AC400" s="31" t="e">
        <f aca="false">INDEX(Curves!$A$12:$AZ$907,$BZ400,CJ400)</f>
        <v>#N/A</v>
      </c>
      <c r="AD400" s="31" t="e">
        <f aca="false">INDEX(Curves!$A$12:$AZ$907,$BZ400,CK400)</f>
        <v>#N/A</v>
      </c>
      <c r="AE400" s="31"/>
      <c r="AF400" s="31" t="e">
        <f aca="false">INDEX(Curves!$A$12:$AZ$907,$BZ400,CM400)</f>
        <v>#N/A</v>
      </c>
      <c r="AG400" s="31" t="e">
        <f aca="false">INDEX(Curves!$A$12:$AZ$907,$BZ400,CN400)</f>
        <v>#N/A</v>
      </c>
      <c r="AH400" s="31" t="e">
        <f aca="false">INDEX(Curves!$A$12:$AZ$907,$BZ400,CO400)</f>
        <v>#N/A</v>
      </c>
      <c r="AI400" s="31"/>
      <c r="AJ400" s="31" t="e">
        <f aca="false">INDEX(Curves!$A$12:$AZ$907,$BZ400,CQ400)</f>
        <v>#N/A</v>
      </c>
      <c r="AK400" s="31" t="e">
        <f aca="false">INDEX(Curves!$A$12:$AZ$907,$BZ400,CR400)</f>
        <v>#N/A</v>
      </c>
      <c r="AL400" s="31" t="e">
        <f aca="false">INDEX(Curves!$A$12:$AZ$907,$BZ400,CS400)</f>
        <v>#N/A</v>
      </c>
      <c r="AM400" s="31"/>
      <c r="AN400" s="31" t="e">
        <f aca="false">INDEX(Curves!$A$12:$AZ$907,$BZ400,CU400)</f>
        <v>#N/A</v>
      </c>
      <c r="AO400" s="31" t="e">
        <f aca="false">INDEX(Curves!$A$12:$AZ$907,$BZ400,CV400)</f>
        <v>#N/A</v>
      </c>
      <c r="AP400" s="31" t="e">
        <f aca="false">INDEX(Curves!$A$12:$AZ$907,$BZ400,CW400)</f>
        <v>#N/A</v>
      </c>
      <c r="AQ400" s="31"/>
      <c r="AR400" s="31" t="e">
        <f aca="false">INDEX(Curves!$A$12:$AZ$907,$BZ400,CY400)</f>
        <v>#N/A</v>
      </c>
      <c r="AS400" s="31" t="e">
        <f aca="false">INDEX(Curves!$A$12:$AZ$907,$BZ400,CZ400)</f>
        <v>#N/A</v>
      </c>
      <c r="AT400" s="31" t="e">
        <f aca="false">INDEX(Curves!$A$12:$AZ$907,$BZ400,DA400)</f>
        <v>#N/A</v>
      </c>
      <c r="AU400" s="31"/>
      <c r="AV400" s="31" t="e">
        <f aca="false">INDEX(Curves!$A$12:$AZ$907,$BZ400,DC400)</f>
        <v>#N/A</v>
      </c>
      <c r="AW400" s="31" t="e">
        <f aca="false">INDEX(Curves!$A$12:$AZ$907,$BZ400,DD400)</f>
        <v>#N/A</v>
      </c>
      <c r="AX400" s="31" t="e">
        <f aca="false">INDEX(Curves!$A$12:$AZ$907,$BZ400,DE400)</f>
        <v>#N/A</v>
      </c>
      <c r="AY400" s="31"/>
      <c r="AZ400" s="31" t="e">
        <f aca="false">INDEX(Curves!$A$12:$AZ$907,$BZ400,DG400)</f>
        <v>#N/A</v>
      </c>
      <c r="BA400" s="31" t="e">
        <f aca="false">INDEX(Curves!$A$12:$AZ$907,$BZ400,DH400)</f>
        <v>#N/A</v>
      </c>
      <c r="BB400" s="31" t="e">
        <f aca="false">INDEX(Curves!$A$12:$AZ$907,$BZ400,DI400)</f>
        <v>#N/A</v>
      </c>
      <c r="BC400" s="31"/>
      <c r="BD400" s="31" t="e">
        <f aca="false">INDEX(Curves!$A$12:$AZ$907,$BZ400,DK400)</f>
        <v>#N/A</v>
      </c>
      <c r="BE400" s="31" t="e">
        <f aca="false">INDEX(Curves!$A$12:$AZ$907,$BZ400,DL400)</f>
        <v>#N/A</v>
      </c>
      <c r="BF400" s="31" t="e">
        <f aca="false">INDEX(Curves!$A$12:$AZ$907,$BZ400,DM400)</f>
        <v>#N/A</v>
      </c>
      <c r="BG400" s="31"/>
      <c r="BH400" s="31" t="e">
        <f aca="false">INDEX(Curves!$A$12:$AZ$907,$BZ400,DO400)</f>
        <v>#N/A</v>
      </c>
      <c r="BI400" s="31" t="e">
        <f aca="false">INDEX(Curves!$A$12:$AZ$907,$BZ400,DP400)</f>
        <v>#N/A</v>
      </c>
      <c r="BJ400" s="31" t="e">
        <f aca="false">INDEX(Curves!$A$12:$AZ$907,$BZ400,DQ400)</f>
        <v>#N/A</v>
      </c>
      <c r="BK400" s="0"/>
      <c r="BL400" s="0"/>
      <c r="BM400" s="51" t="n">
        <f aca="false">BM399</f>
        <v>35916</v>
      </c>
      <c r="BN400" s="51" t="n">
        <f aca="false">EOMONTH(BM400,1)</f>
        <v>35976</v>
      </c>
      <c r="BO400" s="51" t="n">
        <f aca="false">EOMONTH(BN400,1)</f>
        <v>36007</v>
      </c>
      <c r="BP400" s="51" t="n">
        <f aca="false">EOMONTH(BO400,1)</f>
        <v>36038</v>
      </c>
      <c r="BQ400" s="51" t="n">
        <f aca="false">EOMONTH(BP400,1)</f>
        <v>36068</v>
      </c>
      <c r="BR400" s="51" t="n">
        <f aca="false">EOMONTH(BQ400,1)</f>
        <v>36099</v>
      </c>
      <c r="BS400" s="51" t="n">
        <f aca="false">EOMONTH(BR400,1)</f>
        <v>36129</v>
      </c>
      <c r="BT400" s="51" t="n">
        <f aca="false">EOMONTH(BS400,1)</f>
        <v>36160</v>
      </c>
      <c r="BU400" s="51" t="n">
        <f aca="false">EOMONTH(BT400,1)</f>
        <v>36191</v>
      </c>
      <c r="BV400" s="51" t="n">
        <f aca="false">EOMONTH(BU400,1)</f>
        <v>36219</v>
      </c>
      <c r="BW400" s="51" t="n">
        <f aca="false">EOMONTH(BV400,1)</f>
        <v>36250</v>
      </c>
      <c r="BX400" s="52"/>
      <c r="BZ400" s="34" t="e">
        <f aca="false">MATCH(C400,Curves!$C$12:$C$433,0)</f>
        <v>#N/A</v>
      </c>
      <c r="CA400" s="34" t="n">
        <f aca="false">MATCH(CONCATENATE("NG ",TEXT($BM400,"mmm-yyyy")),Curves!$11:$11,0)</f>
        <v>20</v>
      </c>
      <c r="CB400" s="34" t="n">
        <f aca="false">MATCH(CONCATENATE("B ",TEXT($BM400,"mmm-yyyy")),Curves!$11:$11,0)</f>
        <v>8</v>
      </c>
      <c r="CC400" s="34" t="n">
        <f aca="false">MATCH(CONCATENATE("DISC ",TEXT($BM400,"mmm-yyyy")),Curves!$11:$11,0)</f>
        <v>32</v>
      </c>
      <c r="CD400" s="34"/>
      <c r="CE400" s="34" t="n">
        <f aca="false">MATCH(CONCATENATE("NG ",TEXT($BN400,"mmm-yyyy")),Curves!$11:$11,0)</f>
        <v>21</v>
      </c>
      <c r="CF400" s="34" t="n">
        <f aca="false">MATCH(CONCATENATE("B ",TEXT($BN400,"mmm-yyyy")),Curves!$11:$11,0)</f>
        <v>9</v>
      </c>
      <c r="CG400" s="34" t="n">
        <f aca="false">MATCH(CONCATENATE("DISC ",TEXT($BN400,"mmm-yyyy")),Curves!$11:$11,0)</f>
        <v>33</v>
      </c>
      <c r="CH400" s="34"/>
      <c r="CI400" s="34" t="n">
        <f aca="false">MATCH(CONCATENATE("NG ",TEXT($BO400,"mmm-yyyy")),Curves!$11:$11,0)</f>
        <v>22</v>
      </c>
      <c r="CJ400" s="34" t="n">
        <f aca="false">MATCH(CONCATENATE("B ",TEXT($BO400,"mmm-yyyy")),Curves!$11:$11,0)</f>
        <v>10</v>
      </c>
      <c r="CK400" s="34" t="n">
        <f aca="false">MATCH(CONCATENATE("DISC ",TEXT($BO400,"mmm-yyyy")),Curves!$11:$11,0)</f>
        <v>34</v>
      </c>
      <c r="CL400" s="34"/>
      <c r="CM400" s="34" t="n">
        <f aca="false">MATCH(CONCATENATE("NG ",TEXT($BP400,"mmm-yyyy")),Curves!$11:$11,0)</f>
        <v>23</v>
      </c>
      <c r="CN400" s="34" t="n">
        <f aca="false">MATCH(CONCATENATE("B ",TEXT($BP400,"mmm-yyyy")),Curves!$11:$11,0)</f>
        <v>11</v>
      </c>
      <c r="CO400" s="34" t="n">
        <f aca="false">MATCH(CONCATENATE("DISC ",TEXT($BP400,"mmm-yyyy")),Curves!$11:$11,0)</f>
        <v>35</v>
      </c>
      <c r="CP400" s="34"/>
      <c r="CQ400" s="34" t="n">
        <f aca="false">MATCH(CONCATENATE("NG ",TEXT($BQ400,"mmm-yyyy")),Curves!$11:$11,0)</f>
        <v>24</v>
      </c>
      <c r="CR400" s="34" t="n">
        <f aca="false">MATCH(CONCATENATE("B ",TEXT($BQ400,"mmm-yyyy")),Curves!$11:$11,0)</f>
        <v>12</v>
      </c>
      <c r="CS400" s="34" t="n">
        <f aca="false">MATCH(CONCATENATE("DISC ",TEXT($BQ400,"mmm-yyyy")),Curves!$11:$11,0)</f>
        <v>36</v>
      </c>
      <c r="CT400" s="34"/>
      <c r="CU400" s="34" t="n">
        <f aca="false">MATCH(CONCATENATE("NG ",TEXT($BR400,"mmm-yyyy")),Curves!$11:$11,0)</f>
        <v>25</v>
      </c>
      <c r="CV400" s="34" t="n">
        <f aca="false">MATCH(CONCATENATE("B ",TEXT($BR400,"mmm-yyyy")),Curves!$11:$11,0)</f>
        <v>13</v>
      </c>
      <c r="CW400" s="34" t="n">
        <f aca="false">MATCH(CONCATENATE("DISC ",TEXT($BR400,"mmm-yyyy")),Curves!$11:$11,0)</f>
        <v>37</v>
      </c>
      <c r="CX400" s="34"/>
      <c r="CY400" s="34" t="n">
        <f aca="false">MATCH(CONCATENATE("NG ",TEXT($BS400,"mmm-yyyy")),Curves!$11:$11,0)</f>
        <v>26</v>
      </c>
      <c r="CZ400" s="34" t="n">
        <f aca="false">MATCH(CONCATENATE("B ",TEXT($BS400,"mmm-yyyy")),Curves!$11:$11,0)</f>
        <v>14</v>
      </c>
      <c r="DA400" s="34" t="n">
        <f aca="false">MATCH(CONCATENATE("DISC ",TEXT($BS400,"mmm-yyyy")),Curves!$11:$11,0)</f>
        <v>38</v>
      </c>
      <c r="DB400" s="34"/>
      <c r="DC400" s="34" t="n">
        <f aca="false">MATCH(CONCATENATE("NG ",TEXT($BT400,"mmm-yyyy")),Curves!$11:$11,0)</f>
        <v>27</v>
      </c>
      <c r="DD400" s="34" t="n">
        <f aca="false">MATCH(CONCATENATE("B ",TEXT($BT400,"mmm-yyyy")),Curves!$11:$11,0)</f>
        <v>15</v>
      </c>
      <c r="DE400" s="34" t="n">
        <f aca="false">MATCH(CONCATENATE("DISC ",TEXT($BT400,"mmm-yyyy")),Curves!$11:$11,0)</f>
        <v>39</v>
      </c>
      <c r="DF400" s="34"/>
      <c r="DG400" s="34" t="n">
        <f aca="false">MATCH(CONCATENATE("NG ",TEXT($BU400,"mmm-yyyy")),Curves!$11:$11,0)</f>
        <v>28</v>
      </c>
      <c r="DH400" s="34" t="n">
        <f aca="false">MATCH(CONCATENATE("B ",TEXT($BU400,"mmm-yyyy")),Curves!$11:$11,0)</f>
        <v>16</v>
      </c>
      <c r="DI400" s="34" t="n">
        <f aca="false">MATCH(CONCATENATE("DISC ",TEXT($BU400,"mmm-yyyy")),Curves!$11:$11,0)</f>
        <v>40</v>
      </c>
      <c r="DK400" s="34" t="n">
        <f aca="false">MATCH(CONCATENATE("NG ",TEXT($BV400,"mmm-yyyy")),Curves!$11:$11,0)</f>
        <v>29</v>
      </c>
      <c r="DL400" s="34" t="n">
        <f aca="false">MATCH(CONCATENATE("B ",TEXT($BV400,"mmm-yyyy")),Curves!$11:$11,0)</f>
        <v>17</v>
      </c>
      <c r="DM400" s="34" t="n">
        <f aca="false">MATCH(CONCATENATE("DISC ",TEXT($BV400,"mmm-yyyy")),Curves!$11:$11,0)</f>
        <v>41</v>
      </c>
      <c r="DO400" s="34" t="n">
        <f aca="false">MATCH(CONCATENATE("NG ",TEXT($BW400,"mmm-yyyy")),Curves!$11:$11,0)</f>
        <v>30</v>
      </c>
      <c r="DP400" s="34" t="n">
        <f aca="false">MATCH(CONCATENATE("B ",TEXT($BW400,"mmm-yyyy")),Curves!$11:$11,0)</f>
        <v>18</v>
      </c>
      <c r="DQ400" s="34" t="n">
        <f aca="false">MATCH(CONCATENATE("DISC ",TEXT($BW400,"mmm-yyyy")),Curves!$11:$11,0)</f>
        <v>42</v>
      </c>
    </row>
    <row r="401" customFormat="false" ht="12.75" hidden="false" customHeight="false" outlineLevel="0" collapsed="false">
      <c r="B401" s="26" t="str">
        <f aca="false">IF(C401&lt;&gt;"",IF(C401&gt;=(WORKDAY(EOMONTH(C401,0)+1,-2)),EOMONTH(EOMONTH(C401,0)+1,0)+1,EOMONTH(C401,0)+1),"")</f>
        <v/>
      </c>
      <c r="C401" s="45" t="str">
        <f aca="false">IF(Curves!C410&lt;&gt;"",Curves!C410,"")</f>
        <v/>
      </c>
      <c r="D401" s="46"/>
      <c r="E401" s="47" t="e">
        <f aca="false">(T401+U401)*V401</f>
        <v>#N/A</v>
      </c>
      <c r="F401" s="47" t="e">
        <f aca="false">(X401+Y401)*Z401</f>
        <v>#N/A</v>
      </c>
      <c r="G401" s="47" t="e">
        <f aca="false">(AB401+AC401)*AD401</f>
        <v>#N/A</v>
      </c>
      <c r="H401" s="47" t="e">
        <f aca="false">(AF401+AG401)*AH401</f>
        <v>#N/A</v>
      </c>
      <c r="I401" s="47" t="e">
        <f aca="false">(AJ401+AK401)*AL401</f>
        <v>#N/A</v>
      </c>
      <c r="J401" s="47" t="e">
        <f aca="false">(AN401+AO401)*AP401</f>
        <v>#N/A</v>
      </c>
      <c r="K401" s="47" t="e">
        <f aca="false">(AR401+AS401)*AT401</f>
        <v>#N/A</v>
      </c>
      <c r="L401" s="47" t="e">
        <f aca="false">(AV401+AW401)*AX401</f>
        <v>#N/A</v>
      </c>
      <c r="M401" s="47" t="e">
        <f aca="false">(AZ401+BA401)*BB401</f>
        <v>#N/A</v>
      </c>
      <c r="N401" s="47" t="e">
        <f aca="false">(BD401+BE401)*BF401</f>
        <v>#N/A</v>
      </c>
      <c r="O401" s="48" t="e">
        <f aca="false">(BH401+BI401)*BJ401</f>
        <v>#N/A</v>
      </c>
      <c r="P401" s="49" t="e">
        <f aca="false">MAX(E401:O401)</f>
        <v>#N/A</v>
      </c>
      <c r="Q401" s="49" t="e">
        <f aca="false">MIN(O401)</f>
        <v>#N/A</v>
      </c>
      <c r="R401" s="50" t="e">
        <f aca="false">P401-Q401</f>
        <v>#N/A</v>
      </c>
      <c r="T401" s="31" t="e">
        <f aca="false">INDEX(Curves!$A$12:$AZ$907,$BZ401,CA401)</f>
        <v>#N/A</v>
      </c>
      <c r="U401" s="31" t="e">
        <f aca="false">INDEX(Curves!$A$12:$AZ$907,$BZ401,CB401)</f>
        <v>#N/A</v>
      </c>
      <c r="V401" s="31" t="e">
        <f aca="false">INDEX(Curves!$A$12:$AZ$907,$BZ401,CC401)</f>
        <v>#N/A</v>
      </c>
      <c r="W401" s="31"/>
      <c r="X401" s="31" t="e">
        <f aca="false">INDEX(Curves!$A$12:$AZ$907,$BZ401,CE401)</f>
        <v>#N/A</v>
      </c>
      <c r="Y401" s="31" t="e">
        <f aca="false">INDEX(Curves!$A$12:$AZ$907,$BZ401,CF401)</f>
        <v>#N/A</v>
      </c>
      <c r="Z401" s="31" t="e">
        <f aca="false">INDEX(Curves!$A$12:$AZ$907,$BZ401,CG401)</f>
        <v>#N/A</v>
      </c>
      <c r="AA401" s="31"/>
      <c r="AB401" s="31" t="e">
        <f aca="false">INDEX(Curves!$A$12:$AZ$907,$BZ401,CI401)</f>
        <v>#N/A</v>
      </c>
      <c r="AC401" s="31" t="e">
        <f aca="false">INDEX(Curves!$A$12:$AZ$907,$BZ401,CJ401)</f>
        <v>#N/A</v>
      </c>
      <c r="AD401" s="31" t="e">
        <f aca="false">INDEX(Curves!$A$12:$AZ$907,$BZ401,CK401)</f>
        <v>#N/A</v>
      </c>
      <c r="AE401" s="31"/>
      <c r="AF401" s="31" t="e">
        <f aca="false">INDEX(Curves!$A$12:$AZ$907,$BZ401,CM401)</f>
        <v>#N/A</v>
      </c>
      <c r="AG401" s="31" t="e">
        <f aca="false">INDEX(Curves!$A$12:$AZ$907,$BZ401,CN401)</f>
        <v>#N/A</v>
      </c>
      <c r="AH401" s="31" t="e">
        <f aca="false">INDEX(Curves!$A$12:$AZ$907,$BZ401,CO401)</f>
        <v>#N/A</v>
      </c>
      <c r="AI401" s="31"/>
      <c r="AJ401" s="31" t="e">
        <f aca="false">INDEX(Curves!$A$12:$AZ$907,$BZ401,CQ401)</f>
        <v>#N/A</v>
      </c>
      <c r="AK401" s="31" t="e">
        <f aca="false">INDEX(Curves!$A$12:$AZ$907,$BZ401,CR401)</f>
        <v>#N/A</v>
      </c>
      <c r="AL401" s="31" t="e">
        <f aca="false">INDEX(Curves!$A$12:$AZ$907,$BZ401,CS401)</f>
        <v>#N/A</v>
      </c>
      <c r="AM401" s="31"/>
      <c r="AN401" s="31" t="e">
        <f aca="false">INDEX(Curves!$A$12:$AZ$907,$BZ401,CU401)</f>
        <v>#N/A</v>
      </c>
      <c r="AO401" s="31" t="e">
        <f aca="false">INDEX(Curves!$A$12:$AZ$907,$BZ401,CV401)</f>
        <v>#N/A</v>
      </c>
      <c r="AP401" s="31" t="e">
        <f aca="false">INDEX(Curves!$A$12:$AZ$907,$BZ401,CW401)</f>
        <v>#N/A</v>
      </c>
      <c r="AQ401" s="31"/>
      <c r="AR401" s="31" t="e">
        <f aca="false">INDEX(Curves!$A$12:$AZ$907,$BZ401,CY401)</f>
        <v>#N/A</v>
      </c>
      <c r="AS401" s="31" t="e">
        <f aca="false">INDEX(Curves!$A$12:$AZ$907,$BZ401,CZ401)</f>
        <v>#N/A</v>
      </c>
      <c r="AT401" s="31" t="e">
        <f aca="false">INDEX(Curves!$A$12:$AZ$907,$BZ401,DA401)</f>
        <v>#N/A</v>
      </c>
      <c r="AU401" s="31"/>
      <c r="AV401" s="31" t="e">
        <f aca="false">INDEX(Curves!$A$12:$AZ$907,$BZ401,DC401)</f>
        <v>#N/A</v>
      </c>
      <c r="AW401" s="31" t="e">
        <f aca="false">INDEX(Curves!$A$12:$AZ$907,$BZ401,DD401)</f>
        <v>#N/A</v>
      </c>
      <c r="AX401" s="31" t="e">
        <f aca="false">INDEX(Curves!$A$12:$AZ$907,$BZ401,DE401)</f>
        <v>#N/A</v>
      </c>
      <c r="AY401" s="31"/>
      <c r="AZ401" s="31" t="e">
        <f aca="false">INDEX(Curves!$A$12:$AZ$907,$BZ401,DG401)</f>
        <v>#N/A</v>
      </c>
      <c r="BA401" s="31" t="e">
        <f aca="false">INDEX(Curves!$A$12:$AZ$907,$BZ401,DH401)</f>
        <v>#N/A</v>
      </c>
      <c r="BB401" s="31" t="e">
        <f aca="false">INDEX(Curves!$A$12:$AZ$907,$BZ401,DI401)</f>
        <v>#N/A</v>
      </c>
      <c r="BC401" s="31"/>
      <c r="BD401" s="31" t="e">
        <f aca="false">INDEX(Curves!$A$12:$AZ$907,$BZ401,DK401)</f>
        <v>#N/A</v>
      </c>
      <c r="BE401" s="31" t="e">
        <f aca="false">INDEX(Curves!$A$12:$AZ$907,$BZ401,DL401)</f>
        <v>#N/A</v>
      </c>
      <c r="BF401" s="31" t="e">
        <f aca="false">INDEX(Curves!$A$12:$AZ$907,$BZ401,DM401)</f>
        <v>#N/A</v>
      </c>
      <c r="BG401" s="31"/>
      <c r="BH401" s="31" t="e">
        <f aca="false">INDEX(Curves!$A$12:$AZ$907,$BZ401,DO401)</f>
        <v>#N/A</v>
      </c>
      <c r="BI401" s="31" t="e">
        <f aca="false">INDEX(Curves!$A$12:$AZ$907,$BZ401,DP401)</f>
        <v>#N/A</v>
      </c>
      <c r="BJ401" s="31" t="e">
        <f aca="false">INDEX(Curves!$A$12:$AZ$907,$BZ401,DQ401)</f>
        <v>#N/A</v>
      </c>
      <c r="BK401" s="0"/>
      <c r="BL401" s="0"/>
      <c r="BM401" s="51" t="n">
        <f aca="false">BM400</f>
        <v>35916</v>
      </c>
      <c r="BN401" s="51" t="n">
        <f aca="false">EOMONTH(BM401,1)</f>
        <v>35976</v>
      </c>
      <c r="BO401" s="51" t="n">
        <f aca="false">EOMONTH(BN401,1)</f>
        <v>36007</v>
      </c>
      <c r="BP401" s="51" t="n">
        <f aca="false">EOMONTH(BO401,1)</f>
        <v>36038</v>
      </c>
      <c r="BQ401" s="51" t="n">
        <f aca="false">EOMONTH(BP401,1)</f>
        <v>36068</v>
      </c>
      <c r="BR401" s="51" t="n">
        <f aca="false">EOMONTH(BQ401,1)</f>
        <v>36099</v>
      </c>
      <c r="BS401" s="51" t="n">
        <f aca="false">EOMONTH(BR401,1)</f>
        <v>36129</v>
      </c>
      <c r="BT401" s="51" t="n">
        <f aca="false">EOMONTH(BS401,1)</f>
        <v>36160</v>
      </c>
      <c r="BU401" s="51" t="n">
        <f aca="false">EOMONTH(BT401,1)</f>
        <v>36191</v>
      </c>
      <c r="BV401" s="51" t="n">
        <f aca="false">EOMONTH(BU401,1)</f>
        <v>36219</v>
      </c>
      <c r="BW401" s="51" t="n">
        <f aca="false">EOMONTH(BV401,1)</f>
        <v>36250</v>
      </c>
      <c r="BX401" s="52"/>
      <c r="BZ401" s="34" t="e">
        <f aca="false">MATCH(C401,Curves!$C$12:$C$433,0)</f>
        <v>#N/A</v>
      </c>
      <c r="CA401" s="34" t="n">
        <f aca="false">MATCH(CONCATENATE("NG ",TEXT($BM401,"mmm-yyyy")),Curves!$11:$11,0)</f>
        <v>20</v>
      </c>
      <c r="CB401" s="34" t="n">
        <f aca="false">MATCH(CONCATENATE("B ",TEXT($BM401,"mmm-yyyy")),Curves!$11:$11,0)</f>
        <v>8</v>
      </c>
      <c r="CC401" s="34" t="n">
        <f aca="false">MATCH(CONCATENATE("DISC ",TEXT($BM401,"mmm-yyyy")),Curves!$11:$11,0)</f>
        <v>32</v>
      </c>
      <c r="CD401" s="34"/>
      <c r="CE401" s="34" t="n">
        <f aca="false">MATCH(CONCATENATE("NG ",TEXT($BN401,"mmm-yyyy")),Curves!$11:$11,0)</f>
        <v>21</v>
      </c>
      <c r="CF401" s="34" t="n">
        <f aca="false">MATCH(CONCATENATE("B ",TEXT($BN401,"mmm-yyyy")),Curves!$11:$11,0)</f>
        <v>9</v>
      </c>
      <c r="CG401" s="34" t="n">
        <f aca="false">MATCH(CONCATENATE("DISC ",TEXT($BN401,"mmm-yyyy")),Curves!$11:$11,0)</f>
        <v>33</v>
      </c>
      <c r="CH401" s="34"/>
      <c r="CI401" s="34" t="n">
        <f aca="false">MATCH(CONCATENATE("NG ",TEXT($BO401,"mmm-yyyy")),Curves!$11:$11,0)</f>
        <v>22</v>
      </c>
      <c r="CJ401" s="34" t="n">
        <f aca="false">MATCH(CONCATENATE("B ",TEXT($BO401,"mmm-yyyy")),Curves!$11:$11,0)</f>
        <v>10</v>
      </c>
      <c r="CK401" s="34" t="n">
        <f aca="false">MATCH(CONCATENATE("DISC ",TEXT($BO401,"mmm-yyyy")),Curves!$11:$11,0)</f>
        <v>34</v>
      </c>
      <c r="CL401" s="34"/>
      <c r="CM401" s="34" t="n">
        <f aca="false">MATCH(CONCATENATE("NG ",TEXT($BP401,"mmm-yyyy")),Curves!$11:$11,0)</f>
        <v>23</v>
      </c>
      <c r="CN401" s="34" t="n">
        <f aca="false">MATCH(CONCATENATE("B ",TEXT($BP401,"mmm-yyyy")),Curves!$11:$11,0)</f>
        <v>11</v>
      </c>
      <c r="CO401" s="34" t="n">
        <f aca="false">MATCH(CONCATENATE("DISC ",TEXT($BP401,"mmm-yyyy")),Curves!$11:$11,0)</f>
        <v>35</v>
      </c>
      <c r="CP401" s="34"/>
      <c r="CQ401" s="34" t="n">
        <f aca="false">MATCH(CONCATENATE("NG ",TEXT($BQ401,"mmm-yyyy")),Curves!$11:$11,0)</f>
        <v>24</v>
      </c>
      <c r="CR401" s="34" t="n">
        <f aca="false">MATCH(CONCATENATE("B ",TEXT($BQ401,"mmm-yyyy")),Curves!$11:$11,0)</f>
        <v>12</v>
      </c>
      <c r="CS401" s="34" t="n">
        <f aca="false">MATCH(CONCATENATE("DISC ",TEXT($BQ401,"mmm-yyyy")),Curves!$11:$11,0)</f>
        <v>36</v>
      </c>
      <c r="CT401" s="34"/>
      <c r="CU401" s="34" t="n">
        <f aca="false">MATCH(CONCATENATE("NG ",TEXT($BR401,"mmm-yyyy")),Curves!$11:$11,0)</f>
        <v>25</v>
      </c>
      <c r="CV401" s="34" t="n">
        <f aca="false">MATCH(CONCATENATE("B ",TEXT($BR401,"mmm-yyyy")),Curves!$11:$11,0)</f>
        <v>13</v>
      </c>
      <c r="CW401" s="34" t="n">
        <f aca="false">MATCH(CONCATENATE("DISC ",TEXT($BR401,"mmm-yyyy")),Curves!$11:$11,0)</f>
        <v>37</v>
      </c>
      <c r="CX401" s="34"/>
      <c r="CY401" s="34" t="n">
        <f aca="false">MATCH(CONCATENATE("NG ",TEXT($BS401,"mmm-yyyy")),Curves!$11:$11,0)</f>
        <v>26</v>
      </c>
      <c r="CZ401" s="34" t="n">
        <f aca="false">MATCH(CONCATENATE("B ",TEXT($BS401,"mmm-yyyy")),Curves!$11:$11,0)</f>
        <v>14</v>
      </c>
      <c r="DA401" s="34" t="n">
        <f aca="false">MATCH(CONCATENATE("DISC ",TEXT($BS401,"mmm-yyyy")),Curves!$11:$11,0)</f>
        <v>38</v>
      </c>
      <c r="DB401" s="34"/>
      <c r="DC401" s="34" t="n">
        <f aca="false">MATCH(CONCATENATE("NG ",TEXT($BT401,"mmm-yyyy")),Curves!$11:$11,0)</f>
        <v>27</v>
      </c>
      <c r="DD401" s="34" t="n">
        <f aca="false">MATCH(CONCATENATE("B ",TEXT($BT401,"mmm-yyyy")),Curves!$11:$11,0)</f>
        <v>15</v>
      </c>
      <c r="DE401" s="34" t="n">
        <f aca="false">MATCH(CONCATENATE("DISC ",TEXT($BT401,"mmm-yyyy")),Curves!$11:$11,0)</f>
        <v>39</v>
      </c>
      <c r="DF401" s="34"/>
      <c r="DG401" s="34" t="n">
        <f aca="false">MATCH(CONCATENATE("NG ",TEXT($BU401,"mmm-yyyy")),Curves!$11:$11,0)</f>
        <v>28</v>
      </c>
      <c r="DH401" s="34" t="n">
        <f aca="false">MATCH(CONCATENATE("B ",TEXT($BU401,"mmm-yyyy")),Curves!$11:$11,0)</f>
        <v>16</v>
      </c>
      <c r="DI401" s="34" t="n">
        <f aca="false">MATCH(CONCATENATE("DISC ",TEXT($BU401,"mmm-yyyy")),Curves!$11:$11,0)</f>
        <v>40</v>
      </c>
      <c r="DK401" s="34" t="n">
        <f aca="false">MATCH(CONCATENATE("NG ",TEXT($BV401,"mmm-yyyy")),Curves!$11:$11,0)</f>
        <v>29</v>
      </c>
      <c r="DL401" s="34" t="n">
        <f aca="false">MATCH(CONCATENATE("B ",TEXT($BV401,"mmm-yyyy")),Curves!$11:$11,0)</f>
        <v>17</v>
      </c>
      <c r="DM401" s="34" t="n">
        <f aca="false">MATCH(CONCATENATE("DISC ",TEXT($BV401,"mmm-yyyy")),Curves!$11:$11,0)</f>
        <v>41</v>
      </c>
      <c r="DO401" s="34" t="n">
        <f aca="false">MATCH(CONCATENATE("NG ",TEXT($BW401,"mmm-yyyy")),Curves!$11:$11,0)</f>
        <v>30</v>
      </c>
      <c r="DP401" s="34" t="n">
        <f aca="false">MATCH(CONCATENATE("B ",TEXT($BW401,"mmm-yyyy")),Curves!$11:$11,0)</f>
        <v>18</v>
      </c>
      <c r="DQ401" s="34" t="n">
        <f aca="false">MATCH(CONCATENATE("DISC ",TEXT($BW401,"mmm-yyyy")),Curves!$11:$11,0)</f>
        <v>42</v>
      </c>
    </row>
    <row r="402" customFormat="false" ht="12.75" hidden="false" customHeight="false" outlineLevel="0" collapsed="false">
      <c r="B402" s="26" t="str">
        <f aca="false">IF(C402&lt;&gt;"",IF(C402&gt;=(WORKDAY(EOMONTH(C402,0)+1,-2)),EOMONTH(EOMONTH(C402,0)+1,0)+1,EOMONTH(C402,0)+1),"")</f>
        <v/>
      </c>
      <c r="C402" s="45" t="str">
        <f aca="false">IF(Curves!C411&lt;&gt;"",Curves!C411,"")</f>
        <v/>
      </c>
      <c r="D402" s="46"/>
      <c r="E402" s="47" t="e">
        <f aca="false">(T402+U402)*V402</f>
        <v>#N/A</v>
      </c>
      <c r="F402" s="47" t="e">
        <f aca="false">(X402+Y402)*Z402</f>
        <v>#N/A</v>
      </c>
      <c r="G402" s="47" t="e">
        <f aca="false">(AB402+AC402)*AD402</f>
        <v>#N/A</v>
      </c>
      <c r="H402" s="47" t="e">
        <f aca="false">(AF402+AG402)*AH402</f>
        <v>#N/A</v>
      </c>
      <c r="I402" s="47" t="e">
        <f aca="false">(AJ402+AK402)*AL402</f>
        <v>#N/A</v>
      </c>
      <c r="J402" s="47" t="e">
        <f aca="false">(AN402+AO402)*AP402</f>
        <v>#N/A</v>
      </c>
      <c r="K402" s="47" t="e">
        <f aca="false">(AR402+AS402)*AT402</f>
        <v>#N/A</v>
      </c>
      <c r="L402" s="47" t="e">
        <f aca="false">(AV402+AW402)*AX402</f>
        <v>#N/A</v>
      </c>
      <c r="M402" s="47" t="e">
        <f aca="false">(AZ402+BA402)*BB402</f>
        <v>#N/A</v>
      </c>
      <c r="N402" s="47" t="e">
        <f aca="false">(BD402+BE402)*BF402</f>
        <v>#N/A</v>
      </c>
      <c r="O402" s="48" t="e">
        <f aca="false">(BH402+BI402)*BJ402</f>
        <v>#N/A</v>
      </c>
      <c r="P402" s="49" t="e">
        <f aca="false">MAX(E402:O402)</f>
        <v>#N/A</v>
      </c>
      <c r="Q402" s="49" t="e">
        <f aca="false">MIN(O402)</f>
        <v>#N/A</v>
      </c>
      <c r="R402" s="50" t="e">
        <f aca="false">P402-Q402</f>
        <v>#N/A</v>
      </c>
      <c r="T402" s="31" t="e">
        <f aca="false">INDEX(Curves!$A$12:$AZ$907,$BZ402,CA402)</f>
        <v>#N/A</v>
      </c>
      <c r="U402" s="31" t="e">
        <f aca="false">INDEX(Curves!$A$12:$AZ$907,$BZ402,CB402)</f>
        <v>#N/A</v>
      </c>
      <c r="V402" s="31" t="e">
        <f aca="false">INDEX(Curves!$A$12:$AZ$907,$BZ402,CC402)</f>
        <v>#N/A</v>
      </c>
      <c r="W402" s="31"/>
      <c r="X402" s="31" t="e">
        <f aca="false">INDEX(Curves!$A$12:$AZ$907,$BZ402,CE402)</f>
        <v>#N/A</v>
      </c>
      <c r="Y402" s="31" t="e">
        <f aca="false">INDEX(Curves!$A$12:$AZ$907,$BZ402,CF402)</f>
        <v>#N/A</v>
      </c>
      <c r="Z402" s="31" t="e">
        <f aca="false">INDEX(Curves!$A$12:$AZ$907,$BZ402,CG402)</f>
        <v>#N/A</v>
      </c>
      <c r="AA402" s="31"/>
      <c r="AB402" s="31" t="e">
        <f aca="false">INDEX(Curves!$A$12:$AZ$907,$BZ402,CI402)</f>
        <v>#N/A</v>
      </c>
      <c r="AC402" s="31" t="e">
        <f aca="false">INDEX(Curves!$A$12:$AZ$907,$BZ402,CJ402)</f>
        <v>#N/A</v>
      </c>
      <c r="AD402" s="31" t="e">
        <f aca="false">INDEX(Curves!$A$12:$AZ$907,$BZ402,CK402)</f>
        <v>#N/A</v>
      </c>
      <c r="AE402" s="31"/>
      <c r="AF402" s="31" t="e">
        <f aca="false">INDEX(Curves!$A$12:$AZ$907,$BZ402,CM402)</f>
        <v>#N/A</v>
      </c>
      <c r="AG402" s="31" t="e">
        <f aca="false">INDEX(Curves!$A$12:$AZ$907,$BZ402,CN402)</f>
        <v>#N/A</v>
      </c>
      <c r="AH402" s="31" t="e">
        <f aca="false">INDEX(Curves!$A$12:$AZ$907,$BZ402,CO402)</f>
        <v>#N/A</v>
      </c>
      <c r="AI402" s="31"/>
      <c r="AJ402" s="31" t="e">
        <f aca="false">INDEX(Curves!$A$12:$AZ$907,$BZ402,CQ402)</f>
        <v>#N/A</v>
      </c>
      <c r="AK402" s="31" t="e">
        <f aca="false">INDEX(Curves!$A$12:$AZ$907,$BZ402,CR402)</f>
        <v>#N/A</v>
      </c>
      <c r="AL402" s="31" t="e">
        <f aca="false">INDEX(Curves!$A$12:$AZ$907,$BZ402,CS402)</f>
        <v>#N/A</v>
      </c>
      <c r="AM402" s="31"/>
      <c r="AN402" s="31" t="e">
        <f aca="false">INDEX(Curves!$A$12:$AZ$907,$BZ402,CU402)</f>
        <v>#N/A</v>
      </c>
      <c r="AO402" s="31" t="e">
        <f aca="false">INDEX(Curves!$A$12:$AZ$907,$BZ402,CV402)</f>
        <v>#N/A</v>
      </c>
      <c r="AP402" s="31" t="e">
        <f aca="false">INDEX(Curves!$A$12:$AZ$907,$BZ402,CW402)</f>
        <v>#N/A</v>
      </c>
      <c r="AQ402" s="31"/>
      <c r="AR402" s="31" t="e">
        <f aca="false">INDEX(Curves!$A$12:$AZ$907,$BZ402,CY402)</f>
        <v>#N/A</v>
      </c>
      <c r="AS402" s="31" t="e">
        <f aca="false">INDEX(Curves!$A$12:$AZ$907,$BZ402,CZ402)</f>
        <v>#N/A</v>
      </c>
      <c r="AT402" s="31" t="e">
        <f aca="false">INDEX(Curves!$A$12:$AZ$907,$BZ402,DA402)</f>
        <v>#N/A</v>
      </c>
      <c r="AU402" s="31"/>
      <c r="AV402" s="31" t="e">
        <f aca="false">INDEX(Curves!$A$12:$AZ$907,$BZ402,DC402)</f>
        <v>#N/A</v>
      </c>
      <c r="AW402" s="31" t="e">
        <f aca="false">INDEX(Curves!$A$12:$AZ$907,$BZ402,DD402)</f>
        <v>#N/A</v>
      </c>
      <c r="AX402" s="31" t="e">
        <f aca="false">INDEX(Curves!$A$12:$AZ$907,$BZ402,DE402)</f>
        <v>#N/A</v>
      </c>
      <c r="AY402" s="31"/>
      <c r="AZ402" s="31" t="e">
        <f aca="false">INDEX(Curves!$A$12:$AZ$907,$BZ402,DG402)</f>
        <v>#N/A</v>
      </c>
      <c r="BA402" s="31" t="e">
        <f aca="false">INDEX(Curves!$A$12:$AZ$907,$BZ402,DH402)</f>
        <v>#N/A</v>
      </c>
      <c r="BB402" s="31" t="e">
        <f aca="false">INDEX(Curves!$A$12:$AZ$907,$BZ402,DI402)</f>
        <v>#N/A</v>
      </c>
      <c r="BC402" s="31"/>
      <c r="BD402" s="31" t="e">
        <f aca="false">INDEX(Curves!$A$12:$AZ$907,$BZ402,DK402)</f>
        <v>#N/A</v>
      </c>
      <c r="BE402" s="31" t="e">
        <f aca="false">INDEX(Curves!$A$12:$AZ$907,$BZ402,DL402)</f>
        <v>#N/A</v>
      </c>
      <c r="BF402" s="31" t="e">
        <f aca="false">INDEX(Curves!$A$12:$AZ$907,$BZ402,DM402)</f>
        <v>#N/A</v>
      </c>
      <c r="BG402" s="31"/>
      <c r="BH402" s="31" t="e">
        <f aca="false">INDEX(Curves!$A$12:$AZ$907,$BZ402,DO402)</f>
        <v>#N/A</v>
      </c>
      <c r="BI402" s="31" t="e">
        <f aca="false">INDEX(Curves!$A$12:$AZ$907,$BZ402,DP402)</f>
        <v>#N/A</v>
      </c>
      <c r="BJ402" s="31" t="e">
        <f aca="false">INDEX(Curves!$A$12:$AZ$907,$BZ402,DQ402)</f>
        <v>#N/A</v>
      </c>
      <c r="BK402" s="0"/>
      <c r="BL402" s="0"/>
      <c r="BM402" s="51" t="n">
        <f aca="false">BM401</f>
        <v>35916</v>
      </c>
      <c r="BN402" s="51" t="n">
        <f aca="false">EOMONTH(BM402,1)</f>
        <v>35976</v>
      </c>
      <c r="BO402" s="51" t="n">
        <f aca="false">EOMONTH(BN402,1)</f>
        <v>36007</v>
      </c>
      <c r="BP402" s="51" t="n">
        <f aca="false">EOMONTH(BO402,1)</f>
        <v>36038</v>
      </c>
      <c r="BQ402" s="51" t="n">
        <f aca="false">EOMONTH(BP402,1)</f>
        <v>36068</v>
      </c>
      <c r="BR402" s="51" t="n">
        <f aca="false">EOMONTH(BQ402,1)</f>
        <v>36099</v>
      </c>
      <c r="BS402" s="51" t="n">
        <f aca="false">EOMONTH(BR402,1)</f>
        <v>36129</v>
      </c>
      <c r="BT402" s="51" t="n">
        <f aca="false">EOMONTH(BS402,1)</f>
        <v>36160</v>
      </c>
      <c r="BU402" s="51" t="n">
        <f aca="false">EOMONTH(BT402,1)</f>
        <v>36191</v>
      </c>
      <c r="BV402" s="51" t="n">
        <f aca="false">EOMONTH(BU402,1)</f>
        <v>36219</v>
      </c>
      <c r="BW402" s="51" t="n">
        <f aca="false">EOMONTH(BV402,1)</f>
        <v>36250</v>
      </c>
      <c r="BX402" s="52"/>
      <c r="BZ402" s="34" t="e">
        <f aca="false">MATCH(C402,Curves!$C$12:$C$433,0)</f>
        <v>#N/A</v>
      </c>
      <c r="CA402" s="34" t="n">
        <f aca="false">MATCH(CONCATENATE("NG ",TEXT($BM402,"mmm-yyyy")),Curves!$11:$11,0)</f>
        <v>20</v>
      </c>
      <c r="CB402" s="34" t="n">
        <f aca="false">MATCH(CONCATENATE("B ",TEXT($BM402,"mmm-yyyy")),Curves!$11:$11,0)</f>
        <v>8</v>
      </c>
      <c r="CC402" s="34" t="n">
        <f aca="false">MATCH(CONCATENATE("DISC ",TEXT($BM402,"mmm-yyyy")),Curves!$11:$11,0)</f>
        <v>32</v>
      </c>
      <c r="CD402" s="34"/>
      <c r="CE402" s="34" t="n">
        <f aca="false">MATCH(CONCATENATE("NG ",TEXT($BN402,"mmm-yyyy")),Curves!$11:$11,0)</f>
        <v>21</v>
      </c>
      <c r="CF402" s="34" t="n">
        <f aca="false">MATCH(CONCATENATE("B ",TEXT($BN402,"mmm-yyyy")),Curves!$11:$11,0)</f>
        <v>9</v>
      </c>
      <c r="CG402" s="34" t="n">
        <f aca="false">MATCH(CONCATENATE("DISC ",TEXT($BN402,"mmm-yyyy")),Curves!$11:$11,0)</f>
        <v>33</v>
      </c>
      <c r="CH402" s="34"/>
      <c r="CI402" s="34" t="n">
        <f aca="false">MATCH(CONCATENATE("NG ",TEXT($BO402,"mmm-yyyy")),Curves!$11:$11,0)</f>
        <v>22</v>
      </c>
      <c r="CJ402" s="34" t="n">
        <f aca="false">MATCH(CONCATENATE("B ",TEXT($BO402,"mmm-yyyy")),Curves!$11:$11,0)</f>
        <v>10</v>
      </c>
      <c r="CK402" s="34" t="n">
        <f aca="false">MATCH(CONCATENATE("DISC ",TEXT($BO402,"mmm-yyyy")),Curves!$11:$11,0)</f>
        <v>34</v>
      </c>
      <c r="CL402" s="34"/>
      <c r="CM402" s="34" t="n">
        <f aca="false">MATCH(CONCATENATE("NG ",TEXT($BP402,"mmm-yyyy")),Curves!$11:$11,0)</f>
        <v>23</v>
      </c>
      <c r="CN402" s="34" t="n">
        <f aca="false">MATCH(CONCATENATE("B ",TEXT($BP402,"mmm-yyyy")),Curves!$11:$11,0)</f>
        <v>11</v>
      </c>
      <c r="CO402" s="34" t="n">
        <f aca="false">MATCH(CONCATENATE("DISC ",TEXT($BP402,"mmm-yyyy")),Curves!$11:$11,0)</f>
        <v>35</v>
      </c>
      <c r="CP402" s="34"/>
      <c r="CQ402" s="34" t="n">
        <f aca="false">MATCH(CONCATENATE("NG ",TEXT($BQ402,"mmm-yyyy")),Curves!$11:$11,0)</f>
        <v>24</v>
      </c>
      <c r="CR402" s="34" t="n">
        <f aca="false">MATCH(CONCATENATE("B ",TEXT($BQ402,"mmm-yyyy")),Curves!$11:$11,0)</f>
        <v>12</v>
      </c>
      <c r="CS402" s="34" t="n">
        <f aca="false">MATCH(CONCATENATE("DISC ",TEXT($BQ402,"mmm-yyyy")),Curves!$11:$11,0)</f>
        <v>36</v>
      </c>
      <c r="CT402" s="34"/>
      <c r="CU402" s="34" t="n">
        <f aca="false">MATCH(CONCATENATE("NG ",TEXT($BR402,"mmm-yyyy")),Curves!$11:$11,0)</f>
        <v>25</v>
      </c>
      <c r="CV402" s="34" t="n">
        <f aca="false">MATCH(CONCATENATE("B ",TEXT($BR402,"mmm-yyyy")),Curves!$11:$11,0)</f>
        <v>13</v>
      </c>
      <c r="CW402" s="34" t="n">
        <f aca="false">MATCH(CONCATENATE("DISC ",TEXT($BR402,"mmm-yyyy")),Curves!$11:$11,0)</f>
        <v>37</v>
      </c>
      <c r="CX402" s="34"/>
      <c r="CY402" s="34" t="n">
        <f aca="false">MATCH(CONCATENATE("NG ",TEXT($BS402,"mmm-yyyy")),Curves!$11:$11,0)</f>
        <v>26</v>
      </c>
      <c r="CZ402" s="34" t="n">
        <f aca="false">MATCH(CONCATENATE("B ",TEXT($BS402,"mmm-yyyy")),Curves!$11:$11,0)</f>
        <v>14</v>
      </c>
      <c r="DA402" s="34" t="n">
        <f aca="false">MATCH(CONCATENATE("DISC ",TEXT($BS402,"mmm-yyyy")),Curves!$11:$11,0)</f>
        <v>38</v>
      </c>
      <c r="DB402" s="34"/>
      <c r="DC402" s="34" t="n">
        <f aca="false">MATCH(CONCATENATE("NG ",TEXT($BT402,"mmm-yyyy")),Curves!$11:$11,0)</f>
        <v>27</v>
      </c>
      <c r="DD402" s="34" t="n">
        <f aca="false">MATCH(CONCATENATE("B ",TEXT($BT402,"mmm-yyyy")),Curves!$11:$11,0)</f>
        <v>15</v>
      </c>
      <c r="DE402" s="34" t="n">
        <f aca="false">MATCH(CONCATENATE("DISC ",TEXT($BT402,"mmm-yyyy")),Curves!$11:$11,0)</f>
        <v>39</v>
      </c>
      <c r="DF402" s="34"/>
      <c r="DG402" s="34" t="n">
        <f aca="false">MATCH(CONCATENATE("NG ",TEXT($BU402,"mmm-yyyy")),Curves!$11:$11,0)</f>
        <v>28</v>
      </c>
      <c r="DH402" s="34" t="n">
        <f aca="false">MATCH(CONCATENATE("B ",TEXT($BU402,"mmm-yyyy")),Curves!$11:$11,0)</f>
        <v>16</v>
      </c>
      <c r="DI402" s="34" t="n">
        <f aca="false">MATCH(CONCATENATE("DISC ",TEXT($BU402,"mmm-yyyy")),Curves!$11:$11,0)</f>
        <v>40</v>
      </c>
      <c r="DK402" s="34" t="n">
        <f aca="false">MATCH(CONCATENATE("NG ",TEXT($BV402,"mmm-yyyy")),Curves!$11:$11,0)</f>
        <v>29</v>
      </c>
      <c r="DL402" s="34" t="n">
        <f aca="false">MATCH(CONCATENATE("B ",TEXT($BV402,"mmm-yyyy")),Curves!$11:$11,0)</f>
        <v>17</v>
      </c>
      <c r="DM402" s="34" t="n">
        <f aca="false">MATCH(CONCATENATE("DISC ",TEXT($BV402,"mmm-yyyy")),Curves!$11:$11,0)</f>
        <v>41</v>
      </c>
      <c r="DO402" s="34" t="n">
        <f aca="false">MATCH(CONCATENATE("NG ",TEXT($BW402,"mmm-yyyy")),Curves!$11:$11,0)</f>
        <v>30</v>
      </c>
      <c r="DP402" s="34" t="n">
        <f aca="false">MATCH(CONCATENATE("B ",TEXT($BW402,"mmm-yyyy")),Curves!$11:$11,0)</f>
        <v>18</v>
      </c>
      <c r="DQ402" s="34" t="n">
        <f aca="false">MATCH(CONCATENATE("DISC ",TEXT($BW402,"mmm-yyyy")),Curves!$11:$11,0)</f>
        <v>42</v>
      </c>
    </row>
    <row r="403" customFormat="false" ht="12.75" hidden="false" customHeight="false" outlineLevel="0" collapsed="false">
      <c r="B403" s="26" t="str">
        <f aca="false">IF(C403&lt;&gt;"",IF(C403&gt;=(WORKDAY(EOMONTH(C403,0)+1,-2)),EOMONTH(EOMONTH(C403,0)+1,0)+1,EOMONTH(C403,0)+1),"")</f>
        <v/>
      </c>
      <c r="C403" s="45" t="str">
        <f aca="false">IF(Curves!C412&lt;&gt;"",Curves!C412,"")</f>
        <v/>
      </c>
      <c r="D403" s="46"/>
      <c r="E403" s="47" t="e">
        <f aca="false">(T403+U403)*V403</f>
        <v>#N/A</v>
      </c>
      <c r="F403" s="47" t="e">
        <f aca="false">(X403+Y403)*Z403</f>
        <v>#N/A</v>
      </c>
      <c r="G403" s="47" t="e">
        <f aca="false">(AB403+AC403)*AD403</f>
        <v>#N/A</v>
      </c>
      <c r="H403" s="47" t="e">
        <f aca="false">(AF403+AG403)*AH403</f>
        <v>#N/A</v>
      </c>
      <c r="I403" s="47" t="e">
        <f aca="false">(AJ403+AK403)*AL403</f>
        <v>#N/A</v>
      </c>
      <c r="J403" s="47" t="e">
        <f aca="false">(AN403+AO403)*AP403</f>
        <v>#N/A</v>
      </c>
      <c r="K403" s="47" t="e">
        <f aca="false">(AR403+AS403)*AT403</f>
        <v>#N/A</v>
      </c>
      <c r="L403" s="47" t="e">
        <f aca="false">(AV403+AW403)*AX403</f>
        <v>#N/A</v>
      </c>
      <c r="M403" s="47" t="e">
        <f aca="false">(AZ403+BA403)*BB403</f>
        <v>#N/A</v>
      </c>
      <c r="N403" s="47" t="e">
        <f aca="false">(BD403+BE403)*BF403</f>
        <v>#N/A</v>
      </c>
      <c r="O403" s="48" t="e">
        <f aca="false">(BH403+BI403)*BJ403</f>
        <v>#N/A</v>
      </c>
      <c r="P403" s="49" t="e">
        <f aca="false">MAX(E403:O403)</f>
        <v>#N/A</v>
      </c>
      <c r="Q403" s="49" t="e">
        <f aca="false">MIN(O403)</f>
        <v>#N/A</v>
      </c>
      <c r="R403" s="50" t="e">
        <f aca="false">P403-Q403</f>
        <v>#N/A</v>
      </c>
      <c r="T403" s="31" t="e">
        <f aca="false">INDEX(Curves!$A$12:$AZ$907,$BZ403,CA403)</f>
        <v>#N/A</v>
      </c>
      <c r="U403" s="31" t="e">
        <f aca="false">INDEX(Curves!$A$12:$AZ$907,$BZ403,CB403)</f>
        <v>#N/A</v>
      </c>
      <c r="V403" s="31" t="e">
        <f aca="false">INDEX(Curves!$A$12:$AZ$907,$BZ403,CC403)</f>
        <v>#N/A</v>
      </c>
      <c r="W403" s="31"/>
      <c r="X403" s="31" t="e">
        <f aca="false">INDEX(Curves!$A$12:$AZ$907,$BZ403,CE403)</f>
        <v>#N/A</v>
      </c>
      <c r="Y403" s="31" t="e">
        <f aca="false">INDEX(Curves!$A$12:$AZ$907,$BZ403,CF403)</f>
        <v>#N/A</v>
      </c>
      <c r="Z403" s="31" t="e">
        <f aca="false">INDEX(Curves!$A$12:$AZ$907,$BZ403,CG403)</f>
        <v>#N/A</v>
      </c>
      <c r="AA403" s="31"/>
      <c r="AB403" s="31" t="e">
        <f aca="false">INDEX(Curves!$A$12:$AZ$907,$BZ403,CI403)</f>
        <v>#N/A</v>
      </c>
      <c r="AC403" s="31" t="e">
        <f aca="false">INDEX(Curves!$A$12:$AZ$907,$BZ403,CJ403)</f>
        <v>#N/A</v>
      </c>
      <c r="AD403" s="31" t="e">
        <f aca="false">INDEX(Curves!$A$12:$AZ$907,$BZ403,CK403)</f>
        <v>#N/A</v>
      </c>
      <c r="AE403" s="31"/>
      <c r="AF403" s="31" t="e">
        <f aca="false">INDEX(Curves!$A$12:$AZ$907,$BZ403,CM403)</f>
        <v>#N/A</v>
      </c>
      <c r="AG403" s="31" t="e">
        <f aca="false">INDEX(Curves!$A$12:$AZ$907,$BZ403,CN403)</f>
        <v>#N/A</v>
      </c>
      <c r="AH403" s="31" t="e">
        <f aca="false">INDEX(Curves!$A$12:$AZ$907,$BZ403,CO403)</f>
        <v>#N/A</v>
      </c>
      <c r="AI403" s="31"/>
      <c r="AJ403" s="31" t="e">
        <f aca="false">INDEX(Curves!$A$12:$AZ$907,$BZ403,CQ403)</f>
        <v>#N/A</v>
      </c>
      <c r="AK403" s="31" t="e">
        <f aca="false">INDEX(Curves!$A$12:$AZ$907,$BZ403,CR403)</f>
        <v>#N/A</v>
      </c>
      <c r="AL403" s="31" t="e">
        <f aca="false">INDEX(Curves!$A$12:$AZ$907,$BZ403,CS403)</f>
        <v>#N/A</v>
      </c>
      <c r="AM403" s="31"/>
      <c r="AN403" s="31" t="e">
        <f aca="false">INDEX(Curves!$A$12:$AZ$907,$BZ403,CU403)</f>
        <v>#N/A</v>
      </c>
      <c r="AO403" s="31" t="e">
        <f aca="false">INDEX(Curves!$A$12:$AZ$907,$BZ403,CV403)</f>
        <v>#N/A</v>
      </c>
      <c r="AP403" s="31" t="e">
        <f aca="false">INDEX(Curves!$A$12:$AZ$907,$BZ403,CW403)</f>
        <v>#N/A</v>
      </c>
      <c r="AQ403" s="31"/>
      <c r="AR403" s="31" t="e">
        <f aca="false">INDEX(Curves!$A$12:$AZ$907,$BZ403,CY403)</f>
        <v>#N/A</v>
      </c>
      <c r="AS403" s="31" t="e">
        <f aca="false">INDEX(Curves!$A$12:$AZ$907,$BZ403,CZ403)</f>
        <v>#N/A</v>
      </c>
      <c r="AT403" s="31" t="e">
        <f aca="false">INDEX(Curves!$A$12:$AZ$907,$BZ403,DA403)</f>
        <v>#N/A</v>
      </c>
      <c r="AU403" s="31"/>
      <c r="AV403" s="31" t="e">
        <f aca="false">INDEX(Curves!$A$12:$AZ$907,$BZ403,DC403)</f>
        <v>#N/A</v>
      </c>
      <c r="AW403" s="31" t="e">
        <f aca="false">INDEX(Curves!$A$12:$AZ$907,$BZ403,DD403)</f>
        <v>#N/A</v>
      </c>
      <c r="AX403" s="31" t="e">
        <f aca="false">INDEX(Curves!$A$12:$AZ$907,$BZ403,DE403)</f>
        <v>#N/A</v>
      </c>
      <c r="AY403" s="31"/>
      <c r="AZ403" s="31" t="e">
        <f aca="false">INDEX(Curves!$A$12:$AZ$907,$BZ403,DG403)</f>
        <v>#N/A</v>
      </c>
      <c r="BA403" s="31" t="e">
        <f aca="false">INDEX(Curves!$A$12:$AZ$907,$BZ403,DH403)</f>
        <v>#N/A</v>
      </c>
      <c r="BB403" s="31" t="e">
        <f aca="false">INDEX(Curves!$A$12:$AZ$907,$BZ403,DI403)</f>
        <v>#N/A</v>
      </c>
      <c r="BC403" s="31"/>
      <c r="BD403" s="31" t="e">
        <f aca="false">INDEX(Curves!$A$12:$AZ$907,$BZ403,DK403)</f>
        <v>#N/A</v>
      </c>
      <c r="BE403" s="31" t="e">
        <f aca="false">INDEX(Curves!$A$12:$AZ$907,$BZ403,DL403)</f>
        <v>#N/A</v>
      </c>
      <c r="BF403" s="31" t="e">
        <f aca="false">INDEX(Curves!$A$12:$AZ$907,$BZ403,DM403)</f>
        <v>#N/A</v>
      </c>
      <c r="BG403" s="31"/>
      <c r="BH403" s="31" t="e">
        <f aca="false">INDEX(Curves!$A$12:$AZ$907,$BZ403,DO403)</f>
        <v>#N/A</v>
      </c>
      <c r="BI403" s="31" t="e">
        <f aca="false">INDEX(Curves!$A$12:$AZ$907,$BZ403,DP403)</f>
        <v>#N/A</v>
      </c>
      <c r="BJ403" s="31" t="e">
        <f aca="false">INDEX(Curves!$A$12:$AZ$907,$BZ403,DQ403)</f>
        <v>#N/A</v>
      </c>
      <c r="BK403" s="0"/>
      <c r="BL403" s="0"/>
      <c r="BM403" s="51" t="n">
        <f aca="false">BM402</f>
        <v>35916</v>
      </c>
      <c r="BN403" s="51" t="n">
        <f aca="false">EOMONTH(BM403,1)</f>
        <v>35976</v>
      </c>
      <c r="BO403" s="51" t="n">
        <f aca="false">EOMONTH(BN403,1)</f>
        <v>36007</v>
      </c>
      <c r="BP403" s="51" t="n">
        <f aca="false">EOMONTH(BO403,1)</f>
        <v>36038</v>
      </c>
      <c r="BQ403" s="51" t="n">
        <f aca="false">EOMONTH(BP403,1)</f>
        <v>36068</v>
      </c>
      <c r="BR403" s="51" t="n">
        <f aca="false">EOMONTH(BQ403,1)</f>
        <v>36099</v>
      </c>
      <c r="BS403" s="51" t="n">
        <f aca="false">EOMONTH(BR403,1)</f>
        <v>36129</v>
      </c>
      <c r="BT403" s="51" t="n">
        <f aca="false">EOMONTH(BS403,1)</f>
        <v>36160</v>
      </c>
      <c r="BU403" s="51" t="n">
        <f aca="false">EOMONTH(BT403,1)</f>
        <v>36191</v>
      </c>
      <c r="BV403" s="51" t="n">
        <f aca="false">EOMONTH(BU403,1)</f>
        <v>36219</v>
      </c>
      <c r="BW403" s="51" t="n">
        <f aca="false">EOMONTH(BV403,1)</f>
        <v>36250</v>
      </c>
      <c r="BX403" s="52"/>
      <c r="BZ403" s="34" t="e">
        <f aca="false">MATCH(C403,Curves!$C$12:$C$433,0)</f>
        <v>#N/A</v>
      </c>
      <c r="CA403" s="34" t="n">
        <f aca="false">MATCH(CONCATENATE("NG ",TEXT($BM403,"mmm-yyyy")),Curves!$11:$11,0)</f>
        <v>20</v>
      </c>
      <c r="CB403" s="34" t="n">
        <f aca="false">MATCH(CONCATENATE("B ",TEXT($BM403,"mmm-yyyy")),Curves!$11:$11,0)</f>
        <v>8</v>
      </c>
      <c r="CC403" s="34" t="n">
        <f aca="false">MATCH(CONCATENATE("DISC ",TEXT($BM403,"mmm-yyyy")),Curves!$11:$11,0)</f>
        <v>32</v>
      </c>
      <c r="CD403" s="34"/>
      <c r="CE403" s="34" t="n">
        <f aca="false">MATCH(CONCATENATE("NG ",TEXT($BN403,"mmm-yyyy")),Curves!$11:$11,0)</f>
        <v>21</v>
      </c>
      <c r="CF403" s="34" t="n">
        <f aca="false">MATCH(CONCATENATE("B ",TEXT($BN403,"mmm-yyyy")),Curves!$11:$11,0)</f>
        <v>9</v>
      </c>
      <c r="CG403" s="34" t="n">
        <f aca="false">MATCH(CONCATENATE("DISC ",TEXT($BN403,"mmm-yyyy")),Curves!$11:$11,0)</f>
        <v>33</v>
      </c>
      <c r="CH403" s="34"/>
      <c r="CI403" s="34" t="n">
        <f aca="false">MATCH(CONCATENATE("NG ",TEXT($BO403,"mmm-yyyy")),Curves!$11:$11,0)</f>
        <v>22</v>
      </c>
      <c r="CJ403" s="34" t="n">
        <f aca="false">MATCH(CONCATENATE("B ",TEXT($BO403,"mmm-yyyy")),Curves!$11:$11,0)</f>
        <v>10</v>
      </c>
      <c r="CK403" s="34" t="n">
        <f aca="false">MATCH(CONCATENATE("DISC ",TEXT($BO403,"mmm-yyyy")),Curves!$11:$11,0)</f>
        <v>34</v>
      </c>
      <c r="CL403" s="34"/>
      <c r="CM403" s="34" t="n">
        <f aca="false">MATCH(CONCATENATE("NG ",TEXT($BP403,"mmm-yyyy")),Curves!$11:$11,0)</f>
        <v>23</v>
      </c>
      <c r="CN403" s="34" t="n">
        <f aca="false">MATCH(CONCATENATE("B ",TEXT($BP403,"mmm-yyyy")),Curves!$11:$11,0)</f>
        <v>11</v>
      </c>
      <c r="CO403" s="34" t="n">
        <f aca="false">MATCH(CONCATENATE("DISC ",TEXT($BP403,"mmm-yyyy")),Curves!$11:$11,0)</f>
        <v>35</v>
      </c>
      <c r="CP403" s="34"/>
      <c r="CQ403" s="34" t="n">
        <f aca="false">MATCH(CONCATENATE("NG ",TEXT($BQ403,"mmm-yyyy")),Curves!$11:$11,0)</f>
        <v>24</v>
      </c>
      <c r="CR403" s="34" t="n">
        <f aca="false">MATCH(CONCATENATE("B ",TEXT($BQ403,"mmm-yyyy")),Curves!$11:$11,0)</f>
        <v>12</v>
      </c>
      <c r="CS403" s="34" t="n">
        <f aca="false">MATCH(CONCATENATE("DISC ",TEXT($BQ403,"mmm-yyyy")),Curves!$11:$11,0)</f>
        <v>36</v>
      </c>
      <c r="CT403" s="34"/>
      <c r="CU403" s="34" t="n">
        <f aca="false">MATCH(CONCATENATE("NG ",TEXT($BR403,"mmm-yyyy")),Curves!$11:$11,0)</f>
        <v>25</v>
      </c>
      <c r="CV403" s="34" t="n">
        <f aca="false">MATCH(CONCATENATE("B ",TEXT($BR403,"mmm-yyyy")),Curves!$11:$11,0)</f>
        <v>13</v>
      </c>
      <c r="CW403" s="34" t="n">
        <f aca="false">MATCH(CONCATENATE("DISC ",TEXT($BR403,"mmm-yyyy")),Curves!$11:$11,0)</f>
        <v>37</v>
      </c>
      <c r="CX403" s="34"/>
      <c r="CY403" s="34" t="n">
        <f aca="false">MATCH(CONCATENATE("NG ",TEXT($BS403,"mmm-yyyy")),Curves!$11:$11,0)</f>
        <v>26</v>
      </c>
      <c r="CZ403" s="34" t="n">
        <f aca="false">MATCH(CONCATENATE("B ",TEXT($BS403,"mmm-yyyy")),Curves!$11:$11,0)</f>
        <v>14</v>
      </c>
      <c r="DA403" s="34" t="n">
        <f aca="false">MATCH(CONCATENATE("DISC ",TEXT($BS403,"mmm-yyyy")),Curves!$11:$11,0)</f>
        <v>38</v>
      </c>
      <c r="DB403" s="34"/>
      <c r="DC403" s="34" t="n">
        <f aca="false">MATCH(CONCATENATE("NG ",TEXT($BT403,"mmm-yyyy")),Curves!$11:$11,0)</f>
        <v>27</v>
      </c>
      <c r="DD403" s="34" t="n">
        <f aca="false">MATCH(CONCATENATE("B ",TEXT($BT403,"mmm-yyyy")),Curves!$11:$11,0)</f>
        <v>15</v>
      </c>
      <c r="DE403" s="34" t="n">
        <f aca="false">MATCH(CONCATENATE("DISC ",TEXT($BT403,"mmm-yyyy")),Curves!$11:$11,0)</f>
        <v>39</v>
      </c>
      <c r="DF403" s="34"/>
      <c r="DG403" s="34" t="n">
        <f aca="false">MATCH(CONCATENATE("NG ",TEXT($BU403,"mmm-yyyy")),Curves!$11:$11,0)</f>
        <v>28</v>
      </c>
      <c r="DH403" s="34" t="n">
        <f aca="false">MATCH(CONCATENATE("B ",TEXT($BU403,"mmm-yyyy")),Curves!$11:$11,0)</f>
        <v>16</v>
      </c>
      <c r="DI403" s="34" t="n">
        <f aca="false">MATCH(CONCATENATE("DISC ",TEXT($BU403,"mmm-yyyy")),Curves!$11:$11,0)</f>
        <v>40</v>
      </c>
      <c r="DK403" s="34" t="n">
        <f aca="false">MATCH(CONCATENATE("NG ",TEXT($BV403,"mmm-yyyy")),Curves!$11:$11,0)</f>
        <v>29</v>
      </c>
      <c r="DL403" s="34" t="n">
        <f aca="false">MATCH(CONCATENATE("B ",TEXT($BV403,"mmm-yyyy")),Curves!$11:$11,0)</f>
        <v>17</v>
      </c>
      <c r="DM403" s="34" t="n">
        <f aca="false">MATCH(CONCATENATE("DISC ",TEXT($BV403,"mmm-yyyy")),Curves!$11:$11,0)</f>
        <v>41</v>
      </c>
      <c r="DO403" s="34" t="n">
        <f aca="false">MATCH(CONCATENATE("NG ",TEXT($BW403,"mmm-yyyy")),Curves!$11:$11,0)</f>
        <v>30</v>
      </c>
      <c r="DP403" s="34" t="n">
        <f aca="false">MATCH(CONCATENATE("B ",TEXT($BW403,"mmm-yyyy")),Curves!$11:$11,0)</f>
        <v>18</v>
      </c>
      <c r="DQ403" s="34" t="n">
        <f aca="false">MATCH(CONCATENATE("DISC ",TEXT($BW403,"mmm-yyyy")),Curves!$11:$11,0)</f>
        <v>42</v>
      </c>
    </row>
    <row r="404" customFormat="false" ht="12.75" hidden="false" customHeight="false" outlineLevel="0" collapsed="false">
      <c r="B404" s="26" t="str">
        <f aca="false">IF(C404&lt;&gt;"",IF(C404&gt;=(WORKDAY(EOMONTH(C404,0)+1,-2)),EOMONTH(EOMONTH(C404,0)+1,0)+1,EOMONTH(C404,0)+1),"")</f>
        <v/>
      </c>
      <c r="C404" s="45" t="str">
        <f aca="false">IF(Curves!C413&lt;&gt;"",Curves!C413,"")</f>
        <v/>
      </c>
      <c r="D404" s="46"/>
      <c r="E404" s="47" t="e">
        <f aca="false">(T404+U404)*V404</f>
        <v>#N/A</v>
      </c>
      <c r="F404" s="47" t="e">
        <f aca="false">(X404+Y404)*Z404</f>
        <v>#N/A</v>
      </c>
      <c r="G404" s="47" t="e">
        <f aca="false">(AB404+AC404)*AD404</f>
        <v>#N/A</v>
      </c>
      <c r="H404" s="47" t="e">
        <f aca="false">(AF404+AG404)*AH404</f>
        <v>#N/A</v>
      </c>
      <c r="I404" s="47" t="e">
        <f aca="false">(AJ404+AK404)*AL404</f>
        <v>#N/A</v>
      </c>
      <c r="J404" s="47" t="e">
        <f aca="false">(AN404+AO404)*AP404</f>
        <v>#N/A</v>
      </c>
      <c r="K404" s="47" t="e">
        <f aca="false">(AR404+AS404)*AT404</f>
        <v>#N/A</v>
      </c>
      <c r="L404" s="47" t="e">
        <f aca="false">(AV404+AW404)*AX404</f>
        <v>#N/A</v>
      </c>
      <c r="M404" s="47" t="e">
        <f aca="false">(AZ404+BA404)*BB404</f>
        <v>#N/A</v>
      </c>
      <c r="N404" s="47" t="e">
        <f aca="false">(BD404+BE404)*BF404</f>
        <v>#N/A</v>
      </c>
      <c r="O404" s="48" t="e">
        <f aca="false">(BH404+BI404)*BJ404</f>
        <v>#N/A</v>
      </c>
      <c r="P404" s="49" t="e">
        <f aca="false">MAX(E404:O404)</f>
        <v>#N/A</v>
      </c>
      <c r="Q404" s="49" t="e">
        <f aca="false">MIN(O404)</f>
        <v>#N/A</v>
      </c>
      <c r="R404" s="50" t="e">
        <f aca="false">P404-Q404</f>
        <v>#N/A</v>
      </c>
      <c r="T404" s="31" t="e">
        <f aca="false">INDEX(Curves!$A$12:$AZ$907,$BZ404,CA404)</f>
        <v>#N/A</v>
      </c>
      <c r="U404" s="31" t="e">
        <f aca="false">INDEX(Curves!$A$12:$AZ$907,$BZ404,CB404)</f>
        <v>#N/A</v>
      </c>
      <c r="V404" s="31" t="e">
        <f aca="false">INDEX(Curves!$A$12:$AZ$907,$BZ404,CC404)</f>
        <v>#N/A</v>
      </c>
      <c r="W404" s="31"/>
      <c r="X404" s="31" t="e">
        <f aca="false">INDEX(Curves!$A$12:$AZ$907,$BZ404,CE404)</f>
        <v>#N/A</v>
      </c>
      <c r="Y404" s="31" t="e">
        <f aca="false">INDEX(Curves!$A$12:$AZ$907,$BZ404,CF404)</f>
        <v>#N/A</v>
      </c>
      <c r="Z404" s="31" t="e">
        <f aca="false">INDEX(Curves!$A$12:$AZ$907,$BZ404,CG404)</f>
        <v>#N/A</v>
      </c>
      <c r="AA404" s="31"/>
      <c r="AB404" s="31" t="e">
        <f aca="false">INDEX(Curves!$A$12:$AZ$907,$BZ404,CI404)</f>
        <v>#N/A</v>
      </c>
      <c r="AC404" s="31" t="e">
        <f aca="false">INDEX(Curves!$A$12:$AZ$907,$BZ404,CJ404)</f>
        <v>#N/A</v>
      </c>
      <c r="AD404" s="31" t="e">
        <f aca="false">INDEX(Curves!$A$12:$AZ$907,$BZ404,CK404)</f>
        <v>#N/A</v>
      </c>
      <c r="AE404" s="31"/>
      <c r="AF404" s="31" t="e">
        <f aca="false">INDEX(Curves!$A$12:$AZ$907,$BZ404,CM404)</f>
        <v>#N/A</v>
      </c>
      <c r="AG404" s="31" t="e">
        <f aca="false">INDEX(Curves!$A$12:$AZ$907,$BZ404,CN404)</f>
        <v>#N/A</v>
      </c>
      <c r="AH404" s="31" t="e">
        <f aca="false">INDEX(Curves!$A$12:$AZ$907,$BZ404,CO404)</f>
        <v>#N/A</v>
      </c>
      <c r="AI404" s="31"/>
      <c r="AJ404" s="31" t="e">
        <f aca="false">INDEX(Curves!$A$12:$AZ$907,$BZ404,CQ404)</f>
        <v>#N/A</v>
      </c>
      <c r="AK404" s="31" t="e">
        <f aca="false">INDEX(Curves!$A$12:$AZ$907,$BZ404,CR404)</f>
        <v>#N/A</v>
      </c>
      <c r="AL404" s="31" t="e">
        <f aca="false">INDEX(Curves!$A$12:$AZ$907,$BZ404,CS404)</f>
        <v>#N/A</v>
      </c>
      <c r="AM404" s="31"/>
      <c r="AN404" s="31" t="e">
        <f aca="false">INDEX(Curves!$A$12:$AZ$907,$BZ404,CU404)</f>
        <v>#N/A</v>
      </c>
      <c r="AO404" s="31" t="e">
        <f aca="false">INDEX(Curves!$A$12:$AZ$907,$BZ404,CV404)</f>
        <v>#N/A</v>
      </c>
      <c r="AP404" s="31" t="e">
        <f aca="false">INDEX(Curves!$A$12:$AZ$907,$BZ404,CW404)</f>
        <v>#N/A</v>
      </c>
      <c r="AQ404" s="31"/>
      <c r="AR404" s="31" t="e">
        <f aca="false">INDEX(Curves!$A$12:$AZ$907,$BZ404,CY404)</f>
        <v>#N/A</v>
      </c>
      <c r="AS404" s="31" t="e">
        <f aca="false">INDEX(Curves!$A$12:$AZ$907,$BZ404,CZ404)</f>
        <v>#N/A</v>
      </c>
      <c r="AT404" s="31" t="e">
        <f aca="false">INDEX(Curves!$A$12:$AZ$907,$BZ404,DA404)</f>
        <v>#N/A</v>
      </c>
      <c r="AU404" s="31"/>
      <c r="AV404" s="31" t="e">
        <f aca="false">INDEX(Curves!$A$12:$AZ$907,$BZ404,DC404)</f>
        <v>#N/A</v>
      </c>
      <c r="AW404" s="31" t="e">
        <f aca="false">INDEX(Curves!$A$12:$AZ$907,$BZ404,DD404)</f>
        <v>#N/A</v>
      </c>
      <c r="AX404" s="31" t="e">
        <f aca="false">INDEX(Curves!$A$12:$AZ$907,$BZ404,DE404)</f>
        <v>#N/A</v>
      </c>
      <c r="AY404" s="31"/>
      <c r="AZ404" s="31" t="e">
        <f aca="false">INDEX(Curves!$A$12:$AZ$907,$BZ404,DG404)</f>
        <v>#N/A</v>
      </c>
      <c r="BA404" s="31" t="e">
        <f aca="false">INDEX(Curves!$A$12:$AZ$907,$BZ404,DH404)</f>
        <v>#N/A</v>
      </c>
      <c r="BB404" s="31" t="e">
        <f aca="false">INDEX(Curves!$A$12:$AZ$907,$BZ404,DI404)</f>
        <v>#N/A</v>
      </c>
      <c r="BC404" s="31"/>
      <c r="BD404" s="31" t="e">
        <f aca="false">INDEX(Curves!$A$12:$AZ$907,$BZ404,DK404)</f>
        <v>#N/A</v>
      </c>
      <c r="BE404" s="31" t="e">
        <f aca="false">INDEX(Curves!$A$12:$AZ$907,$BZ404,DL404)</f>
        <v>#N/A</v>
      </c>
      <c r="BF404" s="31" t="e">
        <f aca="false">INDEX(Curves!$A$12:$AZ$907,$BZ404,DM404)</f>
        <v>#N/A</v>
      </c>
      <c r="BG404" s="31"/>
      <c r="BH404" s="31" t="e">
        <f aca="false">INDEX(Curves!$A$12:$AZ$907,$BZ404,DO404)</f>
        <v>#N/A</v>
      </c>
      <c r="BI404" s="31" t="e">
        <f aca="false">INDEX(Curves!$A$12:$AZ$907,$BZ404,DP404)</f>
        <v>#N/A</v>
      </c>
      <c r="BJ404" s="31" t="e">
        <f aca="false">INDEX(Curves!$A$12:$AZ$907,$BZ404,DQ404)</f>
        <v>#N/A</v>
      </c>
      <c r="BK404" s="0"/>
      <c r="BL404" s="0"/>
      <c r="BM404" s="51" t="n">
        <f aca="false">BM403</f>
        <v>35916</v>
      </c>
      <c r="BN404" s="51" t="n">
        <f aca="false">EOMONTH(BM404,1)</f>
        <v>35976</v>
      </c>
      <c r="BO404" s="51" t="n">
        <f aca="false">EOMONTH(BN404,1)</f>
        <v>36007</v>
      </c>
      <c r="BP404" s="51" t="n">
        <f aca="false">EOMONTH(BO404,1)</f>
        <v>36038</v>
      </c>
      <c r="BQ404" s="51" t="n">
        <f aca="false">EOMONTH(BP404,1)</f>
        <v>36068</v>
      </c>
      <c r="BR404" s="51" t="n">
        <f aca="false">EOMONTH(BQ404,1)</f>
        <v>36099</v>
      </c>
      <c r="BS404" s="51" t="n">
        <f aca="false">EOMONTH(BR404,1)</f>
        <v>36129</v>
      </c>
      <c r="BT404" s="51" t="n">
        <f aca="false">EOMONTH(BS404,1)</f>
        <v>36160</v>
      </c>
      <c r="BU404" s="51" t="n">
        <f aca="false">EOMONTH(BT404,1)</f>
        <v>36191</v>
      </c>
      <c r="BV404" s="51" t="n">
        <f aca="false">EOMONTH(BU404,1)</f>
        <v>36219</v>
      </c>
      <c r="BW404" s="51" t="n">
        <f aca="false">EOMONTH(BV404,1)</f>
        <v>36250</v>
      </c>
      <c r="BX404" s="52"/>
      <c r="BZ404" s="34" t="e">
        <f aca="false">MATCH(C404,Curves!$C$12:$C$433,0)</f>
        <v>#N/A</v>
      </c>
      <c r="CA404" s="34" t="n">
        <f aca="false">MATCH(CONCATENATE("NG ",TEXT($BM404,"mmm-yyyy")),Curves!$11:$11,0)</f>
        <v>20</v>
      </c>
      <c r="CB404" s="34" t="n">
        <f aca="false">MATCH(CONCATENATE("B ",TEXT($BM404,"mmm-yyyy")),Curves!$11:$11,0)</f>
        <v>8</v>
      </c>
      <c r="CC404" s="34" t="n">
        <f aca="false">MATCH(CONCATENATE("DISC ",TEXT($BM404,"mmm-yyyy")),Curves!$11:$11,0)</f>
        <v>32</v>
      </c>
      <c r="CD404" s="34"/>
      <c r="CE404" s="34" t="n">
        <f aca="false">MATCH(CONCATENATE("NG ",TEXT($BN404,"mmm-yyyy")),Curves!$11:$11,0)</f>
        <v>21</v>
      </c>
      <c r="CF404" s="34" t="n">
        <f aca="false">MATCH(CONCATENATE("B ",TEXT($BN404,"mmm-yyyy")),Curves!$11:$11,0)</f>
        <v>9</v>
      </c>
      <c r="CG404" s="34" t="n">
        <f aca="false">MATCH(CONCATENATE("DISC ",TEXT($BN404,"mmm-yyyy")),Curves!$11:$11,0)</f>
        <v>33</v>
      </c>
      <c r="CH404" s="34"/>
      <c r="CI404" s="34" t="n">
        <f aca="false">MATCH(CONCATENATE("NG ",TEXT($BO404,"mmm-yyyy")),Curves!$11:$11,0)</f>
        <v>22</v>
      </c>
      <c r="CJ404" s="34" t="n">
        <f aca="false">MATCH(CONCATENATE("B ",TEXT($BO404,"mmm-yyyy")),Curves!$11:$11,0)</f>
        <v>10</v>
      </c>
      <c r="CK404" s="34" t="n">
        <f aca="false">MATCH(CONCATENATE("DISC ",TEXT($BO404,"mmm-yyyy")),Curves!$11:$11,0)</f>
        <v>34</v>
      </c>
      <c r="CL404" s="34"/>
      <c r="CM404" s="34" t="n">
        <f aca="false">MATCH(CONCATENATE("NG ",TEXT($BP404,"mmm-yyyy")),Curves!$11:$11,0)</f>
        <v>23</v>
      </c>
      <c r="CN404" s="34" t="n">
        <f aca="false">MATCH(CONCATENATE("B ",TEXT($BP404,"mmm-yyyy")),Curves!$11:$11,0)</f>
        <v>11</v>
      </c>
      <c r="CO404" s="34" t="n">
        <f aca="false">MATCH(CONCATENATE("DISC ",TEXT($BP404,"mmm-yyyy")),Curves!$11:$11,0)</f>
        <v>35</v>
      </c>
      <c r="CP404" s="34"/>
      <c r="CQ404" s="34" t="n">
        <f aca="false">MATCH(CONCATENATE("NG ",TEXT($BQ404,"mmm-yyyy")),Curves!$11:$11,0)</f>
        <v>24</v>
      </c>
      <c r="CR404" s="34" t="n">
        <f aca="false">MATCH(CONCATENATE("B ",TEXT($BQ404,"mmm-yyyy")),Curves!$11:$11,0)</f>
        <v>12</v>
      </c>
      <c r="CS404" s="34" t="n">
        <f aca="false">MATCH(CONCATENATE("DISC ",TEXT($BQ404,"mmm-yyyy")),Curves!$11:$11,0)</f>
        <v>36</v>
      </c>
      <c r="CT404" s="34"/>
      <c r="CU404" s="34" t="n">
        <f aca="false">MATCH(CONCATENATE("NG ",TEXT($BR404,"mmm-yyyy")),Curves!$11:$11,0)</f>
        <v>25</v>
      </c>
      <c r="CV404" s="34" t="n">
        <f aca="false">MATCH(CONCATENATE("B ",TEXT($BR404,"mmm-yyyy")),Curves!$11:$11,0)</f>
        <v>13</v>
      </c>
      <c r="CW404" s="34" t="n">
        <f aca="false">MATCH(CONCATENATE("DISC ",TEXT($BR404,"mmm-yyyy")),Curves!$11:$11,0)</f>
        <v>37</v>
      </c>
      <c r="CX404" s="34"/>
      <c r="CY404" s="34" t="n">
        <f aca="false">MATCH(CONCATENATE("NG ",TEXT($BS404,"mmm-yyyy")),Curves!$11:$11,0)</f>
        <v>26</v>
      </c>
      <c r="CZ404" s="34" t="n">
        <f aca="false">MATCH(CONCATENATE("B ",TEXT($BS404,"mmm-yyyy")),Curves!$11:$11,0)</f>
        <v>14</v>
      </c>
      <c r="DA404" s="34" t="n">
        <f aca="false">MATCH(CONCATENATE("DISC ",TEXT($BS404,"mmm-yyyy")),Curves!$11:$11,0)</f>
        <v>38</v>
      </c>
      <c r="DB404" s="34"/>
      <c r="DC404" s="34" t="n">
        <f aca="false">MATCH(CONCATENATE("NG ",TEXT($BT404,"mmm-yyyy")),Curves!$11:$11,0)</f>
        <v>27</v>
      </c>
      <c r="DD404" s="34" t="n">
        <f aca="false">MATCH(CONCATENATE("B ",TEXT($BT404,"mmm-yyyy")),Curves!$11:$11,0)</f>
        <v>15</v>
      </c>
      <c r="DE404" s="34" t="n">
        <f aca="false">MATCH(CONCATENATE("DISC ",TEXT($BT404,"mmm-yyyy")),Curves!$11:$11,0)</f>
        <v>39</v>
      </c>
      <c r="DF404" s="34"/>
      <c r="DG404" s="34" t="n">
        <f aca="false">MATCH(CONCATENATE("NG ",TEXT($BU404,"mmm-yyyy")),Curves!$11:$11,0)</f>
        <v>28</v>
      </c>
      <c r="DH404" s="34" t="n">
        <f aca="false">MATCH(CONCATENATE("B ",TEXT($BU404,"mmm-yyyy")),Curves!$11:$11,0)</f>
        <v>16</v>
      </c>
      <c r="DI404" s="34" t="n">
        <f aca="false">MATCH(CONCATENATE("DISC ",TEXT($BU404,"mmm-yyyy")),Curves!$11:$11,0)</f>
        <v>40</v>
      </c>
      <c r="DK404" s="34" t="n">
        <f aca="false">MATCH(CONCATENATE("NG ",TEXT($BV404,"mmm-yyyy")),Curves!$11:$11,0)</f>
        <v>29</v>
      </c>
      <c r="DL404" s="34" t="n">
        <f aca="false">MATCH(CONCATENATE("B ",TEXT($BV404,"mmm-yyyy")),Curves!$11:$11,0)</f>
        <v>17</v>
      </c>
      <c r="DM404" s="34" t="n">
        <f aca="false">MATCH(CONCATENATE("DISC ",TEXT($BV404,"mmm-yyyy")),Curves!$11:$11,0)</f>
        <v>41</v>
      </c>
      <c r="DO404" s="34" t="n">
        <f aca="false">MATCH(CONCATENATE("NG ",TEXT($BW404,"mmm-yyyy")),Curves!$11:$11,0)</f>
        <v>30</v>
      </c>
      <c r="DP404" s="34" t="n">
        <f aca="false">MATCH(CONCATENATE("B ",TEXT($BW404,"mmm-yyyy")),Curves!$11:$11,0)</f>
        <v>18</v>
      </c>
      <c r="DQ404" s="34" t="n">
        <f aca="false">MATCH(CONCATENATE("DISC ",TEXT($BW404,"mmm-yyyy")),Curves!$11:$11,0)</f>
        <v>42</v>
      </c>
    </row>
    <row r="405" customFormat="false" ht="12.75" hidden="false" customHeight="false" outlineLevel="0" collapsed="false">
      <c r="B405" s="26" t="str">
        <f aca="false">IF(C405&lt;&gt;"",IF(C405&gt;=(WORKDAY(EOMONTH(C405,0)+1,-2)),EOMONTH(EOMONTH(C405,0)+1,0)+1,EOMONTH(C405,0)+1),"")</f>
        <v/>
      </c>
      <c r="C405" s="45" t="str">
        <f aca="false">IF(Curves!C414&lt;&gt;"",Curves!C414,"")</f>
        <v/>
      </c>
      <c r="D405" s="46"/>
      <c r="E405" s="47" t="e">
        <f aca="false">(T405+U405)*V405</f>
        <v>#N/A</v>
      </c>
      <c r="F405" s="47" t="e">
        <f aca="false">(X405+Y405)*Z405</f>
        <v>#N/A</v>
      </c>
      <c r="G405" s="47" t="e">
        <f aca="false">(AB405+AC405)*AD405</f>
        <v>#N/A</v>
      </c>
      <c r="H405" s="47" t="e">
        <f aca="false">(AF405+AG405)*AH405</f>
        <v>#N/A</v>
      </c>
      <c r="I405" s="47" t="e">
        <f aca="false">(AJ405+AK405)*AL405</f>
        <v>#N/A</v>
      </c>
      <c r="J405" s="47" t="e">
        <f aca="false">(AN405+AO405)*AP405</f>
        <v>#N/A</v>
      </c>
      <c r="K405" s="47" t="e">
        <f aca="false">(AR405+AS405)*AT405</f>
        <v>#N/A</v>
      </c>
      <c r="L405" s="47" t="e">
        <f aca="false">(AV405+AW405)*AX405</f>
        <v>#N/A</v>
      </c>
      <c r="M405" s="47" t="e">
        <f aca="false">(AZ405+BA405)*BB405</f>
        <v>#N/A</v>
      </c>
      <c r="N405" s="47" t="e">
        <f aca="false">(BD405+BE405)*BF405</f>
        <v>#N/A</v>
      </c>
      <c r="O405" s="48" t="e">
        <f aca="false">(BH405+BI405)*BJ405</f>
        <v>#N/A</v>
      </c>
      <c r="P405" s="49" t="e">
        <f aca="false">MAX(E405:O405)</f>
        <v>#N/A</v>
      </c>
      <c r="Q405" s="49" t="e">
        <f aca="false">MIN(O405)</f>
        <v>#N/A</v>
      </c>
      <c r="R405" s="50" t="e">
        <f aca="false">P405-Q405</f>
        <v>#N/A</v>
      </c>
      <c r="T405" s="31" t="e">
        <f aca="false">INDEX(Curves!$A$12:$AZ$907,$BZ405,CA405)</f>
        <v>#N/A</v>
      </c>
      <c r="U405" s="31" t="e">
        <f aca="false">INDEX(Curves!$A$12:$AZ$907,$BZ405,CB405)</f>
        <v>#N/A</v>
      </c>
      <c r="V405" s="31" t="e">
        <f aca="false">INDEX(Curves!$A$12:$AZ$907,$BZ405,CC405)</f>
        <v>#N/A</v>
      </c>
      <c r="W405" s="31"/>
      <c r="X405" s="31" t="e">
        <f aca="false">INDEX(Curves!$A$12:$AZ$907,$BZ405,CE405)</f>
        <v>#N/A</v>
      </c>
      <c r="Y405" s="31" t="e">
        <f aca="false">INDEX(Curves!$A$12:$AZ$907,$BZ405,CF405)</f>
        <v>#N/A</v>
      </c>
      <c r="Z405" s="31" t="e">
        <f aca="false">INDEX(Curves!$A$12:$AZ$907,$BZ405,CG405)</f>
        <v>#N/A</v>
      </c>
      <c r="AA405" s="31"/>
      <c r="AB405" s="31" t="e">
        <f aca="false">INDEX(Curves!$A$12:$AZ$907,$BZ405,CI405)</f>
        <v>#N/A</v>
      </c>
      <c r="AC405" s="31" t="e">
        <f aca="false">INDEX(Curves!$A$12:$AZ$907,$BZ405,CJ405)</f>
        <v>#N/A</v>
      </c>
      <c r="AD405" s="31" t="e">
        <f aca="false">INDEX(Curves!$A$12:$AZ$907,$BZ405,CK405)</f>
        <v>#N/A</v>
      </c>
      <c r="AE405" s="31"/>
      <c r="AF405" s="31" t="e">
        <f aca="false">INDEX(Curves!$A$12:$AZ$907,$BZ405,CM405)</f>
        <v>#N/A</v>
      </c>
      <c r="AG405" s="31" t="e">
        <f aca="false">INDEX(Curves!$A$12:$AZ$907,$BZ405,CN405)</f>
        <v>#N/A</v>
      </c>
      <c r="AH405" s="31" t="e">
        <f aca="false">INDEX(Curves!$A$12:$AZ$907,$BZ405,CO405)</f>
        <v>#N/A</v>
      </c>
      <c r="AI405" s="31"/>
      <c r="AJ405" s="31" t="e">
        <f aca="false">INDEX(Curves!$A$12:$AZ$907,$BZ405,CQ405)</f>
        <v>#N/A</v>
      </c>
      <c r="AK405" s="31" t="e">
        <f aca="false">INDEX(Curves!$A$12:$AZ$907,$BZ405,CR405)</f>
        <v>#N/A</v>
      </c>
      <c r="AL405" s="31" t="e">
        <f aca="false">INDEX(Curves!$A$12:$AZ$907,$BZ405,CS405)</f>
        <v>#N/A</v>
      </c>
      <c r="AM405" s="31"/>
      <c r="AN405" s="31" t="e">
        <f aca="false">INDEX(Curves!$A$12:$AZ$907,$BZ405,CU405)</f>
        <v>#N/A</v>
      </c>
      <c r="AO405" s="31" t="e">
        <f aca="false">INDEX(Curves!$A$12:$AZ$907,$BZ405,CV405)</f>
        <v>#N/A</v>
      </c>
      <c r="AP405" s="31" t="e">
        <f aca="false">INDEX(Curves!$A$12:$AZ$907,$BZ405,CW405)</f>
        <v>#N/A</v>
      </c>
      <c r="AQ405" s="31"/>
      <c r="AR405" s="31" t="e">
        <f aca="false">INDEX(Curves!$A$12:$AZ$907,$BZ405,CY405)</f>
        <v>#N/A</v>
      </c>
      <c r="AS405" s="31" t="e">
        <f aca="false">INDEX(Curves!$A$12:$AZ$907,$BZ405,CZ405)</f>
        <v>#N/A</v>
      </c>
      <c r="AT405" s="31" t="e">
        <f aca="false">INDEX(Curves!$A$12:$AZ$907,$BZ405,DA405)</f>
        <v>#N/A</v>
      </c>
      <c r="AU405" s="31"/>
      <c r="AV405" s="31" t="e">
        <f aca="false">INDEX(Curves!$A$12:$AZ$907,$BZ405,DC405)</f>
        <v>#N/A</v>
      </c>
      <c r="AW405" s="31" t="e">
        <f aca="false">INDEX(Curves!$A$12:$AZ$907,$BZ405,DD405)</f>
        <v>#N/A</v>
      </c>
      <c r="AX405" s="31" t="e">
        <f aca="false">INDEX(Curves!$A$12:$AZ$907,$BZ405,DE405)</f>
        <v>#N/A</v>
      </c>
      <c r="AY405" s="31"/>
      <c r="AZ405" s="31" t="e">
        <f aca="false">INDEX(Curves!$A$12:$AZ$907,$BZ405,DG405)</f>
        <v>#N/A</v>
      </c>
      <c r="BA405" s="31" t="e">
        <f aca="false">INDEX(Curves!$A$12:$AZ$907,$BZ405,DH405)</f>
        <v>#N/A</v>
      </c>
      <c r="BB405" s="31" t="e">
        <f aca="false">INDEX(Curves!$A$12:$AZ$907,$BZ405,DI405)</f>
        <v>#N/A</v>
      </c>
      <c r="BC405" s="31"/>
      <c r="BD405" s="31" t="e">
        <f aca="false">INDEX(Curves!$A$12:$AZ$907,$BZ405,DK405)</f>
        <v>#N/A</v>
      </c>
      <c r="BE405" s="31" t="e">
        <f aca="false">INDEX(Curves!$A$12:$AZ$907,$BZ405,DL405)</f>
        <v>#N/A</v>
      </c>
      <c r="BF405" s="31" t="e">
        <f aca="false">INDEX(Curves!$A$12:$AZ$907,$BZ405,DM405)</f>
        <v>#N/A</v>
      </c>
      <c r="BG405" s="31"/>
      <c r="BH405" s="31" t="e">
        <f aca="false">INDEX(Curves!$A$12:$AZ$907,$BZ405,DO405)</f>
        <v>#N/A</v>
      </c>
      <c r="BI405" s="31" t="e">
        <f aca="false">INDEX(Curves!$A$12:$AZ$907,$BZ405,DP405)</f>
        <v>#N/A</v>
      </c>
      <c r="BJ405" s="31" t="e">
        <f aca="false">INDEX(Curves!$A$12:$AZ$907,$BZ405,DQ405)</f>
        <v>#N/A</v>
      </c>
      <c r="BK405" s="0"/>
      <c r="BL405" s="0"/>
      <c r="BM405" s="51" t="n">
        <f aca="false">BM404</f>
        <v>35916</v>
      </c>
      <c r="BN405" s="51" t="n">
        <f aca="false">EOMONTH(BM405,1)</f>
        <v>35976</v>
      </c>
      <c r="BO405" s="51" t="n">
        <f aca="false">EOMONTH(BN405,1)</f>
        <v>36007</v>
      </c>
      <c r="BP405" s="51" t="n">
        <f aca="false">EOMONTH(BO405,1)</f>
        <v>36038</v>
      </c>
      <c r="BQ405" s="51" t="n">
        <f aca="false">EOMONTH(BP405,1)</f>
        <v>36068</v>
      </c>
      <c r="BR405" s="51" t="n">
        <f aca="false">EOMONTH(BQ405,1)</f>
        <v>36099</v>
      </c>
      <c r="BS405" s="51" t="n">
        <f aca="false">EOMONTH(BR405,1)</f>
        <v>36129</v>
      </c>
      <c r="BT405" s="51" t="n">
        <f aca="false">EOMONTH(BS405,1)</f>
        <v>36160</v>
      </c>
      <c r="BU405" s="51" t="n">
        <f aca="false">EOMONTH(BT405,1)</f>
        <v>36191</v>
      </c>
      <c r="BV405" s="51" t="n">
        <f aca="false">EOMONTH(BU405,1)</f>
        <v>36219</v>
      </c>
      <c r="BW405" s="51" t="n">
        <f aca="false">EOMONTH(BV405,1)</f>
        <v>36250</v>
      </c>
      <c r="BX405" s="52"/>
      <c r="BZ405" s="34" t="e">
        <f aca="false">MATCH(C405,Curves!$C$12:$C$433,0)</f>
        <v>#N/A</v>
      </c>
      <c r="CA405" s="34" t="n">
        <f aca="false">MATCH(CONCATENATE("NG ",TEXT($BM405,"mmm-yyyy")),Curves!$11:$11,0)</f>
        <v>20</v>
      </c>
      <c r="CB405" s="34" t="n">
        <f aca="false">MATCH(CONCATENATE("B ",TEXT($BM405,"mmm-yyyy")),Curves!$11:$11,0)</f>
        <v>8</v>
      </c>
      <c r="CC405" s="34" t="n">
        <f aca="false">MATCH(CONCATENATE("DISC ",TEXT($BM405,"mmm-yyyy")),Curves!$11:$11,0)</f>
        <v>32</v>
      </c>
      <c r="CD405" s="34"/>
      <c r="CE405" s="34" t="n">
        <f aca="false">MATCH(CONCATENATE("NG ",TEXT($BN405,"mmm-yyyy")),Curves!$11:$11,0)</f>
        <v>21</v>
      </c>
      <c r="CF405" s="34" t="n">
        <f aca="false">MATCH(CONCATENATE("B ",TEXT($BN405,"mmm-yyyy")),Curves!$11:$11,0)</f>
        <v>9</v>
      </c>
      <c r="CG405" s="34" t="n">
        <f aca="false">MATCH(CONCATENATE("DISC ",TEXT($BN405,"mmm-yyyy")),Curves!$11:$11,0)</f>
        <v>33</v>
      </c>
      <c r="CH405" s="34"/>
      <c r="CI405" s="34" t="n">
        <f aca="false">MATCH(CONCATENATE("NG ",TEXT($BO405,"mmm-yyyy")),Curves!$11:$11,0)</f>
        <v>22</v>
      </c>
      <c r="CJ405" s="34" t="n">
        <f aca="false">MATCH(CONCATENATE("B ",TEXT($BO405,"mmm-yyyy")),Curves!$11:$11,0)</f>
        <v>10</v>
      </c>
      <c r="CK405" s="34" t="n">
        <f aca="false">MATCH(CONCATENATE("DISC ",TEXT($BO405,"mmm-yyyy")),Curves!$11:$11,0)</f>
        <v>34</v>
      </c>
      <c r="CL405" s="34"/>
      <c r="CM405" s="34" t="n">
        <f aca="false">MATCH(CONCATENATE("NG ",TEXT($BP405,"mmm-yyyy")),Curves!$11:$11,0)</f>
        <v>23</v>
      </c>
      <c r="CN405" s="34" t="n">
        <f aca="false">MATCH(CONCATENATE("B ",TEXT($BP405,"mmm-yyyy")),Curves!$11:$11,0)</f>
        <v>11</v>
      </c>
      <c r="CO405" s="34" t="n">
        <f aca="false">MATCH(CONCATENATE("DISC ",TEXT($BP405,"mmm-yyyy")),Curves!$11:$11,0)</f>
        <v>35</v>
      </c>
      <c r="CP405" s="34"/>
      <c r="CQ405" s="34" t="n">
        <f aca="false">MATCH(CONCATENATE("NG ",TEXT($BQ405,"mmm-yyyy")),Curves!$11:$11,0)</f>
        <v>24</v>
      </c>
      <c r="CR405" s="34" t="n">
        <f aca="false">MATCH(CONCATENATE("B ",TEXT($BQ405,"mmm-yyyy")),Curves!$11:$11,0)</f>
        <v>12</v>
      </c>
      <c r="CS405" s="34" t="n">
        <f aca="false">MATCH(CONCATENATE("DISC ",TEXT($BQ405,"mmm-yyyy")),Curves!$11:$11,0)</f>
        <v>36</v>
      </c>
      <c r="CT405" s="34"/>
      <c r="CU405" s="34" t="n">
        <f aca="false">MATCH(CONCATENATE("NG ",TEXT($BR405,"mmm-yyyy")),Curves!$11:$11,0)</f>
        <v>25</v>
      </c>
      <c r="CV405" s="34" t="n">
        <f aca="false">MATCH(CONCATENATE("B ",TEXT($BR405,"mmm-yyyy")),Curves!$11:$11,0)</f>
        <v>13</v>
      </c>
      <c r="CW405" s="34" t="n">
        <f aca="false">MATCH(CONCATENATE("DISC ",TEXT($BR405,"mmm-yyyy")),Curves!$11:$11,0)</f>
        <v>37</v>
      </c>
      <c r="CX405" s="34"/>
      <c r="CY405" s="34" t="n">
        <f aca="false">MATCH(CONCATENATE("NG ",TEXT($BS405,"mmm-yyyy")),Curves!$11:$11,0)</f>
        <v>26</v>
      </c>
      <c r="CZ405" s="34" t="n">
        <f aca="false">MATCH(CONCATENATE("B ",TEXT($BS405,"mmm-yyyy")),Curves!$11:$11,0)</f>
        <v>14</v>
      </c>
      <c r="DA405" s="34" t="n">
        <f aca="false">MATCH(CONCATENATE("DISC ",TEXT($BS405,"mmm-yyyy")),Curves!$11:$11,0)</f>
        <v>38</v>
      </c>
      <c r="DB405" s="34"/>
      <c r="DC405" s="34" t="n">
        <f aca="false">MATCH(CONCATENATE("NG ",TEXT($BT405,"mmm-yyyy")),Curves!$11:$11,0)</f>
        <v>27</v>
      </c>
      <c r="DD405" s="34" t="n">
        <f aca="false">MATCH(CONCATENATE("B ",TEXT($BT405,"mmm-yyyy")),Curves!$11:$11,0)</f>
        <v>15</v>
      </c>
      <c r="DE405" s="34" t="n">
        <f aca="false">MATCH(CONCATENATE("DISC ",TEXT($BT405,"mmm-yyyy")),Curves!$11:$11,0)</f>
        <v>39</v>
      </c>
      <c r="DF405" s="34"/>
      <c r="DG405" s="34" t="n">
        <f aca="false">MATCH(CONCATENATE("NG ",TEXT($BU405,"mmm-yyyy")),Curves!$11:$11,0)</f>
        <v>28</v>
      </c>
      <c r="DH405" s="34" t="n">
        <f aca="false">MATCH(CONCATENATE("B ",TEXT($BU405,"mmm-yyyy")),Curves!$11:$11,0)</f>
        <v>16</v>
      </c>
      <c r="DI405" s="34" t="n">
        <f aca="false">MATCH(CONCATENATE("DISC ",TEXT($BU405,"mmm-yyyy")),Curves!$11:$11,0)</f>
        <v>40</v>
      </c>
      <c r="DK405" s="34" t="n">
        <f aca="false">MATCH(CONCATENATE("NG ",TEXT($BV405,"mmm-yyyy")),Curves!$11:$11,0)</f>
        <v>29</v>
      </c>
      <c r="DL405" s="34" t="n">
        <f aca="false">MATCH(CONCATENATE("B ",TEXT($BV405,"mmm-yyyy")),Curves!$11:$11,0)</f>
        <v>17</v>
      </c>
      <c r="DM405" s="34" t="n">
        <f aca="false">MATCH(CONCATENATE("DISC ",TEXT($BV405,"mmm-yyyy")),Curves!$11:$11,0)</f>
        <v>41</v>
      </c>
      <c r="DO405" s="34" t="n">
        <f aca="false">MATCH(CONCATENATE("NG ",TEXT($BW405,"mmm-yyyy")),Curves!$11:$11,0)</f>
        <v>30</v>
      </c>
      <c r="DP405" s="34" t="n">
        <f aca="false">MATCH(CONCATENATE("B ",TEXT($BW405,"mmm-yyyy")),Curves!$11:$11,0)</f>
        <v>18</v>
      </c>
      <c r="DQ405" s="34" t="n">
        <f aca="false">MATCH(CONCATENATE("DISC ",TEXT($BW405,"mmm-yyyy")),Curves!$11:$11,0)</f>
        <v>42</v>
      </c>
    </row>
    <row r="406" customFormat="false" ht="12.75" hidden="false" customHeight="false" outlineLevel="0" collapsed="false">
      <c r="B406" s="26" t="str">
        <f aca="false">IF(C406&lt;&gt;"",IF(C406&gt;=(WORKDAY(EOMONTH(C406,0)+1,-2)),EOMONTH(EOMONTH(C406,0)+1,0)+1,EOMONTH(C406,0)+1),"")</f>
        <v/>
      </c>
      <c r="C406" s="45" t="str">
        <f aca="false">IF(Curves!C415&lt;&gt;"",Curves!C415,"")</f>
        <v/>
      </c>
      <c r="D406" s="46"/>
      <c r="E406" s="47" t="e">
        <f aca="false">(T406+U406)*V406</f>
        <v>#N/A</v>
      </c>
      <c r="F406" s="47" t="e">
        <f aca="false">(X406+Y406)*Z406</f>
        <v>#N/A</v>
      </c>
      <c r="G406" s="47" t="e">
        <f aca="false">(AB406+AC406)*AD406</f>
        <v>#N/A</v>
      </c>
      <c r="H406" s="47" t="e">
        <f aca="false">(AF406+AG406)*AH406</f>
        <v>#N/A</v>
      </c>
      <c r="I406" s="47" t="e">
        <f aca="false">(AJ406+AK406)*AL406</f>
        <v>#N/A</v>
      </c>
      <c r="J406" s="47" t="e">
        <f aca="false">(AN406+AO406)*AP406</f>
        <v>#N/A</v>
      </c>
      <c r="K406" s="47" t="e">
        <f aca="false">(AR406+AS406)*AT406</f>
        <v>#N/A</v>
      </c>
      <c r="L406" s="47" t="e">
        <f aca="false">(AV406+AW406)*AX406</f>
        <v>#N/A</v>
      </c>
      <c r="M406" s="47" t="e">
        <f aca="false">(AZ406+BA406)*BB406</f>
        <v>#N/A</v>
      </c>
      <c r="N406" s="47" t="e">
        <f aca="false">(BD406+BE406)*BF406</f>
        <v>#N/A</v>
      </c>
      <c r="O406" s="48" t="e">
        <f aca="false">(BH406+BI406)*BJ406</f>
        <v>#N/A</v>
      </c>
      <c r="P406" s="49" t="e">
        <f aca="false">MAX(E406:O406)</f>
        <v>#N/A</v>
      </c>
      <c r="Q406" s="49" t="e">
        <f aca="false">MIN(O406)</f>
        <v>#N/A</v>
      </c>
      <c r="R406" s="50" t="e">
        <f aca="false">P406-Q406</f>
        <v>#N/A</v>
      </c>
      <c r="T406" s="31" t="e">
        <f aca="false">INDEX(Curves!$A$12:$AZ$907,$BZ406,CA406)</f>
        <v>#N/A</v>
      </c>
      <c r="U406" s="31" t="e">
        <f aca="false">INDEX(Curves!$A$12:$AZ$907,$BZ406,CB406)</f>
        <v>#N/A</v>
      </c>
      <c r="V406" s="31" t="e">
        <f aca="false">INDEX(Curves!$A$12:$AZ$907,$BZ406,CC406)</f>
        <v>#N/A</v>
      </c>
      <c r="W406" s="31"/>
      <c r="X406" s="31" t="e">
        <f aca="false">INDEX(Curves!$A$12:$AZ$907,$BZ406,CE406)</f>
        <v>#N/A</v>
      </c>
      <c r="Y406" s="31" t="e">
        <f aca="false">INDEX(Curves!$A$12:$AZ$907,$BZ406,CF406)</f>
        <v>#N/A</v>
      </c>
      <c r="Z406" s="31" t="e">
        <f aca="false">INDEX(Curves!$A$12:$AZ$907,$BZ406,CG406)</f>
        <v>#N/A</v>
      </c>
      <c r="AA406" s="31"/>
      <c r="AB406" s="31" t="e">
        <f aca="false">INDEX(Curves!$A$12:$AZ$907,$BZ406,CI406)</f>
        <v>#N/A</v>
      </c>
      <c r="AC406" s="31" t="e">
        <f aca="false">INDEX(Curves!$A$12:$AZ$907,$BZ406,CJ406)</f>
        <v>#N/A</v>
      </c>
      <c r="AD406" s="31" t="e">
        <f aca="false">INDEX(Curves!$A$12:$AZ$907,$BZ406,CK406)</f>
        <v>#N/A</v>
      </c>
      <c r="AE406" s="31"/>
      <c r="AF406" s="31" t="e">
        <f aca="false">INDEX(Curves!$A$12:$AZ$907,$BZ406,CM406)</f>
        <v>#N/A</v>
      </c>
      <c r="AG406" s="31" t="e">
        <f aca="false">INDEX(Curves!$A$12:$AZ$907,$BZ406,CN406)</f>
        <v>#N/A</v>
      </c>
      <c r="AH406" s="31" t="e">
        <f aca="false">INDEX(Curves!$A$12:$AZ$907,$BZ406,CO406)</f>
        <v>#N/A</v>
      </c>
      <c r="AI406" s="31"/>
      <c r="AJ406" s="31" t="e">
        <f aca="false">INDEX(Curves!$A$12:$AZ$907,$BZ406,CQ406)</f>
        <v>#N/A</v>
      </c>
      <c r="AK406" s="31" t="e">
        <f aca="false">INDEX(Curves!$A$12:$AZ$907,$BZ406,CR406)</f>
        <v>#N/A</v>
      </c>
      <c r="AL406" s="31" t="e">
        <f aca="false">INDEX(Curves!$A$12:$AZ$907,$BZ406,CS406)</f>
        <v>#N/A</v>
      </c>
      <c r="AM406" s="31"/>
      <c r="AN406" s="31" t="e">
        <f aca="false">INDEX(Curves!$A$12:$AZ$907,$BZ406,CU406)</f>
        <v>#N/A</v>
      </c>
      <c r="AO406" s="31" t="e">
        <f aca="false">INDEX(Curves!$A$12:$AZ$907,$BZ406,CV406)</f>
        <v>#N/A</v>
      </c>
      <c r="AP406" s="31" t="e">
        <f aca="false">INDEX(Curves!$A$12:$AZ$907,$BZ406,CW406)</f>
        <v>#N/A</v>
      </c>
      <c r="AQ406" s="31"/>
      <c r="AR406" s="31" t="e">
        <f aca="false">INDEX(Curves!$A$12:$AZ$907,$BZ406,CY406)</f>
        <v>#N/A</v>
      </c>
      <c r="AS406" s="31" t="e">
        <f aca="false">INDEX(Curves!$A$12:$AZ$907,$BZ406,CZ406)</f>
        <v>#N/A</v>
      </c>
      <c r="AT406" s="31" t="e">
        <f aca="false">INDEX(Curves!$A$12:$AZ$907,$BZ406,DA406)</f>
        <v>#N/A</v>
      </c>
      <c r="AU406" s="31"/>
      <c r="AV406" s="31" t="e">
        <f aca="false">INDEX(Curves!$A$12:$AZ$907,$BZ406,DC406)</f>
        <v>#N/A</v>
      </c>
      <c r="AW406" s="31" t="e">
        <f aca="false">INDEX(Curves!$A$12:$AZ$907,$BZ406,DD406)</f>
        <v>#N/A</v>
      </c>
      <c r="AX406" s="31" t="e">
        <f aca="false">INDEX(Curves!$A$12:$AZ$907,$BZ406,DE406)</f>
        <v>#N/A</v>
      </c>
      <c r="AY406" s="31"/>
      <c r="AZ406" s="31" t="e">
        <f aca="false">INDEX(Curves!$A$12:$AZ$907,$BZ406,DG406)</f>
        <v>#N/A</v>
      </c>
      <c r="BA406" s="31" t="e">
        <f aca="false">INDEX(Curves!$A$12:$AZ$907,$BZ406,DH406)</f>
        <v>#N/A</v>
      </c>
      <c r="BB406" s="31" t="e">
        <f aca="false">INDEX(Curves!$A$12:$AZ$907,$BZ406,DI406)</f>
        <v>#N/A</v>
      </c>
      <c r="BC406" s="31"/>
      <c r="BD406" s="31" t="e">
        <f aca="false">INDEX(Curves!$A$12:$AZ$907,$BZ406,DK406)</f>
        <v>#N/A</v>
      </c>
      <c r="BE406" s="31" t="e">
        <f aca="false">INDEX(Curves!$A$12:$AZ$907,$BZ406,DL406)</f>
        <v>#N/A</v>
      </c>
      <c r="BF406" s="31" t="e">
        <f aca="false">INDEX(Curves!$A$12:$AZ$907,$BZ406,DM406)</f>
        <v>#N/A</v>
      </c>
      <c r="BG406" s="31"/>
      <c r="BH406" s="31" t="e">
        <f aca="false">INDEX(Curves!$A$12:$AZ$907,$BZ406,DO406)</f>
        <v>#N/A</v>
      </c>
      <c r="BI406" s="31" t="e">
        <f aca="false">INDEX(Curves!$A$12:$AZ$907,$BZ406,DP406)</f>
        <v>#N/A</v>
      </c>
      <c r="BJ406" s="31" t="e">
        <f aca="false">INDEX(Curves!$A$12:$AZ$907,$BZ406,DQ406)</f>
        <v>#N/A</v>
      </c>
      <c r="BK406" s="0"/>
      <c r="BL406" s="0"/>
      <c r="BM406" s="51" t="n">
        <f aca="false">BM405</f>
        <v>35916</v>
      </c>
      <c r="BN406" s="51" t="n">
        <f aca="false">EOMONTH(BM406,1)</f>
        <v>35976</v>
      </c>
      <c r="BO406" s="51" t="n">
        <f aca="false">EOMONTH(BN406,1)</f>
        <v>36007</v>
      </c>
      <c r="BP406" s="51" t="n">
        <f aca="false">EOMONTH(BO406,1)</f>
        <v>36038</v>
      </c>
      <c r="BQ406" s="51" t="n">
        <f aca="false">EOMONTH(BP406,1)</f>
        <v>36068</v>
      </c>
      <c r="BR406" s="51" t="n">
        <f aca="false">EOMONTH(BQ406,1)</f>
        <v>36099</v>
      </c>
      <c r="BS406" s="51" t="n">
        <f aca="false">EOMONTH(BR406,1)</f>
        <v>36129</v>
      </c>
      <c r="BT406" s="51" t="n">
        <f aca="false">EOMONTH(BS406,1)</f>
        <v>36160</v>
      </c>
      <c r="BU406" s="51" t="n">
        <f aca="false">EOMONTH(BT406,1)</f>
        <v>36191</v>
      </c>
      <c r="BV406" s="51" t="n">
        <f aca="false">EOMONTH(BU406,1)</f>
        <v>36219</v>
      </c>
      <c r="BW406" s="51" t="n">
        <f aca="false">EOMONTH(BV406,1)</f>
        <v>36250</v>
      </c>
      <c r="BX406" s="52"/>
      <c r="BZ406" s="34" t="e">
        <f aca="false">MATCH(C406,Curves!$C$12:$C$433,0)</f>
        <v>#N/A</v>
      </c>
      <c r="CA406" s="34" t="n">
        <f aca="false">MATCH(CONCATENATE("NG ",TEXT($BM406,"mmm-yyyy")),Curves!$11:$11,0)</f>
        <v>20</v>
      </c>
      <c r="CB406" s="34" t="n">
        <f aca="false">MATCH(CONCATENATE("B ",TEXT($BM406,"mmm-yyyy")),Curves!$11:$11,0)</f>
        <v>8</v>
      </c>
      <c r="CC406" s="34" t="n">
        <f aca="false">MATCH(CONCATENATE("DISC ",TEXT($BM406,"mmm-yyyy")),Curves!$11:$11,0)</f>
        <v>32</v>
      </c>
      <c r="CD406" s="34"/>
      <c r="CE406" s="34" t="n">
        <f aca="false">MATCH(CONCATENATE("NG ",TEXT($BN406,"mmm-yyyy")),Curves!$11:$11,0)</f>
        <v>21</v>
      </c>
      <c r="CF406" s="34" t="n">
        <f aca="false">MATCH(CONCATENATE("B ",TEXT($BN406,"mmm-yyyy")),Curves!$11:$11,0)</f>
        <v>9</v>
      </c>
      <c r="CG406" s="34" t="n">
        <f aca="false">MATCH(CONCATENATE("DISC ",TEXT($BN406,"mmm-yyyy")),Curves!$11:$11,0)</f>
        <v>33</v>
      </c>
      <c r="CH406" s="34"/>
      <c r="CI406" s="34" t="n">
        <f aca="false">MATCH(CONCATENATE("NG ",TEXT($BO406,"mmm-yyyy")),Curves!$11:$11,0)</f>
        <v>22</v>
      </c>
      <c r="CJ406" s="34" t="n">
        <f aca="false">MATCH(CONCATENATE("B ",TEXT($BO406,"mmm-yyyy")),Curves!$11:$11,0)</f>
        <v>10</v>
      </c>
      <c r="CK406" s="34" t="n">
        <f aca="false">MATCH(CONCATENATE("DISC ",TEXT($BO406,"mmm-yyyy")),Curves!$11:$11,0)</f>
        <v>34</v>
      </c>
      <c r="CL406" s="34"/>
      <c r="CM406" s="34" t="n">
        <f aca="false">MATCH(CONCATENATE("NG ",TEXT($BP406,"mmm-yyyy")),Curves!$11:$11,0)</f>
        <v>23</v>
      </c>
      <c r="CN406" s="34" t="n">
        <f aca="false">MATCH(CONCATENATE("B ",TEXT($BP406,"mmm-yyyy")),Curves!$11:$11,0)</f>
        <v>11</v>
      </c>
      <c r="CO406" s="34" t="n">
        <f aca="false">MATCH(CONCATENATE("DISC ",TEXT($BP406,"mmm-yyyy")),Curves!$11:$11,0)</f>
        <v>35</v>
      </c>
      <c r="CP406" s="34"/>
      <c r="CQ406" s="34" t="n">
        <f aca="false">MATCH(CONCATENATE("NG ",TEXT($BQ406,"mmm-yyyy")),Curves!$11:$11,0)</f>
        <v>24</v>
      </c>
      <c r="CR406" s="34" t="n">
        <f aca="false">MATCH(CONCATENATE("B ",TEXT($BQ406,"mmm-yyyy")),Curves!$11:$11,0)</f>
        <v>12</v>
      </c>
      <c r="CS406" s="34" t="n">
        <f aca="false">MATCH(CONCATENATE("DISC ",TEXT($BQ406,"mmm-yyyy")),Curves!$11:$11,0)</f>
        <v>36</v>
      </c>
      <c r="CT406" s="34"/>
      <c r="CU406" s="34" t="n">
        <f aca="false">MATCH(CONCATENATE("NG ",TEXT($BR406,"mmm-yyyy")),Curves!$11:$11,0)</f>
        <v>25</v>
      </c>
      <c r="CV406" s="34" t="n">
        <f aca="false">MATCH(CONCATENATE("B ",TEXT($BR406,"mmm-yyyy")),Curves!$11:$11,0)</f>
        <v>13</v>
      </c>
      <c r="CW406" s="34" t="n">
        <f aca="false">MATCH(CONCATENATE("DISC ",TEXT($BR406,"mmm-yyyy")),Curves!$11:$11,0)</f>
        <v>37</v>
      </c>
      <c r="CX406" s="34"/>
      <c r="CY406" s="34" t="n">
        <f aca="false">MATCH(CONCATENATE("NG ",TEXT($BS406,"mmm-yyyy")),Curves!$11:$11,0)</f>
        <v>26</v>
      </c>
      <c r="CZ406" s="34" t="n">
        <f aca="false">MATCH(CONCATENATE("B ",TEXT($BS406,"mmm-yyyy")),Curves!$11:$11,0)</f>
        <v>14</v>
      </c>
      <c r="DA406" s="34" t="n">
        <f aca="false">MATCH(CONCATENATE("DISC ",TEXT($BS406,"mmm-yyyy")),Curves!$11:$11,0)</f>
        <v>38</v>
      </c>
      <c r="DB406" s="34"/>
      <c r="DC406" s="34" t="n">
        <f aca="false">MATCH(CONCATENATE("NG ",TEXT($BT406,"mmm-yyyy")),Curves!$11:$11,0)</f>
        <v>27</v>
      </c>
      <c r="DD406" s="34" t="n">
        <f aca="false">MATCH(CONCATENATE("B ",TEXT($BT406,"mmm-yyyy")),Curves!$11:$11,0)</f>
        <v>15</v>
      </c>
      <c r="DE406" s="34" t="n">
        <f aca="false">MATCH(CONCATENATE("DISC ",TEXT($BT406,"mmm-yyyy")),Curves!$11:$11,0)</f>
        <v>39</v>
      </c>
      <c r="DF406" s="34"/>
      <c r="DG406" s="34" t="n">
        <f aca="false">MATCH(CONCATENATE("NG ",TEXT($BU406,"mmm-yyyy")),Curves!$11:$11,0)</f>
        <v>28</v>
      </c>
      <c r="DH406" s="34" t="n">
        <f aca="false">MATCH(CONCATENATE("B ",TEXT($BU406,"mmm-yyyy")),Curves!$11:$11,0)</f>
        <v>16</v>
      </c>
      <c r="DI406" s="34" t="n">
        <f aca="false">MATCH(CONCATENATE("DISC ",TEXT($BU406,"mmm-yyyy")),Curves!$11:$11,0)</f>
        <v>40</v>
      </c>
      <c r="DK406" s="34" t="n">
        <f aca="false">MATCH(CONCATENATE("NG ",TEXT($BV406,"mmm-yyyy")),Curves!$11:$11,0)</f>
        <v>29</v>
      </c>
      <c r="DL406" s="34" t="n">
        <f aca="false">MATCH(CONCATENATE("B ",TEXT($BV406,"mmm-yyyy")),Curves!$11:$11,0)</f>
        <v>17</v>
      </c>
      <c r="DM406" s="34" t="n">
        <f aca="false">MATCH(CONCATENATE("DISC ",TEXT($BV406,"mmm-yyyy")),Curves!$11:$11,0)</f>
        <v>41</v>
      </c>
      <c r="DO406" s="34" t="n">
        <f aca="false">MATCH(CONCATENATE("NG ",TEXT($BW406,"mmm-yyyy")),Curves!$11:$11,0)</f>
        <v>30</v>
      </c>
      <c r="DP406" s="34" t="n">
        <f aca="false">MATCH(CONCATENATE("B ",TEXT($BW406,"mmm-yyyy")),Curves!$11:$11,0)</f>
        <v>18</v>
      </c>
      <c r="DQ406" s="34" t="n">
        <f aca="false">MATCH(CONCATENATE("DISC ",TEXT($BW406,"mmm-yyyy")),Curves!$11:$11,0)</f>
        <v>42</v>
      </c>
    </row>
    <row r="407" customFormat="false" ht="12.75" hidden="false" customHeight="false" outlineLevel="0" collapsed="false">
      <c r="B407" s="26" t="str">
        <f aca="false">IF(C407&lt;&gt;"",IF(C407&gt;=(WORKDAY(EOMONTH(C407,0)+1,-2)),EOMONTH(EOMONTH(C407,0)+1,0)+1,EOMONTH(C407,0)+1),"")</f>
        <v/>
      </c>
      <c r="C407" s="45" t="str">
        <f aca="false">IF(Curves!C416&lt;&gt;"",Curves!C416,"")</f>
        <v/>
      </c>
      <c r="D407" s="46"/>
      <c r="E407" s="47" t="e">
        <f aca="false">(T407+U407)*V407</f>
        <v>#N/A</v>
      </c>
      <c r="F407" s="47" t="e">
        <f aca="false">(X407+Y407)*Z407</f>
        <v>#N/A</v>
      </c>
      <c r="G407" s="47" t="e">
        <f aca="false">(AB407+AC407)*AD407</f>
        <v>#N/A</v>
      </c>
      <c r="H407" s="47" t="e">
        <f aca="false">(AF407+AG407)*AH407</f>
        <v>#N/A</v>
      </c>
      <c r="I407" s="47" t="e">
        <f aca="false">(AJ407+AK407)*AL407</f>
        <v>#N/A</v>
      </c>
      <c r="J407" s="47" t="e">
        <f aca="false">(AN407+AO407)*AP407</f>
        <v>#N/A</v>
      </c>
      <c r="K407" s="47" t="e">
        <f aca="false">(AR407+AS407)*AT407</f>
        <v>#N/A</v>
      </c>
      <c r="L407" s="47" t="e">
        <f aca="false">(AV407+AW407)*AX407</f>
        <v>#N/A</v>
      </c>
      <c r="M407" s="47" t="e">
        <f aca="false">(AZ407+BA407)*BB407</f>
        <v>#N/A</v>
      </c>
      <c r="N407" s="47" t="e">
        <f aca="false">(BD407+BE407)*BF407</f>
        <v>#N/A</v>
      </c>
      <c r="O407" s="48" t="e">
        <f aca="false">(BH407+BI407)*BJ407</f>
        <v>#N/A</v>
      </c>
      <c r="P407" s="49" t="e">
        <f aca="false">MAX(E407:O407)</f>
        <v>#N/A</v>
      </c>
      <c r="Q407" s="49" t="e">
        <f aca="false">MIN(O407)</f>
        <v>#N/A</v>
      </c>
      <c r="R407" s="50" t="e">
        <f aca="false">P407-Q407</f>
        <v>#N/A</v>
      </c>
      <c r="T407" s="31" t="e">
        <f aca="false">INDEX(Curves!$A$12:$AZ$907,$BZ407,CA407)</f>
        <v>#N/A</v>
      </c>
      <c r="U407" s="31" t="e">
        <f aca="false">INDEX(Curves!$A$12:$AZ$907,$BZ407,CB407)</f>
        <v>#N/A</v>
      </c>
      <c r="V407" s="31" t="e">
        <f aca="false">INDEX(Curves!$A$12:$AZ$907,$BZ407,CC407)</f>
        <v>#N/A</v>
      </c>
      <c r="W407" s="31"/>
      <c r="X407" s="31" t="e">
        <f aca="false">INDEX(Curves!$A$12:$AZ$907,$BZ407,CE407)</f>
        <v>#N/A</v>
      </c>
      <c r="Y407" s="31" t="e">
        <f aca="false">INDEX(Curves!$A$12:$AZ$907,$BZ407,CF407)</f>
        <v>#N/A</v>
      </c>
      <c r="Z407" s="31" t="e">
        <f aca="false">INDEX(Curves!$A$12:$AZ$907,$BZ407,CG407)</f>
        <v>#N/A</v>
      </c>
      <c r="AA407" s="31"/>
      <c r="AB407" s="31" t="e">
        <f aca="false">INDEX(Curves!$A$12:$AZ$907,$BZ407,CI407)</f>
        <v>#N/A</v>
      </c>
      <c r="AC407" s="31" t="e">
        <f aca="false">INDEX(Curves!$A$12:$AZ$907,$BZ407,CJ407)</f>
        <v>#N/A</v>
      </c>
      <c r="AD407" s="31" t="e">
        <f aca="false">INDEX(Curves!$A$12:$AZ$907,$BZ407,CK407)</f>
        <v>#N/A</v>
      </c>
      <c r="AE407" s="31"/>
      <c r="AF407" s="31" t="e">
        <f aca="false">INDEX(Curves!$A$12:$AZ$907,$BZ407,CM407)</f>
        <v>#N/A</v>
      </c>
      <c r="AG407" s="31" t="e">
        <f aca="false">INDEX(Curves!$A$12:$AZ$907,$BZ407,CN407)</f>
        <v>#N/A</v>
      </c>
      <c r="AH407" s="31" t="e">
        <f aca="false">INDEX(Curves!$A$12:$AZ$907,$BZ407,CO407)</f>
        <v>#N/A</v>
      </c>
      <c r="AI407" s="31"/>
      <c r="AJ407" s="31" t="e">
        <f aca="false">INDEX(Curves!$A$12:$AZ$907,$BZ407,CQ407)</f>
        <v>#N/A</v>
      </c>
      <c r="AK407" s="31" t="e">
        <f aca="false">INDEX(Curves!$A$12:$AZ$907,$BZ407,CR407)</f>
        <v>#N/A</v>
      </c>
      <c r="AL407" s="31" t="e">
        <f aca="false">INDEX(Curves!$A$12:$AZ$907,$BZ407,CS407)</f>
        <v>#N/A</v>
      </c>
      <c r="AM407" s="31"/>
      <c r="AN407" s="31" t="e">
        <f aca="false">INDEX(Curves!$A$12:$AZ$907,$BZ407,CU407)</f>
        <v>#N/A</v>
      </c>
      <c r="AO407" s="31" t="e">
        <f aca="false">INDEX(Curves!$A$12:$AZ$907,$BZ407,CV407)</f>
        <v>#N/A</v>
      </c>
      <c r="AP407" s="31" t="e">
        <f aca="false">INDEX(Curves!$A$12:$AZ$907,$BZ407,CW407)</f>
        <v>#N/A</v>
      </c>
      <c r="AQ407" s="31"/>
      <c r="AR407" s="31" t="e">
        <f aca="false">INDEX(Curves!$A$12:$AZ$907,$BZ407,CY407)</f>
        <v>#N/A</v>
      </c>
      <c r="AS407" s="31" t="e">
        <f aca="false">INDEX(Curves!$A$12:$AZ$907,$BZ407,CZ407)</f>
        <v>#N/A</v>
      </c>
      <c r="AT407" s="31" t="e">
        <f aca="false">INDEX(Curves!$A$12:$AZ$907,$BZ407,DA407)</f>
        <v>#N/A</v>
      </c>
      <c r="AU407" s="31"/>
      <c r="AV407" s="31" t="e">
        <f aca="false">INDEX(Curves!$A$12:$AZ$907,$BZ407,DC407)</f>
        <v>#N/A</v>
      </c>
      <c r="AW407" s="31" t="e">
        <f aca="false">INDEX(Curves!$A$12:$AZ$907,$BZ407,DD407)</f>
        <v>#N/A</v>
      </c>
      <c r="AX407" s="31" t="e">
        <f aca="false">INDEX(Curves!$A$12:$AZ$907,$BZ407,DE407)</f>
        <v>#N/A</v>
      </c>
      <c r="AY407" s="31"/>
      <c r="AZ407" s="31" t="e">
        <f aca="false">INDEX(Curves!$A$12:$AZ$907,$BZ407,DG407)</f>
        <v>#N/A</v>
      </c>
      <c r="BA407" s="31" t="e">
        <f aca="false">INDEX(Curves!$A$12:$AZ$907,$BZ407,DH407)</f>
        <v>#N/A</v>
      </c>
      <c r="BB407" s="31" t="e">
        <f aca="false">INDEX(Curves!$A$12:$AZ$907,$BZ407,DI407)</f>
        <v>#N/A</v>
      </c>
      <c r="BC407" s="31"/>
      <c r="BD407" s="31" t="e">
        <f aca="false">INDEX(Curves!$A$12:$AZ$907,$BZ407,DK407)</f>
        <v>#N/A</v>
      </c>
      <c r="BE407" s="31" t="e">
        <f aca="false">INDEX(Curves!$A$12:$AZ$907,$BZ407,DL407)</f>
        <v>#N/A</v>
      </c>
      <c r="BF407" s="31" t="e">
        <f aca="false">INDEX(Curves!$A$12:$AZ$907,$BZ407,DM407)</f>
        <v>#N/A</v>
      </c>
      <c r="BG407" s="31"/>
      <c r="BH407" s="31" t="e">
        <f aca="false">INDEX(Curves!$A$12:$AZ$907,$BZ407,DO407)</f>
        <v>#N/A</v>
      </c>
      <c r="BI407" s="31" t="e">
        <f aca="false">INDEX(Curves!$A$12:$AZ$907,$BZ407,DP407)</f>
        <v>#N/A</v>
      </c>
      <c r="BJ407" s="31" t="e">
        <f aca="false">INDEX(Curves!$A$12:$AZ$907,$BZ407,DQ407)</f>
        <v>#N/A</v>
      </c>
      <c r="BK407" s="0"/>
      <c r="BL407" s="0"/>
      <c r="BM407" s="51" t="n">
        <f aca="false">BM406</f>
        <v>35916</v>
      </c>
      <c r="BN407" s="51" t="n">
        <f aca="false">EOMONTH(BM407,1)</f>
        <v>35976</v>
      </c>
      <c r="BO407" s="51" t="n">
        <f aca="false">EOMONTH(BN407,1)</f>
        <v>36007</v>
      </c>
      <c r="BP407" s="51" t="n">
        <f aca="false">EOMONTH(BO407,1)</f>
        <v>36038</v>
      </c>
      <c r="BQ407" s="51" t="n">
        <f aca="false">EOMONTH(BP407,1)</f>
        <v>36068</v>
      </c>
      <c r="BR407" s="51" t="n">
        <f aca="false">EOMONTH(BQ407,1)</f>
        <v>36099</v>
      </c>
      <c r="BS407" s="51" t="n">
        <f aca="false">EOMONTH(BR407,1)</f>
        <v>36129</v>
      </c>
      <c r="BT407" s="51" t="n">
        <f aca="false">EOMONTH(BS407,1)</f>
        <v>36160</v>
      </c>
      <c r="BU407" s="51" t="n">
        <f aca="false">EOMONTH(BT407,1)</f>
        <v>36191</v>
      </c>
      <c r="BV407" s="51" t="n">
        <f aca="false">EOMONTH(BU407,1)</f>
        <v>36219</v>
      </c>
      <c r="BW407" s="51" t="n">
        <f aca="false">EOMONTH(BV407,1)</f>
        <v>36250</v>
      </c>
      <c r="BX407" s="52"/>
      <c r="BZ407" s="34" t="e">
        <f aca="false">MATCH(C407,Curves!$C$12:$C$433,0)</f>
        <v>#N/A</v>
      </c>
      <c r="CA407" s="34" t="n">
        <f aca="false">MATCH(CONCATENATE("NG ",TEXT($BM407,"mmm-yyyy")),Curves!$11:$11,0)</f>
        <v>20</v>
      </c>
      <c r="CB407" s="34" t="n">
        <f aca="false">MATCH(CONCATENATE("B ",TEXT($BM407,"mmm-yyyy")),Curves!$11:$11,0)</f>
        <v>8</v>
      </c>
      <c r="CC407" s="34" t="n">
        <f aca="false">MATCH(CONCATENATE("DISC ",TEXT($BM407,"mmm-yyyy")),Curves!$11:$11,0)</f>
        <v>32</v>
      </c>
      <c r="CD407" s="34"/>
      <c r="CE407" s="34" t="n">
        <f aca="false">MATCH(CONCATENATE("NG ",TEXT($BN407,"mmm-yyyy")),Curves!$11:$11,0)</f>
        <v>21</v>
      </c>
      <c r="CF407" s="34" t="n">
        <f aca="false">MATCH(CONCATENATE("B ",TEXT($BN407,"mmm-yyyy")),Curves!$11:$11,0)</f>
        <v>9</v>
      </c>
      <c r="CG407" s="34" t="n">
        <f aca="false">MATCH(CONCATENATE("DISC ",TEXT($BN407,"mmm-yyyy")),Curves!$11:$11,0)</f>
        <v>33</v>
      </c>
      <c r="CH407" s="34"/>
      <c r="CI407" s="34" t="n">
        <f aca="false">MATCH(CONCATENATE("NG ",TEXT($BO407,"mmm-yyyy")),Curves!$11:$11,0)</f>
        <v>22</v>
      </c>
      <c r="CJ407" s="34" t="n">
        <f aca="false">MATCH(CONCATENATE("B ",TEXT($BO407,"mmm-yyyy")),Curves!$11:$11,0)</f>
        <v>10</v>
      </c>
      <c r="CK407" s="34" t="n">
        <f aca="false">MATCH(CONCATENATE("DISC ",TEXT($BO407,"mmm-yyyy")),Curves!$11:$11,0)</f>
        <v>34</v>
      </c>
      <c r="CL407" s="34"/>
      <c r="CM407" s="34" t="n">
        <f aca="false">MATCH(CONCATENATE("NG ",TEXT($BP407,"mmm-yyyy")),Curves!$11:$11,0)</f>
        <v>23</v>
      </c>
      <c r="CN407" s="34" t="n">
        <f aca="false">MATCH(CONCATENATE("B ",TEXT($BP407,"mmm-yyyy")),Curves!$11:$11,0)</f>
        <v>11</v>
      </c>
      <c r="CO407" s="34" t="n">
        <f aca="false">MATCH(CONCATENATE("DISC ",TEXT($BP407,"mmm-yyyy")),Curves!$11:$11,0)</f>
        <v>35</v>
      </c>
      <c r="CP407" s="34"/>
      <c r="CQ407" s="34" t="n">
        <f aca="false">MATCH(CONCATENATE("NG ",TEXT($BQ407,"mmm-yyyy")),Curves!$11:$11,0)</f>
        <v>24</v>
      </c>
      <c r="CR407" s="34" t="n">
        <f aca="false">MATCH(CONCATENATE("B ",TEXT($BQ407,"mmm-yyyy")),Curves!$11:$11,0)</f>
        <v>12</v>
      </c>
      <c r="CS407" s="34" t="n">
        <f aca="false">MATCH(CONCATENATE("DISC ",TEXT($BQ407,"mmm-yyyy")),Curves!$11:$11,0)</f>
        <v>36</v>
      </c>
      <c r="CT407" s="34"/>
      <c r="CU407" s="34" t="n">
        <f aca="false">MATCH(CONCATENATE("NG ",TEXT($BR407,"mmm-yyyy")),Curves!$11:$11,0)</f>
        <v>25</v>
      </c>
      <c r="CV407" s="34" t="n">
        <f aca="false">MATCH(CONCATENATE("B ",TEXT($BR407,"mmm-yyyy")),Curves!$11:$11,0)</f>
        <v>13</v>
      </c>
      <c r="CW407" s="34" t="n">
        <f aca="false">MATCH(CONCATENATE("DISC ",TEXT($BR407,"mmm-yyyy")),Curves!$11:$11,0)</f>
        <v>37</v>
      </c>
      <c r="CX407" s="34"/>
      <c r="CY407" s="34" t="n">
        <f aca="false">MATCH(CONCATENATE("NG ",TEXT($BS407,"mmm-yyyy")),Curves!$11:$11,0)</f>
        <v>26</v>
      </c>
      <c r="CZ407" s="34" t="n">
        <f aca="false">MATCH(CONCATENATE("B ",TEXT($BS407,"mmm-yyyy")),Curves!$11:$11,0)</f>
        <v>14</v>
      </c>
      <c r="DA407" s="34" t="n">
        <f aca="false">MATCH(CONCATENATE("DISC ",TEXT($BS407,"mmm-yyyy")),Curves!$11:$11,0)</f>
        <v>38</v>
      </c>
      <c r="DB407" s="34"/>
      <c r="DC407" s="34" t="n">
        <f aca="false">MATCH(CONCATENATE("NG ",TEXT($BT407,"mmm-yyyy")),Curves!$11:$11,0)</f>
        <v>27</v>
      </c>
      <c r="DD407" s="34" t="n">
        <f aca="false">MATCH(CONCATENATE("B ",TEXT($BT407,"mmm-yyyy")),Curves!$11:$11,0)</f>
        <v>15</v>
      </c>
      <c r="DE407" s="34" t="n">
        <f aca="false">MATCH(CONCATENATE("DISC ",TEXT($BT407,"mmm-yyyy")),Curves!$11:$11,0)</f>
        <v>39</v>
      </c>
      <c r="DF407" s="34"/>
      <c r="DG407" s="34" t="n">
        <f aca="false">MATCH(CONCATENATE("NG ",TEXT($BU407,"mmm-yyyy")),Curves!$11:$11,0)</f>
        <v>28</v>
      </c>
      <c r="DH407" s="34" t="n">
        <f aca="false">MATCH(CONCATENATE("B ",TEXT($BU407,"mmm-yyyy")),Curves!$11:$11,0)</f>
        <v>16</v>
      </c>
      <c r="DI407" s="34" t="n">
        <f aca="false">MATCH(CONCATENATE("DISC ",TEXT($BU407,"mmm-yyyy")),Curves!$11:$11,0)</f>
        <v>40</v>
      </c>
      <c r="DK407" s="34" t="n">
        <f aca="false">MATCH(CONCATENATE("NG ",TEXT($BV407,"mmm-yyyy")),Curves!$11:$11,0)</f>
        <v>29</v>
      </c>
      <c r="DL407" s="34" t="n">
        <f aca="false">MATCH(CONCATENATE("B ",TEXT($BV407,"mmm-yyyy")),Curves!$11:$11,0)</f>
        <v>17</v>
      </c>
      <c r="DM407" s="34" t="n">
        <f aca="false">MATCH(CONCATENATE("DISC ",TEXT($BV407,"mmm-yyyy")),Curves!$11:$11,0)</f>
        <v>41</v>
      </c>
      <c r="DO407" s="34" t="n">
        <f aca="false">MATCH(CONCATENATE("NG ",TEXT($BW407,"mmm-yyyy")),Curves!$11:$11,0)</f>
        <v>30</v>
      </c>
      <c r="DP407" s="34" t="n">
        <f aca="false">MATCH(CONCATENATE("B ",TEXT($BW407,"mmm-yyyy")),Curves!$11:$11,0)</f>
        <v>18</v>
      </c>
      <c r="DQ407" s="34" t="n">
        <f aca="false">MATCH(CONCATENATE("DISC ",TEXT($BW407,"mmm-yyyy")),Curves!$11:$11,0)</f>
        <v>42</v>
      </c>
    </row>
    <row r="408" customFormat="false" ht="12.75" hidden="false" customHeight="false" outlineLevel="0" collapsed="false">
      <c r="B408" s="26" t="str">
        <f aca="false">IF(C408&lt;&gt;"",IF(C408&gt;=(WORKDAY(EOMONTH(C408,0)+1,-2)),EOMONTH(EOMONTH(C408,0)+1,0)+1,EOMONTH(C408,0)+1),"")</f>
        <v/>
      </c>
      <c r="C408" s="45" t="str">
        <f aca="false">IF(Curves!C417&lt;&gt;"",Curves!C417,"")</f>
        <v/>
      </c>
      <c r="D408" s="46"/>
      <c r="E408" s="47" t="e">
        <f aca="false">(T408+U408)*V408</f>
        <v>#N/A</v>
      </c>
      <c r="F408" s="47" t="e">
        <f aca="false">(X408+Y408)*Z408</f>
        <v>#N/A</v>
      </c>
      <c r="G408" s="47" t="e">
        <f aca="false">(AB408+AC408)*AD408</f>
        <v>#N/A</v>
      </c>
      <c r="H408" s="47" t="e">
        <f aca="false">(AF408+AG408)*AH408</f>
        <v>#N/A</v>
      </c>
      <c r="I408" s="47" t="e">
        <f aca="false">(AJ408+AK408)*AL408</f>
        <v>#N/A</v>
      </c>
      <c r="J408" s="47" t="e">
        <f aca="false">(AN408+AO408)*AP408</f>
        <v>#N/A</v>
      </c>
      <c r="K408" s="47" t="e">
        <f aca="false">(AR408+AS408)*AT408</f>
        <v>#N/A</v>
      </c>
      <c r="L408" s="47" t="e">
        <f aca="false">(AV408+AW408)*AX408</f>
        <v>#N/A</v>
      </c>
      <c r="M408" s="47" t="e">
        <f aca="false">(AZ408+BA408)*BB408</f>
        <v>#N/A</v>
      </c>
      <c r="N408" s="47" t="e">
        <f aca="false">(BD408+BE408)*BF408</f>
        <v>#N/A</v>
      </c>
      <c r="O408" s="48" t="e">
        <f aca="false">(BH408+BI408)*BJ408</f>
        <v>#N/A</v>
      </c>
      <c r="P408" s="49" t="e">
        <f aca="false">MAX(E408:O408)</f>
        <v>#N/A</v>
      </c>
      <c r="Q408" s="49" t="e">
        <f aca="false">MIN(O408)</f>
        <v>#N/A</v>
      </c>
      <c r="R408" s="50" t="e">
        <f aca="false">P408-Q408</f>
        <v>#N/A</v>
      </c>
      <c r="T408" s="31" t="e">
        <f aca="false">INDEX(Curves!$A$12:$AZ$907,$BZ408,CA408)</f>
        <v>#N/A</v>
      </c>
      <c r="U408" s="31" t="e">
        <f aca="false">INDEX(Curves!$A$12:$AZ$907,$BZ408,CB408)</f>
        <v>#N/A</v>
      </c>
      <c r="V408" s="31" t="e">
        <f aca="false">INDEX(Curves!$A$12:$AZ$907,$BZ408,CC408)</f>
        <v>#N/A</v>
      </c>
      <c r="W408" s="31"/>
      <c r="X408" s="31" t="e">
        <f aca="false">INDEX(Curves!$A$12:$AZ$907,$BZ408,CE408)</f>
        <v>#N/A</v>
      </c>
      <c r="Y408" s="31" t="e">
        <f aca="false">INDEX(Curves!$A$12:$AZ$907,$BZ408,CF408)</f>
        <v>#N/A</v>
      </c>
      <c r="Z408" s="31" t="e">
        <f aca="false">INDEX(Curves!$A$12:$AZ$907,$BZ408,CG408)</f>
        <v>#N/A</v>
      </c>
      <c r="AA408" s="31"/>
      <c r="AB408" s="31" t="e">
        <f aca="false">INDEX(Curves!$A$12:$AZ$907,$BZ408,CI408)</f>
        <v>#N/A</v>
      </c>
      <c r="AC408" s="31" t="e">
        <f aca="false">INDEX(Curves!$A$12:$AZ$907,$BZ408,CJ408)</f>
        <v>#N/A</v>
      </c>
      <c r="AD408" s="31" t="e">
        <f aca="false">INDEX(Curves!$A$12:$AZ$907,$BZ408,CK408)</f>
        <v>#N/A</v>
      </c>
      <c r="AE408" s="31"/>
      <c r="AF408" s="31" t="e">
        <f aca="false">INDEX(Curves!$A$12:$AZ$907,$BZ408,CM408)</f>
        <v>#N/A</v>
      </c>
      <c r="AG408" s="31" t="e">
        <f aca="false">INDEX(Curves!$A$12:$AZ$907,$BZ408,CN408)</f>
        <v>#N/A</v>
      </c>
      <c r="AH408" s="31" t="e">
        <f aca="false">INDEX(Curves!$A$12:$AZ$907,$BZ408,CO408)</f>
        <v>#N/A</v>
      </c>
      <c r="AI408" s="31"/>
      <c r="AJ408" s="31" t="e">
        <f aca="false">INDEX(Curves!$A$12:$AZ$907,$BZ408,CQ408)</f>
        <v>#N/A</v>
      </c>
      <c r="AK408" s="31" t="e">
        <f aca="false">INDEX(Curves!$A$12:$AZ$907,$BZ408,CR408)</f>
        <v>#N/A</v>
      </c>
      <c r="AL408" s="31" t="e">
        <f aca="false">INDEX(Curves!$A$12:$AZ$907,$BZ408,CS408)</f>
        <v>#N/A</v>
      </c>
      <c r="AM408" s="31"/>
      <c r="AN408" s="31" t="e">
        <f aca="false">INDEX(Curves!$A$12:$AZ$907,$BZ408,CU408)</f>
        <v>#N/A</v>
      </c>
      <c r="AO408" s="31" t="e">
        <f aca="false">INDEX(Curves!$A$12:$AZ$907,$BZ408,CV408)</f>
        <v>#N/A</v>
      </c>
      <c r="AP408" s="31" t="e">
        <f aca="false">INDEX(Curves!$A$12:$AZ$907,$BZ408,CW408)</f>
        <v>#N/A</v>
      </c>
      <c r="AQ408" s="31"/>
      <c r="AR408" s="31" t="e">
        <f aca="false">INDEX(Curves!$A$12:$AZ$907,$BZ408,CY408)</f>
        <v>#N/A</v>
      </c>
      <c r="AS408" s="31" t="e">
        <f aca="false">INDEX(Curves!$A$12:$AZ$907,$BZ408,CZ408)</f>
        <v>#N/A</v>
      </c>
      <c r="AT408" s="31" t="e">
        <f aca="false">INDEX(Curves!$A$12:$AZ$907,$BZ408,DA408)</f>
        <v>#N/A</v>
      </c>
      <c r="AU408" s="31"/>
      <c r="AV408" s="31" t="e">
        <f aca="false">INDEX(Curves!$A$12:$AZ$907,$BZ408,DC408)</f>
        <v>#N/A</v>
      </c>
      <c r="AW408" s="31" t="e">
        <f aca="false">INDEX(Curves!$A$12:$AZ$907,$BZ408,DD408)</f>
        <v>#N/A</v>
      </c>
      <c r="AX408" s="31" t="e">
        <f aca="false">INDEX(Curves!$A$12:$AZ$907,$BZ408,DE408)</f>
        <v>#N/A</v>
      </c>
      <c r="AY408" s="31"/>
      <c r="AZ408" s="31" t="e">
        <f aca="false">INDEX(Curves!$A$12:$AZ$907,$BZ408,DG408)</f>
        <v>#N/A</v>
      </c>
      <c r="BA408" s="31" t="e">
        <f aca="false">INDEX(Curves!$A$12:$AZ$907,$BZ408,DH408)</f>
        <v>#N/A</v>
      </c>
      <c r="BB408" s="31" t="e">
        <f aca="false">INDEX(Curves!$A$12:$AZ$907,$BZ408,DI408)</f>
        <v>#N/A</v>
      </c>
      <c r="BC408" s="31"/>
      <c r="BD408" s="31" t="e">
        <f aca="false">INDEX(Curves!$A$12:$AZ$907,$BZ408,DK408)</f>
        <v>#N/A</v>
      </c>
      <c r="BE408" s="31" t="e">
        <f aca="false">INDEX(Curves!$A$12:$AZ$907,$BZ408,DL408)</f>
        <v>#N/A</v>
      </c>
      <c r="BF408" s="31" t="e">
        <f aca="false">INDEX(Curves!$A$12:$AZ$907,$BZ408,DM408)</f>
        <v>#N/A</v>
      </c>
      <c r="BG408" s="31"/>
      <c r="BH408" s="31" t="e">
        <f aca="false">INDEX(Curves!$A$12:$AZ$907,$BZ408,DO408)</f>
        <v>#N/A</v>
      </c>
      <c r="BI408" s="31" t="e">
        <f aca="false">INDEX(Curves!$A$12:$AZ$907,$BZ408,DP408)</f>
        <v>#N/A</v>
      </c>
      <c r="BJ408" s="31" t="e">
        <f aca="false">INDEX(Curves!$A$12:$AZ$907,$BZ408,DQ408)</f>
        <v>#N/A</v>
      </c>
      <c r="BK408" s="0"/>
      <c r="BL408" s="0"/>
      <c r="BM408" s="51" t="n">
        <f aca="false">BM407</f>
        <v>35916</v>
      </c>
      <c r="BN408" s="51" t="n">
        <f aca="false">EOMONTH(BM408,1)</f>
        <v>35976</v>
      </c>
      <c r="BO408" s="51" t="n">
        <f aca="false">EOMONTH(BN408,1)</f>
        <v>36007</v>
      </c>
      <c r="BP408" s="51" t="n">
        <f aca="false">EOMONTH(BO408,1)</f>
        <v>36038</v>
      </c>
      <c r="BQ408" s="51" t="n">
        <f aca="false">EOMONTH(BP408,1)</f>
        <v>36068</v>
      </c>
      <c r="BR408" s="51" t="n">
        <f aca="false">EOMONTH(BQ408,1)</f>
        <v>36099</v>
      </c>
      <c r="BS408" s="51" t="n">
        <f aca="false">EOMONTH(BR408,1)</f>
        <v>36129</v>
      </c>
      <c r="BT408" s="51" t="n">
        <f aca="false">EOMONTH(BS408,1)</f>
        <v>36160</v>
      </c>
      <c r="BU408" s="51" t="n">
        <f aca="false">EOMONTH(BT408,1)</f>
        <v>36191</v>
      </c>
      <c r="BV408" s="51" t="n">
        <f aca="false">EOMONTH(BU408,1)</f>
        <v>36219</v>
      </c>
      <c r="BW408" s="51" t="n">
        <f aca="false">EOMONTH(BV408,1)</f>
        <v>36250</v>
      </c>
      <c r="BX408" s="52"/>
      <c r="BZ408" s="34" t="e">
        <f aca="false">MATCH(C408,Curves!$C$12:$C$433,0)</f>
        <v>#N/A</v>
      </c>
      <c r="CA408" s="34" t="n">
        <f aca="false">MATCH(CONCATENATE("NG ",TEXT($BM408,"mmm-yyyy")),Curves!$11:$11,0)</f>
        <v>20</v>
      </c>
      <c r="CB408" s="34" t="n">
        <f aca="false">MATCH(CONCATENATE("B ",TEXT($BM408,"mmm-yyyy")),Curves!$11:$11,0)</f>
        <v>8</v>
      </c>
      <c r="CC408" s="34" t="n">
        <f aca="false">MATCH(CONCATENATE("DISC ",TEXT($BM408,"mmm-yyyy")),Curves!$11:$11,0)</f>
        <v>32</v>
      </c>
      <c r="CD408" s="34"/>
      <c r="CE408" s="34" t="n">
        <f aca="false">MATCH(CONCATENATE("NG ",TEXT($BN408,"mmm-yyyy")),Curves!$11:$11,0)</f>
        <v>21</v>
      </c>
      <c r="CF408" s="34" t="n">
        <f aca="false">MATCH(CONCATENATE("B ",TEXT($BN408,"mmm-yyyy")),Curves!$11:$11,0)</f>
        <v>9</v>
      </c>
      <c r="CG408" s="34" t="n">
        <f aca="false">MATCH(CONCATENATE("DISC ",TEXT($BN408,"mmm-yyyy")),Curves!$11:$11,0)</f>
        <v>33</v>
      </c>
      <c r="CH408" s="34"/>
      <c r="CI408" s="34" t="n">
        <f aca="false">MATCH(CONCATENATE("NG ",TEXT($BO408,"mmm-yyyy")),Curves!$11:$11,0)</f>
        <v>22</v>
      </c>
      <c r="CJ408" s="34" t="n">
        <f aca="false">MATCH(CONCATENATE("B ",TEXT($BO408,"mmm-yyyy")),Curves!$11:$11,0)</f>
        <v>10</v>
      </c>
      <c r="CK408" s="34" t="n">
        <f aca="false">MATCH(CONCATENATE("DISC ",TEXT($BO408,"mmm-yyyy")),Curves!$11:$11,0)</f>
        <v>34</v>
      </c>
      <c r="CL408" s="34"/>
      <c r="CM408" s="34" t="n">
        <f aca="false">MATCH(CONCATENATE("NG ",TEXT($BP408,"mmm-yyyy")),Curves!$11:$11,0)</f>
        <v>23</v>
      </c>
      <c r="CN408" s="34" t="n">
        <f aca="false">MATCH(CONCATENATE("B ",TEXT($BP408,"mmm-yyyy")),Curves!$11:$11,0)</f>
        <v>11</v>
      </c>
      <c r="CO408" s="34" t="n">
        <f aca="false">MATCH(CONCATENATE("DISC ",TEXT($BP408,"mmm-yyyy")),Curves!$11:$11,0)</f>
        <v>35</v>
      </c>
      <c r="CP408" s="34"/>
      <c r="CQ408" s="34" t="n">
        <f aca="false">MATCH(CONCATENATE("NG ",TEXT($BQ408,"mmm-yyyy")),Curves!$11:$11,0)</f>
        <v>24</v>
      </c>
      <c r="CR408" s="34" t="n">
        <f aca="false">MATCH(CONCATENATE("B ",TEXT($BQ408,"mmm-yyyy")),Curves!$11:$11,0)</f>
        <v>12</v>
      </c>
      <c r="CS408" s="34" t="n">
        <f aca="false">MATCH(CONCATENATE("DISC ",TEXT($BQ408,"mmm-yyyy")),Curves!$11:$11,0)</f>
        <v>36</v>
      </c>
      <c r="CT408" s="34"/>
      <c r="CU408" s="34" t="n">
        <f aca="false">MATCH(CONCATENATE("NG ",TEXT($BR408,"mmm-yyyy")),Curves!$11:$11,0)</f>
        <v>25</v>
      </c>
      <c r="CV408" s="34" t="n">
        <f aca="false">MATCH(CONCATENATE("B ",TEXT($BR408,"mmm-yyyy")),Curves!$11:$11,0)</f>
        <v>13</v>
      </c>
      <c r="CW408" s="34" t="n">
        <f aca="false">MATCH(CONCATENATE("DISC ",TEXT($BR408,"mmm-yyyy")),Curves!$11:$11,0)</f>
        <v>37</v>
      </c>
      <c r="CX408" s="34"/>
      <c r="CY408" s="34" t="n">
        <f aca="false">MATCH(CONCATENATE("NG ",TEXT($BS408,"mmm-yyyy")),Curves!$11:$11,0)</f>
        <v>26</v>
      </c>
      <c r="CZ408" s="34" t="n">
        <f aca="false">MATCH(CONCATENATE("B ",TEXT($BS408,"mmm-yyyy")),Curves!$11:$11,0)</f>
        <v>14</v>
      </c>
      <c r="DA408" s="34" t="n">
        <f aca="false">MATCH(CONCATENATE("DISC ",TEXT($BS408,"mmm-yyyy")),Curves!$11:$11,0)</f>
        <v>38</v>
      </c>
      <c r="DB408" s="34"/>
      <c r="DC408" s="34" t="n">
        <f aca="false">MATCH(CONCATENATE("NG ",TEXT($BT408,"mmm-yyyy")),Curves!$11:$11,0)</f>
        <v>27</v>
      </c>
      <c r="DD408" s="34" t="n">
        <f aca="false">MATCH(CONCATENATE("B ",TEXT($BT408,"mmm-yyyy")),Curves!$11:$11,0)</f>
        <v>15</v>
      </c>
      <c r="DE408" s="34" t="n">
        <f aca="false">MATCH(CONCATENATE("DISC ",TEXT($BT408,"mmm-yyyy")),Curves!$11:$11,0)</f>
        <v>39</v>
      </c>
      <c r="DF408" s="34"/>
      <c r="DG408" s="34" t="n">
        <f aca="false">MATCH(CONCATENATE("NG ",TEXT($BU408,"mmm-yyyy")),Curves!$11:$11,0)</f>
        <v>28</v>
      </c>
      <c r="DH408" s="34" t="n">
        <f aca="false">MATCH(CONCATENATE("B ",TEXT($BU408,"mmm-yyyy")),Curves!$11:$11,0)</f>
        <v>16</v>
      </c>
      <c r="DI408" s="34" t="n">
        <f aca="false">MATCH(CONCATENATE("DISC ",TEXT($BU408,"mmm-yyyy")),Curves!$11:$11,0)</f>
        <v>40</v>
      </c>
      <c r="DK408" s="34" t="n">
        <f aca="false">MATCH(CONCATENATE("NG ",TEXT($BV408,"mmm-yyyy")),Curves!$11:$11,0)</f>
        <v>29</v>
      </c>
      <c r="DL408" s="34" t="n">
        <f aca="false">MATCH(CONCATENATE("B ",TEXT($BV408,"mmm-yyyy")),Curves!$11:$11,0)</f>
        <v>17</v>
      </c>
      <c r="DM408" s="34" t="n">
        <f aca="false">MATCH(CONCATENATE("DISC ",TEXT($BV408,"mmm-yyyy")),Curves!$11:$11,0)</f>
        <v>41</v>
      </c>
      <c r="DO408" s="34" t="n">
        <f aca="false">MATCH(CONCATENATE("NG ",TEXT($BW408,"mmm-yyyy")),Curves!$11:$11,0)</f>
        <v>30</v>
      </c>
      <c r="DP408" s="34" t="n">
        <f aca="false">MATCH(CONCATENATE("B ",TEXT($BW408,"mmm-yyyy")),Curves!$11:$11,0)</f>
        <v>18</v>
      </c>
      <c r="DQ408" s="34" t="n">
        <f aca="false">MATCH(CONCATENATE("DISC ",TEXT($BW408,"mmm-yyyy")),Curves!$11:$11,0)</f>
        <v>42</v>
      </c>
    </row>
    <row r="409" customFormat="false" ht="12.75" hidden="false" customHeight="false" outlineLevel="0" collapsed="false">
      <c r="B409" s="26" t="str">
        <f aca="false">IF(C409&lt;&gt;"",IF(C409&gt;=(WORKDAY(EOMONTH(C409,0)+1,-2)),EOMONTH(EOMONTH(C409,0)+1,0)+1,EOMONTH(C409,0)+1),"")</f>
        <v/>
      </c>
      <c r="C409" s="45" t="str">
        <f aca="false">IF(Curves!C418&lt;&gt;"",Curves!C418,"")</f>
        <v/>
      </c>
      <c r="D409" s="46"/>
      <c r="E409" s="47" t="e">
        <f aca="false">(T409+U409)*V409</f>
        <v>#N/A</v>
      </c>
      <c r="F409" s="47" t="e">
        <f aca="false">(X409+Y409)*Z409</f>
        <v>#N/A</v>
      </c>
      <c r="G409" s="47" t="e">
        <f aca="false">(AB409+AC409)*AD409</f>
        <v>#N/A</v>
      </c>
      <c r="H409" s="47" t="e">
        <f aca="false">(AF409+AG409)*AH409</f>
        <v>#N/A</v>
      </c>
      <c r="I409" s="47" t="e">
        <f aca="false">(AJ409+AK409)*AL409</f>
        <v>#N/A</v>
      </c>
      <c r="J409" s="47" t="e">
        <f aca="false">(AN409+AO409)*AP409</f>
        <v>#N/A</v>
      </c>
      <c r="K409" s="47" t="e">
        <f aca="false">(AR409+AS409)*AT409</f>
        <v>#N/A</v>
      </c>
      <c r="L409" s="47" t="e">
        <f aca="false">(AV409+AW409)*AX409</f>
        <v>#N/A</v>
      </c>
      <c r="M409" s="47" t="e">
        <f aca="false">(AZ409+BA409)*BB409</f>
        <v>#N/A</v>
      </c>
      <c r="N409" s="47" t="e">
        <f aca="false">(BD409+BE409)*BF409</f>
        <v>#N/A</v>
      </c>
      <c r="O409" s="48" t="e">
        <f aca="false">(BH409+BI409)*BJ409</f>
        <v>#N/A</v>
      </c>
      <c r="P409" s="49" t="e">
        <f aca="false">MAX(E409:O409)</f>
        <v>#N/A</v>
      </c>
      <c r="Q409" s="49" t="e">
        <f aca="false">MIN(O409)</f>
        <v>#N/A</v>
      </c>
      <c r="R409" s="50" t="e">
        <f aca="false">P409-Q409</f>
        <v>#N/A</v>
      </c>
      <c r="T409" s="31" t="e">
        <f aca="false">INDEX(Curves!$A$12:$AZ$907,$BZ409,CA409)</f>
        <v>#N/A</v>
      </c>
      <c r="U409" s="31" t="e">
        <f aca="false">INDEX(Curves!$A$12:$AZ$907,$BZ409,CB409)</f>
        <v>#N/A</v>
      </c>
      <c r="V409" s="31" t="e">
        <f aca="false">INDEX(Curves!$A$12:$AZ$907,$BZ409,CC409)</f>
        <v>#N/A</v>
      </c>
      <c r="W409" s="31"/>
      <c r="X409" s="31" t="e">
        <f aca="false">INDEX(Curves!$A$12:$AZ$907,$BZ409,CE409)</f>
        <v>#N/A</v>
      </c>
      <c r="Y409" s="31" t="e">
        <f aca="false">INDEX(Curves!$A$12:$AZ$907,$BZ409,CF409)</f>
        <v>#N/A</v>
      </c>
      <c r="Z409" s="31" t="e">
        <f aca="false">INDEX(Curves!$A$12:$AZ$907,$BZ409,CG409)</f>
        <v>#N/A</v>
      </c>
      <c r="AA409" s="31"/>
      <c r="AB409" s="31" t="e">
        <f aca="false">INDEX(Curves!$A$12:$AZ$907,$BZ409,CI409)</f>
        <v>#N/A</v>
      </c>
      <c r="AC409" s="31" t="e">
        <f aca="false">INDEX(Curves!$A$12:$AZ$907,$BZ409,CJ409)</f>
        <v>#N/A</v>
      </c>
      <c r="AD409" s="31" t="e">
        <f aca="false">INDEX(Curves!$A$12:$AZ$907,$BZ409,CK409)</f>
        <v>#N/A</v>
      </c>
      <c r="AE409" s="31"/>
      <c r="AF409" s="31" t="e">
        <f aca="false">INDEX(Curves!$A$12:$AZ$907,$BZ409,CM409)</f>
        <v>#N/A</v>
      </c>
      <c r="AG409" s="31" t="e">
        <f aca="false">INDEX(Curves!$A$12:$AZ$907,$BZ409,CN409)</f>
        <v>#N/A</v>
      </c>
      <c r="AH409" s="31" t="e">
        <f aca="false">INDEX(Curves!$A$12:$AZ$907,$BZ409,CO409)</f>
        <v>#N/A</v>
      </c>
      <c r="AI409" s="31"/>
      <c r="AJ409" s="31" t="e">
        <f aca="false">INDEX(Curves!$A$12:$AZ$907,$BZ409,CQ409)</f>
        <v>#N/A</v>
      </c>
      <c r="AK409" s="31" t="e">
        <f aca="false">INDEX(Curves!$A$12:$AZ$907,$BZ409,CR409)</f>
        <v>#N/A</v>
      </c>
      <c r="AL409" s="31" t="e">
        <f aca="false">INDEX(Curves!$A$12:$AZ$907,$BZ409,CS409)</f>
        <v>#N/A</v>
      </c>
      <c r="AM409" s="31"/>
      <c r="AN409" s="31" t="e">
        <f aca="false">INDEX(Curves!$A$12:$AZ$907,$BZ409,CU409)</f>
        <v>#N/A</v>
      </c>
      <c r="AO409" s="31" t="e">
        <f aca="false">INDEX(Curves!$A$12:$AZ$907,$BZ409,CV409)</f>
        <v>#N/A</v>
      </c>
      <c r="AP409" s="31" t="e">
        <f aca="false">INDEX(Curves!$A$12:$AZ$907,$BZ409,CW409)</f>
        <v>#N/A</v>
      </c>
      <c r="AQ409" s="31"/>
      <c r="AR409" s="31" t="e">
        <f aca="false">INDEX(Curves!$A$12:$AZ$907,$BZ409,CY409)</f>
        <v>#N/A</v>
      </c>
      <c r="AS409" s="31" t="e">
        <f aca="false">INDEX(Curves!$A$12:$AZ$907,$BZ409,CZ409)</f>
        <v>#N/A</v>
      </c>
      <c r="AT409" s="31" t="e">
        <f aca="false">INDEX(Curves!$A$12:$AZ$907,$BZ409,DA409)</f>
        <v>#N/A</v>
      </c>
      <c r="AU409" s="31"/>
      <c r="AV409" s="31" t="e">
        <f aca="false">INDEX(Curves!$A$12:$AZ$907,$BZ409,DC409)</f>
        <v>#N/A</v>
      </c>
      <c r="AW409" s="31" t="e">
        <f aca="false">INDEX(Curves!$A$12:$AZ$907,$BZ409,DD409)</f>
        <v>#N/A</v>
      </c>
      <c r="AX409" s="31" t="e">
        <f aca="false">INDEX(Curves!$A$12:$AZ$907,$BZ409,DE409)</f>
        <v>#N/A</v>
      </c>
      <c r="AY409" s="31"/>
      <c r="AZ409" s="31" t="e">
        <f aca="false">INDEX(Curves!$A$12:$AZ$907,$BZ409,DG409)</f>
        <v>#N/A</v>
      </c>
      <c r="BA409" s="31" t="e">
        <f aca="false">INDEX(Curves!$A$12:$AZ$907,$BZ409,DH409)</f>
        <v>#N/A</v>
      </c>
      <c r="BB409" s="31" t="e">
        <f aca="false">INDEX(Curves!$A$12:$AZ$907,$BZ409,DI409)</f>
        <v>#N/A</v>
      </c>
      <c r="BC409" s="31"/>
      <c r="BD409" s="31" t="e">
        <f aca="false">INDEX(Curves!$A$12:$AZ$907,$BZ409,DK409)</f>
        <v>#N/A</v>
      </c>
      <c r="BE409" s="31" t="e">
        <f aca="false">INDEX(Curves!$A$12:$AZ$907,$BZ409,DL409)</f>
        <v>#N/A</v>
      </c>
      <c r="BF409" s="31" t="e">
        <f aca="false">INDEX(Curves!$A$12:$AZ$907,$BZ409,DM409)</f>
        <v>#N/A</v>
      </c>
      <c r="BG409" s="31"/>
      <c r="BH409" s="31" t="e">
        <f aca="false">INDEX(Curves!$A$12:$AZ$907,$BZ409,DO409)</f>
        <v>#N/A</v>
      </c>
      <c r="BI409" s="31" t="e">
        <f aca="false">INDEX(Curves!$A$12:$AZ$907,$BZ409,DP409)</f>
        <v>#N/A</v>
      </c>
      <c r="BJ409" s="31" t="e">
        <f aca="false">INDEX(Curves!$A$12:$AZ$907,$BZ409,DQ409)</f>
        <v>#N/A</v>
      </c>
      <c r="BK409" s="0"/>
      <c r="BL409" s="0"/>
      <c r="BM409" s="51" t="n">
        <f aca="false">BM408</f>
        <v>35916</v>
      </c>
      <c r="BN409" s="51" t="n">
        <f aca="false">EOMONTH(BM409,1)</f>
        <v>35976</v>
      </c>
      <c r="BO409" s="51" t="n">
        <f aca="false">EOMONTH(BN409,1)</f>
        <v>36007</v>
      </c>
      <c r="BP409" s="51" t="n">
        <f aca="false">EOMONTH(BO409,1)</f>
        <v>36038</v>
      </c>
      <c r="BQ409" s="51" t="n">
        <f aca="false">EOMONTH(BP409,1)</f>
        <v>36068</v>
      </c>
      <c r="BR409" s="51" t="n">
        <f aca="false">EOMONTH(BQ409,1)</f>
        <v>36099</v>
      </c>
      <c r="BS409" s="51" t="n">
        <f aca="false">EOMONTH(BR409,1)</f>
        <v>36129</v>
      </c>
      <c r="BT409" s="51" t="n">
        <f aca="false">EOMONTH(BS409,1)</f>
        <v>36160</v>
      </c>
      <c r="BU409" s="51" t="n">
        <f aca="false">EOMONTH(BT409,1)</f>
        <v>36191</v>
      </c>
      <c r="BV409" s="51" t="n">
        <f aca="false">EOMONTH(BU409,1)</f>
        <v>36219</v>
      </c>
      <c r="BW409" s="51" t="n">
        <f aca="false">EOMONTH(BV409,1)</f>
        <v>36250</v>
      </c>
      <c r="BX409" s="52"/>
      <c r="BZ409" s="34" t="e">
        <f aca="false">MATCH(C409,Curves!$C$12:$C$433,0)</f>
        <v>#N/A</v>
      </c>
      <c r="CA409" s="34" t="n">
        <f aca="false">MATCH(CONCATENATE("NG ",TEXT($BM409,"mmm-yyyy")),Curves!$11:$11,0)</f>
        <v>20</v>
      </c>
      <c r="CB409" s="34" t="n">
        <f aca="false">MATCH(CONCATENATE("B ",TEXT($BM409,"mmm-yyyy")),Curves!$11:$11,0)</f>
        <v>8</v>
      </c>
      <c r="CC409" s="34" t="n">
        <f aca="false">MATCH(CONCATENATE("DISC ",TEXT($BM409,"mmm-yyyy")),Curves!$11:$11,0)</f>
        <v>32</v>
      </c>
      <c r="CD409" s="34"/>
      <c r="CE409" s="34" t="n">
        <f aca="false">MATCH(CONCATENATE("NG ",TEXT($BN409,"mmm-yyyy")),Curves!$11:$11,0)</f>
        <v>21</v>
      </c>
      <c r="CF409" s="34" t="n">
        <f aca="false">MATCH(CONCATENATE("B ",TEXT($BN409,"mmm-yyyy")),Curves!$11:$11,0)</f>
        <v>9</v>
      </c>
      <c r="CG409" s="34" t="n">
        <f aca="false">MATCH(CONCATENATE("DISC ",TEXT($BN409,"mmm-yyyy")),Curves!$11:$11,0)</f>
        <v>33</v>
      </c>
      <c r="CH409" s="34"/>
      <c r="CI409" s="34" t="n">
        <f aca="false">MATCH(CONCATENATE("NG ",TEXT($BO409,"mmm-yyyy")),Curves!$11:$11,0)</f>
        <v>22</v>
      </c>
      <c r="CJ409" s="34" t="n">
        <f aca="false">MATCH(CONCATENATE("B ",TEXT($BO409,"mmm-yyyy")),Curves!$11:$11,0)</f>
        <v>10</v>
      </c>
      <c r="CK409" s="34" t="n">
        <f aca="false">MATCH(CONCATENATE("DISC ",TEXT($BO409,"mmm-yyyy")),Curves!$11:$11,0)</f>
        <v>34</v>
      </c>
      <c r="CL409" s="34"/>
      <c r="CM409" s="34" t="n">
        <f aca="false">MATCH(CONCATENATE("NG ",TEXT($BP409,"mmm-yyyy")),Curves!$11:$11,0)</f>
        <v>23</v>
      </c>
      <c r="CN409" s="34" t="n">
        <f aca="false">MATCH(CONCATENATE("B ",TEXT($BP409,"mmm-yyyy")),Curves!$11:$11,0)</f>
        <v>11</v>
      </c>
      <c r="CO409" s="34" t="n">
        <f aca="false">MATCH(CONCATENATE("DISC ",TEXT($BP409,"mmm-yyyy")),Curves!$11:$11,0)</f>
        <v>35</v>
      </c>
      <c r="CP409" s="34"/>
      <c r="CQ409" s="34" t="n">
        <f aca="false">MATCH(CONCATENATE("NG ",TEXT($BQ409,"mmm-yyyy")),Curves!$11:$11,0)</f>
        <v>24</v>
      </c>
      <c r="CR409" s="34" t="n">
        <f aca="false">MATCH(CONCATENATE("B ",TEXT($BQ409,"mmm-yyyy")),Curves!$11:$11,0)</f>
        <v>12</v>
      </c>
      <c r="CS409" s="34" t="n">
        <f aca="false">MATCH(CONCATENATE("DISC ",TEXT($BQ409,"mmm-yyyy")),Curves!$11:$11,0)</f>
        <v>36</v>
      </c>
      <c r="CT409" s="34"/>
      <c r="CU409" s="34" t="n">
        <f aca="false">MATCH(CONCATENATE("NG ",TEXT($BR409,"mmm-yyyy")),Curves!$11:$11,0)</f>
        <v>25</v>
      </c>
      <c r="CV409" s="34" t="n">
        <f aca="false">MATCH(CONCATENATE("B ",TEXT($BR409,"mmm-yyyy")),Curves!$11:$11,0)</f>
        <v>13</v>
      </c>
      <c r="CW409" s="34" t="n">
        <f aca="false">MATCH(CONCATENATE("DISC ",TEXT($BR409,"mmm-yyyy")),Curves!$11:$11,0)</f>
        <v>37</v>
      </c>
      <c r="CX409" s="34"/>
      <c r="CY409" s="34" t="n">
        <f aca="false">MATCH(CONCATENATE("NG ",TEXT($BS409,"mmm-yyyy")),Curves!$11:$11,0)</f>
        <v>26</v>
      </c>
      <c r="CZ409" s="34" t="n">
        <f aca="false">MATCH(CONCATENATE("B ",TEXT($BS409,"mmm-yyyy")),Curves!$11:$11,0)</f>
        <v>14</v>
      </c>
      <c r="DA409" s="34" t="n">
        <f aca="false">MATCH(CONCATENATE("DISC ",TEXT($BS409,"mmm-yyyy")),Curves!$11:$11,0)</f>
        <v>38</v>
      </c>
      <c r="DB409" s="34"/>
      <c r="DC409" s="34" t="n">
        <f aca="false">MATCH(CONCATENATE("NG ",TEXT($BT409,"mmm-yyyy")),Curves!$11:$11,0)</f>
        <v>27</v>
      </c>
      <c r="DD409" s="34" t="n">
        <f aca="false">MATCH(CONCATENATE("B ",TEXT($BT409,"mmm-yyyy")),Curves!$11:$11,0)</f>
        <v>15</v>
      </c>
      <c r="DE409" s="34" t="n">
        <f aca="false">MATCH(CONCATENATE("DISC ",TEXT($BT409,"mmm-yyyy")),Curves!$11:$11,0)</f>
        <v>39</v>
      </c>
      <c r="DF409" s="34"/>
      <c r="DG409" s="34" t="n">
        <f aca="false">MATCH(CONCATENATE("NG ",TEXT($BU409,"mmm-yyyy")),Curves!$11:$11,0)</f>
        <v>28</v>
      </c>
      <c r="DH409" s="34" t="n">
        <f aca="false">MATCH(CONCATENATE("B ",TEXT($BU409,"mmm-yyyy")),Curves!$11:$11,0)</f>
        <v>16</v>
      </c>
      <c r="DI409" s="34" t="n">
        <f aca="false">MATCH(CONCATENATE("DISC ",TEXT($BU409,"mmm-yyyy")),Curves!$11:$11,0)</f>
        <v>40</v>
      </c>
      <c r="DK409" s="34" t="n">
        <f aca="false">MATCH(CONCATENATE("NG ",TEXT($BV409,"mmm-yyyy")),Curves!$11:$11,0)</f>
        <v>29</v>
      </c>
      <c r="DL409" s="34" t="n">
        <f aca="false">MATCH(CONCATENATE("B ",TEXT($BV409,"mmm-yyyy")),Curves!$11:$11,0)</f>
        <v>17</v>
      </c>
      <c r="DM409" s="34" t="n">
        <f aca="false">MATCH(CONCATENATE("DISC ",TEXT($BV409,"mmm-yyyy")),Curves!$11:$11,0)</f>
        <v>41</v>
      </c>
      <c r="DO409" s="34" t="n">
        <f aca="false">MATCH(CONCATENATE("NG ",TEXT($BW409,"mmm-yyyy")),Curves!$11:$11,0)</f>
        <v>30</v>
      </c>
      <c r="DP409" s="34" t="n">
        <f aca="false">MATCH(CONCATENATE("B ",TEXT($BW409,"mmm-yyyy")),Curves!$11:$11,0)</f>
        <v>18</v>
      </c>
      <c r="DQ409" s="34" t="n">
        <f aca="false">MATCH(CONCATENATE("DISC ",TEXT($BW409,"mmm-yyyy")),Curves!$11:$11,0)</f>
        <v>42</v>
      </c>
    </row>
    <row r="410" customFormat="false" ht="12.75" hidden="false" customHeight="false" outlineLevel="0" collapsed="false">
      <c r="B410" s="26" t="str">
        <f aca="false">IF(C410&lt;&gt;"",IF(C410&gt;=(WORKDAY(EOMONTH(C410,0)+1,-2)),EOMONTH(EOMONTH(C410,0)+1,0)+1,EOMONTH(C410,0)+1),"")</f>
        <v/>
      </c>
      <c r="C410" s="45" t="str">
        <f aca="false">IF(Curves!C419&lt;&gt;"",Curves!C419,"")</f>
        <v/>
      </c>
      <c r="D410" s="46"/>
      <c r="E410" s="47" t="e">
        <f aca="false">(T410+U410)*V410</f>
        <v>#N/A</v>
      </c>
      <c r="F410" s="47" t="e">
        <f aca="false">(X410+Y410)*Z410</f>
        <v>#N/A</v>
      </c>
      <c r="G410" s="47" t="e">
        <f aca="false">(AB410+AC410)*AD410</f>
        <v>#N/A</v>
      </c>
      <c r="H410" s="47" t="e">
        <f aca="false">(AF410+AG410)*AH410</f>
        <v>#N/A</v>
      </c>
      <c r="I410" s="47" t="e">
        <f aca="false">(AJ410+AK410)*AL410</f>
        <v>#N/A</v>
      </c>
      <c r="J410" s="47" t="e">
        <f aca="false">(AN410+AO410)*AP410</f>
        <v>#N/A</v>
      </c>
      <c r="K410" s="47" t="e">
        <f aca="false">(AR410+AS410)*AT410</f>
        <v>#N/A</v>
      </c>
      <c r="L410" s="47" t="e">
        <f aca="false">(AV410+AW410)*AX410</f>
        <v>#N/A</v>
      </c>
      <c r="M410" s="47" t="e">
        <f aca="false">(AZ410+BA410)*BB410</f>
        <v>#N/A</v>
      </c>
      <c r="N410" s="47" t="e">
        <f aca="false">(BD410+BE410)*BF410</f>
        <v>#N/A</v>
      </c>
      <c r="O410" s="48" t="e">
        <f aca="false">(BH410+BI410)*BJ410</f>
        <v>#N/A</v>
      </c>
      <c r="P410" s="49" t="e">
        <f aca="false">MAX(E410:O410)</f>
        <v>#N/A</v>
      </c>
      <c r="Q410" s="49" t="e">
        <f aca="false">MIN(O410)</f>
        <v>#N/A</v>
      </c>
      <c r="R410" s="50" t="e">
        <f aca="false">P410-Q410</f>
        <v>#N/A</v>
      </c>
      <c r="T410" s="31" t="e">
        <f aca="false">INDEX(Curves!$A$12:$AZ$907,$BZ410,CA410)</f>
        <v>#N/A</v>
      </c>
      <c r="U410" s="31" t="e">
        <f aca="false">INDEX(Curves!$A$12:$AZ$907,$BZ410,CB410)</f>
        <v>#N/A</v>
      </c>
      <c r="V410" s="31" t="e">
        <f aca="false">INDEX(Curves!$A$12:$AZ$907,$BZ410,CC410)</f>
        <v>#N/A</v>
      </c>
      <c r="W410" s="31"/>
      <c r="X410" s="31" t="e">
        <f aca="false">INDEX(Curves!$A$12:$AZ$907,$BZ410,CE410)</f>
        <v>#N/A</v>
      </c>
      <c r="Y410" s="31" t="e">
        <f aca="false">INDEX(Curves!$A$12:$AZ$907,$BZ410,CF410)</f>
        <v>#N/A</v>
      </c>
      <c r="Z410" s="31" t="e">
        <f aca="false">INDEX(Curves!$A$12:$AZ$907,$BZ410,CG410)</f>
        <v>#N/A</v>
      </c>
      <c r="AA410" s="31"/>
      <c r="AB410" s="31" t="e">
        <f aca="false">INDEX(Curves!$A$12:$AZ$907,$BZ410,CI410)</f>
        <v>#N/A</v>
      </c>
      <c r="AC410" s="31" t="e">
        <f aca="false">INDEX(Curves!$A$12:$AZ$907,$BZ410,CJ410)</f>
        <v>#N/A</v>
      </c>
      <c r="AD410" s="31" t="e">
        <f aca="false">INDEX(Curves!$A$12:$AZ$907,$BZ410,CK410)</f>
        <v>#N/A</v>
      </c>
      <c r="AE410" s="31"/>
      <c r="AF410" s="31" t="e">
        <f aca="false">INDEX(Curves!$A$12:$AZ$907,$BZ410,CM410)</f>
        <v>#N/A</v>
      </c>
      <c r="AG410" s="31" t="e">
        <f aca="false">INDEX(Curves!$A$12:$AZ$907,$BZ410,CN410)</f>
        <v>#N/A</v>
      </c>
      <c r="AH410" s="31" t="e">
        <f aca="false">INDEX(Curves!$A$12:$AZ$907,$BZ410,CO410)</f>
        <v>#N/A</v>
      </c>
      <c r="AI410" s="31"/>
      <c r="AJ410" s="31" t="e">
        <f aca="false">INDEX(Curves!$A$12:$AZ$907,$BZ410,CQ410)</f>
        <v>#N/A</v>
      </c>
      <c r="AK410" s="31" t="e">
        <f aca="false">INDEX(Curves!$A$12:$AZ$907,$BZ410,CR410)</f>
        <v>#N/A</v>
      </c>
      <c r="AL410" s="31" t="e">
        <f aca="false">INDEX(Curves!$A$12:$AZ$907,$BZ410,CS410)</f>
        <v>#N/A</v>
      </c>
      <c r="AM410" s="31"/>
      <c r="AN410" s="31" t="e">
        <f aca="false">INDEX(Curves!$A$12:$AZ$907,$BZ410,CU410)</f>
        <v>#N/A</v>
      </c>
      <c r="AO410" s="31" t="e">
        <f aca="false">INDEX(Curves!$A$12:$AZ$907,$BZ410,CV410)</f>
        <v>#N/A</v>
      </c>
      <c r="AP410" s="31" t="e">
        <f aca="false">INDEX(Curves!$A$12:$AZ$907,$BZ410,CW410)</f>
        <v>#N/A</v>
      </c>
      <c r="AQ410" s="31"/>
      <c r="AR410" s="31" t="e">
        <f aca="false">INDEX(Curves!$A$12:$AZ$907,$BZ410,CY410)</f>
        <v>#N/A</v>
      </c>
      <c r="AS410" s="31" t="e">
        <f aca="false">INDEX(Curves!$A$12:$AZ$907,$BZ410,CZ410)</f>
        <v>#N/A</v>
      </c>
      <c r="AT410" s="31" t="e">
        <f aca="false">INDEX(Curves!$A$12:$AZ$907,$BZ410,DA410)</f>
        <v>#N/A</v>
      </c>
      <c r="AU410" s="31"/>
      <c r="AV410" s="31" t="e">
        <f aca="false">INDEX(Curves!$A$12:$AZ$907,$BZ410,DC410)</f>
        <v>#N/A</v>
      </c>
      <c r="AW410" s="31" t="e">
        <f aca="false">INDEX(Curves!$A$12:$AZ$907,$BZ410,DD410)</f>
        <v>#N/A</v>
      </c>
      <c r="AX410" s="31" t="e">
        <f aca="false">INDEX(Curves!$A$12:$AZ$907,$BZ410,DE410)</f>
        <v>#N/A</v>
      </c>
      <c r="AY410" s="31"/>
      <c r="AZ410" s="31" t="e">
        <f aca="false">INDEX(Curves!$A$12:$AZ$907,$BZ410,DG410)</f>
        <v>#N/A</v>
      </c>
      <c r="BA410" s="31" t="e">
        <f aca="false">INDEX(Curves!$A$12:$AZ$907,$BZ410,DH410)</f>
        <v>#N/A</v>
      </c>
      <c r="BB410" s="31" t="e">
        <f aca="false">INDEX(Curves!$A$12:$AZ$907,$BZ410,DI410)</f>
        <v>#N/A</v>
      </c>
      <c r="BC410" s="31"/>
      <c r="BD410" s="31" t="e">
        <f aca="false">INDEX(Curves!$A$12:$AZ$907,$BZ410,DK410)</f>
        <v>#N/A</v>
      </c>
      <c r="BE410" s="31" t="e">
        <f aca="false">INDEX(Curves!$A$12:$AZ$907,$BZ410,DL410)</f>
        <v>#N/A</v>
      </c>
      <c r="BF410" s="31" t="e">
        <f aca="false">INDEX(Curves!$A$12:$AZ$907,$BZ410,DM410)</f>
        <v>#N/A</v>
      </c>
      <c r="BG410" s="31"/>
      <c r="BH410" s="31" t="e">
        <f aca="false">INDEX(Curves!$A$12:$AZ$907,$BZ410,DO410)</f>
        <v>#N/A</v>
      </c>
      <c r="BI410" s="31" t="e">
        <f aca="false">INDEX(Curves!$A$12:$AZ$907,$BZ410,DP410)</f>
        <v>#N/A</v>
      </c>
      <c r="BJ410" s="31" t="e">
        <f aca="false">INDEX(Curves!$A$12:$AZ$907,$BZ410,DQ410)</f>
        <v>#N/A</v>
      </c>
      <c r="BK410" s="0"/>
      <c r="BL410" s="0"/>
      <c r="BM410" s="51" t="n">
        <f aca="false">BM409</f>
        <v>35916</v>
      </c>
      <c r="BN410" s="51" t="n">
        <f aca="false">EOMONTH(BM410,1)</f>
        <v>35976</v>
      </c>
      <c r="BO410" s="51" t="n">
        <f aca="false">EOMONTH(BN410,1)</f>
        <v>36007</v>
      </c>
      <c r="BP410" s="51" t="n">
        <f aca="false">EOMONTH(BO410,1)</f>
        <v>36038</v>
      </c>
      <c r="BQ410" s="51" t="n">
        <f aca="false">EOMONTH(BP410,1)</f>
        <v>36068</v>
      </c>
      <c r="BR410" s="51" t="n">
        <f aca="false">EOMONTH(BQ410,1)</f>
        <v>36099</v>
      </c>
      <c r="BS410" s="51" t="n">
        <f aca="false">EOMONTH(BR410,1)</f>
        <v>36129</v>
      </c>
      <c r="BT410" s="51" t="n">
        <f aca="false">EOMONTH(BS410,1)</f>
        <v>36160</v>
      </c>
      <c r="BU410" s="51" t="n">
        <f aca="false">EOMONTH(BT410,1)</f>
        <v>36191</v>
      </c>
      <c r="BV410" s="51" t="n">
        <f aca="false">EOMONTH(BU410,1)</f>
        <v>36219</v>
      </c>
      <c r="BW410" s="51" t="n">
        <f aca="false">EOMONTH(BV410,1)</f>
        <v>36250</v>
      </c>
      <c r="BX410" s="52"/>
      <c r="BZ410" s="34" t="e">
        <f aca="false">MATCH(C410,Curves!$C$12:$C$433,0)</f>
        <v>#N/A</v>
      </c>
      <c r="CA410" s="34" t="n">
        <f aca="false">MATCH(CONCATENATE("NG ",TEXT($BM410,"mmm-yyyy")),Curves!$11:$11,0)</f>
        <v>20</v>
      </c>
      <c r="CB410" s="34" t="n">
        <f aca="false">MATCH(CONCATENATE("B ",TEXT($BM410,"mmm-yyyy")),Curves!$11:$11,0)</f>
        <v>8</v>
      </c>
      <c r="CC410" s="34" t="n">
        <f aca="false">MATCH(CONCATENATE("DISC ",TEXT($BM410,"mmm-yyyy")),Curves!$11:$11,0)</f>
        <v>32</v>
      </c>
      <c r="CD410" s="34"/>
      <c r="CE410" s="34" t="n">
        <f aca="false">MATCH(CONCATENATE("NG ",TEXT($BN410,"mmm-yyyy")),Curves!$11:$11,0)</f>
        <v>21</v>
      </c>
      <c r="CF410" s="34" t="n">
        <f aca="false">MATCH(CONCATENATE("B ",TEXT($BN410,"mmm-yyyy")),Curves!$11:$11,0)</f>
        <v>9</v>
      </c>
      <c r="CG410" s="34" t="n">
        <f aca="false">MATCH(CONCATENATE("DISC ",TEXT($BN410,"mmm-yyyy")),Curves!$11:$11,0)</f>
        <v>33</v>
      </c>
      <c r="CH410" s="34"/>
      <c r="CI410" s="34" t="n">
        <f aca="false">MATCH(CONCATENATE("NG ",TEXT($BO410,"mmm-yyyy")),Curves!$11:$11,0)</f>
        <v>22</v>
      </c>
      <c r="CJ410" s="34" t="n">
        <f aca="false">MATCH(CONCATENATE("B ",TEXT($BO410,"mmm-yyyy")),Curves!$11:$11,0)</f>
        <v>10</v>
      </c>
      <c r="CK410" s="34" t="n">
        <f aca="false">MATCH(CONCATENATE("DISC ",TEXT($BO410,"mmm-yyyy")),Curves!$11:$11,0)</f>
        <v>34</v>
      </c>
      <c r="CL410" s="34"/>
      <c r="CM410" s="34" t="n">
        <f aca="false">MATCH(CONCATENATE("NG ",TEXT($BP410,"mmm-yyyy")),Curves!$11:$11,0)</f>
        <v>23</v>
      </c>
      <c r="CN410" s="34" t="n">
        <f aca="false">MATCH(CONCATENATE("B ",TEXT($BP410,"mmm-yyyy")),Curves!$11:$11,0)</f>
        <v>11</v>
      </c>
      <c r="CO410" s="34" t="n">
        <f aca="false">MATCH(CONCATENATE("DISC ",TEXT($BP410,"mmm-yyyy")),Curves!$11:$11,0)</f>
        <v>35</v>
      </c>
      <c r="CP410" s="34"/>
      <c r="CQ410" s="34" t="n">
        <f aca="false">MATCH(CONCATENATE("NG ",TEXT($BQ410,"mmm-yyyy")),Curves!$11:$11,0)</f>
        <v>24</v>
      </c>
      <c r="CR410" s="34" t="n">
        <f aca="false">MATCH(CONCATENATE("B ",TEXT($BQ410,"mmm-yyyy")),Curves!$11:$11,0)</f>
        <v>12</v>
      </c>
      <c r="CS410" s="34" t="n">
        <f aca="false">MATCH(CONCATENATE("DISC ",TEXT($BQ410,"mmm-yyyy")),Curves!$11:$11,0)</f>
        <v>36</v>
      </c>
      <c r="CT410" s="34"/>
      <c r="CU410" s="34" t="n">
        <f aca="false">MATCH(CONCATENATE("NG ",TEXT($BR410,"mmm-yyyy")),Curves!$11:$11,0)</f>
        <v>25</v>
      </c>
      <c r="CV410" s="34" t="n">
        <f aca="false">MATCH(CONCATENATE("B ",TEXT($BR410,"mmm-yyyy")),Curves!$11:$11,0)</f>
        <v>13</v>
      </c>
      <c r="CW410" s="34" t="n">
        <f aca="false">MATCH(CONCATENATE("DISC ",TEXT($BR410,"mmm-yyyy")),Curves!$11:$11,0)</f>
        <v>37</v>
      </c>
      <c r="CX410" s="34"/>
      <c r="CY410" s="34" t="n">
        <f aca="false">MATCH(CONCATENATE("NG ",TEXT($BS410,"mmm-yyyy")),Curves!$11:$11,0)</f>
        <v>26</v>
      </c>
      <c r="CZ410" s="34" t="n">
        <f aca="false">MATCH(CONCATENATE("B ",TEXT($BS410,"mmm-yyyy")),Curves!$11:$11,0)</f>
        <v>14</v>
      </c>
      <c r="DA410" s="34" t="n">
        <f aca="false">MATCH(CONCATENATE("DISC ",TEXT($BS410,"mmm-yyyy")),Curves!$11:$11,0)</f>
        <v>38</v>
      </c>
      <c r="DB410" s="34"/>
      <c r="DC410" s="34" t="n">
        <f aca="false">MATCH(CONCATENATE("NG ",TEXT($BT410,"mmm-yyyy")),Curves!$11:$11,0)</f>
        <v>27</v>
      </c>
      <c r="DD410" s="34" t="n">
        <f aca="false">MATCH(CONCATENATE("B ",TEXT($BT410,"mmm-yyyy")),Curves!$11:$11,0)</f>
        <v>15</v>
      </c>
      <c r="DE410" s="34" t="n">
        <f aca="false">MATCH(CONCATENATE("DISC ",TEXT($BT410,"mmm-yyyy")),Curves!$11:$11,0)</f>
        <v>39</v>
      </c>
      <c r="DF410" s="34"/>
      <c r="DG410" s="34" t="n">
        <f aca="false">MATCH(CONCATENATE("NG ",TEXT($BU410,"mmm-yyyy")),Curves!$11:$11,0)</f>
        <v>28</v>
      </c>
      <c r="DH410" s="34" t="n">
        <f aca="false">MATCH(CONCATENATE("B ",TEXT($BU410,"mmm-yyyy")),Curves!$11:$11,0)</f>
        <v>16</v>
      </c>
      <c r="DI410" s="34" t="n">
        <f aca="false">MATCH(CONCATENATE("DISC ",TEXT($BU410,"mmm-yyyy")),Curves!$11:$11,0)</f>
        <v>40</v>
      </c>
      <c r="DK410" s="34" t="n">
        <f aca="false">MATCH(CONCATENATE("NG ",TEXT($BV410,"mmm-yyyy")),Curves!$11:$11,0)</f>
        <v>29</v>
      </c>
      <c r="DL410" s="34" t="n">
        <f aca="false">MATCH(CONCATENATE("B ",TEXT($BV410,"mmm-yyyy")),Curves!$11:$11,0)</f>
        <v>17</v>
      </c>
      <c r="DM410" s="34" t="n">
        <f aca="false">MATCH(CONCATENATE("DISC ",TEXT($BV410,"mmm-yyyy")),Curves!$11:$11,0)</f>
        <v>41</v>
      </c>
      <c r="DO410" s="34" t="n">
        <f aca="false">MATCH(CONCATENATE("NG ",TEXT($BW410,"mmm-yyyy")),Curves!$11:$11,0)</f>
        <v>30</v>
      </c>
      <c r="DP410" s="34" t="n">
        <f aca="false">MATCH(CONCATENATE("B ",TEXT($BW410,"mmm-yyyy")),Curves!$11:$11,0)</f>
        <v>18</v>
      </c>
      <c r="DQ410" s="34" t="n">
        <f aca="false">MATCH(CONCATENATE("DISC ",TEXT($BW410,"mmm-yyyy")),Curves!$11:$11,0)</f>
        <v>42</v>
      </c>
    </row>
    <row r="411" customFormat="false" ht="12.75" hidden="false" customHeight="false" outlineLevel="0" collapsed="false">
      <c r="B411" s="26" t="str">
        <f aca="false">IF(C411&lt;&gt;"",IF(C411&gt;=(WORKDAY(EOMONTH(C411,0)+1,-2)),EOMONTH(EOMONTH(C411,0)+1,0)+1,EOMONTH(C411,0)+1),"")</f>
        <v/>
      </c>
      <c r="C411" s="45" t="str">
        <f aca="false">IF(Curves!C420&lt;&gt;"",Curves!C420,"")</f>
        <v/>
      </c>
      <c r="D411" s="46"/>
      <c r="E411" s="47" t="e">
        <f aca="false">(T411+U411)*V411</f>
        <v>#N/A</v>
      </c>
      <c r="F411" s="47" t="e">
        <f aca="false">(X411+Y411)*Z411</f>
        <v>#N/A</v>
      </c>
      <c r="G411" s="47" t="e">
        <f aca="false">(AB411+AC411)*AD411</f>
        <v>#N/A</v>
      </c>
      <c r="H411" s="47" t="e">
        <f aca="false">(AF411+AG411)*AH411</f>
        <v>#N/A</v>
      </c>
      <c r="I411" s="47" t="e">
        <f aca="false">(AJ411+AK411)*AL411</f>
        <v>#N/A</v>
      </c>
      <c r="J411" s="47" t="e">
        <f aca="false">(AN411+AO411)*AP411</f>
        <v>#N/A</v>
      </c>
      <c r="K411" s="47" t="e">
        <f aca="false">(AR411+AS411)*AT411</f>
        <v>#N/A</v>
      </c>
      <c r="L411" s="47" t="e">
        <f aca="false">(AV411+AW411)*AX411</f>
        <v>#N/A</v>
      </c>
      <c r="M411" s="47" t="e">
        <f aca="false">(AZ411+BA411)*BB411</f>
        <v>#N/A</v>
      </c>
      <c r="N411" s="47" t="e">
        <f aca="false">(BD411+BE411)*BF411</f>
        <v>#N/A</v>
      </c>
      <c r="O411" s="48" t="e">
        <f aca="false">(BH411+BI411)*BJ411</f>
        <v>#N/A</v>
      </c>
      <c r="P411" s="49" t="e">
        <f aca="false">MAX(E411:O411)</f>
        <v>#N/A</v>
      </c>
      <c r="Q411" s="49" t="e">
        <f aca="false">MIN(O411)</f>
        <v>#N/A</v>
      </c>
      <c r="R411" s="50" t="e">
        <f aca="false">P411-Q411</f>
        <v>#N/A</v>
      </c>
      <c r="T411" s="31" t="e">
        <f aca="false">INDEX(Curves!$A$12:$AZ$907,$BZ411,CA411)</f>
        <v>#N/A</v>
      </c>
      <c r="U411" s="31" t="e">
        <f aca="false">INDEX(Curves!$A$12:$AZ$907,$BZ411,CB411)</f>
        <v>#N/A</v>
      </c>
      <c r="V411" s="31" t="e">
        <f aca="false">INDEX(Curves!$A$12:$AZ$907,$BZ411,CC411)</f>
        <v>#N/A</v>
      </c>
      <c r="W411" s="31"/>
      <c r="X411" s="31" t="e">
        <f aca="false">INDEX(Curves!$A$12:$AZ$907,$BZ411,CE411)</f>
        <v>#N/A</v>
      </c>
      <c r="Y411" s="31" t="e">
        <f aca="false">INDEX(Curves!$A$12:$AZ$907,$BZ411,CF411)</f>
        <v>#N/A</v>
      </c>
      <c r="Z411" s="31" t="e">
        <f aca="false">INDEX(Curves!$A$12:$AZ$907,$BZ411,CG411)</f>
        <v>#N/A</v>
      </c>
      <c r="AA411" s="31"/>
      <c r="AB411" s="31" t="e">
        <f aca="false">INDEX(Curves!$A$12:$AZ$907,$BZ411,CI411)</f>
        <v>#N/A</v>
      </c>
      <c r="AC411" s="31" t="e">
        <f aca="false">INDEX(Curves!$A$12:$AZ$907,$BZ411,CJ411)</f>
        <v>#N/A</v>
      </c>
      <c r="AD411" s="31" t="e">
        <f aca="false">INDEX(Curves!$A$12:$AZ$907,$BZ411,CK411)</f>
        <v>#N/A</v>
      </c>
      <c r="AE411" s="31"/>
      <c r="AF411" s="31" t="e">
        <f aca="false">INDEX(Curves!$A$12:$AZ$907,$BZ411,CM411)</f>
        <v>#N/A</v>
      </c>
      <c r="AG411" s="31" t="e">
        <f aca="false">INDEX(Curves!$A$12:$AZ$907,$BZ411,CN411)</f>
        <v>#N/A</v>
      </c>
      <c r="AH411" s="31" t="e">
        <f aca="false">INDEX(Curves!$A$12:$AZ$907,$BZ411,CO411)</f>
        <v>#N/A</v>
      </c>
      <c r="AI411" s="31"/>
      <c r="AJ411" s="31" t="e">
        <f aca="false">INDEX(Curves!$A$12:$AZ$907,$BZ411,CQ411)</f>
        <v>#N/A</v>
      </c>
      <c r="AK411" s="31" t="e">
        <f aca="false">INDEX(Curves!$A$12:$AZ$907,$BZ411,CR411)</f>
        <v>#N/A</v>
      </c>
      <c r="AL411" s="31" t="e">
        <f aca="false">INDEX(Curves!$A$12:$AZ$907,$BZ411,CS411)</f>
        <v>#N/A</v>
      </c>
      <c r="AM411" s="31"/>
      <c r="AN411" s="31" t="e">
        <f aca="false">INDEX(Curves!$A$12:$AZ$907,$BZ411,CU411)</f>
        <v>#N/A</v>
      </c>
      <c r="AO411" s="31" t="e">
        <f aca="false">INDEX(Curves!$A$12:$AZ$907,$BZ411,CV411)</f>
        <v>#N/A</v>
      </c>
      <c r="AP411" s="31" t="e">
        <f aca="false">INDEX(Curves!$A$12:$AZ$907,$BZ411,CW411)</f>
        <v>#N/A</v>
      </c>
      <c r="AQ411" s="31"/>
      <c r="AR411" s="31" t="e">
        <f aca="false">INDEX(Curves!$A$12:$AZ$907,$BZ411,CY411)</f>
        <v>#N/A</v>
      </c>
      <c r="AS411" s="31" t="e">
        <f aca="false">INDEX(Curves!$A$12:$AZ$907,$BZ411,CZ411)</f>
        <v>#N/A</v>
      </c>
      <c r="AT411" s="31" t="e">
        <f aca="false">INDEX(Curves!$A$12:$AZ$907,$BZ411,DA411)</f>
        <v>#N/A</v>
      </c>
      <c r="AU411" s="31"/>
      <c r="AV411" s="31" t="e">
        <f aca="false">INDEX(Curves!$A$12:$AZ$907,$BZ411,DC411)</f>
        <v>#N/A</v>
      </c>
      <c r="AW411" s="31" t="e">
        <f aca="false">INDEX(Curves!$A$12:$AZ$907,$BZ411,DD411)</f>
        <v>#N/A</v>
      </c>
      <c r="AX411" s="31" t="e">
        <f aca="false">INDEX(Curves!$A$12:$AZ$907,$BZ411,DE411)</f>
        <v>#N/A</v>
      </c>
      <c r="AY411" s="31"/>
      <c r="AZ411" s="31" t="e">
        <f aca="false">INDEX(Curves!$A$12:$AZ$907,$BZ411,DG411)</f>
        <v>#N/A</v>
      </c>
      <c r="BA411" s="31" t="e">
        <f aca="false">INDEX(Curves!$A$12:$AZ$907,$BZ411,DH411)</f>
        <v>#N/A</v>
      </c>
      <c r="BB411" s="31" t="e">
        <f aca="false">INDEX(Curves!$A$12:$AZ$907,$BZ411,DI411)</f>
        <v>#N/A</v>
      </c>
      <c r="BC411" s="31"/>
      <c r="BD411" s="31" t="e">
        <f aca="false">INDEX(Curves!$A$12:$AZ$907,$BZ411,DK411)</f>
        <v>#N/A</v>
      </c>
      <c r="BE411" s="31" t="e">
        <f aca="false">INDEX(Curves!$A$12:$AZ$907,$BZ411,DL411)</f>
        <v>#N/A</v>
      </c>
      <c r="BF411" s="31" t="e">
        <f aca="false">INDEX(Curves!$A$12:$AZ$907,$BZ411,DM411)</f>
        <v>#N/A</v>
      </c>
      <c r="BG411" s="31"/>
      <c r="BH411" s="31" t="e">
        <f aca="false">INDEX(Curves!$A$12:$AZ$907,$BZ411,DO411)</f>
        <v>#N/A</v>
      </c>
      <c r="BI411" s="31" t="e">
        <f aca="false">INDEX(Curves!$A$12:$AZ$907,$BZ411,DP411)</f>
        <v>#N/A</v>
      </c>
      <c r="BJ411" s="31" t="e">
        <f aca="false">INDEX(Curves!$A$12:$AZ$907,$BZ411,DQ411)</f>
        <v>#N/A</v>
      </c>
      <c r="BK411" s="0"/>
      <c r="BL411" s="0"/>
      <c r="BM411" s="51" t="n">
        <f aca="false">BM410</f>
        <v>35916</v>
      </c>
      <c r="BN411" s="51" t="n">
        <f aca="false">EOMONTH(BM411,1)</f>
        <v>35976</v>
      </c>
      <c r="BO411" s="51" t="n">
        <f aca="false">EOMONTH(BN411,1)</f>
        <v>36007</v>
      </c>
      <c r="BP411" s="51" t="n">
        <f aca="false">EOMONTH(BO411,1)</f>
        <v>36038</v>
      </c>
      <c r="BQ411" s="51" t="n">
        <f aca="false">EOMONTH(BP411,1)</f>
        <v>36068</v>
      </c>
      <c r="BR411" s="51" t="n">
        <f aca="false">EOMONTH(BQ411,1)</f>
        <v>36099</v>
      </c>
      <c r="BS411" s="51" t="n">
        <f aca="false">EOMONTH(BR411,1)</f>
        <v>36129</v>
      </c>
      <c r="BT411" s="51" t="n">
        <f aca="false">EOMONTH(BS411,1)</f>
        <v>36160</v>
      </c>
      <c r="BU411" s="51" t="n">
        <f aca="false">EOMONTH(BT411,1)</f>
        <v>36191</v>
      </c>
      <c r="BV411" s="51" t="n">
        <f aca="false">EOMONTH(BU411,1)</f>
        <v>36219</v>
      </c>
      <c r="BW411" s="51" t="n">
        <f aca="false">EOMONTH(BV411,1)</f>
        <v>36250</v>
      </c>
      <c r="BX411" s="52"/>
      <c r="BZ411" s="34" t="e">
        <f aca="false">MATCH(C411,Curves!$C$12:$C$433,0)</f>
        <v>#N/A</v>
      </c>
      <c r="CA411" s="34" t="n">
        <f aca="false">MATCH(CONCATENATE("NG ",TEXT($BM411,"mmm-yyyy")),Curves!$11:$11,0)</f>
        <v>20</v>
      </c>
      <c r="CB411" s="34" t="n">
        <f aca="false">MATCH(CONCATENATE("B ",TEXT($BM411,"mmm-yyyy")),Curves!$11:$11,0)</f>
        <v>8</v>
      </c>
      <c r="CC411" s="34" t="n">
        <f aca="false">MATCH(CONCATENATE("DISC ",TEXT($BM411,"mmm-yyyy")),Curves!$11:$11,0)</f>
        <v>32</v>
      </c>
      <c r="CD411" s="34"/>
      <c r="CE411" s="34" t="n">
        <f aca="false">MATCH(CONCATENATE("NG ",TEXT($BN411,"mmm-yyyy")),Curves!$11:$11,0)</f>
        <v>21</v>
      </c>
      <c r="CF411" s="34" t="n">
        <f aca="false">MATCH(CONCATENATE("B ",TEXT($BN411,"mmm-yyyy")),Curves!$11:$11,0)</f>
        <v>9</v>
      </c>
      <c r="CG411" s="34" t="n">
        <f aca="false">MATCH(CONCATENATE("DISC ",TEXT($BN411,"mmm-yyyy")),Curves!$11:$11,0)</f>
        <v>33</v>
      </c>
      <c r="CH411" s="34"/>
      <c r="CI411" s="34" t="n">
        <f aca="false">MATCH(CONCATENATE("NG ",TEXT($BO411,"mmm-yyyy")),Curves!$11:$11,0)</f>
        <v>22</v>
      </c>
      <c r="CJ411" s="34" t="n">
        <f aca="false">MATCH(CONCATENATE("B ",TEXT($BO411,"mmm-yyyy")),Curves!$11:$11,0)</f>
        <v>10</v>
      </c>
      <c r="CK411" s="34" t="n">
        <f aca="false">MATCH(CONCATENATE("DISC ",TEXT($BO411,"mmm-yyyy")),Curves!$11:$11,0)</f>
        <v>34</v>
      </c>
      <c r="CL411" s="34"/>
      <c r="CM411" s="34" t="n">
        <f aca="false">MATCH(CONCATENATE("NG ",TEXT($BP411,"mmm-yyyy")),Curves!$11:$11,0)</f>
        <v>23</v>
      </c>
      <c r="CN411" s="34" t="n">
        <f aca="false">MATCH(CONCATENATE("B ",TEXT($BP411,"mmm-yyyy")),Curves!$11:$11,0)</f>
        <v>11</v>
      </c>
      <c r="CO411" s="34" t="n">
        <f aca="false">MATCH(CONCATENATE("DISC ",TEXT($BP411,"mmm-yyyy")),Curves!$11:$11,0)</f>
        <v>35</v>
      </c>
      <c r="CP411" s="34"/>
      <c r="CQ411" s="34" t="n">
        <f aca="false">MATCH(CONCATENATE("NG ",TEXT($BQ411,"mmm-yyyy")),Curves!$11:$11,0)</f>
        <v>24</v>
      </c>
      <c r="CR411" s="34" t="n">
        <f aca="false">MATCH(CONCATENATE("B ",TEXT($BQ411,"mmm-yyyy")),Curves!$11:$11,0)</f>
        <v>12</v>
      </c>
      <c r="CS411" s="34" t="n">
        <f aca="false">MATCH(CONCATENATE("DISC ",TEXT($BQ411,"mmm-yyyy")),Curves!$11:$11,0)</f>
        <v>36</v>
      </c>
      <c r="CT411" s="34"/>
      <c r="CU411" s="34" t="n">
        <f aca="false">MATCH(CONCATENATE("NG ",TEXT($BR411,"mmm-yyyy")),Curves!$11:$11,0)</f>
        <v>25</v>
      </c>
      <c r="CV411" s="34" t="n">
        <f aca="false">MATCH(CONCATENATE("B ",TEXT($BR411,"mmm-yyyy")),Curves!$11:$11,0)</f>
        <v>13</v>
      </c>
      <c r="CW411" s="34" t="n">
        <f aca="false">MATCH(CONCATENATE("DISC ",TEXT($BR411,"mmm-yyyy")),Curves!$11:$11,0)</f>
        <v>37</v>
      </c>
      <c r="CX411" s="34"/>
      <c r="CY411" s="34" t="n">
        <f aca="false">MATCH(CONCATENATE("NG ",TEXT($BS411,"mmm-yyyy")),Curves!$11:$11,0)</f>
        <v>26</v>
      </c>
      <c r="CZ411" s="34" t="n">
        <f aca="false">MATCH(CONCATENATE("B ",TEXT($BS411,"mmm-yyyy")),Curves!$11:$11,0)</f>
        <v>14</v>
      </c>
      <c r="DA411" s="34" t="n">
        <f aca="false">MATCH(CONCATENATE("DISC ",TEXT($BS411,"mmm-yyyy")),Curves!$11:$11,0)</f>
        <v>38</v>
      </c>
      <c r="DB411" s="34"/>
      <c r="DC411" s="34" t="n">
        <f aca="false">MATCH(CONCATENATE("NG ",TEXT($BT411,"mmm-yyyy")),Curves!$11:$11,0)</f>
        <v>27</v>
      </c>
      <c r="DD411" s="34" t="n">
        <f aca="false">MATCH(CONCATENATE("B ",TEXT($BT411,"mmm-yyyy")),Curves!$11:$11,0)</f>
        <v>15</v>
      </c>
      <c r="DE411" s="34" t="n">
        <f aca="false">MATCH(CONCATENATE("DISC ",TEXT($BT411,"mmm-yyyy")),Curves!$11:$11,0)</f>
        <v>39</v>
      </c>
      <c r="DF411" s="34"/>
      <c r="DG411" s="34" t="n">
        <f aca="false">MATCH(CONCATENATE("NG ",TEXT($BU411,"mmm-yyyy")),Curves!$11:$11,0)</f>
        <v>28</v>
      </c>
      <c r="DH411" s="34" t="n">
        <f aca="false">MATCH(CONCATENATE("B ",TEXT($BU411,"mmm-yyyy")),Curves!$11:$11,0)</f>
        <v>16</v>
      </c>
      <c r="DI411" s="34" t="n">
        <f aca="false">MATCH(CONCATENATE("DISC ",TEXT($BU411,"mmm-yyyy")),Curves!$11:$11,0)</f>
        <v>40</v>
      </c>
      <c r="DK411" s="34" t="n">
        <f aca="false">MATCH(CONCATENATE("NG ",TEXT($BV411,"mmm-yyyy")),Curves!$11:$11,0)</f>
        <v>29</v>
      </c>
      <c r="DL411" s="34" t="n">
        <f aca="false">MATCH(CONCATENATE("B ",TEXT($BV411,"mmm-yyyy")),Curves!$11:$11,0)</f>
        <v>17</v>
      </c>
      <c r="DM411" s="34" t="n">
        <f aca="false">MATCH(CONCATENATE("DISC ",TEXT($BV411,"mmm-yyyy")),Curves!$11:$11,0)</f>
        <v>41</v>
      </c>
      <c r="DO411" s="34" t="n">
        <f aca="false">MATCH(CONCATENATE("NG ",TEXT($BW411,"mmm-yyyy")),Curves!$11:$11,0)</f>
        <v>30</v>
      </c>
      <c r="DP411" s="34" t="n">
        <f aca="false">MATCH(CONCATENATE("B ",TEXT($BW411,"mmm-yyyy")),Curves!$11:$11,0)</f>
        <v>18</v>
      </c>
      <c r="DQ411" s="34" t="n">
        <f aca="false">MATCH(CONCATENATE("DISC ",TEXT($BW411,"mmm-yyyy")),Curves!$11:$11,0)</f>
        <v>42</v>
      </c>
    </row>
    <row r="412" customFormat="false" ht="12.75" hidden="false" customHeight="false" outlineLevel="0" collapsed="false">
      <c r="B412" s="26" t="str">
        <f aca="false">IF(C412&lt;&gt;"",IF(C412&gt;=(WORKDAY(EOMONTH(C412,0)+1,-2)),EOMONTH(EOMONTH(C412,0)+1,0)+1,EOMONTH(C412,0)+1),"")</f>
        <v/>
      </c>
      <c r="C412" s="45" t="str">
        <f aca="false">IF(Curves!C421&lt;&gt;"",Curves!C421,"")</f>
        <v/>
      </c>
      <c r="D412" s="46"/>
      <c r="E412" s="47" t="e">
        <f aca="false">(T412+U412)*V412</f>
        <v>#N/A</v>
      </c>
      <c r="F412" s="47" t="e">
        <f aca="false">(X412+Y412)*Z412</f>
        <v>#N/A</v>
      </c>
      <c r="G412" s="47" t="e">
        <f aca="false">(AB412+AC412)*AD412</f>
        <v>#N/A</v>
      </c>
      <c r="H412" s="47" t="e">
        <f aca="false">(AF412+AG412)*AH412</f>
        <v>#N/A</v>
      </c>
      <c r="I412" s="47" t="e">
        <f aca="false">(AJ412+AK412)*AL412</f>
        <v>#N/A</v>
      </c>
      <c r="J412" s="47" t="e">
        <f aca="false">(AN412+AO412)*AP412</f>
        <v>#N/A</v>
      </c>
      <c r="K412" s="47" t="e">
        <f aca="false">(AR412+AS412)*AT412</f>
        <v>#N/A</v>
      </c>
      <c r="L412" s="47" t="e">
        <f aca="false">(AV412+AW412)*AX412</f>
        <v>#N/A</v>
      </c>
      <c r="M412" s="47" t="e">
        <f aca="false">(AZ412+BA412)*BB412</f>
        <v>#N/A</v>
      </c>
      <c r="N412" s="47" t="e">
        <f aca="false">(BD412+BE412)*BF412</f>
        <v>#N/A</v>
      </c>
      <c r="O412" s="48" t="e">
        <f aca="false">(BH412+BI412)*BJ412</f>
        <v>#N/A</v>
      </c>
      <c r="P412" s="49" t="e">
        <f aca="false">MAX(E412:O412)</f>
        <v>#N/A</v>
      </c>
      <c r="Q412" s="49" t="e">
        <f aca="false">MIN(O412)</f>
        <v>#N/A</v>
      </c>
      <c r="R412" s="50" t="e">
        <f aca="false">P412-Q412</f>
        <v>#N/A</v>
      </c>
      <c r="T412" s="31" t="e">
        <f aca="false">INDEX(Curves!$A$12:$AZ$907,$BZ412,CA412)</f>
        <v>#N/A</v>
      </c>
      <c r="U412" s="31" t="e">
        <f aca="false">INDEX(Curves!$A$12:$AZ$907,$BZ412,CB412)</f>
        <v>#N/A</v>
      </c>
      <c r="V412" s="31" t="e">
        <f aca="false">INDEX(Curves!$A$12:$AZ$907,$BZ412,CC412)</f>
        <v>#N/A</v>
      </c>
      <c r="W412" s="31"/>
      <c r="X412" s="31" t="e">
        <f aca="false">INDEX(Curves!$A$12:$AZ$907,$BZ412,CE412)</f>
        <v>#N/A</v>
      </c>
      <c r="Y412" s="31" t="e">
        <f aca="false">INDEX(Curves!$A$12:$AZ$907,$BZ412,CF412)</f>
        <v>#N/A</v>
      </c>
      <c r="Z412" s="31" t="e">
        <f aca="false">INDEX(Curves!$A$12:$AZ$907,$BZ412,CG412)</f>
        <v>#N/A</v>
      </c>
      <c r="AA412" s="31"/>
      <c r="AB412" s="31" t="e">
        <f aca="false">INDEX(Curves!$A$12:$AZ$907,$BZ412,CI412)</f>
        <v>#N/A</v>
      </c>
      <c r="AC412" s="31" t="e">
        <f aca="false">INDEX(Curves!$A$12:$AZ$907,$BZ412,CJ412)</f>
        <v>#N/A</v>
      </c>
      <c r="AD412" s="31" t="e">
        <f aca="false">INDEX(Curves!$A$12:$AZ$907,$BZ412,CK412)</f>
        <v>#N/A</v>
      </c>
      <c r="AE412" s="31"/>
      <c r="AF412" s="31" t="e">
        <f aca="false">INDEX(Curves!$A$12:$AZ$907,$BZ412,CM412)</f>
        <v>#N/A</v>
      </c>
      <c r="AG412" s="31" t="e">
        <f aca="false">INDEX(Curves!$A$12:$AZ$907,$BZ412,CN412)</f>
        <v>#N/A</v>
      </c>
      <c r="AH412" s="31" t="e">
        <f aca="false">INDEX(Curves!$A$12:$AZ$907,$BZ412,CO412)</f>
        <v>#N/A</v>
      </c>
      <c r="AI412" s="31"/>
      <c r="AJ412" s="31" t="e">
        <f aca="false">INDEX(Curves!$A$12:$AZ$907,$BZ412,CQ412)</f>
        <v>#N/A</v>
      </c>
      <c r="AK412" s="31" t="e">
        <f aca="false">INDEX(Curves!$A$12:$AZ$907,$BZ412,CR412)</f>
        <v>#N/A</v>
      </c>
      <c r="AL412" s="31" t="e">
        <f aca="false">INDEX(Curves!$A$12:$AZ$907,$BZ412,CS412)</f>
        <v>#N/A</v>
      </c>
      <c r="AM412" s="31"/>
      <c r="AN412" s="31" t="e">
        <f aca="false">INDEX(Curves!$A$12:$AZ$907,$BZ412,CU412)</f>
        <v>#N/A</v>
      </c>
      <c r="AO412" s="31" t="e">
        <f aca="false">INDEX(Curves!$A$12:$AZ$907,$BZ412,CV412)</f>
        <v>#N/A</v>
      </c>
      <c r="AP412" s="31" t="e">
        <f aca="false">INDEX(Curves!$A$12:$AZ$907,$BZ412,CW412)</f>
        <v>#N/A</v>
      </c>
      <c r="AQ412" s="31"/>
      <c r="AR412" s="31" t="e">
        <f aca="false">INDEX(Curves!$A$12:$AZ$907,$BZ412,CY412)</f>
        <v>#N/A</v>
      </c>
      <c r="AS412" s="31" t="e">
        <f aca="false">INDEX(Curves!$A$12:$AZ$907,$BZ412,CZ412)</f>
        <v>#N/A</v>
      </c>
      <c r="AT412" s="31" t="e">
        <f aca="false">INDEX(Curves!$A$12:$AZ$907,$BZ412,DA412)</f>
        <v>#N/A</v>
      </c>
      <c r="AU412" s="31"/>
      <c r="AV412" s="31" t="e">
        <f aca="false">INDEX(Curves!$A$12:$AZ$907,$BZ412,DC412)</f>
        <v>#N/A</v>
      </c>
      <c r="AW412" s="31" t="e">
        <f aca="false">INDEX(Curves!$A$12:$AZ$907,$BZ412,DD412)</f>
        <v>#N/A</v>
      </c>
      <c r="AX412" s="31" t="e">
        <f aca="false">INDEX(Curves!$A$12:$AZ$907,$BZ412,DE412)</f>
        <v>#N/A</v>
      </c>
      <c r="AY412" s="31"/>
      <c r="AZ412" s="31" t="e">
        <f aca="false">INDEX(Curves!$A$12:$AZ$907,$BZ412,DG412)</f>
        <v>#N/A</v>
      </c>
      <c r="BA412" s="31" t="e">
        <f aca="false">INDEX(Curves!$A$12:$AZ$907,$BZ412,DH412)</f>
        <v>#N/A</v>
      </c>
      <c r="BB412" s="31" t="e">
        <f aca="false">INDEX(Curves!$A$12:$AZ$907,$BZ412,DI412)</f>
        <v>#N/A</v>
      </c>
      <c r="BC412" s="31"/>
      <c r="BD412" s="31" t="e">
        <f aca="false">INDEX(Curves!$A$12:$AZ$907,$BZ412,DK412)</f>
        <v>#N/A</v>
      </c>
      <c r="BE412" s="31" t="e">
        <f aca="false">INDEX(Curves!$A$12:$AZ$907,$BZ412,DL412)</f>
        <v>#N/A</v>
      </c>
      <c r="BF412" s="31" t="e">
        <f aca="false">INDEX(Curves!$A$12:$AZ$907,$BZ412,DM412)</f>
        <v>#N/A</v>
      </c>
      <c r="BG412" s="31"/>
      <c r="BH412" s="31" t="e">
        <f aca="false">INDEX(Curves!$A$12:$AZ$907,$BZ412,DO412)</f>
        <v>#N/A</v>
      </c>
      <c r="BI412" s="31" t="e">
        <f aca="false">INDEX(Curves!$A$12:$AZ$907,$BZ412,DP412)</f>
        <v>#N/A</v>
      </c>
      <c r="BJ412" s="31" t="e">
        <f aca="false">INDEX(Curves!$A$12:$AZ$907,$BZ412,DQ412)</f>
        <v>#N/A</v>
      </c>
      <c r="BK412" s="0"/>
      <c r="BL412" s="0"/>
      <c r="BM412" s="51" t="n">
        <f aca="false">BM411</f>
        <v>35916</v>
      </c>
      <c r="BN412" s="51" t="n">
        <f aca="false">EOMONTH(BM412,1)</f>
        <v>35976</v>
      </c>
      <c r="BO412" s="51" t="n">
        <f aca="false">EOMONTH(BN412,1)</f>
        <v>36007</v>
      </c>
      <c r="BP412" s="51" t="n">
        <f aca="false">EOMONTH(BO412,1)</f>
        <v>36038</v>
      </c>
      <c r="BQ412" s="51" t="n">
        <f aca="false">EOMONTH(BP412,1)</f>
        <v>36068</v>
      </c>
      <c r="BR412" s="51" t="n">
        <f aca="false">EOMONTH(BQ412,1)</f>
        <v>36099</v>
      </c>
      <c r="BS412" s="51" t="n">
        <f aca="false">EOMONTH(BR412,1)</f>
        <v>36129</v>
      </c>
      <c r="BT412" s="51" t="n">
        <f aca="false">EOMONTH(BS412,1)</f>
        <v>36160</v>
      </c>
      <c r="BU412" s="51" t="n">
        <f aca="false">EOMONTH(BT412,1)</f>
        <v>36191</v>
      </c>
      <c r="BV412" s="51" t="n">
        <f aca="false">EOMONTH(BU412,1)</f>
        <v>36219</v>
      </c>
      <c r="BW412" s="51" t="n">
        <f aca="false">EOMONTH(BV412,1)</f>
        <v>36250</v>
      </c>
      <c r="BX412" s="52"/>
      <c r="BZ412" s="34" t="e">
        <f aca="false">MATCH(C412,Curves!$C$12:$C$433,0)</f>
        <v>#N/A</v>
      </c>
      <c r="CA412" s="34" t="n">
        <f aca="false">MATCH(CONCATENATE("NG ",TEXT($BM412,"mmm-yyyy")),Curves!$11:$11,0)</f>
        <v>20</v>
      </c>
      <c r="CB412" s="34" t="n">
        <f aca="false">MATCH(CONCATENATE("B ",TEXT($BM412,"mmm-yyyy")),Curves!$11:$11,0)</f>
        <v>8</v>
      </c>
      <c r="CC412" s="34" t="n">
        <f aca="false">MATCH(CONCATENATE("DISC ",TEXT($BM412,"mmm-yyyy")),Curves!$11:$11,0)</f>
        <v>32</v>
      </c>
      <c r="CD412" s="34"/>
      <c r="CE412" s="34" t="n">
        <f aca="false">MATCH(CONCATENATE("NG ",TEXT($BN412,"mmm-yyyy")),Curves!$11:$11,0)</f>
        <v>21</v>
      </c>
      <c r="CF412" s="34" t="n">
        <f aca="false">MATCH(CONCATENATE("B ",TEXT($BN412,"mmm-yyyy")),Curves!$11:$11,0)</f>
        <v>9</v>
      </c>
      <c r="CG412" s="34" t="n">
        <f aca="false">MATCH(CONCATENATE("DISC ",TEXT($BN412,"mmm-yyyy")),Curves!$11:$11,0)</f>
        <v>33</v>
      </c>
      <c r="CH412" s="34"/>
      <c r="CI412" s="34" t="n">
        <f aca="false">MATCH(CONCATENATE("NG ",TEXT($BO412,"mmm-yyyy")),Curves!$11:$11,0)</f>
        <v>22</v>
      </c>
      <c r="CJ412" s="34" t="n">
        <f aca="false">MATCH(CONCATENATE("B ",TEXT($BO412,"mmm-yyyy")),Curves!$11:$11,0)</f>
        <v>10</v>
      </c>
      <c r="CK412" s="34" t="n">
        <f aca="false">MATCH(CONCATENATE("DISC ",TEXT($BO412,"mmm-yyyy")),Curves!$11:$11,0)</f>
        <v>34</v>
      </c>
      <c r="CL412" s="34"/>
      <c r="CM412" s="34" t="n">
        <f aca="false">MATCH(CONCATENATE("NG ",TEXT($BP412,"mmm-yyyy")),Curves!$11:$11,0)</f>
        <v>23</v>
      </c>
      <c r="CN412" s="34" t="n">
        <f aca="false">MATCH(CONCATENATE("B ",TEXT($BP412,"mmm-yyyy")),Curves!$11:$11,0)</f>
        <v>11</v>
      </c>
      <c r="CO412" s="34" t="n">
        <f aca="false">MATCH(CONCATENATE("DISC ",TEXT($BP412,"mmm-yyyy")),Curves!$11:$11,0)</f>
        <v>35</v>
      </c>
      <c r="CP412" s="34"/>
      <c r="CQ412" s="34" t="n">
        <f aca="false">MATCH(CONCATENATE("NG ",TEXT($BQ412,"mmm-yyyy")),Curves!$11:$11,0)</f>
        <v>24</v>
      </c>
      <c r="CR412" s="34" t="n">
        <f aca="false">MATCH(CONCATENATE("B ",TEXT($BQ412,"mmm-yyyy")),Curves!$11:$11,0)</f>
        <v>12</v>
      </c>
      <c r="CS412" s="34" t="n">
        <f aca="false">MATCH(CONCATENATE("DISC ",TEXT($BQ412,"mmm-yyyy")),Curves!$11:$11,0)</f>
        <v>36</v>
      </c>
      <c r="CT412" s="34"/>
      <c r="CU412" s="34" t="n">
        <f aca="false">MATCH(CONCATENATE("NG ",TEXT($BR412,"mmm-yyyy")),Curves!$11:$11,0)</f>
        <v>25</v>
      </c>
      <c r="CV412" s="34" t="n">
        <f aca="false">MATCH(CONCATENATE("B ",TEXT($BR412,"mmm-yyyy")),Curves!$11:$11,0)</f>
        <v>13</v>
      </c>
      <c r="CW412" s="34" t="n">
        <f aca="false">MATCH(CONCATENATE("DISC ",TEXT($BR412,"mmm-yyyy")),Curves!$11:$11,0)</f>
        <v>37</v>
      </c>
      <c r="CX412" s="34"/>
      <c r="CY412" s="34" t="n">
        <f aca="false">MATCH(CONCATENATE("NG ",TEXT($BS412,"mmm-yyyy")),Curves!$11:$11,0)</f>
        <v>26</v>
      </c>
      <c r="CZ412" s="34" t="n">
        <f aca="false">MATCH(CONCATENATE("B ",TEXT($BS412,"mmm-yyyy")),Curves!$11:$11,0)</f>
        <v>14</v>
      </c>
      <c r="DA412" s="34" t="n">
        <f aca="false">MATCH(CONCATENATE("DISC ",TEXT($BS412,"mmm-yyyy")),Curves!$11:$11,0)</f>
        <v>38</v>
      </c>
      <c r="DB412" s="34"/>
      <c r="DC412" s="34" t="n">
        <f aca="false">MATCH(CONCATENATE("NG ",TEXT($BT412,"mmm-yyyy")),Curves!$11:$11,0)</f>
        <v>27</v>
      </c>
      <c r="DD412" s="34" t="n">
        <f aca="false">MATCH(CONCATENATE("B ",TEXT($BT412,"mmm-yyyy")),Curves!$11:$11,0)</f>
        <v>15</v>
      </c>
      <c r="DE412" s="34" t="n">
        <f aca="false">MATCH(CONCATENATE("DISC ",TEXT($BT412,"mmm-yyyy")),Curves!$11:$11,0)</f>
        <v>39</v>
      </c>
      <c r="DF412" s="34"/>
      <c r="DG412" s="34" t="n">
        <f aca="false">MATCH(CONCATENATE("NG ",TEXT($BU412,"mmm-yyyy")),Curves!$11:$11,0)</f>
        <v>28</v>
      </c>
      <c r="DH412" s="34" t="n">
        <f aca="false">MATCH(CONCATENATE("B ",TEXT($BU412,"mmm-yyyy")),Curves!$11:$11,0)</f>
        <v>16</v>
      </c>
      <c r="DI412" s="34" t="n">
        <f aca="false">MATCH(CONCATENATE("DISC ",TEXT($BU412,"mmm-yyyy")),Curves!$11:$11,0)</f>
        <v>40</v>
      </c>
      <c r="DK412" s="34" t="n">
        <f aca="false">MATCH(CONCATENATE("NG ",TEXT($BV412,"mmm-yyyy")),Curves!$11:$11,0)</f>
        <v>29</v>
      </c>
      <c r="DL412" s="34" t="n">
        <f aca="false">MATCH(CONCATENATE("B ",TEXT($BV412,"mmm-yyyy")),Curves!$11:$11,0)</f>
        <v>17</v>
      </c>
      <c r="DM412" s="34" t="n">
        <f aca="false">MATCH(CONCATENATE("DISC ",TEXT($BV412,"mmm-yyyy")),Curves!$11:$11,0)</f>
        <v>41</v>
      </c>
      <c r="DO412" s="34" t="n">
        <f aca="false">MATCH(CONCATENATE("NG ",TEXT($BW412,"mmm-yyyy")),Curves!$11:$11,0)</f>
        <v>30</v>
      </c>
      <c r="DP412" s="34" t="n">
        <f aca="false">MATCH(CONCATENATE("B ",TEXT($BW412,"mmm-yyyy")),Curves!$11:$11,0)</f>
        <v>18</v>
      </c>
      <c r="DQ412" s="34" t="n">
        <f aca="false">MATCH(CONCATENATE("DISC ",TEXT($BW412,"mmm-yyyy")),Curves!$11:$11,0)</f>
        <v>42</v>
      </c>
    </row>
    <row r="413" customFormat="false" ht="12.75" hidden="false" customHeight="false" outlineLevel="0" collapsed="false">
      <c r="B413" s="26" t="str">
        <f aca="false">IF(C413&lt;&gt;"",IF(C413&gt;=(WORKDAY(EOMONTH(C413,0)+1,-2)),EOMONTH(EOMONTH(C413,0)+1,0)+1,EOMONTH(C413,0)+1),"")</f>
        <v/>
      </c>
      <c r="C413" s="45" t="str">
        <f aca="false">IF(Curves!C422&lt;&gt;"",Curves!C422,"")</f>
        <v/>
      </c>
      <c r="D413" s="46"/>
      <c r="E413" s="47" t="e">
        <f aca="false">(T413+U413)*V413</f>
        <v>#N/A</v>
      </c>
      <c r="F413" s="47" t="e">
        <f aca="false">(X413+Y413)*Z413</f>
        <v>#N/A</v>
      </c>
      <c r="G413" s="47" t="e">
        <f aca="false">(AB413+AC413)*AD413</f>
        <v>#N/A</v>
      </c>
      <c r="H413" s="47" t="e">
        <f aca="false">(AF413+AG413)*AH413</f>
        <v>#N/A</v>
      </c>
      <c r="I413" s="47" t="e">
        <f aca="false">(AJ413+AK413)*AL413</f>
        <v>#N/A</v>
      </c>
      <c r="J413" s="47" t="e">
        <f aca="false">(AN413+AO413)*AP413</f>
        <v>#N/A</v>
      </c>
      <c r="K413" s="47" t="e">
        <f aca="false">(AR413+AS413)*AT413</f>
        <v>#N/A</v>
      </c>
      <c r="L413" s="47" t="e">
        <f aca="false">(AV413+AW413)*AX413</f>
        <v>#N/A</v>
      </c>
      <c r="M413" s="47" t="e">
        <f aca="false">(AZ413+BA413)*BB413</f>
        <v>#N/A</v>
      </c>
      <c r="N413" s="47" t="e">
        <f aca="false">(BD413+BE413)*BF413</f>
        <v>#N/A</v>
      </c>
      <c r="O413" s="48" t="e">
        <f aca="false">(BH413+BI413)*BJ413</f>
        <v>#N/A</v>
      </c>
      <c r="P413" s="49" t="e">
        <f aca="false">MAX(E413:O413)</f>
        <v>#N/A</v>
      </c>
      <c r="Q413" s="49" t="e">
        <f aca="false">MIN(O413)</f>
        <v>#N/A</v>
      </c>
      <c r="R413" s="50" t="e">
        <f aca="false">P413-Q413</f>
        <v>#N/A</v>
      </c>
      <c r="T413" s="31" t="e">
        <f aca="false">INDEX(Curves!$A$12:$AZ$907,$BZ413,CA413)</f>
        <v>#N/A</v>
      </c>
      <c r="U413" s="31" t="e">
        <f aca="false">INDEX(Curves!$A$12:$AZ$907,$BZ413,CB413)</f>
        <v>#N/A</v>
      </c>
      <c r="V413" s="31" t="e">
        <f aca="false">INDEX(Curves!$A$12:$AZ$907,$BZ413,CC413)</f>
        <v>#N/A</v>
      </c>
      <c r="W413" s="31"/>
      <c r="X413" s="31" t="e">
        <f aca="false">INDEX(Curves!$A$12:$AZ$907,$BZ413,CE413)</f>
        <v>#N/A</v>
      </c>
      <c r="Y413" s="31" t="e">
        <f aca="false">INDEX(Curves!$A$12:$AZ$907,$BZ413,CF413)</f>
        <v>#N/A</v>
      </c>
      <c r="Z413" s="31" t="e">
        <f aca="false">INDEX(Curves!$A$12:$AZ$907,$BZ413,CG413)</f>
        <v>#N/A</v>
      </c>
      <c r="AA413" s="31"/>
      <c r="AB413" s="31" t="e">
        <f aca="false">INDEX(Curves!$A$12:$AZ$907,$BZ413,CI413)</f>
        <v>#N/A</v>
      </c>
      <c r="AC413" s="31" t="e">
        <f aca="false">INDEX(Curves!$A$12:$AZ$907,$BZ413,CJ413)</f>
        <v>#N/A</v>
      </c>
      <c r="AD413" s="31" t="e">
        <f aca="false">INDEX(Curves!$A$12:$AZ$907,$BZ413,CK413)</f>
        <v>#N/A</v>
      </c>
      <c r="AE413" s="31"/>
      <c r="AF413" s="31" t="e">
        <f aca="false">INDEX(Curves!$A$12:$AZ$907,$BZ413,CM413)</f>
        <v>#N/A</v>
      </c>
      <c r="AG413" s="31" t="e">
        <f aca="false">INDEX(Curves!$A$12:$AZ$907,$BZ413,CN413)</f>
        <v>#N/A</v>
      </c>
      <c r="AH413" s="31" t="e">
        <f aca="false">INDEX(Curves!$A$12:$AZ$907,$BZ413,CO413)</f>
        <v>#N/A</v>
      </c>
      <c r="AI413" s="31"/>
      <c r="AJ413" s="31" t="e">
        <f aca="false">INDEX(Curves!$A$12:$AZ$907,$BZ413,CQ413)</f>
        <v>#N/A</v>
      </c>
      <c r="AK413" s="31" t="e">
        <f aca="false">INDEX(Curves!$A$12:$AZ$907,$BZ413,CR413)</f>
        <v>#N/A</v>
      </c>
      <c r="AL413" s="31" t="e">
        <f aca="false">INDEX(Curves!$A$12:$AZ$907,$BZ413,CS413)</f>
        <v>#N/A</v>
      </c>
      <c r="AM413" s="31"/>
      <c r="AN413" s="31" t="e">
        <f aca="false">INDEX(Curves!$A$12:$AZ$907,$BZ413,CU413)</f>
        <v>#N/A</v>
      </c>
      <c r="AO413" s="31" t="e">
        <f aca="false">INDEX(Curves!$A$12:$AZ$907,$BZ413,CV413)</f>
        <v>#N/A</v>
      </c>
      <c r="AP413" s="31" t="e">
        <f aca="false">INDEX(Curves!$A$12:$AZ$907,$BZ413,CW413)</f>
        <v>#N/A</v>
      </c>
      <c r="AQ413" s="31"/>
      <c r="AR413" s="31" t="e">
        <f aca="false">INDEX(Curves!$A$12:$AZ$907,$BZ413,CY413)</f>
        <v>#N/A</v>
      </c>
      <c r="AS413" s="31" t="e">
        <f aca="false">INDEX(Curves!$A$12:$AZ$907,$BZ413,CZ413)</f>
        <v>#N/A</v>
      </c>
      <c r="AT413" s="31" t="e">
        <f aca="false">INDEX(Curves!$A$12:$AZ$907,$BZ413,DA413)</f>
        <v>#N/A</v>
      </c>
      <c r="AU413" s="31"/>
      <c r="AV413" s="31" t="e">
        <f aca="false">INDEX(Curves!$A$12:$AZ$907,$BZ413,DC413)</f>
        <v>#N/A</v>
      </c>
      <c r="AW413" s="31" t="e">
        <f aca="false">INDEX(Curves!$A$12:$AZ$907,$BZ413,DD413)</f>
        <v>#N/A</v>
      </c>
      <c r="AX413" s="31" t="e">
        <f aca="false">INDEX(Curves!$A$12:$AZ$907,$BZ413,DE413)</f>
        <v>#N/A</v>
      </c>
      <c r="AY413" s="31"/>
      <c r="AZ413" s="31" t="e">
        <f aca="false">INDEX(Curves!$A$12:$AZ$907,$BZ413,DG413)</f>
        <v>#N/A</v>
      </c>
      <c r="BA413" s="31" t="e">
        <f aca="false">INDEX(Curves!$A$12:$AZ$907,$BZ413,DH413)</f>
        <v>#N/A</v>
      </c>
      <c r="BB413" s="31" t="e">
        <f aca="false">INDEX(Curves!$A$12:$AZ$907,$BZ413,DI413)</f>
        <v>#N/A</v>
      </c>
      <c r="BC413" s="31"/>
      <c r="BD413" s="31" t="e">
        <f aca="false">INDEX(Curves!$A$12:$AZ$907,$BZ413,DK413)</f>
        <v>#N/A</v>
      </c>
      <c r="BE413" s="31" t="e">
        <f aca="false">INDEX(Curves!$A$12:$AZ$907,$BZ413,DL413)</f>
        <v>#N/A</v>
      </c>
      <c r="BF413" s="31" t="e">
        <f aca="false">INDEX(Curves!$A$12:$AZ$907,$BZ413,DM413)</f>
        <v>#N/A</v>
      </c>
      <c r="BG413" s="31"/>
      <c r="BH413" s="31" t="e">
        <f aca="false">INDEX(Curves!$A$12:$AZ$907,$BZ413,DO413)</f>
        <v>#N/A</v>
      </c>
      <c r="BI413" s="31" t="e">
        <f aca="false">INDEX(Curves!$A$12:$AZ$907,$BZ413,DP413)</f>
        <v>#N/A</v>
      </c>
      <c r="BJ413" s="31" t="e">
        <f aca="false">INDEX(Curves!$A$12:$AZ$907,$BZ413,DQ413)</f>
        <v>#N/A</v>
      </c>
      <c r="BK413" s="0"/>
      <c r="BL413" s="0"/>
      <c r="BM413" s="51" t="n">
        <f aca="false">BM412</f>
        <v>35916</v>
      </c>
      <c r="BN413" s="51" t="n">
        <f aca="false">EOMONTH(BM413,1)</f>
        <v>35976</v>
      </c>
      <c r="BO413" s="51" t="n">
        <f aca="false">EOMONTH(BN413,1)</f>
        <v>36007</v>
      </c>
      <c r="BP413" s="51" t="n">
        <f aca="false">EOMONTH(BO413,1)</f>
        <v>36038</v>
      </c>
      <c r="BQ413" s="51" t="n">
        <f aca="false">EOMONTH(BP413,1)</f>
        <v>36068</v>
      </c>
      <c r="BR413" s="51" t="n">
        <f aca="false">EOMONTH(BQ413,1)</f>
        <v>36099</v>
      </c>
      <c r="BS413" s="51" t="n">
        <f aca="false">EOMONTH(BR413,1)</f>
        <v>36129</v>
      </c>
      <c r="BT413" s="51" t="n">
        <f aca="false">EOMONTH(BS413,1)</f>
        <v>36160</v>
      </c>
      <c r="BU413" s="51" t="n">
        <f aca="false">EOMONTH(BT413,1)</f>
        <v>36191</v>
      </c>
      <c r="BV413" s="51" t="n">
        <f aca="false">EOMONTH(BU413,1)</f>
        <v>36219</v>
      </c>
      <c r="BW413" s="51" t="n">
        <f aca="false">EOMONTH(BV413,1)</f>
        <v>36250</v>
      </c>
      <c r="BX413" s="52"/>
      <c r="BZ413" s="34" t="e">
        <f aca="false">MATCH(C413,Curves!$C$12:$C$433,0)</f>
        <v>#N/A</v>
      </c>
      <c r="CA413" s="34" t="n">
        <f aca="false">MATCH(CONCATENATE("NG ",TEXT($BM413,"mmm-yyyy")),Curves!$11:$11,0)</f>
        <v>20</v>
      </c>
      <c r="CB413" s="34" t="n">
        <f aca="false">MATCH(CONCATENATE("B ",TEXT($BM413,"mmm-yyyy")),Curves!$11:$11,0)</f>
        <v>8</v>
      </c>
      <c r="CC413" s="34" t="n">
        <f aca="false">MATCH(CONCATENATE("DISC ",TEXT($BM413,"mmm-yyyy")),Curves!$11:$11,0)</f>
        <v>32</v>
      </c>
      <c r="CD413" s="34"/>
      <c r="CE413" s="34" t="n">
        <f aca="false">MATCH(CONCATENATE("NG ",TEXT($BN413,"mmm-yyyy")),Curves!$11:$11,0)</f>
        <v>21</v>
      </c>
      <c r="CF413" s="34" t="n">
        <f aca="false">MATCH(CONCATENATE("B ",TEXT($BN413,"mmm-yyyy")),Curves!$11:$11,0)</f>
        <v>9</v>
      </c>
      <c r="CG413" s="34" t="n">
        <f aca="false">MATCH(CONCATENATE("DISC ",TEXT($BN413,"mmm-yyyy")),Curves!$11:$11,0)</f>
        <v>33</v>
      </c>
      <c r="CH413" s="34"/>
      <c r="CI413" s="34" t="n">
        <f aca="false">MATCH(CONCATENATE("NG ",TEXT($BO413,"mmm-yyyy")),Curves!$11:$11,0)</f>
        <v>22</v>
      </c>
      <c r="CJ413" s="34" t="n">
        <f aca="false">MATCH(CONCATENATE("B ",TEXT($BO413,"mmm-yyyy")),Curves!$11:$11,0)</f>
        <v>10</v>
      </c>
      <c r="CK413" s="34" t="n">
        <f aca="false">MATCH(CONCATENATE("DISC ",TEXT($BO413,"mmm-yyyy")),Curves!$11:$11,0)</f>
        <v>34</v>
      </c>
      <c r="CL413" s="34"/>
      <c r="CM413" s="34" t="n">
        <f aca="false">MATCH(CONCATENATE("NG ",TEXT($BP413,"mmm-yyyy")),Curves!$11:$11,0)</f>
        <v>23</v>
      </c>
      <c r="CN413" s="34" t="n">
        <f aca="false">MATCH(CONCATENATE("B ",TEXT($BP413,"mmm-yyyy")),Curves!$11:$11,0)</f>
        <v>11</v>
      </c>
      <c r="CO413" s="34" t="n">
        <f aca="false">MATCH(CONCATENATE("DISC ",TEXT($BP413,"mmm-yyyy")),Curves!$11:$11,0)</f>
        <v>35</v>
      </c>
      <c r="CP413" s="34"/>
      <c r="CQ413" s="34" t="n">
        <f aca="false">MATCH(CONCATENATE("NG ",TEXT($BQ413,"mmm-yyyy")),Curves!$11:$11,0)</f>
        <v>24</v>
      </c>
      <c r="CR413" s="34" t="n">
        <f aca="false">MATCH(CONCATENATE("B ",TEXT($BQ413,"mmm-yyyy")),Curves!$11:$11,0)</f>
        <v>12</v>
      </c>
      <c r="CS413" s="34" t="n">
        <f aca="false">MATCH(CONCATENATE("DISC ",TEXT($BQ413,"mmm-yyyy")),Curves!$11:$11,0)</f>
        <v>36</v>
      </c>
      <c r="CT413" s="34"/>
      <c r="CU413" s="34" t="n">
        <f aca="false">MATCH(CONCATENATE("NG ",TEXT($BR413,"mmm-yyyy")),Curves!$11:$11,0)</f>
        <v>25</v>
      </c>
      <c r="CV413" s="34" t="n">
        <f aca="false">MATCH(CONCATENATE("B ",TEXT($BR413,"mmm-yyyy")),Curves!$11:$11,0)</f>
        <v>13</v>
      </c>
      <c r="CW413" s="34" t="n">
        <f aca="false">MATCH(CONCATENATE("DISC ",TEXT($BR413,"mmm-yyyy")),Curves!$11:$11,0)</f>
        <v>37</v>
      </c>
      <c r="CX413" s="34"/>
      <c r="CY413" s="34" t="n">
        <f aca="false">MATCH(CONCATENATE("NG ",TEXT($BS413,"mmm-yyyy")),Curves!$11:$11,0)</f>
        <v>26</v>
      </c>
      <c r="CZ413" s="34" t="n">
        <f aca="false">MATCH(CONCATENATE("B ",TEXT($BS413,"mmm-yyyy")),Curves!$11:$11,0)</f>
        <v>14</v>
      </c>
      <c r="DA413" s="34" t="n">
        <f aca="false">MATCH(CONCATENATE("DISC ",TEXT($BS413,"mmm-yyyy")),Curves!$11:$11,0)</f>
        <v>38</v>
      </c>
      <c r="DB413" s="34"/>
      <c r="DC413" s="34" t="n">
        <f aca="false">MATCH(CONCATENATE("NG ",TEXT($BT413,"mmm-yyyy")),Curves!$11:$11,0)</f>
        <v>27</v>
      </c>
      <c r="DD413" s="34" t="n">
        <f aca="false">MATCH(CONCATENATE("B ",TEXT($BT413,"mmm-yyyy")),Curves!$11:$11,0)</f>
        <v>15</v>
      </c>
      <c r="DE413" s="34" t="n">
        <f aca="false">MATCH(CONCATENATE("DISC ",TEXT($BT413,"mmm-yyyy")),Curves!$11:$11,0)</f>
        <v>39</v>
      </c>
      <c r="DF413" s="34"/>
      <c r="DG413" s="34" t="n">
        <f aca="false">MATCH(CONCATENATE("NG ",TEXT($BU413,"mmm-yyyy")),Curves!$11:$11,0)</f>
        <v>28</v>
      </c>
      <c r="DH413" s="34" t="n">
        <f aca="false">MATCH(CONCATENATE("B ",TEXT($BU413,"mmm-yyyy")),Curves!$11:$11,0)</f>
        <v>16</v>
      </c>
      <c r="DI413" s="34" t="n">
        <f aca="false">MATCH(CONCATENATE("DISC ",TEXT($BU413,"mmm-yyyy")),Curves!$11:$11,0)</f>
        <v>40</v>
      </c>
      <c r="DK413" s="34" t="n">
        <f aca="false">MATCH(CONCATENATE("NG ",TEXT($BV413,"mmm-yyyy")),Curves!$11:$11,0)</f>
        <v>29</v>
      </c>
      <c r="DL413" s="34" t="n">
        <f aca="false">MATCH(CONCATENATE("B ",TEXT($BV413,"mmm-yyyy")),Curves!$11:$11,0)</f>
        <v>17</v>
      </c>
      <c r="DM413" s="34" t="n">
        <f aca="false">MATCH(CONCATENATE("DISC ",TEXT($BV413,"mmm-yyyy")),Curves!$11:$11,0)</f>
        <v>41</v>
      </c>
      <c r="DO413" s="34" t="n">
        <f aca="false">MATCH(CONCATENATE("NG ",TEXT($BW413,"mmm-yyyy")),Curves!$11:$11,0)</f>
        <v>30</v>
      </c>
      <c r="DP413" s="34" t="n">
        <f aca="false">MATCH(CONCATENATE("B ",TEXT($BW413,"mmm-yyyy")),Curves!$11:$11,0)</f>
        <v>18</v>
      </c>
      <c r="DQ413" s="34" t="n">
        <f aca="false">MATCH(CONCATENATE("DISC ",TEXT($BW413,"mmm-yyyy")),Curves!$11:$11,0)</f>
        <v>42</v>
      </c>
    </row>
    <row r="414" customFormat="false" ht="12.75" hidden="false" customHeight="false" outlineLevel="0" collapsed="false">
      <c r="B414" s="26" t="str">
        <f aca="false">IF(C414&lt;&gt;"",IF(C414&gt;=(WORKDAY(EOMONTH(C414,0)+1,-2)),EOMONTH(EOMONTH(C414,0)+1,0)+1,EOMONTH(C414,0)+1),"")</f>
        <v/>
      </c>
      <c r="C414" s="45" t="str">
        <f aca="false">IF(Curves!C423&lt;&gt;"",Curves!C423,"")</f>
        <v/>
      </c>
      <c r="D414" s="46"/>
      <c r="E414" s="47" t="e">
        <f aca="false">(T414+U414)*V414</f>
        <v>#N/A</v>
      </c>
      <c r="F414" s="47" t="e">
        <f aca="false">(X414+Y414)*Z414</f>
        <v>#N/A</v>
      </c>
      <c r="G414" s="47" t="e">
        <f aca="false">(AB414+AC414)*AD414</f>
        <v>#N/A</v>
      </c>
      <c r="H414" s="47" t="e">
        <f aca="false">(AF414+AG414)*AH414</f>
        <v>#N/A</v>
      </c>
      <c r="I414" s="47" t="e">
        <f aca="false">(AJ414+AK414)*AL414</f>
        <v>#N/A</v>
      </c>
      <c r="J414" s="47" t="e">
        <f aca="false">(AN414+AO414)*AP414</f>
        <v>#N/A</v>
      </c>
      <c r="K414" s="47" t="e">
        <f aca="false">(AR414+AS414)*AT414</f>
        <v>#N/A</v>
      </c>
      <c r="L414" s="47" t="e">
        <f aca="false">(AV414+AW414)*AX414</f>
        <v>#N/A</v>
      </c>
      <c r="M414" s="47" t="e">
        <f aca="false">(AZ414+BA414)*BB414</f>
        <v>#N/A</v>
      </c>
      <c r="N414" s="47" t="e">
        <f aca="false">(BD414+BE414)*BF414</f>
        <v>#N/A</v>
      </c>
      <c r="O414" s="48" t="e">
        <f aca="false">(BH414+BI414)*BJ414</f>
        <v>#N/A</v>
      </c>
      <c r="P414" s="49" t="e">
        <f aca="false">MAX(E414:O414)</f>
        <v>#N/A</v>
      </c>
      <c r="Q414" s="49" t="e">
        <f aca="false">MIN(O414)</f>
        <v>#N/A</v>
      </c>
      <c r="R414" s="50" t="e">
        <f aca="false">P414-Q414</f>
        <v>#N/A</v>
      </c>
      <c r="T414" s="31" t="e">
        <f aca="false">INDEX(Curves!$A$12:$AZ$907,$BZ414,CA414)</f>
        <v>#N/A</v>
      </c>
      <c r="U414" s="31" t="e">
        <f aca="false">INDEX(Curves!$A$12:$AZ$907,$BZ414,CB414)</f>
        <v>#N/A</v>
      </c>
      <c r="V414" s="31" t="e">
        <f aca="false">INDEX(Curves!$A$12:$AZ$907,$BZ414,CC414)</f>
        <v>#N/A</v>
      </c>
      <c r="W414" s="31"/>
      <c r="X414" s="31" t="e">
        <f aca="false">INDEX(Curves!$A$12:$AZ$907,$BZ414,CE414)</f>
        <v>#N/A</v>
      </c>
      <c r="Y414" s="31" t="e">
        <f aca="false">INDEX(Curves!$A$12:$AZ$907,$BZ414,CF414)</f>
        <v>#N/A</v>
      </c>
      <c r="Z414" s="31" t="e">
        <f aca="false">INDEX(Curves!$A$12:$AZ$907,$BZ414,CG414)</f>
        <v>#N/A</v>
      </c>
      <c r="AA414" s="31"/>
      <c r="AB414" s="31" t="e">
        <f aca="false">INDEX(Curves!$A$12:$AZ$907,$BZ414,CI414)</f>
        <v>#N/A</v>
      </c>
      <c r="AC414" s="31" t="e">
        <f aca="false">INDEX(Curves!$A$12:$AZ$907,$BZ414,CJ414)</f>
        <v>#N/A</v>
      </c>
      <c r="AD414" s="31" t="e">
        <f aca="false">INDEX(Curves!$A$12:$AZ$907,$BZ414,CK414)</f>
        <v>#N/A</v>
      </c>
      <c r="AE414" s="31"/>
      <c r="AF414" s="31" t="e">
        <f aca="false">INDEX(Curves!$A$12:$AZ$907,$BZ414,CM414)</f>
        <v>#N/A</v>
      </c>
      <c r="AG414" s="31" t="e">
        <f aca="false">INDEX(Curves!$A$12:$AZ$907,$BZ414,CN414)</f>
        <v>#N/A</v>
      </c>
      <c r="AH414" s="31" t="e">
        <f aca="false">INDEX(Curves!$A$12:$AZ$907,$BZ414,CO414)</f>
        <v>#N/A</v>
      </c>
      <c r="AI414" s="31"/>
      <c r="AJ414" s="31" t="e">
        <f aca="false">INDEX(Curves!$A$12:$AZ$907,$BZ414,CQ414)</f>
        <v>#N/A</v>
      </c>
      <c r="AK414" s="31" t="e">
        <f aca="false">INDEX(Curves!$A$12:$AZ$907,$BZ414,CR414)</f>
        <v>#N/A</v>
      </c>
      <c r="AL414" s="31" t="e">
        <f aca="false">INDEX(Curves!$A$12:$AZ$907,$BZ414,CS414)</f>
        <v>#N/A</v>
      </c>
      <c r="AM414" s="31"/>
      <c r="AN414" s="31" t="e">
        <f aca="false">INDEX(Curves!$A$12:$AZ$907,$BZ414,CU414)</f>
        <v>#N/A</v>
      </c>
      <c r="AO414" s="31" t="e">
        <f aca="false">INDEX(Curves!$A$12:$AZ$907,$BZ414,CV414)</f>
        <v>#N/A</v>
      </c>
      <c r="AP414" s="31" t="e">
        <f aca="false">INDEX(Curves!$A$12:$AZ$907,$BZ414,CW414)</f>
        <v>#N/A</v>
      </c>
      <c r="AQ414" s="31"/>
      <c r="AR414" s="31" t="e">
        <f aca="false">INDEX(Curves!$A$12:$AZ$907,$BZ414,CY414)</f>
        <v>#N/A</v>
      </c>
      <c r="AS414" s="31" t="e">
        <f aca="false">INDEX(Curves!$A$12:$AZ$907,$BZ414,CZ414)</f>
        <v>#N/A</v>
      </c>
      <c r="AT414" s="31" t="e">
        <f aca="false">INDEX(Curves!$A$12:$AZ$907,$BZ414,DA414)</f>
        <v>#N/A</v>
      </c>
      <c r="AU414" s="31"/>
      <c r="AV414" s="31" t="e">
        <f aca="false">INDEX(Curves!$A$12:$AZ$907,$BZ414,DC414)</f>
        <v>#N/A</v>
      </c>
      <c r="AW414" s="31" t="e">
        <f aca="false">INDEX(Curves!$A$12:$AZ$907,$BZ414,DD414)</f>
        <v>#N/A</v>
      </c>
      <c r="AX414" s="31" t="e">
        <f aca="false">INDEX(Curves!$A$12:$AZ$907,$BZ414,DE414)</f>
        <v>#N/A</v>
      </c>
      <c r="AY414" s="31"/>
      <c r="AZ414" s="31" t="e">
        <f aca="false">INDEX(Curves!$A$12:$AZ$907,$BZ414,DG414)</f>
        <v>#N/A</v>
      </c>
      <c r="BA414" s="31" t="e">
        <f aca="false">INDEX(Curves!$A$12:$AZ$907,$BZ414,DH414)</f>
        <v>#N/A</v>
      </c>
      <c r="BB414" s="31" t="e">
        <f aca="false">INDEX(Curves!$A$12:$AZ$907,$BZ414,DI414)</f>
        <v>#N/A</v>
      </c>
      <c r="BC414" s="31"/>
      <c r="BD414" s="31" t="e">
        <f aca="false">INDEX(Curves!$A$12:$AZ$907,$BZ414,DK414)</f>
        <v>#N/A</v>
      </c>
      <c r="BE414" s="31" t="e">
        <f aca="false">INDEX(Curves!$A$12:$AZ$907,$BZ414,DL414)</f>
        <v>#N/A</v>
      </c>
      <c r="BF414" s="31" t="e">
        <f aca="false">INDEX(Curves!$A$12:$AZ$907,$BZ414,DM414)</f>
        <v>#N/A</v>
      </c>
      <c r="BG414" s="31"/>
      <c r="BH414" s="31" t="e">
        <f aca="false">INDEX(Curves!$A$12:$AZ$907,$BZ414,DO414)</f>
        <v>#N/A</v>
      </c>
      <c r="BI414" s="31" t="e">
        <f aca="false">INDEX(Curves!$A$12:$AZ$907,$BZ414,DP414)</f>
        <v>#N/A</v>
      </c>
      <c r="BJ414" s="31" t="e">
        <f aca="false">INDEX(Curves!$A$12:$AZ$907,$BZ414,DQ414)</f>
        <v>#N/A</v>
      </c>
      <c r="BK414" s="0"/>
      <c r="BL414" s="0"/>
      <c r="BM414" s="51" t="n">
        <f aca="false">BM413</f>
        <v>35916</v>
      </c>
      <c r="BN414" s="51" t="n">
        <f aca="false">EOMONTH(BM414,1)</f>
        <v>35976</v>
      </c>
      <c r="BO414" s="51" t="n">
        <f aca="false">EOMONTH(BN414,1)</f>
        <v>36007</v>
      </c>
      <c r="BP414" s="51" t="n">
        <f aca="false">EOMONTH(BO414,1)</f>
        <v>36038</v>
      </c>
      <c r="BQ414" s="51" t="n">
        <f aca="false">EOMONTH(BP414,1)</f>
        <v>36068</v>
      </c>
      <c r="BR414" s="51" t="n">
        <f aca="false">EOMONTH(BQ414,1)</f>
        <v>36099</v>
      </c>
      <c r="BS414" s="51" t="n">
        <f aca="false">EOMONTH(BR414,1)</f>
        <v>36129</v>
      </c>
      <c r="BT414" s="51" t="n">
        <f aca="false">EOMONTH(BS414,1)</f>
        <v>36160</v>
      </c>
      <c r="BU414" s="51" t="n">
        <f aca="false">EOMONTH(BT414,1)</f>
        <v>36191</v>
      </c>
      <c r="BV414" s="51" t="n">
        <f aca="false">EOMONTH(BU414,1)</f>
        <v>36219</v>
      </c>
      <c r="BW414" s="51" t="n">
        <f aca="false">EOMONTH(BV414,1)</f>
        <v>36250</v>
      </c>
      <c r="BX414" s="52"/>
      <c r="BZ414" s="34" t="e">
        <f aca="false">MATCH(C414,Curves!$C$12:$C$433,0)</f>
        <v>#N/A</v>
      </c>
      <c r="CA414" s="34" t="n">
        <f aca="false">MATCH(CONCATENATE("NG ",TEXT($BM414,"mmm-yyyy")),Curves!$11:$11,0)</f>
        <v>20</v>
      </c>
      <c r="CB414" s="34" t="n">
        <f aca="false">MATCH(CONCATENATE("B ",TEXT($BM414,"mmm-yyyy")),Curves!$11:$11,0)</f>
        <v>8</v>
      </c>
      <c r="CC414" s="34" t="n">
        <f aca="false">MATCH(CONCATENATE("DISC ",TEXT($BM414,"mmm-yyyy")),Curves!$11:$11,0)</f>
        <v>32</v>
      </c>
      <c r="CD414" s="34"/>
      <c r="CE414" s="34" t="n">
        <f aca="false">MATCH(CONCATENATE("NG ",TEXT($BN414,"mmm-yyyy")),Curves!$11:$11,0)</f>
        <v>21</v>
      </c>
      <c r="CF414" s="34" t="n">
        <f aca="false">MATCH(CONCATENATE("B ",TEXT($BN414,"mmm-yyyy")),Curves!$11:$11,0)</f>
        <v>9</v>
      </c>
      <c r="CG414" s="34" t="n">
        <f aca="false">MATCH(CONCATENATE("DISC ",TEXT($BN414,"mmm-yyyy")),Curves!$11:$11,0)</f>
        <v>33</v>
      </c>
      <c r="CH414" s="34"/>
      <c r="CI414" s="34" t="n">
        <f aca="false">MATCH(CONCATENATE("NG ",TEXT($BO414,"mmm-yyyy")),Curves!$11:$11,0)</f>
        <v>22</v>
      </c>
      <c r="CJ414" s="34" t="n">
        <f aca="false">MATCH(CONCATENATE("B ",TEXT($BO414,"mmm-yyyy")),Curves!$11:$11,0)</f>
        <v>10</v>
      </c>
      <c r="CK414" s="34" t="n">
        <f aca="false">MATCH(CONCATENATE("DISC ",TEXT($BO414,"mmm-yyyy")),Curves!$11:$11,0)</f>
        <v>34</v>
      </c>
      <c r="CL414" s="34"/>
      <c r="CM414" s="34" t="n">
        <f aca="false">MATCH(CONCATENATE("NG ",TEXT($BP414,"mmm-yyyy")),Curves!$11:$11,0)</f>
        <v>23</v>
      </c>
      <c r="CN414" s="34" t="n">
        <f aca="false">MATCH(CONCATENATE("B ",TEXT($BP414,"mmm-yyyy")),Curves!$11:$11,0)</f>
        <v>11</v>
      </c>
      <c r="CO414" s="34" t="n">
        <f aca="false">MATCH(CONCATENATE("DISC ",TEXT($BP414,"mmm-yyyy")),Curves!$11:$11,0)</f>
        <v>35</v>
      </c>
      <c r="CP414" s="34"/>
      <c r="CQ414" s="34" t="n">
        <f aca="false">MATCH(CONCATENATE("NG ",TEXT($BQ414,"mmm-yyyy")),Curves!$11:$11,0)</f>
        <v>24</v>
      </c>
      <c r="CR414" s="34" t="n">
        <f aca="false">MATCH(CONCATENATE("B ",TEXT($BQ414,"mmm-yyyy")),Curves!$11:$11,0)</f>
        <v>12</v>
      </c>
      <c r="CS414" s="34" t="n">
        <f aca="false">MATCH(CONCATENATE("DISC ",TEXT($BQ414,"mmm-yyyy")),Curves!$11:$11,0)</f>
        <v>36</v>
      </c>
      <c r="CT414" s="34"/>
      <c r="CU414" s="34" t="n">
        <f aca="false">MATCH(CONCATENATE("NG ",TEXT($BR414,"mmm-yyyy")),Curves!$11:$11,0)</f>
        <v>25</v>
      </c>
      <c r="CV414" s="34" t="n">
        <f aca="false">MATCH(CONCATENATE("B ",TEXT($BR414,"mmm-yyyy")),Curves!$11:$11,0)</f>
        <v>13</v>
      </c>
      <c r="CW414" s="34" t="n">
        <f aca="false">MATCH(CONCATENATE("DISC ",TEXT($BR414,"mmm-yyyy")),Curves!$11:$11,0)</f>
        <v>37</v>
      </c>
      <c r="CX414" s="34"/>
      <c r="CY414" s="34" t="n">
        <f aca="false">MATCH(CONCATENATE("NG ",TEXT($BS414,"mmm-yyyy")),Curves!$11:$11,0)</f>
        <v>26</v>
      </c>
      <c r="CZ414" s="34" t="n">
        <f aca="false">MATCH(CONCATENATE("B ",TEXT($BS414,"mmm-yyyy")),Curves!$11:$11,0)</f>
        <v>14</v>
      </c>
      <c r="DA414" s="34" t="n">
        <f aca="false">MATCH(CONCATENATE("DISC ",TEXT($BS414,"mmm-yyyy")),Curves!$11:$11,0)</f>
        <v>38</v>
      </c>
      <c r="DB414" s="34"/>
      <c r="DC414" s="34" t="n">
        <f aca="false">MATCH(CONCATENATE("NG ",TEXT($BT414,"mmm-yyyy")),Curves!$11:$11,0)</f>
        <v>27</v>
      </c>
      <c r="DD414" s="34" t="n">
        <f aca="false">MATCH(CONCATENATE("B ",TEXT($BT414,"mmm-yyyy")),Curves!$11:$11,0)</f>
        <v>15</v>
      </c>
      <c r="DE414" s="34" t="n">
        <f aca="false">MATCH(CONCATENATE("DISC ",TEXT($BT414,"mmm-yyyy")),Curves!$11:$11,0)</f>
        <v>39</v>
      </c>
      <c r="DF414" s="34"/>
      <c r="DG414" s="34" t="n">
        <f aca="false">MATCH(CONCATENATE("NG ",TEXT($BU414,"mmm-yyyy")),Curves!$11:$11,0)</f>
        <v>28</v>
      </c>
      <c r="DH414" s="34" t="n">
        <f aca="false">MATCH(CONCATENATE("B ",TEXT($BU414,"mmm-yyyy")),Curves!$11:$11,0)</f>
        <v>16</v>
      </c>
      <c r="DI414" s="34" t="n">
        <f aca="false">MATCH(CONCATENATE("DISC ",TEXT($BU414,"mmm-yyyy")),Curves!$11:$11,0)</f>
        <v>40</v>
      </c>
      <c r="DK414" s="34" t="n">
        <f aca="false">MATCH(CONCATENATE("NG ",TEXT($BV414,"mmm-yyyy")),Curves!$11:$11,0)</f>
        <v>29</v>
      </c>
      <c r="DL414" s="34" t="n">
        <f aca="false">MATCH(CONCATENATE("B ",TEXT($BV414,"mmm-yyyy")),Curves!$11:$11,0)</f>
        <v>17</v>
      </c>
      <c r="DM414" s="34" t="n">
        <f aca="false">MATCH(CONCATENATE("DISC ",TEXT($BV414,"mmm-yyyy")),Curves!$11:$11,0)</f>
        <v>41</v>
      </c>
      <c r="DO414" s="34" t="n">
        <f aca="false">MATCH(CONCATENATE("NG ",TEXT($BW414,"mmm-yyyy")),Curves!$11:$11,0)</f>
        <v>30</v>
      </c>
      <c r="DP414" s="34" t="n">
        <f aca="false">MATCH(CONCATENATE("B ",TEXT($BW414,"mmm-yyyy")),Curves!$11:$11,0)</f>
        <v>18</v>
      </c>
      <c r="DQ414" s="34" t="n">
        <f aca="false">MATCH(CONCATENATE("DISC ",TEXT($BW414,"mmm-yyyy")),Curves!$11:$11,0)</f>
        <v>42</v>
      </c>
    </row>
    <row r="415" customFormat="false" ht="12.75" hidden="false" customHeight="false" outlineLevel="0" collapsed="false">
      <c r="B415" s="26" t="str">
        <f aca="false">IF(C415&lt;&gt;"",IF(C415&gt;=(WORKDAY(EOMONTH(C415,0)+1,-2)),EOMONTH(EOMONTH(C415,0)+1,0)+1,EOMONTH(C415,0)+1),"")</f>
        <v/>
      </c>
      <c r="C415" s="45" t="str">
        <f aca="false">IF(Curves!C424&lt;&gt;"",Curves!C424,"")</f>
        <v/>
      </c>
      <c r="D415" s="46"/>
      <c r="E415" s="47" t="e">
        <f aca="false">(T415+U415)*V415</f>
        <v>#N/A</v>
      </c>
      <c r="F415" s="47" t="e">
        <f aca="false">(X415+Y415)*Z415</f>
        <v>#N/A</v>
      </c>
      <c r="G415" s="47" t="e">
        <f aca="false">(AB415+AC415)*AD415</f>
        <v>#N/A</v>
      </c>
      <c r="H415" s="47" t="e">
        <f aca="false">(AF415+AG415)*AH415</f>
        <v>#N/A</v>
      </c>
      <c r="I415" s="47" t="e">
        <f aca="false">(AJ415+AK415)*AL415</f>
        <v>#N/A</v>
      </c>
      <c r="J415" s="47" t="e">
        <f aca="false">(AN415+AO415)*AP415</f>
        <v>#N/A</v>
      </c>
      <c r="K415" s="47" t="e">
        <f aca="false">(AR415+AS415)*AT415</f>
        <v>#N/A</v>
      </c>
      <c r="L415" s="47" t="e">
        <f aca="false">(AV415+AW415)*AX415</f>
        <v>#N/A</v>
      </c>
      <c r="M415" s="47" t="e">
        <f aca="false">(AZ415+BA415)*BB415</f>
        <v>#N/A</v>
      </c>
      <c r="N415" s="47" t="e">
        <f aca="false">(BD415+BE415)*BF415</f>
        <v>#N/A</v>
      </c>
      <c r="O415" s="48" t="e">
        <f aca="false">(BH415+BI415)*BJ415</f>
        <v>#N/A</v>
      </c>
      <c r="P415" s="49" t="e">
        <f aca="false">MAX(E415:O415)</f>
        <v>#N/A</v>
      </c>
      <c r="Q415" s="49" t="e">
        <f aca="false">MIN(O415)</f>
        <v>#N/A</v>
      </c>
      <c r="R415" s="50" t="e">
        <f aca="false">P415-Q415</f>
        <v>#N/A</v>
      </c>
      <c r="T415" s="31" t="e">
        <f aca="false">INDEX(Curves!$A$12:$AZ$907,$BZ415,CA415)</f>
        <v>#N/A</v>
      </c>
      <c r="U415" s="31" t="e">
        <f aca="false">INDEX(Curves!$A$12:$AZ$907,$BZ415,CB415)</f>
        <v>#N/A</v>
      </c>
      <c r="V415" s="31" t="e">
        <f aca="false">INDEX(Curves!$A$12:$AZ$907,$BZ415,CC415)</f>
        <v>#N/A</v>
      </c>
      <c r="W415" s="31"/>
      <c r="X415" s="31" t="e">
        <f aca="false">INDEX(Curves!$A$12:$AZ$907,$BZ415,CE415)</f>
        <v>#N/A</v>
      </c>
      <c r="Y415" s="31" t="e">
        <f aca="false">INDEX(Curves!$A$12:$AZ$907,$BZ415,CF415)</f>
        <v>#N/A</v>
      </c>
      <c r="Z415" s="31" t="e">
        <f aca="false">INDEX(Curves!$A$12:$AZ$907,$BZ415,CG415)</f>
        <v>#N/A</v>
      </c>
      <c r="AA415" s="31"/>
      <c r="AB415" s="31" t="e">
        <f aca="false">INDEX(Curves!$A$12:$AZ$907,$BZ415,CI415)</f>
        <v>#N/A</v>
      </c>
      <c r="AC415" s="31" t="e">
        <f aca="false">INDEX(Curves!$A$12:$AZ$907,$BZ415,CJ415)</f>
        <v>#N/A</v>
      </c>
      <c r="AD415" s="31" t="e">
        <f aca="false">INDEX(Curves!$A$12:$AZ$907,$BZ415,CK415)</f>
        <v>#N/A</v>
      </c>
      <c r="AE415" s="31"/>
      <c r="AF415" s="31" t="e">
        <f aca="false">INDEX(Curves!$A$12:$AZ$907,$BZ415,CM415)</f>
        <v>#N/A</v>
      </c>
      <c r="AG415" s="31" t="e">
        <f aca="false">INDEX(Curves!$A$12:$AZ$907,$BZ415,CN415)</f>
        <v>#N/A</v>
      </c>
      <c r="AH415" s="31" t="e">
        <f aca="false">INDEX(Curves!$A$12:$AZ$907,$BZ415,CO415)</f>
        <v>#N/A</v>
      </c>
      <c r="AI415" s="31"/>
      <c r="AJ415" s="31" t="e">
        <f aca="false">INDEX(Curves!$A$12:$AZ$907,$BZ415,CQ415)</f>
        <v>#N/A</v>
      </c>
      <c r="AK415" s="31" t="e">
        <f aca="false">INDEX(Curves!$A$12:$AZ$907,$BZ415,CR415)</f>
        <v>#N/A</v>
      </c>
      <c r="AL415" s="31" t="e">
        <f aca="false">INDEX(Curves!$A$12:$AZ$907,$BZ415,CS415)</f>
        <v>#N/A</v>
      </c>
      <c r="AM415" s="31"/>
      <c r="AN415" s="31" t="e">
        <f aca="false">INDEX(Curves!$A$12:$AZ$907,$BZ415,CU415)</f>
        <v>#N/A</v>
      </c>
      <c r="AO415" s="31" t="e">
        <f aca="false">INDEX(Curves!$A$12:$AZ$907,$BZ415,CV415)</f>
        <v>#N/A</v>
      </c>
      <c r="AP415" s="31" t="e">
        <f aca="false">INDEX(Curves!$A$12:$AZ$907,$BZ415,CW415)</f>
        <v>#N/A</v>
      </c>
      <c r="AQ415" s="31"/>
      <c r="AR415" s="31" t="e">
        <f aca="false">INDEX(Curves!$A$12:$AZ$907,$BZ415,CY415)</f>
        <v>#N/A</v>
      </c>
      <c r="AS415" s="31" t="e">
        <f aca="false">INDEX(Curves!$A$12:$AZ$907,$BZ415,CZ415)</f>
        <v>#N/A</v>
      </c>
      <c r="AT415" s="31" t="e">
        <f aca="false">INDEX(Curves!$A$12:$AZ$907,$BZ415,DA415)</f>
        <v>#N/A</v>
      </c>
      <c r="AU415" s="31"/>
      <c r="AV415" s="31" t="e">
        <f aca="false">INDEX(Curves!$A$12:$AZ$907,$BZ415,DC415)</f>
        <v>#N/A</v>
      </c>
      <c r="AW415" s="31" t="e">
        <f aca="false">INDEX(Curves!$A$12:$AZ$907,$BZ415,DD415)</f>
        <v>#N/A</v>
      </c>
      <c r="AX415" s="31" t="e">
        <f aca="false">INDEX(Curves!$A$12:$AZ$907,$BZ415,DE415)</f>
        <v>#N/A</v>
      </c>
      <c r="AY415" s="31"/>
      <c r="AZ415" s="31" t="e">
        <f aca="false">INDEX(Curves!$A$12:$AZ$907,$BZ415,DG415)</f>
        <v>#N/A</v>
      </c>
      <c r="BA415" s="31" t="e">
        <f aca="false">INDEX(Curves!$A$12:$AZ$907,$BZ415,DH415)</f>
        <v>#N/A</v>
      </c>
      <c r="BB415" s="31" t="e">
        <f aca="false">INDEX(Curves!$A$12:$AZ$907,$BZ415,DI415)</f>
        <v>#N/A</v>
      </c>
      <c r="BC415" s="31"/>
      <c r="BD415" s="31" t="e">
        <f aca="false">INDEX(Curves!$A$12:$AZ$907,$BZ415,DK415)</f>
        <v>#N/A</v>
      </c>
      <c r="BE415" s="31" t="e">
        <f aca="false">INDEX(Curves!$A$12:$AZ$907,$BZ415,DL415)</f>
        <v>#N/A</v>
      </c>
      <c r="BF415" s="31" t="e">
        <f aca="false">INDEX(Curves!$A$12:$AZ$907,$BZ415,DM415)</f>
        <v>#N/A</v>
      </c>
      <c r="BG415" s="31"/>
      <c r="BH415" s="31" t="e">
        <f aca="false">INDEX(Curves!$A$12:$AZ$907,$BZ415,DO415)</f>
        <v>#N/A</v>
      </c>
      <c r="BI415" s="31" t="e">
        <f aca="false">INDEX(Curves!$A$12:$AZ$907,$BZ415,DP415)</f>
        <v>#N/A</v>
      </c>
      <c r="BJ415" s="31" t="e">
        <f aca="false">INDEX(Curves!$A$12:$AZ$907,$BZ415,DQ415)</f>
        <v>#N/A</v>
      </c>
      <c r="BK415" s="0"/>
      <c r="BL415" s="0"/>
      <c r="BM415" s="51" t="n">
        <f aca="false">BM414</f>
        <v>35916</v>
      </c>
      <c r="BN415" s="51" t="n">
        <f aca="false">EOMONTH(BM415,1)</f>
        <v>35976</v>
      </c>
      <c r="BO415" s="51" t="n">
        <f aca="false">EOMONTH(BN415,1)</f>
        <v>36007</v>
      </c>
      <c r="BP415" s="51" t="n">
        <f aca="false">EOMONTH(BO415,1)</f>
        <v>36038</v>
      </c>
      <c r="BQ415" s="51" t="n">
        <f aca="false">EOMONTH(BP415,1)</f>
        <v>36068</v>
      </c>
      <c r="BR415" s="51" t="n">
        <f aca="false">EOMONTH(BQ415,1)</f>
        <v>36099</v>
      </c>
      <c r="BS415" s="51" t="n">
        <f aca="false">EOMONTH(BR415,1)</f>
        <v>36129</v>
      </c>
      <c r="BT415" s="51" t="n">
        <f aca="false">EOMONTH(BS415,1)</f>
        <v>36160</v>
      </c>
      <c r="BU415" s="51" t="n">
        <f aca="false">EOMONTH(BT415,1)</f>
        <v>36191</v>
      </c>
      <c r="BV415" s="51" t="n">
        <f aca="false">EOMONTH(BU415,1)</f>
        <v>36219</v>
      </c>
      <c r="BW415" s="51" t="n">
        <f aca="false">EOMONTH(BV415,1)</f>
        <v>36250</v>
      </c>
      <c r="BX415" s="52"/>
      <c r="BZ415" s="34" t="e">
        <f aca="false">MATCH(C415,Curves!$C$12:$C$433,0)</f>
        <v>#N/A</v>
      </c>
      <c r="CA415" s="34" t="n">
        <f aca="false">MATCH(CONCATENATE("NG ",TEXT($BM415,"mmm-yyyy")),Curves!$11:$11,0)</f>
        <v>20</v>
      </c>
      <c r="CB415" s="34" t="n">
        <f aca="false">MATCH(CONCATENATE("B ",TEXT($BM415,"mmm-yyyy")),Curves!$11:$11,0)</f>
        <v>8</v>
      </c>
      <c r="CC415" s="34" t="n">
        <f aca="false">MATCH(CONCATENATE("DISC ",TEXT($BM415,"mmm-yyyy")),Curves!$11:$11,0)</f>
        <v>32</v>
      </c>
      <c r="CD415" s="34"/>
      <c r="CE415" s="34" t="n">
        <f aca="false">MATCH(CONCATENATE("NG ",TEXT($BN415,"mmm-yyyy")),Curves!$11:$11,0)</f>
        <v>21</v>
      </c>
      <c r="CF415" s="34" t="n">
        <f aca="false">MATCH(CONCATENATE("B ",TEXT($BN415,"mmm-yyyy")),Curves!$11:$11,0)</f>
        <v>9</v>
      </c>
      <c r="CG415" s="34" t="n">
        <f aca="false">MATCH(CONCATENATE("DISC ",TEXT($BN415,"mmm-yyyy")),Curves!$11:$11,0)</f>
        <v>33</v>
      </c>
      <c r="CH415" s="34"/>
      <c r="CI415" s="34" t="n">
        <f aca="false">MATCH(CONCATENATE("NG ",TEXT($BO415,"mmm-yyyy")),Curves!$11:$11,0)</f>
        <v>22</v>
      </c>
      <c r="CJ415" s="34" t="n">
        <f aca="false">MATCH(CONCATENATE("B ",TEXT($BO415,"mmm-yyyy")),Curves!$11:$11,0)</f>
        <v>10</v>
      </c>
      <c r="CK415" s="34" t="n">
        <f aca="false">MATCH(CONCATENATE("DISC ",TEXT($BO415,"mmm-yyyy")),Curves!$11:$11,0)</f>
        <v>34</v>
      </c>
      <c r="CL415" s="34"/>
      <c r="CM415" s="34" t="n">
        <f aca="false">MATCH(CONCATENATE("NG ",TEXT($BP415,"mmm-yyyy")),Curves!$11:$11,0)</f>
        <v>23</v>
      </c>
      <c r="CN415" s="34" t="n">
        <f aca="false">MATCH(CONCATENATE("B ",TEXT($BP415,"mmm-yyyy")),Curves!$11:$11,0)</f>
        <v>11</v>
      </c>
      <c r="CO415" s="34" t="n">
        <f aca="false">MATCH(CONCATENATE("DISC ",TEXT($BP415,"mmm-yyyy")),Curves!$11:$11,0)</f>
        <v>35</v>
      </c>
      <c r="CP415" s="34"/>
      <c r="CQ415" s="34" t="n">
        <f aca="false">MATCH(CONCATENATE("NG ",TEXT($BQ415,"mmm-yyyy")),Curves!$11:$11,0)</f>
        <v>24</v>
      </c>
      <c r="CR415" s="34" t="n">
        <f aca="false">MATCH(CONCATENATE("B ",TEXT($BQ415,"mmm-yyyy")),Curves!$11:$11,0)</f>
        <v>12</v>
      </c>
      <c r="CS415" s="34" t="n">
        <f aca="false">MATCH(CONCATENATE("DISC ",TEXT($BQ415,"mmm-yyyy")),Curves!$11:$11,0)</f>
        <v>36</v>
      </c>
      <c r="CT415" s="34"/>
      <c r="CU415" s="34" t="n">
        <f aca="false">MATCH(CONCATENATE("NG ",TEXT($BR415,"mmm-yyyy")),Curves!$11:$11,0)</f>
        <v>25</v>
      </c>
      <c r="CV415" s="34" t="n">
        <f aca="false">MATCH(CONCATENATE("B ",TEXT($BR415,"mmm-yyyy")),Curves!$11:$11,0)</f>
        <v>13</v>
      </c>
      <c r="CW415" s="34" t="n">
        <f aca="false">MATCH(CONCATENATE("DISC ",TEXT($BR415,"mmm-yyyy")),Curves!$11:$11,0)</f>
        <v>37</v>
      </c>
      <c r="CX415" s="34"/>
      <c r="CY415" s="34" t="n">
        <f aca="false">MATCH(CONCATENATE("NG ",TEXT($BS415,"mmm-yyyy")),Curves!$11:$11,0)</f>
        <v>26</v>
      </c>
      <c r="CZ415" s="34" t="n">
        <f aca="false">MATCH(CONCATENATE("B ",TEXT($BS415,"mmm-yyyy")),Curves!$11:$11,0)</f>
        <v>14</v>
      </c>
      <c r="DA415" s="34" t="n">
        <f aca="false">MATCH(CONCATENATE("DISC ",TEXT($BS415,"mmm-yyyy")),Curves!$11:$11,0)</f>
        <v>38</v>
      </c>
      <c r="DB415" s="34"/>
      <c r="DC415" s="34" t="n">
        <f aca="false">MATCH(CONCATENATE("NG ",TEXT($BT415,"mmm-yyyy")),Curves!$11:$11,0)</f>
        <v>27</v>
      </c>
      <c r="DD415" s="34" t="n">
        <f aca="false">MATCH(CONCATENATE("B ",TEXT($BT415,"mmm-yyyy")),Curves!$11:$11,0)</f>
        <v>15</v>
      </c>
      <c r="DE415" s="34" t="n">
        <f aca="false">MATCH(CONCATENATE("DISC ",TEXT($BT415,"mmm-yyyy")),Curves!$11:$11,0)</f>
        <v>39</v>
      </c>
      <c r="DF415" s="34"/>
      <c r="DG415" s="34" t="n">
        <f aca="false">MATCH(CONCATENATE("NG ",TEXT($BU415,"mmm-yyyy")),Curves!$11:$11,0)</f>
        <v>28</v>
      </c>
      <c r="DH415" s="34" t="n">
        <f aca="false">MATCH(CONCATENATE("B ",TEXT($BU415,"mmm-yyyy")),Curves!$11:$11,0)</f>
        <v>16</v>
      </c>
      <c r="DI415" s="34" t="n">
        <f aca="false">MATCH(CONCATENATE("DISC ",TEXT($BU415,"mmm-yyyy")),Curves!$11:$11,0)</f>
        <v>40</v>
      </c>
      <c r="DK415" s="34" t="n">
        <f aca="false">MATCH(CONCATENATE("NG ",TEXT($BV415,"mmm-yyyy")),Curves!$11:$11,0)</f>
        <v>29</v>
      </c>
      <c r="DL415" s="34" t="n">
        <f aca="false">MATCH(CONCATENATE("B ",TEXT($BV415,"mmm-yyyy")),Curves!$11:$11,0)</f>
        <v>17</v>
      </c>
      <c r="DM415" s="34" t="n">
        <f aca="false">MATCH(CONCATENATE("DISC ",TEXT($BV415,"mmm-yyyy")),Curves!$11:$11,0)</f>
        <v>41</v>
      </c>
      <c r="DO415" s="34" t="n">
        <f aca="false">MATCH(CONCATENATE("NG ",TEXT($BW415,"mmm-yyyy")),Curves!$11:$11,0)</f>
        <v>30</v>
      </c>
      <c r="DP415" s="34" t="n">
        <f aca="false">MATCH(CONCATENATE("B ",TEXT($BW415,"mmm-yyyy")),Curves!$11:$11,0)</f>
        <v>18</v>
      </c>
      <c r="DQ415" s="34" t="n">
        <f aca="false">MATCH(CONCATENATE("DISC ",TEXT($BW415,"mmm-yyyy")),Curves!$11:$11,0)</f>
        <v>42</v>
      </c>
    </row>
    <row r="416" customFormat="false" ht="12.75" hidden="false" customHeight="false" outlineLevel="0" collapsed="false">
      <c r="B416" s="26" t="str">
        <f aca="false">IF(C416&lt;&gt;"",IF(C416&gt;=(WORKDAY(EOMONTH(C416,0)+1,-2)),EOMONTH(EOMONTH(C416,0)+1,0)+1,EOMONTH(C416,0)+1),"")</f>
        <v/>
      </c>
      <c r="C416" s="45" t="str">
        <f aca="false">IF(Curves!C425&lt;&gt;"",Curves!C425,"")</f>
        <v/>
      </c>
      <c r="D416" s="46"/>
      <c r="E416" s="47" t="e">
        <f aca="false">(T416+U416)*V416</f>
        <v>#N/A</v>
      </c>
      <c r="F416" s="47" t="e">
        <f aca="false">(X416+Y416)*Z416</f>
        <v>#N/A</v>
      </c>
      <c r="G416" s="47" t="e">
        <f aca="false">(AB416+AC416)*AD416</f>
        <v>#N/A</v>
      </c>
      <c r="H416" s="47" t="e">
        <f aca="false">(AF416+AG416)*AH416</f>
        <v>#N/A</v>
      </c>
      <c r="I416" s="47" t="e">
        <f aca="false">(AJ416+AK416)*AL416</f>
        <v>#N/A</v>
      </c>
      <c r="J416" s="47" t="e">
        <f aca="false">(AN416+AO416)*AP416</f>
        <v>#N/A</v>
      </c>
      <c r="K416" s="47" t="e">
        <f aca="false">(AR416+AS416)*AT416</f>
        <v>#N/A</v>
      </c>
      <c r="L416" s="47" t="e">
        <f aca="false">(AV416+AW416)*AX416</f>
        <v>#N/A</v>
      </c>
      <c r="M416" s="47" t="e">
        <f aca="false">(AZ416+BA416)*BB416</f>
        <v>#N/A</v>
      </c>
      <c r="N416" s="47" t="e">
        <f aca="false">(BD416+BE416)*BF416</f>
        <v>#N/A</v>
      </c>
      <c r="O416" s="48" t="e">
        <f aca="false">(BH416+BI416)*BJ416</f>
        <v>#N/A</v>
      </c>
      <c r="P416" s="49" t="e">
        <f aca="false">MAX(E416:O416)</f>
        <v>#N/A</v>
      </c>
      <c r="Q416" s="49" t="e">
        <f aca="false">MIN(O416)</f>
        <v>#N/A</v>
      </c>
      <c r="R416" s="50" t="e">
        <f aca="false">P416-Q416</f>
        <v>#N/A</v>
      </c>
      <c r="T416" s="31" t="e">
        <f aca="false">INDEX(Curves!$A$12:$AZ$907,$BZ416,CA416)</f>
        <v>#N/A</v>
      </c>
      <c r="U416" s="31" t="e">
        <f aca="false">INDEX(Curves!$A$12:$AZ$907,$BZ416,CB416)</f>
        <v>#N/A</v>
      </c>
      <c r="V416" s="31" t="e">
        <f aca="false">INDEX(Curves!$A$12:$AZ$907,$BZ416,CC416)</f>
        <v>#N/A</v>
      </c>
      <c r="W416" s="31"/>
      <c r="X416" s="31" t="e">
        <f aca="false">INDEX(Curves!$A$12:$AZ$907,$BZ416,CE416)</f>
        <v>#N/A</v>
      </c>
      <c r="Y416" s="31" t="e">
        <f aca="false">INDEX(Curves!$A$12:$AZ$907,$BZ416,CF416)</f>
        <v>#N/A</v>
      </c>
      <c r="Z416" s="31" t="e">
        <f aca="false">INDEX(Curves!$A$12:$AZ$907,$BZ416,CG416)</f>
        <v>#N/A</v>
      </c>
      <c r="AA416" s="31"/>
      <c r="AB416" s="31" t="e">
        <f aca="false">INDEX(Curves!$A$12:$AZ$907,$BZ416,CI416)</f>
        <v>#N/A</v>
      </c>
      <c r="AC416" s="31" t="e">
        <f aca="false">INDEX(Curves!$A$12:$AZ$907,$BZ416,CJ416)</f>
        <v>#N/A</v>
      </c>
      <c r="AD416" s="31" t="e">
        <f aca="false">INDEX(Curves!$A$12:$AZ$907,$BZ416,CK416)</f>
        <v>#N/A</v>
      </c>
      <c r="AE416" s="31"/>
      <c r="AF416" s="31" t="e">
        <f aca="false">INDEX(Curves!$A$12:$AZ$907,$BZ416,CM416)</f>
        <v>#N/A</v>
      </c>
      <c r="AG416" s="31" t="e">
        <f aca="false">INDEX(Curves!$A$12:$AZ$907,$BZ416,CN416)</f>
        <v>#N/A</v>
      </c>
      <c r="AH416" s="31" t="e">
        <f aca="false">INDEX(Curves!$A$12:$AZ$907,$BZ416,CO416)</f>
        <v>#N/A</v>
      </c>
      <c r="AI416" s="31"/>
      <c r="AJ416" s="31" t="e">
        <f aca="false">INDEX(Curves!$A$12:$AZ$907,$BZ416,CQ416)</f>
        <v>#N/A</v>
      </c>
      <c r="AK416" s="31" t="e">
        <f aca="false">INDEX(Curves!$A$12:$AZ$907,$BZ416,CR416)</f>
        <v>#N/A</v>
      </c>
      <c r="AL416" s="31" t="e">
        <f aca="false">INDEX(Curves!$A$12:$AZ$907,$BZ416,CS416)</f>
        <v>#N/A</v>
      </c>
      <c r="AM416" s="31"/>
      <c r="AN416" s="31" t="e">
        <f aca="false">INDEX(Curves!$A$12:$AZ$907,$BZ416,CU416)</f>
        <v>#N/A</v>
      </c>
      <c r="AO416" s="31" t="e">
        <f aca="false">INDEX(Curves!$A$12:$AZ$907,$BZ416,CV416)</f>
        <v>#N/A</v>
      </c>
      <c r="AP416" s="31" t="e">
        <f aca="false">INDEX(Curves!$A$12:$AZ$907,$BZ416,CW416)</f>
        <v>#N/A</v>
      </c>
      <c r="AQ416" s="31"/>
      <c r="AR416" s="31" t="e">
        <f aca="false">INDEX(Curves!$A$12:$AZ$907,$BZ416,CY416)</f>
        <v>#N/A</v>
      </c>
      <c r="AS416" s="31" t="e">
        <f aca="false">INDEX(Curves!$A$12:$AZ$907,$BZ416,CZ416)</f>
        <v>#N/A</v>
      </c>
      <c r="AT416" s="31" t="e">
        <f aca="false">INDEX(Curves!$A$12:$AZ$907,$BZ416,DA416)</f>
        <v>#N/A</v>
      </c>
      <c r="AU416" s="31"/>
      <c r="AV416" s="31" t="e">
        <f aca="false">INDEX(Curves!$A$12:$AZ$907,$BZ416,DC416)</f>
        <v>#N/A</v>
      </c>
      <c r="AW416" s="31" t="e">
        <f aca="false">INDEX(Curves!$A$12:$AZ$907,$BZ416,DD416)</f>
        <v>#N/A</v>
      </c>
      <c r="AX416" s="31" t="e">
        <f aca="false">INDEX(Curves!$A$12:$AZ$907,$BZ416,DE416)</f>
        <v>#N/A</v>
      </c>
      <c r="AY416" s="31"/>
      <c r="AZ416" s="31" t="e">
        <f aca="false">INDEX(Curves!$A$12:$AZ$907,$BZ416,DG416)</f>
        <v>#N/A</v>
      </c>
      <c r="BA416" s="31" t="e">
        <f aca="false">INDEX(Curves!$A$12:$AZ$907,$BZ416,DH416)</f>
        <v>#N/A</v>
      </c>
      <c r="BB416" s="31" t="e">
        <f aca="false">INDEX(Curves!$A$12:$AZ$907,$BZ416,DI416)</f>
        <v>#N/A</v>
      </c>
      <c r="BC416" s="31"/>
      <c r="BD416" s="31" t="e">
        <f aca="false">INDEX(Curves!$A$12:$AZ$907,$BZ416,DK416)</f>
        <v>#N/A</v>
      </c>
      <c r="BE416" s="31" t="e">
        <f aca="false">INDEX(Curves!$A$12:$AZ$907,$BZ416,DL416)</f>
        <v>#N/A</v>
      </c>
      <c r="BF416" s="31" t="e">
        <f aca="false">INDEX(Curves!$A$12:$AZ$907,$BZ416,DM416)</f>
        <v>#N/A</v>
      </c>
      <c r="BG416" s="31"/>
      <c r="BH416" s="31" t="e">
        <f aca="false">INDEX(Curves!$A$12:$AZ$907,$BZ416,DO416)</f>
        <v>#N/A</v>
      </c>
      <c r="BI416" s="31" t="e">
        <f aca="false">INDEX(Curves!$A$12:$AZ$907,$BZ416,DP416)</f>
        <v>#N/A</v>
      </c>
      <c r="BJ416" s="31" t="e">
        <f aca="false">INDEX(Curves!$A$12:$AZ$907,$BZ416,DQ416)</f>
        <v>#N/A</v>
      </c>
      <c r="BK416" s="0"/>
      <c r="BL416" s="0"/>
      <c r="BM416" s="51" t="n">
        <f aca="false">BM415</f>
        <v>35916</v>
      </c>
      <c r="BN416" s="51" t="n">
        <f aca="false">EOMONTH(BM416,1)</f>
        <v>35976</v>
      </c>
      <c r="BO416" s="51" t="n">
        <f aca="false">EOMONTH(BN416,1)</f>
        <v>36007</v>
      </c>
      <c r="BP416" s="51" t="n">
        <f aca="false">EOMONTH(BO416,1)</f>
        <v>36038</v>
      </c>
      <c r="BQ416" s="51" t="n">
        <f aca="false">EOMONTH(BP416,1)</f>
        <v>36068</v>
      </c>
      <c r="BR416" s="51" t="n">
        <f aca="false">EOMONTH(BQ416,1)</f>
        <v>36099</v>
      </c>
      <c r="BS416" s="51" t="n">
        <f aca="false">EOMONTH(BR416,1)</f>
        <v>36129</v>
      </c>
      <c r="BT416" s="51" t="n">
        <f aca="false">EOMONTH(BS416,1)</f>
        <v>36160</v>
      </c>
      <c r="BU416" s="51" t="n">
        <f aca="false">EOMONTH(BT416,1)</f>
        <v>36191</v>
      </c>
      <c r="BV416" s="51" t="n">
        <f aca="false">EOMONTH(BU416,1)</f>
        <v>36219</v>
      </c>
      <c r="BW416" s="51" t="n">
        <f aca="false">EOMONTH(BV416,1)</f>
        <v>36250</v>
      </c>
      <c r="BX416" s="52"/>
      <c r="BZ416" s="34" t="e">
        <f aca="false">MATCH(C416,Curves!$C$12:$C$433,0)</f>
        <v>#N/A</v>
      </c>
      <c r="CA416" s="34" t="n">
        <f aca="false">MATCH(CONCATENATE("NG ",TEXT($BM416,"mmm-yyyy")),Curves!$11:$11,0)</f>
        <v>20</v>
      </c>
      <c r="CB416" s="34" t="n">
        <f aca="false">MATCH(CONCATENATE("B ",TEXT($BM416,"mmm-yyyy")),Curves!$11:$11,0)</f>
        <v>8</v>
      </c>
      <c r="CC416" s="34" t="n">
        <f aca="false">MATCH(CONCATENATE("DISC ",TEXT($BM416,"mmm-yyyy")),Curves!$11:$11,0)</f>
        <v>32</v>
      </c>
      <c r="CD416" s="34"/>
      <c r="CE416" s="34" t="n">
        <f aca="false">MATCH(CONCATENATE("NG ",TEXT($BN416,"mmm-yyyy")),Curves!$11:$11,0)</f>
        <v>21</v>
      </c>
      <c r="CF416" s="34" t="n">
        <f aca="false">MATCH(CONCATENATE("B ",TEXT($BN416,"mmm-yyyy")),Curves!$11:$11,0)</f>
        <v>9</v>
      </c>
      <c r="CG416" s="34" t="n">
        <f aca="false">MATCH(CONCATENATE("DISC ",TEXT($BN416,"mmm-yyyy")),Curves!$11:$11,0)</f>
        <v>33</v>
      </c>
      <c r="CH416" s="34"/>
      <c r="CI416" s="34" t="n">
        <f aca="false">MATCH(CONCATENATE("NG ",TEXT($BO416,"mmm-yyyy")),Curves!$11:$11,0)</f>
        <v>22</v>
      </c>
      <c r="CJ416" s="34" t="n">
        <f aca="false">MATCH(CONCATENATE("B ",TEXT($BO416,"mmm-yyyy")),Curves!$11:$11,0)</f>
        <v>10</v>
      </c>
      <c r="CK416" s="34" t="n">
        <f aca="false">MATCH(CONCATENATE("DISC ",TEXT($BO416,"mmm-yyyy")),Curves!$11:$11,0)</f>
        <v>34</v>
      </c>
      <c r="CL416" s="34"/>
      <c r="CM416" s="34" t="n">
        <f aca="false">MATCH(CONCATENATE("NG ",TEXT($BP416,"mmm-yyyy")),Curves!$11:$11,0)</f>
        <v>23</v>
      </c>
      <c r="CN416" s="34" t="n">
        <f aca="false">MATCH(CONCATENATE("B ",TEXT($BP416,"mmm-yyyy")),Curves!$11:$11,0)</f>
        <v>11</v>
      </c>
      <c r="CO416" s="34" t="n">
        <f aca="false">MATCH(CONCATENATE("DISC ",TEXT($BP416,"mmm-yyyy")),Curves!$11:$11,0)</f>
        <v>35</v>
      </c>
      <c r="CP416" s="34"/>
      <c r="CQ416" s="34" t="n">
        <f aca="false">MATCH(CONCATENATE("NG ",TEXT($BQ416,"mmm-yyyy")),Curves!$11:$11,0)</f>
        <v>24</v>
      </c>
      <c r="CR416" s="34" t="n">
        <f aca="false">MATCH(CONCATENATE("B ",TEXT($BQ416,"mmm-yyyy")),Curves!$11:$11,0)</f>
        <v>12</v>
      </c>
      <c r="CS416" s="34" t="n">
        <f aca="false">MATCH(CONCATENATE("DISC ",TEXT($BQ416,"mmm-yyyy")),Curves!$11:$11,0)</f>
        <v>36</v>
      </c>
      <c r="CT416" s="34"/>
      <c r="CU416" s="34" t="n">
        <f aca="false">MATCH(CONCATENATE("NG ",TEXT($BR416,"mmm-yyyy")),Curves!$11:$11,0)</f>
        <v>25</v>
      </c>
      <c r="CV416" s="34" t="n">
        <f aca="false">MATCH(CONCATENATE("B ",TEXT($BR416,"mmm-yyyy")),Curves!$11:$11,0)</f>
        <v>13</v>
      </c>
      <c r="CW416" s="34" t="n">
        <f aca="false">MATCH(CONCATENATE("DISC ",TEXT($BR416,"mmm-yyyy")),Curves!$11:$11,0)</f>
        <v>37</v>
      </c>
      <c r="CX416" s="34"/>
      <c r="CY416" s="34" t="n">
        <f aca="false">MATCH(CONCATENATE("NG ",TEXT($BS416,"mmm-yyyy")),Curves!$11:$11,0)</f>
        <v>26</v>
      </c>
      <c r="CZ416" s="34" t="n">
        <f aca="false">MATCH(CONCATENATE("B ",TEXT($BS416,"mmm-yyyy")),Curves!$11:$11,0)</f>
        <v>14</v>
      </c>
      <c r="DA416" s="34" t="n">
        <f aca="false">MATCH(CONCATENATE("DISC ",TEXT($BS416,"mmm-yyyy")),Curves!$11:$11,0)</f>
        <v>38</v>
      </c>
      <c r="DB416" s="34"/>
      <c r="DC416" s="34" t="n">
        <f aca="false">MATCH(CONCATENATE("NG ",TEXT($BT416,"mmm-yyyy")),Curves!$11:$11,0)</f>
        <v>27</v>
      </c>
      <c r="DD416" s="34" t="n">
        <f aca="false">MATCH(CONCATENATE("B ",TEXT($BT416,"mmm-yyyy")),Curves!$11:$11,0)</f>
        <v>15</v>
      </c>
      <c r="DE416" s="34" t="n">
        <f aca="false">MATCH(CONCATENATE("DISC ",TEXT($BT416,"mmm-yyyy")),Curves!$11:$11,0)</f>
        <v>39</v>
      </c>
      <c r="DF416" s="34"/>
      <c r="DG416" s="34" t="n">
        <f aca="false">MATCH(CONCATENATE("NG ",TEXT($BU416,"mmm-yyyy")),Curves!$11:$11,0)</f>
        <v>28</v>
      </c>
      <c r="DH416" s="34" t="n">
        <f aca="false">MATCH(CONCATENATE("B ",TEXT($BU416,"mmm-yyyy")),Curves!$11:$11,0)</f>
        <v>16</v>
      </c>
      <c r="DI416" s="34" t="n">
        <f aca="false">MATCH(CONCATENATE("DISC ",TEXT($BU416,"mmm-yyyy")),Curves!$11:$11,0)</f>
        <v>40</v>
      </c>
      <c r="DK416" s="34" t="n">
        <f aca="false">MATCH(CONCATENATE("NG ",TEXT($BV416,"mmm-yyyy")),Curves!$11:$11,0)</f>
        <v>29</v>
      </c>
      <c r="DL416" s="34" t="n">
        <f aca="false">MATCH(CONCATENATE("B ",TEXT($BV416,"mmm-yyyy")),Curves!$11:$11,0)</f>
        <v>17</v>
      </c>
      <c r="DM416" s="34" t="n">
        <f aca="false">MATCH(CONCATENATE("DISC ",TEXT($BV416,"mmm-yyyy")),Curves!$11:$11,0)</f>
        <v>41</v>
      </c>
      <c r="DO416" s="34" t="n">
        <f aca="false">MATCH(CONCATENATE("NG ",TEXT($BW416,"mmm-yyyy")),Curves!$11:$11,0)</f>
        <v>30</v>
      </c>
      <c r="DP416" s="34" t="n">
        <f aca="false">MATCH(CONCATENATE("B ",TEXT($BW416,"mmm-yyyy")),Curves!$11:$11,0)</f>
        <v>18</v>
      </c>
      <c r="DQ416" s="34" t="n">
        <f aca="false">MATCH(CONCATENATE("DISC ",TEXT($BW416,"mmm-yyyy")),Curves!$11:$11,0)</f>
        <v>42</v>
      </c>
    </row>
    <row r="417" customFormat="false" ht="12.75" hidden="false" customHeight="false" outlineLevel="0" collapsed="false">
      <c r="B417" s="26" t="str">
        <f aca="false">IF(C417&lt;&gt;"",IF(C417&gt;=(WORKDAY(EOMONTH(C417,0)+1,-2)),EOMONTH(EOMONTH(C417,0)+1,0)+1,EOMONTH(C417,0)+1),"")</f>
        <v/>
      </c>
      <c r="C417" s="45" t="str">
        <f aca="false">IF(Curves!C426&lt;&gt;"",Curves!C426,"")</f>
        <v/>
      </c>
      <c r="D417" s="46"/>
      <c r="E417" s="47" t="e">
        <f aca="false">(T417+U417)*V417</f>
        <v>#N/A</v>
      </c>
      <c r="F417" s="47" t="e">
        <f aca="false">(X417+Y417)*Z417</f>
        <v>#N/A</v>
      </c>
      <c r="G417" s="47" t="e">
        <f aca="false">(AB417+AC417)*AD417</f>
        <v>#N/A</v>
      </c>
      <c r="H417" s="47" t="e">
        <f aca="false">(AF417+AG417)*AH417</f>
        <v>#N/A</v>
      </c>
      <c r="I417" s="47" t="e">
        <f aca="false">(AJ417+AK417)*AL417</f>
        <v>#N/A</v>
      </c>
      <c r="J417" s="47" t="e">
        <f aca="false">(AN417+AO417)*AP417</f>
        <v>#N/A</v>
      </c>
      <c r="K417" s="47" t="e">
        <f aca="false">(AR417+AS417)*AT417</f>
        <v>#N/A</v>
      </c>
      <c r="L417" s="47" t="e">
        <f aca="false">(AV417+AW417)*AX417</f>
        <v>#N/A</v>
      </c>
      <c r="M417" s="47" t="e">
        <f aca="false">(AZ417+BA417)*BB417</f>
        <v>#N/A</v>
      </c>
      <c r="N417" s="47" t="e">
        <f aca="false">(BD417+BE417)*BF417</f>
        <v>#N/A</v>
      </c>
      <c r="O417" s="48" t="e">
        <f aca="false">(BH417+BI417)*BJ417</f>
        <v>#N/A</v>
      </c>
      <c r="P417" s="49" t="e">
        <f aca="false">MAX(E417:O417)</f>
        <v>#N/A</v>
      </c>
      <c r="Q417" s="49" t="e">
        <f aca="false">MIN(O417)</f>
        <v>#N/A</v>
      </c>
      <c r="R417" s="50" t="e">
        <f aca="false">P417-Q417</f>
        <v>#N/A</v>
      </c>
      <c r="T417" s="31" t="e">
        <f aca="false">INDEX(Curves!$A$12:$AZ$907,$BZ417,CA417)</f>
        <v>#N/A</v>
      </c>
      <c r="U417" s="31" t="e">
        <f aca="false">INDEX(Curves!$A$12:$AZ$907,$BZ417,CB417)</f>
        <v>#N/A</v>
      </c>
      <c r="V417" s="31" t="e">
        <f aca="false">INDEX(Curves!$A$12:$AZ$907,$BZ417,CC417)</f>
        <v>#N/A</v>
      </c>
      <c r="W417" s="31"/>
      <c r="X417" s="31" t="e">
        <f aca="false">INDEX(Curves!$A$12:$AZ$907,$BZ417,CE417)</f>
        <v>#N/A</v>
      </c>
      <c r="Y417" s="31" t="e">
        <f aca="false">INDEX(Curves!$A$12:$AZ$907,$BZ417,CF417)</f>
        <v>#N/A</v>
      </c>
      <c r="Z417" s="31" t="e">
        <f aca="false">INDEX(Curves!$A$12:$AZ$907,$BZ417,CG417)</f>
        <v>#N/A</v>
      </c>
      <c r="AA417" s="31"/>
      <c r="AB417" s="31" t="e">
        <f aca="false">INDEX(Curves!$A$12:$AZ$907,$BZ417,CI417)</f>
        <v>#N/A</v>
      </c>
      <c r="AC417" s="31" t="e">
        <f aca="false">INDEX(Curves!$A$12:$AZ$907,$BZ417,CJ417)</f>
        <v>#N/A</v>
      </c>
      <c r="AD417" s="31" t="e">
        <f aca="false">INDEX(Curves!$A$12:$AZ$907,$BZ417,CK417)</f>
        <v>#N/A</v>
      </c>
      <c r="AE417" s="31"/>
      <c r="AF417" s="31" t="e">
        <f aca="false">INDEX(Curves!$A$12:$AZ$907,$BZ417,CM417)</f>
        <v>#N/A</v>
      </c>
      <c r="AG417" s="31" t="e">
        <f aca="false">INDEX(Curves!$A$12:$AZ$907,$BZ417,CN417)</f>
        <v>#N/A</v>
      </c>
      <c r="AH417" s="31" t="e">
        <f aca="false">INDEX(Curves!$A$12:$AZ$907,$BZ417,CO417)</f>
        <v>#N/A</v>
      </c>
      <c r="AI417" s="31"/>
      <c r="AJ417" s="31" t="e">
        <f aca="false">INDEX(Curves!$A$12:$AZ$907,$BZ417,CQ417)</f>
        <v>#N/A</v>
      </c>
      <c r="AK417" s="31" t="e">
        <f aca="false">INDEX(Curves!$A$12:$AZ$907,$BZ417,CR417)</f>
        <v>#N/A</v>
      </c>
      <c r="AL417" s="31" t="e">
        <f aca="false">INDEX(Curves!$A$12:$AZ$907,$BZ417,CS417)</f>
        <v>#N/A</v>
      </c>
      <c r="AM417" s="31"/>
      <c r="AN417" s="31" t="e">
        <f aca="false">INDEX(Curves!$A$12:$AZ$907,$BZ417,CU417)</f>
        <v>#N/A</v>
      </c>
      <c r="AO417" s="31" t="e">
        <f aca="false">INDEX(Curves!$A$12:$AZ$907,$BZ417,CV417)</f>
        <v>#N/A</v>
      </c>
      <c r="AP417" s="31" t="e">
        <f aca="false">INDEX(Curves!$A$12:$AZ$907,$BZ417,CW417)</f>
        <v>#N/A</v>
      </c>
      <c r="AQ417" s="31"/>
      <c r="AR417" s="31" t="e">
        <f aca="false">INDEX(Curves!$A$12:$AZ$907,$BZ417,CY417)</f>
        <v>#N/A</v>
      </c>
      <c r="AS417" s="31" t="e">
        <f aca="false">INDEX(Curves!$A$12:$AZ$907,$BZ417,CZ417)</f>
        <v>#N/A</v>
      </c>
      <c r="AT417" s="31" t="e">
        <f aca="false">INDEX(Curves!$A$12:$AZ$907,$BZ417,DA417)</f>
        <v>#N/A</v>
      </c>
      <c r="AU417" s="31"/>
      <c r="AV417" s="31" t="e">
        <f aca="false">INDEX(Curves!$A$12:$AZ$907,$BZ417,DC417)</f>
        <v>#N/A</v>
      </c>
      <c r="AW417" s="31" t="e">
        <f aca="false">INDEX(Curves!$A$12:$AZ$907,$BZ417,DD417)</f>
        <v>#N/A</v>
      </c>
      <c r="AX417" s="31" t="e">
        <f aca="false">INDEX(Curves!$A$12:$AZ$907,$BZ417,DE417)</f>
        <v>#N/A</v>
      </c>
      <c r="AY417" s="31"/>
      <c r="AZ417" s="31" t="e">
        <f aca="false">INDEX(Curves!$A$12:$AZ$907,$BZ417,DG417)</f>
        <v>#N/A</v>
      </c>
      <c r="BA417" s="31" t="e">
        <f aca="false">INDEX(Curves!$A$12:$AZ$907,$BZ417,DH417)</f>
        <v>#N/A</v>
      </c>
      <c r="BB417" s="31" t="e">
        <f aca="false">INDEX(Curves!$A$12:$AZ$907,$BZ417,DI417)</f>
        <v>#N/A</v>
      </c>
      <c r="BC417" s="31"/>
      <c r="BD417" s="31" t="e">
        <f aca="false">INDEX(Curves!$A$12:$AZ$907,$BZ417,DK417)</f>
        <v>#N/A</v>
      </c>
      <c r="BE417" s="31" t="e">
        <f aca="false">INDEX(Curves!$A$12:$AZ$907,$BZ417,DL417)</f>
        <v>#N/A</v>
      </c>
      <c r="BF417" s="31" t="e">
        <f aca="false">INDEX(Curves!$A$12:$AZ$907,$BZ417,DM417)</f>
        <v>#N/A</v>
      </c>
      <c r="BG417" s="31"/>
      <c r="BH417" s="31" t="e">
        <f aca="false">INDEX(Curves!$A$12:$AZ$907,$BZ417,DO417)</f>
        <v>#N/A</v>
      </c>
      <c r="BI417" s="31" t="e">
        <f aca="false">INDEX(Curves!$A$12:$AZ$907,$BZ417,DP417)</f>
        <v>#N/A</v>
      </c>
      <c r="BJ417" s="31" t="e">
        <f aca="false">INDEX(Curves!$A$12:$AZ$907,$BZ417,DQ417)</f>
        <v>#N/A</v>
      </c>
      <c r="BK417" s="0"/>
      <c r="BL417" s="0"/>
      <c r="BM417" s="51" t="n">
        <f aca="false">BM416</f>
        <v>35916</v>
      </c>
      <c r="BN417" s="51" t="n">
        <f aca="false">EOMONTH(BM417,1)</f>
        <v>35976</v>
      </c>
      <c r="BO417" s="51" t="n">
        <f aca="false">EOMONTH(BN417,1)</f>
        <v>36007</v>
      </c>
      <c r="BP417" s="51" t="n">
        <f aca="false">EOMONTH(BO417,1)</f>
        <v>36038</v>
      </c>
      <c r="BQ417" s="51" t="n">
        <f aca="false">EOMONTH(BP417,1)</f>
        <v>36068</v>
      </c>
      <c r="BR417" s="51" t="n">
        <f aca="false">EOMONTH(BQ417,1)</f>
        <v>36099</v>
      </c>
      <c r="BS417" s="51" t="n">
        <f aca="false">EOMONTH(BR417,1)</f>
        <v>36129</v>
      </c>
      <c r="BT417" s="51" t="n">
        <f aca="false">EOMONTH(BS417,1)</f>
        <v>36160</v>
      </c>
      <c r="BU417" s="51" t="n">
        <f aca="false">EOMONTH(BT417,1)</f>
        <v>36191</v>
      </c>
      <c r="BV417" s="51" t="n">
        <f aca="false">EOMONTH(BU417,1)</f>
        <v>36219</v>
      </c>
      <c r="BW417" s="51" t="n">
        <f aca="false">EOMONTH(BV417,1)</f>
        <v>36250</v>
      </c>
      <c r="BX417" s="52"/>
      <c r="BZ417" s="34" t="e">
        <f aca="false">MATCH(C417,Curves!$C$12:$C$433,0)</f>
        <v>#N/A</v>
      </c>
      <c r="CA417" s="34" t="n">
        <f aca="false">MATCH(CONCATENATE("NG ",TEXT($BM417,"mmm-yyyy")),Curves!$11:$11,0)</f>
        <v>20</v>
      </c>
      <c r="CB417" s="34" t="n">
        <f aca="false">MATCH(CONCATENATE("B ",TEXT($BM417,"mmm-yyyy")),Curves!$11:$11,0)</f>
        <v>8</v>
      </c>
      <c r="CC417" s="34" t="n">
        <f aca="false">MATCH(CONCATENATE("DISC ",TEXT($BM417,"mmm-yyyy")),Curves!$11:$11,0)</f>
        <v>32</v>
      </c>
      <c r="CD417" s="34"/>
      <c r="CE417" s="34" t="n">
        <f aca="false">MATCH(CONCATENATE("NG ",TEXT($BN417,"mmm-yyyy")),Curves!$11:$11,0)</f>
        <v>21</v>
      </c>
      <c r="CF417" s="34" t="n">
        <f aca="false">MATCH(CONCATENATE("B ",TEXT($BN417,"mmm-yyyy")),Curves!$11:$11,0)</f>
        <v>9</v>
      </c>
      <c r="CG417" s="34" t="n">
        <f aca="false">MATCH(CONCATENATE("DISC ",TEXT($BN417,"mmm-yyyy")),Curves!$11:$11,0)</f>
        <v>33</v>
      </c>
      <c r="CH417" s="34"/>
      <c r="CI417" s="34" t="n">
        <f aca="false">MATCH(CONCATENATE("NG ",TEXT($BO417,"mmm-yyyy")),Curves!$11:$11,0)</f>
        <v>22</v>
      </c>
      <c r="CJ417" s="34" t="n">
        <f aca="false">MATCH(CONCATENATE("B ",TEXT($BO417,"mmm-yyyy")),Curves!$11:$11,0)</f>
        <v>10</v>
      </c>
      <c r="CK417" s="34" t="n">
        <f aca="false">MATCH(CONCATENATE("DISC ",TEXT($BO417,"mmm-yyyy")),Curves!$11:$11,0)</f>
        <v>34</v>
      </c>
      <c r="CL417" s="34"/>
      <c r="CM417" s="34" t="n">
        <f aca="false">MATCH(CONCATENATE("NG ",TEXT($BP417,"mmm-yyyy")),Curves!$11:$11,0)</f>
        <v>23</v>
      </c>
      <c r="CN417" s="34" t="n">
        <f aca="false">MATCH(CONCATENATE("B ",TEXT($BP417,"mmm-yyyy")),Curves!$11:$11,0)</f>
        <v>11</v>
      </c>
      <c r="CO417" s="34" t="n">
        <f aca="false">MATCH(CONCATENATE("DISC ",TEXT($BP417,"mmm-yyyy")),Curves!$11:$11,0)</f>
        <v>35</v>
      </c>
      <c r="CP417" s="34"/>
      <c r="CQ417" s="34" t="n">
        <f aca="false">MATCH(CONCATENATE("NG ",TEXT($BQ417,"mmm-yyyy")),Curves!$11:$11,0)</f>
        <v>24</v>
      </c>
      <c r="CR417" s="34" t="n">
        <f aca="false">MATCH(CONCATENATE("B ",TEXT($BQ417,"mmm-yyyy")),Curves!$11:$11,0)</f>
        <v>12</v>
      </c>
      <c r="CS417" s="34" t="n">
        <f aca="false">MATCH(CONCATENATE("DISC ",TEXT($BQ417,"mmm-yyyy")),Curves!$11:$11,0)</f>
        <v>36</v>
      </c>
      <c r="CT417" s="34"/>
      <c r="CU417" s="34" t="n">
        <f aca="false">MATCH(CONCATENATE("NG ",TEXT($BR417,"mmm-yyyy")),Curves!$11:$11,0)</f>
        <v>25</v>
      </c>
      <c r="CV417" s="34" t="n">
        <f aca="false">MATCH(CONCATENATE("B ",TEXT($BR417,"mmm-yyyy")),Curves!$11:$11,0)</f>
        <v>13</v>
      </c>
      <c r="CW417" s="34" t="n">
        <f aca="false">MATCH(CONCATENATE("DISC ",TEXT($BR417,"mmm-yyyy")),Curves!$11:$11,0)</f>
        <v>37</v>
      </c>
      <c r="CX417" s="34"/>
      <c r="CY417" s="34" t="n">
        <f aca="false">MATCH(CONCATENATE("NG ",TEXT($BS417,"mmm-yyyy")),Curves!$11:$11,0)</f>
        <v>26</v>
      </c>
      <c r="CZ417" s="34" t="n">
        <f aca="false">MATCH(CONCATENATE("B ",TEXT($BS417,"mmm-yyyy")),Curves!$11:$11,0)</f>
        <v>14</v>
      </c>
      <c r="DA417" s="34" t="n">
        <f aca="false">MATCH(CONCATENATE("DISC ",TEXT($BS417,"mmm-yyyy")),Curves!$11:$11,0)</f>
        <v>38</v>
      </c>
      <c r="DB417" s="34"/>
      <c r="DC417" s="34" t="n">
        <f aca="false">MATCH(CONCATENATE("NG ",TEXT($BT417,"mmm-yyyy")),Curves!$11:$11,0)</f>
        <v>27</v>
      </c>
      <c r="DD417" s="34" t="n">
        <f aca="false">MATCH(CONCATENATE("B ",TEXT($BT417,"mmm-yyyy")),Curves!$11:$11,0)</f>
        <v>15</v>
      </c>
      <c r="DE417" s="34" t="n">
        <f aca="false">MATCH(CONCATENATE("DISC ",TEXT($BT417,"mmm-yyyy")),Curves!$11:$11,0)</f>
        <v>39</v>
      </c>
      <c r="DF417" s="34"/>
      <c r="DG417" s="34" t="n">
        <f aca="false">MATCH(CONCATENATE("NG ",TEXT($BU417,"mmm-yyyy")),Curves!$11:$11,0)</f>
        <v>28</v>
      </c>
      <c r="DH417" s="34" t="n">
        <f aca="false">MATCH(CONCATENATE("B ",TEXT($BU417,"mmm-yyyy")),Curves!$11:$11,0)</f>
        <v>16</v>
      </c>
      <c r="DI417" s="34" t="n">
        <f aca="false">MATCH(CONCATENATE("DISC ",TEXT($BU417,"mmm-yyyy")),Curves!$11:$11,0)</f>
        <v>40</v>
      </c>
      <c r="DK417" s="34" t="n">
        <f aca="false">MATCH(CONCATENATE("NG ",TEXT($BV417,"mmm-yyyy")),Curves!$11:$11,0)</f>
        <v>29</v>
      </c>
      <c r="DL417" s="34" t="n">
        <f aca="false">MATCH(CONCATENATE("B ",TEXT($BV417,"mmm-yyyy")),Curves!$11:$11,0)</f>
        <v>17</v>
      </c>
      <c r="DM417" s="34" t="n">
        <f aca="false">MATCH(CONCATENATE("DISC ",TEXT($BV417,"mmm-yyyy")),Curves!$11:$11,0)</f>
        <v>41</v>
      </c>
      <c r="DO417" s="34" t="n">
        <f aca="false">MATCH(CONCATENATE("NG ",TEXT($BW417,"mmm-yyyy")),Curves!$11:$11,0)</f>
        <v>30</v>
      </c>
      <c r="DP417" s="34" t="n">
        <f aca="false">MATCH(CONCATENATE("B ",TEXT($BW417,"mmm-yyyy")),Curves!$11:$11,0)</f>
        <v>18</v>
      </c>
      <c r="DQ417" s="34" t="n">
        <f aca="false">MATCH(CONCATENATE("DISC ",TEXT($BW417,"mmm-yyyy")),Curves!$11:$11,0)</f>
        <v>42</v>
      </c>
    </row>
    <row r="418" customFormat="false" ht="12.75" hidden="false" customHeight="false" outlineLevel="0" collapsed="false">
      <c r="B418" s="26" t="str">
        <f aca="false">IF(C418&lt;&gt;"",IF(C418&gt;=(WORKDAY(EOMONTH(C418,0)+1,-2)),EOMONTH(EOMONTH(C418,0)+1,0)+1,EOMONTH(C418,0)+1),"")</f>
        <v/>
      </c>
      <c r="C418" s="45" t="str">
        <f aca="false">IF(Curves!C427&lt;&gt;"",Curves!C427,"")</f>
        <v/>
      </c>
      <c r="D418" s="46"/>
      <c r="E418" s="47" t="e">
        <f aca="false">(T418+U418)*V418</f>
        <v>#N/A</v>
      </c>
      <c r="F418" s="47" t="e">
        <f aca="false">(X418+Y418)*Z418</f>
        <v>#N/A</v>
      </c>
      <c r="G418" s="47" t="e">
        <f aca="false">(AB418+AC418)*AD418</f>
        <v>#N/A</v>
      </c>
      <c r="H418" s="47" t="e">
        <f aca="false">(AF418+AG418)*AH418</f>
        <v>#N/A</v>
      </c>
      <c r="I418" s="47" t="e">
        <f aca="false">(AJ418+AK418)*AL418</f>
        <v>#N/A</v>
      </c>
      <c r="J418" s="47" t="e">
        <f aca="false">(AN418+AO418)*AP418</f>
        <v>#N/A</v>
      </c>
      <c r="K418" s="47" t="e">
        <f aca="false">(AR418+AS418)*AT418</f>
        <v>#N/A</v>
      </c>
      <c r="L418" s="47" t="e">
        <f aca="false">(AV418+AW418)*AX418</f>
        <v>#N/A</v>
      </c>
      <c r="M418" s="47" t="e">
        <f aca="false">(AZ418+BA418)*BB418</f>
        <v>#N/A</v>
      </c>
      <c r="N418" s="47" t="e">
        <f aca="false">(BD418+BE418)*BF418</f>
        <v>#N/A</v>
      </c>
      <c r="O418" s="48" t="e">
        <f aca="false">(BH418+BI418)*BJ418</f>
        <v>#N/A</v>
      </c>
      <c r="P418" s="49" t="e">
        <f aca="false">MAX(E418:O418)</f>
        <v>#N/A</v>
      </c>
      <c r="Q418" s="49" t="e">
        <f aca="false">MIN(O418)</f>
        <v>#N/A</v>
      </c>
      <c r="R418" s="50" t="e">
        <f aca="false">P418-Q418</f>
        <v>#N/A</v>
      </c>
      <c r="T418" s="31" t="e">
        <f aca="false">INDEX(Curves!$A$12:$AZ$907,$BZ418,CA418)</f>
        <v>#N/A</v>
      </c>
      <c r="U418" s="31" t="e">
        <f aca="false">INDEX(Curves!$A$12:$AZ$907,$BZ418,CB418)</f>
        <v>#N/A</v>
      </c>
      <c r="V418" s="31" t="e">
        <f aca="false">INDEX(Curves!$A$12:$AZ$907,$BZ418,CC418)</f>
        <v>#N/A</v>
      </c>
      <c r="W418" s="31"/>
      <c r="X418" s="31" t="e">
        <f aca="false">INDEX(Curves!$A$12:$AZ$907,$BZ418,CE418)</f>
        <v>#N/A</v>
      </c>
      <c r="Y418" s="31" t="e">
        <f aca="false">INDEX(Curves!$A$12:$AZ$907,$BZ418,CF418)</f>
        <v>#N/A</v>
      </c>
      <c r="Z418" s="31" t="e">
        <f aca="false">INDEX(Curves!$A$12:$AZ$907,$BZ418,CG418)</f>
        <v>#N/A</v>
      </c>
      <c r="AA418" s="31"/>
      <c r="AB418" s="31" t="e">
        <f aca="false">INDEX(Curves!$A$12:$AZ$907,$BZ418,CI418)</f>
        <v>#N/A</v>
      </c>
      <c r="AC418" s="31" t="e">
        <f aca="false">INDEX(Curves!$A$12:$AZ$907,$BZ418,CJ418)</f>
        <v>#N/A</v>
      </c>
      <c r="AD418" s="31" t="e">
        <f aca="false">INDEX(Curves!$A$12:$AZ$907,$BZ418,CK418)</f>
        <v>#N/A</v>
      </c>
      <c r="AE418" s="31"/>
      <c r="AF418" s="31" t="e">
        <f aca="false">INDEX(Curves!$A$12:$AZ$907,$BZ418,CM418)</f>
        <v>#N/A</v>
      </c>
      <c r="AG418" s="31" t="e">
        <f aca="false">INDEX(Curves!$A$12:$AZ$907,$BZ418,CN418)</f>
        <v>#N/A</v>
      </c>
      <c r="AH418" s="31" t="e">
        <f aca="false">INDEX(Curves!$A$12:$AZ$907,$BZ418,CO418)</f>
        <v>#N/A</v>
      </c>
      <c r="AI418" s="31"/>
      <c r="AJ418" s="31" t="e">
        <f aca="false">INDEX(Curves!$A$12:$AZ$907,$BZ418,CQ418)</f>
        <v>#N/A</v>
      </c>
      <c r="AK418" s="31" t="e">
        <f aca="false">INDEX(Curves!$A$12:$AZ$907,$BZ418,CR418)</f>
        <v>#N/A</v>
      </c>
      <c r="AL418" s="31" t="e">
        <f aca="false">INDEX(Curves!$A$12:$AZ$907,$BZ418,CS418)</f>
        <v>#N/A</v>
      </c>
      <c r="AM418" s="31"/>
      <c r="AN418" s="31" t="e">
        <f aca="false">INDEX(Curves!$A$12:$AZ$907,$BZ418,CU418)</f>
        <v>#N/A</v>
      </c>
      <c r="AO418" s="31" t="e">
        <f aca="false">INDEX(Curves!$A$12:$AZ$907,$BZ418,CV418)</f>
        <v>#N/A</v>
      </c>
      <c r="AP418" s="31" t="e">
        <f aca="false">INDEX(Curves!$A$12:$AZ$907,$BZ418,CW418)</f>
        <v>#N/A</v>
      </c>
      <c r="AQ418" s="31"/>
      <c r="AR418" s="31" t="e">
        <f aca="false">INDEX(Curves!$A$12:$AZ$907,$BZ418,CY418)</f>
        <v>#N/A</v>
      </c>
      <c r="AS418" s="31" t="e">
        <f aca="false">INDEX(Curves!$A$12:$AZ$907,$BZ418,CZ418)</f>
        <v>#N/A</v>
      </c>
      <c r="AT418" s="31" t="e">
        <f aca="false">INDEX(Curves!$A$12:$AZ$907,$BZ418,DA418)</f>
        <v>#N/A</v>
      </c>
      <c r="AU418" s="31"/>
      <c r="AV418" s="31" t="e">
        <f aca="false">INDEX(Curves!$A$12:$AZ$907,$BZ418,DC418)</f>
        <v>#N/A</v>
      </c>
      <c r="AW418" s="31" t="e">
        <f aca="false">INDEX(Curves!$A$12:$AZ$907,$BZ418,DD418)</f>
        <v>#N/A</v>
      </c>
      <c r="AX418" s="31" t="e">
        <f aca="false">INDEX(Curves!$A$12:$AZ$907,$BZ418,DE418)</f>
        <v>#N/A</v>
      </c>
      <c r="AY418" s="31"/>
      <c r="AZ418" s="31" t="e">
        <f aca="false">INDEX(Curves!$A$12:$AZ$907,$BZ418,DG418)</f>
        <v>#N/A</v>
      </c>
      <c r="BA418" s="31" t="e">
        <f aca="false">INDEX(Curves!$A$12:$AZ$907,$BZ418,DH418)</f>
        <v>#N/A</v>
      </c>
      <c r="BB418" s="31" t="e">
        <f aca="false">INDEX(Curves!$A$12:$AZ$907,$BZ418,DI418)</f>
        <v>#N/A</v>
      </c>
      <c r="BC418" s="31"/>
      <c r="BD418" s="31" t="e">
        <f aca="false">INDEX(Curves!$A$12:$AZ$907,$BZ418,DK418)</f>
        <v>#N/A</v>
      </c>
      <c r="BE418" s="31" t="e">
        <f aca="false">INDEX(Curves!$A$12:$AZ$907,$BZ418,DL418)</f>
        <v>#N/A</v>
      </c>
      <c r="BF418" s="31" t="e">
        <f aca="false">INDEX(Curves!$A$12:$AZ$907,$BZ418,DM418)</f>
        <v>#N/A</v>
      </c>
      <c r="BG418" s="31"/>
      <c r="BH418" s="31" t="e">
        <f aca="false">INDEX(Curves!$A$12:$AZ$907,$BZ418,DO418)</f>
        <v>#N/A</v>
      </c>
      <c r="BI418" s="31" t="e">
        <f aca="false">INDEX(Curves!$A$12:$AZ$907,$BZ418,DP418)</f>
        <v>#N/A</v>
      </c>
      <c r="BJ418" s="31" t="e">
        <f aca="false">INDEX(Curves!$A$12:$AZ$907,$BZ418,DQ418)</f>
        <v>#N/A</v>
      </c>
      <c r="BK418" s="0"/>
      <c r="BL418" s="0"/>
      <c r="BM418" s="51" t="n">
        <f aca="false">BM417</f>
        <v>35916</v>
      </c>
      <c r="BN418" s="51" t="n">
        <f aca="false">EOMONTH(BM418,1)</f>
        <v>35976</v>
      </c>
      <c r="BO418" s="51" t="n">
        <f aca="false">EOMONTH(BN418,1)</f>
        <v>36007</v>
      </c>
      <c r="BP418" s="51" t="n">
        <f aca="false">EOMONTH(BO418,1)</f>
        <v>36038</v>
      </c>
      <c r="BQ418" s="51" t="n">
        <f aca="false">EOMONTH(BP418,1)</f>
        <v>36068</v>
      </c>
      <c r="BR418" s="51" t="n">
        <f aca="false">EOMONTH(BQ418,1)</f>
        <v>36099</v>
      </c>
      <c r="BS418" s="51" t="n">
        <f aca="false">EOMONTH(BR418,1)</f>
        <v>36129</v>
      </c>
      <c r="BT418" s="51" t="n">
        <f aca="false">EOMONTH(BS418,1)</f>
        <v>36160</v>
      </c>
      <c r="BU418" s="51" t="n">
        <f aca="false">EOMONTH(BT418,1)</f>
        <v>36191</v>
      </c>
      <c r="BV418" s="51" t="n">
        <f aca="false">EOMONTH(BU418,1)</f>
        <v>36219</v>
      </c>
      <c r="BW418" s="51" t="n">
        <f aca="false">EOMONTH(BV418,1)</f>
        <v>36250</v>
      </c>
      <c r="BX418" s="52"/>
      <c r="BZ418" s="34" t="e">
        <f aca="false">MATCH(C418,Curves!$C$12:$C$433,0)</f>
        <v>#N/A</v>
      </c>
      <c r="CA418" s="34" t="n">
        <f aca="false">MATCH(CONCATENATE("NG ",TEXT($BM418,"mmm-yyyy")),Curves!$11:$11,0)</f>
        <v>20</v>
      </c>
      <c r="CB418" s="34" t="n">
        <f aca="false">MATCH(CONCATENATE("B ",TEXT($BM418,"mmm-yyyy")),Curves!$11:$11,0)</f>
        <v>8</v>
      </c>
      <c r="CC418" s="34" t="n">
        <f aca="false">MATCH(CONCATENATE("DISC ",TEXT($BM418,"mmm-yyyy")),Curves!$11:$11,0)</f>
        <v>32</v>
      </c>
      <c r="CD418" s="34"/>
      <c r="CE418" s="34" t="n">
        <f aca="false">MATCH(CONCATENATE("NG ",TEXT($BN418,"mmm-yyyy")),Curves!$11:$11,0)</f>
        <v>21</v>
      </c>
      <c r="CF418" s="34" t="n">
        <f aca="false">MATCH(CONCATENATE("B ",TEXT($BN418,"mmm-yyyy")),Curves!$11:$11,0)</f>
        <v>9</v>
      </c>
      <c r="CG418" s="34" t="n">
        <f aca="false">MATCH(CONCATENATE("DISC ",TEXT($BN418,"mmm-yyyy")),Curves!$11:$11,0)</f>
        <v>33</v>
      </c>
      <c r="CH418" s="34"/>
      <c r="CI418" s="34" t="n">
        <f aca="false">MATCH(CONCATENATE("NG ",TEXT($BO418,"mmm-yyyy")),Curves!$11:$11,0)</f>
        <v>22</v>
      </c>
      <c r="CJ418" s="34" t="n">
        <f aca="false">MATCH(CONCATENATE("B ",TEXT($BO418,"mmm-yyyy")),Curves!$11:$11,0)</f>
        <v>10</v>
      </c>
      <c r="CK418" s="34" t="n">
        <f aca="false">MATCH(CONCATENATE("DISC ",TEXT($BO418,"mmm-yyyy")),Curves!$11:$11,0)</f>
        <v>34</v>
      </c>
      <c r="CL418" s="34"/>
      <c r="CM418" s="34" t="n">
        <f aca="false">MATCH(CONCATENATE("NG ",TEXT($BP418,"mmm-yyyy")),Curves!$11:$11,0)</f>
        <v>23</v>
      </c>
      <c r="CN418" s="34" t="n">
        <f aca="false">MATCH(CONCATENATE("B ",TEXT($BP418,"mmm-yyyy")),Curves!$11:$11,0)</f>
        <v>11</v>
      </c>
      <c r="CO418" s="34" t="n">
        <f aca="false">MATCH(CONCATENATE("DISC ",TEXT($BP418,"mmm-yyyy")),Curves!$11:$11,0)</f>
        <v>35</v>
      </c>
      <c r="CP418" s="34"/>
      <c r="CQ418" s="34" t="n">
        <f aca="false">MATCH(CONCATENATE("NG ",TEXT($BQ418,"mmm-yyyy")),Curves!$11:$11,0)</f>
        <v>24</v>
      </c>
      <c r="CR418" s="34" t="n">
        <f aca="false">MATCH(CONCATENATE("B ",TEXT($BQ418,"mmm-yyyy")),Curves!$11:$11,0)</f>
        <v>12</v>
      </c>
      <c r="CS418" s="34" t="n">
        <f aca="false">MATCH(CONCATENATE("DISC ",TEXT($BQ418,"mmm-yyyy")),Curves!$11:$11,0)</f>
        <v>36</v>
      </c>
      <c r="CT418" s="34"/>
      <c r="CU418" s="34" t="n">
        <f aca="false">MATCH(CONCATENATE("NG ",TEXT($BR418,"mmm-yyyy")),Curves!$11:$11,0)</f>
        <v>25</v>
      </c>
      <c r="CV418" s="34" t="n">
        <f aca="false">MATCH(CONCATENATE("B ",TEXT($BR418,"mmm-yyyy")),Curves!$11:$11,0)</f>
        <v>13</v>
      </c>
      <c r="CW418" s="34" t="n">
        <f aca="false">MATCH(CONCATENATE("DISC ",TEXT($BR418,"mmm-yyyy")),Curves!$11:$11,0)</f>
        <v>37</v>
      </c>
      <c r="CX418" s="34"/>
      <c r="CY418" s="34" t="n">
        <f aca="false">MATCH(CONCATENATE("NG ",TEXT($BS418,"mmm-yyyy")),Curves!$11:$11,0)</f>
        <v>26</v>
      </c>
      <c r="CZ418" s="34" t="n">
        <f aca="false">MATCH(CONCATENATE("B ",TEXT($BS418,"mmm-yyyy")),Curves!$11:$11,0)</f>
        <v>14</v>
      </c>
      <c r="DA418" s="34" t="n">
        <f aca="false">MATCH(CONCATENATE("DISC ",TEXT($BS418,"mmm-yyyy")),Curves!$11:$11,0)</f>
        <v>38</v>
      </c>
      <c r="DB418" s="34"/>
      <c r="DC418" s="34" t="n">
        <f aca="false">MATCH(CONCATENATE("NG ",TEXT($BT418,"mmm-yyyy")),Curves!$11:$11,0)</f>
        <v>27</v>
      </c>
      <c r="DD418" s="34" t="n">
        <f aca="false">MATCH(CONCATENATE("B ",TEXT($BT418,"mmm-yyyy")),Curves!$11:$11,0)</f>
        <v>15</v>
      </c>
      <c r="DE418" s="34" t="n">
        <f aca="false">MATCH(CONCATENATE("DISC ",TEXT($BT418,"mmm-yyyy")),Curves!$11:$11,0)</f>
        <v>39</v>
      </c>
      <c r="DF418" s="34"/>
      <c r="DG418" s="34" t="n">
        <f aca="false">MATCH(CONCATENATE("NG ",TEXT($BU418,"mmm-yyyy")),Curves!$11:$11,0)</f>
        <v>28</v>
      </c>
      <c r="DH418" s="34" t="n">
        <f aca="false">MATCH(CONCATENATE("B ",TEXT($BU418,"mmm-yyyy")),Curves!$11:$11,0)</f>
        <v>16</v>
      </c>
      <c r="DI418" s="34" t="n">
        <f aca="false">MATCH(CONCATENATE("DISC ",TEXT($BU418,"mmm-yyyy")),Curves!$11:$11,0)</f>
        <v>40</v>
      </c>
      <c r="DK418" s="34" t="n">
        <f aca="false">MATCH(CONCATENATE("NG ",TEXT($BV418,"mmm-yyyy")),Curves!$11:$11,0)</f>
        <v>29</v>
      </c>
      <c r="DL418" s="34" t="n">
        <f aca="false">MATCH(CONCATENATE("B ",TEXT($BV418,"mmm-yyyy")),Curves!$11:$11,0)</f>
        <v>17</v>
      </c>
      <c r="DM418" s="34" t="n">
        <f aca="false">MATCH(CONCATENATE("DISC ",TEXT($BV418,"mmm-yyyy")),Curves!$11:$11,0)</f>
        <v>41</v>
      </c>
      <c r="DO418" s="34" t="n">
        <f aca="false">MATCH(CONCATENATE("NG ",TEXT($BW418,"mmm-yyyy")),Curves!$11:$11,0)</f>
        <v>30</v>
      </c>
      <c r="DP418" s="34" t="n">
        <f aca="false">MATCH(CONCATENATE("B ",TEXT($BW418,"mmm-yyyy")),Curves!$11:$11,0)</f>
        <v>18</v>
      </c>
      <c r="DQ418" s="34" t="n">
        <f aca="false">MATCH(CONCATENATE("DISC ",TEXT($BW418,"mmm-yyyy")),Curves!$11:$11,0)</f>
        <v>42</v>
      </c>
    </row>
    <row r="419" customFormat="false" ht="12.75" hidden="false" customHeight="false" outlineLevel="0" collapsed="false">
      <c r="B419" s="26" t="str">
        <f aca="false">IF(C419&lt;&gt;"",IF(C419&gt;=(WORKDAY(EOMONTH(C419,0)+1,-2)),EOMONTH(EOMONTH(C419,0)+1,0)+1,EOMONTH(C419,0)+1),"")</f>
        <v/>
      </c>
      <c r="C419" s="45" t="str">
        <f aca="false">IF(Curves!C428&lt;&gt;"",Curves!C428,"")</f>
        <v/>
      </c>
      <c r="D419" s="46"/>
      <c r="E419" s="47" t="e">
        <f aca="false">(T419+U419)*V419</f>
        <v>#N/A</v>
      </c>
      <c r="F419" s="47" t="e">
        <f aca="false">(X419+Y419)*Z419</f>
        <v>#N/A</v>
      </c>
      <c r="G419" s="47" t="e">
        <f aca="false">(AB419+AC419)*AD419</f>
        <v>#N/A</v>
      </c>
      <c r="H419" s="47" t="e">
        <f aca="false">(AF419+AG419)*AH419</f>
        <v>#N/A</v>
      </c>
      <c r="I419" s="47" t="e">
        <f aca="false">(AJ419+AK419)*AL419</f>
        <v>#N/A</v>
      </c>
      <c r="J419" s="47" t="e">
        <f aca="false">(AN419+AO419)*AP419</f>
        <v>#N/A</v>
      </c>
      <c r="K419" s="47" t="e">
        <f aca="false">(AR419+AS419)*AT419</f>
        <v>#N/A</v>
      </c>
      <c r="L419" s="47" t="e">
        <f aca="false">(AV419+AW419)*AX419</f>
        <v>#N/A</v>
      </c>
      <c r="M419" s="47" t="e">
        <f aca="false">(AZ419+BA419)*BB419</f>
        <v>#N/A</v>
      </c>
      <c r="N419" s="47" t="e">
        <f aca="false">(BD419+BE419)*BF419</f>
        <v>#N/A</v>
      </c>
      <c r="O419" s="48" t="e">
        <f aca="false">(BH419+BI419)*BJ419</f>
        <v>#N/A</v>
      </c>
      <c r="P419" s="49" t="e">
        <f aca="false">MAX(E419:O419)</f>
        <v>#N/A</v>
      </c>
      <c r="Q419" s="49" t="e">
        <f aca="false">MIN(O419)</f>
        <v>#N/A</v>
      </c>
      <c r="R419" s="50" t="e">
        <f aca="false">P419-Q419</f>
        <v>#N/A</v>
      </c>
      <c r="T419" s="31" t="e">
        <f aca="false">INDEX(Curves!$A$12:$AZ$907,$BZ419,CA419)</f>
        <v>#N/A</v>
      </c>
      <c r="U419" s="31" t="e">
        <f aca="false">INDEX(Curves!$A$12:$AZ$907,$BZ419,CB419)</f>
        <v>#N/A</v>
      </c>
      <c r="V419" s="31" t="e">
        <f aca="false">INDEX(Curves!$A$12:$AZ$907,$BZ419,CC419)</f>
        <v>#N/A</v>
      </c>
      <c r="W419" s="31"/>
      <c r="X419" s="31" t="e">
        <f aca="false">INDEX(Curves!$A$12:$AZ$907,$BZ419,CE419)</f>
        <v>#N/A</v>
      </c>
      <c r="Y419" s="31" t="e">
        <f aca="false">INDEX(Curves!$A$12:$AZ$907,$BZ419,CF419)</f>
        <v>#N/A</v>
      </c>
      <c r="Z419" s="31" t="e">
        <f aca="false">INDEX(Curves!$A$12:$AZ$907,$BZ419,CG419)</f>
        <v>#N/A</v>
      </c>
      <c r="AA419" s="31"/>
      <c r="AB419" s="31" t="e">
        <f aca="false">INDEX(Curves!$A$12:$AZ$907,$BZ419,CI419)</f>
        <v>#N/A</v>
      </c>
      <c r="AC419" s="31" t="e">
        <f aca="false">INDEX(Curves!$A$12:$AZ$907,$BZ419,CJ419)</f>
        <v>#N/A</v>
      </c>
      <c r="AD419" s="31" t="e">
        <f aca="false">INDEX(Curves!$A$12:$AZ$907,$BZ419,CK419)</f>
        <v>#N/A</v>
      </c>
      <c r="AE419" s="31"/>
      <c r="AF419" s="31" t="e">
        <f aca="false">INDEX(Curves!$A$12:$AZ$907,$BZ419,CM419)</f>
        <v>#N/A</v>
      </c>
      <c r="AG419" s="31" t="e">
        <f aca="false">INDEX(Curves!$A$12:$AZ$907,$BZ419,CN419)</f>
        <v>#N/A</v>
      </c>
      <c r="AH419" s="31" t="e">
        <f aca="false">INDEX(Curves!$A$12:$AZ$907,$BZ419,CO419)</f>
        <v>#N/A</v>
      </c>
      <c r="AI419" s="31"/>
      <c r="AJ419" s="31" t="e">
        <f aca="false">INDEX(Curves!$A$12:$AZ$907,$BZ419,CQ419)</f>
        <v>#N/A</v>
      </c>
      <c r="AK419" s="31" t="e">
        <f aca="false">INDEX(Curves!$A$12:$AZ$907,$BZ419,CR419)</f>
        <v>#N/A</v>
      </c>
      <c r="AL419" s="31" t="e">
        <f aca="false">INDEX(Curves!$A$12:$AZ$907,$BZ419,CS419)</f>
        <v>#N/A</v>
      </c>
      <c r="AM419" s="31"/>
      <c r="AN419" s="31" t="e">
        <f aca="false">INDEX(Curves!$A$12:$AZ$907,$BZ419,CU419)</f>
        <v>#N/A</v>
      </c>
      <c r="AO419" s="31" t="e">
        <f aca="false">INDEX(Curves!$A$12:$AZ$907,$BZ419,CV419)</f>
        <v>#N/A</v>
      </c>
      <c r="AP419" s="31" t="e">
        <f aca="false">INDEX(Curves!$A$12:$AZ$907,$BZ419,CW419)</f>
        <v>#N/A</v>
      </c>
      <c r="AQ419" s="31"/>
      <c r="AR419" s="31" t="e">
        <f aca="false">INDEX(Curves!$A$12:$AZ$907,$BZ419,CY419)</f>
        <v>#N/A</v>
      </c>
      <c r="AS419" s="31" t="e">
        <f aca="false">INDEX(Curves!$A$12:$AZ$907,$BZ419,CZ419)</f>
        <v>#N/A</v>
      </c>
      <c r="AT419" s="31" t="e">
        <f aca="false">INDEX(Curves!$A$12:$AZ$907,$BZ419,DA419)</f>
        <v>#N/A</v>
      </c>
      <c r="AU419" s="31"/>
      <c r="AV419" s="31" t="e">
        <f aca="false">INDEX(Curves!$A$12:$AZ$907,$BZ419,DC419)</f>
        <v>#N/A</v>
      </c>
      <c r="AW419" s="31" t="e">
        <f aca="false">INDEX(Curves!$A$12:$AZ$907,$BZ419,DD419)</f>
        <v>#N/A</v>
      </c>
      <c r="AX419" s="31" t="e">
        <f aca="false">INDEX(Curves!$A$12:$AZ$907,$BZ419,DE419)</f>
        <v>#N/A</v>
      </c>
      <c r="AY419" s="31"/>
      <c r="AZ419" s="31" t="e">
        <f aca="false">INDEX(Curves!$A$12:$AZ$907,$BZ419,DG419)</f>
        <v>#N/A</v>
      </c>
      <c r="BA419" s="31" t="e">
        <f aca="false">INDEX(Curves!$A$12:$AZ$907,$BZ419,DH419)</f>
        <v>#N/A</v>
      </c>
      <c r="BB419" s="31" t="e">
        <f aca="false">INDEX(Curves!$A$12:$AZ$907,$BZ419,DI419)</f>
        <v>#N/A</v>
      </c>
      <c r="BC419" s="31"/>
      <c r="BD419" s="31" t="e">
        <f aca="false">INDEX(Curves!$A$12:$AZ$907,$BZ419,DK419)</f>
        <v>#N/A</v>
      </c>
      <c r="BE419" s="31" t="e">
        <f aca="false">INDEX(Curves!$A$12:$AZ$907,$BZ419,DL419)</f>
        <v>#N/A</v>
      </c>
      <c r="BF419" s="31" t="e">
        <f aca="false">INDEX(Curves!$A$12:$AZ$907,$BZ419,DM419)</f>
        <v>#N/A</v>
      </c>
      <c r="BG419" s="31"/>
      <c r="BH419" s="31" t="e">
        <f aca="false">INDEX(Curves!$A$12:$AZ$907,$BZ419,DO419)</f>
        <v>#N/A</v>
      </c>
      <c r="BI419" s="31" t="e">
        <f aca="false">INDEX(Curves!$A$12:$AZ$907,$BZ419,DP419)</f>
        <v>#N/A</v>
      </c>
      <c r="BJ419" s="31" t="e">
        <f aca="false">INDEX(Curves!$A$12:$AZ$907,$BZ419,DQ419)</f>
        <v>#N/A</v>
      </c>
      <c r="BK419" s="0"/>
      <c r="BL419" s="0"/>
      <c r="BM419" s="51" t="n">
        <f aca="false">BM418</f>
        <v>35916</v>
      </c>
      <c r="BN419" s="51" t="n">
        <f aca="false">EOMONTH(BM419,1)</f>
        <v>35976</v>
      </c>
      <c r="BO419" s="51" t="n">
        <f aca="false">EOMONTH(BN419,1)</f>
        <v>36007</v>
      </c>
      <c r="BP419" s="51" t="n">
        <f aca="false">EOMONTH(BO419,1)</f>
        <v>36038</v>
      </c>
      <c r="BQ419" s="51" t="n">
        <f aca="false">EOMONTH(BP419,1)</f>
        <v>36068</v>
      </c>
      <c r="BR419" s="51" t="n">
        <f aca="false">EOMONTH(BQ419,1)</f>
        <v>36099</v>
      </c>
      <c r="BS419" s="51" t="n">
        <f aca="false">EOMONTH(BR419,1)</f>
        <v>36129</v>
      </c>
      <c r="BT419" s="51" t="n">
        <f aca="false">EOMONTH(BS419,1)</f>
        <v>36160</v>
      </c>
      <c r="BU419" s="51" t="n">
        <f aca="false">EOMONTH(BT419,1)</f>
        <v>36191</v>
      </c>
      <c r="BV419" s="51" t="n">
        <f aca="false">EOMONTH(BU419,1)</f>
        <v>36219</v>
      </c>
      <c r="BW419" s="51" t="n">
        <f aca="false">EOMONTH(BV419,1)</f>
        <v>36250</v>
      </c>
      <c r="BX419" s="52"/>
      <c r="BZ419" s="34" t="e">
        <f aca="false">MATCH(C419,Curves!$C$12:$C$433,0)</f>
        <v>#N/A</v>
      </c>
      <c r="CA419" s="34" t="n">
        <f aca="false">MATCH(CONCATENATE("NG ",TEXT($BM419,"mmm-yyyy")),Curves!$11:$11,0)</f>
        <v>20</v>
      </c>
      <c r="CB419" s="34" t="n">
        <f aca="false">MATCH(CONCATENATE("B ",TEXT($BM419,"mmm-yyyy")),Curves!$11:$11,0)</f>
        <v>8</v>
      </c>
      <c r="CC419" s="34" t="n">
        <f aca="false">MATCH(CONCATENATE("DISC ",TEXT($BM419,"mmm-yyyy")),Curves!$11:$11,0)</f>
        <v>32</v>
      </c>
      <c r="CD419" s="34"/>
      <c r="CE419" s="34" t="n">
        <f aca="false">MATCH(CONCATENATE("NG ",TEXT($BN419,"mmm-yyyy")),Curves!$11:$11,0)</f>
        <v>21</v>
      </c>
      <c r="CF419" s="34" t="n">
        <f aca="false">MATCH(CONCATENATE("B ",TEXT($BN419,"mmm-yyyy")),Curves!$11:$11,0)</f>
        <v>9</v>
      </c>
      <c r="CG419" s="34" t="n">
        <f aca="false">MATCH(CONCATENATE("DISC ",TEXT($BN419,"mmm-yyyy")),Curves!$11:$11,0)</f>
        <v>33</v>
      </c>
      <c r="CH419" s="34"/>
      <c r="CI419" s="34" t="n">
        <f aca="false">MATCH(CONCATENATE("NG ",TEXT($BO419,"mmm-yyyy")),Curves!$11:$11,0)</f>
        <v>22</v>
      </c>
      <c r="CJ419" s="34" t="n">
        <f aca="false">MATCH(CONCATENATE("B ",TEXT($BO419,"mmm-yyyy")),Curves!$11:$11,0)</f>
        <v>10</v>
      </c>
      <c r="CK419" s="34" t="n">
        <f aca="false">MATCH(CONCATENATE("DISC ",TEXT($BO419,"mmm-yyyy")),Curves!$11:$11,0)</f>
        <v>34</v>
      </c>
      <c r="CL419" s="34"/>
      <c r="CM419" s="34" t="n">
        <f aca="false">MATCH(CONCATENATE("NG ",TEXT($BP419,"mmm-yyyy")),Curves!$11:$11,0)</f>
        <v>23</v>
      </c>
      <c r="CN419" s="34" t="n">
        <f aca="false">MATCH(CONCATENATE("B ",TEXT($BP419,"mmm-yyyy")),Curves!$11:$11,0)</f>
        <v>11</v>
      </c>
      <c r="CO419" s="34" t="n">
        <f aca="false">MATCH(CONCATENATE("DISC ",TEXT($BP419,"mmm-yyyy")),Curves!$11:$11,0)</f>
        <v>35</v>
      </c>
      <c r="CP419" s="34"/>
      <c r="CQ419" s="34" t="n">
        <f aca="false">MATCH(CONCATENATE("NG ",TEXT($BQ419,"mmm-yyyy")),Curves!$11:$11,0)</f>
        <v>24</v>
      </c>
      <c r="CR419" s="34" t="n">
        <f aca="false">MATCH(CONCATENATE("B ",TEXT($BQ419,"mmm-yyyy")),Curves!$11:$11,0)</f>
        <v>12</v>
      </c>
      <c r="CS419" s="34" t="n">
        <f aca="false">MATCH(CONCATENATE("DISC ",TEXT($BQ419,"mmm-yyyy")),Curves!$11:$11,0)</f>
        <v>36</v>
      </c>
      <c r="CT419" s="34"/>
      <c r="CU419" s="34" t="n">
        <f aca="false">MATCH(CONCATENATE("NG ",TEXT($BR419,"mmm-yyyy")),Curves!$11:$11,0)</f>
        <v>25</v>
      </c>
      <c r="CV419" s="34" t="n">
        <f aca="false">MATCH(CONCATENATE("B ",TEXT($BR419,"mmm-yyyy")),Curves!$11:$11,0)</f>
        <v>13</v>
      </c>
      <c r="CW419" s="34" t="n">
        <f aca="false">MATCH(CONCATENATE("DISC ",TEXT($BR419,"mmm-yyyy")),Curves!$11:$11,0)</f>
        <v>37</v>
      </c>
      <c r="CX419" s="34"/>
      <c r="CY419" s="34" t="n">
        <f aca="false">MATCH(CONCATENATE("NG ",TEXT($BS419,"mmm-yyyy")),Curves!$11:$11,0)</f>
        <v>26</v>
      </c>
      <c r="CZ419" s="34" t="n">
        <f aca="false">MATCH(CONCATENATE("B ",TEXT($BS419,"mmm-yyyy")),Curves!$11:$11,0)</f>
        <v>14</v>
      </c>
      <c r="DA419" s="34" t="n">
        <f aca="false">MATCH(CONCATENATE("DISC ",TEXT($BS419,"mmm-yyyy")),Curves!$11:$11,0)</f>
        <v>38</v>
      </c>
      <c r="DB419" s="34"/>
      <c r="DC419" s="34" t="n">
        <f aca="false">MATCH(CONCATENATE("NG ",TEXT($BT419,"mmm-yyyy")),Curves!$11:$11,0)</f>
        <v>27</v>
      </c>
      <c r="DD419" s="34" t="n">
        <f aca="false">MATCH(CONCATENATE("B ",TEXT($BT419,"mmm-yyyy")),Curves!$11:$11,0)</f>
        <v>15</v>
      </c>
      <c r="DE419" s="34" t="n">
        <f aca="false">MATCH(CONCATENATE("DISC ",TEXT($BT419,"mmm-yyyy")),Curves!$11:$11,0)</f>
        <v>39</v>
      </c>
      <c r="DF419" s="34"/>
      <c r="DG419" s="34" t="n">
        <f aca="false">MATCH(CONCATENATE("NG ",TEXT($BU419,"mmm-yyyy")),Curves!$11:$11,0)</f>
        <v>28</v>
      </c>
      <c r="DH419" s="34" t="n">
        <f aca="false">MATCH(CONCATENATE("B ",TEXT($BU419,"mmm-yyyy")),Curves!$11:$11,0)</f>
        <v>16</v>
      </c>
      <c r="DI419" s="34" t="n">
        <f aca="false">MATCH(CONCATENATE("DISC ",TEXT($BU419,"mmm-yyyy")),Curves!$11:$11,0)</f>
        <v>40</v>
      </c>
      <c r="DK419" s="34" t="n">
        <f aca="false">MATCH(CONCATENATE("NG ",TEXT($BV419,"mmm-yyyy")),Curves!$11:$11,0)</f>
        <v>29</v>
      </c>
      <c r="DL419" s="34" t="n">
        <f aca="false">MATCH(CONCATENATE("B ",TEXT($BV419,"mmm-yyyy")),Curves!$11:$11,0)</f>
        <v>17</v>
      </c>
      <c r="DM419" s="34" t="n">
        <f aca="false">MATCH(CONCATENATE("DISC ",TEXT($BV419,"mmm-yyyy")),Curves!$11:$11,0)</f>
        <v>41</v>
      </c>
      <c r="DO419" s="34" t="n">
        <f aca="false">MATCH(CONCATENATE("NG ",TEXT($BW419,"mmm-yyyy")),Curves!$11:$11,0)</f>
        <v>30</v>
      </c>
      <c r="DP419" s="34" t="n">
        <f aca="false">MATCH(CONCATENATE("B ",TEXT($BW419,"mmm-yyyy")),Curves!$11:$11,0)</f>
        <v>18</v>
      </c>
      <c r="DQ419" s="34" t="n">
        <f aca="false">MATCH(CONCATENATE("DISC ",TEXT($BW419,"mmm-yyyy")),Curves!$11:$11,0)</f>
        <v>42</v>
      </c>
    </row>
    <row r="420" customFormat="false" ht="12.75" hidden="false" customHeight="false" outlineLevel="0" collapsed="false">
      <c r="B420" s="26" t="str">
        <f aca="false">IF(C420&lt;&gt;"",IF(C420&gt;=(WORKDAY(EOMONTH(C420,0)+1,-2)),EOMONTH(EOMONTH(C420,0)+1,0)+1,EOMONTH(C420,0)+1),"")</f>
        <v/>
      </c>
      <c r="C420" s="45" t="str">
        <f aca="false">IF(Curves!C429&lt;&gt;"",Curves!C429,"")</f>
        <v/>
      </c>
      <c r="D420" s="46"/>
      <c r="E420" s="47" t="e">
        <f aca="false">(T420+U420)*V420</f>
        <v>#N/A</v>
      </c>
      <c r="F420" s="47" t="e">
        <f aca="false">(X420+Y420)*Z420</f>
        <v>#N/A</v>
      </c>
      <c r="G420" s="47" t="e">
        <f aca="false">(AB420+AC420)*AD420</f>
        <v>#N/A</v>
      </c>
      <c r="H420" s="47" t="e">
        <f aca="false">(AF420+AG420)*AH420</f>
        <v>#N/A</v>
      </c>
      <c r="I420" s="47" t="e">
        <f aca="false">(AJ420+AK420)*AL420</f>
        <v>#N/A</v>
      </c>
      <c r="J420" s="47" t="e">
        <f aca="false">(AN420+AO420)*AP420</f>
        <v>#N/A</v>
      </c>
      <c r="K420" s="47" t="e">
        <f aca="false">(AR420+AS420)*AT420</f>
        <v>#N/A</v>
      </c>
      <c r="L420" s="47" t="e">
        <f aca="false">(AV420+AW420)*AX420</f>
        <v>#N/A</v>
      </c>
      <c r="M420" s="47" t="e">
        <f aca="false">(AZ420+BA420)*BB420</f>
        <v>#N/A</v>
      </c>
      <c r="N420" s="47" t="e">
        <f aca="false">(BD420+BE420)*BF420</f>
        <v>#N/A</v>
      </c>
      <c r="O420" s="48" t="e">
        <f aca="false">(BH420+BI420)*BJ420</f>
        <v>#N/A</v>
      </c>
      <c r="P420" s="49" t="e">
        <f aca="false">MAX(E420:O420)</f>
        <v>#N/A</v>
      </c>
      <c r="Q420" s="49" t="e">
        <f aca="false">MIN(O420)</f>
        <v>#N/A</v>
      </c>
      <c r="R420" s="50" t="e">
        <f aca="false">P420-Q420</f>
        <v>#N/A</v>
      </c>
      <c r="T420" s="31" t="e">
        <f aca="false">INDEX(Curves!$A$12:$AZ$907,$BZ420,CA420)</f>
        <v>#N/A</v>
      </c>
      <c r="U420" s="31" t="e">
        <f aca="false">INDEX(Curves!$A$12:$AZ$907,$BZ420,CB420)</f>
        <v>#N/A</v>
      </c>
      <c r="V420" s="31" t="e">
        <f aca="false">INDEX(Curves!$A$12:$AZ$907,$BZ420,CC420)</f>
        <v>#N/A</v>
      </c>
      <c r="W420" s="31"/>
      <c r="X420" s="31" t="e">
        <f aca="false">INDEX(Curves!$A$12:$AZ$907,$BZ420,CE420)</f>
        <v>#N/A</v>
      </c>
      <c r="Y420" s="31" t="e">
        <f aca="false">INDEX(Curves!$A$12:$AZ$907,$BZ420,CF420)</f>
        <v>#N/A</v>
      </c>
      <c r="Z420" s="31" t="e">
        <f aca="false">INDEX(Curves!$A$12:$AZ$907,$BZ420,CG420)</f>
        <v>#N/A</v>
      </c>
      <c r="AA420" s="31"/>
      <c r="AB420" s="31" t="e">
        <f aca="false">INDEX(Curves!$A$12:$AZ$907,$BZ420,CI420)</f>
        <v>#N/A</v>
      </c>
      <c r="AC420" s="31" t="e">
        <f aca="false">INDEX(Curves!$A$12:$AZ$907,$BZ420,CJ420)</f>
        <v>#N/A</v>
      </c>
      <c r="AD420" s="31" t="e">
        <f aca="false">INDEX(Curves!$A$12:$AZ$907,$BZ420,CK420)</f>
        <v>#N/A</v>
      </c>
      <c r="AE420" s="31"/>
      <c r="AF420" s="31" t="e">
        <f aca="false">INDEX(Curves!$A$12:$AZ$907,$BZ420,CM420)</f>
        <v>#N/A</v>
      </c>
      <c r="AG420" s="31" t="e">
        <f aca="false">INDEX(Curves!$A$12:$AZ$907,$BZ420,CN420)</f>
        <v>#N/A</v>
      </c>
      <c r="AH420" s="31" t="e">
        <f aca="false">INDEX(Curves!$A$12:$AZ$907,$BZ420,CO420)</f>
        <v>#N/A</v>
      </c>
      <c r="AI420" s="31"/>
      <c r="AJ420" s="31" t="e">
        <f aca="false">INDEX(Curves!$A$12:$AZ$907,$BZ420,CQ420)</f>
        <v>#N/A</v>
      </c>
      <c r="AK420" s="31" t="e">
        <f aca="false">INDEX(Curves!$A$12:$AZ$907,$BZ420,CR420)</f>
        <v>#N/A</v>
      </c>
      <c r="AL420" s="31" t="e">
        <f aca="false">INDEX(Curves!$A$12:$AZ$907,$BZ420,CS420)</f>
        <v>#N/A</v>
      </c>
      <c r="AM420" s="31"/>
      <c r="AN420" s="31" t="e">
        <f aca="false">INDEX(Curves!$A$12:$AZ$907,$BZ420,CU420)</f>
        <v>#N/A</v>
      </c>
      <c r="AO420" s="31" t="e">
        <f aca="false">INDEX(Curves!$A$12:$AZ$907,$BZ420,CV420)</f>
        <v>#N/A</v>
      </c>
      <c r="AP420" s="31" t="e">
        <f aca="false">INDEX(Curves!$A$12:$AZ$907,$BZ420,CW420)</f>
        <v>#N/A</v>
      </c>
      <c r="AQ420" s="31"/>
      <c r="AR420" s="31" t="e">
        <f aca="false">INDEX(Curves!$A$12:$AZ$907,$BZ420,CY420)</f>
        <v>#N/A</v>
      </c>
      <c r="AS420" s="31" t="e">
        <f aca="false">INDEX(Curves!$A$12:$AZ$907,$BZ420,CZ420)</f>
        <v>#N/A</v>
      </c>
      <c r="AT420" s="31" t="e">
        <f aca="false">INDEX(Curves!$A$12:$AZ$907,$BZ420,DA420)</f>
        <v>#N/A</v>
      </c>
      <c r="AU420" s="31"/>
      <c r="AV420" s="31" t="e">
        <f aca="false">INDEX(Curves!$A$12:$AZ$907,$BZ420,DC420)</f>
        <v>#N/A</v>
      </c>
      <c r="AW420" s="31" t="e">
        <f aca="false">INDEX(Curves!$A$12:$AZ$907,$BZ420,DD420)</f>
        <v>#N/A</v>
      </c>
      <c r="AX420" s="31" t="e">
        <f aca="false">INDEX(Curves!$A$12:$AZ$907,$BZ420,DE420)</f>
        <v>#N/A</v>
      </c>
      <c r="AY420" s="31"/>
      <c r="AZ420" s="31" t="e">
        <f aca="false">INDEX(Curves!$A$12:$AZ$907,$BZ420,DG420)</f>
        <v>#N/A</v>
      </c>
      <c r="BA420" s="31" t="e">
        <f aca="false">INDEX(Curves!$A$12:$AZ$907,$BZ420,DH420)</f>
        <v>#N/A</v>
      </c>
      <c r="BB420" s="31" t="e">
        <f aca="false">INDEX(Curves!$A$12:$AZ$907,$BZ420,DI420)</f>
        <v>#N/A</v>
      </c>
      <c r="BC420" s="31"/>
      <c r="BD420" s="31" t="e">
        <f aca="false">INDEX(Curves!$A$12:$AZ$907,$BZ420,DK420)</f>
        <v>#N/A</v>
      </c>
      <c r="BE420" s="31" t="e">
        <f aca="false">INDEX(Curves!$A$12:$AZ$907,$BZ420,DL420)</f>
        <v>#N/A</v>
      </c>
      <c r="BF420" s="31" t="e">
        <f aca="false">INDEX(Curves!$A$12:$AZ$907,$BZ420,DM420)</f>
        <v>#N/A</v>
      </c>
      <c r="BG420" s="31"/>
      <c r="BH420" s="31" t="e">
        <f aca="false">INDEX(Curves!$A$12:$AZ$907,$BZ420,DO420)</f>
        <v>#N/A</v>
      </c>
      <c r="BI420" s="31" t="e">
        <f aca="false">INDEX(Curves!$A$12:$AZ$907,$BZ420,DP420)</f>
        <v>#N/A</v>
      </c>
      <c r="BJ420" s="31" t="e">
        <f aca="false">INDEX(Curves!$A$12:$AZ$907,$BZ420,DQ420)</f>
        <v>#N/A</v>
      </c>
      <c r="BK420" s="0"/>
      <c r="BL420" s="0"/>
      <c r="BM420" s="51" t="n">
        <f aca="false">BM419</f>
        <v>35916</v>
      </c>
      <c r="BN420" s="51" t="n">
        <f aca="false">EOMONTH(BM420,1)</f>
        <v>35976</v>
      </c>
      <c r="BO420" s="51" t="n">
        <f aca="false">EOMONTH(BN420,1)</f>
        <v>36007</v>
      </c>
      <c r="BP420" s="51" t="n">
        <f aca="false">EOMONTH(BO420,1)</f>
        <v>36038</v>
      </c>
      <c r="BQ420" s="51" t="n">
        <f aca="false">EOMONTH(BP420,1)</f>
        <v>36068</v>
      </c>
      <c r="BR420" s="51" t="n">
        <f aca="false">EOMONTH(BQ420,1)</f>
        <v>36099</v>
      </c>
      <c r="BS420" s="51" t="n">
        <f aca="false">EOMONTH(BR420,1)</f>
        <v>36129</v>
      </c>
      <c r="BT420" s="51" t="n">
        <f aca="false">EOMONTH(BS420,1)</f>
        <v>36160</v>
      </c>
      <c r="BU420" s="51" t="n">
        <f aca="false">EOMONTH(BT420,1)</f>
        <v>36191</v>
      </c>
      <c r="BV420" s="51" t="n">
        <f aca="false">EOMONTH(BU420,1)</f>
        <v>36219</v>
      </c>
      <c r="BW420" s="51" t="n">
        <f aca="false">EOMONTH(BV420,1)</f>
        <v>36250</v>
      </c>
      <c r="BX420" s="52"/>
      <c r="BZ420" s="34" t="e">
        <f aca="false">MATCH(C420,Curves!$C$12:$C$433,0)</f>
        <v>#N/A</v>
      </c>
      <c r="CA420" s="34" t="n">
        <f aca="false">MATCH(CONCATENATE("NG ",TEXT($BM420,"mmm-yyyy")),Curves!$11:$11,0)</f>
        <v>20</v>
      </c>
      <c r="CB420" s="34" t="n">
        <f aca="false">MATCH(CONCATENATE("B ",TEXT($BM420,"mmm-yyyy")),Curves!$11:$11,0)</f>
        <v>8</v>
      </c>
      <c r="CC420" s="34" t="n">
        <f aca="false">MATCH(CONCATENATE("DISC ",TEXT($BM420,"mmm-yyyy")),Curves!$11:$11,0)</f>
        <v>32</v>
      </c>
      <c r="CD420" s="34"/>
      <c r="CE420" s="34" t="n">
        <f aca="false">MATCH(CONCATENATE("NG ",TEXT($BN420,"mmm-yyyy")),Curves!$11:$11,0)</f>
        <v>21</v>
      </c>
      <c r="CF420" s="34" t="n">
        <f aca="false">MATCH(CONCATENATE("B ",TEXT($BN420,"mmm-yyyy")),Curves!$11:$11,0)</f>
        <v>9</v>
      </c>
      <c r="CG420" s="34" t="n">
        <f aca="false">MATCH(CONCATENATE("DISC ",TEXT($BN420,"mmm-yyyy")),Curves!$11:$11,0)</f>
        <v>33</v>
      </c>
      <c r="CH420" s="34"/>
      <c r="CI420" s="34" t="n">
        <f aca="false">MATCH(CONCATENATE("NG ",TEXT($BO420,"mmm-yyyy")),Curves!$11:$11,0)</f>
        <v>22</v>
      </c>
      <c r="CJ420" s="34" t="n">
        <f aca="false">MATCH(CONCATENATE("B ",TEXT($BO420,"mmm-yyyy")),Curves!$11:$11,0)</f>
        <v>10</v>
      </c>
      <c r="CK420" s="34" t="n">
        <f aca="false">MATCH(CONCATENATE("DISC ",TEXT($BO420,"mmm-yyyy")),Curves!$11:$11,0)</f>
        <v>34</v>
      </c>
      <c r="CL420" s="34"/>
      <c r="CM420" s="34" t="n">
        <f aca="false">MATCH(CONCATENATE("NG ",TEXT($BP420,"mmm-yyyy")),Curves!$11:$11,0)</f>
        <v>23</v>
      </c>
      <c r="CN420" s="34" t="n">
        <f aca="false">MATCH(CONCATENATE("B ",TEXT($BP420,"mmm-yyyy")),Curves!$11:$11,0)</f>
        <v>11</v>
      </c>
      <c r="CO420" s="34" t="n">
        <f aca="false">MATCH(CONCATENATE("DISC ",TEXT($BP420,"mmm-yyyy")),Curves!$11:$11,0)</f>
        <v>35</v>
      </c>
      <c r="CP420" s="34"/>
      <c r="CQ420" s="34" t="n">
        <f aca="false">MATCH(CONCATENATE("NG ",TEXT($BQ420,"mmm-yyyy")),Curves!$11:$11,0)</f>
        <v>24</v>
      </c>
      <c r="CR420" s="34" t="n">
        <f aca="false">MATCH(CONCATENATE("B ",TEXT($BQ420,"mmm-yyyy")),Curves!$11:$11,0)</f>
        <v>12</v>
      </c>
      <c r="CS420" s="34" t="n">
        <f aca="false">MATCH(CONCATENATE("DISC ",TEXT($BQ420,"mmm-yyyy")),Curves!$11:$11,0)</f>
        <v>36</v>
      </c>
      <c r="CT420" s="34"/>
      <c r="CU420" s="34" t="n">
        <f aca="false">MATCH(CONCATENATE("NG ",TEXT($BR420,"mmm-yyyy")),Curves!$11:$11,0)</f>
        <v>25</v>
      </c>
      <c r="CV420" s="34" t="n">
        <f aca="false">MATCH(CONCATENATE("B ",TEXT($BR420,"mmm-yyyy")),Curves!$11:$11,0)</f>
        <v>13</v>
      </c>
      <c r="CW420" s="34" t="n">
        <f aca="false">MATCH(CONCATENATE("DISC ",TEXT($BR420,"mmm-yyyy")),Curves!$11:$11,0)</f>
        <v>37</v>
      </c>
      <c r="CX420" s="34"/>
      <c r="CY420" s="34" t="n">
        <f aca="false">MATCH(CONCATENATE("NG ",TEXT($BS420,"mmm-yyyy")),Curves!$11:$11,0)</f>
        <v>26</v>
      </c>
      <c r="CZ420" s="34" t="n">
        <f aca="false">MATCH(CONCATENATE("B ",TEXT($BS420,"mmm-yyyy")),Curves!$11:$11,0)</f>
        <v>14</v>
      </c>
      <c r="DA420" s="34" t="n">
        <f aca="false">MATCH(CONCATENATE("DISC ",TEXT($BS420,"mmm-yyyy")),Curves!$11:$11,0)</f>
        <v>38</v>
      </c>
      <c r="DB420" s="34"/>
      <c r="DC420" s="34" t="n">
        <f aca="false">MATCH(CONCATENATE("NG ",TEXT($BT420,"mmm-yyyy")),Curves!$11:$11,0)</f>
        <v>27</v>
      </c>
      <c r="DD420" s="34" t="n">
        <f aca="false">MATCH(CONCATENATE("B ",TEXT($BT420,"mmm-yyyy")),Curves!$11:$11,0)</f>
        <v>15</v>
      </c>
      <c r="DE420" s="34" t="n">
        <f aca="false">MATCH(CONCATENATE("DISC ",TEXT($BT420,"mmm-yyyy")),Curves!$11:$11,0)</f>
        <v>39</v>
      </c>
      <c r="DF420" s="34"/>
      <c r="DG420" s="34" t="n">
        <f aca="false">MATCH(CONCATENATE("NG ",TEXT($BU420,"mmm-yyyy")),Curves!$11:$11,0)</f>
        <v>28</v>
      </c>
      <c r="DH420" s="34" t="n">
        <f aca="false">MATCH(CONCATENATE("B ",TEXT($BU420,"mmm-yyyy")),Curves!$11:$11,0)</f>
        <v>16</v>
      </c>
      <c r="DI420" s="34" t="n">
        <f aca="false">MATCH(CONCATENATE("DISC ",TEXT($BU420,"mmm-yyyy")),Curves!$11:$11,0)</f>
        <v>40</v>
      </c>
      <c r="DK420" s="34" t="n">
        <f aca="false">MATCH(CONCATENATE("NG ",TEXT($BV420,"mmm-yyyy")),Curves!$11:$11,0)</f>
        <v>29</v>
      </c>
      <c r="DL420" s="34" t="n">
        <f aca="false">MATCH(CONCATENATE("B ",TEXT($BV420,"mmm-yyyy")),Curves!$11:$11,0)</f>
        <v>17</v>
      </c>
      <c r="DM420" s="34" t="n">
        <f aca="false">MATCH(CONCATENATE("DISC ",TEXT($BV420,"mmm-yyyy")),Curves!$11:$11,0)</f>
        <v>41</v>
      </c>
      <c r="DO420" s="34" t="n">
        <f aca="false">MATCH(CONCATENATE("NG ",TEXT($BW420,"mmm-yyyy")),Curves!$11:$11,0)</f>
        <v>30</v>
      </c>
      <c r="DP420" s="34" t="n">
        <f aca="false">MATCH(CONCATENATE("B ",TEXT($BW420,"mmm-yyyy")),Curves!$11:$11,0)</f>
        <v>18</v>
      </c>
      <c r="DQ420" s="34" t="n">
        <f aca="false">MATCH(CONCATENATE("DISC ",TEXT($BW420,"mmm-yyyy")),Curves!$11:$11,0)</f>
        <v>42</v>
      </c>
    </row>
    <row r="421" customFormat="false" ht="12.75" hidden="false" customHeight="false" outlineLevel="0" collapsed="false">
      <c r="B421" s="26" t="str">
        <f aca="false">IF(C421&lt;&gt;"",IF(C421&gt;=(WORKDAY(EOMONTH(C421,0)+1,-2)),EOMONTH(EOMONTH(C421,0)+1,0)+1,EOMONTH(C421,0)+1),"")</f>
        <v/>
      </c>
      <c r="C421" s="45" t="str">
        <f aca="false">IF(Curves!C430&lt;&gt;"",Curves!C430,"")</f>
        <v/>
      </c>
      <c r="D421" s="46"/>
      <c r="E421" s="47" t="e">
        <f aca="false">(T421+U421)*V421</f>
        <v>#N/A</v>
      </c>
      <c r="F421" s="47" t="e">
        <f aca="false">(X421+Y421)*Z421</f>
        <v>#N/A</v>
      </c>
      <c r="G421" s="47" t="e">
        <f aca="false">(AB421+AC421)*AD421</f>
        <v>#N/A</v>
      </c>
      <c r="H421" s="47" t="e">
        <f aca="false">(AF421+AG421)*AH421</f>
        <v>#N/A</v>
      </c>
      <c r="I421" s="47" t="e">
        <f aca="false">(AJ421+AK421)*AL421</f>
        <v>#N/A</v>
      </c>
      <c r="J421" s="47" t="e">
        <f aca="false">(AN421+AO421)*AP421</f>
        <v>#N/A</v>
      </c>
      <c r="K421" s="47" t="e">
        <f aca="false">(AR421+AS421)*AT421</f>
        <v>#N/A</v>
      </c>
      <c r="L421" s="47" t="e">
        <f aca="false">(AV421+AW421)*AX421</f>
        <v>#N/A</v>
      </c>
      <c r="M421" s="47" t="e">
        <f aca="false">(AZ421+BA421)*BB421</f>
        <v>#N/A</v>
      </c>
      <c r="N421" s="47" t="e">
        <f aca="false">(BD421+BE421)*BF421</f>
        <v>#N/A</v>
      </c>
      <c r="O421" s="48" t="e">
        <f aca="false">(BH421+BI421)*BJ421</f>
        <v>#N/A</v>
      </c>
      <c r="P421" s="49" t="e">
        <f aca="false">MAX(E421:O421)</f>
        <v>#N/A</v>
      </c>
      <c r="Q421" s="49" t="e">
        <f aca="false">MIN(O421)</f>
        <v>#N/A</v>
      </c>
      <c r="R421" s="50" t="e">
        <f aca="false">P421-Q421</f>
        <v>#N/A</v>
      </c>
      <c r="T421" s="31" t="e">
        <f aca="false">INDEX(Curves!$A$12:$AZ$907,$BZ421,CA421)</f>
        <v>#N/A</v>
      </c>
      <c r="U421" s="31" t="e">
        <f aca="false">INDEX(Curves!$A$12:$AZ$907,$BZ421,CB421)</f>
        <v>#N/A</v>
      </c>
      <c r="V421" s="31" t="e">
        <f aca="false">INDEX(Curves!$A$12:$AZ$907,$BZ421,CC421)</f>
        <v>#N/A</v>
      </c>
      <c r="W421" s="31"/>
      <c r="X421" s="31" t="e">
        <f aca="false">INDEX(Curves!$A$12:$AZ$907,$BZ421,CE421)</f>
        <v>#N/A</v>
      </c>
      <c r="Y421" s="31" t="e">
        <f aca="false">INDEX(Curves!$A$12:$AZ$907,$BZ421,CF421)</f>
        <v>#N/A</v>
      </c>
      <c r="Z421" s="31" t="e">
        <f aca="false">INDEX(Curves!$A$12:$AZ$907,$BZ421,CG421)</f>
        <v>#N/A</v>
      </c>
      <c r="AA421" s="31"/>
      <c r="AB421" s="31" t="e">
        <f aca="false">INDEX(Curves!$A$12:$AZ$907,$BZ421,CI421)</f>
        <v>#N/A</v>
      </c>
      <c r="AC421" s="31" t="e">
        <f aca="false">INDEX(Curves!$A$12:$AZ$907,$BZ421,CJ421)</f>
        <v>#N/A</v>
      </c>
      <c r="AD421" s="31" t="e">
        <f aca="false">INDEX(Curves!$A$12:$AZ$907,$BZ421,CK421)</f>
        <v>#N/A</v>
      </c>
      <c r="AE421" s="31"/>
      <c r="AF421" s="31" t="e">
        <f aca="false">INDEX(Curves!$A$12:$AZ$907,$BZ421,CM421)</f>
        <v>#N/A</v>
      </c>
      <c r="AG421" s="31" t="e">
        <f aca="false">INDEX(Curves!$A$12:$AZ$907,$BZ421,CN421)</f>
        <v>#N/A</v>
      </c>
      <c r="AH421" s="31" t="e">
        <f aca="false">INDEX(Curves!$A$12:$AZ$907,$BZ421,CO421)</f>
        <v>#N/A</v>
      </c>
      <c r="AI421" s="31"/>
      <c r="AJ421" s="31" t="e">
        <f aca="false">INDEX(Curves!$A$12:$AZ$907,$BZ421,CQ421)</f>
        <v>#N/A</v>
      </c>
      <c r="AK421" s="31" t="e">
        <f aca="false">INDEX(Curves!$A$12:$AZ$907,$BZ421,CR421)</f>
        <v>#N/A</v>
      </c>
      <c r="AL421" s="31" t="e">
        <f aca="false">INDEX(Curves!$A$12:$AZ$907,$BZ421,CS421)</f>
        <v>#N/A</v>
      </c>
      <c r="AM421" s="31"/>
      <c r="AN421" s="31" t="e">
        <f aca="false">INDEX(Curves!$A$12:$AZ$907,$BZ421,CU421)</f>
        <v>#N/A</v>
      </c>
      <c r="AO421" s="31" t="e">
        <f aca="false">INDEX(Curves!$A$12:$AZ$907,$BZ421,CV421)</f>
        <v>#N/A</v>
      </c>
      <c r="AP421" s="31" t="e">
        <f aca="false">INDEX(Curves!$A$12:$AZ$907,$BZ421,CW421)</f>
        <v>#N/A</v>
      </c>
      <c r="AQ421" s="31"/>
      <c r="AR421" s="31" t="e">
        <f aca="false">INDEX(Curves!$A$12:$AZ$907,$BZ421,CY421)</f>
        <v>#N/A</v>
      </c>
      <c r="AS421" s="31" t="e">
        <f aca="false">INDEX(Curves!$A$12:$AZ$907,$BZ421,CZ421)</f>
        <v>#N/A</v>
      </c>
      <c r="AT421" s="31" t="e">
        <f aca="false">INDEX(Curves!$A$12:$AZ$907,$BZ421,DA421)</f>
        <v>#N/A</v>
      </c>
      <c r="AU421" s="31"/>
      <c r="AV421" s="31" t="e">
        <f aca="false">INDEX(Curves!$A$12:$AZ$907,$BZ421,DC421)</f>
        <v>#N/A</v>
      </c>
      <c r="AW421" s="31" t="e">
        <f aca="false">INDEX(Curves!$A$12:$AZ$907,$BZ421,DD421)</f>
        <v>#N/A</v>
      </c>
      <c r="AX421" s="31" t="e">
        <f aca="false">INDEX(Curves!$A$12:$AZ$907,$BZ421,DE421)</f>
        <v>#N/A</v>
      </c>
      <c r="AY421" s="31"/>
      <c r="AZ421" s="31" t="e">
        <f aca="false">INDEX(Curves!$A$12:$AZ$907,$BZ421,DG421)</f>
        <v>#N/A</v>
      </c>
      <c r="BA421" s="31" t="e">
        <f aca="false">INDEX(Curves!$A$12:$AZ$907,$BZ421,DH421)</f>
        <v>#N/A</v>
      </c>
      <c r="BB421" s="31" t="e">
        <f aca="false">INDEX(Curves!$A$12:$AZ$907,$BZ421,DI421)</f>
        <v>#N/A</v>
      </c>
      <c r="BC421" s="31"/>
      <c r="BD421" s="31" t="e">
        <f aca="false">INDEX(Curves!$A$12:$AZ$907,$BZ421,DK421)</f>
        <v>#N/A</v>
      </c>
      <c r="BE421" s="31" t="e">
        <f aca="false">INDEX(Curves!$A$12:$AZ$907,$BZ421,DL421)</f>
        <v>#N/A</v>
      </c>
      <c r="BF421" s="31" t="e">
        <f aca="false">INDEX(Curves!$A$12:$AZ$907,$BZ421,DM421)</f>
        <v>#N/A</v>
      </c>
      <c r="BG421" s="31"/>
      <c r="BH421" s="31" t="e">
        <f aca="false">INDEX(Curves!$A$12:$AZ$907,$BZ421,DO421)</f>
        <v>#N/A</v>
      </c>
      <c r="BI421" s="31" t="e">
        <f aca="false">INDEX(Curves!$A$12:$AZ$907,$BZ421,DP421)</f>
        <v>#N/A</v>
      </c>
      <c r="BJ421" s="31" t="e">
        <f aca="false">INDEX(Curves!$A$12:$AZ$907,$BZ421,DQ421)</f>
        <v>#N/A</v>
      </c>
      <c r="BK421" s="0"/>
      <c r="BL421" s="0"/>
      <c r="BM421" s="51" t="n">
        <f aca="false">BM420</f>
        <v>35916</v>
      </c>
      <c r="BN421" s="51" t="n">
        <f aca="false">EOMONTH(BM421,1)</f>
        <v>35976</v>
      </c>
      <c r="BO421" s="51" t="n">
        <f aca="false">EOMONTH(BN421,1)</f>
        <v>36007</v>
      </c>
      <c r="BP421" s="51" t="n">
        <f aca="false">EOMONTH(BO421,1)</f>
        <v>36038</v>
      </c>
      <c r="BQ421" s="51" t="n">
        <f aca="false">EOMONTH(BP421,1)</f>
        <v>36068</v>
      </c>
      <c r="BR421" s="51" t="n">
        <f aca="false">EOMONTH(BQ421,1)</f>
        <v>36099</v>
      </c>
      <c r="BS421" s="51" t="n">
        <f aca="false">EOMONTH(BR421,1)</f>
        <v>36129</v>
      </c>
      <c r="BT421" s="51" t="n">
        <f aca="false">EOMONTH(BS421,1)</f>
        <v>36160</v>
      </c>
      <c r="BU421" s="51" t="n">
        <f aca="false">EOMONTH(BT421,1)</f>
        <v>36191</v>
      </c>
      <c r="BV421" s="51" t="n">
        <f aca="false">EOMONTH(BU421,1)</f>
        <v>36219</v>
      </c>
      <c r="BW421" s="51" t="n">
        <f aca="false">EOMONTH(BV421,1)</f>
        <v>36250</v>
      </c>
      <c r="BX421" s="52"/>
      <c r="BZ421" s="34" t="e">
        <f aca="false">MATCH(C421,Curves!$C$12:$C$433,0)</f>
        <v>#N/A</v>
      </c>
      <c r="CA421" s="34" t="n">
        <f aca="false">MATCH(CONCATENATE("NG ",TEXT($BM421,"mmm-yyyy")),Curves!$11:$11,0)</f>
        <v>20</v>
      </c>
      <c r="CB421" s="34" t="n">
        <f aca="false">MATCH(CONCATENATE("B ",TEXT($BM421,"mmm-yyyy")),Curves!$11:$11,0)</f>
        <v>8</v>
      </c>
      <c r="CC421" s="34" t="n">
        <f aca="false">MATCH(CONCATENATE("DISC ",TEXT($BM421,"mmm-yyyy")),Curves!$11:$11,0)</f>
        <v>32</v>
      </c>
      <c r="CD421" s="34"/>
      <c r="CE421" s="34" t="n">
        <f aca="false">MATCH(CONCATENATE("NG ",TEXT($BN421,"mmm-yyyy")),Curves!$11:$11,0)</f>
        <v>21</v>
      </c>
      <c r="CF421" s="34" t="n">
        <f aca="false">MATCH(CONCATENATE("B ",TEXT($BN421,"mmm-yyyy")),Curves!$11:$11,0)</f>
        <v>9</v>
      </c>
      <c r="CG421" s="34" t="n">
        <f aca="false">MATCH(CONCATENATE("DISC ",TEXT($BN421,"mmm-yyyy")),Curves!$11:$11,0)</f>
        <v>33</v>
      </c>
      <c r="CH421" s="34"/>
      <c r="CI421" s="34" t="n">
        <f aca="false">MATCH(CONCATENATE("NG ",TEXT($BO421,"mmm-yyyy")),Curves!$11:$11,0)</f>
        <v>22</v>
      </c>
      <c r="CJ421" s="34" t="n">
        <f aca="false">MATCH(CONCATENATE("B ",TEXT($BO421,"mmm-yyyy")),Curves!$11:$11,0)</f>
        <v>10</v>
      </c>
      <c r="CK421" s="34" t="n">
        <f aca="false">MATCH(CONCATENATE("DISC ",TEXT($BO421,"mmm-yyyy")),Curves!$11:$11,0)</f>
        <v>34</v>
      </c>
      <c r="CL421" s="34"/>
      <c r="CM421" s="34" t="n">
        <f aca="false">MATCH(CONCATENATE("NG ",TEXT($BP421,"mmm-yyyy")),Curves!$11:$11,0)</f>
        <v>23</v>
      </c>
      <c r="CN421" s="34" t="n">
        <f aca="false">MATCH(CONCATENATE("B ",TEXT($BP421,"mmm-yyyy")),Curves!$11:$11,0)</f>
        <v>11</v>
      </c>
      <c r="CO421" s="34" t="n">
        <f aca="false">MATCH(CONCATENATE("DISC ",TEXT($BP421,"mmm-yyyy")),Curves!$11:$11,0)</f>
        <v>35</v>
      </c>
      <c r="CP421" s="34"/>
      <c r="CQ421" s="34" t="n">
        <f aca="false">MATCH(CONCATENATE("NG ",TEXT($BQ421,"mmm-yyyy")),Curves!$11:$11,0)</f>
        <v>24</v>
      </c>
      <c r="CR421" s="34" t="n">
        <f aca="false">MATCH(CONCATENATE("B ",TEXT($BQ421,"mmm-yyyy")),Curves!$11:$11,0)</f>
        <v>12</v>
      </c>
      <c r="CS421" s="34" t="n">
        <f aca="false">MATCH(CONCATENATE("DISC ",TEXT($BQ421,"mmm-yyyy")),Curves!$11:$11,0)</f>
        <v>36</v>
      </c>
      <c r="CT421" s="34"/>
      <c r="CU421" s="34" t="n">
        <f aca="false">MATCH(CONCATENATE("NG ",TEXT($BR421,"mmm-yyyy")),Curves!$11:$11,0)</f>
        <v>25</v>
      </c>
      <c r="CV421" s="34" t="n">
        <f aca="false">MATCH(CONCATENATE("B ",TEXT($BR421,"mmm-yyyy")),Curves!$11:$11,0)</f>
        <v>13</v>
      </c>
      <c r="CW421" s="34" t="n">
        <f aca="false">MATCH(CONCATENATE("DISC ",TEXT($BR421,"mmm-yyyy")),Curves!$11:$11,0)</f>
        <v>37</v>
      </c>
      <c r="CX421" s="34"/>
      <c r="CY421" s="34" t="n">
        <f aca="false">MATCH(CONCATENATE("NG ",TEXT($BS421,"mmm-yyyy")),Curves!$11:$11,0)</f>
        <v>26</v>
      </c>
      <c r="CZ421" s="34" t="n">
        <f aca="false">MATCH(CONCATENATE("B ",TEXT($BS421,"mmm-yyyy")),Curves!$11:$11,0)</f>
        <v>14</v>
      </c>
      <c r="DA421" s="34" t="n">
        <f aca="false">MATCH(CONCATENATE("DISC ",TEXT($BS421,"mmm-yyyy")),Curves!$11:$11,0)</f>
        <v>38</v>
      </c>
      <c r="DB421" s="34"/>
      <c r="DC421" s="34" t="n">
        <f aca="false">MATCH(CONCATENATE("NG ",TEXT($BT421,"mmm-yyyy")),Curves!$11:$11,0)</f>
        <v>27</v>
      </c>
      <c r="DD421" s="34" t="n">
        <f aca="false">MATCH(CONCATENATE("B ",TEXT($BT421,"mmm-yyyy")),Curves!$11:$11,0)</f>
        <v>15</v>
      </c>
      <c r="DE421" s="34" t="n">
        <f aca="false">MATCH(CONCATENATE("DISC ",TEXT($BT421,"mmm-yyyy")),Curves!$11:$11,0)</f>
        <v>39</v>
      </c>
      <c r="DF421" s="34"/>
      <c r="DG421" s="34" t="n">
        <f aca="false">MATCH(CONCATENATE("NG ",TEXT($BU421,"mmm-yyyy")),Curves!$11:$11,0)</f>
        <v>28</v>
      </c>
      <c r="DH421" s="34" t="n">
        <f aca="false">MATCH(CONCATENATE("B ",TEXT($BU421,"mmm-yyyy")),Curves!$11:$11,0)</f>
        <v>16</v>
      </c>
      <c r="DI421" s="34" t="n">
        <f aca="false">MATCH(CONCATENATE("DISC ",TEXT($BU421,"mmm-yyyy")),Curves!$11:$11,0)</f>
        <v>40</v>
      </c>
      <c r="DK421" s="34" t="n">
        <f aca="false">MATCH(CONCATENATE("NG ",TEXT($BV421,"mmm-yyyy")),Curves!$11:$11,0)</f>
        <v>29</v>
      </c>
      <c r="DL421" s="34" t="n">
        <f aca="false">MATCH(CONCATENATE("B ",TEXT($BV421,"mmm-yyyy")),Curves!$11:$11,0)</f>
        <v>17</v>
      </c>
      <c r="DM421" s="34" t="n">
        <f aca="false">MATCH(CONCATENATE("DISC ",TEXT($BV421,"mmm-yyyy")),Curves!$11:$11,0)</f>
        <v>41</v>
      </c>
      <c r="DO421" s="34" t="n">
        <f aca="false">MATCH(CONCATENATE("NG ",TEXT($BW421,"mmm-yyyy")),Curves!$11:$11,0)</f>
        <v>30</v>
      </c>
      <c r="DP421" s="34" t="n">
        <f aca="false">MATCH(CONCATENATE("B ",TEXT($BW421,"mmm-yyyy")),Curves!$11:$11,0)</f>
        <v>18</v>
      </c>
      <c r="DQ421" s="34" t="n">
        <f aca="false">MATCH(CONCATENATE("DISC ",TEXT($BW421,"mmm-yyyy")),Curves!$11:$11,0)</f>
        <v>42</v>
      </c>
    </row>
    <row r="422" customFormat="false" ht="12.75" hidden="false" customHeight="false" outlineLevel="0" collapsed="false">
      <c r="B422" s="26" t="str">
        <f aca="false">IF(C422&lt;&gt;"",IF(C422&gt;=(WORKDAY(EOMONTH(C422,0)+1,-2)),EOMONTH(EOMONTH(C422,0)+1,0)+1,EOMONTH(C422,0)+1),"")</f>
        <v/>
      </c>
      <c r="C422" s="45" t="str">
        <f aca="false">IF(Curves!C431&lt;&gt;"",Curves!C431,"")</f>
        <v/>
      </c>
      <c r="D422" s="46"/>
      <c r="E422" s="47" t="e">
        <f aca="false">(T422+U422)*V422</f>
        <v>#N/A</v>
      </c>
      <c r="F422" s="47" t="e">
        <f aca="false">(X422+Y422)*Z422</f>
        <v>#N/A</v>
      </c>
      <c r="G422" s="47" t="e">
        <f aca="false">(AB422+AC422)*AD422</f>
        <v>#N/A</v>
      </c>
      <c r="H422" s="47" t="e">
        <f aca="false">(AF422+AG422)*AH422</f>
        <v>#N/A</v>
      </c>
      <c r="I422" s="47" t="e">
        <f aca="false">(AJ422+AK422)*AL422</f>
        <v>#N/A</v>
      </c>
      <c r="J422" s="47" t="e">
        <f aca="false">(AN422+AO422)*AP422</f>
        <v>#N/A</v>
      </c>
      <c r="K422" s="47" t="e">
        <f aca="false">(AR422+AS422)*AT422</f>
        <v>#N/A</v>
      </c>
      <c r="L422" s="47" t="e">
        <f aca="false">(AV422+AW422)*AX422</f>
        <v>#N/A</v>
      </c>
      <c r="M422" s="47" t="e">
        <f aca="false">(AZ422+BA422)*BB422</f>
        <v>#N/A</v>
      </c>
      <c r="N422" s="47" t="e">
        <f aca="false">(BD422+BE422)*BF422</f>
        <v>#N/A</v>
      </c>
      <c r="O422" s="48" t="e">
        <f aca="false">(BH422+BI422)*BJ422</f>
        <v>#N/A</v>
      </c>
      <c r="P422" s="49" t="e">
        <f aca="false">MAX(E422:O422)</f>
        <v>#N/A</v>
      </c>
      <c r="Q422" s="49" t="e">
        <f aca="false">MIN(O422)</f>
        <v>#N/A</v>
      </c>
      <c r="R422" s="50" t="e">
        <f aca="false">P422-Q422</f>
        <v>#N/A</v>
      </c>
      <c r="T422" s="31" t="e">
        <f aca="false">INDEX(Curves!$A$12:$AZ$907,$BZ422,CA422)</f>
        <v>#N/A</v>
      </c>
      <c r="U422" s="31" t="e">
        <f aca="false">INDEX(Curves!$A$12:$AZ$907,$BZ422,CB422)</f>
        <v>#N/A</v>
      </c>
      <c r="V422" s="31" t="e">
        <f aca="false">INDEX(Curves!$A$12:$AZ$907,$BZ422,CC422)</f>
        <v>#N/A</v>
      </c>
      <c r="W422" s="31"/>
      <c r="X422" s="31" t="e">
        <f aca="false">INDEX(Curves!$A$12:$AZ$907,$BZ422,CE422)</f>
        <v>#N/A</v>
      </c>
      <c r="Y422" s="31" t="e">
        <f aca="false">INDEX(Curves!$A$12:$AZ$907,$BZ422,CF422)</f>
        <v>#N/A</v>
      </c>
      <c r="Z422" s="31" t="e">
        <f aca="false">INDEX(Curves!$A$12:$AZ$907,$BZ422,CG422)</f>
        <v>#N/A</v>
      </c>
      <c r="AA422" s="31"/>
      <c r="AB422" s="31" t="e">
        <f aca="false">INDEX(Curves!$A$12:$AZ$907,$BZ422,CI422)</f>
        <v>#N/A</v>
      </c>
      <c r="AC422" s="31" t="e">
        <f aca="false">INDEX(Curves!$A$12:$AZ$907,$BZ422,CJ422)</f>
        <v>#N/A</v>
      </c>
      <c r="AD422" s="31" t="e">
        <f aca="false">INDEX(Curves!$A$12:$AZ$907,$BZ422,CK422)</f>
        <v>#N/A</v>
      </c>
      <c r="AE422" s="31"/>
      <c r="AF422" s="31" t="e">
        <f aca="false">INDEX(Curves!$A$12:$AZ$907,$BZ422,CM422)</f>
        <v>#N/A</v>
      </c>
      <c r="AG422" s="31" t="e">
        <f aca="false">INDEX(Curves!$A$12:$AZ$907,$BZ422,CN422)</f>
        <v>#N/A</v>
      </c>
      <c r="AH422" s="31" t="e">
        <f aca="false">INDEX(Curves!$A$12:$AZ$907,$BZ422,CO422)</f>
        <v>#N/A</v>
      </c>
      <c r="AI422" s="31"/>
      <c r="AJ422" s="31" t="e">
        <f aca="false">INDEX(Curves!$A$12:$AZ$907,$BZ422,CQ422)</f>
        <v>#N/A</v>
      </c>
      <c r="AK422" s="31" t="e">
        <f aca="false">INDEX(Curves!$A$12:$AZ$907,$BZ422,CR422)</f>
        <v>#N/A</v>
      </c>
      <c r="AL422" s="31" t="e">
        <f aca="false">INDEX(Curves!$A$12:$AZ$907,$BZ422,CS422)</f>
        <v>#N/A</v>
      </c>
      <c r="AM422" s="31"/>
      <c r="AN422" s="31" t="e">
        <f aca="false">INDEX(Curves!$A$12:$AZ$907,$BZ422,CU422)</f>
        <v>#N/A</v>
      </c>
      <c r="AO422" s="31" t="e">
        <f aca="false">INDEX(Curves!$A$12:$AZ$907,$BZ422,CV422)</f>
        <v>#N/A</v>
      </c>
      <c r="AP422" s="31" t="e">
        <f aca="false">INDEX(Curves!$A$12:$AZ$907,$BZ422,CW422)</f>
        <v>#N/A</v>
      </c>
      <c r="AQ422" s="31"/>
      <c r="AR422" s="31" t="e">
        <f aca="false">INDEX(Curves!$A$12:$AZ$907,$BZ422,CY422)</f>
        <v>#N/A</v>
      </c>
      <c r="AS422" s="31" t="e">
        <f aca="false">INDEX(Curves!$A$12:$AZ$907,$BZ422,CZ422)</f>
        <v>#N/A</v>
      </c>
      <c r="AT422" s="31" t="e">
        <f aca="false">INDEX(Curves!$A$12:$AZ$907,$BZ422,DA422)</f>
        <v>#N/A</v>
      </c>
      <c r="AU422" s="31"/>
      <c r="AV422" s="31" t="e">
        <f aca="false">INDEX(Curves!$A$12:$AZ$907,$BZ422,DC422)</f>
        <v>#N/A</v>
      </c>
      <c r="AW422" s="31" t="e">
        <f aca="false">INDEX(Curves!$A$12:$AZ$907,$BZ422,DD422)</f>
        <v>#N/A</v>
      </c>
      <c r="AX422" s="31" t="e">
        <f aca="false">INDEX(Curves!$A$12:$AZ$907,$BZ422,DE422)</f>
        <v>#N/A</v>
      </c>
      <c r="AY422" s="31"/>
      <c r="AZ422" s="31" t="e">
        <f aca="false">INDEX(Curves!$A$12:$AZ$907,$BZ422,DG422)</f>
        <v>#N/A</v>
      </c>
      <c r="BA422" s="31" t="e">
        <f aca="false">INDEX(Curves!$A$12:$AZ$907,$BZ422,DH422)</f>
        <v>#N/A</v>
      </c>
      <c r="BB422" s="31" t="e">
        <f aca="false">INDEX(Curves!$A$12:$AZ$907,$BZ422,DI422)</f>
        <v>#N/A</v>
      </c>
      <c r="BC422" s="31"/>
      <c r="BD422" s="31" t="e">
        <f aca="false">INDEX(Curves!$A$12:$AZ$907,$BZ422,DK422)</f>
        <v>#N/A</v>
      </c>
      <c r="BE422" s="31" t="e">
        <f aca="false">INDEX(Curves!$A$12:$AZ$907,$BZ422,DL422)</f>
        <v>#N/A</v>
      </c>
      <c r="BF422" s="31" t="e">
        <f aca="false">INDEX(Curves!$A$12:$AZ$907,$BZ422,DM422)</f>
        <v>#N/A</v>
      </c>
      <c r="BG422" s="31"/>
      <c r="BH422" s="31" t="e">
        <f aca="false">INDEX(Curves!$A$12:$AZ$907,$BZ422,DO422)</f>
        <v>#N/A</v>
      </c>
      <c r="BI422" s="31" t="e">
        <f aca="false">INDEX(Curves!$A$12:$AZ$907,$BZ422,DP422)</f>
        <v>#N/A</v>
      </c>
      <c r="BJ422" s="31" t="e">
        <f aca="false">INDEX(Curves!$A$12:$AZ$907,$BZ422,DQ422)</f>
        <v>#N/A</v>
      </c>
      <c r="BK422" s="0"/>
      <c r="BL422" s="0"/>
      <c r="BM422" s="51" t="n">
        <f aca="false">BM421</f>
        <v>35916</v>
      </c>
      <c r="BN422" s="51" t="n">
        <f aca="false">EOMONTH(BM422,1)</f>
        <v>35976</v>
      </c>
      <c r="BO422" s="51" t="n">
        <f aca="false">EOMONTH(BN422,1)</f>
        <v>36007</v>
      </c>
      <c r="BP422" s="51" t="n">
        <f aca="false">EOMONTH(BO422,1)</f>
        <v>36038</v>
      </c>
      <c r="BQ422" s="51" t="n">
        <f aca="false">EOMONTH(BP422,1)</f>
        <v>36068</v>
      </c>
      <c r="BR422" s="51" t="n">
        <f aca="false">EOMONTH(BQ422,1)</f>
        <v>36099</v>
      </c>
      <c r="BS422" s="51" t="n">
        <f aca="false">EOMONTH(BR422,1)</f>
        <v>36129</v>
      </c>
      <c r="BT422" s="51" t="n">
        <f aca="false">EOMONTH(BS422,1)</f>
        <v>36160</v>
      </c>
      <c r="BU422" s="51" t="n">
        <f aca="false">EOMONTH(BT422,1)</f>
        <v>36191</v>
      </c>
      <c r="BV422" s="51" t="n">
        <f aca="false">EOMONTH(BU422,1)</f>
        <v>36219</v>
      </c>
      <c r="BW422" s="51" t="n">
        <f aca="false">EOMONTH(BV422,1)</f>
        <v>36250</v>
      </c>
      <c r="BX422" s="52"/>
      <c r="BZ422" s="34" t="e">
        <f aca="false">MATCH(C422,Curves!$C$12:$C$433,0)</f>
        <v>#N/A</v>
      </c>
      <c r="CA422" s="34" t="n">
        <f aca="false">MATCH(CONCATENATE("NG ",TEXT($BM422,"mmm-yyyy")),Curves!$11:$11,0)</f>
        <v>20</v>
      </c>
      <c r="CB422" s="34" t="n">
        <f aca="false">MATCH(CONCATENATE("B ",TEXT($BM422,"mmm-yyyy")),Curves!$11:$11,0)</f>
        <v>8</v>
      </c>
      <c r="CC422" s="34" t="n">
        <f aca="false">MATCH(CONCATENATE("DISC ",TEXT($BM422,"mmm-yyyy")),Curves!$11:$11,0)</f>
        <v>32</v>
      </c>
      <c r="CD422" s="34"/>
      <c r="CE422" s="34" t="n">
        <f aca="false">MATCH(CONCATENATE("NG ",TEXT($BN422,"mmm-yyyy")),Curves!$11:$11,0)</f>
        <v>21</v>
      </c>
      <c r="CF422" s="34" t="n">
        <f aca="false">MATCH(CONCATENATE("B ",TEXT($BN422,"mmm-yyyy")),Curves!$11:$11,0)</f>
        <v>9</v>
      </c>
      <c r="CG422" s="34" t="n">
        <f aca="false">MATCH(CONCATENATE("DISC ",TEXT($BN422,"mmm-yyyy")),Curves!$11:$11,0)</f>
        <v>33</v>
      </c>
      <c r="CH422" s="34"/>
      <c r="CI422" s="34" t="n">
        <f aca="false">MATCH(CONCATENATE("NG ",TEXT($BO422,"mmm-yyyy")),Curves!$11:$11,0)</f>
        <v>22</v>
      </c>
      <c r="CJ422" s="34" t="n">
        <f aca="false">MATCH(CONCATENATE("B ",TEXT($BO422,"mmm-yyyy")),Curves!$11:$11,0)</f>
        <v>10</v>
      </c>
      <c r="CK422" s="34" t="n">
        <f aca="false">MATCH(CONCATENATE("DISC ",TEXT($BO422,"mmm-yyyy")),Curves!$11:$11,0)</f>
        <v>34</v>
      </c>
      <c r="CL422" s="34"/>
      <c r="CM422" s="34" t="n">
        <f aca="false">MATCH(CONCATENATE("NG ",TEXT($BP422,"mmm-yyyy")),Curves!$11:$11,0)</f>
        <v>23</v>
      </c>
      <c r="CN422" s="34" t="n">
        <f aca="false">MATCH(CONCATENATE("B ",TEXT($BP422,"mmm-yyyy")),Curves!$11:$11,0)</f>
        <v>11</v>
      </c>
      <c r="CO422" s="34" t="n">
        <f aca="false">MATCH(CONCATENATE("DISC ",TEXT($BP422,"mmm-yyyy")),Curves!$11:$11,0)</f>
        <v>35</v>
      </c>
      <c r="CP422" s="34"/>
      <c r="CQ422" s="34" t="n">
        <f aca="false">MATCH(CONCATENATE("NG ",TEXT($BQ422,"mmm-yyyy")),Curves!$11:$11,0)</f>
        <v>24</v>
      </c>
      <c r="CR422" s="34" t="n">
        <f aca="false">MATCH(CONCATENATE("B ",TEXT($BQ422,"mmm-yyyy")),Curves!$11:$11,0)</f>
        <v>12</v>
      </c>
      <c r="CS422" s="34" t="n">
        <f aca="false">MATCH(CONCATENATE("DISC ",TEXT($BQ422,"mmm-yyyy")),Curves!$11:$11,0)</f>
        <v>36</v>
      </c>
      <c r="CT422" s="34"/>
      <c r="CU422" s="34" t="n">
        <f aca="false">MATCH(CONCATENATE("NG ",TEXT($BR422,"mmm-yyyy")),Curves!$11:$11,0)</f>
        <v>25</v>
      </c>
      <c r="CV422" s="34" t="n">
        <f aca="false">MATCH(CONCATENATE("B ",TEXT($BR422,"mmm-yyyy")),Curves!$11:$11,0)</f>
        <v>13</v>
      </c>
      <c r="CW422" s="34" t="n">
        <f aca="false">MATCH(CONCATENATE("DISC ",TEXT($BR422,"mmm-yyyy")),Curves!$11:$11,0)</f>
        <v>37</v>
      </c>
      <c r="CX422" s="34"/>
      <c r="CY422" s="34" t="n">
        <f aca="false">MATCH(CONCATENATE("NG ",TEXT($BS422,"mmm-yyyy")),Curves!$11:$11,0)</f>
        <v>26</v>
      </c>
      <c r="CZ422" s="34" t="n">
        <f aca="false">MATCH(CONCATENATE("B ",TEXT($BS422,"mmm-yyyy")),Curves!$11:$11,0)</f>
        <v>14</v>
      </c>
      <c r="DA422" s="34" t="n">
        <f aca="false">MATCH(CONCATENATE("DISC ",TEXT($BS422,"mmm-yyyy")),Curves!$11:$11,0)</f>
        <v>38</v>
      </c>
      <c r="DB422" s="34"/>
      <c r="DC422" s="34" t="n">
        <f aca="false">MATCH(CONCATENATE("NG ",TEXT($BT422,"mmm-yyyy")),Curves!$11:$11,0)</f>
        <v>27</v>
      </c>
      <c r="DD422" s="34" t="n">
        <f aca="false">MATCH(CONCATENATE("B ",TEXT($BT422,"mmm-yyyy")),Curves!$11:$11,0)</f>
        <v>15</v>
      </c>
      <c r="DE422" s="34" t="n">
        <f aca="false">MATCH(CONCATENATE("DISC ",TEXT($BT422,"mmm-yyyy")),Curves!$11:$11,0)</f>
        <v>39</v>
      </c>
      <c r="DF422" s="34"/>
      <c r="DG422" s="34" t="n">
        <f aca="false">MATCH(CONCATENATE("NG ",TEXT($BU422,"mmm-yyyy")),Curves!$11:$11,0)</f>
        <v>28</v>
      </c>
      <c r="DH422" s="34" t="n">
        <f aca="false">MATCH(CONCATENATE("B ",TEXT($BU422,"mmm-yyyy")),Curves!$11:$11,0)</f>
        <v>16</v>
      </c>
      <c r="DI422" s="34" t="n">
        <f aca="false">MATCH(CONCATENATE("DISC ",TEXT($BU422,"mmm-yyyy")),Curves!$11:$11,0)</f>
        <v>40</v>
      </c>
      <c r="DK422" s="34" t="n">
        <f aca="false">MATCH(CONCATENATE("NG ",TEXT($BV422,"mmm-yyyy")),Curves!$11:$11,0)</f>
        <v>29</v>
      </c>
      <c r="DL422" s="34" t="n">
        <f aca="false">MATCH(CONCATENATE("B ",TEXT($BV422,"mmm-yyyy")),Curves!$11:$11,0)</f>
        <v>17</v>
      </c>
      <c r="DM422" s="34" t="n">
        <f aca="false">MATCH(CONCATENATE("DISC ",TEXT($BV422,"mmm-yyyy")),Curves!$11:$11,0)</f>
        <v>41</v>
      </c>
      <c r="DO422" s="34" t="n">
        <f aca="false">MATCH(CONCATENATE("NG ",TEXT($BW422,"mmm-yyyy")),Curves!$11:$11,0)</f>
        <v>30</v>
      </c>
      <c r="DP422" s="34" t="n">
        <f aca="false">MATCH(CONCATENATE("B ",TEXT($BW422,"mmm-yyyy")),Curves!$11:$11,0)</f>
        <v>18</v>
      </c>
      <c r="DQ422" s="34" t="n">
        <f aca="false">MATCH(CONCATENATE("DISC ",TEXT($BW422,"mmm-yyyy")),Curves!$11:$11,0)</f>
        <v>42</v>
      </c>
    </row>
    <row r="423" customFormat="false" ht="12.75" hidden="false" customHeight="false" outlineLevel="0" collapsed="false">
      <c r="B423" s="26" t="str">
        <f aca="false">IF(C423&lt;&gt;"",IF(C423&gt;=(WORKDAY(EOMONTH(C423,0)+1,-2)),EOMONTH(EOMONTH(C423,0)+1,0)+1,EOMONTH(C423,0)+1),"")</f>
        <v/>
      </c>
      <c r="C423" s="45" t="str">
        <f aca="false">IF(Curves!C432&lt;&gt;"",Curves!C432,"")</f>
        <v/>
      </c>
      <c r="D423" s="46"/>
      <c r="E423" s="47" t="e">
        <f aca="false">(T423+U423)*V423</f>
        <v>#N/A</v>
      </c>
      <c r="F423" s="47" t="e">
        <f aca="false">(X423+Y423)*Z423</f>
        <v>#N/A</v>
      </c>
      <c r="G423" s="47" t="e">
        <f aca="false">(AB423+AC423)*AD423</f>
        <v>#N/A</v>
      </c>
      <c r="H423" s="47" t="e">
        <f aca="false">(AF423+AG423)*AH423</f>
        <v>#N/A</v>
      </c>
      <c r="I423" s="47" t="e">
        <f aca="false">(AJ423+AK423)*AL423</f>
        <v>#N/A</v>
      </c>
      <c r="J423" s="47" t="e">
        <f aca="false">(AN423+AO423)*AP423</f>
        <v>#N/A</v>
      </c>
      <c r="K423" s="47" t="e">
        <f aca="false">(AR423+AS423)*AT423</f>
        <v>#N/A</v>
      </c>
      <c r="L423" s="47" t="e">
        <f aca="false">(AV423+AW423)*AX423</f>
        <v>#N/A</v>
      </c>
      <c r="M423" s="47" t="e">
        <f aca="false">(AZ423+BA423)*BB423</f>
        <v>#N/A</v>
      </c>
      <c r="N423" s="47" t="e">
        <f aca="false">(BD423+BE423)*BF423</f>
        <v>#N/A</v>
      </c>
      <c r="O423" s="48" t="e">
        <f aca="false">(BH423+BI423)*BJ423</f>
        <v>#N/A</v>
      </c>
      <c r="P423" s="49" t="e">
        <f aca="false">MAX(E423:O423)</f>
        <v>#N/A</v>
      </c>
      <c r="Q423" s="49" t="e">
        <f aca="false">MIN(O423)</f>
        <v>#N/A</v>
      </c>
      <c r="R423" s="50" t="e">
        <f aca="false">P423-Q423</f>
        <v>#N/A</v>
      </c>
      <c r="T423" s="31" t="e">
        <f aca="false">INDEX(Curves!$A$12:$AZ$907,$BZ423,CA423)</f>
        <v>#N/A</v>
      </c>
      <c r="U423" s="31" t="e">
        <f aca="false">INDEX(Curves!$A$12:$AZ$907,$BZ423,CB423)</f>
        <v>#N/A</v>
      </c>
      <c r="V423" s="31" t="e">
        <f aca="false">INDEX(Curves!$A$12:$AZ$907,$BZ423,CC423)</f>
        <v>#N/A</v>
      </c>
      <c r="W423" s="31"/>
      <c r="X423" s="31" t="e">
        <f aca="false">INDEX(Curves!$A$12:$AZ$907,$BZ423,CE423)</f>
        <v>#N/A</v>
      </c>
      <c r="Y423" s="31" t="e">
        <f aca="false">INDEX(Curves!$A$12:$AZ$907,$BZ423,CF423)</f>
        <v>#N/A</v>
      </c>
      <c r="Z423" s="31" t="e">
        <f aca="false">INDEX(Curves!$A$12:$AZ$907,$BZ423,CG423)</f>
        <v>#N/A</v>
      </c>
      <c r="AA423" s="31"/>
      <c r="AB423" s="31" t="e">
        <f aca="false">INDEX(Curves!$A$12:$AZ$907,$BZ423,CI423)</f>
        <v>#N/A</v>
      </c>
      <c r="AC423" s="31" t="e">
        <f aca="false">INDEX(Curves!$A$12:$AZ$907,$BZ423,CJ423)</f>
        <v>#N/A</v>
      </c>
      <c r="AD423" s="31" t="e">
        <f aca="false">INDEX(Curves!$A$12:$AZ$907,$BZ423,CK423)</f>
        <v>#N/A</v>
      </c>
      <c r="AE423" s="31"/>
      <c r="AF423" s="31" t="e">
        <f aca="false">INDEX(Curves!$A$12:$AZ$907,$BZ423,CM423)</f>
        <v>#N/A</v>
      </c>
      <c r="AG423" s="31" t="e">
        <f aca="false">INDEX(Curves!$A$12:$AZ$907,$BZ423,CN423)</f>
        <v>#N/A</v>
      </c>
      <c r="AH423" s="31" t="e">
        <f aca="false">INDEX(Curves!$A$12:$AZ$907,$BZ423,CO423)</f>
        <v>#N/A</v>
      </c>
      <c r="AI423" s="31"/>
      <c r="AJ423" s="31" t="e">
        <f aca="false">INDEX(Curves!$A$12:$AZ$907,$BZ423,CQ423)</f>
        <v>#N/A</v>
      </c>
      <c r="AK423" s="31" t="e">
        <f aca="false">INDEX(Curves!$A$12:$AZ$907,$BZ423,CR423)</f>
        <v>#N/A</v>
      </c>
      <c r="AL423" s="31" t="e">
        <f aca="false">INDEX(Curves!$A$12:$AZ$907,$BZ423,CS423)</f>
        <v>#N/A</v>
      </c>
      <c r="AM423" s="31"/>
      <c r="AN423" s="31" t="e">
        <f aca="false">INDEX(Curves!$A$12:$AZ$907,$BZ423,CU423)</f>
        <v>#N/A</v>
      </c>
      <c r="AO423" s="31" t="e">
        <f aca="false">INDEX(Curves!$A$12:$AZ$907,$BZ423,CV423)</f>
        <v>#N/A</v>
      </c>
      <c r="AP423" s="31" t="e">
        <f aca="false">INDEX(Curves!$A$12:$AZ$907,$BZ423,CW423)</f>
        <v>#N/A</v>
      </c>
      <c r="AQ423" s="31"/>
      <c r="AR423" s="31" t="e">
        <f aca="false">INDEX(Curves!$A$12:$AZ$907,$BZ423,CY423)</f>
        <v>#N/A</v>
      </c>
      <c r="AS423" s="31" t="e">
        <f aca="false">INDEX(Curves!$A$12:$AZ$907,$BZ423,CZ423)</f>
        <v>#N/A</v>
      </c>
      <c r="AT423" s="31" t="e">
        <f aca="false">INDEX(Curves!$A$12:$AZ$907,$BZ423,DA423)</f>
        <v>#N/A</v>
      </c>
      <c r="AU423" s="31"/>
      <c r="AV423" s="31" t="e">
        <f aca="false">INDEX(Curves!$A$12:$AZ$907,$BZ423,DC423)</f>
        <v>#N/A</v>
      </c>
      <c r="AW423" s="31" t="e">
        <f aca="false">INDEX(Curves!$A$12:$AZ$907,$BZ423,DD423)</f>
        <v>#N/A</v>
      </c>
      <c r="AX423" s="31" t="e">
        <f aca="false">INDEX(Curves!$A$12:$AZ$907,$BZ423,DE423)</f>
        <v>#N/A</v>
      </c>
      <c r="AY423" s="31"/>
      <c r="AZ423" s="31" t="e">
        <f aca="false">INDEX(Curves!$A$12:$AZ$907,$BZ423,DG423)</f>
        <v>#N/A</v>
      </c>
      <c r="BA423" s="31" t="e">
        <f aca="false">INDEX(Curves!$A$12:$AZ$907,$BZ423,DH423)</f>
        <v>#N/A</v>
      </c>
      <c r="BB423" s="31" t="e">
        <f aca="false">INDEX(Curves!$A$12:$AZ$907,$BZ423,DI423)</f>
        <v>#N/A</v>
      </c>
      <c r="BC423" s="31"/>
      <c r="BD423" s="31" t="e">
        <f aca="false">INDEX(Curves!$A$12:$AZ$907,$BZ423,DK423)</f>
        <v>#N/A</v>
      </c>
      <c r="BE423" s="31" t="e">
        <f aca="false">INDEX(Curves!$A$12:$AZ$907,$BZ423,DL423)</f>
        <v>#N/A</v>
      </c>
      <c r="BF423" s="31" t="e">
        <f aca="false">INDEX(Curves!$A$12:$AZ$907,$BZ423,DM423)</f>
        <v>#N/A</v>
      </c>
      <c r="BG423" s="31"/>
      <c r="BH423" s="31" t="e">
        <f aca="false">INDEX(Curves!$A$12:$AZ$907,$BZ423,DO423)</f>
        <v>#N/A</v>
      </c>
      <c r="BI423" s="31" t="e">
        <f aca="false">INDEX(Curves!$A$12:$AZ$907,$BZ423,DP423)</f>
        <v>#N/A</v>
      </c>
      <c r="BJ423" s="31" t="e">
        <f aca="false">INDEX(Curves!$A$12:$AZ$907,$BZ423,DQ423)</f>
        <v>#N/A</v>
      </c>
      <c r="BK423" s="0"/>
      <c r="BL423" s="0"/>
      <c r="BM423" s="51" t="n">
        <f aca="false">BM422</f>
        <v>35916</v>
      </c>
      <c r="BN423" s="51" t="n">
        <f aca="false">EOMONTH(BM423,1)</f>
        <v>35976</v>
      </c>
      <c r="BO423" s="51" t="n">
        <f aca="false">EOMONTH(BN423,1)</f>
        <v>36007</v>
      </c>
      <c r="BP423" s="51" t="n">
        <f aca="false">EOMONTH(BO423,1)</f>
        <v>36038</v>
      </c>
      <c r="BQ423" s="51" t="n">
        <f aca="false">EOMONTH(BP423,1)</f>
        <v>36068</v>
      </c>
      <c r="BR423" s="51" t="n">
        <f aca="false">EOMONTH(BQ423,1)</f>
        <v>36099</v>
      </c>
      <c r="BS423" s="51" t="n">
        <f aca="false">EOMONTH(BR423,1)</f>
        <v>36129</v>
      </c>
      <c r="BT423" s="51" t="n">
        <f aca="false">EOMONTH(BS423,1)</f>
        <v>36160</v>
      </c>
      <c r="BU423" s="51" t="n">
        <f aca="false">EOMONTH(BT423,1)</f>
        <v>36191</v>
      </c>
      <c r="BV423" s="51" t="n">
        <f aca="false">EOMONTH(BU423,1)</f>
        <v>36219</v>
      </c>
      <c r="BW423" s="51" t="n">
        <f aca="false">EOMONTH(BV423,1)</f>
        <v>36250</v>
      </c>
      <c r="BX423" s="52"/>
      <c r="BZ423" s="34" t="e">
        <f aca="false">MATCH(C423,Curves!$C$12:$C$433,0)</f>
        <v>#N/A</v>
      </c>
      <c r="CA423" s="34" t="n">
        <f aca="false">MATCH(CONCATENATE("NG ",TEXT($BM423,"mmm-yyyy")),Curves!$11:$11,0)</f>
        <v>20</v>
      </c>
      <c r="CB423" s="34" t="n">
        <f aca="false">MATCH(CONCATENATE("B ",TEXT($BM423,"mmm-yyyy")),Curves!$11:$11,0)</f>
        <v>8</v>
      </c>
      <c r="CC423" s="34" t="n">
        <f aca="false">MATCH(CONCATENATE("DISC ",TEXT($BM423,"mmm-yyyy")),Curves!$11:$11,0)</f>
        <v>32</v>
      </c>
      <c r="CD423" s="34"/>
      <c r="CE423" s="34" t="n">
        <f aca="false">MATCH(CONCATENATE("NG ",TEXT($BN423,"mmm-yyyy")),Curves!$11:$11,0)</f>
        <v>21</v>
      </c>
      <c r="CF423" s="34" t="n">
        <f aca="false">MATCH(CONCATENATE("B ",TEXT($BN423,"mmm-yyyy")),Curves!$11:$11,0)</f>
        <v>9</v>
      </c>
      <c r="CG423" s="34" t="n">
        <f aca="false">MATCH(CONCATENATE("DISC ",TEXT($BN423,"mmm-yyyy")),Curves!$11:$11,0)</f>
        <v>33</v>
      </c>
      <c r="CH423" s="34"/>
      <c r="CI423" s="34" t="n">
        <f aca="false">MATCH(CONCATENATE("NG ",TEXT($BO423,"mmm-yyyy")),Curves!$11:$11,0)</f>
        <v>22</v>
      </c>
      <c r="CJ423" s="34" t="n">
        <f aca="false">MATCH(CONCATENATE("B ",TEXT($BO423,"mmm-yyyy")),Curves!$11:$11,0)</f>
        <v>10</v>
      </c>
      <c r="CK423" s="34" t="n">
        <f aca="false">MATCH(CONCATENATE("DISC ",TEXT($BO423,"mmm-yyyy")),Curves!$11:$11,0)</f>
        <v>34</v>
      </c>
      <c r="CL423" s="34"/>
      <c r="CM423" s="34" t="n">
        <f aca="false">MATCH(CONCATENATE("NG ",TEXT($BP423,"mmm-yyyy")),Curves!$11:$11,0)</f>
        <v>23</v>
      </c>
      <c r="CN423" s="34" t="n">
        <f aca="false">MATCH(CONCATENATE("B ",TEXT($BP423,"mmm-yyyy")),Curves!$11:$11,0)</f>
        <v>11</v>
      </c>
      <c r="CO423" s="34" t="n">
        <f aca="false">MATCH(CONCATENATE("DISC ",TEXT($BP423,"mmm-yyyy")),Curves!$11:$11,0)</f>
        <v>35</v>
      </c>
      <c r="CP423" s="34"/>
      <c r="CQ423" s="34" t="n">
        <f aca="false">MATCH(CONCATENATE("NG ",TEXT($BQ423,"mmm-yyyy")),Curves!$11:$11,0)</f>
        <v>24</v>
      </c>
      <c r="CR423" s="34" t="n">
        <f aca="false">MATCH(CONCATENATE("B ",TEXT($BQ423,"mmm-yyyy")),Curves!$11:$11,0)</f>
        <v>12</v>
      </c>
      <c r="CS423" s="34" t="n">
        <f aca="false">MATCH(CONCATENATE("DISC ",TEXT($BQ423,"mmm-yyyy")),Curves!$11:$11,0)</f>
        <v>36</v>
      </c>
      <c r="CT423" s="34"/>
      <c r="CU423" s="34" t="n">
        <f aca="false">MATCH(CONCATENATE("NG ",TEXT($BR423,"mmm-yyyy")),Curves!$11:$11,0)</f>
        <v>25</v>
      </c>
      <c r="CV423" s="34" t="n">
        <f aca="false">MATCH(CONCATENATE("B ",TEXT($BR423,"mmm-yyyy")),Curves!$11:$11,0)</f>
        <v>13</v>
      </c>
      <c r="CW423" s="34" t="n">
        <f aca="false">MATCH(CONCATENATE("DISC ",TEXT($BR423,"mmm-yyyy")),Curves!$11:$11,0)</f>
        <v>37</v>
      </c>
      <c r="CX423" s="34"/>
      <c r="CY423" s="34" t="n">
        <f aca="false">MATCH(CONCATENATE("NG ",TEXT($BS423,"mmm-yyyy")),Curves!$11:$11,0)</f>
        <v>26</v>
      </c>
      <c r="CZ423" s="34" t="n">
        <f aca="false">MATCH(CONCATENATE("B ",TEXT($BS423,"mmm-yyyy")),Curves!$11:$11,0)</f>
        <v>14</v>
      </c>
      <c r="DA423" s="34" t="n">
        <f aca="false">MATCH(CONCATENATE("DISC ",TEXT($BS423,"mmm-yyyy")),Curves!$11:$11,0)</f>
        <v>38</v>
      </c>
      <c r="DB423" s="34"/>
      <c r="DC423" s="34" t="n">
        <f aca="false">MATCH(CONCATENATE("NG ",TEXT($BT423,"mmm-yyyy")),Curves!$11:$11,0)</f>
        <v>27</v>
      </c>
      <c r="DD423" s="34" t="n">
        <f aca="false">MATCH(CONCATENATE("B ",TEXT($BT423,"mmm-yyyy")),Curves!$11:$11,0)</f>
        <v>15</v>
      </c>
      <c r="DE423" s="34" t="n">
        <f aca="false">MATCH(CONCATENATE("DISC ",TEXT($BT423,"mmm-yyyy")),Curves!$11:$11,0)</f>
        <v>39</v>
      </c>
      <c r="DF423" s="34"/>
      <c r="DG423" s="34" t="n">
        <f aca="false">MATCH(CONCATENATE("NG ",TEXT($BU423,"mmm-yyyy")),Curves!$11:$11,0)</f>
        <v>28</v>
      </c>
      <c r="DH423" s="34" t="n">
        <f aca="false">MATCH(CONCATENATE("B ",TEXT($BU423,"mmm-yyyy")),Curves!$11:$11,0)</f>
        <v>16</v>
      </c>
      <c r="DI423" s="34" t="n">
        <f aca="false">MATCH(CONCATENATE("DISC ",TEXT($BU423,"mmm-yyyy")),Curves!$11:$11,0)</f>
        <v>40</v>
      </c>
      <c r="DK423" s="34" t="n">
        <f aca="false">MATCH(CONCATENATE("NG ",TEXT($BV423,"mmm-yyyy")),Curves!$11:$11,0)</f>
        <v>29</v>
      </c>
      <c r="DL423" s="34" t="n">
        <f aca="false">MATCH(CONCATENATE("B ",TEXT($BV423,"mmm-yyyy")),Curves!$11:$11,0)</f>
        <v>17</v>
      </c>
      <c r="DM423" s="34" t="n">
        <f aca="false">MATCH(CONCATENATE("DISC ",TEXT($BV423,"mmm-yyyy")),Curves!$11:$11,0)</f>
        <v>41</v>
      </c>
      <c r="DO423" s="34" t="n">
        <f aca="false">MATCH(CONCATENATE("NG ",TEXT($BW423,"mmm-yyyy")),Curves!$11:$11,0)</f>
        <v>30</v>
      </c>
      <c r="DP423" s="34" t="n">
        <f aca="false">MATCH(CONCATENATE("B ",TEXT($BW423,"mmm-yyyy")),Curves!$11:$11,0)</f>
        <v>18</v>
      </c>
      <c r="DQ423" s="34" t="n">
        <f aca="false">MATCH(CONCATENATE("DISC ",TEXT($BW423,"mmm-yyyy")),Curves!$11:$11,0)</f>
        <v>42</v>
      </c>
    </row>
    <row r="424" customFormat="false" ht="12.75" hidden="false" customHeight="false" outlineLevel="0" collapsed="false">
      <c r="B424" s="26" t="str">
        <f aca="false">IF(C424&lt;&gt;"",IF(C424&gt;=(WORKDAY(EOMONTH(C424,0)+1,-2)),EOMONTH(EOMONTH(C424,0)+1,0)+1,EOMONTH(C424,0)+1),"")</f>
        <v/>
      </c>
      <c r="C424" s="45" t="str">
        <f aca="false">IF(Curves!C433&lt;&gt;"",Curves!C433,"")</f>
        <v/>
      </c>
      <c r="D424" s="46"/>
      <c r="E424" s="47" t="e">
        <f aca="false">(T424+U424)*V424</f>
        <v>#N/A</v>
      </c>
      <c r="F424" s="47" t="e">
        <f aca="false">(X424+Y424)*Z424</f>
        <v>#N/A</v>
      </c>
      <c r="G424" s="47" t="e">
        <f aca="false">(AB424+AC424)*AD424</f>
        <v>#N/A</v>
      </c>
      <c r="H424" s="47" t="e">
        <f aca="false">(AF424+AG424)*AH424</f>
        <v>#N/A</v>
      </c>
      <c r="I424" s="47" t="e">
        <f aca="false">(AJ424+AK424)*AL424</f>
        <v>#N/A</v>
      </c>
      <c r="J424" s="47" t="e">
        <f aca="false">(AN424+AO424)*AP424</f>
        <v>#N/A</v>
      </c>
      <c r="K424" s="47" t="e">
        <f aca="false">(AR424+AS424)*AT424</f>
        <v>#N/A</v>
      </c>
      <c r="L424" s="47" t="e">
        <f aca="false">(AV424+AW424)*AX424</f>
        <v>#N/A</v>
      </c>
      <c r="M424" s="47" t="e">
        <f aca="false">(AZ424+BA424)*BB424</f>
        <v>#N/A</v>
      </c>
      <c r="N424" s="47" t="e">
        <f aca="false">(BD424+BE424)*BF424</f>
        <v>#N/A</v>
      </c>
      <c r="O424" s="48" t="e">
        <f aca="false">(BH424+BI424)*BJ424</f>
        <v>#N/A</v>
      </c>
      <c r="P424" s="49" t="e">
        <f aca="false">MAX(E424:O424)</f>
        <v>#N/A</v>
      </c>
      <c r="Q424" s="49" t="e">
        <f aca="false">MIN(O424)</f>
        <v>#N/A</v>
      </c>
      <c r="R424" s="50" t="e">
        <f aca="false">P424-Q424</f>
        <v>#N/A</v>
      </c>
      <c r="T424" s="31" t="e">
        <f aca="false">INDEX(Curves!$A$12:$AZ$907,$BZ424,CA424)</f>
        <v>#N/A</v>
      </c>
      <c r="U424" s="31" t="e">
        <f aca="false">INDEX(Curves!$A$12:$AZ$907,$BZ424,CB424)</f>
        <v>#N/A</v>
      </c>
      <c r="V424" s="31" t="e">
        <f aca="false">INDEX(Curves!$A$12:$AZ$907,$BZ424,CC424)</f>
        <v>#N/A</v>
      </c>
      <c r="W424" s="31"/>
      <c r="X424" s="31" t="e">
        <f aca="false">INDEX(Curves!$A$12:$AZ$907,$BZ424,CE424)</f>
        <v>#N/A</v>
      </c>
      <c r="Y424" s="31" t="e">
        <f aca="false">INDEX(Curves!$A$12:$AZ$907,$BZ424,CF424)</f>
        <v>#N/A</v>
      </c>
      <c r="Z424" s="31" t="e">
        <f aca="false">INDEX(Curves!$A$12:$AZ$907,$BZ424,CG424)</f>
        <v>#N/A</v>
      </c>
      <c r="AA424" s="31"/>
      <c r="AB424" s="31" t="e">
        <f aca="false">INDEX(Curves!$A$12:$AZ$907,$BZ424,CI424)</f>
        <v>#N/A</v>
      </c>
      <c r="AC424" s="31" t="e">
        <f aca="false">INDEX(Curves!$A$12:$AZ$907,$BZ424,CJ424)</f>
        <v>#N/A</v>
      </c>
      <c r="AD424" s="31" t="e">
        <f aca="false">INDEX(Curves!$A$12:$AZ$907,$BZ424,CK424)</f>
        <v>#N/A</v>
      </c>
      <c r="AE424" s="31"/>
      <c r="AF424" s="31" t="e">
        <f aca="false">INDEX(Curves!$A$12:$AZ$907,$BZ424,CM424)</f>
        <v>#N/A</v>
      </c>
      <c r="AG424" s="31" t="e">
        <f aca="false">INDEX(Curves!$A$12:$AZ$907,$BZ424,CN424)</f>
        <v>#N/A</v>
      </c>
      <c r="AH424" s="31" t="e">
        <f aca="false">INDEX(Curves!$A$12:$AZ$907,$BZ424,CO424)</f>
        <v>#N/A</v>
      </c>
      <c r="AI424" s="31"/>
      <c r="AJ424" s="31" t="e">
        <f aca="false">INDEX(Curves!$A$12:$AZ$907,$BZ424,CQ424)</f>
        <v>#N/A</v>
      </c>
      <c r="AK424" s="31" t="e">
        <f aca="false">INDEX(Curves!$A$12:$AZ$907,$BZ424,CR424)</f>
        <v>#N/A</v>
      </c>
      <c r="AL424" s="31" t="e">
        <f aca="false">INDEX(Curves!$A$12:$AZ$907,$BZ424,CS424)</f>
        <v>#N/A</v>
      </c>
      <c r="AM424" s="31"/>
      <c r="AN424" s="31" t="e">
        <f aca="false">INDEX(Curves!$A$12:$AZ$907,$BZ424,CU424)</f>
        <v>#N/A</v>
      </c>
      <c r="AO424" s="31" t="e">
        <f aca="false">INDEX(Curves!$A$12:$AZ$907,$BZ424,CV424)</f>
        <v>#N/A</v>
      </c>
      <c r="AP424" s="31" t="e">
        <f aca="false">INDEX(Curves!$A$12:$AZ$907,$BZ424,CW424)</f>
        <v>#N/A</v>
      </c>
      <c r="AQ424" s="31"/>
      <c r="AR424" s="31" t="e">
        <f aca="false">INDEX(Curves!$A$12:$AZ$907,$BZ424,CY424)</f>
        <v>#N/A</v>
      </c>
      <c r="AS424" s="31" t="e">
        <f aca="false">INDEX(Curves!$A$12:$AZ$907,$BZ424,CZ424)</f>
        <v>#N/A</v>
      </c>
      <c r="AT424" s="31" t="e">
        <f aca="false">INDEX(Curves!$A$12:$AZ$907,$BZ424,DA424)</f>
        <v>#N/A</v>
      </c>
      <c r="AU424" s="31"/>
      <c r="AV424" s="31" t="e">
        <f aca="false">INDEX(Curves!$A$12:$AZ$907,$BZ424,DC424)</f>
        <v>#N/A</v>
      </c>
      <c r="AW424" s="31" t="e">
        <f aca="false">INDEX(Curves!$A$12:$AZ$907,$BZ424,DD424)</f>
        <v>#N/A</v>
      </c>
      <c r="AX424" s="31" t="e">
        <f aca="false">INDEX(Curves!$A$12:$AZ$907,$BZ424,DE424)</f>
        <v>#N/A</v>
      </c>
      <c r="AY424" s="31"/>
      <c r="AZ424" s="31" t="e">
        <f aca="false">INDEX(Curves!$A$12:$AZ$907,$BZ424,DG424)</f>
        <v>#N/A</v>
      </c>
      <c r="BA424" s="31" t="e">
        <f aca="false">INDEX(Curves!$A$12:$AZ$907,$BZ424,DH424)</f>
        <v>#N/A</v>
      </c>
      <c r="BB424" s="31" t="e">
        <f aca="false">INDEX(Curves!$A$12:$AZ$907,$BZ424,DI424)</f>
        <v>#N/A</v>
      </c>
      <c r="BC424" s="31"/>
      <c r="BD424" s="31" t="e">
        <f aca="false">INDEX(Curves!$A$12:$AZ$907,$BZ424,DK424)</f>
        <v>#N/A</v>
      </c>
      <c r="BE424" s="31" t="e">
        <f aca="false">INDEX(Curves!$A$12:$AZ$907,$BZ424,DL424)</f>
        <v>#N/A</v>
      </c>
      <c r="BF424" s="31" t="e">
        <f aca="false">INDEX(Curves!$A$12:$AZ$907,$BZ424,DM424)</f>
        <v>#N/A</v>
      </c>
      <c r="BG424" s="31"/>
      <c r="BH424" s="31" t="e">
        <f aca="false">INDEX(Curves!$A$12:$AZ$907,$BZ424,DO424)</f>
        <v>#N/A</v>
      </c>
      <c r="BI424" s="31" t="e">
        <f aca="false">INDEX(Curves!$A$12:$AZ$907,$BZ424,DP424)</f>
        <v>#N/A</v>
      </c>
      <c r="BJ424" s="31" t="e">
        <f aca="false">INDEX(Curves!$A$12:$AZ$907,$BZ424,DQ424)</f>
        <v>#N/A</v>
      </c>
      <c r="BK424" s="0"/>
      <c r="BL424" s="0"/>
      <c r="BM424" s="51" t="n">
        <f aca="false">BM423</f>
        <v>35916</v>
      </c>
      <c r="BN424" s="51" t="n">
        <f aca="false">EOMONTH(BM424,1)</f>
        <v>35976</v>
      </c>
      <c r="BO424" s="51" t="n">
        <f aca="false">EOMONTH(BN424,1)</f>
        <v>36007</v>
      </c>
      <c r="BP424" s="51" t="n">
        <f aca="false">EOMONTH(BO424,1)</f>
        <v>36038</v>
      </c>
      <c r="BQ424" s="51" t="n">
        <f aca="false">EOMONTH(BP424,1)</f>
        <v>36068</v>
      </c>
      <c r="BR424" s="51" t="n">
        <f aca="false">EOMONTH(BQ424,1)</f>
        <v>36099</v>
      </c>
      <c r="BS424" s="51" t="n">
        <f aca="false">EOMONTH(BR424,1)</f>
        <v>36129</v>
      </c>
      <c r="BT424" s="51" t="n">
        <f aca="false">EOMONTH(BS424,1)</f>
        <v>36160</v>
      </c>
      <c r="BU424" s="51" t="n">
        <f aca="false">EOMONTH(BT424,1)</f>
        <v>36191</v>
      </c>
      <c r="BV424" s="51" t="n">
        <f aca="false">EOMONTH(BU424,1)</f>
        <v>36219</v>
      </c>
      <c r="BW424" s="51" t="n">
        <f aca="false">EOMONTH(BV424,1)</f>
        <v>36250</v>
      </c>
      <c r="BX424" s="52"/>
      <c r="BZ424" s="34" t="e">
        <f aca="false">MATCH(C424,Curves!$C$12:$C$433,0)</f>
        <v>#N/A</v>
      </c>
      <c r="CA424" s="34" t="n">
        <f aca="false">MATCH(CONCATENATE("NG ",TEXT($BM424,"mmm-yyyy")),Curves!$11:$11,0)</f>
        <v>20</v>
      </c>
      <c r="CB424" s="34" t="n">
        <f aca="false">MATCH(CONCATENATE("B ",TEXT($BM424,"mmm-yyyy")),Curves!$11:$11,0)</f>
        <v>8</v>
      </c>
      <c r="CC424" s="34" t="n">
        <f aca="false">MATCH(CONCATENATE("DISC ",TEXT($BM424,"mmm-yyyy")),Curves!$11:$11,0)</f>
        <v>32</v>
      </c>
      <c r="CD424" s="34"/>
      <c r="CE424" s="34" t="n">
        <f aca="false">MATCH(CONCATENATE("NG ",TEXT($BN424,"mmm-yyyy")),Curves!$11:$11,0)</f>
        <v>21</v>
      </c>
      <c r="CF424" s="34" t="n">
        <f aca="false">MATCH(CONCATENATE("B ",TEXT($BN424,"mmm-yyyy")),Curves!$11:$11,0)</f>
        <v>9</v>
      </c>
      <c r="CG424" s="34" t="n">
        <f aca="false">MATCH(CONCATENATE("DISC ",TEXT($BN424,"mmm-yyyy")),Curves!$11:$11,0)</f>
        <v>33</v>
      </c>
      <c r="CH424" s="34"/>
      <c r="CI424" s="34" t="n">
        <f aca="false">MATCH(CONCATENATE("NG ",TEXT($BO424,"mmm-yyyy")),Curves!$11:$11,0)</f>
        <v>22</v>
      </c>
      <c r="CJ424" s="34" t="n">
        <f aca="false">MATCH(CONCATENATE("B ",TEXT($BO424,"mmm-yyyy")),Curves!$11:$11,0)</f>
        <v>10</v>
      </c>
      <c r="CK424" s="34" t="n">
        <f aca="false">MATCH(CONCATENATE("DISC ",TEXT($BO424,"mmm-yyyy")),Curves!$11:$11,0)</f>
        <v>34</v>
      </c>
      <c r="CL424" s="34"/>
      <c r="CM424" s="34" t="n">
        <f aca="false">MATCH(CONCATENATE("NG ",TEXT($BP424,"mmm-yyyy")),Curves!$11:$11,0)</f>
        <v>23</v>
      </c>
      <c r="CN424" s="34" t="n">
        <f aca="false">MATCH(CONCATENATE("B ",TEXT($BP424,"mmm-yyyy")),Curves!$11:$11,0)</f>
        <v>11</v>
      </c>
      <c r="CO424" s="34" t="n">
        <f aca="false">MATCH(CONCATENATE("DISC ",TEXT($BP424,"mmm-yyyy")),Curves!$11:$11,0)</f>
        <v>35</v>
      </c>
      <c r="CP424" s="34"/>
      <c r="CQ424" s="34" t="n">
        <f aca="false">MATCH(CONCATENATE("NG ",TEXT($BQ424,"mmm-yyyy")),Curves!$11:$11,0)</f>
        <v>24</v>
      </c>
      <c r="CR424" s="34" t="n">
        <f aca="false">MATCH(CONCATENATE("B ",TEXT($BQ424,"mmm-yyyy")),Curves!$11:$11,0)</f>
        <v>12</v>
      </c>
      <c r="CS424" s="34" t="n">
        <f aca="false">MATCH(CONCATENATE("DISC ",TEXT($BQ424,"mmm-yyyy")),Curves!$11:$11,0)</f>
        <v>36</v>
      </c>
      <c r="CT424" s="34"/>
      <c r="CU424" s="34" t="n">
        <f aca="false">MATCH(CONCATENATE("NG ",TEXT($BR424,"mmm-yyyy")),Curves!$11:$11,0)</f>
        <v>25</v>
      </c>
      <c r="CV424" s="34" t="n">
        <f aca="false">MATCH(CONCATENATE("B ",TEXT($BR424,"mmm-yyyy")),Curves!$11:$11,0)</f>
        <v>13</v>
      </c>
      <c r="CW424" s="34" t="n">
        <f aca="false">MATCH(CONCATENATE("DISC ",TEXT($BR424,"mmm-yyyy")),Curves!$11:$11,0)</f>
        <v>37</v>
      </c>
      <c r="CX424" s="34"/>
      <c r="CY424" s="34" t="n">
        <f aca="false">MATCH(CONCATENATE("NG ",TEXT($BS424,"mmm-yyyy")),Curves!$11:$11,0)</f>
        <v>26</v>
      </c>
      <c r="CZ424" s="34" t="n">
        <f aca="false">MATCH(CONCATENATE("B ",TEXT($BS424,"mmm-yyyy")),Curves!$11:$11,0)</f>
        <v>14</v>
      </c>
      <c r="DA424" s="34" t="n">
        <f aca="false">MATCH(CONCATENATE("DISC ",TEXT($BS424,"mmm-yyyy")),Curves!$11:$11,0)</f>
        <v>38</v>
      </c>
      <c r="DB424" s="34"/>
      <c r="DC424" s="34" t="n">
        <f aca="false">MATCH(CONCATENATE("NG ",TEXT($BT424,"mmm-yyyy")),Curves!$11:$11,0)</f>
        <v>27</v>
      </c>
      <c r="DD424" s="34" t="n">
        <f aca="false">MATCH(CONCATENATE("B ",TEXT($BT424,"mmm-yyyy")),Curves!$11:$11,0)</f>
        <v>15</v>
      </c>
      <c r="DE424" s="34" t="n">
        <f aca="false">MATCH(CONCATENATE("DISC ",TEXT($BT424,"mmm-yyyy")),Curves!$11:$11,0)</f>
        <v>39</v>
      </c>
      <c r="DF424" s="34"/>
      <c r="DG424" s="34" t="n">
        <f aca="false">MATCH(CONCATENATE("NG ",TEXT($BU424,"mmm-yyyy")),Curves!$11:$11,0)</f>
        <v>28</v>
      </c>
      <c r="DH424" s="34" t="n">
        <f aca="false">MATCH(CONCATENATE("B ",TEXT($BU424,"mmm-yyyy")),Curves!$11:$11,0)</f>
        <v>16</v>
      </c>
      <c r="DI424" s="34" t="n">
        <f aca="false">MATCH(CONCATENATE("DISC ",TEXT($BU424,"mmm-yyyy")),Curves!$11:$11,0)</f>
        <v>40</v>
      </c>
      <c r="DK424" s="34" t="n">
        <f aca="false">MATCH(CONCATENATE("NG ",TEXT($BV424,"mmm-yyyy")),Curves!$11:$11,0)</f>
        <v>29</v>
      </c>
      <c r="DL424" s="34" t="n">
        <f aca="false">MATCH(CONCATENATE("B ",TEXT($BV424,"mmm-yyyy")),Curves!$11:$11,0)</f>
        <v>17</v>
      </c>
      <c r="DM424" s="34" t="n">
        <f aca="false">MATCH(CONCATENATE("DISC ",TEXT($BV424,"mmm-yyyy")),Curves!$11:$11,0)</f>
        <v>41</v>
      </c>
      <c r="DO424" s="34" t="n">
        <f aca="false">MATCH(CONCATENATE("NG ",TEXT($BW424,"mmm-yyyy")),Curves!$11:$11,0)</f>
        <v>30</v>
      </c>
      <c r="DP424" s="34" t="n">
        <f aca="false">MATCH(CONCATENATE("B ",TEXT($BW424,"mmm-yyyy")),Curves!$11:$11,0)</f>
        <v>18</v>
      </c>
      <c r="DQ424" s="34" t="n">
        <f aca="false">MATCH(CONCATENATE("DISC ",TEXT($BW424,"mmm-yyyy")),Curves!$11:$11,0)</f>
        <v>42</v>
      </c>
    </row>
    <row r="425" customFormat="false" ht="12.75" hidden="false" customHeight="false" outlineLevel="0" collapsed="false">
      <c r="B425" s="26" t="str">
        <f aca="false">IF(C425&lt;&gt;"",IF(C425&gt;=(WORKDAY(EOMONTH(C425,0)+1,-2)),EOMONTH(EOMONTH(C425,0)+1,0)+1,EOMONTH(C425,0)+1),"")</f>
        <v/>
      </c>
      <c r="C425" s="45" t="str">
        <f aca="false">IF(Curves!C434&lt;&gt;"",Curves!C434,"")</f>
        <v/>
      </c>
      <c r="D425" s="46"/>
      <c r="E425" s="47" t="e">
        <f aca="false">(T425+U425)*V425</f>
        <v>#N/A</v>
      </c>
      <c r="F425" s="47" t="e">
        <f aca="false">(X425+Y425)*Z425</f>
        <v>#N/A</v>
      </c>
      <c r="G425" s="47" t="e">
        <f aca="false">(AB425+AC425)*AD425</f>
        <v>#N/A</v>
      </c>
      <c r="H425" s="47" t="e">
        <f aca="false">(AF425+AG425)*AH425</f>
        <v>#N/A</v>
      </c>
      <c r="I425" s="47" t="e">
        <f aca="false">(AJ425+AK425)*AL425</f>
        <v>#N/A</v>
      </c>
      <c r="J425" s="47" t="e">
        <f aca="false">(AN425+AO425)*AP425</f>
        <v>#N/A</v>
      </c>
      <c r="K425" s="47" t="e">
        <f aca="false">(AR425+AS425)*AT425</f>
        <v>#N/A</v>
      </c>
      <c r="L425" s="47" t="e">
        <f aca="false">(AV425+AW425)*AX425</f>
        <v>#N/A</v>
      </c>
      <c r="M425" s="47" t="e">
        <f aca="false">(AZ425+BA425)*BB425</f>
        <v>#N/A</v>
      </c>
      <c r="N425" s="47" t="e">
        <f aca="false">(BD425+BE425)*BF425</f>
        <v>#N/A</v>
      </c>
      <c r="O425" s="48" t="e">
        <f aca="false">(BH425+BI425)*BJ425</f>
        <v>#N/A</v>
      </c>
      <c r="P425" s="49" t="e">
        <f aca="false">MAX(E425:O425)</f>
        <v>#N/A</v>
      </c>
      <c r="Q425" s="49" t="e">
        <f aca="false">MIN(O425)</f>
        <v>#N/A</v>
      </c>
      <c r="R425" s="50" t="e">
        <f aca="false">P425-Q425</f>
        <v>#N/A</v>
      </c>
      <c r="T425" s="31" t="e">
        <f aca="false">INDEX(Curves!$A$12:$AZ$907,$BZ425,CA425)</f>
        <v>#N/A</v>
      </c>
      <c r="U425" s="31" t="e">
        <f aca="false">INDEX(Curves!$A$12:$AZ$907,$BZ425,CB425)</f>
        <v>#N/A</v>
      </c>
      <c r="V425" s="31" t="e">
        <f aca="false">INDEX(Curves!$A$12:$AZ$907,$BZ425,CC425)</f>
        <v>#N/A</v>
      </c>
      <c r="W425" s="31"/>
      <c r="X425" s="31" t="e">
        <f aca="false">INDEX(Curves!$A$12:$AZ$907,$BZ425,CE425)</f>
        <v>#N/A</v>
      </c>
      <c r="Y425" s="31" t="e">
        <f aca="false">INDEX(Curves!$A$12:$AZ$907,$BZ425,CF425)</f>
        <v>#N/A</v>
      </c>
      <c r="Z425" s="31" t="e">
        <f aca="false">INDEX(Curves!$A$12:$AZ$907,$BZ425,CG425)</f>
        <v>#N/A</v>
      </c>
      <c r="AA425" s="31"/>
      <c r="AB425" s="31" t="e">
        <f aca="false">INDEX(Curves!$A$12:$AZ$907,$BZ425,CI425)</f>
        <v>#N/A</v>
      </c>
      <c r="AC425" s="31" t="e">
        <f aca="false">INDEX(Curves!$A$12:$AZ$907,$BZ425,CJ425)</f>
        <v>#N/A</v>
      </c>
      <c r="AD425" s="31" t="e">
        <f aca="false">INDEX(Curves!$A$12:$AZ$907,$BZ425,CK425)</f>
        <v>#N/A</v>
      </c>
      <c r="AE425" s="31"/>
      <c r="AF425" s="31" t="e">
        <f aca="false">INDEX(Curves!$A$12:$AZ$907,$BZ425,CM425)</f>
        <v>#N/A</v>
      </c>
      <c r="AG425" s="31" t="e">
        <f aca="false">INDEX(Curves!$A$12:$AZ$907,$BZ425,CN425)</f>
        <v>#N/A</v>
      </c>
      <c r="AH425" s="31" t="e">
        <f aca="false">INDEX(Curves!$A$12:$AZ$907,$BZ425,CO425)</f>
        <v>#N/A</v>
      </c>
      <c r="AI425" s="31"/>
      <c r="AJ425" s="31" t="e">
        <f aca="false">INDEX(Curves!$A$12:$AZ$907,$BZ425,CQ425)</f>
        <v>#N/A</v>
      </c>
      <c r="AK425" s="31" t="e">
        <f aca="false">INDEX(Curves!$A$12:$AZ$907,$BZ425,CR425)</f>
        <v>#N/A</v>
      </c>
      <c r="AL425" s="31" t="e">
        <f aca="false">INDEX(Curves!$A$12:$AZ$907,$BZ425,CS425)</f>
        <v>#N/A</v>
      </c>
      <c r="AM425" s="31"/>
      <c r="AN425" s="31" t="e">
        <f aca="false">INDEX(Curves!$A$12:$AZ$907,$BZ425,CU425)</f>
        <v>#N/A</v>
      </c>
      <c r="AO425" s="31" t="e">
        <f aca="false">INDEX(Curves!$A$12:$AZ$907,$BZ425,CV425)</f>
        <v>#N/A</v>
      </c>
      <c r="AP425" s="31" t="e">
        <f aca="false">INDEX(Curves!$A$12:$AZ$907,$BZ425,CW425)</f>
        <v>#N/A</v>
      </c>
      <c r="AQ425" s="31"/>
      <c r="AR425" s="31" t="e">
        <f aca="false">INDEX(Curves!$A$12:$AZ$907,$BZ425,CY425)</f>
        <v>#N/A</v>
      </c>
      <c r="AS425" s="31" t="e">
        <f aca="false">INDEX(Curves!$A$12:$AZ$907,$BZ425,CZ425)</f>
        <v>#N/A</v>
      </c>
      <c r="AT425" s="31" t="e">
        <f aca="false">INDEX(Curves!$A$12:$AZ$907,$BZ425,DA425)</f>
        <v>#N/A</v>
      </c>
      <c r="AU425" s="31"/>
      <c r="AV425" s="31" t="e">
        <f aca="false">INDEX(Curves!$A$12:$AZ$907,$BZ425,DC425)</f>
        <v>#N/A</v>
      </c>
      <c r="AW425" s="31" t="e">
        <f aca="false">INDEX(Curves!$A$12:$AZ$907,$BZ425,DD425)</f>
        <v>#N/A</v>
      </c>
      <c r="AX425" s="31" t="e">
        <f aca="false">INDEX(Curves!$A$12:$AZ$907,$BZ425,DE425)</f>
        <v>#N/A</v>
      </c>
      <c r="AY425" s="31"/>
      <c r="AZ425" s="31" t="e">
        <f aca="false">INDEX(Curves!$A$12:$AZ$907,$BZ425,DG425)</f>
        <v>#N/A</v>
      </c>
      <c r="BA425" s="31" t="e">
        <f aca="false">INDEX(Curves!$A$12:$AZ$907,$BZ425,DH425)</f>
        <v>#N/A</v>
      </c>
      <c r="BB425" s="31" t="e">
        <f aca="false">INDEX(Curves!$A$12:$AZ$907,$BZ425,DI425)</f>
        <v>#N/A</v>
      </c>
      <c r="BC425" s="31"/>
      <c r="BD425" s="31" t="e">
        <f aca="false">INDEX(Curves!$A$12:$AZ$907,$BZ425,DK425)</f>
        <v>#N/A</v>
      </c>
      <c r="BE425" s="31" t="e">
        <f aca="false">INDEX(Curves!$A$12:$AZ$907,$BZ425,DL425)</f>
        <v>#N/A</v>
      </c>
      <c r="BF425" s="31" t="e">
        <f aca="false">INDEX(Curves!$A$12:$AZ$907,$BZ425,DM425)</f>
        <v>#N/A</v>
      </c>
      <c r="BG425" s="31"/>
      <c r="BH425" s="31" t="e">
        <f aca="false">INDEX(Curves!$A$12:$AZ$907,$BZ425,DO425)</f>
        <v>#N/A</v>
      </c>
      <c r="BI425" s="31" t="e">
        <f aca="false">INDEX(Curves!$A$12:$AZ$907,$BZ425,DP425)</f>
        <v>#N/A</v>
      </c>
      <c r="BJ425" s="31" t="e">
        <f aca="false">INDEX(Curves!$A$12:$AZ$907,$BZ425,DQ425)</f>
        <v>#N/A</v>
      </c>
      <c r="BK425" s="0"/>
      <c r="BL425" s="0"/>
      <c r="BM425" s="51" t="n">
        <f aca="false">BM424</f>
        <v>35916</v>
      </c>
      <c r="BN425" s="51" t="n">
        <f aca="false">EOMONTH(BM425,1)</f>
        <v>35976</v>
      </c>
      <c r="BO425" s="51" t="n">
        <f aca="false">EOMONTH(BN425,1)</f>
        <v>36007</v>
      </c>
      <c r="BP425" s="51" t="n">
        <f aca="false">EOMONTH(BO425,1)</f>
        <v>36038</v>
      </c>
      <c r="BQ425" s="51" t="n">
        <f aca="false">EOMONTH(BP425,1)</f>
        <v>36068</v>
      </c>
      <c r="BR425" s="51" t="n">
        <f aca="false">EOMONTH(BQ425,1)</f>
        <v>36099</v>
      </c>
      <c r="BS425" s="51" t="n">
        <f aca="false">EOMONTH(BR425,1)</f>
        <v>36129</v>
      </c>
      <c r="BT425" s="51" t="n">
        <f aca="false">EOMONTH(BS425,1)</f>
        <v>36160</v>
      </c>
      <c r="BU425" s="51" t="n">
        <f aca="false">EOMONTH(BT425,1)</f>
        <v>36191</v>
      </c>
      <c r="BV425" s="51" t="n">
        <f aca="false">EOMONTH(BU425,1)</f>
        <v>36219</v>
      </c>
      <c r="BW425" s="51" t="n">
        <f aca="false">EOMONTH(BV425,1)</f>
        <v>36250</v>
      </c>
      <c r="BX425" s="52"/>
      <c r="BZ425" s="34" t="e">
        <f aca="false">MATCH(C425,Curves!$C$12:$C$433,0)</f>
        <v>#N/A</v>
      </c>
      <c r="CA425" s="34" t="n">
        <f aca="false">MATCH(CONCATENATE("NG ",TEXT($BM425,"mmm-yyyy")),Curves!$11:$11,0)</f>
        <v>20</v>
      </c>
      <c r="CB425" s="34" t="n">
        <f aca="false">MATCH(CONCATENATE("B ",TEXT($BM425,"mmm-yyyy")),Curves!$11:$11,0)</f>
        <v>8</v>
      </c>
      <c r="CC425" s="34" t="n">
        <f aca="false">MATCH(CONCATENATE("DISC ",TEXT($BM425,"mmm-yyyy")),Curves!$11:$11,0)</f>
        <v>32</v>
      </c>
      <c r="CD425" s="34"/>
      <c r="CE425" s="34" t="n">
        <f aca="false">MATCH(CONCATENATE("NG ",TEXT($BN425,"mmm-yyyy")),Curves!$11:$11,0)</f>
        <v>21</v>
      </c>
      <c r="CF425" s="34" t="n">
        <f aca="false">MATCH(CONCATENATE("B ",TEXT($BN425,"mmm-yyyy")),Curves!$11:$11,0)</f>
        <v>9</v>
      </c>
      <c r="CG425" s="34" t="n">
        <f aca="false">MATCH(CONCATENATE("DISC ",TEXT($BN425,"mmm-yyyy")),Curves!$11:$11,0)</f>
        <v>33</v>
      </c>
      <c r="CH425" s="34"/>
      <c r="CI425" s="34" t="n">
        <f aca="false">MATCH(CONCATENATE("NG ",TEXT($BO425,"mmm-yyyy")),Curves!$11:$11,0)</f>
        <v>22</v>
      </c>
      <c r="CJ425" s="34" t="n">
        <f aca="false">MATCH(CONCATENATE("B ",TEXT($BO425,"mmm-yyyy")),Curves!$11:$11,0)</f>
        <v>10</v>
      </c>
      <c r="CK425" s="34" t="n">
        <f aca="false">MATCH(CONCATENATE("DISC ",TEXT($BO425,"mmm-yyyy")),Curves!$11:$11,0)</f>
        <v>34</v>
      </c>
      <c r="CL425" s="34"/>
      <c r="CM425" s="34" t="n">
        <f aca="false">MATCH(CONCATENATE("NG ",TEXT($BP425,"mmm-yyyy")),Curves!$11:$11,0)</f>
        <v>23</v>
      </c>
      <c r="CN425" s="34" t="n">
        <f aca="false">MATCH(CONCATENATE("B ",TEXT($BP425,"mmm-yyyy")),Curves!$11:$11,0)</f>
        <v>11</v>
      </c>
      <c r="CO425" s="34" t="n">
        <f aca="false">MATCH(CONCATENATE("DISC ",TEXT($BP425,"mmm-yyyy")),Curves!$11:$11,0)</f>
        <v>35</v>
      </c>
      <c r="CP425" s="34"/>
      <c r="CQ425" s="34" t="n">
        <f aca="false">MATCH(CONCATENATE("NG ",TEXT($BQ425,"mmm-yyyy")),Curves!$11:$11,0)</f>
        <v>24</v>
      </c>
      <c r="CR425" s="34" t="n">
        <f aca="false">MATCH(CONCATENATE("B ",TEXT($BQ425,"mmm-yyyy")),Curves!$11:$11,0)</f>
        <v>12</v>
      </c>
      <c r="CS425" s="34" t="n">
        <f aca="false">MATCH(CONCATENATE("DISC ",TEXT($BQ425,"mmm-yyyy")),Curves!$11:$11,0)</f>
        <v>36</v>
      </c>
      <c r="CT425" s="34"/>
      <c r="CU425" s="34" t="n">
        <f aca="false">MATCH(CONCATENATE("NG ",TEXT($BR425,"mmm-yyyy")),Curves!$11:$11,0)</f>
        <v>25</v>
      </c>
      <c r="CV425" s="34" t="n">
        <f aca="false">MATCH(CONCATENATE("B ",TEXT($BR425,"mmm-yyyy")),Curves!$11:$11,0)</f>
        <v>13</v>
      </c>
      <c r="CW425" s="34" t="n">
        <f aca="false">MATCH(CONCATENATE("DISC ",TEXT($BR425,"mmm-yyyy")),Curves!$11:$11,0)</f>
        <v>37</v>
      </c>
      <c r="CX425" s="34"/>
      <c r="CY425" s="34" t="n">
        <f aca="false">MATCH(CONCATENATE("NG ",TEXT($BS425,"mmm-yyyy")),Curves!$11:$11,0)</f>
        <v>26</v>
      </c>
      <c r="CZ425" s="34" t="n">
        <f aca="false">MATCH(CONCATENATE("B ",TEXT($BS425,"mmm-yyyy")),Curves!$11:$11,0)</f>
        <v>14</v>
      </c>
      <c r="DA425" s="34" t="n">
        <f aca="false">MATCH(CONCATENATE("DISC ",TEXT($BS425,"mmm-yyyy")),Curves!$11:$11,0)</f>
        <v>38</v>
      </c>
      <c r="DB425" s="34"/>
      <c r="DC425" s="34" t="n">
        <f aca="false">MATCH(CONCATENATE("NG ",TEXT($BT425,"mmm-yyyy")),Curves!$11:$11,0)</f>
        <v>27</v>
      </c>
      <c r="DD425" s="34" t="n">
        <f aca="false">MATCH(CONCATENATE("B ",TEXT($BT425,"mmm-yyyy")),Curves!$11:$11,0)</f>
        <v>15</v>
      </c>
      <c r="DE425" s="34" t="n">
        <f aca="false">MATCH(CONCATENATE("DISC ",TEXT($BT425,"mmm-yyyy")),Curves!$11:$11,0)</f>
        <v>39</v>
      </c>
      <c r="DF425" s="34"/>
      <c r="DG425" s="34" t="n">
        <f aca="false">MATCH(CONCATENATE("NG ",TEXT($BU425,"mmm-yyyy")),Curves!$11:$11,0)</f>
        <v>28</v>
      </c>
      <c r="DH425" s="34" t="n">
        <f aca="false">MATCH(CONCATENATE("B ",TEXT($BU425,"mmm-yyyy")),Curves!$11:$11,0)</f>
        <v>16</v>
      </c>
      <c r="DI425" s="34" t="n">
        <f aca="false">MATCH(CONCATENATE("DISC ",TEXT($BU425,"mmm-yyyy")),Curves!$11:$11,0)</f>
        <v>40</v>
      </c>
      <c r="DK425" s="34" t="n">
        <f aca="false">MATCH(CONCATENATE("NG ",TEXT($BV425,"mmm-yyyy")),Curves!$11:$11,0)</f>
        <v>29</v>
      </c>
      <c r="DL425" s="34" t="n">
        <f aca="false">MATCH(CONCATENATE("B ",TEXT($BV425,"mmm-yyyy")),Curves!$11:$11,0)</f>
        <v>17</v>
      </c>
      <c r="DM425" s="34" t="n">
        <f aca="false">MATCH(CONCATENATE("DISC ",TEXT($BV425,"mmm-yyyy")),Curves!$11:$11,0)</f>
        <v>41</v>
      </c>
      <c r="DO425" s="34" t="n">
        <f aca="false">MATCH(CONCATENATE("NG ",TEXT($BW425,"mmm-yyyy")),Curves!$11:$11,0)</f>
        <v>30</v>
      </c>
      <c r="DP425" s="34" t="n">
        <f aca="false">MATCH(CONCATENATE("B ",TEXT($BW425,"mmm-yyyy")),Curves!$11:$11,0)</f>
        <v>18</v>
      </c>
      <c r="DQ425" s="34" t="n">
        <f aca="false">MATCH(CONCATENATE("DISC ",TEXT($BW425,"mmm-yyyy")),Curves!$11:$11,0)</f>
        <v>42</v>
      </c>
    </row>
    <row r="426" customFormat="false" ht="12.75" hidden="false" customHeight="false" outlineLevel="0" collapsed="false">
      <c r="B426" s="26" t="str">
        <f aca="false">IF(C426&lt;&gt;"",IF(C426&gt;=(WORKDAY(EOMONTH(C426,0)+1,-2)),EOMONTH(EOMONTH(C426,0)+1,0)+1,EOMONTH(C426,0)+1),"")</f>
        <v/>
      </c>
      <c r="C426" s="45" t="str">
        <f aca="false">IF(Curves!C435&lt;&gt;"",Curves!C435,"")</f>
        <v/>
      </c>
      <c r="D426" s="46"/>
      <c r="E426" s="47" t="e">
        <f aca="false">(T426+U426)*V426</f>
        <v>#N/A</v>
      </c>
      <c r="F426" s="47" t="e">
        <f aca="false">(X426+Y426)*Z426</f>
        <v>#N/A</v>
      </c>
      <c r="G426" s="47" t="e">
        <f aca="false">(AB426+AC426)*AD426</f>
        <v>#N/A</v>
      </c>
      <c r="H426" s="47" t="e">
        <f aca="false">(AF426+AG426)*AH426</f>
        <v>#N/A</v>
      </c>
      <c r="I426" s="47" t="e">
        <f aca="false">(AJ426+AK426)*AL426</f>
        <v>#N/A</v>
      </c>
      <c r="J426" s="47" t="e">
        <f aca="false">(AN426+AO426)*AP426</f>
        <v>#N/A</v>
      </c>
      <c r="K426" s="47" t="e">
        <f aca="false">(AR426+AS426)*AT426</f>
        <v>#N/A</v>
      </c>
      <c r="L426" s="47" t="e">
        <f aca="false">(AV426+AW426)*AX426</f>
        <v>#N/A</v>
      </c>
      <c r="M426" s="47" t="e">
        <f aca="false">(AZ426+BA426)*BB426</f>
        <v>#N/A</v>
      </c>
      <c r="N426" s="47" t="e">
        <f aca="false">(BD426+BE426)*BF426</f>
        <v>#N/A</v>
      </c>
      <c r="O426" s="48" t="e">
        <f aca="false">(BH426+BI426)*BJ426</f>
        <v>#N/A</v>
      </c>
      <c r="P426" s="49" t="e">
        <f aca="false">MAX(E426:O426)</f>
        <v>#N/A</v>
      </c>
      <c r="Q426" s="49" t="e">
        <f aca="false">MIN(O426)</f>
        <v>#N/A</v>
      </c>
      <c r="R426" s="50" t="e">
        <f aca="false">P426-Q426</f>
        <v>#N/A</v>
      </c>
      <c r="T426" s="31" t="e">
        <f aca="false">INDEX(Curves!$A$12:$AZ$907,$BZ426,CA426)</f>
        <v>#N/A</v>
      </c>
      <c r="U426" s="31" t="e">
        <f aca="false">INDEX(Curves!$A$12:$AZ$907,$BZ426,CB426)</f>
        <v>#N/A</v>
      </c>
      <c r="V426" s="31" t="e">
        <f aca="false">INDEX(Curves!$A$12:$AZ$907,$BZ426,CC426)</f>
        <v>#N/A</v>
      </c>
      <c r="W426" s="31"/>
      <c r="X426" s="31" t="e">
        <f aca="false">INDEX(Curves!$A$12:$AZ$907,$BZ426,CE426)</f>
        <v>#N/A</v>
      </c>
      <c r="Y426" s="31" t="e">
        <f aca="false">INDEX(Curves!$A$12:$AZ$907,$BZ426,CF426)</f>
        <v>#N/A</v>
      </c>
      <c r="Z426" s="31" t="e">
        <f aca="false">INDEX(Curves!$A$12:$AZ$907,$BZ426,CG426)</f>
        <v>#N/A</v>
      </c>
      <c r="AA426" s="31"/>
      <c r="AB426" s="31" t="e">
        <f aca="false">INDEX(Curves!$A$12:$AZ$907,$BZ426,CI426)</f>
        <v>#N/A</v>
      </c>
      <c r="AC426" s="31" t="e">
        <f aca="false">INDEX(Curves!$A$12:$AZ$907,$BZ426,CJ426)</f>
        <v>#N/A</v>
      </c>
      <c r="AD426" s="31" t="e">
        <f aca="false">INDEX(Curves!$A$12:$AZ$907,$BZ426,CK426)</f>
        <v>#N/A</v>
      </c>
      <c r="AE426" s="31"/>
      <c r="AF426" s="31" t="e">
        <f aca="false">INDEX(Curves!$A$12:$AZ$907,$BZ426,CM426)</f>
        <v>#N/A</v>
      </c>
      <c r="AG426" s="31" t="e">
        <f aca="false">INDEX(Curves!$A$12:$AZ$907,$BZ426,CN426)</f>
        <v>#N/A</v>
      </c>
      <c r="AH426" s="31" t="e">
        <f aca="false">INDEX(Curves!$A$12:$AZ$907,$BZ426,CO426)</f>
        <v>#N/A</v>
      </c>
      <c r="AI426" s="31"/>
      <c r="AJ426" s="31" t="e">
        <f aca="false">INDEX(Curves!$A$12:$AZ$907,$BZ426,CQ426)</f>
        <v>#N/A</v>
      </c>
      <c r="AK426" s="31" t="e">
        <f aca="false">INDEX(Curves!$A$12:$AZ$907,$BZ426,CR426)</f>
        <v>#N/A</v>
      </c>
      <c r="AL426" s="31" t="e">
        <f aca="false">INDEX(Curves!$A$12:$AZ$907,$BZ426,CS426)</f>
        <v>#N/A</v>
      </c>
      <c r="AM426" s="31"/>
      <c r="AN426" s="31" t="e">
        <f aca="false">INDEX(Curves!$A$12:$AZ$907,$BZ426,CU426)</f>
        <v>#N/A</v>
      </c>
      <c r="AO426" s="31" t="e">
        <f aca="false">INDEX(Curves!$A$12:$AZ$907,$BZ426,CV426)</f>
        <v>#N/A</v>
      </c>
      <c r="AP426" s="31" t="e">
        <f aca="false">INDEX(Curves!$A$12:$AZ$907,$BZ426,CW426)</f>
        <v>#N/A</v>
      </c>
      <c r="AQ426" s="31"/>
      <c r="AR426" s="31" t="e">
        <f aca="false">INDEX(Curves!$A$12:$AZ$907,$BZ426,CY426)</f>
        <v>#N/A</v>
      </c>
      <c r="AS426" s="31" t="e">
        <f aca="false">INDEX(Curves!$A$12:$AZ$907,$BZ426,CZ426)</f>
        <v>#N/A</v>
      </c>
      <c r="AT426" s="31" t="e">
        <f aca="false">INDEX(Curves!$A$12:$AZ$907,$BZ426,DA426)</f>
        <v>#N/A</v>
      </c>
      <c r="AU426" s="31"/>
      <c r="AV426" s="31" t="e">
        <f aca="false">INDEX(Curves!$A$12:$AZ$907,$BZ426,DC426)</f>
        <v>#N/A</v>
      </c>
      <c r="AW426" s="31" t="e">
        <f aca="false">INDEX(Curves!$A$12:$AZ$907,$BZ426,DD426)</f>
        <v>#N/A</v>
      </c>
      <c r="AX426" s="31" t="e">
        <f aca="false">INDEX(Curves!$A$12:$AZ$907,$BZ426,DE426)</f>
        <v>#N/A</v>
      </c>
      <c r="AY426" s="31"/>
      <c r="AZ426" s="31" t="e">
        <f aca="false">INDEX(Curves!$A$12:$AZ$907,$BZ426,DG426)</f>
        <v>#N/A</v>
      </c>
      <c r="BA426" s="31" t="e">
        <f aca="false">INDEX(Curves!$A$12:$AZ$907,$BZ426,DH426)</f>
        <v>#N/A</v>
      </c>
      <c r="BB426" s="31" t="e">
        <f aca="false">INDEX(Curves!$A$12:$AZ$907,$BZ426,DI426)</f>
        <v>#N/A</v>
      </c>
      <c r="BC426" s="31"/>
      <c r="BD426" s="31" t="e">
        <f aca="false">INDEX(Curves!$A$12:$AZ$907,$BZ426,DK426)</f>
        <v>#N/A</v>
      </c>
      <c r="BE426" s="31" t="e">
        <f aca="false">INDEX(Curves!$A$12:$AZ$907,$BZ426,DL426)</f>
        <v>#N/A</v>
      </c>
      <c r="BF426" s="31" t="e">
        <f aca="false">INDEX(Curves!$A$12:$AZ$907,$BZ426,DM426)</f>
        <v>#N/A</v>
      </c>
      <c r="BG426" s="31"/>
      <c r="BH426" s="31" t="e">
        <f aca="false">INDEX(Curves!$A$12:$AZ$907,$BZ426,DO426)</f>
        <v>#N/A</v>
      </c>
      <c r="BI426" s="31" t="e">
        <f aca="false">INDEX(Curves!$A$12:$AZ$907,$BZ426,DP426)</f>
        <v>#N/A</v>
      </c>
      <c r="BJ426" s="31" t="e">
        <f aca="false">INDEX(Curves!$A$12:$AZ$907,$BZ426,DQ426)</f>
        <v>#N/A</v>
      </c>
      <c r="BK426" s="0"/>
      <c r="BL426" s="0"/>
      <c r="BM426" s="51" t="n">
        <f aca="false">BM425</f>
        <v>35916</v>
      </c>
      <c r="BN426" s="51" t="n">
        <f aca="false">EOMONTH(BM426,1)</f>
        <v>35976</v>
      </c>
      <c r="BO426" s="51" t="n">
        <f aca="false">EOMONTH(BN426,1)</f>
        <v>36007</v>
      </c>
      <c r="BP426" s="51" t="n">
        <f aca="false">EOMONTH(BO426,1)</f>
        <v>36038</v>
      </c>
      <c r="BQ426" s="51" t="n">
        <f aca="false">EOMONTH(BP426,1)</f>
        <v>36068</v>
      </c>
      <c r="BR426" s="51" t="n">
        <f aca="false">EOMONTH(BQ426,1)</f>
        <v>36099</v>
      </c>
      <c r="BS426" s="51" t="n">
        <f aca="false">EOMONTH(BR426,1)</f>
        <v>36129</v>
      </c>
      <c r="BT426" s="51" t="n">
        <f aca="false">EOMONTH(BS426,1)</f>
        <v>36160</v>
      </c>
      <c r="BU426" s="51" t="n">
        <f aca="false">EOMONTH(BT426,1)</f>
        <v>36191</v>
      </c>
      <c r="BV426" s="51" t="n">
        <f aca="false">EOMONTH(BU426,1)</f>
        <v>36219</v>
      </c>
      <c r="BW426" s="51" t="n">
        <f aca="false">EOMONTH(BV426,1)</f>
        <v>36250</v>
      </c>
      <c r="BX426" s="52"/>
      <c r="BZ426" s="34" t="e">
        <f aca="false">MATCH(C426,Curves!$C$12:$C$433,0)</f>
        <v>#N/A</v>
      </c>
      <c r="CA426" s="34" t="n">
        <f aca="false">MATCH(CONCATENATE("NG ",TEXT($BM426,"mmm-yyyy")),Curves!$11:$11,0)</f>
        <v>20</v>
      </c>
      <c r="CB426" s="34" t="n">
        <f aca="false">MATCH(CONCATENATE("B ",TEXT($BM426,"mmm-yyyy")),Curves!$11:$11,0)</f>
        <v>8</v>
      </c>
      <c r="CC426" s="34" t="n">
        <f aca="false">MATCH(CONCATENATE("DISC ",TEXT($BM426,"mmm-yyyy")),Curves!$11:$11,0)</f>
        <v>32</v>
      </c>
      <c r="CD426" s="34"/>
      <c r="CE426" s="34" t="n">
        <f aca="false">MATCH(CONCATENATE("NG ",TEXT($BN426,"mmm-yyyy")),Curves!$11:$11,0)</f>
        <v>21</v>
      </c>
      <c r="CF426" s="34" t="n">
        <f aca="false">MATCH(CONCATENATE("B ",TEXT($BN426,"mmm-yyyy")),Curves!$11:$11,0)</f>
        <v>9</v>
      </c>
      <c r="CG426" s="34" t="n">
        <f aca="false">MATCH(CONCATENATE("DISC ",TEXT($BN426,"mmm-yyyy")),Curves!$11:$11,0)</f>
        <v>33</v>
      </c>
      <c r="CH426" s="34"/>
      <c r="CI426" s="34" t="n">
        <f aca="false">MATCH(CONCATENATE("NG ",TEXT($BO426,"mmm-yyyy")),Curves!$11:$11,0)</f>
        <v>22</v>
      </c>
      <c r="CJ426" s="34" t="n">
        <f aca="false">MATCH(CONCATENATE("B ",TEXT($BO426,"mmm-yyyy")),Curves!$11:$11,0)</f>
        <v>10</v>
      </c>
      <c r="CK426" s="34" t="n">
        <f aca="false">MATCH(CONCATENATE("DISC ",TEXT($BO426,"mmm-yyyy")),Curves!$11:$11,0)</f>
        <v>34</v>
      </c>
      <c r="CL426" s="34"/>
      <c r="CM426" s="34" t="n">
        <f aca="false">MATCH(CONCATENATE("NG ",TEXT($BP426,"mmm-yyyy")),Curves!$11:$11,0)</f>
        <v>23</v>
      </c>
      <c r="CN426" s="34" t="n">
        <f aca="false">MATCH(CONCATENATE("B ",TEXT($BP426,"mmm-yyyy")),Curves!$11:$11,0)</f>
        <v>11</v>
      </c>
      <c r="CO426" s="34" t="n">
        <f aca="false">MATCH(CONCATENATE("DISC ",TEXT($BP426,"mmm-yyyy")),Curves!$11:$11,0)</f>
        <v>35</v>
      </c>
      <c r="CP426" s="34"/>
      <c r="CQ426" s="34" t="n">
        <f aca="false">MATCH(CONCATENATE("NG ",TEXT($BQ426,"mmm-yyyy")),Curves!$11:$11,0)</f>
        <v>24</v>
      </c>
      <c r="CR426" s="34" t="n">
        <f aca="false">MATCH(CONCATENATE("B ",TEXT($BQ426,"mmm-yyyy")),Curves!$11:$11,0)</f>
        <v>12</v>
      </c>
      <c r="CS426" s="34" t="n">
        <f aca="false">MATCH(CONCATENATE("DISC ",TEXT($BQ426,"mmm-yyyy")),Curves!$11:$11,0)</f>
        <v>36</v>
      </c>
      <c r="CT426" s="34"/>
      <c r="CU426" s="34" t="n">
        <f aca="false">MATCH(CONCATENATE("NG ",TEXT($BR426,"mmm-yyyy")),Curves!$11:$11,0)</f>
        <v>25</v>
      </c>
      <c r="CV426" s="34" t="n">
        <f aca="false">MATCH(CONCATENATE("B ",TEXT($BR426,"mmm-yyyy")),Curves!$11:$11,0)</f>
        <v>13</v>
      </c>
      <c r="CW426" s="34" t="n">
        <f aca="false">MATCH(CONCATENATE("DISC ",TEXT($BR426,"mmm-yyyy")),Curves!$11:$11,0)</f>
        <v>37</v>
      </c>
      <c r="CX426" s="34"/>
      <c r="CY426" s="34" t="n">
        <f aca="false">MATCH(CONCATENATE("NG ",TEXT($BS426,"mmm-yyyy")),Curves!$11:$11,0)</f>
        <v>26</v>
      </c>
      <c r="CZ426" s="34" t="n">
        <f aca="false">MATCH(CONCATENATE("B ",TEXT($BS426,"mmm-yyyy")),Curves!$11:$11,0)</f>
        <v>14</v>
      </c>
      <c r="DA426" s="34" t="n">
        <f aca="false">MATCH(CONCATENATE("DISC ",TEXT($BS426,"mmm-yyyy")),Curves!$11:$11,0)</f>
        <v>38</v>
      </c>
      <c r="DB426" s="34"/>
      <c r="DC426" s="34" t="n">
        <f aca="false">MATCH(CONCATENATE("NG ",TEXT($BT426,"mmm-yyyy")),Curves!$11:$11,0)</f>
        <v>27</v>
      </c>
      <c r="DD426" s="34" t="n">
        <f aca="false">MATCH(CONCATENATE("B ",TEXT($BT426,"mmm-yyyy")),Curves!$11:$11,0)</f>
        <v>15</v>
      </c>
      <c r="DE426" s="34" t="n">
        <f aca="false">MATCH(CONCATENATE("DISC ",TEXT($BT426,"mmm-yyyy")),Curves!$11:$11,0)</f>
        <v>39</v>
      </c>
      <c r="DF426" s="34"/>
      <c r="DG426" s="34" t="n">
        <f aca="false">MATCH(CONCATENATE("NG ",TEXT($BU426,"mmm-yyyy")),Curves!$11:$11,0)</f>
        <v>28</v>
      </c>
      <c r="DH426" s="34" t="n">
        <f aca="false">MATCH(CONCATENATE("B ",TEXT($BU426,"mmm-yyyy")),Curves!$11:$11,0)</f>
        <v>16</v>
      </c>
      <c r="DI426" s="34" t="n">
        <f aca="false">MATCH(CONCATENATE("DISC ",TEXT($BU426,"mmm-yyyy")),Curves!$11:$11,0)</f>
        <v>40</v>
      </c>
      <c r="DK426" s="34" t="n">
        <f aca="false">MATCH(CONCATENATE("NG ",TEXT($BV426,"mmm-yyyy")),Curves!$11:$11,0)</f>
        <v>29</v>
      </c>
      <c r="DL426" s="34" t="n">
        <f aca="false">MATCH(CONCATENATE("B ",TEXT($BV426,"mmm-yyyy")),Curves!$11:$11,0)</f>
        <v>17</v>
      </c>
      <c r="DM426" s="34" t="n">
        <f aca="false">MATCH(CONCATENATE("DISC ",TEXT($BV426,"mmm-yyyy")),Curves!$11:$11,0)</f>
        <v>41</v>
      </c>
      <c r="DO426" s="34" t="n">
        <f aca="false">MATCH(CONCATENATE("NG ",TEXT($BW426,"mmm-yyyy")),Curves!$11:$11,0)</f>
        <v>30</v>
      </c>
      <c r="DP426" s="34" t="n">
        <f aca="false">MATCH(CONCATENATE("B ",TEXT($BW426,"mmm-yyyy")),Curves!$11:$11,0)</f>
        <v>18</v>
      </c>
      <c r="DQ426" s="34" t="n">
        <f aca="false">MATCH(CONCATENATE("DISC ",TEXT($BW426,"mmm-yyyy")),Curves!$11:$11,0)</f>
        <v>42</v>
      </c>
    </row>
    <row r="427" customFormat="false" ht="12.75" hidden="false" customHeight="false" outlineLevel="0" collapsed="false">
      <c r="B427" s="26" t="str">
        <f aca="false">IF(C427&lt;&gt;"",IF(C427&gt;=(WORKDAY(EOMONTH(C427,0)+1,-2)),EOMONTH(EOMONTH(C427,0)+1,0)+1,EOMONTH(C427,0)+1),"")</f>
        <v/>
      </c>
      <c r="C427" s="45" t="str">
        <f aca="false">IF(Curves!C436&lt;&gt;"",Curves!C436,"")</f>
        <v/>
      </c>
      <c r="D427" s="46"/>
      <c r="E427" s="47" t="e">
        <f aca="false">(T427+U427)*V427</f>
        <v>#N/A</v>
      </c>
      <c r="F427" s="47" t="e">
        <f aca="false">(X427+Y427)*Z427</f>
        <v>#N/A</v>
      </c>
      <c r="G427" s="47" t="e">
        <f aca="false">(AB427+AC427)*AD427</f>
        <v>#N/A</v>
      </c>
      <c r="H427" s="47" t="e">
        <f aca="false">(AF427+AG427)*AH427</f>
        <v>#N/A</v>
      </c>
      <c r="I427" s="47" t="e">
        <f aca="false">(AJ427+AK427)*AL427</f>
        <v>#N/A</v>
      </c>
      <c r="J427" s="47" t="e">
        <f aca="false">(AN427+AO427)*AP427</f>
        <v>#N/A</v>
      </c>
      <c r="K427" s="47" t="e">
        <f aca="false">(AR427+AS427)*AT427</f>
        <v>#N/A</v>
      </c>
      <c r="L427" s="47" t="e">
        <f aca="false">(AV427+AW427)*AX427</f>
        <v>#N/A</v>
      </c>
      <c r="M427" s="47" t="e">
        <f aca="false">(AZ427+BA427)*BB427</f>
        <v>#N/A</v>
      </c>
      <c r="N427" s="47" t="e">
        <f aca="false">(BD427+BE427)*BF427</f>
        <v>#N/A</v>
      </c>
      <c r="O427" s="48" t="e">
        <f aca="false">(BH427+BI427)*BJ427</f>
        <v>#N/A</v>
      </c>
      <c r="P427" s="49" t="e">
        <f aca="false">MAX(E427:O427)</f>
        <v>#N/A</v>
      </c>
      <c r="Q427" s="49" t="e">
        <f aca="false">MIN(O427)</f>
        <v>#N/A</v>
      </c>
      <c r="R427" s="50" t="e">
        <f aca="false">P427-Q427</f>
        <v>#N/A</v>
      </c>
      <c r="T427" s="31" t="e">
        <f aca="false">INDEX(Curves!$A$12:$AZ$907,$BZ427,CA427)</f>
        <v>#N/A</v>
      </c>
      <c r="U427" s="31" t="e">
        <f aca="false">INDEX(Curves!$A$12:$AZ$907,$BZ427,CB427)</f>
        <v>#N/A</v>
      </c>
      <c r="V427" s="31" t="e">
        <f aca="false">INDEX(Curves!$A$12:$AZ$907,$BZ427,CC427)</f>
        <v>#N/A</v>
      </c>
      <c r="W427" s="31"/>
      <c r="X427" s="31" t="e">
        <f aca="false">INDEX(Curves!$A$12:$AZ$907,$BZ427,CE427)</f>
        <v>#N/A</v>
      </c>
      <c r="Y427" s="31" t="e">
        <f aca="false">INDEX(Curves!$A$12:$AZ$907,$BZ427,CF427)</f>
        <v>#N/A</v>
      </c>
      <c r="Z427" s="31" t="e">
        <f aca="false">INDEX(Curves!$A$12:$AZ$907,$BZ427,CG427)</f>
        <v>#N/A</v>
      </c>
      <c r="AA427" s="31"/>
      <c r="AB427" s="31" t="e">
        <f aca="false">INDEX(Curves!$A$12:$AZ$907,$BZ427,CI427)</f>
        <v>#N/A</v>
      </c>
      <c r="AC427" s="31" t="e">
        <f aca="false">INDEX(Curves!$A$12:$AZ$907,$BZ427,CJ427)</f>
        <v>#N/A</v>
      </c>
      <c r="AD427" s="31" t="e">
        <f aca="false">INDEX(Curves!$A$12:$AZ$907,$BZ427,CK427)</f>
        <v>#N/A</v>
      </c>
      <c r="AE427" s="31"/>
      <c r="AF427" s="31" t="e">
        <f aca="false">INDEX(Curves!$A$12:$AZ$907,$BZ427,CM427)</f>
        <v>#N/A</v>
      </c>
      <c r="AG427" s="31" t="e">
        <f aca="false">INDEX(Curves!$A$12:$AZ$907,$BZ427,CN427)</f>
        <v>#N/A</v>
      </c>
      <c r="AH427" s="31" t="e">
        <f aca="false">INDEX(Curves!$A$12:$AZ$907,$BZ427,CO427)</f>
        <v>#N/A</v>
      </c>
      <c r="AI427" s="31"/>
      <c r="AJ427" s="31" t="e">
        <f aca="false">INDEX(Curves!$A$12:$AZ$907,$BZ427,CQ427)</f>
        <v>#N/A</v>
      </c>
      <c r="AK427" s="31" t="e">
        <f aca="false">INDEX(Curves!$A$12:$AZ$907,$BZ427,CR427)</f>
        <v>#N/A</v>
      </c>
      <c r="AL427" s="31" t="e">
        <f aca="false">INDEX(Curves!$A$12:$AZ$907,$BZ427,CS427)</f>
        <v>#N/A</v>
      </c>
      <c r="AM427" s="31"/>
      <c r="AN427" s="31" t="e">
        <f aca="false">INDEX(Curves!$A$12:$AZ$907,$BZ427,CU427)</f>
        <v>#N/A</v>
      </c>
      <c r="AO427" s="31" t="e">
        <f aca="false">INDEX(Curves!$A$12:$AZ$907,$BZ427,CV427)</f>
        <v>#N/A</v>
      </c>
      <c r="AP427" s="31" t="e">
        <f aca="false">INDEX(Curves!$A$12:$AZ$907,$BZ427,CW427)</f>
        <v>#N/A</v>
      </c>
      <c r="AQ427" s="31"/>
      <c r="AR427" s="31" t="e">
        <f aca="false">INDEX(Curves!$A$12:$AZ$907,$BZ427,CY427)</f>
        <v>#N/A</v>
      </c>
      <c r="AS427" s="31" t="e">
        <f aca="false">INDEX(Curves!$A$12:$AZ$907,$BZ427,CZ427)</f>
        <v>#N/A</v>
      </c>
      <c r="AT427" s="31" t="e">
        <f aca="false">INDEX(Curves!$A$12:$AZ$907,$BZ427,DA427)</f>
        <v>#N/A</v>
      </c>
      <c r="AU427" s="31"/>
      <c r="AV427" s="31" t="e">
        <f aca="false">INDEX(Curves!$A$12:$AZ$907,$BZ427,DC427)</f>
        <v>#N/A</v>
      </c>
      <c r="AW427" s="31" t="e">
        <f aca="false">INDEX(Curves!$A$12:$AZ$907,$BZ427,DD427)</f>
        <v>#N/A</v>
      </c>
      <c r="AX427" s="31" t="e">
        <f aca="false">INDEX(Curves!$A$12:$AZ$907,$BZ427,DE427)</f>
        <v>#N/A</v>
      </c>
      <c r="AY427" s="31"/>
      <c r="AZ427" s="31" t="e">
        <f aca="false">INDEX(Curves!$A$12:$AZ$907,$BZ427,DG427)</f>
        <v>#N/A</v>
      </c>
      <c r="BA427" s="31" t="e">
        <f aca="false">INDEX(Curves!$A$12:$AZ$907,$BZ427,DH427)</f>
        <v>#N/A</v>
      </c>
      <c r="BB427" s="31" t="e">
        <f aca="false">INDEX(Curves!$A$12:$AZ$907,$BZ427,DI427)</f>
        <v>#N/A</v>
      </c>
      <c r="BC427" s="31"/>
      <c r="BD427" s="31" t="e">
        <f aca="false">INDEX(Curves!$A$12:$AZ$907,$BZ427,DK427)</f>
        <v>#N/A</v>
      </c>
      <c r="BE427" s="31" t="e">
        <f aca="false">INDEX(Curves!$A$12:$AZ$907,$BZ427,DL427)</f>
        <v>#N/A</v>
      </c>
      <c r="BF427" s="31" t="e">
        <f aca="false">INDEX(Curves!$A$12:$AZ$907,$BZ427,DM427)</f>
        <v>#N/A</v>
      </c>
      <c r="BG427" s="31"/>
      <c r="BH427" s="31" t="e">
        <f aca="false">INDEX(Curves!$A$12:$AZ$907,$BZ427,DO427)</f>
        <v>#N/A</v>
      </c>
      <c r="BI427" s="31" t="e">
        <f aca="false">INDEX(Curves!$A$12:$AZ$907,$BZ427,DP427)</f>
        <v>#N/A</v>
      </c>
      <c r="BJ427" s="31" t="e">
        <f aca="false">INDEX(Curves!$A$12:$AZ$907,$BZ427,DQ427)</f>
        <v>#N/A</v>
      </c>
      <c r="BK427" s="0"/>
      <c r="BL427" s="0"/>
      <c r="BM427" s="51" t="n">
        <f aca="false">BM426</f>
        <v>35916</v>
      </c>
      <c r="BN427" s="51" t="n">
        <f aca="false">EOMONTH(BM427,1)</f>
        <v>35976</v>
      </c>
      <c r="BO427" s="51" t="n">
        <f aca="false">EOMONTH(BN427,1)</f>
        <v>36007</v>
      </c>
      <c r="BP427" s="51" t="n">
        <f aca="false">EOMONTH(BO427,1)</f>
        <v>36038</v>
      </c>
      <c r="BQ427" s="51" t="n">
        <f aca="false">EOMONTH(BP427,1)</f>
        <v>36068</v>
      </c>
      <c r="BR427" s="51" t="n">
        <f aca="false">EOMONTH(BQ427,1)</f>
        <v>36099</v>
      </c>
      <c r="BS427" s="51" t="n">
        <f aca="false">EOMONTH(BR427,1)</f>
        <v>36129</v>
      </c>
      <c r="BT427" s="51" t="n">
        <f aca="false">EOMONTH(BS427,1)</f>
        <v>36160</v>
      </c>
      <c r="BU427" s="51" t="n">
        <f aca="false">EOMONTH(BT427,1)</f>
        <v>36191</v>
      </c>
      <c r="BV427" s="51" t="n">
        <f aca="false">EOMONTH(BU427,1)</f>
        <v>36219</v>
      </c>
      <c r="BW427" s="51" t="n">
        <f aca="false">EOMONTH(BV427,1)</f>
        <v>36250</v>
      </c>
      <c r="BX427" s="52"/>
      <c r="BZ427" s="34" t="e">
        <f aca="false">MATCH(C427,Curves!$C$12:$C$433,0)</f>
        <v>#N/A</v>
      </c>
      <c r="CA427" s="34" t="n">
        <f aca="false">MATCH(CONCATENATE("NG ",TEXT($BM427,"mmm-yyyy")),Curves!$11:$11,0)</f>
        <v>20</v>
      </c>
      <c r="CB427" s="34" t="n">
        <f aca="false">MATCH(CONCATENATE("B ",TEXT($BM427,"mmm-yyyy")),Curves!$11:$11,0)</f>
        <v>8</v>
      </c>
      <c r="CC427" s="34" t="n">
        <f aca="false">MATCH(CONCATENATE("DISC ",TEXT($BM427,"mmm-yyyy")),Curves!$11:$11,0)</f>
        <v>32</v>
      </c>
      <c r="CD427" s="34"/>
      <c r="CE427" s="34" t="n">
        <f aca="false">MATCH(CONCATENATE("NG ",TEXT($BN427,"mmm-yyyy")),Curves!$11:$11,0)</f>
        <v>21</v>
      </c>
      <c r="CF427" s="34" t="n">
        <f aca="false">MATCH(CONCATENATE("B ",TEXT($BN427,"mmm-yyyy")),Curves!$11:$11,0)</f>
        <v>9</v>
      </c>
      <c r="CG427" s="34" t="n">
        <f aca="false">MATCH(CONCATENATE("DISC ",TEXT($BN427,"mmm-yyyy")),Curves!$11:$11,0)</f>
        <v>33</v>
      </c>
      <c r="CH427" s="34"/>
      <c r="CI427" s="34" t="n">
        <f aca="false">MATCH(CONCATENATE("NG ",TEXT($BO427,"mmm-yyyy")),Curves!$11:$11,0)</f>
        <v>22</v>
      </c>
      <c r="CJ427" s="34" t="n">
        <f aca="false">MATCH(CONCATENATE("B ",TEXT($BO427,"mmm-yyyy")),Curves!$11:$11,0)</f>
        <v>10</v>
      </c>
      <c r="CK427" s="34" t="n">
        <f aca="false">MATCH(CONCATENATE("DISC ",TEXT($BO427,"mmm-yyyy")),Curves!$11:$11,0)</f>
        <v>34</v>
      </c>
      <c r="CL427" s="34"/>
      <c r="CM427" s="34" t="n">
        <f aca="false">MATCH(CONCATENATE("NG ",TEXT($BP427,"mmm-yyyy")),Curves!$11:$11,0)</f>
        <v>23</v>
      </c>
      <c r="CN427" s="34" t="n">
        <f aca="false">MATCH(CONCATENATE("B ",TEXT($BP427,"mmm-yyyy")),Curves!$11:$11,0)</f>
        <v>11</v>
      </c>
      <c r="CO427" s="34" t="n">
        <f aca="false">MATCH(CONCATENATE("DISC ",TEXT($BP427,"mmm-yyyy")),Curves!$11:$11,0)</f>
        <v>35</v>
      </c>
      <c r="CP427" s="34"/>
      <c r="CQ427" s="34" t="n">
        <f aca="false">MATCH(CONCATENATE("NG ",TEXT($BQ427,"mmm-yyyy")),Curves!$11:$11,0)</f>
        <v>24</v>
      </c>
      <c r="CR427" s="34" t="n">
        <f aca="false">MATCH(CONCATENATE("B ",TEXT($BQ427,"mmm-yyyy")),Curves!$11:$11,0)</f>
        <v>12</v>
      </c>
      <c r="CS427" s="34" t="n">
        <f aca="false">MATCH(CONCATENATE("DISC ",TEXT($BQ427,"mmm-yyyy")),Curves!$11:$11,0)</f>
        <v>36</v>
      </c>
      <c r="CT427" s="34"/>
      <c r="CU427" s="34" t="n">
        <f aca="false">MATCH(CONCATENATE("NG ",TEXT($BR427,"mmm-yyyy")),Curves!$11:$11,0)</f>
        <v>25</v>
      </c>
      <c r="CV427" s="34" t="n">
        <f aca="false">MATCH(CONCATENATE("B ",TEXT($BR427,"mmm-yyyy")),Curves!$11:$11,0)</f>
        <v>13</v>
      </c>
      <c r="CW427" s="34" t="n">
        <f aca="false">MATCH(CONCATENATE("DISC ",TEXT($BR427,"mmm-yyyy")),Curves!$11:$11,0)</f>
        <v>37</v>
      </c>
      <c r="CX427" s="34"/>
      <c r="CY427" s="34" t="n">
        <f aca="false">MATCH(CONCATENATE("NG ",TEXT($BS427,"mmm-yyyy")),Curves!$11:$11,0)</f>
        <v>26</v>
      </c>
      <c r="CZ427" s="34" t="n">
        <f aca="false">MATCH(CONCATENATE("B ",TEXT($BS427,"mmm-yyyy")),Curves!$11:$11,0)</f>
        <v>14</v>
      </c>
      <c r="DA427" s="34" t="n">
        <f aca="false">MATCH(CONCATENATE("DISC ",TEXT($BS427,"mmm-yyyy")),Curves!$11:$11,0)</f>
        <v>38</v>
      </c>
      <c r="DB427" s="34"/>
      <c r="DC427" s="34" t="n">
        <f aca="false">MATCH(CONCATENATE("NG ",TEXT($BT427,"mmm-yyyy")),Curves!$11:$11,0)</f>
        <v>27</v>
      </c>
      <c r="DD427" s="34" t="n">
        <f aca="false">MATCH(CONCATENATE("B ",TEXT($BT427,"mmm-yyyy")),Curves!$11:$11,0)</f>
        <v>15</v>
      </c>
      <c r="DE427" s="34" t="n">
        <f aca="false">MATCH(CONCATENATE("DISC ",TEXT($BT427,"mmm-yyyy")),Curves!$11:$11,0)</f>
        <v>39</v>
      </c>
      <c r="DF427" s="34"/>
      <c r="DG427" s="34" t="n">
        <f aca="false">MATCH(CONCATENATE("NG ",TEXT($BU427,"mmm-yyyy")),Curves!$11:$11,0)</f>
        <v>28</v>
      </c>
      <c r="DH427" s="34" t="n">
        <f aca="false">MATCH(CONCATENATE("B ",TEXT($BU427,"mmm-yyyy")),Curves!$11:$11,0)</f>
        <v>16</v>
      </c>
      <c r="DI427" s="34" t="n">
        <f aca="false">MATCH(CONCATENATE("DISC ",TEXT($BU427,"mmm-yyyy")),Curves!$11:$11,0)</f>
        <v>40</v>
      </c>
      <c r="DK427" s="34" t="n">
        <f aca="false">MATCH(CONCATENATE("NG ",TEXT($BV427,"mmm-yyyy")),Curves!$11:$11,0)</f>
        <v>29</v>
      </c>
      <c r="DL427" s="34" t="n">
        <f aca="false">MATCH(CONCATENATE("B ",TEXT($BV427,"mmm-yyyy")),Curves!$11:$11,0)</f>
        <v>17</v>
      </c>
      <c r="DM427" s="34" t="n">
        <f aca="false">MATCH(CONCATENATE("DISC ",TEXT($BV427,"mmm-yyyy")),Curves!$11:$11,0)</f>
        <v>41</v>
      </c>
      <c r="DO427" s="34" t="n">
        <f aca="false">MATCH(CONCATENATE("NG ",TEXT($BW427,"mmm-yyyy")),Curves!$11:$11,0)</f>
        <v>30</v>
      </c>
      <c r="DP427" s="34" t="n">
        <f aca="false">MATCH(CONCATENATE("B ",TEXT($BW427,"mmm-yyyy")),Curves!$11:$11,0)</f>
        <v>18</v>
      </c>
      <c r="DQ427" s="34" t="n">
        <f aca="false">MATCH(CONCATENATE("DISC ",TEXT($BW427,"mmm-yyyy")),Curves!$11:$11,0)</f>
        <v>42</v>
      </c>
    </row>
    <row r="428" customFormat="false" ht="12.75" hidden="false" customHeight="false" outlineLevel="0" collapsed="false">
      <c r="B428" s="26" t="str">
        <f aca="false">IF(C428&lt;&gt;"",IF(C428&gt;=(WORKDAY(EOMONTH(C428,0)+1,-2)),EOMONTH(EOMONTH(C428,0)+1,0)+1,EOMONTH(C428,0)+1),"")</f>
        <v/>
      </c>
      <c r="C428" s="45" t="str">
        <f aca="false">IF(Curves!C437&lt;&gt;"",Curves!C437,"")</f>
        <v/>
      </c>
      <c r="D428" s="46"/>
      <c r="E428" s="47" t="e">
        <f aca="false">(T428+U428)*V428</f>
        <v>#N/A</v>
      </c>
      <c r="F428" s="47" t="e">
        <f aca="false">(X428+Y428)*Z428</f>
        <v>#N/A</v>
      </c>
      <c r="G428" s="47" t="e">
        <f aca="false">(AB428+AC428)*AD428</f>
        <v>#N/A</v>
      </c>
      <c r="H428" s="47" t="e">
        <f aca="false">(AF428+AG428)*AH428</f>
        <v>#N/A</v>
      </c>
      <c r="I428" s="47" t="e">
        <f aca="false">(AJ428+AK428)*AL428</f>
        <v>#N/A</v>
      </c>
      <c r="J428" s="47" t="e">
        <f aca="false">(AN428+AO428)*AP428</f>
        <v>#N/A</v>
      </c>
      <c r="K428" s="47" t="e">
        <f aca="false">(AR428+AS428)*AT428</f>
        <v>#N/A</v>
      </c>
      <c r="L428" s="47" t="e">
        <f aca="false">(AV428+AW428)*AX428</f>
        <v>#N/A</v>
      </c>
      <c r="M428" s="47" t="e">
        <f aca="false">(AZ428+BA428)*BB428</f>
        <v>#N/A</v>
      </c>
      <c r="N428" s="47" t="e">
        <f aca="false">(BD428+BE428)*BF428</f>
        <v>#N/A</v>
      </c>
      <c r="O428" s="48" t="e">
        <f aca="false">(BH428+BI428)*BJ428</f>
        <v>#N/A</v>
      </c>
      <c r="P428" s="49" t="e">
        <f aca="false">MAX(E428:O428)</f>
        <v>#N/A</v>
      </c>
      <c r="Q428" s="49" t="e">
        <f aca="false">MIN(O428)</f>
        <v>#N/A</v>
      </c>
      <c r="R428" s="50" t="e">
        <f aca="false">P428-Q428</f>
        <v>#N/A</v>
      </c>
      <c r="T428" s="31" t="e">
        <f aca="false">INDEX(Curves!$A$12:$AZ$907,$BZ428,CA428)</f>
        <v>#N/A</v>
      </c>
      <c r="U428" s="31" t="e">
        <f aca="false">INDEX(Curves!$A$12:$AZ$907,$BZ428,CB428)</f>
        <v>#N/A</v>
      </c>
      <c r="V428" s="31" t="e">
        <f aca="false">INDEX(Curves!$A$12:$AZ$907,$BZ428,CC428)</f>
        <v>#N/A</v>
      </c>
      <c r="W428" s="31"/>
      <c r="X428" s="31" t="e">
        <f aca="false">INDEX(Curves!$A$12:$AZ$907,$BZ428,CE428)</f>
        <v>#N/A</v>
      </c>
      <c r="Y428" s="31" t="e">
        <f aca="false">INDEX(Curves!$A$12:$AZ$907,$BZ428,CF428)</f>
        <v>#N/A</v>
      </c>
      <c r="Z428" s="31" t="e">
        <f aca="false">INDEX(Curves!$A$12:$AZ$907,$BZ428,CG428)</f>
        <v>#N/A</v>
      </c>
      <c r="AA428" s="31"/>
      <c r="AB428" s="31" t="e">
        <f aca="false">INDEX(Curves!$A$12:$AZ$907,$BZ428,CI428)</f>
        <v>#N/A</v>
      </c>
      <c r="AC428" s="31" t="e">
        <f aca="false">INDEX(Curves!$A$12:$AZ$907,$BZ428,CJ428)</f>
        <v>#N/A</v>
      </c>
      <c r="AD428" s="31" t="e">
        <f aca="false">INDEX(Curves!$A$12:$AZ$907,$BZ428,CK428)</f>
        <v>#N/A</v>
      </c>
      <c r="AE428" s="31"/>
      <c r="AF428" s="31" t="e">
        <f aca="false">INDEX(Curves!$A$12:$AZ$907,$BZ428,CM428)</f>
        <v>#N/A</v>
      </c>
      <c r="AG428" s="31" t="e">
        <f aca="false">INDEX(Curves!$A$12:$AZ$907,$BZ428,CN428)</f>
        <v>#N/A</v>
      </c>
      <c r="AH428" s="31" t="e">
        <f aca="false">INDEX(Curves!$A$12:$AZ$907,$BZ428,CO428)</f>
        <v>#N/A</v>
      </c>
      <c r="AI428" s="31"/>
      <c r="AJ428" s="31" t="e">
        <f aca="false">INDEX(Curves!$A$12:$AZ$907,$BZ428,CQ428)</f>
        <v>#N/A</v>
      </c>
      <c r="AK428" s="31" t="e">
        <f aca="false">INDEX(Curves!$A$12:$AZ$907,$BZ428,CR428)</f>
        <v>#N/A</v>
      </c>
      <c r="AL428" s="31" t="e">
        <f aca="false">INDEX(Curves!$A$12:$AZ$907,$BZ428,CS428)</f>
        <v>#N/A</v>
      </c>
      <c r="AM428" s="31"/>
      <c r="AN428" s="31" t="e">
        <f aca="false">INDEX(Curves!$A$12:$AZ$907,$BZ428,CU428)</f>
        <v>#N/A</v>
      </c>
      <c r="AO428" s="31" t="e">
        <f aca="false">INDEX(Curves!$A$12:$AZ$907,$BZ428,CV428)</f>
        <v>#N/A</v>
      </c>
      <c r="AP428" s="31" t="e">
        <f aca="false">INDEX(Curves!$A$12:$AZ$907,$BZ428,CW428)</f>
        <v>#N/A</v>
      </c>
      <c r="AQ428" s="31"/>
      <c r="AR428" s="31" t="e">
        <f aca="false">INDEX(Curves!$A$12:$AZ$907,$BZ428,CY428)</f>
        <v>#N/A</v>
      </c>
      <c r="AS428" s="31" t="e">
        <f aca="false">INDEX(Curves!$A$12:$AZ$907,$BZ428,CZ428)</f>
        <v>#N/A</v>
      </c>
      <c r="AT428" s="31" t="e">
        <f aca="false">INDEX(Curves!$A$12:$AZ$907,$BZ428,DA428)</f>
        <v>#N/A</v>
      </c>
      <c r="AU428" s="31"/>
      <c r="AV428" s="31" t="e">
        <f aca="false">INDEX(Curves!$A$12:$AZ$907,$BZ428,DC428)</f>
        <v>#N/A</v>
      </c>
      <c r="AW428" s="31" t="e">
        <f aca="false">INDEX(Curves!$A$12:$AZ$907,$BZ428,DD428)</f>
        <v>#N/A</v>
      </c>
      <c r="AX428" s="31" t="e">
        <f aca="false">INDEX(Curves!$A$12:$AZ$907,$BZ428,DE428)</f>
        <v>#N/A</v>
      </c>
      <c r="AY428" s="31"/>
      <c r="AZ428" s="31" t="e">
        <f aca="false">INDEX(Curves!$A$12:$AZ$907,$BZ428,DG428)</f>
        <v>#N/A</v>
      </c>
      <c r="BA428" s="31" t="e">
        <f aca="false">INDEX(Curves!$A$12:$AZ$907,$BZ428,DH428)</f>
        <v>#N/A</v>
      </c>
      <c r="BB428" s="31" t="e">
        <f aca="false">INDEX(Curves!$A$12:$AZ$907,$BZ428,DI428)</f>
        <v>#N/A</v>
      </c>
      <c r="BC428" s="31"/>
      <c r="BD428" s="31" t="e">
        <f aca="false">INDEX(Curves!$A$12:$AZ$907,$BZ428,DK428)</f>
        <v>#N/A</v>
      </c>
      <c r="BE428" s="31" t="e">
        <f aca="false">INDEX(Curves!$A$12:$AZ$907,$BZ428,DL428)</f>
        <v>#N/A</v>
      </c>
      <c r="BF428" s="31" t="e">
        <f aca="false">INDEX(Curves!$A$12:$AZ$907,$BZ428,DM428)</f>
        <v>#N/A</v>
      </c>
      <c r="BG428" s="31"/>
      <c r="BH428" s="31" t="e">
        <f aca="false">INDEX(Curves!$A$12:$AZ$907,$BZ428,DO428)</f>
        <v>#N/A</v>
      </c>
      <c r="BI428" s="31" t="e">
        <f aca="false">INDEX(Curves!$A$12:$AZ$907,$BZ428,DP428)</f>
        <v>#N/A</v>
      </c>
      <c r="BJ428" s="31" t="e">
        <f aca="false">INDEX(Curves!$A$12:$AZ$907,$BZ428,DQ428)</f>
        <v>#N/A</v>
      </c>
      <c r="BK428" s="0"/>
      <c r="BL428" s="0"/>
      <c r="BM428" s="51" t="n">
        <f aca="false">BM427</f>
        <v>35916</v>
      </c>
      <c r="BN428" s="51" t="n">
        <f aca="false">EOMONTH(BM428,1)</f>
        <v>35976</v>
      </c>
      <c r="BO428" s="51" t="n">
        <f aca="false">EOMONTH(BN428,1)</f>
        <v>36007</v>
      </c>
      <c r="BP428" s="51" t="n">
        <f aca="false">EOMONTH(BO428,1)</f>
        <v>36038</v>
      </c>
      <c r="BQ428" s="51" t="n">
        <f aca="false">EOMONTH(BP428,1)</f>
        <v>36068</v>
      </c>
      <c r="BR428" s="51" t="n">
        <f aca="false">EOMONTH(BQ428,1)</f>
        <v>36099</v>
      </c>
      <c r="BS428" s="51" t="n">
        <f aca="false">EOMONTH(BR428,1)</f>
        <v>36129</v>
      </c>
      <c r="BT428" s="51" t="n">
        <f aca="false">EOMONTH(BS428,1)</f>
        <v>36160</v>
      </c>
      <c r="BU428" s="51" t="n">
        <f aca="false">EOMONTH(BT428,1)</f>
        <v>36191</v>
      </c>
      <c r="BV428" s="51" t="n">
        <f aca="false">EOMONTH(BU428,1)</f>
        <v>36219</v>
      </c>
      <c r="BW428" s="51" t="n">
        <f aca="false">EOMONTH(BV428,1)</f>
        <v>36250</v>
      </c>
      <c r="BX428" s="52"/>
      <c r="BZ428" s="34" t="e">
        <f aca="false">MATCH(C428,Curves!$C$12:$C$433,0)</f>
        <v>#N/A</v>
      </c>
      <c r="CA428" s="34" t="n">
        <f aca="false">MATCH(CONCATENATE("NG ",TEXT($BM428,"mmm-yyyy")),Curves!$11:$11,0)</f>
        <v>20</v>
      </c>
      <c r="CB428" s="34" t="n">
        <f aca="false">MATCH(CONCATENATE("B ",TEXT($BM428,"mmm-yyyy")),Curves!$11:$11,0)</f>
        <v>8</v>
      </c>
      <c r="CC428" s="34" t="n">
        <f aca="false">MATCH(CONCATENATE("DISC ",TEXT($BM428,"mmm-yyyy")),Curves!$11:$11,0)</f>
        <v>32</v>
      </c>
      <c r="CD428" s="34"/>
      <c r="CE428" s="34" t="n">
        <f aca="false">MATCH(CONCATENATE("NG ",TEXT($BN428,"mmm-yyyy")),Curves!$11:$11,0)</f>
        <v>21</v>
      </c>
      <c r="CF428" s="34" t="n">
        <f aca="false">MATCH(CONCATENATE("B ",TEXT($BN428,"mmm-yyyy")),Curves!$11:$11,0)</f>
        <v>9</v>
      </c>
      <c r="CG428" s="34" t="n">
        <f aca="false">MATCH(CONCATENATE("DISC ",TEXT($BN428,"mmm-yyyy")),Curves!$11:$11,0)</f>
        <v>33</v>
      </c>
      <c r="CH428" s="34"/>
      <c r="CI428" s="34" t="n">
        <f aca="false">MATCH(CONCATENATE("NG ",TEXT($BO428,"mmm-yyyy")),Curves!$11:$11,0)</f>
        <v>22</v>
      </c>
      <c r="CJ428" s="34" t="n">
        <f aca="false">MATCH(CONCATENATE("B ",TEXT($BO428,"mmm-yyyy")),Curves!$11:$11,0)</f>
        <v>10</v>
      </c>
      <c r="CK428" s="34" t="n">
        <f aca="false">MATCH(CONCATENATE("DISC ",TEXT($BO428,"mmm-yyyy")),Curves!$11:$11,0)</f>
        <v>34</v>
      </c>
      <c r="CL428" s="34"/>
      <c r="CM428" s="34" t="n">
        <f aca="false">MATCH(CONCATENATE("NG ",TEXT($BP428,"mmm-yyyy")),Curves!$11:$11,0)</f>
        <v>23</v>
      </c>
      <c r="CN428" s="34" t="n">
        <f aca="false">MATCH(CONCATENATE("B ",TEXT($BP428,"mmm-yyyy")),Curves!$11:$11,0)</f>
        <v>11</v>
      </c>
      <c r="CO428" s="34" t="n">
        <f aca="false">MATCH(CONCATENATE("DISC ",TEXT($BP428,"mmm-yyyy")),Curves!$11:$11,0)</f>
        <v>35</v>
      </c>
      <c r="CP428" s="34"/>
      <c r="CQ428" s="34" t="n">
        <f aca="false">MATCH(CONCATENATE("NG ",TEXT($BQ428,"mmm-yyyy")),Curves!$11:$11,0)</f>
        <v>24</v>
      </c>
      <c r="CR428" s="34" t="n">
        <f aca="false">MATCH(CONCATENATE("B ",TEXT($BQ428,"mmm-yyyy")),Curves!$11:$11,0)</f>
        <v>12</v>
      </c>
      <c r="CS428" s="34" t="n">
        <f aca="false">MATCH(CONCATENATE("DISC ",TEXT($BQ428,"mmm-yyyy")),Curves!$11:$11,0)</f>
        <v>36</v>
      </c>
      <c r="CT428" s="34"/>
      <c r="CU428" s="34" t="n">
        <f aca="false">MATCH(CONCATENATE("NG ",TEXT($BR428,"mmm-yyyy")),Curves!$11:$11,0)</f>
        <v>25</v>
      </c>
      <c r="CV428" s="34" t="n">
        <f aca="false">MATCH(CONCATENATE("B ",TEXT($BR428,"mmm-yyyy")),Curves!$11:$11,0)</f>
        <v>13</v>
      </c>
      <c r="CW428" s="34" t="n">
        <f aca="false">MATCH(CONCATENATE("DISC ",TEXT($BR428,"mmm-yyyy")),Curves!$11:$11,0)</f>
        <v>37</v>
      </c>
      <c r="CX428" s="34"/>
      <c r="CY428" s="34" t="n">
        <f aca="false">MATCH(CONCATENATE("NG ",TEXT($BS428,"mmm-yyyy")),Curves!$11:$11,0)</f>
        <v>26</v>
      </c>
      <c r="CZ428" s="34" t="n">
        <f aca="false">MATCH(CONCATENATE("B ",TEXT($BS428,"mmm-yyyy")),Curves!$11:$11,0)</f>
        <v>14</v>
      </c>
      <c r="DA428" s="34" t="n">
        <f aca="false">MATCH(CONCATENATE("DISC ",TEXT($BS428,"mmm-yyyy")),Curves!$11:$11,0)</f>
        <v>38</v>
      </c>
      <c r="DB428" s="34"/>
      <c r="DC428" s="34" t="n">
        <f aca="false">MATCH(CONCATENATE("NG ",TEXT($BT428,"mmm-yyyy")),Curves!$11:$11,0)</f>
        <v>27</v>
      </c>
      <c r="DD428" s="34" t="n">
        <f aca="false">MATCH(CONCATENATE("B ",TEXT($BT428,"mmm-yyyy")),Curves!$11:$11,0)</f>
        <v>15</v>
      </c>
      <c r="DE428" s="34" t="n">
        <f aca="false">MATCH(CONCATENATE("DISC ",TEXT($BT428,"mmm-yyyy")),Curves!$11:$11,0)</f>
        <v>39</v>
      </c>
      <c r="DF428" s="34"/>
      <c r="DG428" s="34" t="n">
        <f aca="false">MATCH(CONCATENATE("NG ",TEXT($BU428,"mmm-yyyy")),Curves!$11:$11,0)</f>
        <v>28</v>
      </c>
      <c r="DH428" s="34" t="n">
        <f aca="false">MATCH(CONCATENATE("B ",TEXT($BU428,"mmm-yyyy")),Curves!$11:$11,0)</f>
        <v>16</v>
      </c>
      <c r="DI428" s="34" t="n">
        <f aca="false">MATCH(CONCATENATE("DISC ",TEXT($BU428,"mmm-yyyy")),Curves!$11:$11,0)</f>
        <v>40</v>
      </c>
      <c r="DK428" s="34" t="n">
        <f aca="false">MATCH(CONCATENATE("NG ",TEXT($BV428,"mmm-yyyy")),Curves!$11:$11,0)</f>
        <v>29</v>
      </c>
      <c r="DL428" s="34" t="n">
        <f aca="false">MATCH(CONCATENATE("B ",TEXT($BV428,"mmm-yyyy")),Curves!$11:$11,0)</f>
        <v>17</v>
      </c>
      <c r="DM428" s="34" t="n">
        <f aca="false">MATCH(CONCATENATE("DISC ",TEXT($BV428,"mmm-yyyy")),Curves!$11:$11,0)</f>
        <v>41</v>
      </c>
      <c r="DO428" s="34" t="n">
        <f aca="false">MATCH(CONCATENATE("NG ",TEXT($BW428,"mmm-yyyy")),Curves!$11:$11,0)</f>
        <v>30</v>
      </c>
      <c r="DP428" s="34" t="n">
        <f aca="false">MATCH(CONCATENATE("B ",TEXT($BW428,"mmm-yyyy")),Curves!$11:$11,0)</f>
        <v>18</v>
      </c>
      <c r="DQ428" s="34" t="n">
        <f aca="false">MATCH(CONCATENATE("DISC ",TEXT($BW428,"mmm-yyyy")),Curves!$11:$11,0)</f>
        <v>42</v>
      </c>
    </row>
    <row r="429" customFormat="false" ht="12.75" hidden="false" customHeight="false" outlineLevel="0" collapsed="false">
      <c r="B429" s="26" t="str">
        <f aca="false">IF(C429&lt;&gt;"",IF(C429&gt;=(WORKDAY(EOMONTH(C429,0)+1,-2)),EOMONTH(EOMONTH(C429,0)+1,0)+1,EOMONTH(C429,0)+1),"")</f>
        <v/>
      </c>
      <c r="C429" s="45" t="str">
        <f aca="false">IF(Curves!C438&lt;&gt;"",Curves!C438,"")</f>
        <v/>
      </c>
      <c r="D429" s="46"/>
      <c r="E429" s="47" t="e">
        <f aca="false">(T429+U429)*V429</f>
        <v>#N/A</v>
      </c>
      <c r="F429" s="47" t="e">
        <f aca="false">(X429+Y429)*Z429</f>
        <v>#N/A</v>
      </c>
      <c r="G429" s="47" t="e">
        <f aca="false">(AB429+AC429)*AD429</f>
        <v>#N/A</v>
      </c>
      <c r="H429" s="47" t="e">
        <f aca="false">(AF429+AG429)*AH429</f>
        <v>#N/A</v>
      </c>
      <c r="I429" s="47" t="e">
        <f aca="false">(AJ429+AK429)*AL429</f>
        <v>#N/A</v>
      </c>
      <c r="J429" s="47" t="e">
        <f aca="false">(AN429+AO429)*AP429</f>
        <v>#N/A</v>
      </c>
      <c r="K429" s="47" t="e">
        <f aca="false">(AR429+AS429)*AT429</f>
        <v>#N/A</v>
      </c>
      <c r="L429" s="47" t="e">
        <f aca="false">(AV429+AW429)*AX429</f>
        <v>#N/A</v>
      </c>
      <c r="M429" s="47" t="e">
        <f aca="false">(AZ429+BA429)*BB429</f>
        <v>#N/A</v>
      </c>
      <c r="N429" s="47" t="e">
        <f aca="false">(BD429+BE429)*BF429</f>
        <v>#N/A</v>
      </c>
      <c r="O429" s="48" t="e">
        <f aca="false">(BH429+BI429)*BJ429</f>
        <v>#N/A</v>
      </c>
      <c r="P429" s="49" t="e">
        <f aca="false">MAX(E429:O429)</f>
        <v>#N/A</v>
      </c>
      <c r="Q429" s="49" t="e">
        <f aca="false">MIN(O429)</f>
        <v>#N/A</v>
      </c>
      <c r="R429" s="50" t="e">
        <f aca="false">P429-Q429</f>
        <v>#N/A</v>
      </c>
      <c r="T429" s="31" t="e">
        <f aca="false">INDEX(Curves!$A$12:$AZ$907,$BZ429,CA429)</f>
        <v>#N/A</v>
      </c>
      <c r="U429" s="31" t="e">
        <f aca="false">INDEX(Curves!$A$12:$AZ$907,$BZ429,CB429)</f>
        <v>#N/A</v>
      </c>
      <c r="V429" s="31" t="e">
        <f aca="false">INDEX(Curves!$A$12:$AZ$907,$BZ429,CC429)</f>
        <v>#N/A</v>
      </c>
      <c r="W429" s="31"/>
      <c r="X429" s="31" t="e">
        <f aca="false">INDEX(Curves!$A$12:$AZ$907,$BZ429,CE429)</f>
        <v>#N/A</v>
      </c>
      <c r="Y429" s="31" t="e">
        <f aca="false">INDEX(Curves!$A$12:$AZ$907,$BZ429,CF429)</f>
        <v>#N/A</v>
      </c>
      <c r="Z429" s="31" t="e">
        <f aca="false">INDEX(Curves!$A$12:$AZ$907,$BZ429,CG429)</f>
        <v>#N/A</v>
      </c>
      <c r="AA429" s="31"/>
      <c r="AB429" s="31" t="e">
        <f aca="false">INDEX(Curves!$A$12:$AZ$907,$BZ429,CI429)</f>
        <v>#N/A</v>
      </c>
      <c r="AC429" s="31" t="e">
        <f aca="false">INDEX(Curves!$A$12:$AZ$907,$BZ429,CJ429)</f>
        <v>#N/A</v>
      </c>
      <c r="AD429" s="31" t="e">
        <f aca="false">INDEX(Curves!$A$12:$AZ$907,$BZ429,CK429)</f>
        <v>#N/A</v>
      </c>
      <c r="AE429" s="31"/>
      <c r="AF429" s="31" t="e">
        <f aca="false">INDEX(Curves!$A$12:$AZ$907,$BZ429,CM429)</f>
        <v>#N/A</v>
      </c>
      <c r="AG429" s="31" t="e">
        <f aca="false">INDEX(Curves!$A$12:$AZ$907,$BZ429,CN429)</f>
        <v>#N/A</v>
      </c>
      <c r="AH429" s="31" t="e">
        <f aca="false">INDEX(Curves!$A$12:$AZ$907,$BZ429,CO429)</f>
        <v>#N/A</v>
      </c>
      <c r="AI429" s="31"/>
      <c r="AJ429" s="31" t="e">
        <f aca="false">INDEX(Curves!$A$12:$AZ$907,$BZ429,CQ429)</f>
        <v>#N/A</v>
      </c>
      <c r="AK429" s="31" t="e">
        <f aca="false">INDEX(Curves!$A$12:$AZ$907,$BZ429,CR429)</f>
        <v>#N/A</v>
      </c>
      <c r="AL429" s="31" t="e">
        <f aca="false">INDEX(Curves!$A$12:$AZ$907,$BZ429,CS429)</f>
        <v>#N/A</v>
      </c>
      <c r="AM429" s="31"/>
      <c r="AN429" s="31" t="e">
        <f aca="false">INDEX(Curves!$A$12:$AZ$907,$BZ429,CU429)</f>
        <v>#N/A</v>
      </c>
      <c r="AO429" s="31" t="e">
        <f aca="false">INDEX(Curves!$A$12:$AZ$907,$BZ429,CV429)</f>
        <v>#N/A</v>
      </c>
      <c r="AP429" s="31" t="e">
        <f aca="false">INDEX(Curves!$A$12:$AZ$907,$BZ429,CW429)</f>
        <v>#N/A</v>
      </c>
      <c r="AQ429" s="31"/>
      <c r="AR429" s="31" t="e">
        <f aca="false">INDEX(Curves!$A$12:$AZ$907,$BZ429,CY429)</f>
        <v>#N/A</v>
      </c>
      <c r="AS429" s="31" t="e">
        <f aca="false">INDEX(Curves!$A$12:$AZ$907,$BZ429,CZ429)</f>
        <v>#N/A</v>
      </c>
      <c r="AT429" s="31" t="e">
        <f aca="false">INDEX(Curves!$A$12:$AZ$907,$BZ429,DA429)</f>
        <v>#N/A</v>
      </c>
      <c r="AU429" s="31"/>
      <c r="AV429" s="31" t="e">
        <f aca="false">INDEX(Curves!$A$12:$AZ$907,$BZ429,DC429)</f>
        <v>#N/A</v>
      </c>
      <c r="AW429" s="31" t="e">
        <f aca="false">INDEX(Curves!$A$12:$AZ$907,$BZ429,DD429)</f>
        <v>#N/A</v>
      </c>
      <c r="AX429" s="31" t="e">
        <f aca="false">INDEX(Curves!$A$12:$AZ$907,$BZ429,DE429)</f>
        <v>#N/A</v>
      </c>
      <c r="AY429" s="31"/>
      <c r="AZ429" s="31" t="e">
        <f aca="false">INDEX(Curves!$A$12:$AZ$907,$BZ429,DG429)</f>
        <v>#N/A</v>
      </c>
      <c r="BA429" s="31" t="e">
        <f aca="false">INDEX(Curves!$A$12:$AZ$907,$BZ429,DH429)</f>
        <v>#N/A</v>
      </c>
      <c r="BB429" s="31" t="e">
        <f aca="false">INDEX(Curves!$A$12:$AZ$907,$BZ429,DI429)</f>
        <v>#N/A</v>
      </c>
      <c r="BC429" s="31"/>
      <c r="BD429" s="31" t="e">
        <f aca="false">INDEX(Curves!$A$12:$AZ$907,$BZ429,DK429)</f>
        <v>#N/A</v>
      </c>
      <c r="BE429" s="31" t="e">
        <f aca="false">INDEX(Curves!$A$12:$AZ$907,$BZ429,DL429)</f>
        <v>#N/A</v>
      </c>
      <c r="BF429" s="31" t="e">
        <f aca="false">INDEX(Curves!$A$12:$AZ$907,$BZ429,DM429)</f>
        <v>#N/A</v>
      </c>
      <c r="BG429" s="31"/>
      <c r="BH429" s="31" t="e">
        <f aca="false">INDEX(Curves!$A$12:$AZ$907,$BZ429,DO429)</f>
        <v>#N/A</v>
      </c>
      <c r="BI429" s="31" t="e">
        <f aca="false">INDEX(Curves!$A$12:$AZ$907,$BZ429,DP429)</f>
        <v>#N/A</v>
      </c>
      <c r="BJ429" s="31" t="e">
        <f aca="false">INDEX(Curves!$A$12:$AZ$907,$BZ429,DQ429)</f>
        <v>#N/A</v>
      </c>
      <c r="BK429" s="0"/>
      <c r="BL429" s="0"/>
      <c r="BM429" s="51" t="n">
        <f aca="false">BM428</f>
        <v>35916</v>
      </c>
      <c r="BN429" s="51" t="n">
        <f aca="false">EOMONTH(BM429,1)</f>
        <v>35976</v>
      </c>
      <c r="BO429" s="51" t="n">
        <f aca="false">EOMONTH(BN429,1)</f>
        <v>36007</v>
      </c>
      <c r="BP429" s="51" t="n">
        <f aca="false">EOMONTH(BO429,1)</f>
        <v>36038</v>
      </c>
      <c r="BQ429" s="51" t="n">
        <f aca="false">EOMONTH(BP429,1)</f>
        <v>36068</v>
      </c>
      <c r="BR429" s="51" t="n">
        <f aca="false">EOMONTH(BQ429,1)</f>
        <v>36099</v>
      </c>
      <c r="BS429" s="51" t="n">
        <f aca="false">EOMONTH(BR429,1)</f>
        <v>36129</v>
      </c>
      <c r="BT429" s="51" t="n">
        <f aca="false">EOMONTH(BS429,1)</f>
        <v>36160</v>
      </c>
      <c r="BU429" s="51" t="n">
        <f aca="false">EOMONTH(BT429,1)</f>
        <v>36191</v>
      </c>
      <c r="BV429" s="51" t="n">
        <f aca="false">EOMONTH(BU429,1)</f>
        <v>36219</v>
      </c>
      <c r="BW429" s="51" t="n">
        <f aca="false">EOMONTH(BV429,1)</f>
        <v>36250</v>
      </c>
      <c r="BX429" s="52"/>
      <c r="BZ429" s="34" t="e">
        <f aca="false">MATCH(C429,Curves!$C$12:$C$433,0)</f>
        <v>#N/A</v>
      </c>
      <c r="CA429" s="34" t="n">
        <f aca="false">MATCH(CONCATENATE("NG ",TEXT($BM429,"mmm-yyyy")),Curves!$11:$11,0)</f>
        <v>20</v>
      </c>
      <c r="CB429" s="34" t="n">
        <f aca="false">MATCH(CONCATENATE("B ",TEXT($BM429,"mmm-yyyy")),Curves!$11:$11,0)</f>
        <v>8</v>
      </c>
      <c r="CC429" s="34" t="n">
        <f aca="false">MATCH(CONCATENATE("DISC ",TEXT($BM429,"mmm-yyyy")),Curves!$11:$11,0)</f>
        <v>32</v>
      </c>
      <c r="CD429" s="34"/>
      <c r="CE429" s="34" t="n">
        <f aca="false">MATCH(CONCATENATE("NG ",TEXT($BN429,"mmm-yyyy")),Curves!$11:$11,0)</f>
        <v>21</v>
      </c>
      <c r="CF429" s="34" t="n">
        <f aca="false">MATCH(CONCATENATE("B ",TEXT($BN429,"mmm-yyyy")),Curves!$11:$11,0)</f>
        <v>9</v>
      </c>
      <c r="CG429" s="34" t="n">
        <f aca="false">MATCH(CONCATENATE("DISC ",TEXT($BN429,"mmm-yyyy")),Curves!$11:$11,0)</f>
        <v>33</v>
      </c>
      <c r="CH429" s="34"/>
      <c r="CI429" s="34" t="n">
        <f aca="false">MATCH(CONCATENATE("NG ",TEXT($BO429,"mmm-yyyy")),Curves!$11:$11,0)</f>
        <v>22</v>
      </c>
      <c r="CJ429" s="34" t="n">
        <f aca="false">MATCH(CONCATENATE("B ",TEXT($BO429,"mmm-yyyy")),Curves!$11:$11,0)</f>
        <v>10</v>
      </c>
      <c r="CK429" s="34" t="n">
        <f aca="false">MATCH(CONCATENATE("DISC ",TEXT($BO429,"mmm-yyyy")),Curves!$11:$11,0)</f>
        <v>34</v>
      </c>
      <c r="CL429" s="34"/>
      <c r="CM429" s="34" t="n">
        <f aca="false">MATCH(CONCATENATE("NG ",TEXT($BP429,"mmm-yyyy")),Curves!$11:$11,0)</f>
        <v>23</v>
      </c>
      <c r="CN429" s="34" t="n">
        <f aca="false">MATCH(CONCATENATE("B ",TEXT($BP429,"mmm-yyyy")),Curves!$11:$11,0)</f>
        <v>11</v>
      </c>
      <c r="CO429" s="34" t="n">
        <f aca="false">MATCH(CONCATENATE("DISC ",TEXT($BP429,"mmm-yyyy")),Curves!$11:$11,0)</f>
        <v>35</v>
      </c>
      <c r="CP429" s="34"/>
      <c r="CQ429" s="34" t="n">
        <f aca="false">MATCH(CONCATENATE("NG ",TEXT($BQ429,"mmm-yyyy")),Curves!$11:$11,0)</f>
        <v>24</v>
      </c>
      <c r="CR429" s="34" t="n">
        <f aca="false">MATCH(CONCATENATE("B ",TEXT($BQ429,"mmm-yyyy")),Curves!$11:$11,0)</f>
        <v>12</v>
      </c>
      <c r="CS429" s="34" t="n">
        <f aca="false">MATCH(CONCATENATE("DISC ",TEXT($BQ429,"mmm-yyyy")),Curves!$11:$11,0)</f>
        <v>36</v>
      </c>
      <c r="CT429" s="34"/>
      <c r="CU429" s="34" t="n">
        <f aca="false">MATCH(CONCATENATE("NG ",TEXT($BR429,"mmm-yyyy")),Curves!$11:$11,0)</f>
        <v>25</v>
      </c>
      <c r="CV429" s="34" t="n">
        <f aca="false">MATCH(CONCATENATE("B ",TEXT($BR429,"mmm-yyyy")),Curves!$11:$11,0)</f>
        <v>13</v>
      </c>
      <c r="CW429" s="34" t="n">
        <f aca="false">MATCH(CONCATENATE("DISC ",TEXT($BR429,"mmm-yyyy")),Curves!$11:$11,0)</f>
        <v>37</v>
      </c>
      <c r="CX429" s="34"/>
      <c r="CY429" s="34" t="n">
        <f aca="false">MATCH(CONCATENATE("NG ",TEXT($BS429,"mmm-yyyy")),Curves!$11:$11,0)</f>
        <v>26</v>
      </c>
      <c r="CZ429" s="34" t="n">
        <f aca="false">MATCH(CONCATENATE("B ",TEXT($BS429,"mmm-yyyy")),Curves!$11:$11,0)</f>
        <v>14</v>
      </c>
      <c r="DA429" s="34" t="n">
        <f aca="false">MATCH(CONCATENATE("DISC ",TEXT($BS429,"mmm-yyyy")),Curves!$11:$11,0)</f>
        <v>38</v>
      </c>
      <c r="DB429" s="34"/>
      <c r="DC429" s="34" t="n">
        <f aca="false">MATCH(CONCATENATE("NG ",TEXT($BT429,"mmm-yyyy")),Curves!$11:$11,0)</f>
        <v>27</v>
      </c>
      <c r="DD429" s="34" t="n">
        <f aca="false">MATCH(CONCATENATE("B ",TEXT($BT429,"mmm-yyyy")),Curves!$11:$11,0)</f>
        <v>15</v>
      </c>
      <c r="DE429" s="34" t="n">
        <f aca="false">MATCH(CONCATENATE("DISC ",TEXT($BT429,"mmm-yyyy")),Curves!$11:$11,0)</f>
        <v>39</v>
      </c>
      <c r="DF429" s="34"/>
      <c r="DG429" s="34" t="n">
        <f aca="false">MATCH(CONCATENATE("NG ",TEXT($BU429,"mmm-yyyy")),Curves!$11:$11,0)</f>
        <v>28</v>
      </c>
      <c r="DH429" s="34" t="n">
        <f aca="false">MATCH(CONCATENATE("B ",TEXT($BU429,"mmm-yyyy")),Curves!$11:$11,0)</f>
        <v>16</v>
      </c>
      <c r="DI429" s="34" t="n">
        <f aca="false">MATCH(CONCATENATE("DISC ",TEXT($BU429,"mmm-yyyy")),Curves!$11:$11,0)</f>
        <v>40</v>
      </c>
      <c r="DK429" s="34" t="n">
        <f aca="false">MATCH(CONCATENATE("NG ",TEXT($BV429,"mmm-yyyy")),Curves!$11:$11,0)</f>
        <v>29</v>
      </c>
      <c r="DL429" s="34" t="n">
        <f aca="false">MATCH(CONCATENATE("B ",TEXT($BV429,"mmm-yyyy")),Curves!$11:$11,0)</f>
        <v>17</v>
      </c>
      <c r="DM429" s="34" t="n">
        <f aca="false">MATCH(CONCATENATE("DISC ",TEXT($BV429,"mmm-yyyy")),Curves!$11:$11,0)</f>
        <v>41</v>
      </c>
      <c r="DO429" s="34" t="n">
        <f aca="false">MATCH(CONCATENATE("NG ",TEXT($BW429,"mmm-yyyy")),Curves!$11:$11,0)</f>
        <v>30</v>
      </c>
      <c r="DP429" s="34" t="n">
        <f aca="false">MATCH(CONCATENATE("B ",TEXT($BW429,"mmm-yyyy")),Curves!$11:$11,0)</f>
        <v>18</v>
      </c>
      <c r="DQ429" s="34" t="n">
        <f aca="false">MATCH(CONCATENATE("DISC ",TEXT($BW429,"mmm-yyyy")),Curves!$11:$11,0)</f>
        <v>42</v>
      </c>
    </row>
    <row r="430" customFormat="false" ht="12.75" hidden="false" customHeight="false" outlineLevel="0" collapsed="false">
      <c r="B430" s="26" t="str">
        <f aca="false">IF(C430&lt;&gt;"",IF(C430&gt;=(WORKDAY(EOMONTH(C430,0)+1,-2)),EOMONTH(EOMONTH(C430,0)+1,0)+1,EOMONTH(C430,0)+1),"")</f>
        <v/>
      </c>
      <c r="C430" s="45" t="str">
        <f aca="false">IF(Curves!C439&lt;&gt;"",Curves!C439,"")</f>
        <v/>
      </c>
      <c r="D430" s="46"/>
      <c r="E430" s="47" t="e">
        <f aca="false">(T430+U430)*V430</f>
        <v>#N/A</v>
      </c>
      <c r="F430" s="47" t="e">
        <f aca="false">(X430+Y430)*Z430</f>
        <v>#N/A</v>
      </c>
      <c r="G430" s="47" t="e">
        <f aca="false">(AB430+AC430)*AD430</f>
        <v>#N/A</v>
      </c>
      <c r="H430" s="47" t="e">
        <f aca="false">(AF430+AG430)*AH430</f>
        <v>#N/A</v>
      </c>
      <c r="I430" s="47" t="e">
        <f aca="false">(AJ430+AK430)*AL430</f>
        <v>#N/A</v>
      </c>
      <c r="J430" s="47" t="e">
        <f aca="false">(AN430+AO430)*AP430</f>
        <v>#N/A</v>
      </c>
      <c r="K430" s="47" t="e">
        <f aca="false">(AR430+AS430)*AT430</f>
        <v>#N/A</v>
      </c>
      <c r="L430" s="47" t="e">
        <f aca="false">(AV430+AW430)*AX430</f>
        <v>#N/A</v>
      </c>
      <c r="M430" s="47" t="e">
        <f aca="false">(AZ430+BA430)*BB430</f>
        <v>#N/A</v>
      </c>
      <c r="N430" s="47" t="e">
        <f aca="false">(BD430+BE430)*BF430</f>
        <v>#N/A</v>
      </c>
      <c r="O430" s="48" t="e">
        <f aca="false">(BH430+BI430)*BJ430</f>
        <v>#N/A</v>
      </c>
      <c r="P430" s="49" t="e">
        <f aca="false">MAX(E430:O430)</f>
        <v>#N/A</v>
      </c>
      <c r="Q430" s="49" t="e">
        <f aca="false">MIN(O430)</f>
        <v>#N/A</v>
      </c>
      <c r="R430" s="50" t="e">
        <f aca="false">P430-Q430</f>
        <v>#N/A</v>
      </c>
      <c r="T430" s="31" t="e">
        <f aca="false">INDEX(Curves!$A$12:$AZ$907,$BZ430,CA430)</f>
        <v>#N/A</v>
      </c>
      <c r="U430" s="31" t="e">
        <f aca="false">INDEX(Curves!$A$12:$AZ$907,$BZ430,CB430)</f>
        <v>#N/A</v>
      </c>
      <c r="V430" s="31" t="e">
        <f aca="false">INDEX(Curves!$A$12:$AZ$907,$BZ430,CC430)</f>
        <v>#N/A</v>
      </c>
      <c r="W430" s="31"/>
      <c r="X430" s="31" t="e">
        <f aca="false">INDEX(Curves!$A$12:$AZ$907,$BZ430,CE430)</f>
        <v>#N/A</v>
      </c>
      <c r="Y430" s="31" t="e">
        <f aca="false">INDEX(Curves!$A$12:$AZ$907,$BZ430,CF430)</f>
        <v>#N/A</v>
      </c>
      <c r="Z430" s="31" t="e">
        <f aca="false">INDEX(Curves!$A$12:$AZ$907,$BZ430,CG430)</f>
        <v>#N/A</v>
      </c>
      <c r="AA430" s="31"/>
      <c r="AB430" s="31" t="e">
        <f aca="false">INDEX(Curves!$A$12:$AZ$907,$BZ430,CI430)</f>
        <v>#N/A</v>
      </c>
      <c r="AC430" s="31" t="e">
        <f aca="false">INDEX(Curves!$A$12:$AZ$907,$BZ430,CJ430)</f>
        <v>#N/A</v>
      </c>
      <c r="AD430" s="31" t="e">
        <f aca="false">INDEX(Curves!$A$12:$AZ$907,$BZ430,CK430)</f>
        <v>#N/A</v>
      </c>
      <c r="AE430" s="31"/>
      <c r="AF430" s="31" t="e">
        <f aca="false">INDEX(Curves!$A$12:$AZ$907,$BZ430,CM430)</f>
        <v>#N/A</v>
      </c>
      <c r="AG430" s="31" t="e">
        <f aca="false">INDEX(Curves!$A$12:$AZ$907,$BZ430,CN430)</f>
        <v>#N/A</v>
      </c>
      <c r="AH430" s="31" t="e">
        <f aca="false">INDEX(Curves!$A$12:$AZ$907,$BZ430,CO430)</f>
        <v>#N/A</v>
      </c>
      <c r="AI430" s="31"/>
      <c r="AJ430" s="31" t="e">
        <f aca="false">INDEX(Curves!$A$12:$AZ$907,$BZ430,CQ430)</f>
        <v>#N/A</v>
      </c>
      <c r="AK430" s="31" t="e">
        <f aca="false">INDEX(Curves!$A$12:$AZ$907,$BZ430,CR430)</f>
        <v>#N/A</v>
      </c>
      <c r="AL430" s="31" t="e">
        <f aca="false">INDEX(Curves!$A$12:$AZ$907,$BZ430,CS430)</f>
        <v>#N/A</v>
      </c>
      <c r="AM430" s="31"/>
      <c r="AN430" s="31" t="e">
        <f aca="false">INDEX(Curves!$A$12:$AZ$907,$BZ430,CU430)</f>
        <v>#N/A</v>
      </c>
      <c r="AO430" s="31" t="e">
        <f aca="false">INDEX(Curves!$A$12:$AZ$907,$BZ430,CV430)</f>
        <v>#N/A</v>
      </c>
      <c r="AP430" s="31" t="e">
        <f aca="false">INDEX(Curves!$A$12:$AZ$907,$BZ430,CW430)</f>
        <v>#N/A</v>
      </c>
      <c r="AQ430" s="31"/>
      <c r="AR430" s="31" t="e">
        <f aca="false">INDEX(Curves!$A$12:$AZ$907,$BZ430,CY430)</f>
        <v>#N/A</v>
      </c>
      <c r="AS430" s="31" t="e">
        <f aca="false">INDEX(Curves!$A$12:$AZ$907,$BZ430,CZ430)</f>
        <v>#N/A</v>
      </c>
      <c r="AT430" s="31" t="e">
        <f aca="false">INDEX(Curves!$A$12:$AZ$907,$BZ430,DA430)</f>
        <v>#N/A</v>
      </c>
      <c r="AU430" s="31"/>
      <c r="AV430" s="31" t="e">
        <f aca="false">INDEX(Curves!$A$12:$AZ$907,$BZ430,DC430)</f>
        <v>#N/A</v>
      </c>
      <c r="AW430" s="31" t="e">
        <f aca="false">INDEX(Curves!$A$12:$AZ$907,$BZ430,DD430)</f>
        <v>#N/A</v>
      </c>
      <c r="AX430" s="31" t="e">
        <f aca="false">INDEX(Curves!$A$12:$AZ$907,$BZ430,DE430)</f>
        <v>#N/A</v>
      </c>
      <c r="AY430" s="31"/>
      <c r="AZ430" s="31" t="e">
        <f aca="false">INDEX(Curves!$A$12:$AZ$907,$BZ430,DG430)</f>
        <v>#N/A</v>
      </c>
      <c r="BA430" s="31" t="e">
        <f aca="false">INDEX(Curves!$A$12:$AZ$907,$BZ430,DH430)</f>
        <v>#N/A</v>
      </c>
      <c r="BB430" s="31" t="e">
        <f aca="false">INDEX(Curves!$A$12:$AZ$907,$BZ430,DI430)</f>
        <v>#N/A</v>
      </c>
      <c r="BC430" s="31"/>
      <c r="BD430" s="31" t="e">
        <f aca="false">INDEX(Curves!$A$12:$AZ$907,$BZ430,DK430)</f>
        <v>#N/A</v>
      </c>
      <c r="BE430" s="31" t="e">
        <f aca="false">INDEX(Curves!$A$12:$AZ$907,$BZ430,DL430)</f>
        <v>#N/A</v>
      </c>
      <c r="BF430" s="31" t="e">
        <f aca="false">INDEX(Curves!$A$12:$AZ$907,$BZ430,DM430)</f>
        <v>#N/A</v>
      </c>
      <c r="BG430" s="31"/>
      <c r="BH430" s="31" t="e">
        <f aca="false">INDEX(Curves!$A$12:$AZ$907,$BZ430,DO430)</f>
        <v>#N/A</v>
      </c>
      <c r="BI430" s="31" t="e">
        <f aca="false">INDEX(Curves!$A$12:$AZ$907,$BZ430,DP430)</f>
        <v>#N/A</v>
      </c>
      <c r="BJ430" s="31" t="e">
        <f aca="false">INDEX(Curves!$A$12:$AZ$907,$BZ430,DQ430)</f>
        <v>#N/A</v>
      </c>
      <c r="BK430" s="0"/>
      <c r="BL430" s="0"/>
      <c r="BM430" s="51" t="n">
        <f aca="false">BM429</f>
        <v>35916</v>
      </c>
      <c r="BN430" s="51" t="n">
        <f aca="false">EOMONTH(BM430,1)</f>
        <v>35976</v>
      </c>
      <c r="BO430" s="51" t="n">
        <f aca="false">EOMONTH(BN430,1)</f>
        <v>36007</v>
      </c>
      <c r="BP430" s="51" t="n">
        <f aca="false">EOMONTH(BO430,1)</f>
        <v>36038</v>
      </c>
      <c r="BQ430" s="51" t="n">
        <f aca="false">EOMONTH(BP430,1)</f>
        <v>36068</v>
      </c>
      <c r="BR430" s="51" t="n">
        <f aca="false">EOMONTH(BQ430,1)</f>
        <v>36099</v>
      </c>
      <c r="BS430" s="51" t="n">
        <f aca="false">EOMONTH(BR430,1)</f>
        <v>36129</v>
      </c>
      <c r="BT430" s="51" t="n">
        <f aca="false">EOMONTH(BS430,1)</f>
        <v>36160</v>
      </c>
      <c r="BU430" s="51" t="n">
        <f aca="false">EOMONTH(BT430,1)</f>
        <v>36191</v>
      </c>
      <c r="BV430" s="51" t="n">
        <f aca="false">EOMONTH(BU430,1)</f>
        <v>36219</v>
      </c>
      <c r="BW430" s="51" t="n">
        <f aca="false">EOMONTH(BV430,1)</f>
        <v>36250</v>
      </c>
      <c r="BX430" s="52"/>
      <c r="BZ430" s="34" t="e">
        <f aca="false">MATCH(C430,Curves!$C$12:$C$433,0)</f>
        <v>#N/A</v>
      </c>
      <c r="CA430" s="34" t="n">
        <f aca="false">MATCH(CONCATENATE("NG ",TEXT($BM430,"mmm-yyyy")),Curves!$11:$11,0)</f>
        <v>20</v>
      </c>
      <c r="CB430" s="34" t="n">
        <f aca="false">MATCH(CONCATENATE("B ",TEXT($BM430,"mmm-yyyy")),Curves!$11:$11,0)</f>
        <v>8</v>
      </c>
      <c r="CC430" s="34" t="n">
        <f aca="false">MATCH(CONCATENATE("DISC ",TEXT($BM430,"mmm-yyyy")),Curves!$11:$11,0)</f>
        <v>32</v>
      </c>
      <c r="CD430" s="34"/>
      <c r="CE430" s="34" t="n">
        <f aca="false">MATCH(CONCATENATE("NG ",TEXT($BN430,"mmm-yyyy")),Curves!$11:$11,0)</f>
        <v>21</v>
      </c>
      <c r="CF430" s="34" t="n">
        <f aca="false">MATCH(CONCATENATE("B ",TEXT($BN430,"mmm-yyyy")),Curves!$11:$11,0)</f>
        <v>9</v>
      </c>
      <c r="CG430" s="34" t="n">
        <f aca="false">MATCH(CONCATENATE("DISC ",TEXT($BN430,"mmm-yyyy")),Curves!$11:$11,0)</f>
        <v>33</v>
      </c>
      <c r="CH430" s="34"/>
      <c r="CI430" s="34" t="n">
        <f aca="false">MATCH(CONCATENATE("NG ",TEXT($BO430,"mmm-yyyy")),Curves!$11:$11,0)</f>
        <v>22</v>
      </c>
      <c r="CJ430" s="34" t="n">
        <f aca="false">MATCH(CONCATENATE("B ",TEXT($BO430,"mmm-yyyy")),Curves!$11:$11,0)</f>
        <v>10</v>
      </c>
      <c r="CK430" s="34" t="n">
        <f aca="false">MATCH(CONCATENATE("DISC ",TEXT($BO430,"mmm-yyyy")),Curves!$11:$11,0)</f>
        <v>34</v>
      </c>
      <c r="CL430" s="34"/>
      <c r="CM430" s="34" t="n">
        <f aca="false">MATCH(CONCATENATE("NG ",TEXT($BP430,"mmm-yyyy")),Curves!$11:$11,0)</f>
        <v>23</v>
      </c>
      <c r="CN430" s="34" t="n">
        <f aca="false">MATCH(CONCATENATE("B ",TEXT($BP430,"mmm-yyyy")),Curves!$11:$11,0)</f>
        <v>11</v>
      </c>
      <c r="CO430" s="34" t="n">
        <f aca="false">MATCH(CONCATENATE("DISC ",TEXT($BP430,"mmm-yyyy")),Curves!$11:$11,0)</f>
        <v>35</v>
      </c>
      <c r="CP430" s="34"/>
      <c r="CQ430" s="34" t="n">
        <f aca="false">MATCH(CONCATENATE("NG ",TEXT($BQ430,"mmm-yyyy")),Curves!$11:$11,0)</f>
        <v>24</v>
      </c>
      <c r="CR430" s="34" t="n">
        <f aca="false">MATCH(CONCATENATE("B ",TEXT($BQ430,"mmm-yyyy")),Curves!$11:$11,0)</f>
        <v>12</v>
      </c>
      <c r="CS430" s="34" t="n">
        <f aca="false">MATCH(CONCATENATE("DISC ",TEXT($BQ430,"mmm-yyyy")),Curves!$11:$11,0)</f>
        <v>36</v>
      </c>
      <c r="CT430" s="34"/>
      <c r="CU430" s="34" t="n">
        <f aca="false">MATCH(CONCATENATE("NG ",TEXT($BR430,"mmm-yyyy")),Curves!$11:$11,0)</f>
        <v>25</v>
      </c>
      <c r="CV430" s="34" t="n">
        <f aca="false">MATCH(CONCATENATE("B ",TEXT($BR430,"mmm-yyyy")),Curves!$11:$11,0)</f>
        <v>13</v>
      </c>
      <c r="CW430" s="34" t="n">
        <f aca="false">MATCH(CONCATENATE("DISC ",TEXT($BR430,"mmm-yyyy")),Curves!$11:$11,0)</f>
        <v>37</v>
      </c>
      <c r="CX430" s="34"/>
      <c r="CY430" s="34" t="n">
        <f aca="false">MATCH(CONCATENATE("NG ",TEXT($BS430,"mmm-yyyy")),Curves!$11:$11,0)</f>
        <v>26</v>
      </c>
      <c r="CZ430" s="34" t="n">
        <f aca="false">MATCH(CONCATENATE("B ",TEXT($BS430,"mmm-yyyy")),Curves!$11:$11,0)</f>
        <v>14</v>
      </c>
      <c r="DA430" s="34" t="n">
        <f aca="false">MATCH(CONCATENATE("DISC ",TEXT($BS430,"mmm-yyyy")),Curves!$11:$11,0)</f>
        <v>38</v>
      </c>
      <c r="DB430" s="34"/>
      <c r="DC430" s="34" t="n">
        <f aca="false">MATCH(CONCATENATE("NG ",TEXT($BT430,"mmm-yyyy")),Curves!$11:$11,0)</f>
        <v>27</v>
      </c>
      <c r="DD430" s="34" t="n">
        <f aca="false">MATCH(CONCATENATE("B ",TEXT($BT430,"mmm-yyyy")),Curves!$11:$11,0)</f>
        <v>15</v>
      </c>
      <c r="DE430" s="34" t="n">
        <f aca="false">MATCH(CONCATENATE("DISC ",TEXT($BT430,"mmm-yyyy")),Curves!$11:$11,0)</f>
        <v>39</v>
      </c>
      <c r="DF430" s="34"/>
      <c r="DG430" s="34" t="n">
        <f aca="false">MATCH(CONCATENATE("NG ",TEXT($BU430,"mmm-yyyy")),Curves!$11:$11,0)</f>
        <v>28</v>
      </c>
      <c r="DH430" s="34" t="n">
        <f aca="false">MATCH(CONCATENATE("B ",TEXT($BU430,"mmm-yyyy")),Curves!$11:$11,0)</f>
        <v>16</v>
      </c>
      <c r="DI430" s="34" t="n">
        <f aca="false">MATCH(CONCATENATE("DISC ",TEXT($BU430,"mmm-yyyy")),Curves!$11:$11,0)</f>
        <v>40</v>
      </c>
      <c r="DK430" s="34" t="n">
        <f aca="false">MATCH(CONCATENATE("NG ",TEXT($BV430,"mmm-yyyy")),Curves!$11:$11,0)</f>
        <v>29</v>
      </c>
      <c r="DL430" s="34" t="n">
        <f aca="false">MATCH(CONCATENATE("B ",TEXT($BV430,"mmm-yyyy")),Curves!$11:$11,0)</f>
        <v>17</v>
      </c>
      <c r="DM430" s="34" t="n">
        <f aca="false">MATCH(CONCATENATE("DISC ",TEXT($BV430,"mmm-yyyy")),Curves!$11:$11,0)</f>
        <v>41</v>
      </c>
      <c r="DO430" s="34" t="n">
        <f aca="false">MATCH(CONCATENATE("NG ",TEXT($BW430,"mmm-yyyy")),Curves!$11:$11,0)</f>
        <v>30</v>
      </c>
      <c r="DP430" s="34" t="n">
        <f aca="false">MATCH(CONCATENATE("B ",TEXT($BW430,"mmm-yyyy")),Curves!$11:$11,0)</f>
        <v>18</v>
      </c>
      <c r="DQ430" s="34" t="n">
        <f aca="false">MATCH(CONCATENATE("DISC ",TEXT($BW430,"mmm-yyyy")),Curves!$11:$11,0)</f>
        <v>42</v>
      </c>
    </row>
    <row r="431" customFormat="false" ht="12.75" hidden="false" customHeight="false" outlineLevel="0" collapsed="false">
      <c r="B431" s="26" t="str">
        <f aca="false">IF(C431&lt;&gt;"",IF(C431&gt;=(WORKDAY(EOMONTH(C431,0)+1,-2)),EOMONTH(EOMONTH(C431,0)+1,0)+1,EOMONTH(C431,0)+1),"")</f>
        <v/>
      </c>
      <c r="C431" s="45" t="str">
        <f aca="false">IF(Curves!C440&lt;&gt;"",Curves!C440,"")</f>
        <v/>
      </c>
      <c r="D431" s="46"/>
      <c r="E431" s="47" t="e">
        <f aca="false">(T431+U431)*V431</f>
        <v>#N/A</v>
      </c>
      <c r="F431" s="47" t="e">
        <f aca="false">(X431+Y431)*Z431</f>
        <v>#N/A</v>
      </c>
      <c r="G431" s="47" t="e">
        <f aca="false">(AB431+AC431)*AD431</f>
        <v>#N/A</v>
      </c>
      <c r="H431" s="47" t="e">
        <f aca="false">(AF431+AG431)*AH431</f>
        <v>#N/A</v>
      </c>
      <c r="I431" s="47" t="e">
        <f aca="false">(AJ431+AK431)*AL431</f>
        <v>#N/A</v>
      </c>
      <c r="J431" s="47" t="e">
        <f aca="false">(AN431+AO431)*AP431</f>
        <v>#N/A</v>
      </c>
      <c r="K431" s="47" t="e">
        <f aca="false">(AR431+AS431)*AT431</f>
        <v>#N/A</v>
      </c>
      <c r="L431" s="47" t="e">
        <f aca="false">(AV431+AW431)*AX431</f>
        <v>#N/A</v>
      </c>
      <c r="M431" s="47" t="e">
        <f aca="false">(AZ431+BA431)*BB431</f>
        <v>#N/A</v>
      </c>
      <c r="N431" s="47" t="e">
        <f aca="false">(BD431+BE431)*BF431</f>
        <v>#N/A</v>
      </c>
      <c r="O431" s="48" t="e">
        <f aca="false">(BH431+BI431)*BJ431</f>
        <v>#N/A</v>
      </c>
      <c r="P431" s="49" t="e">
        <f aca="false">MAX(E431:O431)</f>
        <v>#N/A</v>
      </c>
      <c r="Q431" s="49" t="e">
        <f aca="false">MIN(O431)</f>
        <v>#N/A</v>
      </c>
      <c r="R431" s="50" t="e">
        <f aca="false">P431-Q431</f>
        <v>#N/A</v>
      </c>
      <c r="T431" s="31" t="e">
        <f aca="false">INDEX(Curves!$A$12:$AZ$907,$BZ431,CA431)</f>
        <v>#N/A</v>
      </c>
      <c r="U431" s="31" t="e">
        <f aca="false">INDEX(Curves!$A$12:$AZ$907,$BZ431,CB431)</f>
        <v>#N/A</v>
      </c>
      <c r="V431" s="31" t="e">
        <f aca="false">INDEX(Curves!$A$12:$AZ$907,$BZ431,CC431)</f>
        <v>#N/A</v>
      </c>
      <c r="W431" s="31"/>
      <c r="X431" s="31" t="e">
        <f aca="false">INDEX(Curves!$A$12:$AZ$907,$BZ431,CE431)</f>
        <v>#N/A</v>
      </c>
      <c r="Y431" s="31" t="e">
        <f aca="false">INDEX(Curves!$A$12:$AZ$907,$BZ431,CF431)</f>
        <v>#N/A</v>
      </c>
      <c r="Z431" s="31" t="e">
        <f aca="false">INDEX(Curves!$A$12:$AZ$907,$BZ431,CG431)</f>
        <v>#N/A</v>
      </c>
      <c r="AA431" s="31"/>
      <c r="AB431" s="31" t="e">
        <f aca="false">INDEX(Curves!$A$12:$AZ$907,$BZ431,CI431)</f>
        <v>#N/A</v>
      </c>
      <c r="AC431" s="31" t="e">
        <f aca="false">INDEX(Curves!$A$12:$AZ$907,$BZ431,CJ431)</f>
        <v>#N/A</v>
      </c>
      <c r="AD431" s="31" t="e">
        <f aca="false">INDEX(Curves!$A$12:$AZ$907,$BZ431,CK431)</f>
        <v>#N/A</v>
      </c>
      <c r="AE431" s="31"/>
      <c r="AF431" s="31" t="e">
        <f aca="false">INDEX(Curves!$A$12:$AZ$907,$BZ431,CM431)</f>
        <v>#N/A</v>
      </c>
      <c r="AG431" s="31" t="e">
        <f aca="false">INDEX(Curves!$A$12:$AZ$907,$BZ431,CN431)</f>
        <v>#N/A</v>
      </c>
      <c r="AH431" s="31" t="e">
        <f aca="false">INDEX(Curves!$A$12:$AZ$907,$BZ431,CO431)</f>
        <v>#N/A</v>
      </c>
      <c r="AI431" s="31"/>
      <c r="AJ431" s="31" t="e">
        <f aca="false">INDEX(Curves!$A$12:$AZ$907,$BZ431,CQ431)</f>
        <v>#N/A</v>
      </c>
      <c r="AK431" s="31" t="e">
        <f aca="false">INDEX(Curves!$A$12:$AZ$907,$BZ431,CR431)</f>
        <v>#N/A</v>
      </c>
      <c r="AL431" s="31" t="e">
        <f aca="false">INDEX(Curves!$A$12:$AZ$907,$BZ431,CS431)</f>
        <v>#N/A</v>
      </c>
      <c r="AM431" s="31"/>
      <c r="AN431" s="31" t="e">
        <f aca="false">INDEX(Curves!$A$12:$AZ$907,$BZ431,CU431)</f>
        <v>#N/A</v>
      </c>
      <c r="AO431" s="31" t="e">
        <f aca="false">INDEX(Curves!$A$12:$AZ$907,$BZ431,CV431)</f>
        <v>#N/A</v>
      </c>
      <c r="AP431" s="31" t="e">
        <f aca="false">INDEX(Curves!$A$12:$AZ$907,$BZ431,CW431)</f>
        <v>#N/A</v>
      </c>
      <c r="AQ431" s="31"/>
      <c r="AR431" s="31" t="e">
        <f aca="false">INDEX(Curves!$A$12:$AZ$907,$BZ431,CY431)</f>
        <v>#N/A</v>
      </c>
      <c r="AS431" s="31" t="e">
        <f aca="false">INDEX(Curves!$A$12:$AZ$907,$BZ431,CZ431)</f>
        <v>#N/A</v>
      </c>
      <c r="AT431" s="31" t="e">
        <f aca="false">INDEX(Curves!$A$12:$AZ$907,$BZ431,DA431)</f>
        <v>#N/A</v>
      </c>
      <c r="AU431" s="31"/>
      <c r="AV431" s="31" t="e">
        <f aca="false">INDEX(Curves!$A$12:$AZ$907,$BZ431,DC431)</f>
        <v>#N/A</v>
      </c>
      <c r="AW431" s="31" t="e">
        <f aca="false">INDEX(Curves!$A$12:$AZ$907,$BZ431,DD431)</f>
        <v>#N/A</v>
      </c>
      <c r="AX431" s="31" t="e">
        <f aca="false">INDEX(Curves!$A$12:$AZ$907,$BZ431,DE431)</f>
        <v>#N/A</v>
      </c>
      <c r="AY431" s="31"/>
      <c r="AZ431" s="31" t="e">
        <f aca="false">INDEX(Curves!$A$12:$AZ$907,$BZ431,DG431)</f>
        <v>#N/A</v>
      </c>
      <c r="BA431" s="31" t="e">
        <f aca="false">INDEX(Curves!$A$12:$AZ$907,$BZ431,DH431)</f>
        <v>#N/A</v>
      </c>
      <c r="BB431" s="31" t="e">
        <f aca="false">INDEX(Curves!$A$12:$AZ$907,$BZ431,DI431)</f>
        <v>#N/A</v>
      </c>
      <c r="BC431" s="31"/>
      <c r="BD431" s="31" t="e">
        <f aca="false">INDEX(Curves!$A$12:$AZ$907,$BZ431,DK431)</f>
        <v>#N/A</v>
      </c>
      <c r="BE431" s="31" t="e">
        <f aca="false">INDEX(Curves!$A$12:$AZ$907,$BZ431,DL431)</f>
        <v>#N/A</v>
      </c>
      <c r="BF431" s="31" t="e">
        <f aca="false">INDEX(Curves!$A$12:$AZ$907,$BZ431,DM431)</f>
        <v>#N/A</v>
      </c>
      <c r="BG431" s="31"/>
      <c r="BH431" s="31" t="e">
        <f aca="false">INDEX(Curves!$A$12:$AZ$907,$BZ431,DO431)</f>
        <v>#N/A</v>
      </c>
      <c r="BI431" s="31" t="e">
        <f aca="false">INDEX(Curves!$A$12:$AZ$907,$BZ431,DP431)</f>
        <v>#N/A</v>
      </c>
      <c r="BJ431" s="31" t="e">
        <f aca="false">INDEX(Curves!$A$12:$AZ$907,$BZ431,DQ431)</f>
        <v>#N/A</v>
      </c>
      <c r="BK431" s="0"/>
      <c r="BL431" s="0"/>
      <c r="BM431" s="51" t="n">
        <f aca="false">BM430</f>
        <v>35916</v>
      </c>
      <c r="BN431" s="51" t="n">
        <f aca="false">EOMONTH(BM431,1)</f>
        <v>35976</v>
      </c>
      <c r="BO431" s="51" t="n">
        <f aca="false">EOMONTH(BN431,1)</f>
        <v>36007</v>
      </c>
      <c r="BP431" s="51" t="n">
        <f aca="false">EOMONTH(BO431,1)</f>
        <v>36038</v>
      </c>
      <c r="BQ431" s="51" t="n">
        <f aca="false">EOMONTH(BP431,1)</f>
        <v>36068</v>
      </c>
      <c r="BR431" s="51" t="n">
        <f aca="false">EOMONTH(BQ431,1)</f>
        <v>36099</v>
      </c>
      <c r="BS431" s="51" t="n">
        <f aca="false">EOMONTH(BR431,1)</f>
        <v>36129</v>
      </c>
      <c r="BT431" s="51" t="n">
        <f aca="false">EOMONTH(BS431,1)</f>
        <v>36160</v>
      </c>
      <c r="BU431" s="51" t="n">
        <f aca="false">EOMONTH(BT431,1)</f>
        <v>36191</v>
      </c>
      <c r="BV431" s="51" t="n">
        <f aca="false">EOMONTH(BU431,1)</f>
        <v>36219</v>
      </c>
      <c r="BW431" s="51" t="n">
        <f aca="false">EOMONTH(BV431,1)</f>
        <v>36250</v>
      </c>
      <c r="BX431" s="52"/>
      <c r="BZ431" s="34" t="e">
        <f aca="false">MATCH(C431,Curves!$C$12:$C$433,0)</f>
        <v>#N/A</v>
      </c>
      <c r="CA431" s="34" t="n">
        <f aca="false">MATCH(CONCATENATE("NG ",TEXT($BM431,"mmm-yyyy")),Curves!$11:$11,0)</f>
        <v>20</v>
      </c>
      <c r="CB431" s="34" t="n">
        <f aca="false">MATCH(CONCATENATE("B ",TEXT($BM431,"mmm-yyyy")),Curves!$11:$11,0)</f>
        <v>8</v>
      </c>
      <c r="CC431" s="34" t="n">
        <f aca="false">MATCH(CONCATENATE("DISC ",TEXT($BM431,"mmm-yyyy")),Curves!$11:$11,0)</f>
        <v>32</v>
      </c>
      <c r="CD431" s="34"/>
      <c r="CE431" s="34" t="n">
        <f aca="false">MATCH(CONCATENATE("NG ",TEXT($BN431,"mmm-yyyy")),Curves!$11:$11,0)</f>
        <v>21</v>
      </c>
      <c r="CF431" s="34" t="n">
        <f aca="false">MATCH(CONCATENATE("B ",TEXT($BN431,"mmm-yyyy")),Curves!$11:$11,0)</f>
        <v>9</v>
      </c>
      <c r="CG431" s="34" t="n">
        <f aca="false">MATCH(CONCATENATE("DISC ",TEXT($BN431,"mmm-yyyy")),Curves!$11:$11,0)</f>
        <v>33</v>
      </c>
      <c r="CH431" s="34"/>
      <c r="CI431" s="34" t="n">
        <f aca="false">MATCH(CONCATENATE("NG ",TEXT($BO431,"mmm-yyyy")),Curves!$11:$11,0)</f>
        <v>22</v>
      </c>
      <c r="CJ431" s="34" t="n">
        <f aca="false">MATCH(CONCATENATE("B ",TEXT($BO431,"mmm-yyyy")),Curves!$11:$11,0)</f>
        <v>10</v>
      </c>
      <c r="CK431" s="34" t="n">
        <f aca="false">MATCH(CONCATENATE("DISC ",TEXT($BO431,"mmm-yyyy")),Curves!$11:$11,0)</f>
        <v>34</v>
      </c>
      <c r="CL431" s="34"/>
      <c r="CM431" s="34" t="n">
        <f aca="false">MATCH(CONCATENATE("NG ",TEXT($BP431,"mmm-yyyy")),Curves!$11:$11,0)</f>
        <v>23</v>
      </c>
      <c r="CN431" s="34" t="n">
        <f aca="false">MATCH(CONCATENATE("B ",TEXT($BP431,"mmm-yyyy")),Curves!$11:$11,0)</f>
        <v>11</v>
      </c>
      <c r="CO431" s="34" t="n">
        <f aca="false">MATCH(CONCATENATE("DISC ",TEXT($BP431,"mmm-yyyy")),Curves!$11:$11,0)</f>
        <v>35</v>
      </c>
      <c r="CP431" s="34"/>
      <c r="CQ431" s="34" t="n">
        <f aca="false">MATCH(CONCATENATE("NG ",TEXT($BQ431,"mmm-yyyy")),Curves!$11:$11,0)</f>
        <v>24</v>
      </c>
      <c r="CR431" s="34" t="n">
        <f aca="false">MATCH(CONCATENATE("B ",TEXT($BQ431,"mmm-yyyy")),Curves!$11:$11,0)</f>
        <v>12</v>
      </c>
      <c r="CS431" s="34" t="n">
        <f aca="false">MATCH(CONCATENATE("DISC ",TEXT($BQ431,"mmm-yyyy")),Curves!$11:$11,0)</f>
        <v>36</v>
      </c>
      <c r="CT431" s="34"/>
      <c r="CU431" s="34" t="n">
        <f aca="false">MATCH(CONCATENATE("NG ",TEXT($BR431,"mmm-yyyy")),Curves!$11:$11,0)</f>
        <v>25</v>
      </c>
      <c r="CV431" s="34" t="n">
        <f aca="false">MATCH(CONCATENATE("B ",TEXT($BR431,"mmm-yyyy")),Curves!$11:$11,0)</f>
        <v>13</v>
      </c>
      <c r="CW431" s="34" t="n">
        <f aca="false">MATCH(CONCATENATE("DISC ",TEXT($BR431,"mmm-yyyy")),Curves!$11:$11,0)</f>
        <v>37</v>
      </c>
      <c r="CX431" s="34"/>
      <c r="CY431" s="34" t="n">
        <f aca="false">MATCH(CONCATENATE("NG ",TEXT($BS431,"mmm-yyyy")),Curves!$11:$11,0)</f>
        <v>26</v>
      </c>
      <c r="CZ431" s="34" t="n">
        <f aca="false">MATCH(CONCATENATE("B ",TEXT($BS431,"mmm-yyyy")),Curves!$11:$11,0)</f>
        <v>14</v>
      </c>
      <c r="DA431" s="34" t="n">
        <f aca="false">MATCH(CONCATENATE("DISC ",TEXT($BS431,"mmm-yyyy")),Curves!$11:$11,0)</f>
        <v>38</v>
      </c>
      <c r="DB431" s="34"/>
      <c r="DC431" s="34" t="n">
        <f aca="false">MATCH(CONCATENATE("NG ",TEXT($BT431,"mmm-yyyy")),Curves!$11:$11,0)</f>
        <v>27</v>
      </c>
      <c r="DD431" s="34" t="n">
        <f aca="false">MATCH(CONCATENATE("B ",TEXT($BT431,"mmm-yyyy")),Curves!$11:$11,0)</f>
        <v>15</v>
      </c>
      <c r="DE431" s="34" t="n">
        <f aca="false">MATCH(CONCATENATE("DISC ",TEXT($BT431,"mmm-yyyy")),Curves!$11:$11,0)</f>
        <v>39</v>
      </c>
      <c r="DF431" s="34"/>
      <c r="DG431" s="34" t="n">
        <f aca="false">MATCH(CONCATENATE("NG ",TEXT($BU431,"mmm-yyyy")),Curves!$11:$11,0)</f>
        <v>28</v>
      </c>
      <c r="DH431" s="34" t="n">
        <f aca="false">MATCH(CONCATENATE("B ",TEXT($BU431,"mmm-yyyy")),Curves!$11:$11,0)</f>
        <v>16</v>
      </c>
      <c r="DI431" s="34" t="n">
        <f aca="false">MATCH(CONCATENATE("DISC ",TEXT($BU431,"mmm-yyyy")),Curves!$11:$11,0)</f>
        <v>40</v>
      </c>
      <c r="DK431" s="34" t="n">
        <f aca="false">MATCH(CONCATENATE("NG ",TEXT($BV431,"mmm-yyyy")),Curves!$11:$11,0)</f>
        <v>29</v>
      </c>
      <c r="DL431" s="34" t="n">
        <f aca="false">MATCH(CONCATENATE("B ",TEXT($BV431,"mmm-yyyy")),Curves!$11:$11,0)</f>
        <v>17</v>
      </c>
      <c r="DM431" s="34" t="n">
        <f aca="false">MATCH(CONCATENATE("DISC ",TEXT($BV431,"mmm-yyyy")),Curves!$11:$11,0)</f>
        <v>41</v>
      </c>
      <c r="DO431" s="34" t="n">
        <f aca="false">MATCH(CONCATENATE("NG ",TEXT($BW431,"mmm-yyyy")),Curves!$11:$11,0)</f>
        <v>30</v>
      </c>
      <c r="DP431" s="34" t="n">
        <f aca="false">MATCH(CONCATENATE("B ",TEXT($BW431,"mmm-yyyy")),Curves!$11:$11,0)</f>
        <v>18</v>
      </c>
      <c r="DQ431" s="34" t="n">
        <f aca="false">MATCH(CONCATENATE("DISC ",TEXT($BW431,"mmm-yyyy")),Curves!$11:$11,0)</f>
        <v>42</v>
      </c>
    </row>
    <row r="432" customFormat="false" ht="12.75" hidden="false" customHeight="false" outlineLevel="0" collapsed="false">
      <c r="B432" s="26" t="str">
        <f aca="false">IF(C432&lt;&gt;"",IF(C432&gt;=(WORKDAY(EOMONTH(C432,0)+1,-2)),EOMONTH(EOMONTH(C432,0)+1,0)+1,EOMONTH(C432,0)+1),"")</f>
        <v/>
      </c>
      <c r="C432" s="45" t="str">
        <f aca="false">IF(Curves!C441&lt;&gt;"",Curves!C441,"")</f>
        <v/>
      </c>
      <c r="D432" s="46"/>
      <c r="E432" s="47" t="e">
        <f aca="false">(T432+U432)*V432</f>
        <v>#N/A</v>
      </c>
      <c r="F432" s="47" t="e">
        <f aca="false">(X432+Y432)*Z432</f>
        <v>#N/A</v>
      </c>
      <c r="G432" s="47" t="e">
        <f aca="false">(AB432+AC432)*AD432</f>
        <v>#N/A</v>
      </c>
      <c r="H432" s="47" t="e">
        <f aca="false">(AF432+AG432)*AH432</f>
        <v>#N/A</v>
      </c>
      <c r="I432" s="47" t="e">
        <f aca="false">(AJ432+AK432)*AL432</f>
        <v>#N/A</v>
      </c>
      <c r="J432" s="47" t="e">
        <f aca="false">(AN432+AO432)*AP432</f>
        <v>#N/A</v>
      </c>
      <c r="K432" s="47" t="e">
        <f aca="false">(AR432+AS432)*AT432</f>
        <v>#N/A</v>
      </c>
      <c r="L432" s="47" t="e">
        <f aca="false">(AV432+AW432)*AX432</f>
        <v>#N/A</v>
      </c>
      <c r="M432" s="47" t="e">
        <f aca="false">(AZ432+BA432)*BB432</f>
        <v>#N/A</v>
      </c>
      <c r="N432" s="47" t="e">
        <f aca="false">(BD432+BE432)*BF432</f>
        <v>#N/A</v>
      </c>
      <c r="O432" s="48" t="e">
        <f aca="false">(BH432+BI432)*BJ432</f>
        <v>#N/A</v>
      </c>
      <c r="P432" s="49" t="e">
        <f aca="false">MAX(E432:O432)</f>
        <v>#N/A</v>
      </c>
      <c r="Q432" s="49" t="e">
        <f aca="false">MIN(O432)</f>
        <v>#N/A</v>
      </c>
      <c r="R432" s="50" t="e">
        <f aca="false">P432-Q432</f>
        <v>#N/A</v>
      </c>
      <c r="T432" s="31" t="e">
        <f aca="false">INDEX(Curves!$A$12:$AZ$907,$BZ432,CA432)</f>
        <v>#N/A</v>
      </c>
      <c r="U432" s="31" t="e">
        <f aca="false">INDEX(Curves!$A$12:$AZ$907,$BZ432,CB432)</f>
        <v>#N/A</v>
      </c>
      <c r="V432" s="31" t="e">
        <f aca="false">INDEX(Curves!$A$12:$AZ$907,$BZ432,CC432)</f>
        <v>#N/A</v>
      </c>
      <c r="W432" s="31"/>
      <c r="X432" s="31" t="e">
        <f aca="false">INDEX(Curves!$A$12:$AZ$907,$BZ432,CE432)</f>
        <v>#N/A</v>
      </c>
      <c r="Y432" s="31" t="e">
        <f aca="false">INDEX(Curves!$A$12:$AZ$907,$BZ432,CF432)</f>
        <v>#N/A</v>
      </c>
      <c r="Z432" s="31" t="e">
        <f aca="false">INDEX(Curves!$A$12:$AZ$907,$BZ432,CG432)</f>
        <v>#N/A</v>
      </c>
      <c r="AA432" s="31"/>
      <c r="AB432" s="31" t="e">
        <f aca="false">INDEX(Curves!$A$12:$AZ$907,$BZ432,CI432)</f>
        <v>#N/A</v>
      </c>
      <c r="AC432" s="31" t="e">
        <f aca="false">INDEX(Curves!$A$12:$AZ$907,$BZ432,CJ432)</f>
        <v>#N/A</v>
      </c>
      <c r="AD432" s="31" t="e">
        <f aca="false">INDEX(Curves!$A$12:$AZ$907,$BZ432,CK432)</f>
        <v>#N/A</v>
      </c>
      <c r="AE432" s="31"/>
      <c r="AF432" s="31" t="e">
        <f aca="false">INDEX(Curves!$A$12:$AZ$907,$BZ432,CM432)</f>
        <v>#N/A</v>
      </c>
      <c r="AG432" s="31" t="e">
        <f aca="false">INDEX(Curves!$A$12:$AZ$907,$BZ432,CN432)</f>
        <v>#N/A</v>
      </c>
      <c r="AH432" s="31" t="e">
        <f aca="false">INDEX(Curves!$A$12:$AZ$907,$BZ432,CO432)</f>
        <v>#N/A</v>
      </c>
      <c r="AI432" s="31"/>
      <c r="AJ432" s="31" t="e">
        <f aca="false">INDEX(Curves!$A$12:$AZ$907,$BZ432,CQ432)</f>
        <v>#N/A</v>
      </c>
      <c r="AK432" s="31" t="e">
        <f aca="false">INDEX(Curves!$A$12:$AZ$907,$BZ432,CR432)</f>
        <v>#N/A</v>
      </c>
      <c r="AL432" s="31" t="e">
        <f aca="false">INDEX(Curves!$A$12:$AZ$907,$BZ432,CS432)</f>
        <v>#N/A</v>
      </c>
      <c r="AM432" s="31"/>
      <c r="AN432" s="31" t="e">
        <f aca="false">INDEX(Curves!$A$12:$AZ$907,$BZ432,CU432)</f>
        <v>#N/A</v>
      </c>
      <c r="AO432" s="31" t="e">
        <f aca="false">INDEX(Curves!$A$12:$AZ$907,$BZ432,CV432)</f>
        <v>#N/A</v>
      </c>
      <c r="AP432" s="31" t="e">
        <f aca="false">INDEX(Curves!$A$12:$AZ$907,$BZ432,CW432)</f>
        <v>#N/A</v>
      </c>
      <c r="AQ432" s="31"/>
      <c r="AR432" s="31" t="e">
        <f aca="false">INDEX(Curves!$A$12:$AZ$907,$BZ432,CY432)</f>
        <v>#N/A</v>
      </c>
      <c r="AS432" s="31" t="e">
        <f aca="false">INDEX(Curves!$A$12:$AZ$907,$BZ432,CZ432)</f>
        <v>#N/A</v>
      </c>
      <c r="AT432" s="31" t="e">
        <f aca="false">INDEX(Curves!$A$12:$AZ$907,$BZ432,DA432)</f>
        <v>#N/A</v>
      </c>
      <c r="AU432" s="31"/>
      <c r="AV432" s="31" t="e">
        <f aca="false">INDEX(Curves!$A$12:$AZ$907,$BZ432,DC432)</f>
        <v>#N/A</v>
      </c>
      <c r="AW432" s="31" t="e">
        <f aca="false">INDEX(Curves!$A$12:$AZ$907,$BZ432,DD432)</f>
        <v>#N/A</v>
      </c>
      <c r="AX432" s="31" t="e">
        <f aca="false">INDEX(Curves!$A$12:$AZ$907,$BZ432,DE432)</f>
        <v>#N/A</v>
      </c>
      <c r="AY432" s="31"/>
      <c r="AZ432" s="31" t="e">
        <f aca="false">INDEX(Curves!$A$12:$AZ$907,$BZ432,DG432)</f>
        <v>#N/A</v>
      </c>
      <c r="BA432" s="31" t="e">
        <f aca="false">INDEX(Curves!$A$12:$AZ$907,$BZ432,DH432)</f>
        <v>#N/A</v>
      </c>
      <c r="BB432" s="31" t="e">
        <f aca="false">INDEX(Curves!$A$12:$AZ$907,$BZ432,DI432)</f>
        <v>#N/A</v>
      </c>
      <c r="BC432" s="31"/>
      <c r="BD432" s="31" t="e">
        <f aca="false">INDEX(Curves!$A$12:$AZ$907,$BZ432,DK432)</f>
        <v>#N/A</v>
      </c>
      <c r="BE432" s="31" t="e">
        <f aca="false">INDEX(Curves!$A$12:$AZ$907,$BZ432,DL432)</f>
        <v>#N/A</v>
      </c>
      <c r="BF432" s="31" t="e">
        <f aca="false">INDEX(Curves!$A$12:$AZ$907,$BZ432,DM432)</f>
        <v>#N/A</v>
      </c>
      <c r="BG432" s="31"/>
      <c r="BH432" s="31" t="e">
        <f aca="false">INDEX(Curves!$A$12:$AZ$907,$BZ432,DO432)</f>
        <v>#N/A</v>
      </c>
      <c r="BI432" s="31" t="e">
        <f aca="false">INDEX(Curves!$A$12:$AZ$907,$BZ432,DP432)</f>
        <v>#N/A</v>
      </c>
      <c r="BJ432" s="31" t="e">
        <f aca="false">INDEX(Curves!$A$12:$AZ$907,$BZ432,DQ432)</f>
        <v>#N/A</v>
      </c>
      <c r="BK432" s="0"/>
      <c r="BL432" s="0"/>
      <c r="BM432" s="51" t="n">
        <f aca="false">BM431</f>
        <v>35916</v>
      </c>
      <c r="BN432" s="51" t="n">
        <f aca="false">EOMONTH(BM432,1)</f>
        <v>35976</v>
      </c>
      <c r="BO432" s="51" t="n">
        <f aca="false">EOMONTH(BN432,1)</f>
        <v>36007</v>
      </c>
      <c r="BP432" s="51" t="n">
        <f aca="false">EOMONTH(BO432,1)</f>
        <v>36038</v>
      </c>
      <c r="BQ432" s="51" t="n">
        <f aca="false">EOMONTH(BP432,1)</f>
        <v>36068</v>
      </c>
      <c r="BR432" s="51" t="n">
        <f aca="false">EOMONTH(BQ432,1)</f>
        <v>36099</v>
      </c>
      <c r="BS432" s="51" t="n">
        <f aca="false">EOMONTH(BR432,1)</f>
        <v>36129</v>
      </c>
      <c r="BT432" s="51" t="n">
        <f aca="false">EOMONTH(BS432,1)</f>
        <v>36160</v>
      </c>
      <c r="BU432" s="51" t="n">
        <f aca="false">EOMONTH(BT432,1)</f>
        <v>36191</v>
      </c>
      <c r="BV432" s="51" t="n">
        <f aca="false">EOMONTH(BU432,1)</f>
        <v>36219</v>
      </c>
      <c r="BW432" s="51" t="n">
        <f aca="false">EOMONTH(BV432,1)</f>
        <v>36250</v>
      </c>
      <c r="BX432" s="52"/>
      <c r="BZ432" s="34" t="e">
        <f aca="false">MATCH(C432,Curves!$C$12:$C$433,0)</f>
        <v>#N/A</v>
      </c>
      <c r="CA432" s="34" t="n">
        <f aca="false">MATCH(CONCATENATE("NG ",TEXT($BM432,"mmm-yyyy")),Curves!$11:$11,0)</f>
        <v>20</v>
      </c>
      <c r="CB432" s="34" t="n">
        <f aca="false">MATCH(CONCATENATE("B ",TEXT($BM432,"mmm-yyyy")),Curves!$11:$11,0)</f>
        <v>8</v>
      </c>
      <c r="CC432" s="34" t="n">
        <f aca="false">MATCH(CONCATENATE("DISC ",TEXT($BM432,"mmm-yyyy")),Curves!$11:$11,0)</f>
        <v>32</v>
      </c>
      <c r="CD432" s="34"/>
      <c r="CE432" s="34" t="n">
        <f aca="false">MATCH(CONCATENATE("NG ",TEXT($BN432,"mmm-yyyy")),Curves!$11:$11,0)</f>
        <v>21</v>
      </c>
      <c r="CF432" s="34" t="n">
        <f aca="false">MATCH(CONCATENATE("B ",TEXT($BN432,"mmm-yyyy")),Curves!$11:$11,0)</f>
        <v>9</v>
      </c>
      <c r="CG432" s="34" t="n">
        <f aca="false">MATCH(CONCATENATE("DISC ",TEXT($BN432,"mmm-yyyy")),Curves!$11:$11,0)</f>
        <v>33</v>
      </c>
      <c r="CH432" s="34"/>
      <c r="CI432" s="34" t="n">
        <f aca="false">MATCH(CONCATENATE("NG ",TEXT($BO432,"mmm-yyyy")),Curves!$11:$11,0)</f>
        <v>22</v>
      </c>
      <c r="CJ432" s="34" t="n">
        <f aca="false">MATCH(CONCATENATE("B ",TEXT($BO432,"mmm-yyyy")),Curves!$11:$11,0)</f>
        <v>10</v>
      </c>
      <c r="CK432" s="34" t="n">
        <f aca="false">MATCH(CONCATENATE("DISC ",TEXT($BO432,"mmm-yyyy")),Curves!$11:$11,0)</f>
        <v>34</v>
      </c>
      <c r="CL432" s="34"/>
      <c r="CM432" s="34" t="n">
        <f aca="false">MATCH(CONCATENATE("NG ",TEXT($BP432,"mmm-yyyy")),Curves!$11:$11,0)</f>
        <v>23</v>
      </c>
      <c r="CN432" s="34" t="n">
        <f aca="false">MATCH(CONCATENATE("B ",TEXT($BP432,"mmm-yyyy")),Curves!$11:$11,0)</f>
        <v>11</v>
      </c>
      <c r="CO432" s="34" t="n">
        <f aca="false">MATCH(CONCATENATE("DISC ",TEXT($BP432,"mmm-yyyy")),Curves!$11:$11,0)</f>
        <v>35</v>
      </c>
      <c r="CP432" s="34"/>
      <c r="CQ432" s="34" t="n">
        <f aca="false">MATCH(CONCATENATE("NG ",TEXT($BQ432,"mmm-yyyy")),Curves!$11:$11,0)</f>
        <v>24</v>
      </c>
      <c r="CR432" s="34" t="n">
        <f aca="false">MATCH(CONCATENATE("B ",TEXT($BQ432,"mmm-yyyy")),Curves!$11:$11,0)</f>
        <v>12</v>
      </c>
      <c r="CS432" s="34" t="n">
        <f aca="false">MATCH(CONCATENATE("DISC ",TEXT($BQ432,"mmm-yyyy")),Curves!$11:$11,0)</f>
        <v>36</v>
      </c>
      <c r="CT432" s="34"/>
      <c r="CU432" s="34" t="n">
        <f aca="false">MATCH(CONCATENATE("NG ",TEXT($BR432,"mmm-yyyy")),Curves!$11:$11,0)</f>
        <v>25</v>
      </c>
      <c r="CV432" s="34" t="n">
        <f aca="false">MATCH(CONCATENATE("B ",TEXT($BR432,"mmm-yyyy")),Curves!$11:$11,0)</f>
        <v>13</v>
      </c>
      <c r="CW432" s="34" t="n">
        <f aca="false">MATCH(CONCATENATE("DISC ",TEXT($BR432,"mmm-yyyy")),Curves!$11:$11,0)</f>
        <v>37</v>
      </c>
      <c r="CX432" s="34"/>
      <c r="CY432" s="34" t="n">
        <f aca="false">MATCH(CONCATENATE("NG ",TEXT($BS432,"mmm-yyyy")),Curves!$11:$11,0)</f>
        <v>26</v>
      </c>
      <c r="CZ432" s="34" t="n">
        <f aca="false">MATCH(CONCATENATE("B ",TEXT($BS432,"mmm-yyyy")),Curves!$11:$11,0)</f>
        <v>14</v>
      </c>
      <c r="DA432" s="34" t="n">
        <f aca="false">MATCH(CONCATENATE("DISC ",TEXT($BS432,"mmm-yyyy")),Curves!$11:$11,0)</f>
        <v>38</v>
      </c>
      <c r="DB432" s="34"/>
      <c r="DC432" s="34" t="n">
        <f aca="false">MATCH(CONCATENATE("NG ",TEXT($BT432,"mmm-yyyy")),Curves!$11:$11,0)</f>
        <v>27</v>
      </c>
      <c r="DD432" s="34" t="n">
        <f aca="false">MATCH(CONCATENATE("B ",TEXT($BT432,"mmm-yyyy")),Curves!$11:$11,0)</f>
        <v>15</v>
      </c>
      <c r="DE432" s="34" t="n">
        <f aca="false">MATCH(CONCATENATE("DISC ",TEXT($BT432,"mmm-yyyy")),Curves!$11:$11,0)</f>
        <v>39</v>
      </c>
      <c r="DF432" s="34"/>
      <c r="DG432" s="34" t="n">
        <f aca="false">MATCH(CONCATENATE("NG ",TEXT($BU432,"mmm-yyyy")),Curves!$11:$11,0)</f>
        <v>28</v>
      </c>
      <c r="DH432" s="34" t="n">
        <f aca="false">MATCH(CONCATENATE("B ",TEXT($BU432,"mmm-yyyy")),Curves!$11:$11,0)</f>
        <v>16</v>
      </c>
      <c r="DI432" s="34" t="n">
        <f aca="false">MATCH(CONCATENATE("DISC ",TEXT($BU432,"mmm-yyyy")),Curves!$11:$11,0)</f>
        <v>40</v>
      </c>
      <c r="DK432" s="34" t="n">
        <f aca="false">MATCH(CONCATENATE("NG ",TEXT($BV432,"mmm-yyyy")),Curves!$11:$11,0)</f>
        <v>29</v>
      </c>
      <c r="DL432" s="34" t="n">
        <f aca="false">MATCH(CONCATENATE("B ",TEXT($BV432,"mmm-yyyy")),Curves!$11:$11,0)</f>
        <v>17</v>
      </c>
      <c r="DM432" s="34" t="n">
        <f aca="false">MATCH(CONCATENATE("DISC ",TEXT($BV432,"mmm-yyyy")),Curves!$11:$11,0)</f>
        <v>41</v>
      </c>
      <c r="DO432" s="34" t="n">
        <f aca="false">MATCH(CONCATENATE("NG ",TEXT($BW432,"mmm-yyyy")),Curves!$11:$11,0)</f>
        <v>30</v>
      </c>
      <c r="DP432" s="34" t="n">
        <f aca="false">MATCH(CONCATENATE("B ",TEXT($BW432,"mmm-yyyy")),Curves!$11:$11,0)</f>
        <v>18</v>
      </c>
      <c r="DQ432" s="34" t="n">
        <f aca="false">MATCH(CONCATENATE("DISC ",TEXT($BW432,"mmm-yyyy")),Curves!$11:$11,0)</f>
        <v>42</v>
      </c>
    </row>
    <row r="433" customFormat="false" ht="12.75" hidden="false" customHeight="false" outlineLevel="0" collapsed="false">
      <c r="B433" s="26" t="str">
        <f aca="false">IF(C433&lt;&gt;"",IF(C433&gt;=(WORKDAY(EOMONTH(C433,0)+1,-2)),EOMONTH(EOMONTH(C433,0)+1,0)+1,EOMONTH(C433,0)+1),"")</f>
        <v/>
      </c>
      <c r="C433" s="45" t="str">
        <f aca="false">IF(Curves!C442&lt;&gt;"",Curves!C442,"")</f>
        <v/>
      </c>
      <c r="D433" s="46"/>
      <c r="E433" s="47" t="e">
        <f aca="false">(T433+U433)*V433</f>
        <v>#N/A</v>
      </c>
      <c r="F433" s="47" t="e">
        <f aca="false">(X433+Y433)*Z433</f>
        <v>#N/A</v>
      </c>
      <c r="G433" s="47" t="e">
        <f aca="false">(AB433+AC433)*AD433</f>
        <v>#N/A</v>
      </c>
      <c r="H433" s="47" t="e">
        <f aca="false">(AF433+AG433)*AH433</f>
        <v>#N/A</v>
      </c>
      <c r="I433" s="47" t="e">
        <f aca="false">(AJ433+AK433)*AL433</f>
        <v>#N/A</v>
      </c>
      <c r="J433" s="47" t="e">
        <f aca="false">(AN433+AO433)*AP433</f>
        <v>#N/A</v>
      </c>
      <c r="K433" s="47" t="e">
        <f aca="false">(AR433+AS433)*AT433</f>
        <v>#N/A</v>
      </c>
      <c r="L433" s="47" t="e">
        <f aca="false">(AV433+AW433)*AX433</f>
        <v>#N/A</v>
      </c>
      <c r="M433" s="47" t="e">
        <f aca="false">(AZ433+BA433)*BB433</f>
        <v>#N/A</v>
      </c>
      <c r="N433" s="47" t="e">
        <f aca="false">(BD433+BE433)*BF433</f>
        <v>#N/A</v>
      </c>
      <c r="O433" s="48" t="e">
        <f aca="false">(BH433+BI433)*BJ433</f>
        <v>#N/A</v>
      </c>
      <c r="P433" s="49" t="e">
        <f aca="false">MAX(E433:O433)</f>
        <v>#N/A</v>
      </c>
      <c r="Q433" s="49" t="e">
        <f aca="false">MIN(O433)</f>
        <v>#N/A</v>
      </c>
      <c r="R433" s="50" t="e">
        <f aca="false">P433-Q433</f>
        <v>#N/A</v>
      </c>
      <c r="T433" s="31" t="e">
        <f aca="false">INDEX(Curves!$A$12:$AZ$907,$BZ433,CA433)</f>
        <v>#N/A</v>
      </c>
      <c r="U433" s="31" t="e">
        <f aca="false">INDEX(Curves!$A$12:$AZ$907,$BZ433,CB433)</f>
        <v>#N/A</v>
      </c>
      <c r="V433" s="31" t="e">
        <f aca="false">INDEX(Curves!$A$12:$AZ$907,$BZ433,CC433)</f>
        <v>#N/A</v>
      </c>
      <c r="W433" s="31"/>
      <c r="X433" s="31" t="e">
        <f aca="false">INDEX(Curves!$A$12:$AZ$907,$BZ433,CE433)</f>
        <v>#N/A</v>
      </c>
      <c r="Y433" s="31" t="e">
        <f aca="false">INDEX(Curves!$A$12:$AZ$907,$BZ433,CF433)</f>
        <v>#N/A</v>
      </c>
      <c r="Z433" s="31" t="e">
        <f aca="false">INDEX(Curves!$A$12:$AZ$907,$BZ433,CG433)</f>
        <v>#N/A</v>
      </c>
      <c r="AA433" s="31"/>
      <c r="AB433" s="31" t="e">
        <f aca="false">INDEX(Curves!$A$12:$AZ$907,$BZ433,CI433)</f>
        <v>#N/A</v>
      </c>
      <c r="AC433" s="31" t="e">
        <f aca="false">INDEX(Curves!$A$12:$AZ$907,$BZ433,CJ433)</f>
        <v>#N/A</v>
      </c>
      <c r="AD433" s="31" t="e">
        <f aca="false">INDEX(Curves!$A$12:$AZ$907,$BZ433,CK433)</f>
        <v>#N/A</v>
      </c>
      <c r="AE433" s="31"/>
      <c r="AF433" s="31" t="e">
        <f aca="false">INDEX(Curves!$A$12:$AZ$907,$BZ433,CM433)</f>
        <v>#N/A</v>
      </c>
      <c r="AG433" s="31" t="e">
        <f aca="false">INDEX(Curves!$A$12:$AZ$907,$BZ433,CN433)</f>
        <v>#N/A</v>
      </c>
      <c r="AH433" s="31" t="e">
        <f aca="false">INDEX(Curves!$A$12:$AZ$907,$BZ433,CO433)</f>
        <v>#N/A</v>
      </c>
      <c r="AI433" s="31"/>
      <c r="AJ433" s="31" t="e">
        <f aca="false">INDEX(Curves!$A$12:$AZ$907,$BZ433,CQ433)</f>
        <v>#N/A</v>
      </c>
      <c r="AK433" s="31" t="e">
        <f aca="false">INDEX(Curves!$A$12:$AZ$907,$BZ433,CR433)</f>
        <v>#N/A</v>
      </c>
      <c r="AL433" s="31" t="e">
        <f aca="false">INDEX(Curves!$A$12:$AZ$907,$BZ433,CS433)</f>
        <v>#N/A</v>
      </c>
      <c r="AM433" s="31"/>
      <c r="AN433" s="31" t="e">
        <f aca="false">INDEX(Curves!$A$12:$AZ$907,$BZ433,CU433)</f>
        <v>#N/A</v>
      </c>
      <c r="AO433" s="31" t="e">
        <f aca="false">INDEX(Curves!$A$12:$AZ$907,$BZ433,CV433)</f>
        <v>#N/A</v>
      </c>
      <c r="AP433" s="31" t="e">
        <f aca="false">INDEX(Curves!$A$12:$AZ$907,$BZ433,CW433)</f>
        <v>#N/A</v>
      </c>
      <c r="AQ433" s="31"/>
      <c r="AR433" s="31" t="e">
        <f aca="false">INDEX(Curves!$A$12:$AZ$907,$BZ433,CY433)</f>
        <v>#N/A</v>
      </c>
      <c r="AS433" s="31" t="e">
        <f aca="false">INDEX(Curves!$A$12:$AZ$907,$BZ433,CZ433)</f>
        <v>#N/A</v>
      </c>
      <c r="AT433" s="31" t="e">
        <f aca="false">INDEX(Curves!$A$12:$AZ$907,$BZ433,DA433)</f>
        <v>#N/A</v>
      </c>
      <c r="AU433" s="31"/>
      <c r="AV433" s="31" t="e">
        <f aca="false">INDEX(Curves!$A$12:$AZ$907,$BZ433,DC433)</f>
        <v>#N/A</v>
      </c>
      <c r="AW433" s="31" t="e">
        <f aca="false">INDEX(Curves!$A$12:$AZ$907,$BZ433,DD433)</f>
        <v>#N/A</v>
      </c>
      <c r="AX433" s="31" t="e">
        <f aca="false">INDEX(Curves!$A$12:$AZ$907,$BZ433,DE433)</f>
        <v>#N/A</v>
      </c>
      <c r="AY433" s="31"/>
      <c r="AZ433" s="31" t="e">
        <f aca="false">INDEX(Curves!$A$12:$AZ$907,$BZ433,DG433)</f>
        <v>#N/A</v>
      </c>
      <c r="BA433" s="31" t="e">
        <f aca="false">INDEX(Curves!$A$12:$AZ$907,$BZ433,DH433)</f>
        <v>#N/A</v>
      </c>
      <c r="BB433" s="31" t="e">
        <f aca="false">INDEX(Curves!$A$12:$AZ$907,$BZ433,DI433)</f>
        <v>#N/A</v>
      </c>
      <c r="BC433" s="31"/>
      <c r="BD433" s="31" t="e">
        <f aca="false">INDEX(Curves!$A$12:$AZ$907,$BZ433,DK433)</f>
        <v>#N/A</v>
      </c>
      <c r="BE433" s="31" t="e">
        <f aca="false">INDEX(Curves!$A$12:$AZ$907,$BZ433,DL433)</f>
        <v>#N/A</v>
      </c>
      <c r="BF433" s="31" t="e">
        <f aca="false">INDEX(Curves!$A$12:$AZ$907,$BZ433,DM433)</f>
        <v>#N/A</v>
      </c>
      <c r="BG433" s="31"/>
      <c r="BH433" s="31" t="e">
        <f aca="false">INDEX(Curves!$A$12:$AZ$907,$BZ433,DO433)</f>
        <v>#N/A</v>
      </c>
      <c r="BI433" s="31" t="e">
        <f aca="false">INDEX(Curves!$A$12:$AZ$907,$BZ433,DP433)</f>
        <v>#N/A</v>
      </c>
      <c r="BJ433" s="31" t="e">
        <f aca="false">INDEX(Curves!$A$12:$AZ$907,$BZ433,DQ433)</f>
        <v>#N/A</v>
      </c>
      <c r="BK433" s="0"/>
      <c r="BL433" s="0"/>
      <c r="BM433" s="51" t="n">
        <f aca="false">BM432</f>
        <v>35916</v>
      </c>
      <c r="BN433" s="51" t="n">
        <f aca="false">EOMONTH(BM433,1)</f>
        <v>35976</v>
      </c>
      <c r="BO433" s="51" t="n">
        <f aca="false">EOMONTH(BN433,1)</f>
        <v>36007</v>
      </c>
      <c r="BP433" s="51" t="n">
        <f aca="false">EOMONTH(BO433,1)</f>
        <v>36038</v>
      </c>
      <c r="BQ433" s="51" t="n">
        <f aca="false">EOMONTH(BP433,1)</f>
        <v>36068</v>
      </c>
      <c r="BR433" s="51" t="n">
        <f aca="false">EOMONTH(BQ433,1)</f>
        <v>36099</v>
      </c>
      <c r="BS433" s="51" t="n">
        <f aca="false">EOMONTH(BR433,1)</f>
        <v>36129</v>
      </c>
      <c r="BT433" s="51" t="n">
        <f aca="false">EOMONTH(BS433,1)</f>
        <v>36160</v>
      </c>
      <c r="BU433" s="51" t="n">
        <f aca="false">EOMONTH(BT433,1)</f>
        <v>36191</v>
      </c>
      <c r="BV433" s="51" t="n">
        <f aca="false">EOMONTH(BU433,1)</f>
        <v>36219</v>
      </c>
      <c r="BW433" s="51" t="n">
        <f aca="false">EOMONTH(BV433,1)</f>
        <v>36250</v>
      </c>
      <c r="BX433" s="52"/>
      <c r="BZ433" s="34" t="e">
        <f aca="false">MATCH(C433,Curves!$C$12:$C$433,0)</f>
        <v>#N/A</v>
      </c>
      <c r="CA433" s="34" t="n">
        <f aca="false">MATCH(CONCATENATE("NG ",TEXT($BM433,"mmm-yyyy")),Curves!$11:$11,0)</f>
        <v>20</v>
      </c>
      <c r="CB433" s="34" t="n">
        <f aca="false">MATCH(CONCATENATE("B ",TEXT($BM433,"mmm-yyyy")),Curves!$11:$11,0)</f>
        <v>8</v>
      </c>
      <c r="CC433" s="34" t="n">
        <f aca="false">MATCH(CONCATENATE("DISC ",TEXT($BM433,"mmm-yyyy")),Curves!$11:$11,0)</f>
        <v>32</v>
      </c>
      <c r="CD433" s="34"/>
      <c r="CE433" s="34" t="n">
        <f aca="false">MATCH(CONCATENATE("NG ",TEXT($BN433,"mmm-yyyy")),Curves!$11:$11,0)</f>
        <v>21</v>
      </c>
      <c r="CF433" s="34" t="n">
        <f aca="false">MATCH(CONCATENATE("B ",TEXT($BN433,"mmm-yyyy")),Curves!$11:$11,0)</f>
        <v>9</v>
      </c>
      <c r="CG433" s="34" t="n">
        <f aca="false">MATCH(CONCATENATE("DISC ",TEXT($BN433,"mmm-yyyy")),Curves!$11:$11,0)</f>
        <v>33</v>
      </c>
      <c r="CH433" s="34"/>
      <c r="CI433" s="34" t="n">
        <f aca="false">MATCH(CONCATENATE("NG ",TEXT($BO433,"mmm-yyyy")),Curves!$11:$11,0)</f>
        <v>22</v>
      </c>
      <c r="CJ433" s="34" t="n">
        <f aca="false">MATCH(CONCATENATE("B ",TEXT($BO433,"mmm-yyyy")),Curves!$11:$11,0)</f>
        <v>10</v>
      </c>
      <c r="CK433" s="34" t="n">
        <f aca="false">MATCH(CONCATENATE("DISC ",TEXT($BO433,"mmm-yyyy")),Curves!$11:$11,0)</f>
        <v>34</v>
      </c>
      <c r="CL433" s="34"/>
      <c r="CM433" s="34" t="n">
        <f aca="false">MATCH(CONCATENATE("NG ",TEXT($BP433,"mmm-yyyy")),Curves!$11:$11,0)</f>
        <v>23</v>
      </c>
      <c r="CN433" s="34" t="n">
        <f aca="false">MATCH(CONCATENATE("B ",TEXT($BP433,"mmm-yyyy")),Curves!$11:$11,0)</f>
        <v>11</v>
      </c>
      <c r="CO433" s="34" t="n">
        <f aca="false">MATCH(CONCATENATE("DISC ",TEXT($BP433,"mmm-yyyy")),Curves!$11:$11,0)</f>
        <v>35</v>
      </c>
      <c r="CP433" s="34"/>
      <c r="CQ433" s="34" t="n">
        <f aca="false">MATCH(CONCATENATE("NG ",TEXT($BQ433,"mmm-yyyy")),Curves!$11:$11,0)</f>
        <v>24</v>
      </c>
      <c r="CR433" s="34" t="n">
        <f aca="false">MATCH(CONCATENATE("B ",TEXT($BQ433,"mmm-yyyy")),Curves!$11:$11,0)</f>
        <v>12</v>
      </c>
      <c r="CS433" s="34" t="n">
        <f aca="false">MATCH(CONCATENATE("DISC ",TEXT($BQ433,"mmm-yyyy")),Curves!$11:$11,0)</f>
        <v>36</v>
      </c>
      <c r="CT433" s="34"/>
      <c r="CU433" s="34" t="n">
        <f aca="false">MATCH(CONCATENATE("NG ",TEXT($BR433,"mmm-yyyy")),Curves!$11:$11,0)</f>
        <v>25</v>
      </c>
      <c r="CV433" s="34" t="n">
        <f aca="false">MATCH(CONCATENATE("B ",TEXT($BR433,"mmm-yyyy")),Curves!$11:$11,0)</f>
        <v>13</v>
      </c>
      <c r="CW433" s="34" t="n">
        <f aca="false">MATCH(CONCATENATE("DISC ",TEXT($BR433,"mmm-yyyy")),Curves!$11:$11,0)</f>
        <v>37</v>
      </c>
      <c r="CX433" s="34"/>
      <c r="CY433" s="34" t="n">
        <f aca="false">MATCH(CONCATENATE("NG ",TEXT($BS433,"mmm-yyyy")),Curves!$11:$11,0)</f>
        <v>26</v>
      </c>
      <c r="CZ433" s="34" t="n">
        <f aca="false">MATCH(CONCATENATE("B ",TEXT($BS433,"mmm-yyyy")),Curves!$11:$11,0)</f>
        <v>14</v>
      </c>
      <c r="DA433" s="34" t="n">
        <f aca="false">MATCH(CONCATENATE("DISC ",TEXT($BS433,"mmm-yyyy")),Curves!$11:$11,0)</f>
        <v>38</v>
      </c>
      <c r="DB433" s="34"/>
      <c r="DC433" s="34" t="n">
        <f aca="false">MATCH(CONCATENATE("NG ",TEXT($BT433,"mmm-yyyy")),Curves!$11:$11,0)</f>
        <v>27</v>
      </c>
      <c r="DD433" s="34" t="n">
        <f aca="false">MATCH(CONCATENATE("B ",TEXT($BT433,"mmm-yyyy")),Curves!$11:$11,0)</f>
        <v>15</v>
      </c>
      <c r="DE433" s="34" t="n">
        <f aca="false">MATCH(CONCATENATE("DISC ",TEXT($BT433,"mmm-yyyy")),Curves!$11:$11,0)</f>
        <v>39</v>
      </c>
      <c r="DF433" s="34"/>
      <c r="DG433" s="34" t="n">
        <f aca="false">MATCH(CONCATENATE("NG ",TEXT($BU433,"mmm-yyyy")),Curves!$11:$11,0)</f>
        <v>28</v>
      </c>
      <c r="DH433" s="34" t="n">
        <f aca="false">MATCH(CONCATENATE("B ",TEXT($BU433,"mmm-yyyy")),Curves!$11:$11,0)</f>
        <v>16</v>
      </c>
      <c r="DI433" s="34" t="n">
        <f aca="false">MATCH(CONCATENATE("DISC ",TEXT($BU433,"mmm-yyyy")),Curves!$11:$11,0)</f>
        <v>40</v>
      </c>
      <c r="DK433" s="34" t="n">
        <f aca="false">MATCH(CONCATENATE("NG ",TEXT($BV433,"mmm-yyyy")),Curves!$11:$11,0)</f>
        <v>29</v>
      </c>
      <c r="DL433" s="34" t="n">
        <f aca="false">MATCH(CONCATENATE("B ",TEXT($BV433,"mmm-yyyy")),Curves!$11:$11,0)</f>
        <v>17</v>
      </c>
      <c r="DM433" s="34" t="n">
        <f aca="false">MATCH(CONCATENATE("DISC ",TEXT($BV433,"mmm-yyyy")),Curves!$11:$11,0)</f>
        <v>41</v>
      </c>
      <c r="DO433" s="34" t="n">
        <f aca="false">MATCH(CONCATENATE("NG ",TEXT($BW433,"mmm-yyyy")),Curves!$11:$11,0)</f>
        <v>30</v>
      </c>
      <c r="DP433" s="34" t="n">
        <f aca="false">MATCH(CONCATENATE("B ",TEXT($BW433,"mmm-yyyy")),Curves!$11:$11,0)</f>
        <v>18</v>
      </c>
      <c r="DQ433" s="34" t="n">
        <f aca="false">MATCH(CONCATENATE("DISC ",TEXT($BW433,"mmm-yyyy")),Curves!$11:$11,0)</f>
        <v>42</v>
      </c>
    </row>
    <row r="434" customFormat="false" ht="12.75" hidden="false" customHeight="false" outlineLevel="0" collapsed="false">
      <c r="B434" s="26" t="str">
        <f aca="false">IF(C434&lt;&gt;"",IF(C434&gt;=(WORKDAY(EOMONTH(C434,0)+1,-2)),EOMONTH(EOMONTH(C434,0)+1,0)+1,EOMONTH(C434,0)+1),"")</f>
        <v/>
      </c>
      <c r="C434" s="45" t="str">
        <f aca="false">IF(Curves!C443&lt;&gt;"",Curves!C443,"")</f>
        <v/>
      </c>
      <c r="D434" s="46"/>
      <c r="E434" s="47" t="e">
        <f aca="false">(T434+U434)*V434</f>
        <v>#N/A</v>
      </c>
      <c r="F434" s="47" t="e">
        <f aca="false">(X434+Y434)*Z434</f>
        <v>#N/A</v>
      </c>
      <c r="G434" s="47" t="e">
        <f aca="false">(AB434+AC434)*AD434</f>
        <v>#N/A</v>
      </c>
      <c r="H434" s="47" t="e">
        <f aca="false">(AF434+AG434)*AH434</f>
        <v>#N/A</v>
      </c>
      <c r="I434" s="47" t="e">
        <f aca="false">(AJ434+AK434)*AL434</f>
        <v>#N/A</v>
      </c>
      <c r="J434" s="47" t="e">
        <f aca="false">(AN434+AO434)*AP434</f>
        <v>#N/A</v>
      </c>
      <c r="K434" s="47" t="e">
        <f aca="false">(AR434+AS434)*AT434</f>
        <v>#N/A</v>
      </c>
      <c r="L434" s="47" t="e">
        <f aca="false">(AV434+AW434)*AX434</f>
        <v>#N/A</v>
      </c>
      <c r="M434" s="47" t="e">
        <f aca="false">(AZ434+BA434)*BB434</f>
        <v>#N/A</v>
      </c>
      <c r="N434" s="47" t="e">
        <f aca="false">(BD434+BE434)*BF434</f>
        <v>#N/A</v>
      </c>
      <c r="O434" s="48" t="e">
        <f aca="false">(BH434+BI434)*BJ434</f>
        <v>#N/A</v>
      </c>
      <c r="P434" s="49" t="e">
        <f aca="false">MAX(E434:O434)</f>
        <v>#N/A</v>
      </c>
      <c r="Q434" s="49" t="e">
        <f aca="false">MIN(O434)</f>
        <v>#N/A</v>
      </c>
      <c r="R434" s="50" t="e">
        <f aca="false">P434-Q434</f>
        <v>#N/A</v>
      </c>
      <c r="T434" s="31" t="e">
        <f aca="false">INDEX(Curves!$A$12:$AZ$907,$BZ434,CA434)</f>
        <v>#N/A</v>
      </c>
      <c r="U434" s="31" t="e">
        <f aca="false">INDEX(Curves!$A$12:$AZ$907,$BZ434,CB434)</f>
        <v>#N/A</v>
      </c>
      <c r="V434" s="31" t="e">
        <f aca="false">INDEX(Curves!$A$12:$AZ$907,$BZ434,CC434)</f>
        <v>#N/A</v>
      </c>
      <c r="W434" s="31"/>
      <c r="X434" s="31" t="e">
        <f aca="false">INDEX(Curves!$A$12:$AZ$907,$BZ434,CE434)</f>
        <v>#N/A</v>
      </c>
      <c r="Y434" s="31" t="e">
        <f aca="false">INDEX(Curves!$A$12:$AZ$907,$BZ434,CF434)</f>
        <v>#N/A</v>
      </c>
      <c r="Z434" s="31" t="e">
        <f aca="false">INDEX(Curves!$A$12:$AZ$907,$BZ434,CG434)</f>
        <v>#N/A</v>
      </c>
      <c r="AA434" s="31"/>
      <c r="AB434" s="31" t="e">
        <f aca="false">INDEX(Curves!$A$12:$AZ$907,$BZ434,CI434)</f>
        <v>#N/A</v>
      </c>
      <c r="AC434" s="31" t="e">
        <f aca="false">INDEX(Curves!$A$12:$AZ$907,$BZ434,CJ434)</f>
        <v>#N/A</v>
      </c>
      <c r="AD434" s="31" t="e">
        <f aca="false">INDEX(Curves!$A$12:$AZ$907,$BZ434,CK434)</f>
        <v>#N/A</v>
      </c>
      <c r="AE434" s="31"/>
      <c r="AF434" s="31" t="e">
        <f aca="false">INDEX(Curves!$A$12:$AZ$907,$BZ434,CM434)</f>
        <v>#N/A</v>
      </c>
      <c r="AG434" s="31" t="e">
        <f aca="false">INDEX(Curves!$A$12:$AZ$907,$BZ434,CN434)</f>
        <v>#N/A</v>
      </c>
      <c r="AH434" s="31" t="e">
        <f aca="false">INDEX(Curves!$A$12:$AZ$907,$BZ434,CO434)</f>
        <v>#N/A</v>
      </c>
      <c r="AI434" s="31"/>
      <c r="AJ434" s="31" t="e">
        <f aca="false">INDEX(Curves!$A$12:$AZ$907,$BZ434,CQ434)</f>
        <v>#N/A</v>
      </c>
      <c r="AK434" s="31" t="e">
        <f aca="false">INDEX(Curves!$A$12:$AZ$907,$BZ434,CR434)</f>
        <v>#N/A</v>
      </c>
      <c r="AL434" s="31" t="e">
        <f aca="false">INDEX(Curves!$A$12:$AZ$907,$BZ434,CS434)</f>
        <v>#N/A</v>
      </c>
      <c r="AM434" s="31"/>
      <c r="AN434" s="31" t="e">
        <f aca="false">INDEX(Curves!$A$12:$AZ$907,$BZ434,CU434)</f>
        <v>#N/A</v>
      </c>
      <c r="AO434" s="31" t="e">
        <f aca="false">INDEX(Curves!$A$12:$AZ$907,$BZ434,CV434)</f>
        <v>#N/A</v>
      </c>
      <c r="AP434" s="31" t="e">
        <f aca="false">INDEX(Curves!$A$12:$AZ$907,$BZ434,CW434)</f>
        <v>#N/A</v>
      </c>
      <c r="AQ434" s="31"/>
      <c r="AR434" s="31" t="e">
        <f aca="false">INDEX(Curves!$A$12:$AZ$907,$BZ434,CY434)</f>
        <v>#N/A</v>
      </c>
      <c r="AS434" s="31" t="e">
        <f aca="false">INDEX(Curves!$A$12:$AZ$907,$BZ434,CZ434)</f>
        <v>#N/A</v>
      </c>
      <c r="AT434" s="31" t="e">
        <f aca="false">INDEX(Curves!$A$12:$AZ$907,$BZ434,DA434)</f>
        <v>#N/A</v>
      </c>
      <c r="AU434" s="31"/>
      <c r="AV434" s="31" t="e">
        <f aca="false">INDEX(Curves!$A$12:$AZ$907,$BZ434,DC434)</f>
        <v>#N/A</v>
      </c>
      <c r="AW434" s="31" t="e">
        <f aca="false">INDEX(Curves!$A$12:$AZ$907,$BZ434,DD434)</f>
        <v>#N/A</v>
      </c>
      <c r="AX434" s="31" t="e">
        <f aca="false">INDEX(Curves!$A$12:$AZ$907,$BZ434,DE434)</f>
        <v>#N/A</v>
      </c>
      <c r="AY434" s="31"/>
      <c r="AZ434" s="31" t="e">
        <f aca="false">INDEX(Curves!$A$12:$AZ$907,$BZ434,DG434)</f>
        <v>#N/A</v>
      </c>
      <c r="BA434" s="31" t="e">
        <f aca="false">INDEX(Curves!$A$12:$AZ$907,$BZ434,DH434)</f>
        <v>#N/A</v>
      </c>
      <c r="BB434" s="31" t="e">
        <f aca="false">INDEX(Curves!$A$12:$AZ$907,$BZ434,DI434)</f>
        <v>#N/A</v>
      </c>
      <c r="BC434" s="31"/>
      <c r="BD434" s="31" t="e">
        <f aca="false">INDEX(Curves!$A$12:$AZ$907,$BZ434,DK434)</f>
        <v>#N/A</v>
      </c>
      <c r="BE434" s="31" t="e">
        <f aca="false">INDEX(Curves!$A$12:$AZ$907,$BZ434,DL434)</f>
        <v>#N/A</v>
      </c>
      <c r="BF434" s="31" t="e">
        <f aca="false">INDEX(Curves!$A$12:$AZ$907,$BZ434,DM434)</f>
        <v>#N/A</v>
      </c>
      <c r="BG434" s="31"/>
      <c r="BH434" s="31" t="e">
        <f aca="false">INDEX(Curves!$A$12:$AZ$907,$BZ434,DO434)</f>
        <v>#N/A</v>
      </c>
      <c r="BI434" s="31" t="e">
        <f aca="false">INDEX(Curves!$A$12:$AZ$907,$BZ434,DP434)</f>
        <v>#N/A</v>
      </c>
      <c r="BJ434" s="31" t="e">
        <f aca="false">INDEX(Curves!$A$12:$AZ$907,$BZ434,DQ434)</f>
        <v>#N/A</v>
      </c>
      <c r="BK434" s="0"/>
      <c r="BL434" s="0"/>
      <c r="BM434" s="51" t="n">
        <f aca="false">BM433</f>
        <v>35916</v>
      </c>
      <c r="BN434" s="51" t="n">
        <f aca="false">EOMONTH(BM434,1)</f>
        <v>35976</v>
      </c>
      <c r="BO434" s="51" t="n">
        <f aca="false">EOMONTH(BN434,1)</f>
        <v>36007</v>
      </c>
      <c r="BP434" s="51" t="n">
        <f aca="false">EOMONTH(BO434,1)</f>
        <v>36038</v>
      </c>
      <c r="BQ434" s="51" t="n">
        <f aca="false">EOMONTH(BP434,1)</f>
        <v>36068</v>
      </c>
      <c r="BR434" s="51" t="n">
        <f aca="false">EOMONTH(BQ434,1)</f>
        <v>36099</v>
      </c>
      <c r="BS434" s="51" t="n">
        <f aca="false">EOMONTH(BR434,1)</f>
        <v>36129</v>
      </c>
      <c r="BT434" s="51" t="n">
        <f aca="false">EOMONTH(BS434,1)</f>
        <v>36160</v>
      </c>
      <c r="BU434" s="51" t="n">
        <f aca="false">EOMONTH(BT434,1)</f>
        <v>36191</v>
      </c>
      <c r="BV434" s="51" t="n">
        <f aca="false">EOMONTH(BU434,1)</f>
        <v>36219</v>
      </c>
      <c r="BW434" s="51" t="n">
        <f aca="false">EOMONTH(BV434,1)</f>
        <v>36250</v>
      </c>
      <c r="BX434" s="52"/>
      <c r="BZ434" s="34" t="e">
        <f aca="false">MATCH(C434,Curves!$C$12:$C$433,0)</f>
        <v>#N/A</v>
      </c>
      <c r="CA434" s="34" t="n">
        <f aca="false">MATCH(CONCATENATE("NG ",TEXT($BM434,"mmm-yyyy")),Curves!$11:$11,0)</f>
        <v>20</v>
      </c>
      <c r="CB434" s="34" t="n">
        <f aca="false">MATCH(CONCATENATE("B ",TEXT($BM434,"mmm-yyyy")),Curves!$11:$11,0)</f>
        <v>8</v>
      </c>
      <c r="CC434" s="34" t="n">
        <f aca="false">MATCH(CONCATENATE("DISC ",TEXT($BM434,"mmm-yyyy")),Curves!$11:$11,0)</f>
        <v>32</v>
      </c>
      <c r="CD434" s="34"/>
      <c r="CE434" s="34" t="n">
        <f aca="false">MATCH(CONCATENATE("NG ",TEXT($BN434,"mmm-yyyy")),Curves!$11:$11,0)</f>
        <v>21</v>
      </c>
      <c r="CF434" s="34" t="n">
        <f aca="false">MATCH(CONCATENATE("B ",TEXT($BN434,"mmm-yyyy")),Curves!$11:$11,0)</f>
        <v>9</v>
      </c>
      <c r="CG434" s="34" t="n">
        <f aca="false">MATCH(CONCATENATE("DISC ",TEXT($BN434,"mmm-yyyy")),Curves!$11:$11,0)</f>
        <v>33</v>
      </c>
      <c r="CH434" s="34"/>
      <c r="CI434" s="34" t="n">
        <f aca="false">MATCH(CONCATENATE("NG ",TEXT($BO434,"mmm-yyyy")),Curves!$11:$11,0)</f>
        <v>22</v>
      </c>
      <c r="CJ434" s="34" t="n">
        <f aca="false">MATCH(CONCATENATE("B ",TEXT($BO434,"mmm-yyyy")),Curves!$11:$11,0)</f>
        <v>10</v>
      </c>
      <c r="CK434" s="34" t="n">
        <f aca="false">MATCH(CONCATENATE("DISC ",TEXT($BO434,"mmm-yyyy")),Curves!$11:$11,0)</f>
        <v>34</v>
      </c>
      <c r="CL434" s="34"/>
      <c r="CM434" s="34" t="n">
        <f aca="false">MATCH(CONCATENATE("NG ",TEXT($BP434,"mmm-yyyy")),Curves!$11:$11,0)</f>
        <v>23</v>
      </c>
      <c r="CN434" s="34" t="n">
        <f aca="false">MATCH(CONCATENATE("B ",TEXT($BP434,"mmm-yyyy")),Curves!$11:$11,0)</f>
        <v>11</v>
      </c>
      <c r="CO434" s="34" t="n">
        <f aca="false">MATCH(CONCATENATE("DISC ",TEXT($BP434,"mmm-yyyy")),Curves!$11:$11,0)</f>
        <v>35</v>
      </c>
      <c r="CP434" s="34"/>
      <c r="CQ434" s="34" t="n">
        <f aca="false">MATCH(CONCATENATE("NG ",TEXT($BQ434,"mmm-yyyy")),Curves!$11:$11,0)</f>
        <v>24</v>
      </c>
      <c r="CR434" s="34" t="n">
        <f aca="false">MATCH(CONCATENATE("B ",TEXT($BQ434,"mmm-yyyy")),Curves!$11:$11,0)</f>
        <v>12</v>
      </c>
      <c r="CS434" s="34" t="n">
        <f aca="false">MATCH(CONCATENATE("DISC ",TEXT($BQ434,"mmm-yyyy")),Curves!$11:$11,0)</f>
        <v>36</v>
      </c>
      <c r="CT434" s="34"/>
      <c r="CU434" s="34" t="n">
        <f aca="false">MATCH(CONCATENATE("NG ",TEXT($BR434,"mmm-yyyy")),Curves!$11:$11,0)</f>
        <v>25</v>
      </c>
      <c r="CV434" s="34" t="n">
        <f aca="false">MATCH(CONCATENATE("B ",TEXT($BR434,"mmm-yyyy")),Curves!$11:$11,0)</f>
        <v>13</v>
      </c>
      <c r="CW434" s="34" t="n">
        <f aca="false">MATCH(CONCATENATE("DISC ",TEXT($BR434,"mmm-yyyy")),Curves!$11:$11,0)</f>
        <v>37</v>
      </c>
      <c r="CX434" s="34"/>
      <c r="CY434" s="34" t="n">
        <f aca="false">MATCH(CONCATENATE("NG ",TEXT($BS434,"mmm-yyyy")),Curves!$11:$11,0)</f>
        <v>26</v>
      </c>
      <c r="CZ434" s="34" t="n">
        <f aca="false">MATCH(CONCATENATE("B ",TEXT($BS434,"mmm-yyyy")),Curves!$11:$11,0)</f>
        <v>14</v>
      </c>
      <c r="DA434" s="34" t="n">
        <f aca="false">MATCH(CONCATENATE("DISC ",TEXT($BS434,"mmm-yyyy")),Curves!$11:$11,0)</f>
        <v>38</v>
      </c>
      <c r="DB434" s="34"/>
      <c r="DC434" s="34" t="n">
        <f aca="false">MATCH(CONCATENATE("NG ",TEXT($BT434,"mmm-yyyy")),Curves!$11:$11,0)</f>
        <v>27</v>
      </c>
      <c r="DD434" s="34" t="n">
        <f aca="false">MATCH(CONCATENATE("B ",TEXT($BT434,"mmm-yyyy")),Curves!$11:$11,0)</f>
        <v>15</v>
      </c>
      <c r="DE434" s="34" t="n">
        <f aca="false">MATCH(CONCATENATE("DISC ",TEXT($BT434,"mmm-yyyy")),Curves!$11:$11,0)</f>
        <v>39</v>
      </c>
      <c r="DF434" s="34"/>
      <c r="DG434" s="34" t="n">
        <f aca="false">MATCH(CONCATENATE("NG ",TEXT($BU434,"mmm-yyyy")),Curves!$11:$11,0)</f>
        <v>28</v>
      </c>
      <c r="DH434" s="34" t="n">
        <f aca="false">MATCH(CONCATENATE("B ",TEXT($BU434,"mmm-yyyy")),Curves!$11:$11,0)</f>
        <v>16</v>
      </c>
      <c r="DI434" s="34" t="n">
        <f aca="false">MATCH(CONCATENATE("DISC ",TEXT($BU434,"mmm-yyyy")),Curves!$11:$11,0)</f>
        <v>40</v>
      </c>
      <c r="DK434" s="34" t="n">
        <f aca="false">MATCH(CONCATENATE("NG ",TEXT($BV434,"mmm-yyyy")),Curves!$11:$11,0)</f>
        <v>29</v>
      </c>
      <c r="DL434" s="34" t="n">
        <f aca="false">MATCH(CONCATENATE("B ",TEXT($BV434,"mmm-yyyy")),Curves!$11:$11,0)</f>
        <v>17</v>
      </c>
      <c r="DM434" s="34" t="n">
        <f aca="false">MATCH(CONCATENATE("DISC ",TEXT($BV434,"mmm-yyyy")),Curves!$11:$11,0)</f>
        <v>41</v>
      </c>
      <c r="DO434" s="34" t="n">
        <f aca="false">MATCH(CONCATENATE("NG ",TEXT($BW434,"mmm-yyyy")),Curves!$11:$11,0)</f>
        <v>30</v>
      </c>
      <c r="DP434" s="34" t="n">
        <f aca="false">MATCH(CONCATENATE("B ",TEXT($BW434,"mmm-yyyy")),Curves!$11:$11,0)</f>
        <v>18</v>
      </c>
      <c r="DQ434" s="34" t="n">
        <f aca="false">MATCH(CONCATENATE("DISC ",TEXT($BW434,"mmm-yyyy")),Curves!$11:$11,0)</f>
        <v>42</v>
      </c>
    </row>
    <row r="435" customFormat="false" ht="12.75" hidden="false" customHeight="false" outlineLevel="0" collapsed="false">
      <c r="B435" s="26" t="str">
        <f aca="false">IF(C435&lt;&gt;"",IF(C435&gt;=(WORKDAY(EOMONTH(C435,0)+1,-2)),EOMONTH(EOMONTH(C435,0)+1,0)+1,EOMONTH(C435,0)+1),"")</f>
        <v/>
      </c>
      <c r="C435" s="45" t="str">
        <f aca="false">IF(Curves!C444&lt;&gt;"",Curves!C444,"")</f>
        <v/>
      </c>
      <c r="D435" s="46"/>
      <c r="E435" s="47" t="e">
        <f aca="false">(T435+U435)*V435</f>
        <v>#N/A</v>
      </c>
      <c r="F435" s="47" t="e">
        <f aca="false">(X435+Y435)*Z435</f>
        <v>#N/A</v>
      </c>
      <c r="G435" s="47" t="e">
        <f aca="false">(AB435+AC435)*AD435</f>
        <v>#N/A</v>
      </c>
      <c r="H435" s="47" t="e">
        <f aca="false">(AF435+AG435)*AH435</f>
        <v>#N/A</v>
      </c>
      <c r="I435" s="47" t="e">
        <f aca="false">(AJ435+AK435)*AL435</f>
        <v>#N/A</v>
      </c>
      <c r="J435" s="47" t="e">
        <f aca="false">(AN435+AO435)*AP435</f>
        <v>#N/A</v>
      </c>
      <c r="K435" s="47" t="e">
        <f aca="false">(AR435+AS435)*AT435</f>
        <v>#N/A</v>
      </c>
      <c r="L435" s="47" t="e">
        <f aca="false">(AV435+AW435)*AX435</f>
        <v>#N/A</v>
      </c>
      <c r="M435" s="47" t="e">
        <f aca="false">(AZ435+BA435)*BB435</f>
        <v>#N/A</v>
      </c>
      <c r="N435" s="47" t="e">
        <f aca="false">(BD435+BE435)*BF435</f>
        <v>#N/A</v>
      </c>
      <c r="O435" s="48" t="e">
        <f aca="false">(BH435+BI435)*BJ435</f>
        <v>#N/A</v>
      </c>
      <c r="P435" s="49" t="e">
        <f aca="false">MAX(E435:O435)</f>
        <v>#N/A</v>
      </c>
      <c r="Q435" s="49" t="e">
        <f aca="false">MIN(O435)</f>
        <v>#N/A</v>
      </c>
      <c r="R435" s="50" t="e">
        <f aca="false">P435-Q435</f>
        <v>#N/A</v>
      </c>
      <c r="T435" s="31" t="e">
        <f aca="false">INDEX(Curves!$A$12:$AZ$907,$BZ435,CA435)</f>
        <v>#N/A</v>
      </c>
      <c r="U435" s="31" t="e">
        <f aca="false">INDEX(Curves!$A$12:$AZ$907,$BZ435,CB435)</f>
        <v>#N/A</v>
      </c>
      <c r="V435" s="31" t="e">
        <f aca="false">INDEX(Curves!$A$12:$AZ$907,$BZ435,CC435)</f>
        <v>#N/A</v>
      </c>
      <c r="W435" s="31"/>
      <c r="X435" s="31" t="e">
        <f aca="false">INDEX(Curves!$A$12:$AZ$907,$BZ435,CE435)</f>
        <v>#N/A</v>
      </c>
      <c r="Y435" s="31" t="e">
        <f aca="false">INDEX(Curves!$A$12:$AZ$907,$BZ435,CF435)</f>
        <v>#N/A</v>
      </c>
      <c r="Z435" s="31" t="e">
        <f aca="false">INDEX(Curves!$A$12:$AZ$907,$BZ435,CG435)</f>
        <v>#N/A</v>
      </c>
      <c r="AA435" s="31"/>
      <c r="AB435" s="31" t="e">
        <f aca="false">INDEX(Curves!$A$12:$AZ$907,$BZ435,CI435)</f>
        <v>#N/A</v>
      </c>
      <c r="AC435" s="31" t="e">
        <f aca="false">INDEX(Curves!$A$12:$AZ$907,$BZ435,CJ435)</f>
        <v>#N/A</v>
      </c>
      <c r="AD435" s="31" t="e">
        <f aca="false">INDEX(Curves!$A$12:$AZ$907,$BZ435,CK435)</f>
        <v>#N/A</v>
      </c>
      <c r="AE435" s="31"/>
      <c r="AF435" s="31" t="e">
        <f aca="false">INDEX(Curves!$A$12:$AZ$907,$BZ435,CM435)</f>
        <v>#N/A</v>
      </c>
      <c r="AG435" s="31" t="e">
        <f aca="false">INDEX(Curves!$A$12:$AZ$907,$BZ435,CN435)</f>
        <v>#N/A</v>
      </c>
      <c r="AH435" s="31" t="e">
        <f aca="false">INDEX(Curves!$A$12:$AZ$907,$BZ435,CO435)</f>
        <v>#N/A</v>
      </c>
      <c r="AI435" s="31"/>
      <c r="AJ435" s="31" t="e">
        <f aca="false">INDEX(Curves!$A$12:$AZ$907,$BZ435,CQ435)</f>
        <v>#N/A</v>
      </c>
      <c r="AK435" s="31" t="e">
        <f aca="false">INDEX(Curves!$A$12:$AZ$907,$BZ435,CR435)</f>
        <v>#N/A</v>
      </c>
      <c r="AL435" s="31" t="e">
        <f aca="false">INDEX(Curves!$A$12:$AZ$907,$BZ435,CS435)</f>
        <v>#N/A</v>
      </c>
      <c r="AM435" s="31"/>
      <c r="AN435" s="31" t="e">
        <f aca="false">INDEX(Curves!$A$12:$AZ$907,$BZ435,CU435)</f>
        <v>#N/A</v>
      </c>
      <c r="AO435" s="31" t="e">
        <f aca="false">INDEX(Curves!$A$12:$AZ$907,$BZ435,CV435)</f>
        <v>#N/A</v>
      </c>
      <c r="AP435" s="31" t="e">
        <f aca="false">INDEX(Curves!$A$12:$AZ$907,$BZ435,CW435)</f>
        <v>#N/A</v>
      </c>
      <c r="AQ435" s="31"/>
      <c r="AR435" s="31" t="e">
        <f aca="false">INDEX(Curves!$A$12:$AZ$907,$BZ435,CY435)</f>
        <v>#N/A</v>
      </c>
      <c r="AS435" s="31" t="e">
        <f aca="false">INDEX(Curves!$A$12:$AZ$907,$BZ435,CZ435)</f>
        <v>#N/A</v>
      </c>
      <c r="AT435" s="31" t="e">
        <f aca="false">INDEX(Curves!$A$12:$AZ$907,$BZ435,DA435)</f>
        <v>#N/A</v>
      </c>
      <c r="AU435" s="31"/>
      <c r="AV435" s="31" t="e">
        <f aca="false">INDEX(Curves!$A$12:$AZ$907,$BZ435,DC435)</f>
        <v>#N/A</v>
      </c>
      <c r="AW435" s="31" t="e">
        <f aca="false">INDEX(Curves!$A$12:$AZ$907,$BZ435,DD435)</f>
        <v>#N/A</v>
      </c>
      <c r="AX435" s="31" t="e">
        <f aca="false">INDEX(Curves!$A$12:$AZ$907,$BZ435,DE435)</f>
        <v>#N/A</v>
      </c>
      <c r="AY435" s="31"/>
      <c r="AZ435" s="31" t="e">
        <f aca="false">INDEX(Curves!$A$12:$AZ$907,$BZ435,DG435)</f>
        <v>#N/A</v>
      </c>
      <c r="BA435" s="31" t="e">
        <f aca="false">INDEX(Curves!$A$12:$AZ$907,$BZ435,DH435)</f>
        <v>#N/A</v>
      </c>
      <c r="BB435" s="31" t="e">
        <f aca="false">INDEX(Curves!$A$12:$AZ$907,$BZ435,DI435)</f>
        <v>#N/A</v>
      </c>
      <c r="BC435" s="31"/>
      <c r="BD435" s="31" t="e">
        <f aca="false">INDEX(Curves!$A$12:$AZ$907,$BZ435,DK435)</f>
        <v>#N/A</v>
      </c>
      <c r="BE435" s="31" t="e">
        <f aca="false">INDEX(Curves!$A$12:$AZ$907,$BZ435,DL435)</f>
        <v>#N/A</v>
      </c>
      <c r="BF435" s="31" t="e">
        <f aca="false">INDEX(Curves!$A$12:$AZ$907,$BZ435,DM435)</f>
        <v>#N/A</v>
      </c>
      <c r="BG435" s="31"/>
      <c r="BH435" s="31" t="e">
        <f aca="false">INDEX(Curves!$A$12:$AZ$907,$BZ435,DO435)</f>
        <v>#N/A</v>
      </c>
      <c r="BI435" s="31" t="e">
        <f aca="false">INDEX(Curves!$A$12:$AZ$907,$BZ435,DP435)</f>
        <v>#N/A</v>
      </c>
      <c r="BJ435" s="31" t="e">
        <f aca="false">INDEX(Curves!$A$12:$AZ$907,$BZ435,DQ435)</f>
        <v>#N/A</v>
      </c>
      <c r="BK435" s="0"/>
      <c r="BL435" s="0"/>
      <c r="BM435" s="51" t="n">
        <f aca="false">BM434</f>
        <v>35916</v>
      </c>
      <c r="BN435" s="51" t="n">
        <f aca="false">EOMONTH(BM435,1)</f>
        <v>35976</v>
      </c>
      <c r="BO435" s="51" t="n">
        <f aca="false">EOMONTH(BN435,1)</f>
        <v>36007</v>
      </c>
      <c r="BP435" s="51" t="n">
        <f aca="false">EOMONTH(BO435,1)</f>
        <v>36038</v>
      </c>
      <c r="BQ435" s="51" t="n">
        <f aca="false">EOMONTH(BP435,1)</f>
        <v>36068</v>
      </c>
      <c r="BR435" s="51" t="n">
        <f aca="false">EOMONTH(BQ435,1)</f>
        <v>36099</v>
      </c>
      <c r="BS435" s="51" t="n">
        <f aca="false">EOMONTH(BR435,1)</f>
        <v>36129</v>
      </c>
      <c r="BT435" s="51" t="n">
        <f aca="false">EOMONTH(BS435,1)</f>
        <v>36160</v>
      </c>
      <c r="BU435" s="51" t="n">
        <f aca="false">EOMONTH(BT435,1)</f>
        <v>36191</v>
      </c>
      <c r="BV435" s="51" t="n">
        <f aca="false">EOMONTH(BU435,1)</f>
        <v>36219</v>
      </c>
      <c r="BW435" s="51" t="n">
        <f aca="false">EOMONTH(BV435,1)</f>
        <v>36250</v>
      </c>
      <c r="BX435" s="52"/>
      <c r="BZ435" s="34" t="e">
        <f aca="false">MATCH(C435,Curves!$C$12:$C$433,0)</f>
        <v>#N/A</v>
      </c>
      <c r="CA435" s="34" t="n">
        <f aca="false">MATCH(CONCATENATE("NG ",TEXT($BM435,"mmm-yyyy")),Curves!$11:$11,0)</f>
        <v>20</v>
      </c>
      <c r="CB435" s="34" t="n">
        <f aca="false">MATCH(CONCATENATE("B ",TEXT($BM435,"mmm-yyyy")),Curves!$11:$11,0)</f>
        <v>8</v>
      </c>
      <c r="CC435" s="34" t="n">
        <f aca="false">MATCH(CONCATENATE("DISC ",TEXT($BM435,"mmm-yyyy")),Curves!$11:$11,0)</f>
        <v>32</v>
      </c>
      <c r="CD435" s="34"/>
      <c r="CE435" s="34" t="n">
        <f aca="false">MATCH(CONCATENATE("NG ",TEXT($BN435,"mmm-yyyy")),Curves!$11:$11,0)</f>
        <v>21</v>
      </c>
      <c r="CF435" s="34" t="n">
        <f aca="false">MATCH(CONCATENATE("B ",TEXT($BN435,"mmm-yyyy")),Curves!$11:$11,0)</f>
        <v>9</v>
      </c>
      <c r="CG435" s="34" t="n">
        <f aca="false">MATCH(CONCATENATE("DISC ",TEXT($BN435,"mmm-yyyy")),Curves!$11:$11,0)</f>
        <v>33</v>
      </c>
      <c r="CH435" s="34"/>
      <c r="CI435" s="34" t="n">
        <f aca="false">MATCH(CONCATENATE("NG ",TEXT($BO435,"mmm-yyyy")),Curves!$11:$11,0)</f>
        <v>22</v>
      </c>
      <c r="CJ435" s="34" t="n">
        <f aca="false">MATCH(CONCATENATE("B ",TEXT($BO435,"mmm-yyyy")),Curves!$11:$11,0)</f>
        <v>10</v>
      </c>
      <c r="CK435" s="34" t="n">
        <f aca="false">MATCH(CONCATENATE("DISC ",TEXT($BO435,"mmm-yyyy")),Curves!$11:$11,0)</f>
        <v>34</v>
      </c>
      <c r="CL435" s="34"/>
      <c r="CM435" s="34" t="n">
        <f aca="false">MATCH(CONCATENATE("NG ",TEXT($BP435,"mmm-yyyy")),Curves!$11:$11,0)</f>
        <v>23</v>
      </c>
      <c r="CN435" s="34" t="n">
        <f aca="false">MATCH(CONCATENATE("B ",TEXT($BP435,"mmm-yyyy")),Curves!$11:$11,0)</f>
        <v>11</v>
      </c>
      <c r="CO435" s="34" t="n">
        <f aca="false">MATCH(CONCATENATE("DISC ",TEXT($BP435,"mmm-yyyy")),Curves!$11:$11,0)</f>
        <v>35</v>
      </c>
      <c r="CP435" s="34"/>
      <c r="CQ435" s="34" t="n">
        <f aca="false">MATCH(CONCATENATE("NG ",TEXT($BQ435,"mmm-yyyy")),Curves!$11:$11,0)</f>
        <v>24</v>
      </c>
      <c r="CR435" s="34" t="n">
        <f aca="false">MATCH(CONCATENATE("B ",TEXT($BQ435,"mmm-yyyy")),Curves!$11:$11,0)</f>
        <v>12</v>
      </c>
      <c r="CS435" s="34" t="n">
        <f aca="false">MATCH(CONCATENATE("DISC ",TEXT($BQ435,"mmm-yyyy")),Curves!$11:$11,0)</f>
        <v>36</v>
      </c>
      <c r="CT435" s="34"/>
      <c r="CU435" s="34" t="n">
        <f aca="false">MATCH(CONCATENATE("NG ",TEXT($BR435,"mmm-yyyy")),Curves!$11:$11,0)</f>
        <v>25</v>
      </c>
      <c r="CV435" s="34" t="n">
        <f aca="false">MATCH(CONCATENATE("B ",TEXT($BR435,"mmm-yyyy")),Curves!$11:$11,0)</f>
        <v>13</v>
      </c>
      <c r="CW435" s="34" t="n">
        <f aca="false">MATCH(CONCATENATE("DISC ",TEXT($BR435,"mmm-yyyy")),Curves!$11:$11,0)</f>
        <v>37</v>
      </c>
      <c r="CX435" s="34"/>
      <c r="CY435" s="34" t="n">
        <f aca="false">MATCH(CONCATENATE("NG ",TEXT($BS435,"mmm-yyyy")),Curves!$11:$11,0)</f>
        <v>26</v>
      </c>
      <c r="CZ435" s="34" t="n">
        <f aca="false">MATCH(CONCATENATE("B ",TEXT($BS435,"mmm-yyyy")),Curves!$11:$11,0)</f>
        <v>14</v>
      </c>
      <c r="DA435" s="34" t="n">
        <f aca="false">MATCH(CONCATENATE("DISC ",TEXT($BS435,"mmm-yyyy")),Curves!$11:$11,0)</f>
        <v>38</v>
      </c>
      <c r="DB435" s="34"/>
      <c r="DC435" s="34" t="n">
        <f aca="false">MATCH(CONCATENATE("NG ",TEXT($BT435,"mmm-yyyy")),Curves!$11:$11,0)</f>
        <v>27</v>
      </c>
      <c r="DD435" s="34" t="n">
        <f aca="false">MATCH(CONCATENATE("B ",TEXT($BT435,"mmm-yyyy")),Curves!$11:$11,0)</f>
        <v>15</v>
      </c>
      <c r="DE435" s="34" t="n">
        <f aca="false">MATCH(CONCATENATE("DISC ",TEXT($BT435,"mmm-yyyy")),Curves!$11:$11,0)</f>
        <v>39</v>
      </c>
      <c r="DF435" s="34"/>
      <c r="DG435" s="34" t="n">
        <f aca="false">MATCH(CONCATENATE("NG ",TEXT($BU435,"mmm-yyyy")),Curves!$11:$11,0)</f>
        <v>28</v>
      </c>
      <c r="DH435" s="34" t="n">
        <f aca="false">MATCH(CONCATENATE("B ",TEXT($BU435,"mmm-yyyy")),Curves!$11:$11,0)</f>
        <v>16</v>
      </c>
      <c r="DI435" s="34" t="n">
        <f aca="false">MATCH(CONCATENATE("DISC ",TEXT($BU435,"mmm-yyyy")),Curves!$11:$11,0)</f>
        <v>40</v>
      </c>
      <c r="DK435" s="34" t="n">
        <f aca="false">MATCH(CONCATENATE("NG ",TEXT($BV435,"mmm-yyyy")),Curves!$11:$11,0)</f>
        <v>29</v>
      </c>
      <c r="DL435" s="34" t="n">
        <f aca="false">MATCH(CONCATENATE("B ",TEXT($BV435,"mmm-yyyy")),Curves!$11:$11,0)</f>
        <v>17</v>
      </c>
      <c r="DM435" s="34" t="n">
        <f aca="false">MATCH(CONCATENATE("DISC ",TEXT($BV435,"mmm-yyyy")),Curves!$11:$11,0)</f>
        <v>41</v>
      </c>
      <c r="DO435" s="34" t="n">
        <f aca="false">MATCH(CONCATENATE("NG ",TEXT($BW435,"mmm-yyyy")),Curves!$11:$11,0)</f>
        <v>30</v>
      </c>
      <c r="DP435" s="34" t="n">
        <f aca="false">MATCH(CONCATENATE("B ",TEXT($BW435,"mmm-yyyy")),Curves!$11:$11,0)</f>
        <v>18</v>
      </c>
      <c r="DQ435" s="34" t="n">
        <f aca="false">MATCH(CONCATENATE("DISC ",TEXT($BW435,"mmm-yyyy")),Curves!$11:$11,0)</f>
        <v>42</v>
      </c>
    </row>
    <row r="436" customFormat="false" ht="12.75" hidden="false" customHeight="false" outlineLevel="0" collapsed="false">
      <c r="B436" s="26" t="str">
        <f aca="false">IF(C436&lt;&gt;"",IF(C436&gt;=(WORKDAY(EOMONTH(C436,0)+1,-2)),EOMONTH(EOMONTH(C436,0)+1,0)+1,EOMONTH(C436,0)+1),"")</f>
        <v/>
      </c>
      <c r="C436" s="45" t="str">
        <f aca="false">IF(Curves!C445&lt;&gt;"",Curves!C445,"")</f>
        <v/>
      </c>
      <c r="D436" s="46"/>
      <c r="E436" s="47" t="e">
        <f aca="false">(T436+U436)*V436</f>
        <v>#N/A</v>
      </c>
      <c r="F436" s="47" t="e">
        <f aca="false">(X436+Y436)*Z436</f>
        <v>#N/A</v>
      </c>
      <c r="G436" s="47" t="e">
        <f aca="false">(AB436+AC436)*AD436</f>
        <v>#N/A</v>
      </c>
      <c r="H436" s="47" t="e">
        <f aca="false">(AF436+AG436)*AH436</f>
        <v>#N/A</v>
      </c>
      <c r="I436" s="47" t="e">
        <f aca="false">(AJ436+AK436)*AL436</f>
        <v>#N/A</v>
      </c>
      <c r="J436" s="47" t="e">
        <f aca="false">(AN436+AO436)*AP436</f>
        <v>#N/A</v>
      </c>
      <c r="K436" s="47" t="e">
        <f aca="false">(AR436+AS436)*AT436</f>
        <v>#N/A</v>
      </c>
      <c r="L436" s="47" t="e">
        <f aca="false">(AV436+AW436)*AX436</f>
        <v>#N/A</v>
      </c>
      <c r="M436" s="47" t="e">
        <f aca="false">(AZ436+BA436)*BB436</f>
        <v>#N/A</v>
      </c>
      <c r="N436" s="47" t="e">
        <f aca="false">(BD436+BE436)*BF436</f>
        <v>#N/A</v>
      </c>
      <c r="O436" s="48" t="e">
        <f aca="false">(BH436+BI436)*BJ436</f>
        <v>#N/A</v>
      </c>
      <c r="P436" s="49" t="e">
        <f aca="false">MAX(E436:O436)</f>
        <v>#N/A</v>
      </c>
      <c r="Q436" s="49" t="e">
        <f aca="false">MIN(O436)</f>
        <v>#N/A</v>
      </c>
      <c r="R436" s="50" t="e">
        <f aca="false">P436-Q436</f>
        <v>#N/A</v>
      </c>
      <c r="T436" s="31" t="e">
        <f aca="false">INDEX(Curves!$A$12:$AZ$907,$BZ436,CA436)</f>
        <v>#N/A</v>
      </c>
      <c r="U436" s="31" t="e">
        <f aca="false">INDEX(Curves!$A$12:$AZ$907,$BZ436,CB436)</f>
        <v>#N/A</v>
      </c>
      <c r="V436" s="31" t="e">
        <f aca="false">INDEX(Curves!$A$12:$AZ$907,$BZ436,CC436)</f>
        <v>#N/A</v>
      </c>
      <c r="W436" s="31"/>
      <c r="X436" s="31" t="e">
        <f aca="false">INDEX(Curves!$A$12:$AZ$907,$BZ436,CE436)</f>
        <v>#N/A</v>
      </c>
      <c r="Y436" s="31" t="e">
        <f aca="false">INDEX(Curves!$A$12:$AZ$907,$BZ436,CF436)</f>
        <v>#N/A</v>
      </c>
      <c r="Z436" s="31" t="e">
        <f aca="false">INDEX(Curves!$A$12:$AZ$907,$BZ436,CG436)</f>
        <v>#N/A</v>
      </c>
      <c r="AA436" s="31"/>
      <c r="AB436" s="31" t="e">
        <f aca="false">INDEX(Curves!$A$12:$AZ$907,$BZ436,CI436)</f>
        <v>#N/A</v>
      </c>
      <c r="AC436" s="31" t="e">
        <f aca="false">INDEX(Curves!$A$12:$AZ$907,$BZ436,CJ436)</f>
        <v>#N/A</v>
      </c>
      <c r="AD436" s="31" t="e">
        <f aca="false">INDEX(Curves!$A$12:$AZ$907,$BZ436,CK436)</f>
        <v>#N/A</v>
      </c>
      <c r="AE436" s="31"/>
      <c r="AF436" s="31" t="e">
        <f aca="false">INDEX(Curves!$A$12:$AZ$907,$BZ436,CM436)</f>
        <v>#N/A</v>
      </c>
      <c r="AG436" s="31" t="e">
        <f aca="false">INDEX(Curves!$A$12:$AZ$907,$BZ436,CN436)</f>
        <v>#N/A</v>
      </c>
      <c r="AH436" s="31" t="e">
        <f aca="false">INDEX(Curves!$A$12:$AZ$907,$BZ436,CO436)</f>
        <v>#N/A</v>
      </c>
      <c r="AI436" s="31"/>
      <c r="AJ436" s="31" t="e">
        <f aca="false">INDEX(Curves!$A$12:$AZ$907,$BZ436,CQ436)</f>
        <v>#N/A</v>
      </c>
      <c r="AK436" s="31" t="e">
        <f aca="false">INDEX(Curves!$A$12:$AZ$907,$BZ436,CR436)</f>
        <v>#N/A</v>
      </c>
      <c r="AL436" s="31" t="e">
        <f aca="false">INDEX(Curves!$A$12:$AZ$907,$BZ436,CS436)</f>
        <v>#N/A</v>
      </c>
      <c r="AM436" s="31"/>
      <c r="AN436" s="31" t="e">
        <f aca="false">INDEX(Curves!$A$12:$AZ$907,$BZ436,CU436)</f>
        <v>#N/A</v>
      </c>
      <c r="AO436" s="31" t="e">
        <f aca="false">INDEX(Curves!$A$12:$AZ$907,$BZ436,CV436)</f>
        <v>#N/A</v>
      </c>
      <c r="AP436" s="31" t="e">
        <f aca="false">INDEX(Curves!$A$12:$AZ$907,$BZ436,CW436)</f>
        <v>#N/A</v>
      </c>
      <c r="AQ436" s="31"/>
      <c r="AR436" s="31" t="e">
        <f aca="false">INDEX(Curves!$A$12:$AZ$907,$BZ436,CY436)</f>
        <v>#N/A</v>
      </c>
      <c r="AS436" s="31" t="e">
        <f aca="false">INDEX(Curves!$A$12:$AZ$907,$BZ436,CZ436)</f>
        <v>#N/A</v>
      </c>
      <c r="AT436" s="31" t="e">
        <f aca="false">INDEX(Curves!$A$12:$AZ$907,$BZ436,DA436)</f>
        <v>#N/A</v>
      </c>
      <c r="AU436" s="31"/>
      <c r="AV436" s="31" t="e">
        <f aca="false">INDEX(Curves!$A$12:$AZ$907,$BZ436,DC436)</f>
        <v>#N/A</v>
      </c>
      <c r="AW436" s="31" t="e">
        <f aca="false">INDEX(Curves!$A$12:$AZ$907,$BZ436,DD436)</f>
        <v>#N/A</v>
      </c>
      <c r="AX436" s="31" t="e">
        <f aca="false">INDEX(Curves!$A$12:$AZ$907,$BZ436,DE436)</f>
        <v>#N/A</v>
      </c>
      <c r="AY436" s="31"/>
      <c r="AZ436" s="31" t="e">
        <f aca="false">INDEX(Curves!$A$12:$AZ$907,$BZ436,DG436)</f>
        <v>#N/A</v>
      </c>
      <c r="BA436" s="31" t="e">
        <f aca="false">INDEX(Curves!$A$12:$AZ$907,$BZ436,DH436)</f>
        <v>#N/A</v>
      </c>
      <c r="BB436" s="31" t="e">
        <f aca="false">INDEX(Curves!$A$12:$AZ$907,$BZ436,DI436)</f>
        <v>#N/A</v>
      </c>
      <c r="BC436" s="31"/>
      <c r="BD436" s="31" t="e">
        <f aca="false">INDEX(Curves!$A$12:$AZ$907,$BZ436,DK436)</f>
        <v>#N/A</v>
      </c>
      <c r="BE436" s="31" t="e">
        <f aca="false">INDEX(Curves!$A$12:$AZ$907,$BZ436,DL436)</f>
        <v>#N/A</v>
      </c>
      <c r="BF436" s="31" t="e">
        <f aca="false">INDEX(Curves!$A$12:$AZ$907,$BZ436,DM436)</f>
        <v>#N/A</v>
      </c>
      <c r="BG436" s="31"/>
      <c r="BH436" s="31" t="e">
        <f aca="false">INDEX(Curves!$A$12:$AZ$907,$BZ436,DO436)</f>
        <v>#N/A</v>
      </c>
      <c r="BI436" s="31" t="e">
        <f aca="false">INDEX(Curves!$A$12:$AZ$907,$BZ436,DP436)</f>
        <v>#N/A</v>
      </c>
      <c r="BJ436" s="31" t="e">
        <f aca="false">INDEX(Curves!$A$12:$AZ$907,$BZ436,DQ436)</f>
        <v>#N/A</v>
      </c>
      <c r="BK436" s="0"/>
      <c r="BL436" s="0"/>
      <c r="BM436" s="51" t="n">
        <f aca="false">BM435</f>
        <v>35916</v>
      </c>
      <c r="BN436" s="51" t="n">
        <f aca="false">EOMONTH(BM436,1)</f>
        <v>35976</v>
      </c>
      <c r="BO436" s="51" t="n">
        <f aca="false">EOMONTH(BN436,1)</f>
        <v>36007</v>
      </c>
      <c r="BP436" s="51" t="n">
        <f aca="false">EOMONTH(BO436,1)</f>
        <v>36038</v>
      </c>
      <c r="BQ436" s="51" t="n">
        <f aca="false">EOMONTH(BP436,1)</f>
        <v>36068</v>
      </c>
      <c r="BR436" s="51" t="n">
        <f aca="false">EOMONTH(BQ436,1)</f>
        <v>36099</v>
      </c>
      <c r="BS436" s="51" t="n">
        <f aca="false">EOMONTH(BR436,1)</f>
        <v>36129</v>
      </c>
      <c r="BT436" s="51" t="n">
        <f aca="false">EOMONTH(BS436,1)</f>
        <v>36160</v>
      </c>
      <c r="BU436" s="51" t="n">
        <f aca="false">EOMONTH(BT436,1)</f>
        <v>36191</v>
      </c>
      <c r="BV436" s="51" t="n">
        <f aca="false">EOMONTH(BU436,1)</f>
        <v>36219</v>
      </c>
      <c r="BW436" s="51" t="n">
        <f aca="false">EOMONTH(BV436,1)</f>
        <v>36250</v>
      </c>
      <c r="BX436" s="52"/>
      <c r="BZ436" s="34" t="e">
        <f aca="false">MATCH(C436,Curves!$C$12:$C$433,0)</f>
        <v>#N/A</v>
      </c>
      <c r="CA436" s="34" t="n">
        <f aca="false">MATCH(CONCATENATE("NG ",TEXT($BM436,"mmm-yyyy")),Curves!$11:$11,0)</f>
        <v>20</v>
      </c>
      <c r="CB436" s="34" t="n">
        <f aca="false">MATCH(CONCATENATE("B ",TEXT($BM436,"mmm-yyyy")),Curves!$11:$11,0)</f>
        <v>8</v>
      </c>
      <c r="CC436" s="34" t="n">
        <f aca="false">MATCH(CONCATENATE("DISC ",TEXT($BM436,"mmm-yyyy")),Curves!$11:$11,0)</f>
        <v>32</v>
      </c>
      <c r="CD436" s="34"/>
      <c r="CE436" s="34" t="n">
        <f aca="false">MATCH(CONCATENATE("NG ",TEXT($BN436,"mmm-yyyy")),Curves!$11:$11,0)</f>
        <v>21</v>
      </c>
      <c r="CF436" s="34" t="n">
        <f aca="false">MATCH(CONCATENATE("B ",TEXT($BN436,"mmm-yyyy")),Curves!$11:$11,0)</f>
        <v>9</v>
      </c>
      <c r="CG436" s="34" t="n">
        <f aca="false">MATCH(CONCATENATE("DISC ",TEXT($BN436,"mmm-yyyy")),Curves!$11:$11,0)</f>
        <v>33</v>
      </c>
      <c r="CH436" s="34"/>
      <c r="CI436" s="34" t="n">
        <f aca="false">MATCH(CONCATENATE("NG ",TEXT($BO436,"mmm-yyyy")),Curves!$11:$11,0)</f>
        <v>22</v>
      </c>
      <c r="CJ436" s="34" t="n">
        <f aca="false">MATCH(CONCATENATE("B ",TEXT($BO436,"mmm-yyyy")),Curves!$11:$11,0)</f>
        <v>10</v>
      </c>
      <c r="CK436" s="34" t="n">
        <f aca="false">MATCH(CONCATENATE("DISC ",TEXT($BO436,"mmm-yyyy")),Curves!$11:$11,0)</f>
        <v>34</v>
      </c>
      <c r="CL436" s="34"/>
      <c r="CM436" s="34" t="n">
        <f aca="false">MATCH(CONCATENATE("NG ",TEXT($BP436,"mmm-yyyy")),Curves!$11:$11,0)</f>
        <v>23</v>
      </c>
      <c r="CN436" s="34" t="n">
        <f aca="false">MATCH(CONCATENATE("B ",TEXT($BP436,"mmm-yyyy")),Curves!$11:$11,0)</f>
        <v>11</v>
      </c>
      <c r="CO436" s="34" t="n">
        <f aca="false">MATCH(CONCATENATE("DISC ",TEXT($BP436,"mmm-yyyy")),Curves!$11:$11,0)</f>
        <v>35</v>
      </c>
      <c r="CP436" s="34"/>
      <c r="CQ436" s="34" t="n">
        <f aca="false">MATCH(CONCATENATE("NG ",TEXT($BQ436,"mmm-yyyy")),Curves!$11:$11,0)</f>
        <v>24</v>
      </c>
      <c r="CR436" s="34" t="n">
        <f aca="false">MATCH(CONCATENATE("B ",TEXT($BQ436,"mmm-yyyy")),Curves!$11:$11,0)</f>
        <v>12</v>
      </c>
      <c r="CS436" s="34" t="n">
        <f aca="false">MATCH(CONCATENATE("DISC ",TEXT($BQ436,"mmm-yyyy")),Curves!$11:$11,0)</f>
        <v>36</v>
      </c>
      <c r="CT436" s="34"/>
      <c r="CU436" s="34" t="n">
        <f aca="false">MATCH(CONCATENATE("NG ",TEXT($BR436,"mmm-yyyy")),Curves!$11:$11,0)</f>
        <v>25</v>
      </c>
      <c r="CV436" s="34" t="n">
        <f aca="false">MATCH(CONCATENATE("B ",TEXT($BR436,"mmm-yyyy")),Curves!$11:$11,0)</f>
        <v>13</v>
      </c>
      <c r="CW436" s="34" t="n">
        <f aca="false">MATCH(CONCATENATE("DISC ",TEXT($BR436,"mmm-yyyy")),Curves!$11:$11,0)</f>
        <v>37</v>
      </c>
      <c r="CX436" s="34"/>
      <c r="CY436" s="34" t="n">
        <f aca="false">MATCH(CONCATENATE("NG ",TEXT($BS436,"mmm-yyyy")),Curves!$11:$11,0)</f>
        <v>26</v>
      </c>
      <c r="CZ436" s="34" t="n">
        <f aca="false">MATCH(CONCATENATE("B ",TEXT($BS436,"mmm-yyyy")),Curves!$11:$11,0)</f>
        <v>14</v>
      </c>
      <c r="DA436" s="34" t="n">
        <f aca="false">MATCH(CONCATENATE("DISC ",TEXT($BS436,"mmm-yyyy")),Curves!$11:$11,0)</f>
        <v>38</v>
      </c>
      <c r="DB436" s="34"/>
      <c r="DC436" s="34" t="n">
        <f aca="false">MATCH(CONCATENATE("NG ",TEXT($BT436,"mmm-yyyy")),Curves!$11:$11,0)</f>
        <v>27</v>
      </c>
      <c r="DD436" s="34" t="n">
        <f aca="false">MATCH(CONCATENATE("B ",TEXT($BT436,"mmm-yyyy")),Curves!$11:$11,0)</f>
        <v>15</v>
      </c>
      <c r="DE436" s="34" t="n">
        <f aca="false">MATCH(CONCATENATE("DISC ",TEXT($BT436,"mmm-yyyy")),Curves!$11:$11,0)</f>
        <v>39</v>
      </c>
      <c r="DF436" s="34"/>
      <c r="DG436" s="34" t="n">
        <f aca="false">MATCH(CONCATENATE("NG ",TEXT($BU436,"mmm-yyyy")),Curves!$11:$11,0)</f>
        <v>28</v>
      </c>
      <c r="DH436" s="34" t="n">
        <f aca="false">MATCH(CONCATENATE("B ",TEXT($BU436,"mmm-yyyy")),Curves!$11:$11,0)</f>
        <v>16</v>
      </c>
      <c r="DI436" s="34" t="n">
        <f aca="false">MATCH(CONCATENATE("DISC ",TEXT($BU436,"mmm-yyyy")),Curves!$11:$11,0)</f>
        <v>40</v>
      </c>
      <c r="DK436" s="34" t="n">
        <f aca="false">MATCH(CONCATENATE("NG ",TEXT($BV436,"mmm-yyyy")),Curves!$11:$11,0)</f>
        <v>29</v>
      </c>
      <c r="DL436" s="34" t="n">
        <f aca="false">MATCH(CONCATENATE("B ",TEXT($BV436,"mmm-yyyy")),Curves!$11:$11,0)</f>
        <v>17</v>
      </c>
      <c r="DM436" s="34" t="n">
        <f aca="false">MATCH(CONCATENATE("DISC ",TEXT($BV436,"mmm-yyyy")),Curves!$11:$11,0)</f>
        <v>41</v>
      </c>
      <c r="DO436" s="34" t="n">
        <f aca="false">MATCH(CONCATENATE("NG ",TEXT($BW436,"mmm-yyyy")),Curves!$11:$11,0)</f>
        <v>30</v>
      </c>
      <c r="DP436" s="34" t="n">
        <f aca="false">MATCH(CONCATENATE("B ",TEXT($BW436,"mmm-yyyy")),Curves!$11:$11,0)</f>
        <v>18</v>
      </c>
      <c r="DQ436" s="34" t="n">
        <f aca="false">MATCH(CONCATENATE("DISC ",TEXT($BW436,"mmm-yyyy")),Curves!$11:$11,0)</f>
        <v>42</v>
      </c>
    </row>
    <row r="437" customFormat="false" ht="12.75" hidden="false" customHeight="false" outlineLevel="0" collapsed="false">
      <c r="B437" s="26" t="str">
        <f aca="false">IF(C437&lt;&gt;"",IF(C437&gt;=(WORKDAY(EOMONTH(C437,0)+1,-2)),EOMONTH(EOMONTH(C437,0)+1,0)+1,EOMONTH(C437,0)+1),"")</f>
        <v/>
      </c>
      <c r="C437" s="45" t="str">
        <f aca="false">IF(Curves!C446&lt;&gt;"",Curves!C446,"")</f>
        <v/>
      </c>
      <c r="D437" s="46"/>
      <c r="E437" s="47" t="e">
        <f aca="false">(T437+U437)*V437</f>
        <v>#N/A</v>
      </c>
      <c r="F437" s="47" t="e">
        <f aca="false">(X437+Y437)*Z437</f>
        <v>#N/A</v>
      </c>
      <c r="G437" s="47" t="e">
        <f aca="false">(AB437+AC437)*AD437</f>
        <v>#N/A</v>
      </c>
      <c r="H437" s="47" t="e">
        <f aca="false">(AF437+AG437)*AH437</f>
        <v>#N/A</v>
      </c>
      <c r="I437" s="47" t="e">
        <f aca="false">(AJ437+AK437)*AL437</f>
        <v>#N/A</v>
      </c>
      <c r="J437" s="47" t="e">
        <f aca="false">(AN437+AO437)*AP437</f>
        <v>#N/A</v>
      </c>
      <c r="K437" s="47" t="e">
        <f aca="false">(AR437+AS437)*AT437</f>
        <v>#N/A</v>
      </c>
      <c r="L437" s="47" t="e">
        <f aca="false">(AV437+AW437)*AX437</f>
        <v>#N/A</v>
      </c>
      <c r="M437" s="47" t="e">
        <f aca="false">(AZ437+BA437)*BB437</f>
        <v>#N/A</v>
      </c>
      <c r="N437" s="47" t="e">
        <f aca="false">(BD437+BE437)*BF437</f>
        <v>#N/A</v>
      </c>
      <c r="O437" s="48" t="e">
        <f aca="false">(BH437+BI437)*BJ437</f>
        <v>#N/A</v>
      </c>
      <c r="P437" s="49" t="e">
        <f aca="false">MAX(E437:O437)</f>
        <v>#N/A</v>
      </c>
      <c r="Q437" s="49" t="e">
        <f aca="false">MIN(O437)</f>
        <v>#N/A</v>
      </c>
      <c r="R437" s="50" t="e">
        <f aca="false">P437-Q437</f>
        <v>#N/A</v>
      </c>
      <c r="T437" s="31" t="e">
        <f aca="false">INDEX(Curves!$A$12:$AZ$907,$BZ437,CA437)</f>
        <v>#N/A</v>
      </c>
      <c r="U437" s="31" t="e">
        <f aca="false">INDEX(Curves!$A$12:$AZ$907,$BZ437,CB437)</f>
        <v>#N/A</v>
      </c>
      <c r="V437" s="31" t="e">
        <f aca="false">INDEX(Curves!$A$12:$AZ$907,$BZ437,CC437)</f>
        <v>#N/A</v>
      </c>
      <c r="W437" s="31"/>
      <c r="X437" s="31" t="e">
        <f aca="false">INDEX(Curves!$A$12:$AZ$907,$BZ437,CE437)</f>
        <v>#N/A</v>
      </c>
      <c r="Y437" s="31" t="e">
        <f aca="false">INDEX(Curves!$A$12:$AZ$907,$BZ437,CF437)</f>
        <v>#N/A</v>
      </c>
      <c r="Z437" s="31" t="e">
        <f aca="false">INDEX(Curves!$A$12:$AZ$907,$BZ437,CG437)</f>
        <v>#N/A</v>
      </c>
      <c r="AA437" s="31"/>
      <c r="AB437" s="31" t="e">
        <f aca="false">INDEX(Curves!$A$12:$AZ$907,$BZ437,CI437)</f>
        <v>#N/A</v>
      </c>
      <c r="AC437" s="31" t="e">
        <f aca="false">INDEX(Curves!$A$12:$AZ$907,$BZ437,CJ437)</f>
        <v>#N/A</v>
      </c>
      <c r="AD437" s="31" t="e">
        <f aca="false">INDEX(Curves!$A$12:$AZ$907,$BZ437,CK437)</f>
        <v>#N/A</v>
      </c>
      <c r="AE437" s="31"/>
      <c r="AF437" s="31" t="e">
        <f aca="false">INDEX(Curves!$A$12:$AZ$907,$BZ437,CM437)</f>
        <v>#N/A</v>
      </c>
      <c r="AG437" s="31" t="e">
        <f aca="false">INDEX(Curves!$A$12:$AZ$907,$BZ437,CN437)</f>
        <v>#N/A</v>
      </c>
      <c r="AH437" s="31" t="e">
        <f aca="false">INDEX(Curves!$A$12:$AZ$907,$BZ437,CO437)</f>
        <v>#N/A</v>
      </c>
      <c r="AI437" s="31"/>
      <c r="AJ437" s="31" t="e">
        <f aca="false">INDEX(Curves!$A$12:$AZ$907,$BZ437,CQ437)</f>
        <v>#N/A</v>
      </c>
      <c r="AK437" s="31" t="e">
        <f aca="false">INDEX(Curves!$A$12:$AZ$907,$BZ437,CR437)</f>
        <v>#N/A</v>
      </c>
      <c r="AL437" s="31" t="e">
        <f aca="false">INDEX(Curves!$A$12:$AZ$907,$BZ437,CS437)</f>
        <v>#N/A</v>
      </c>
      <c r="AM437" s="31"/>
      <c r="AN437" s="31" t="e">
        <f aca="false">INDEX(Curves!$A$12:$AZ$907,$BZ437,CU437)</f>
        <v>#N/A</v>
      </c>
      <c r="AO437" s="31" t="e">
        <f aca="false">INDEX(Curves!$A$12:$AZ$907,$BZ437,CV437)</f>
        <v>#N/A</v>
      </c>
      <c r="AP437" s="31" t="e">
        <f aca="false">INDEX(Curves!$A$12:$AZ$907,$BZ437,CW437)</f>
        <v>#N/A</v>
      </c>
      <c r="AQ437" s="31"/>
      <c r="AR437" s="31" t="e">
        <f aca="false">INDEX(Curves!$A$12:$AZ$907,$BZ437,CY437)</f>
        <v>#N/A</v>
      </c>
      <c r="AS437" s="31" t="e">
        <f aca="false">INDEX(Curves!$A$12:$AZ$907,$BZ437,CZ437)</f>
        <v>#N/A</v>
      </c>
      <c r="AT437" s="31" t="e">
        <f aca="false">INDEX(Curves!$A$12:$AZ$907,$BZ437,DA437)</f>
        <v>#N/A</v>
      </c>
      <c r="AU437" s="31"/>
      <c r="AV437" s="31" t="e">
        <f aca="false">INDEX(Curves!$A$12:$AZ$907,$BZ437,DC437)</f>
        <v>#N/A</v>
      </c>
      <c r="AW437" s="31" t="e">
        <f aca="false">INDEX(Curves!$A$12:$AZ$907,$BZ437,DD437)</f>
        <v>#N/A</v>
      </c>
      <c r="AX437" s="31" t="e">
        <f aca="false">INDEX(Curves!$A$12:$AZ$907,$BZ437,DE437)</f>
        <v>#N/A</v>
      </c>
      <c r="AY437" s="31"/>
      <c r="AZ437" s="31" t="e">
        <f aca="false">INDEX(Curves!$A$12:$AZ$907,$BZ437,DG437)</f>
        <v>#N/A</v>
      </c>
      <c r="BA437" s="31" t="e">
        <f aca="false">INDEX(Curves!$A$12:$AZ$907,$BZ437,DH437)</f>
        <v>#N/A</v>
      </c>
      <c r="BB437" s="31" t="e">
        <f aca="false">INDEX(Curves!$A$12:$AZ$907,$BZ437,DI437)</f>
        <v>#N/A</v>
      </c>
      <c r="BC437" s="31"/>
      <c r="BD437" s="31" t="e">
        <f aca="false">INDEX(Curves!$A$12:$AZ$907,$BZ437,DK437)</f>
        <v>#N/A</v>
      </c>
      <c r="BE437" s="31" t="e">
        <f aca="false">INDEX(Curves!$A$12:$AZ$907,$BZ437,DL437)</f>
        <v>#N/A</v>
      </c>
      <c r="BF437" s="31" t="e">
        <f aca="false">INDEX(Curves!$A$12:$AZ$907,$BZ437,DM437)</f>
        <v>#N/A</v>
      </c>
      <c r="BG437" s="31"/>
      <c r="BH437" s="31" t="e">
        <f aca="false">INDEX(Curves!$A$12:$AZ$907,$BZ437,DO437)</f>
        <v>#N/A</v>
      </c>
      <c r="BI437" s="31" t="e">
        <f aca="false">INDEX(Curves!$A$12:$AZ$907,$BZ437,DP437)</f>
        <v>#N/A</v>
      </c>
      <c r="BJ437" s="31" t="e">
        <f aca="false">INDEX(Curves!$A$12:$AZ$907,$BZ437,DQ437)</f>
        <v>#N/A</v>
      </c>
      <c r="BK437" s="0"/>
      <c r="BL437" s="0"/>
      <c r="BM437" s="51" t="n">
        <f aca="false">BM436</f>
        <v>35916</v>
      </c>
      <c r="BN437" s="51" t="n">
        <f aca="false">EOMONTH(BM437,1)</f>
        <v>35976</v>
      </c>
      <c r="BO437" s="51" t="n">
        <f aca="false">EOMONTH(BN437,1)</f>
        <v>36007</v>
      </c>
      <c r="BP437" s="51" t="n">
        <f aca="false">EOMONTH(BO437,1)</f>
        <v>36038</v>
      </c>
      <c r="BQ437" s="51" t="n">
        <f aca="false">EOMONTH(BP437,1)</f>
        <v>36068</v>
      </c>
      <c r="BR437" s="51" t="n">
        <f aca="false">EOMONTH(BQ437,1)</f>
        <v>36099</v>
      </c>
      <c r="BS437" s="51" t="n">
        <f aca="false">EOMONTH(BR437,1)</f>
        <v>36129</v>
      </c>
      <c r="BT437" s="51" t="n">
        <f aca="false">EOMONTH(BS437,1)</f>
        <v>36160</v>
      </c>
      <c r="BU437" s="51" t="n">
        <f aca="false">EOMONTH(BT437,1)</f>
        <v>36191</v>
      </c>
      <c r="BV437" s="51" t="n">
        <f aca="false">EOMONTH(BU437,1)</f>
        <v>36219</v>
      </c>
      <c r="BW437" s="51" t="n">
        <f aca="false">EOMONTH(BV437,1)</f>
        <v>36250</v>
      </c>
      <c r="BX437" s="52"/>
      <c r="BZ437" s="34" t="e">
        <f aca="false">MATCH(C437,Curves!$C$12:$C$433,0)</f>
        <v>#N/A</v>
      </c>
      <c r="CA437" s="34" t="n">
        <f aca="false">MATCH(CONCATENATE("NG ",TEXT($BM437,"mmm-yyyy")),Curves!$11:$11,0)</f>
        <v>20</v>
      </c>
      <c r="CB437" s="34" t="n">
        <f aca="false">MATCH(CONCATENATE("B ",TEXT($BM437,"mmm-yyyy")),Curves!$11:$11,0)</f>
        <v>8</v>
      </c>
      <c r="CC437" s="34" t="n">
        <f aca="false">MATCH(CONCATENATE("DISC ",TEXT($BM437,"mmm-yyyy")),Curves!$11:$11,0)</f>
        <v>32</v>
      </c>
      <c r="CD437" s="34"/>
      <c r="CE437" s="34" t="n">
        <f aca="false">MATCH(CONCATENATE("NG ",TEXT($BN437,"mmm-yyyy")),Curves!$11:$11,0)</f>
        <v>21</v>
      </c>
      <c r="CF437" s="34" t="n">
        <f aca="false">MATCH(CONCATENATE("B ",TEXT($BN437,"mmm-yyyy")),Curves!$11:$11,0)</f>
        <v>9</v>
      </c>
      <c r="CG437" s="34" t="n">
        <f aca="false">MATCH(CONCATENATE("DISC ",TEXT($BN437,"mmm-yyyy")),Curves!$11:$11,0)</f>
        <v>33</v>
      </c>
      <c r="CH437" s="34"/>
      <c r="CI437" s="34" t="n">
        <f aca="false">MATCH(CONCATENATE("NG ",TEXT($BO437,"mmm-yyyy")),Curves!$11:$11,0)</f>
        <v>22</v>
      </c>
      <c r="CJ437" s="34" t="n">
        <f aca="false">MATCH(CONCATENATE("B ",TEXT($BO437,"mmm-yyyy")),Curves!$11:$11,0)</f>
        <v>10</v>
      </c>
      <c r="CK437" s="34" t="n">
        <f aca="false">MATCH(CONCATENATE("DISC ",TEXT($BO437,"mmm-yyyy")),Curves!$11:$11,0)</f>
        <v>34</v>
      </c>
      <c r="CL437" s="34"/>
      <c r="CM437" s="34" t="n">
        <f aca="false">MATCH(CONCATENATE("NG ",TEXT($BP437,"mmm-yyyy")),Curves!$11:$11,0)</f>
        <v>23</v>
      </c>
      <c r="CN437" s="34" t="n">
        <f aca="false">MATCH(CONCATENATE("B ",TEXT($BP437,"mmm-yyyy")),Curves!$11:$11,0)</f>
        <v>11</v>
      </c>
      <c r="CO437" s="34" t="n">
        <f aca="false">MATCH(CONCATENATE("DISC ",TEXT($BP437,"mmm-yyyy")),Curves!$11:$11,0)</f>
        <v>35</v>
      </c>
      <c r="CP437" s="34"/>
      <c r="CQ437" s="34" t="n">
        <f aca="false">MATCH(CONCATENATE("NG ",TEXT($BQ437,"mmm-yyyy")),Curves!$11:$11,0)</f>
        <v>24</v>
      </c>
      <c r="CR437" s="34" t="n">
        <f aca="false">MATCH(CONCATENATE("B ",TEXT($BQ437,"mmm-yyyy")),Curves!$11:$11,0)</f>
        <v>12</v>
      </c>
      <c r="CS437" s="34" t="n">
        <f aca="false">MATCH(CONCATENATE("DISC ",TEXT($BQ437,"mmm-yyyy")),Curves!$11:$11,0)</f>
        <v>36</v>
      </c>
      <c r="CT437" s="34"/>
      <c r="CU437" s="34" t="n">
        <f aca="false">MATCH(CONCATENATE("NG ",TEXT($BR437,"mmm-yyyy")),Curves!$11:$11,0)</f>
        <v>25</v>
      </c>
      <c r="CV437" s="34" t="n">
        <f aca="false">MATCH(CONCATENATE("B ",TEXT($BR437,"mmm-yyyy")),Curves!$11:$11,0)</f>
        <v>13</v>
      </c>
      <c r="CW437" s="34" t="n">
        <f aca="false">MATCH(CONCATENATE("DISC ",TEXT($BR437,"mmm-yyyy")),Curves!$11:$11,0)</f>
        <v>37</v>
      </c>
      <c r="CX437" s="34"/>
      <c r="CY437" s="34" t="n">
        <f aca="false">MATCH(CONCATENATE("NG ",TEXT($BS437,"mmm-yyyy")),Curves!$11:$11,0)</f>
        <v>26</v>
      </c>
      <c r="CZ437" s="34" t="n">
        <f aca="false">MATCH(CONCATENATE("B ",TEXT($BS437,"mmm-yyyy")),Curves!$11:$11,0)</f>
        <v>14</v>
      </c>
      <c r="DA437" s="34" t="n">
        <f aca="false">MATCH(CONCATENATE("DISC ",TEXT($BS437,"mmm-yyyy")),Curves!$11:$11,0)</f>
        <v>38</v>
      </c>
      <c r="DB437" s="34"/>
      <c r="DC437" s="34" t="n">
        <f aca="false">MATCH(CONCATENATE("NG ",TEXT($BT437,"mmm-yyyy")),Curves!$11:$11,0)</f>
        <v>27</v>
      </c>
      <c r="DD437" s="34" t="n">
        <f aca="false">MATCH(CONCATENATE("B ",TEXT($BT437,"mmm-yyyy")),Curves!$11:$11,0)</f>
        <v>15</v>
      </c>
      <c r="DE437" s="34" t="n">
        <f aca="false">MATCH(CONCATENATE("DISC ",TEXT($BT437,"mmm-yyyy")),Curves!$11:$11,0)</f>
        <v>39</v>
      </c>
      <c r="DF437" s="34"/>
      <c r="DG437" s="34" t="n">
        <f aca="false">MATCH(CONCATENATE("NG ",TEXT($BU437,"mmm-yyyy")),Curves!$11:$11,0)</f>
        <v>28</v>
      </c>
      <c r="DH437" s="34" t="n">
        <f aca="false">MATCH(CONCATENATE("B ",TEXT($BU437,"mmm-yyyy")),Curves!$11:$11,0)</f>
        <v>16</v>
      </c>
      <c r="DI437" s="34" t="n">
        <f aca="false">MATCH(CONCATENATE("DISC ",TEXT($BU437,"mmm-yyyy")),Curves!$11:$11,0)</f>
        <v>40</v>
      </c>
      <c r="DK437" s="34" t="n">
        <f aca="false">MATCH(CONCATENATE("NG ",TEXT($BV437,"mmm-yyyy")),Curves!$11:$11,0)</f>
        <v>29</v>
      </c>
      <c r="DL437" s="34" t="n">
        <f aca="false">MATCH(CONCATENATE("B ",TEXT($BV437,"mmm-yyyy")),Curves!$11:$11,0)</f>
        <v>17</v>
      </c>
      <c r="DM437" s="34" t="n">
        <f aca="false">MATCH(CONCATENATE("DISC ",TEXT($BV437,"mmm-yyyy")),Curves!$11:$11,0)</f>
        <v>41</v>
      </c>
      <c r="DO437" s="34" t="n">
        <f aca="false">MATCH(CONCATENATE("NG ",TEXT($BW437,"mmm-yyyy")),Curves!$11:$11,0)</f>
        <v>30</v>
      </c>
      <c r="DP437" s="34" t="n">
        <f aca="false">MATCH(CONCATENATE("B ",TEXT($BW437,"mmm-yyyy")),Curves!$11:$11,0)</f>
        <v>18</v>
      </c>
      <c r="DQ437" s="34" t="n">
        <f aca="false">MATCH(CONCATENATE("DISC ",TEXT($BW437,"mmm-yyyy")),Curves!$11:$11,0)</f>
        <v>42</v>
      </c>
    </row>
    <row r="438" customFormat="false" ht="12.75" hidden="false" customHeight="false" outlineLevel="0" collapsed="false">
      <c r="B438" s="26" t="str">
        <f aca="false">IF(C438&lt;&gt;"",IF(C438&gt;=(WORKDAY(EOMONTH(C438,0)+1,-2)),EOMONTH(EOMONTH(C438,0)+1,0)+1,EOMONTH(C438,0)+1),"")</f>
        <v/>
      </c>
      <c r="C438" s="45" t="str">
        <f aca="false">IF(Curves!C447&lt;&gt;"",Curves!C447,"")</f>
        <v/>
      </c>
      <c r="D438" s="46"/>
      <c r="E438" s="47" t="e">
        <f aca="false">(T438+U438)*V438</f>
        <v>#N/A</v>
      </c>
      <c r="F438" s="47" t="e">
        <f aca="false">(X438+Y438)*Z438</f>
        <v>#N/A</v>
      </c>
      <c r="G438" s="47" t="e">
        <f aca="false">(AB438+AC438)*AD438</f>
        <v>#N/A</v>
      </c>
      <c r="H438" s="47" t="e">
        <f aca="false">(AF438+AG438)*AH438</f>
        <v>#N/A</v>
      </c>
      <c r="I438" s="47" t="e">
        <f aca="false">(AJ438+AK438)*AL438</f>
        <v>#N/A</v>
      </c>
      <c r="J438" s="47" t="e">
        <f aca="false">(AN438+AO438)*AP438</f>
        <v>#N/A</v>
      </c>
      <c r="K438" s="47" t="e">
        <f aca="false">(AR438+AS438)*AT438</f>
        <v>#N/A</v>
      </c>
      <c r="L438" s="47" t="e">
        <f aca="false">(AV438+AW438)*AX438</f>
        <v>#N/A</v>
      </c>
      <c r="M438" s="47" t="e">
        <f aca="false">(AZ438+BA438)*BB438</f>
        <v>#N/A</v>
      </c>
      <c r="N438" s="47" t="e">
        <f aca="false">(BD438+BE438)*BF438</f>
        <v>#N/A</v>
      </c>
      <c r="O438" s="48" t="e">
        <f aca="false">(BH438+BI438)*BJ438</f>
        <v>#N/A</v>
      </c>
      <c r="P438" s="49" t="e">
        <f aca="false">MAX(E438:O438)</f>
        <v>#N/A</v>
      </c>
      <c r="Q438" s="49" t="e">
        <f aca="false">MIN(O438)</f>
        <v>#N/A</v>
      </c>
      <c r="R438" s="50" t="e">
        <f aca="false">P438-Q438</f>
        <v>#N/A</v>
      </c>
      <c r="T438" s="31" t="e">
        <f aca="false">INDEX(Curves!$A$12:$AZ$907,$BZ438,CA438)</f>
        <v>#N/A</v>
      </c>
      <c r="U438" s="31" t="e">
        <f aca="false">INDEX(Curves!$A$12:$AZ$907,$BZ438,CB438)</f>
        <v>#N/A</v>
      </c>
      <c r="V438" s="31" t="e">
        <f aca="false">INDEX(Curves!$A$12:$AZ$907,$BZ438,CC438)</f>
        <v>#N/A</v>
      </c>
      <c r="W438" s="31"/>
      <c r="X438" s="31" t="e">
        <f aca="false">INDEX(Curves!$A$12:$AZ$907,$BZ438,CE438)</f>
        <v>#N/A</v>
      </c>
      <c r="Y438" s="31" t="e">
        <f aca="false">INDEX(Curves!$A$12:$AZ$907,$BZ438,CF438)</f>
        <v>#N/A</v>
      </c>
      <c r="Z438" s="31" t="e">
        <f aca="false">INDEX(Curves!$A$12:$AZ$907,$BZ438,CG438)</f>
        <v>#N/A</v>
      </c>
      <c r="AA438" s="31"/>
      <c r="AB438" s="31" t="e">
        <f aca="false">INDEX(Curves!$A$12:$AZ$907,$BZ438,CI438)</f>
        <v>#N/A</v>
      </c>
      <c r="AC438" s="31" t="e">
        <f aca="false">INDEX(Curves!$A$12:$AZ$907,$BZ438,CJ438)</f>
        <v>#N/A</v>
      </c>
      <c r="AD438" s="31" t="e">
        <f aca="false">INDEX(Curves!$A$12:$AZ$907,$BZ438,CK438)</f>
        <v>#N/A</v>
      </c>
      <c r="AE438" s="31"/>
      <c r="AF438" s="31" t="e">
        <f aca="false">INDEX(Curves!$A$12:$AZ$907,$BZ438,CM438)</f>
        <v>#N/A</v>
      </c>
      <c r="AG438" s="31" t="e">
        <f aca="false">INDEX(Curves!$A$12:$AZ$907,$BZ438,CN438)</f>
        <v>#N/A</v>
      </c>
      <c r="AH438" s="31" t="e">
        <f aca="false">INDEX(Curves!$A$12:$AZ$907,$BZ438,CO438)</f>
        <v>#N/A</v>
      </c>
      <c r="AI438" s="31"/>
      <c r="AJ438" s="31" t="e">
        <f aca="false">INDEX(Curves!$A$12:$AZ$907,$BZ438,CQ438)</f>
        <v>#N/A</v>
      </c>
      <c r="AK438" s="31" t="e">
        <f aca="false">INDEX(Curves!$A$12:$AZ$907,$BZ438,CR438)</f>
        <v>#N/A</v>
      </c>
      <c r="AL438" s="31" t="e">
        <f aca="false">INDEX(Curves!$A$12:$AZ$907,$BZ438,CS438)</f>
        <v>#N/A</v>
      </c>
      <c r="AM438" s="31"/>
      <c r="AN438" s="31" t="e">
        <f aca="false">INDEX(Curves!$A$12:$AZ$907,$BZ438,CU438)</f>
        <v>#N/A</v>
      </c>
      <c r="AO438" s="31" t="e">
        <f aca="false">INDEX(Curves!$A$12:$AZ$907,$BZ438,CV438)</f>
        <v>#N/A</v>
      </c>
      <c r="AP438" s="31" t="e">
        <f aca="false">INDEX(Curves!$A$12:$AZ$907,$BZ438,CW438)</f>
        <v>#N/A</v>
      </c>
      <c r="AQ438" s="31"/>
      <c r="AR438" s="31" t="e">
        <f aca="false">INDEX(Curves!$A$12:$AZ$907,$BZ438,CY438)</f>
        <v>#N/A</v>
      </c>
      <c r="AS438" s="31" t="e">
        <f aca="false">INDEX(Curves!$A$12:$AZ$907,$BZ438,CZ438)</f>
        <v>#N/A</v>
      </c>
      <c r="AT438" s="31" t="e">
        <f aca="false">INDEX(Curves!$A$12:$AZ$907,$BZ438,DA438)</f>
        <v>#N/A</v>
      </c>
      <c r="AU438" s="31"/>
      <c r="AV438" s="31" t="e">
        <f aca="false">INDEX(Curves!$A$12:$AZ$907,$BZ438,DC438)</f>
        <v>#N/A</v>
      </c>
      <c r="AW438" s="31" t="e">
        <f aca="false">INDEX(Curves!$A$12:$AZ$907,$BZ438,DD438)</f>
        <v>#N/A</v>
      </c>
      <c r="AX438" s="31" t="e">
        <f aca="false">INDEX(Curves!$A$12:$AZ$907,$BZ438,DE438)</f>
        <v>#N/A</v>
      </c>
      <c r="AY438" s="31"/>
      <c r="AZ438" s="31" t="e">
        <f aca="false">INDEX(Curves!$A$12:$AZ$907,$BZ438,DG438)</f>
        <v>#N/A</v>
      </c>
      <c r="BA438" s="31" t="e">
        <f aca="false">INDEX(Curves!$A$12:$AZ$907,$BZ438,DH438)</f>
        <v>#N/A</v>
      </c>
      <c r="BB438" s="31" t="e">
        <f aca="false">INDEX(Curves!$A$12:$AZ$907,$BZ438,DI438)</f>
        <v>#N/A</v>
      </c>
      <c r="BC438" s="31"/>
      <c r="BD438" s="31" t="e">
        <f aca="false">INDEX(Curves!$A$12:$AZ$907,$BZ438,DK438)</f>
        <v>#N/A</v>
      </c>
      <c r="BE438" s="31" t="e">
        <f aca="false">INDEX(Curves!$A$12:$AZ$907,$BZ438,DL438)</f>
        <v>#N/A</v>
      </c>
      <c r="BF438" s="31" t="e">
        <f aca="false">INDEX(Curves!$A$12:$AZ$907,$BZ438,DM438)</f>
        <v>#N/A</v>
      </c>
      <c r="BG438" s="31"/>
      <c r="BH438" s="31" t="e">
        <f aca="false">INDEX(Curves!$A$12:$AZ$907,$BZ438,DO438)</f>
        <v>#N/A</v>
      </c>
      <c r="BI438" s="31" t="e">
        <f aca="false">INDEX(Curves!$A$12:$AZ$907,$BZ438,DP438)</f>
        <v>#N/A</v>
      </c>
      <c r="BJ438" s="31" t="e">
        <f aca="false">INDEX(Curves!$A$12:$AZ$907,$BZ438,DQ438)</f>
        <v>#N/A</v>
      </c>
      <c r="BK438" s="0"/>
      <c r="BL438" s="0"/>
      <c r="BM438" s="51" t="n">
        <f aca="false">BM437</f>
        <v>35916</v>
      </c>
      <c r="BN438" s="51" t="n">
        <f aca="false">EOMONTH(BM438,1)</f>
        <v>35976</v>
      </c>
      <c r="BO438" s="51" t="n">
        <f aca="false">EOMONTH(BN438,1)</f>
        <v>36007</v>
      </c>
      <c r="BP438" s="51" t="n">
        <f aca="false">EOMONTH(BO438,1)</f>
        <v>36038</v>
      </c>
      <c r="BQ438" s="51" t="n">
        <f aca="false">EOMONTH(BP438,1)</f>
        <v>36068</v>
      </c>
      <c r="BR438" s="51" t="n">
        <f aca="false">EOMONTH(BQ438,1)</f>
        <v>36099</v>
      </c>
      <c r="BS438" s="51" t="n">
        <f aca="false">EOMONTH(BR438,1)</f>
        <v>36129</v>
      </c>
      <c r="BT438" s="51" t="n">
        <f aca="false">EOMONTH(BS438,1)</f>
        <v>36160</v>
      </c>
      <c r="BU438" s="51" t="n">
        <f aca="false">EOMONTH(BT438,1)</f>
        <v>36191</v>
      </c>
      <c r="BV438" s="51" t="n">
        <f aca="false">EOMONTH(BU438,1)</f>
        <v>36219</v>
      </c>
      <c r="BW438" s="51" t="n">
        <f aca="false">EOMONTH(BV438,1)</f>
        <v>36250</v>
      </c>
      <c r="BX438" s="52"/>
      <c r="BZ438" s="34" t="e">
        <f aca="false">MATCH(C438,Curves!$C$12:$C$433,0)</f>
        <v>#N/A</v>
      </c>
      <c r="CA438" s="34" t="n">
        <f aca="false">MATCH(CONCATENATE("NG ",TEXT($BM438,"mmm-yyyy")),Curves!$11:$11,0)</f>
        <v>20</v>
      </c>
      <c r="CB438" s="34" t="n">
        <f aca="false">MATCH(CONCATENATE("B ",TEXT($BM438,"mmm-yyyy")),Curves!$11:$11,0)</f>
        <v>8</v>
      </c>
      <c r="CC438" s="34" t="n">
        <f aca="false">MATCH(CONCATENATE("DISC ",TEXT($BM438,"mmm-yyyy")),Curves!$11:$11,0)</f>
        <v>32</v>
      </c>
      <c r="CD438" s="34"/>
      <c r="CE438" s="34" t="n">
        <f aca="false">MATCH(CONCATENATE("NG ",TEXT($BN438,"mmm-yyyy")),Curves!$11:$11,0)</f>
        <v>21</v>
      </c>
      <c r="CF438" s="34" t="n">
        <f aca="false">MATCH(CONCATENATE("B ",TEXT($BN438,"mmm-yyyy")),Curves!$11:$11,0)</f>
        <v>9</v>
      </c>
      <c r="CG438" s="34" t="n">
        <f aca="false">MATCH(CONCATENATE("DISC ",TEXT($BN438,"mmm-yyyy")),Curves!$11:$11,0)</f>
        <v>33</v>
      </c>
      <c r="CH438" s="34"/>
      <c r="CI438" s="34" t="n">
        <f aca="false">MATCH(CONCATENATE("NG ",TEXT($BO438,"mmm-yyyy")),Curves!$11:$11,0)</f>
        <v>22</v>
      </c>
      <c r="CJ438" s="34" t="n">
        <f aca="false">MATCH(CONCATENATE("B ",TEXT($BO438,"mmm-yyyy")),Curves!$11:$11,0)</f>
        <v>10</v>
      </c>
      <c r="CK438" s="34" t="n">
        <f aca="false">MATCH(CONCATENATE("DISC ",TEXT($BO438,"mmm-yyyy")),Curves!$11:$11,0)</f>
        <v>34</v>
      </c>
      <c r="CL438" s="34"/>
      <c r="CM438" s="34" t="n">
        <f aca="false">MATCH(CONCATENATE("NG ",TEXT($BP438,"mmm-yyyy")),Curves!$11:$11,0)</f>
        <v>23</v>
      </c>
      <c r="CN438" s="34" t="n">
        <f aca="false">MATCH(CONCATENATE("B ",TEXT($BP438,"mmm-yyyy")),Curves!$11:$11,0)</f>
        <v>11</v>
      </c>
      <c r="CO438" s="34" t="n">
        <f aca="false">MATCH(CONCATENATE("DISC ",TEXT($BP438,"mmm-yyyy")),Curves!$11:$11,0)</f>
        <v>35</v>
      </c>
      <c r="CP438" s="34"/>
      <c r="CQ438" s="34" t="n">
        <f aca="false">MATCH(CONCATENATE("NG ",TEXT($BQ438,"mmm-yyyy")),Curves!$11:$11,0)</f>
        <v>24</v>
      </c>
      <c r="CR438" s="34" t="n">
        <f aca="false">MATCH(CONCATENATE("B ",TEXT($BQ438,"mmm-yyyy")),Curves!$11:$11,0)</f>
        <v>12</v>
      </c>
      <c r="CS438" s="34" t="n">
        <f aca="false">MATCH(CONCATENATE("DISC ",TEXT($BQ438,"mmm-yyyy")),Curves!$11:$11,0)</f>
        <v>36</v>
      </c>
      <c r="CT438" s="34"/>
      <c r="CU438" s="34" t="n">
        <f aca="false">MATCH(CONCATENATE("NG ",TEXT($BR438,"mmm-yyyy")),Curves!$11:$11,0)</f>
        <v>25</v>
      </c>
      <c r="CV438" s="34" t="n">
        <f aca="false">MATCH(CONCATENATE("B ",TEXT($BR438,"mmm-yyyy")),Curves!$11:$11,0)</f>
        <v>13</v>
      </c>
      <c r="CW438" s="34" t="n">
        <f aca="false">MATCH(CONCATENATE("DISC ",TEXT($BR438,"mmm-yyyy")),Curves!$11:$11,0)</f>
        <v>37</v>
      </c>
      <c r="CX438" s="34"/>
      <c r="CY438" s="34" t="n">
        <f aca="false">MATCH(CONCATENATE("NG ",TEXT($BS438,"mmm-yyyy")),Curves!$11:$11,0)</f>
        <v>26</v>
      </c>
      <c r="CZ438" s="34" t="n">
        <f aca="false">MATCH(CONCATENATE("B ",TEXT($BS438,"mmm-yyyy")),Curves!$11:$11,0)</f>
        <v>14</v>
      </c>
      <c r="DA438" s="34" t="n">
        <f aca="false">MATCH(CONCATENATE("DISC ",TEXT($BS438,"mmm-yyyy")),Curves!$11:$11,0)</f>
        <v>38</v>
      </c>
      <c r="DB438" s="34"/>
      <c r="DC438" s="34" t="n">
        <f aca="false">MATCH(CONCATENATE("NG ",TEXT($BT438,"mmm-yyyy")),Curves!$11:$11,0)</f>
        <v>27</v>
      </c>
      <c r="DD438" s="34" t="n">
        <f aca="false">MATCH(CONCATENATE("B ",TEXT($BT438,"mmm-yyyy")),Curves!$11:$11,0)</f>
        <v>15</v>
      </c>
      <c r="DE438" s="34" t="n">
        <f aca="false">MATCH(CONCATENATE("DISC ",TEXT($BT438,"mmm-yyyy")),Curves!$11:$11,0)</f>
        <v>39</v>
      </c>
      <c r="DF438" s="34"/>
      <c r="DG438" s="34" t="n">
        <f aca="false">MATCH(CONCATENATE("NG ",TEXT($BU438,"mmm-yyyy")),Curves!$11:$11,0)</f>
        <v>28</v>
      </c>
      <c r="DH438" s="34" t="n">
        <f aca="false">MATCH(CONCATENATE("B ",TEXT($BU438,"mmm-yyyy")),Curves!$11:$11,0)</f>
        <v>16</v>
      </c>
      <c r="DI438" s="34" t="n">
        <f aca="false">MATCH(CONCATENATE("DISC ",TEXT($BU438,"mmm-yyyy")),Curves!$11:$11,0)</f>
        <v>40</v>
      </c>
      <c r="DK438" s="34" t="n">
        <f aca="false">MATCH(CONCATENATE("NG ",TEXT($BV438,"mmm-yyyy")),Curves!$11:$11,0)</f>
        <v>29</v>
      </c>
      <c r="DL438" s="34" t="n">
        <f aca="false">MATCH(CONCATENATE("B ",TEXT($BV438,"mmm-yyyy")),Curves!$11:$11,0)</f>
        <v>17</v>
      </c>
      <c r="DM438" s="34" t="n">
        <f aca="false">MATCH(CONCATENATE("DISC ",TEXT($BV438,"mmm-yyyy")),Curves!$11:$11,0)</f>
        <v>41</v>
      </c>
      <c r="DO438" s="34" t="n">
        <f aca="false">MATCH(CONCATENATE("NG ",TEXT($BW438,"mmm-yyyy")),Curves!$11:$11,0)</f>
        <v>30</v>
      </c>
      <c r="DP438" s="34" t="n">
        <f aca="false">MATCH(CONCATENATE("B ",TEXT($BW438,"mmm-yyyy")),Curves!$11:$11,0)</f>
        <v>18</v>
      </c>
      <c r="DQ438" s="34" t="n">
        <f aca="false">MATCH(CONCATENATE("DISC ",TEXT($BW438,"mmm-yyyy")),Curves!$11:$11,0)</f>
        <v>42</v>
      </c>
    </row>
    <row r="439" customFormat="false" ht="12.75" hidden="false" customHeight="false" outlineLevel="0" collapsed="false">
      <c r="B439" s="26" t="str">
        <f aca="false">IF(C439&lt;&gt;"",IF(C439&gt;=(WORKDAY(EOMONTH(C439,0)+1,-2)),EOMONTH(EOMONTH(C439,0)+1,0)+1,EOMONTH(C439,0)+1),"")</f>
        <v/>
      </c>
      <c r="C439" s="45" t="str">
        <f aca="false">IF(Curves!C448&lt;&gt;"",Curves!C448,"")</f>
        <v/>
      </c>
      <c r="D439" s="46"/>
      <c r="E439" s="47" t="e">
        <f aca="false">(T439+U439)*V439</f>
        <v>#N/A</v>
      </c>
      <c r="F439" s="47" t="e">
        <f aca="false">(X439+Y439)*Z439</f>
        <v>#N/A</v>
      </c>
      <c r="G439" s="47" t="e">
        <f aca="false">(AB439+AC439)*AD439</f>
        <v>#N/A</v>
      </c>
      <c r="H439" s="47" t="e">
        <f aca="false">(AF439+AG439)*AH439</f>
        <v>#N/A</v>
      </c>
      <c r="I439" s="47" t="e">
        <f aca="false">(AJ439+AK439)*AL439</f>
        <v>#N/A</v>
      </c>
      <c r="J439" s="47" t="e">
        <f aca="false">(AN439+AO439)*AP439</f>
        <v>#N/A</v>
      </c>
      <c r="K439" s="47" t="e">
        <f aca="false">(AR439+AS439)*AT439</f>
        <v>#N/A</v>
      </c>
      <c r="L439" s="47" t="e">
        <f aca="false">(AV439+AW439)*AX439</f>
        <v>#N/A</v>
      </c>
      <c r="M439" s="47" t="e">
        <f aca="false">(AZ439+BA439)*BB439</f>
        <v>#N/A</v>
      </c>
      <c r="N439" s="47" t="e">
        <f aca="false">(BD439+BE439)*BF439</f>
        <v>#N/A</v>
      </c>
      <c r="O439" s="48" t="e">
        <f aca="false">(BH439+BI439)*BJ439</f>
        <v>#N/A</v>
      </c>
      <c r="P439" s="49" t="e">
        <f aca="false">MAX(E439:O439)</f>
        <v>#N/A</v>
      </c>
      <c r="Q439" s="49" t="e">
        <f aca="false">MIN(O439)</f>
        <v>#N/A</v>
      </c>
      <c r="R439" s="50" t="e">
        <f aca="false">P439-Q439</f>
        <v>#N/A</v>
      </c>
      <c r="T439" s="31" t="e">
        <f aca="false">INDEX(Curves!$A$12:$AZ$907,$BZ439,CA439)</f>
        <v>#N/A</v>
      </c>
      <c r="U439" s="31" t="e">
        <f aca="false">INDEX(Curves!$A$12:$AZ$907,$BZ439,CB439)</f>
        <v>#N/A</v>
      </c>
      <c r="V439" s="31" t="e">
        <f aca="false">INDEX(Curves!$A$12:$AZ$907,$BZ439,CC439)</f>
        <v>#N/A</v>
      </c>
      <c r="W439" s="31"/>
      <c r="X439" s="31" t="e">
        <f aca="false">INDEX(Curves!$A$12:$AZ$907,$BZ439,CE439)</f>
        <v>#N/A</v>
      </c>
      <c r="Y439" s="31" t="e">
        <f aca="false">INDEX(Curves!$A$12:$AZ$907,$BZ439,CF439)</f>
        <v>#N/A</v>
      </c>
      <c r="Z439" s="31" t="e">
        <f aca="false">INDEX(Curves!$A$12:$AZ$907,$BZ439,CG439)</f>
        <v>#N/A</v>
      </c>
      <c r="AA439" s="31"/>
      <c r="AB439" s="31" t="e">
        <f aca="false">INDEX(Curves!$A$12:$AZ$907,$BZ439,CI439)</f>
        <v>#N/A</v>
      </c>
      <c r="AC439" s="31" t="e">
        <f aca="false">INDEX(Curves!$A$12:$AZ$907,$BZ439,CJ439)</f>
        <v>#N/A</v>
      </c>
      <c r="AD439" s="31" t="e">
        <f aca="false">INDEX(Curves!$A$12:$AZ$907,$BZ439,CK439)</f>
        <v>#N/A</v>
      </c>
      <c r="AE439" s="31"/>
      <c r="AF439" s="31" t="e">
        <f aca="false">INDEX(Curves!$A$12:$AZ$907,$BZ439,CM439)</f>
        <v>#N/A</v>
      </c>
      <c r="AG439" s="31" t="e">
        <f aca="false">INDEX(Curves!$A$12:$AZ$907,$BZ439,CN439)</f>
        <v>#N/A</v>
      </c>
      <c r="AH439" s="31" t="e">
        <f aca="false">INDEX(Curves!$A$12:$AZ$907,$BZ439,CO439)</f>
        <v>#N/A</v>
      </c>
      <c r="AI439" s="31"/>
      <c r="AJ439" s="31" t="e">
        <f aca="false">INDEX(Curves!$A$12:$AZ$907,$BZ439,CQ439)</f>
        <v>#N/A</v>
      </c>
      <c r="AK439" s="31" t="e">
        <f aca="false">INDEX(Curves!$A$12:$AZ$907,$BZ439,CR439)</f>
        <v>#N/A</v>
      </c>
      <c r="AL439" s="31" t="e">
        <f aca="false">INDEX(Curves!$A$12:$AZ$907,$BZ439,CS439)</f>
        <v>#N/A</v>
      </c>
      <c r="AM439" s="31"/>
      <c r="AN439" s="31" t="e">
        <f aca="false">INDEX(Curves!$A$12:$AZ$907,$BZ439,CU439)</f>
        <v>#N/A</v>
      </c>
      <c r="AO439" s="31" t="e">
        <f aca="false">INDEX(Curves!$A$12:$AZ$907,$BZ439,CV439)</f>
        <v>#N/A</v>
      </c>
      <c r="AP439" s="31" t="e">
        <f aca="false">INDEX(Curves!$A$12:$AZ$907,$BZ439,CW439)</f>
        <v>#N/A</v>
      </c>
      <c r="AQ439" s="31"/>
      <c r="AR439" s="31" t="e">
        <f aca="false">INDEX(Curves!$A$12:$AZ$907,$BZ439,CY439)</f>
        <v>#N/A</v>
      </c>
      <c r="AS439" s="31" t="e">
        <f aca="false">INDEX(Curves!$A$12:$AZ$907,$BZ439,CZ439)</f>
        <v>#N/A</v>
      </c>
      <c r="AT439" s="31" t="e">
        <f aca="false">INDEX(Curves!$A$12:$AZ$907,$BZ439,DA439)</f>
        <v>#N/A</v>
      </c>
      <c r="AU439" s="31"/>
      <c r="AV439" s="31" t="e">
        <f aca="false">INDEX(Curves!$A$12:$AZ$907,$BZ439,DC439)</f>
        <v>#N/A</v>
      </c>
      <c r="AW439" s="31" t="e">
        <f aca="false">INDEX(Curves!$A$12:$AZ$907,$BZ439,DD439)</f>
        <v>#N/A</v>
      </c>
      <c r="AX439" s="31" t="e">
        <f aca="false">INDEX(Curves!$A$12:$AZ$907,$BZ439,DE439)</f>
        <v>#N/A</v>
      </c>
      <c r="AY439" s="31"/>
      <c r="AZ439" s="31" t="e">
        <f aca="false">INDEX(Curves!$A$12:$AZ$907,$BZ439,DG439)</f>
        <v>#N/A</v>
      </c>
      <c r="BA439" s="31" t="e">
        <f aca="false">INDEX(Curves!$A$12:$AZ$907,$BZ439,DH439)</f>
        <v>#N/A</v>
      </c>
      <c r="BB439" s="31" t="e">
        <f aca="false">INDEX(Curves!$A$12:$AZ$907,$BZ439,DI439)</f>
        <v>#N/A</v>
      </c>
      <c r="BC439" s="31"/>
      <c r="BD439" s="31" t="e">
        <f aca="false">INDEX(Curves!$A$12:$AZ$907,$BZ439,DK439)</f>
        <v>#N/A</v>
      </c>
      <c r="BE439" s="31" t="e">
        <f aca="false">INDEX(Curves!$A$12:$AZ$907,$BZ439,DL439)</f>
        <v>#N/A</v>
      </c>
      <c r="BF439" s="31" t="e">
        <f aca="false">INDEX(Curves!$A$12:$AZ$907,$BZ439,DM439)</f>
        <v>#N/A</v>
      </c>
      <c r="BG439" s="31"/>
      <c r="BH439" s="31" t="e">
        <f aca="false">INDEX(Curves!$A$12:$AZ$907,$BZ439,DO439)</f>
        <v>#N/A</v>
      </c>
      <c r="BI439" s="31" t="e">
        <f aca="false">INDEX(Curves!$A$12:$AZ$907,$BZ439,DP439)</f>
        <v>#N/A</v>
      </c>
      <c r="BJ439" s="31" t="e">
        <f aca="false">INDEX(Curves!$A$12:$AZ$907,$BZ439,DQ439)</f>
        <v>#N/A</v>
      </c>
      <c r="BK439" s="0"/>
      <c r="BL439" s="0"/>
      <c r="BM439" s="51" t="n">
        <f aca="false">BM438</f>
        <v>35916</v>
      </c>
      <c r="BN439" s="51" t="n">
        <f aca="false">EOMONTH(BM439,1)</f>
        <v>35976</v>
      </c>
      <c r="BO439" s="51" t="n">
        <f aca="false">EOMONTH(BN439,1)</f>
        <v>36007</v>
      </c>
      <c r="BP439" s="51" t="n">
        <f aca="false">EOMONTH(BO439,1)</f>
        <v>36038</v>
      </c>
      <c r="BQ439" s="51" t="n">
        <f aca="false">EOMONTH(BP439,1)</f>
        <v>36068</v>
      </c>
      <c r="BR439" s="51" t="n">
        <f aca="false">EOMONTH(BQ439,1)</f>
        <v>36099</v>
      </c>
      <c r="BS439" s="51" t="n">
        <f aca="false">EOMONTH(BR439,1)</f>
        <v>36129</v>
      </c>
      <c r="BT439" s="51" t="n">
        <f aca="false">EOMONTH(BS439,1)</f>
        <v>36160</v>
      </c>
      <c r="BU439" s="51" t="n">
        <f aca="false">EOMONTH(BT439,1)</f>
        <v>36191</v>
      </c>
      <c r="BV439" s="51" t="n">
        <f aca="false">EOMONTH(BU439,1)</f>
        <v>36219</v>
      </c>
      <c r="BW439" s="51" t="n">
        <f aca="false">EOMONTH(BV439,1)</f>
        <v>36250</v>
      </c>
      <c r="BX439" s="52"/>
      <c r="BZ439" s="34" t="e">
        <f aca="false">MATCH(C439,Curves!$C$12:$C$433,0)</f>
        <v>#N/A</v>
      </c>
      <c r="CA439" s="34" t="n">
        <f aca="false">MATCH(CONCATENATE("NG ",TEXT($BM439,"mmm-yyyy")),Curves!$11:$11,0)</f>
        <v>20</v>
      </c>
      <c r="CB439" s="34" t="n">
        <f aca="false">MATCH(CONCATENATE("B ",TEXT($BM439,"mmm-yyyy")),Curves!$11:$11,0)</f>
        <v>8</v>
      </c>
      <c r="CC439" s="34" t="n">
        <f aca="false">MATCH(CONCATENATE("DISC ",TEXT($BM439,"mmm-yyyy")),Curves!$11:$11,0)</f>
        <v>32</v>
      </c>
      <c r="CD439" s="34"/>
      <c r="CE439" s="34" t="n">
        <f aca="false">MATCH(CONCATENATE("NG ",TEXT($BN439,"mmm-yyyy")),Curves!$11:$11,0)</f>
        <v>21</v>
      </c>
      <c r="CF439" s="34" t="n">
        <f aca="false">MATCH(CONCATENATE("B ",TEXT($BN439,"mmm-yyyy")),Curves!$11:$11,0)</f>
        <v>9</v>
      </c>
      <c r="CG439" s="34" t="n">
        <f aca="false">MATCH(CONCATENATE("DISC ",TEXT($BN439,"mmm-yyyy")),Curves!$11:$11,0)</f>
        <v>33</v>
      </c>
      <c r="CH439" s="34"/>
      <c r="CI439" s="34" t="n">
        <f aca="false">MATCH(CONCATENATE("NG ",TEXT($BO439,"mmm-yyyy")),Curves!$11:$11,0)</f>
        <v>22</v>
      </c>
      <c r="CJ439" s="34" t="n">
        <f aca="false">MATCH(CONCATENATE("B ",TEXT($BO439,"mmm-yyyy")),Curves!$11:$11,0)</f>
        <v>10</v>
      </c>
      <c r="CK439" s="34" t="n">
        <f aca="false">MATCH(CONCATENATE("DISC ",TEXT($BO439,"mmm-yyyy")),Curves!$11:$11,0)</f>
        <v>34</v>
      </c>
      <c r="CL439" s="34"/>
      <c r="CM439" s="34" t="n">
        <f aca="false">MATCH(CONCATENATE("NG ",TEXT($BP439,"mmm-yyyy")),Curves!$11:$11,0)</f>
        <v>23</v>
      </c>
      <c r="CN439" s="34" t="n">
        <f aca="false">MATCH(CONCATENATE("B ",TEXT($BP439,"mmm-yyyy")),Curves!$11:$11,0)</f>
        <v>11</v>
      </c>
      <c r="CO439" s="34" t="n">
        <f aca="false">MATCH(CONCATENATE("DISC ",TEXT($BP439,"mmm-yyyy")),Curves!$11:$11,0)</f>
        <v>35</v>
      </c>
      <c r="CP439" s="34"/>
      <c r="CQ439" s="34" t="n">
        <f aca="false">MATCH(CONCATENATE("NG ",TEXT($BQ439,"mmm-yyyy")),Curves!$11:$11,0)</f>
        <v>24</v>
      </c>
      <c r="CR439" s="34" t="n">
        <f aca="false">MATCH(CONCATENATE("B ",TEXT($BQ439,"mmm-yyyy")),Curves!$11:$11,0)</f>
        <v>12</v>
      </c>
      <c r="CS439" s="34" t="n">
        <f aca="false">MATCH(CONCATENATE("DISC ",TEXT($BQ439,"mmm-yyyy")),Curves!$11:$11,0)</f>
        <v>36</v>
      </c>
      <c r="CT439" s="34"/>
      <c r="CU439" s="34" t="n">
        <f aca="false">MATCH(CONCATENATE("NG ",TEXT($BR439,"mmm-yyyy")),Curves!$11:$11,0)</f>
        <v>25</v>
      </c>
      <c r="CV439" s="34" t="n">
        <f aca="false">MATCH(CONCATENATE("B ",TEXT($BR439,"mmm-yyyy")),Curves!$11:$11,0)</f>
        <v>13</v>
      </c>
      <c r="CW439" s="34" t="n">
        <f aca="false">MATCH(CONCATENATE("DISC ",TEXT($BR439,"mmm-yyyy")),Curves!$11:$11,0)</f>
        <v>37</v>
      </c>
      <c r="CX439" s="34"/>
      <c r="CY439" s="34" t="n">
        <f aca="false">MATCH(CONCATENATE("NG ",TEXT($BS439,"mmm-yyyy")),Curves!$11:$11,0)</f>
        <v>26</v>
      </c>
      <c r="CZ439" s="34" t="n">
        <f aca="false">MATCH(CONCATENATE("B ",TEXT($BS439,"mmm-yyyy")),Curves!$11:$11,0)</f>
        <v>14</v>
      </c>
      <c r="DA439" s="34" t="n">
        <f aca="false">MATCH(CONCATENATE("DISC ",TEXT($BS439,"mmm-yyyy")),Curves!$11:$11,0)</f>
        <v>38</v>
      </c>
      <c r="DB439" s="34"/>
      <c r="DC439" s="34" t="n">
        <f aca="false">MATCH(CONCATENATE("NG ",TEXT($BT439,"mmm-yyyy")),Curves!$11:$11,0)</f>
        <v>27</v>
      </c>
      <c r="DD439" s="34" t="n">
        <f aca="false">MATCH(CONCATENATE("B ",TEXT($BT439,"mmm-yyyy")),Curves!$11:$11,0)</f>
        <v>15</v>
      </c>
      <c r="DE439" s="34" t="n">
        <f aca="false">MATCH(CONCATENATE("DISC ",TEXT($BT439,"mmm-yyyy")),Curves!$11:$11,0)</f>
        <v>39</v>
      </c>
      <c r="DF439" s="34"/>
      <c r="DG439" s="34" t="n">
        <f aca="false">MATCH(CONCATENATE("NG ",TEXT($BU439,"mmm-yyyy")),Curves!$11:$11,0)</f>
        <v>28</v>
      </c>
      <c r="DH439" s="34" t="n">
        <f aca="false">MATCH(CONCATENATE("B ",TEXT($BU439,"mmm-yyyy")),Curves!$11:$11,0)</f>
        <v>16</v>
      </c>
      <c r="DI439" s="34" t="n">
        <f aca="false">MATCH(CONCATENATE("DISC ",TEXT($BU439,"mmm-yyyy")),Curves!$11:$11,0)</f>
        <v>40</v>
      </c>
      <c r="DK439" s="34" t="n">
        <f aca="false">MATCH(CONCATENATE("NG ",TEXT($BV439,"mmm-yyyy")),Curves!$11:$11,0)</f>
        <v>29</v>
      </c>
      <c r="DL439" s="34" t="n">
        <f aca="false">MATCH(CONCATENATE("B ",TEXT($BV439,"mmm-yyyy")),Curves!$11:$11,0)</f>
        <v>17</v>
      </c>
      <c r="DM439" s="34" t="n">
        <f aca="false">MATCH(CONCATENATE("DISC ",TEXT($BV439,"mmm-yyyy")),Curves!$11:$11,0)</f>
        <v>41</v>
      </c>
      <c r="DO439" s="34" t="n">
        <f aca="false">MATCH(CONCATENATE("NG ",TEXT($BW439,"mmm-yyyy")),Curves!$11:$11,0)</f>
        <v>30</v>
      </c>
      <c r="DP439" s="34" t="n">
        <f aca="false">MATCH(CONCATENATE("B ",TEXT($BW439,"mmm-yyyy")),Curves!$11:$11,0)</f>
        <v>18</v>
      </c>
      <c r="DQ439" s="34" t="n">
        <f aca="false">MATCH(CONCATENATE("DISC ",TEXT($BW439,"mmm-yyyy")),Curves!$11:$11,0)</f>
        <v>42</v>
      </c>
    </row>
    <row r="440" customFormat="false" ht="12.75" hidden="false" customHeight="false" outlineLevel="0" collapsed="false">
      <c r="B440" s="26" t="str">
        <f aca="false">IF(C440&lt;&gt;"",IF(C440&gt;=(WORKDAY(EOMONTH(C440,0)+1,-2)),EOMONTH(EOMONTH(C440,0)+1,0)+1,EOMONTH(C440,0)+1),"")</f>
        <v/>
      </c>
      <c r="C440" s="45" t="str">
        <f aca="false">IF(Curves!C449&lt;&gt;"",Curves!C449,"")</f>
        <v/>
      </c>
      <c r="D440" s="46"/>
      <c r="E440" s="47" t="e">
        <f aca="false">(T440+U440)*V440</f>
        <v>#N/A</v>
      </c>
      <c r="F440" s="47" t="e">
        <f aca="false">(X440+Y440)*Z440</f>
        <v>#N/A</v>
      </c>
      <c r="G440" s="47" t="e">
        <f aca="false">(AB440+AC440)*AD440</f>
        <v>#N/A</v>
      </c>
      <c r="H440" s="47" t="e">
        <f aca="false">(AF440+AG440)*AH440</f>
        <v>#N/A</v>
      </c>
      <c r="I440" s="47" t="e">
        <f aca="false">(AJ440+AK440)*AL440</f>
        <v>#N/A</v>
      </c>
      <c r="J440" s="47" t="e">
        <f aca="false">(AN440+AO440)*AP440</f>
        <v>#N/A</v>
      </c>
      <c r="K440" s="47" t="e">
        <f aca="false">(AR440+AS440)*AT440</f>
        <v>#N/A</v>
      </c>
      <c r="L440" s="47" t="e">
        <f aca="false">(AV440+AW440)*AX440</f>
        <v>#N/A</v>
      </c>
      <c r="M440" s="47" t="e">
        <f aca="false">(AZ440+BA440)*BB440</f>
        <v>#N/A</v>
      </c>
      <c r="N440" s="47" t="e">
        <f aca="false">(BD440+BE440)*BF440</f>
        <v>#N/A</v>
      </c>
      <c r="O440" s="48" t="e">
        <f aca="false">(BH440+BI440)*BJ440</f>
        <v>#N/A</v>
      </c>
      <c r="P440" s="49" t="e">
        <f aca="false">MAX(E440:O440)</f>
        <v>#N/A</v>
      </c>
      <c r="Q440" s="49" t="e">
        <f aca="false">MIN(O440)</f>
        <v>#N/A</v>
      </c>
      <c r="R440" s="50" t="e">
        <f aca="false">P440-Q440</f>
        <v>#N/A</v>
      </c>
      <c r="T440" s="31" t="e">
        <f aca="false">INDEX(Curves!$A$12:$AZ$907,$BZ440,CA440)</f>
        <v>#N/A</v>
      </c>
      <c r="U440" s="31" t="e">
        <f aca="false">INDEX(Curves!$A$12:$AZ$907,$BZ440,CB440)</f>
        <v>#N/A</v>
      </c>
      <c r="V440" s="31" t="e">
        <f aca="false">INDEX(Curves!$A$12:$AZ$907,$BZ440,CC440)</f>
        <v>#N/A</v>
      </c>
      <c r="W440" s="31"/>
      <c r="X440" s="31" t="e">
        <f aca="false">INDEX(Curves!$A$12:$AZ$907,$BZ440,CE440)</f>
        <v>#N/A</v>
      </c>
      <c r="Y440" s="31" t="e">
        <f aca="false">INDEX(Curves!$A$12:$AZ$907,$BZ440,CF440)</f>
        <v>#N/A</v>
      </c>
      <c r="Z440" s="31" t="e">
        <f aca="false">INDEX(Curves!$A$12:$AZ$907,$BZ440,CG440)</f>
        <v>#N/A</v>
      </c>
      <c r="AA440" s="31"/>
      <c r="AB440" s="31" t="e">
        <f aca="false">INDEX(Curves!$A$12:$AZ$907,$BZ440,CI440)</f>
        <v>#N/A</v>
      </c>
      <c r="AC440" s="31" t="e">
        <f aca="false">INDEX(Curves!$A$12:$AZ$907,$BZ440,CJ440)</f>
        <v>#N/A</v>
      </c>
      <c r="AD440" s="31" t="e">
        <f aca="false">INDEX(Curves!$A$12:$AZ$907,$BZ440,CK440)</f>
        <v>#N/A</v>
      </c>
      <c r="AE440" s="31"/>
      <c r="AF440" s="31" t="e">
        <f aca="false">INDEX(Curves!$A$12:$AZ$907,$BZ440,CM440)</f>
        <v>#N/A</v>
      </c>
      <c r="AG440" s="31" t="e">
        <f aca="false">INDEX(Curves!$A$12:$AZ$907,$BZ440,CN440)</f>
        <v>#N/A</v>
      </c>
      <c r="AH440" s="31" t="e">
        <f aca="false">INDEX(Curves!$A$12:$AZ$907,$BZ440,CO440)</f>
        <v>#N/A</v>
      </c>
      <c r="AI440" s="31"/>
      <c r="AJ440" s="31" t="e">
        <f aca="false">INDEX(Curves!$A$12:$AZ$907,$BZ440,CQ440)</f>
        <v>#N/A</v>
      </c>
      <c r="AK440" s="31" t="e">
        <f aca="false">INDEX(Curves!$A$12:$AZ$907,$BZ440,CR440)</f>
        <v>#N/A</v>
      </c>
      <c r="AL440" s="31" t="e">
        <f aca="false">INDEX(Curves!$A$12:$AZ$907,$BZ440,CS440)</f>
        <v>#N/A</v>
      </c>
      <c r="AM440" s="31"/>
      <c r="AN440" s="31" t="e">
        <f aca="false">INDEX(Curves!$A$12:$AZ$907,$BZ440,CU440)</f>
        <v>#N/A</v>
      </c>
      <c r="AO440" s="31" t="e">
        <f aca="false">INDEX(Curves!$A$12:$AZ$907,$BZ440,CV440)</f>
        <v>#N/A</v>
      </c>
      <c r="AP440" s="31" t="e">
        <f aca="false">INDEX(Curves!$A$12:$AZ$907,$BZ440,CW440)</f>
        <v>#N/A</v>
      </c>
      <c r="AQ440" s="31"/>
      <c r="AR440" s="31" t="e">
        <f aca="false">INDEX(Curves!$A$12:$AZ$907,$BZ440,CY440)</f>
        <v>#N/A</v>
      </c>
      <c r="AS440" s="31" t="e">
        <f aca="false">INDEX(Curves!$A$12:$AZ$907,$BZ440,CZ440)</f>
        <v>#N/A</v>
      </c>
      <c r="AT440" s="31" t="e">
        <f aca="false">INDEX(Curves!$A$12:$AZ$907,$BZ440,DA440)</f>
        <v>#N/A</v>
      </c>
      <c r="AU440" s="31"/>
      <c r="AV440" s="31" t="e">
        <f aca="false">INDEX(Curves!$A$12:$AZ$907,$BZ440,DC440)</f>
        <v>#N/A</v>
      </c>
      <c r="AW440" s="31" t="e">
        <f aca="false">INDEX(Curves!$A$12:$AZ$907,$BZ440,DD440)</f>
        <v>#N/A</v>
      </c>
      <c r="AX440" s="31" t="e">
        <f aca="false">INDEX(Curves!$A$12:$AZ$907,$BZ440,DE440)</f>
        <v>#N/A</v>
      </c>
      <c r="AY440" s="31"/>
      <c r="AZ440" s="31" t="e">
        <f aca="false">INDEX(Curves!$A$12:$AZ$907,$BZ440,DG440)</f>
        <v>#N/A</v>
      </c>
      <c r="BA440" s="31" t="e">
        <f aca="false">INDEX(Curves!$A$12:$AZ$907,$BZ440,DH440)</f>
        <v>#N/A</v>
      </c>
      <c r="BB440" s="31" t="e">
        <f aca="false">INDEX(Curves!$A$12:$AZ$907,$BZ440,DI440)</f>
        <v>#N/A</v>
      </c>
      <c r="BC440" s="31"/>
      <c r="BD440" s="31" t="e">
        <f aca="false">INDEX(Curves!$A$12:$AZ$907,$BZ440,DK440)</f>
        <v>#N/A</v>
      </c>
      <c r="BE440" s="31" t="e">
        <f aca="false">INDEX(Curves!$A$12:$AZ$907,$BZ440,DL440)</f>
        <v>#N/A</v>
      </c>
      <c r="BF440" s="31" t="e">
        <f aca="false">INDEX(Curves!$A$12:$AZ$907,$BZ440,DM440)</f>
        <v>#N/A</v>
      </c>
      <c r="BG440" s="31"/>
      <c r="BH440" s="31" t="e">
        <f aca="false">INDEX(Curves!$A$12:$AZ$907,$BZ440,DO440)</f>
        <v>#N/A</v>
      </c>
      <c r="BI440" s="31" t="e">
        <f aca="false">INDEX(Curves!$A$12:$AZ$907,$BZ440,DP440)</f>
        <v>#N/A</v>
      </c>
      <c r="BJ440" s="31" t="e">
        <f aca="false">INDEX(Curves!$A$12:$AZ$907,$BZ440,DQ440)</f>
        <v>#N/A</v>
      </c>
      <c r="BK440" s="0"/>
      <c r="BL440" s="0"/>
      <c r="BM440" s="51" t="n">
        <f aca="false">BM439</f>
        <v>35916</v>
      </c>
      <c r="BN440" s="51" t="n">
        <f aca="false">EOMONTH(BM440,1)</f>
        <v>35976</v>
      </c>
      <c r="BO440" s="51" t="n">
        <f aca="false">EOMONTH(BN440,1)</f>
        <v>36007</v>
      </c>
      <c r="BP440" s="51" t="n">
        <f aca="false">EOMONTH(BO440,1)</f>
        <v>36038</v>
      </c>
      <c r="BQ440" s="51" t="n">
        <f aca="false">EOMONTH(BP440,1)</f>
        <v>36068</v>
      </c>
      <c r="BR440" s="51" t="n">
        <f aca="false">EOMONTH(BQ440,1)</f>
        <v>36099</v>
      </c>
      <c r="BS440" s="51" t="n">
        <f aca="false">EOMONTH(BR440,1)</f>
        <v>36129</v>
      </c>
      <c r="BT440" s="51" t="n">
        <f aca="false">EOMONTH(BS440,1)</f>
        <v>36160</v>
      </c>
      <c r="BU440" s="51" t="n">
        <f aca="false">EOMONTH(BT440,1)</f>
        <v>36191</v>
      </c>
      <c r="BV440" s="51" t="n">
        <f aca="false">EOMONTH(BU440,1)</f>
        <v>36219</v>
      </c>
      <c r="BW440" s="51" t="n">
        <f aca="false">EOMONTH(BV440,1)</f>
        <v>36250</v>
      </c>
      <c r="BX440" s="52"/>
      <c r="BZ440" s="34" t="e">
        <f aca="false">MATCH(C440,Curves!$C$12:$C$433,0)</f>
        <v>#N/A</v>
      </c>
      <c r="CA440" s="34" t="n">
        <f aca="false">MATCH(CONCATENATE("NG ",TEXT($BM440,"mmm-yyyy")),Curves!$11:$11,0)</f>
        <v>20</v>
      </c>
      <c r="CB440" s="34" t="n">
        <f aca="false">MATCH(CONCATENATE("B ",TEXT($BM440,"mmm-yyyy")),Curves!$11:$11,0)</f>
        <v>8</v>
      </c>
      <c r="CC440" s="34" t="n">
        <f aca="false">MATCH(CONCATENATE("DISC ",TEXT($BM440,"mmm-yyyy")),Curves!$11:$11,0)</f>
        <v>32</v>
      </c>
      <c r="CD440" s="34"/>
      <c r="CE440" s="34" t="n">
        <f aca="false">MATCH(CONCATENATE("NG ",TEXT($BN440,"mmm-yyyy")),Curves!$11:$11,0)</f>
        <v>21</v>
      </c>
      <c r="CF440" s="34" t="n">
        <f aca="false">MATCH(CONCATENATE("B ",TEXT($BN440,"mmm-yyyy")),Curves!$11:$11,0)</f>
        <v>9</v>
      </c>
      <c r="CG440" s="34" t="n">
        <f aca="false">MATCH(CONCATENATE("DISC ",TEXT($BN440,"mmm-yyyy")),Curves!$11:$11,0)</f>
        <v>33</v>
      </c>
      <c r="CH440" s="34"/>
      <c r="CI440" s="34" t="n">
        <f aca="false">MATCH(CONCATENATE("NG ",TEXT($BO440,"mmm-yyyy")),Curves!$11:$11,0)</f>
        <v>22</v>
      </c>
      <c r="CJ440" s="34" t="n">
        <f aca="false">MATCH(CONCATENATE("B ",TEXT($BO440,"mmm-yyyy")),Curves!$11:$11,0)</f>
        <v>10</v>
      </c>
      <c r="CK440" s="34" t="n">
        <f aca="false">MATCH(CONCATENATE("DISC ",TEXT($BO440,"mmm-yyyy")),Curves!$11:$11,0)</f>
        <v>34</v>
      </c>
      <c r="CL440" s="34"/>
      <c r="CM440" s="34" t="n">
        <f aca="false">MATCH(CONCATENATE("NG ",TEXT($BP440,"mmm-yyyy")),Curves!$11:$11,0)</f>
        <v>23</v>
      </c>
      <c r="CN440" s="34" t="n">
        <f aca="false">MATCH(CONCATENATE("B ",TEXT($BP440,"mmm-yyyy")),Curves!$11:$11,0)</f>
        <v>11</v>
      </c>
      <c r="CO440" s="34" t="n">
        <f aca="false">MATCH(CONCATENATE("DISC ",TEXT($BP440,"mmm-yyyy")),Curves!$11:$11,0)</f>
        <v>35</v>
      </c>
      <c r="CP440" s="34"/>
      <c r="CQ440" s="34" t="n">
        <f aca="false">MATCH(CONCATENATE("NG ",TEXT($BQ440,"mmm-yyyy")),Curves!$11:$11,0)</f>
        <v>24</v>
      </c>
      <c r="CR440" s="34" t="n">
        <f aca="false">MATCH(CONCATENATE("B ",TEXT($BQ440,"mmm-yyyy")),Curves!$11:$11,0)</f>
        <v>12</v>
      </c>
      <c r="CS440" s="34" t="n">
        <f aca="false">MATCH(CONCATENATE("DISC ",TEXT($BQ440,"mmm-yyyy")),Curves!$11:$11,0)</f>
        <v>36</v>
      </c>
      <c r="CT440" s="34"/>
      <c r="CU440" s="34" t="n">
        <f aca="false">MATCH(CONCATENATE("NG ",TEXT($BR440,"mmm-yyyy")),Curves!$11:$11,0)</f>
        <v>25</v>
      </c>
      <c r="CV440" s="34" t="n">
        <f aca="false">MATCH(CONCATENATE("B ",TEXT($BR440,"mmm-yyyy")),Curves!$11:$11,0)</f>
        <v>13</v>
      </c>
      <c r="CW440" s="34" t="n">
        <f aca="false">MATCH(CONCATENATE("DISC ",TEXT($BR440,"mmm-yyyy")),Curves!$11:$11,0)</f>
        <v>37</v>
      </c>
      <c r="CX440" s="34"/>
      <c r="CY440" s="34" t="n">
        <f aca="false">MATCH(CONCATENATE("NG ",TEXT($BS440,"mmm-yyyy")),Curves!$11:$11,0)</f>
        <v>26</v>
      </c>
      <c r="CZ440" s="34" t="n">
        <f aca="false">MATCH(CONCATENATE("B ",TEXT($BS440,"mmm-yyyy")),Curves!$11:$11,0)</f>
        <v>14</v>
      </c>
      <c r="DA440" s="34" t="n">
        <f aca="false">MATCH(CONCATENATE("DISC ",TEXT($BS440,"mmm-yyyy")),Curves!$11:$11,0)</f>
        <v>38</v>
      </c>
      <c r="DB440" s="34"/>
      <c r="DC440" s="34" t="n">
        <f aca="false">MATCH(CONCATENATE("NG ",TEXT($BT440,"mmm-yyyy")),Curves!$11:$11,0)</f>
        <v>27</v>
      </c>
      <c r="DD440" s="34" t="n">
        <f aca="false">MATCH(CONCATENATE("B ",TEXT($BT440,"mmm-yyyy")),Curves!$11:$11,0)</f>
        <v>15</v>
      </c>
      <c r="DE440" s="34" t="n">
        <f aca="false">MATCH(CONCATENATE("DISC ",TEXT($BT440,"mmm-yyyy")),Curves!$11:$11,0)</f>
        <v>39</v>
      </c>
      <c r="DF440" s="34"/>
      <c r="DG440" s="34" t="n">
        <f aca="false">MATCH(CONCATENATE("NG ",TEXT($BU440,"mmm-yyyy")),Curves!$11:$11,0)</f>
        <v>28</v>
      </c>
      <c r="DH440" s="34" t="n">
        <f aca="false">MATCH(CONCATENATE("B ",TEXT($BU440,"mmm-yyyy")),Curves!$11:$11,0)</f>
        <v>16</v>
      </c>
      <c r="DI440" s="34" t="n">
        <f aca="false">MATCH(CONCATENATE("DISC ",TEXT($BU440,"mmm-yyyy")),Curves!$11:$11,0)</f>
        <v>40</v>
      </c>
      <c r="DK440" s="34" t="n">
        <f aca="false">MATCH(CONCATENATE("NG ",TEXT($BV440,"mmm-yyyy")),Curves!$11:$11,0)</f>
        <v>29</v>
      </c>
      <c r="DL440" s="34" t="n">
        <f aca="false">MATCH(CONCATENATE("B ",TEXT($BV440,"mmm-yyyy")),Curves!$11:$11,0)</f>
        <v>17</v>
      </c>
      <c r="DM440" s="34" t="n">
        <f aca="false">MATCH(CONCATENATE("DISC ",TEXT($BV440,"mmm-yyyy")),Curves!$11:$11,0)</f>
        <v>41</v>
      </c>
      <c r="DO440" s="34" t="n">
        <f aca="false">MATCH(CONCATENATE("NG ",TEXT($BW440,"mmm-yyyy")),Curves!$11:$11,0)</f>
        <v>30</v>
      </c>
      <c r="DP440" s="34" t="n">
        <f aca="false">MATCH(CONCATENATE("B ",TEXT($BW440,"mmm-yyyy")),Curves!$11:$11,0)</f>
        <v>18</v>
      </c>
      <c r="DQ440" s="34" t="n">
        <f aca="false">MATCH(CONCATENATE("DISC ",TEXT($BW440,"mmm-yyyy")),Curves!$11:$11,0)</f>
        <v>42</v>
      </c>
    </row>
    <row r="441" customFormat="false" ht="12.75" hidden="false" customHeight="false" outlineLevel="0" collapsed="false">
      <c r="B441" s="26" t="str">
        <f aca="false">IF(C441&lt;&gt;"",IF(C441&gt;=(WORKDAY(EOMONTH(C441,0)+1,-2)),EOMONTH(EOMONTH(C441,0)+1,0)+1,EOMONTH(C441,0)+1),"")</f>
        <v/>
      </c>
      <c r="C441" s="45" t="str">
        <f aca="false">IF(Curves!C450&lt;&gt;"",Curves!C450,"")</f>
        <v/>
      </c>
      <c r="D441" s="46"/>
      <c r="E441" s="47" t="e">
        <f aca="false">(T441+U441)*V441</f>
        <v>#N/A</v>
      </c>
      <c r="F441" s="47" t="e">
        <f aca="false">(X441+Y441)*Z441</f>
        <v>#N/A</v>
      </c>
      <c r="G441" s="47" t="e">
        <f aca="false">(AB441+AC441)*AD441</f>
        <v>#N/A</v>
      </c>
      <c r="H441" s="47" t="e">
        <f aca="false">(AF441+AG441)*AH441</f>
        <v>#N/A</v>
      </c>
      <c r="I441" s="47" t="e">
        <f aca="false">(AJ441+AK441)*AL441</f>
        <v>#N/A</v>
      </c>
      <c r="J441" s="47" t="e">
        <f aca="false">(AN441+AO441)*AP441</f>
        <v>#N/A</v>
      </c>
      <c r="K441" s="47" t="e">
        <f aca="false">(AR441+AS441)*AT441</f>
        <v>#N/A</v>
      </c>
      <c r="L441" s="47" t="e">
        <f aca="false">(AV441+AW441)*AX441</f>
        <v>#N/A</v>
      </c>
      <c r="M441" s="47" t="e">
        <f aca="false">(AZ441+BA441)*BB441</f>
        <v>#N/A</v>
      </c>
      <c r="N441" s="47" t="e">
        <f aca="false">(BD441+BE441)*BF441</f>
        <v>#N/A</v>
      </c>
      <c r="O441" s="48" t="e">
        <f aca="false">(BH441+BI441)*BJ441</f>
        <v>#N/A</v>
      </c>
      <c r="P441" s="49" t="e">
        <f aca="false">MAX(E441:O441)</f>
        <v>#N/A</v>
      </c>
      <c r="Q441" s="49" t="e">
        <f aca="false">MIN(O441)</f>
        <v>#N/A</v>
      </c>
      <c r="R441" s="50" t="e">
        <f aca="false">P441-Q441</f>
        <v>#N/A</v>
      </c>
      <c r="T441" s="31" t="e">
        <f aca="false">INDEX(Curves!$A$12:$AZ$907,$BZ441,CA441)</f>
        <v>#N/A</v>
      </c>
      <c r="U441" s="31" t="e">
        <f aca="false">INDEX(Curves!$A$12:$AZ$907,$BZ441,CB441)</f>
        <v>#N/A</v>
      </c>
      <c r="V441" s="31" t="e">
        <f aca="false">INDEX(Curves!$A$12:$AZ$907,$BZ441,CC441)</f>
        <v>#N/A</v>
      </c>
      <c r="W441" s="31"/>
      <c r="X441" s="31" t="e">
        <f aca="false">INDEX(Curves!$A$12:$AZ$907,$BZ441,CE441)</f>
        <v>#N/A</v>
      </c>
      <c r="Y441" s="31" t="e">
        <f aca="false">INDEX(Curves!$A$12:$AZ$907,$BZ441,CF441)</f>
        <v>#N/A</v>
      </c>
      <c r="Z441" s="31" t="e">
        <f aca="false">INDEX(Curves!$A$12:$AZ$907,$BZ441,CG441)</f>
        <v>#N/A</v>
      </c>
      <c r="AA441" s="31"/>
      <c r="AB441" s="31" t="e">
        <f aca="false">INDEX(Curves!$A$12:$AZ$907,$BZ441,CI441)</f>
        <v>#N/A</v>
      </c>
      <c r="AC441" s="31" t="e">
        <f aca="false">INDEX(Curves!$A$12:$AZ$907,$BZ441,CJ441)</f>
        <v>#N/A</v>
      </c>
      <c r="AD441" s="31" t="e">
        <f aca="false">INDEX(Curves!$A$12:$AZ$907,$BZ441,CK441)</f>
        <v>#N/A</v>
      </c>
      <c r="AE441" s="31"/>
      <c r="AF441" s="31" t="e">
        <f aca="false">INDEX(Curves!$A$12:$AZ$907,$BZ441,CM441)</f>
        <v>#N/A</v>
      </c>
      <c r="AG441" s="31" t="e">
        <f aca="false">INDEX(Curves!$A$12:$AZ$907,$BZ441,CN441)</f>
        <v>#N/A</v>
      </c>
      <c r="AH441" s="31" t="e">
        <f aca="false">INDEX(Curves!$A$12:$AZ$907,$BZ441,CO441)</f>
        <v>#N/A</v>
      </c>
      <c r="AI441" s="31"/>
      <c r="AJ441" s="31" t="e">
        <f aca="false">INDEX(Curves!$A$12:$AZ$907,$BZ441,CQ441)</f>
        <v>#N/A</v>
      </c>
      <c r="AK441" s="31" t="e">
        <f aca="false">INDEX(Curves!$A$12:$AZ$907,$BZ441,CR441)</f>
        <v>#N/A</v>
      </c>
      <c r="AL441" s="31" t="e">
        <f aca="false">INDEX(Curves!$A$12:$AZ$907,$BZ441,CS441)</f>
        <v>#N/A</v>
      </c>
      <c r="AM441" s="31"/>
      <c r="AN441" s="31" t="e">
        <f aca="false">INDEX(Curves!$A$12:$AZ$907,$BZ441,CU441)</f>
        <v>#N/A</v>
      </c>
      <c r="AO441" s="31" t="e">
        <f aca="false">INDEX(Curves!$A$12:$AZ$907,$BZ441,CV441)</f>
        <v>#N/A</v>
      </c>
      <c r="AP441" s="31" t="e">
        <f aca="false">INDEX(Curves!$A$12:$AZ$907,$BZ441,CW441)</f>
        <v>#N/A</v>
      </c>
      <c r="AQ441" s="31"/>
      <c r="AR441" s="31" t="e">
        <f aca="false">INDEX(Curves!$A$12:$AZ$907,$BZ441,CY441)</f>
        <v>#N/A</v>
      </c>
      <c r="AS441" s="31" t="e">
        <f aca="false">INDEX(Curves!$A$12:$AZ$907,$BZ441,CZ441)</f>
        <v>#N/A</v>
      </c>
      <c r="AT441" s="31" t="e">
        <f aca="false">INDEX(Curves!$A$12:$AZ$907,$BZ441,DA441)</f>
        <v>#N/A</v>
      </c>
      <c r="AU441" s="31"/>
      <c r="AV441" s="31" t="e">
        <f aca="false">INDEX(Curves!$A$12:$AZ$907,$BZ441,DC441)</f>
        <v>#N/A</v>
      </c>
      <c r="AW441" s="31" t="e">
        <f aca="false">INDEX(Curves!$A$12:$AZ$907,$BZ441,DD441)</f>
        <v>#N/A</v>
      </c>
      <c r="AX441" s="31" t="e">
        <f aca="false">INDEX(Curves!$A$12:$AZ$907,$BZ441,DE441)</f>
        <v>#N/A</v>
      </c>
      <c r="AY441" s="31"/>
      <c r="AZ441" s="31" t="e">
        <f aca="false">INDEX(Curves!$A$12:$AZ$907,$BZ441,DG441)</f>
        <v>#N/A</v>
      </c>
      <c r="BA441" s="31" t="e">
        <f aca="false">INDEX(Curves!$A$12:$AZ$907,$BZ441,DH441)</f>
        <v>#N/A</v>
      </c>
      <c r="BB441" s="31" t="e">
        <f aca="false">INDEX(Curves!$A$12:$AZ$907,$BZ441,DI441)</f>
        <v>#N/A</v>
      </c>
      <c r="BC441" s="31"/>
      <c r="BD441" s="31" t="e">
        <f aca="false">INDEX(Curves!$A$12:$AZ$907,$BZ441,DK441)</f>
        <v>#N/A</v>
      </c>
      <c r="BE441" s="31" t="e">
        <f aca="false">INDEX(Curves!$A$12:$AZ$907,$BZ441,DL441)</f>
        <v>#N/A</v>
      </c>
      <c r="BF441" s="31" t="e">
        <f aca="false">INDEX(Curves!$A$12:$AZ$907,$BZ441,DM441)</f>
        <v>#N/A</v>
      </c>
      <c r="BG441" s="31"/>
      <c r="BH441" s="31" t="e">
        <f aca="false">INDEX(Curves!$A$12:$AZ$907,$BZ441,DO441)</f>
        <v>#N/A</v>
      </c>
      <c r="BI441" s="31" t="e">
        <f aca="false">INDEX(Curves!$A$12:$AZ$907,$BZ441,DP441)</f>
        <v>#N/A</v>
      </c>
      <c r="BJ441" s="31" t="e">
        <f aca="false">INDEX(Curves!$A$12:$AZ$907,$BZ441,DQ441)</f>
        <v>#N/A</v>
      </c>
      <c r="BK441" s="0"/>
      <c r="BL441" s="0"/>
      <c r="BM441" s="51" t="n">
        <f aca="false">BM440</f>
        <v>35916</v>
      </c>
      <c r="BN441" s="51" t="n">
        <f aca="false">EOMONTH(BM441,1)</f>
        <v>35976</v>
      </c>
      <c r="BO441" s="51" t="n">
        <f aca="false">EOMONTH(BN441,1)</f>
        <v>36007</v>
      </c>
      <c r="BP441" s="51" t="n">
        <f aca="false">EOMONTH(BO441,1)</f>
        <v>36038</v>
      </c>
      <c r="BQ441" s="51" t="n">
        <f aca="false">EOMONTH(BP441,1)</f>
        <v>36068</v>
      </c>
      <c r="BR441" s="51" t="n">
        <f aca="false">EOMONTH(BQ441,1)</f>
        <v>36099</v>
      </c>
      <c r="BS441" s="51" t="n">
        <f aca="false">EOMONTH(BR441,1)</f>
        <v>36129</v>
      </c>
      <c r="BT441" s="51" t="n">
        <f aca="false">EOMONTH(BS441,1)</f>
        <v>36160</v>
      </c>
      <c r="BU441" s="51" t="n">
        <f aca="false">EOMONTH(BT441,1)</f>
        <v>36191</v>
      </c>
      <c r="BV441" s="51" t="n">
        <f aca="false">EOMONTH(BU441,1)</f>
        <v>36219</v>
      </c>
      <c r="BW441" s="51" t="n">
        <f aca="false">EOMONTH(BV441,1)</f>
        <v>36250</v>
      </c>
      <c r="BX441" s="52"/>
      <c r="BZ441" s="34" t="e">
        <f aca="false">MATCH(C441,Curves!$C$12:$C$433,0)</f>
        <v>#N/A</v>
      </c>
      <c r="CA441" s="34" t="n">
        <f aca="false">MATCH(CONCATENATE("NG ",TEXT($BM441,"mmm-yyyy")),Curves!$11:$11,0)</f>
        <v>20</v>
      </c>
      <c r="CB441" s="34" t="n">
        <f aca="false">MATCH(CONCATENATE("B ",TEXT($BM441,"mmm-yyyy")),Curves!$11:$11,0)</f>
        <v>8</v>
      </c>
      <c r="CC441" s="34" t="n">
        <f aca="false">MATCH(CONCATENATE("DISC ",TEXT($BM441,"mmm-yyyy")),Curves!$11:$11,0)</f>
        <v>32</v>
      </c>
      <c r="CD441" s="34"/>
      <c r="CE441" s="34" t="n">
        <f aca="false">MATCH(CONCATENATE("NG ",TEXT($BN441,"mmm-yyyy")),Curves!$11:$11,0)</f>
        <v>21</v>
      </c>
      <c r="CF441" s="34" t="n">
        <f aca="false">MATCH(CONCATENATE("B ",TEXT($BN441,"mmm-yyyy")),Curves!$11:$11,0)</f>
        <v>9</v>
      </c>
      <c r="CG441" s="34" t="n">
        <f aca="false">MATCH(CONCATENATE("DISC ",TEXT($BN441,"mmm-yyyy")),Curves!$11:$11,0)</f>
        <v>33</v>
      </c>
      <c r="CH441" s="34"/>
      <c r="CI441" s="34" t="n">
        <f aca="false">MATCH(CONCATENATE("NG ",TEXT($BO441,"mmm-yyyy")),Curves!$11:$11,0)</f>
        <v>22</v>
      </c>
      <c r="CJ441" s="34" t="n">
        <f aca="false">MATCH(CONCATENATE("B ",TEXT($BO441,"mmm-yyyy")),Curves!$11:$11,0)</f>
        <v>10</v>
      </c>
      <c r="CK441" s="34" t="n">
        <f aca="false">MATCH(CONCATENATE("DISC ",TEXT($BO441,"mmm-yyyy")),Curves!$11:$11,0)</f>
        <v>34</v>
      </c>
      <c r="CL441" s="34"/>
      <c r="CM441" s="34" t="n">
        <f aca="false">MATCH(CONCATENATE("NG ",TEXT($BP441,"mmm-yyyy")),Curves!$11:$11,0)</f>
        <v>23</v>
      </c>
      <c r="CN441" s="34" t="n">
        <f aca="false">MATCH(CONCATENATE("B ",TEXT($BP441,"mmm-yyyy")),Curves!$11:$11,0)</f>
        <v>11</v>
      </c>
      <c r="CO441" s="34" t="n">
        <f aca="false">MATCH(CONCATENATE("DISC ",TEXT($BP441,"mmm-yyyy")),Curves!$11:$11,0)</f>
        <v>35</v>
      </c>
      <c r="CP441" s="34"/>
      <c r="CQ441" s="34" t="n">
        <f aca="false">MATCH(CONCATENATE("NG ",TEXT($BQ441,"mmm-yyyy")),Curves!$11:$11,0)</f>
        <v>24</v>
      </c>
      <c r="CR441" s="34" t="n">
        <f aca="false">MATCH(CONCATENATE("B ",TEXT($BQ441,"mmm-yyyy")),Curves!$11:$11,0)</f>
        <v>12</v>
      </c>
      <c r="CS441" s="34" t="n">
        <f aca="false">MATCH(CONCATENATE("DISC ",TEXT($BQ441,"mmm-yyyy")),Curves!$11:$11,0)</f>
        <v>36</v>
      </c>
      <c r="CT441" s="34"/>
      <c r="CU441" s="34" t="n">
        <f aca="false">MATCH(CONCATENATE("NG ",TEXT($BR441,"mmm-yyyy")),Curves!$11:$11,0)</f>
        <v>25</v>
      </c>
      <c r="CV441" s="34" t="n">
        <f aca="false">MATCH(CONCATENATE("B ",TEXT($BR441,"mmm-yyyy")),Curves!$11:$11,0)</f>
        <v>13</v>
      </c>
      <c r="CW441" s="34" t="n">
        <f aca="false">MATCH(CONCATENATE("DISC ",TEXT($BR441,"mmm-yyyy")),Curves!$11:$11,0)</f>
        <v>37</v>
      </c>
      <c r="CX441" s="34"/>
      <c r="CY441" s="34" t="n">
        <f aca="false">MATCH(CONCATENATE("NG ",TEXT($BS441,"mmm-yyyy")),Curves!$11:$11,0)</f>
        <v>26</v>
      </c>
      <c r="CZ441" s="34" t="n">
        <f aca="false">MATCH(CONCATENATE("B ",TEXT($BS441,"mmm-yyyy")),Curves!$11:$11,0)</f>
        <v>14</v>
      </c>
      <c r="DA441" s="34" t="n">
        <f aca="false">MATCH(CONCATENATE("DISC ",TEXT($BS441,"mmm-yyyy")),Curves!$11:$11,0)</f>
        <v>38</v>
      </c>
      <c r="DB441" s="34"/>
      <c r="DC441" s="34" t="n">
        <f aca="false">MATCH(CONCATENATE("NG ",TEXT($BT441,"mmm-yyyy")),Curves!$11:$11,0)</f>
        <v>27</v>
      </c>
      <c r="DD441" s="34" t="n">
        <f aca="false">MATCH(CONCATENATE("B ",TEXT($BT441,"mmm-yyyy")),Curves!$11:$11,0)</f>
        <v>15</v>
      </c>
      <c r="DE441" s="34" t="n">
        <f aca="false">MATCH(CONCATENATE("DISC ",TEXT($BT441,"mmm-yyyy")),Curves!$11:$11,0)</f>
        <v>39</v>
      </c>
      <c r="DF441" s="34"/>
      <c r="DG441" s="34" t="n">
        <f aca="false">MATCH(CONCATENATE("NG ",TEXT($BU441,"mmm-yyyy")),Curves!$11:$11,0)</f>
        <v>28</v>
      </c>
      <c r="DH441" s="34" t="n">
        <f aca="false">MATCH(CONCATENATE("B ",TEXT($BU441,"mmm-yyyy")),Curves!$11:$11,0)</f>
        <v>16</v>
      </c>
      <c r="DI441" s="34" t="n">
        <f aca="false">MATCH(CONCATENATE("DISC ",TEXT($BU441,"mmm-yyyy")),Curves!$11:$11,0)</f>
        <v>40</v>
      </c>
      <c r="DK441" s="34" t="n">
        <f aca="false">MATCH(CONCATENATE("NG ",TEXT($BV441,"mmm-yyyy")),Curves!$11:$11,0)</f>
        <v>29</v>
      </c>
      <c r="DL441" s="34" t="n">
        <f aca="false">MATCH(CONCATENATE("B ",TEXT($BV441,"mmm-yyyy")),Curves!$11:$11,0)</f>
        <v>17</v>
      </c>
      <c r="DM441" s="34" t="n">
        <f aca="false">MATCH(CONCATENATE("DISC ",TEXT($BV441,"mmm-yyyy")),Curves!$11:$11,0)</f>
        <v>41</v>
      </c>
      <c r="DO441" s="34" t="n">
        <f aca="false">MATCH(CONCATENATE("NG ",TEXT($BW441,"mmm-yyyy")),Curves!$11:$11,0)</f>
        <v>30</v>
      </c>
      <c r="DP441" s="34" t="n">
        <f aca="false">MATCH(CONCATENATE("B ",TEXT($BW441,"mmm-yyyy")),Curves!$11:$11,0)</f>
        <v>18</v>
      </c>
      <c r="DQ441" s="34" t="n">
        <f aca="false">MATCH(CONCATENATE("DISC ",TEXT($BW441,"mmm-yyyy")),Curves!$11:$11,0)</f>
        <v>42</v>
      </c>
    </row>
    <row r="442" customFormat="false" ht="12.75" hidden="false" customHeight="false" outlineLevel="0" collapsed="false">
      <c r="B442" s="26" t="str">
        <f aca="false">IF(C442&lt;&gt;"",IF(C442&gt;=(WORKDAY(EOMONTH(C442,0)+1,-2)),EOMONTH(EOMONTH(C442,0)+1,0)+1,EOMONTH(C442,0)+1),"")</f>
        <v/>
      </c>
      <c r="C442" s="45" t="str">
        <f aca="false">IF(Curves!C451&lt;&gt;"",Curves!C451,"")</f>
        <v/>
      </c>
      <c r="D442" s="46"/>
      <c r="E442" s="47" t="e">
        <f aca="false">(T442+U442)*V442</f>
        <v>#N/A</v>
      </c>
      <c r="F442" s="47" t="e">
        <f aca="false">(X442+Y442)*Z442</f>
        <v>#N/A</v>
      </c>
      <c r="G442" s="47" t="e">
        <f aca="false">(AB442+AC442)*AD442</f>
        <v>#N/A</v>
      </c>
      <c r="H442" s="47" t="e">
        <f aca="false">(AF442+AG442)*AH442</f>
        <v>#N/A</v>
      </c>
      <c r="I442" s="47" t="e">
        <f aca="false">(AJ442+AK442)*AL442</f>
        <v>#N/A</v>
      </c>
      <c r="J442" s="47" t="e">
        <f aca="false">(AN442+AO442)*AP442</f>
        <v>#N/A</v>
      </c>
      <c r="K442" s="47" t="e">
        <f aca="false">(AR442+AS442)*AT442</f>
        <v>#N/A</v>
      </c>
      <c r="L442" s="47" t="e">
        <f aca="false">(AV442+AW442)*AX442</f>
        <v>#N/A</v>
      </c>
      <c r="M442" s="47" t="e">
        <f aca="false">(AZ442+BA442)*BB442</f>
        <v>#N/A</v>
      </c>
      <c r="N442" s="47" t="e">
        <f aca="false">(BD442+BE442)*BF442</f>
        <v>#N/A</v>
      </c>
      <c r="O442" s="48" t="e">
        <f aca="false">(BH442+BI442)*BJ442</f>
        <v>#N/A</v>
      </c>
      <c r="P442" s="49" t="e">
        <f aca="false">MAX(E442:O442)</f>
        <v>#N/A</v>
      </c>
      <c r="Q442" s="49" t="e">
        <f aca="false">MIN(O442)</f>
        <v>#N/A</v>
      </c>
      <c r="R442" s="50" t="e">
        <f aca="false">P442-Q442</f>
        <v>#N/A</v>
      </c>
      <c r="T442" s="31" t="e">
        <f aca="false">INDEX(Curves!$A$12:$AZ$907,$BZ442,CA442)</f>
        <v>#N/A</v>
      </c>
      <c r="U442" s="31" t="e">
        <f aca="false">INDEX(Curves!$A$12:$AZ$907,$BZ442,CB442)</f>
        <v>#N/A</v>
      </c>
      <c r="V442" s="31" t="e">
        <f aca="false">INDEX(Curves!$A$12:$AZ$907,$BZ442,CC442)</f>
        <v>#N/A</v>
      </c>
      <c r="W442" s="31"/>
      <c r="X442" s="31" t="e">
        <f aca="false">INDEX(Curves!$A$12:$AZ$907,$BZ442,CE442)</f>
        <v>#N/A</v>
      </c>
      <c r="Y442" s="31" t="e">
        <f aca="false">INDEX(Curves!$A$12:$AZ$907,$BZ442,CF442)</f>
        <v>#N/A</v>
      </c>
      <c r="Z442" s="31" t="e">
        <f aca="false">INDEX(Curves!$A$12:$AZ$907,$BZ442,CG442)</f>
        <v>#N/A</v>
      </c>
      <c r="AA442" s="31"/>
      <c r="AB442" s="31" t="e">
        <f aca="false">INDEX(Curves!$A$12:$AZ$907,$BZ442,CI442)</f>
        <v>#N/A</v>
      </c>
      <c r="AC442" s="31" t="e">
        <f aca="false">INDEX(Curves!$A$12:$AZ$907,$BZ442,CJ442)</f>
        <v>#N/A</v>
      </c>
      <c r="AD442" s="31" t="e">
        <f aca="false">INDEX(Curves!$A$12:$AZ$907,$BZ442,CK442)</f>
        <v>#N/A</v>
      </c>
      <c r="AE442" s="31"/>
      <c r="AF442" s="31" t="e">
        <f aca="false">INDEX(Curves!$A$12:$AZ$907,$BZ442,CM442)</f>
        <v>#N/A</v>
      </c>
      <c r="AG442" s="31" t="e">
        <f aca="false">INDEX(Curves!$A$12:$AZ$907,$BZ442,CN442)</f>
        <v>#N/A</v>
      </c>
      <c r="AH442" s="31" t="e">
        <f aca="false">INDEX(Curves!$A$12:$AZ$907,$BZ442,CO442)</f>
        <v>#N/A</v>
      </c>
      <c r="AI442" s="31"/>
      <c r="AJ442" s="31" t="e">
        <f aca="false">INDEX(Curves!$A$12:$AZ$907,$BZ442,CQ442)</f>
        <v>#N/A</v>
      </c>
      <c r="AK442" s="31" t="e">
        <f aca="false">INDEX(Curves!$A$12:$AZ$907,$BZ442,CR442)</f>
        <v>#N/A</v>
      </c>
      <c r="AL442" s="31" t="e">
        <f aca="false">INDEX(Curves!$A$12:$AZ$907,$BZ442,CS442)</f>
        <v>#N/A</v>
      </c>
      <c r="AM442" s="31"/>
      <c r="AN442" s="31" t="e">
        <f aca="false">INDEX(Curves!$A$12:$AZ$907,$BZ442,CU442)</f>
        <v>#N/A</v>
      </c>
      <c r="AO442" s="31" t="e">
        <f aca="false">INDEX(Curves!$A$12:$AZ$907,$BZ442,CV442)</f>
        <v>#N/A</v>
      </c>
      <c r="AP442" s="31" t="e">
        <f aca="false">INDEX(Curves!$A$12:$AZ$907,$BZ442,CW442)</f>
        <v>#N/A</v>
      </c>
      <c r="AQ442" s="31"/>
      <c r="AR442" s="31" t="e">
        <f aca="false">INDEX(Curves!$A$12:$AZ$907,$BZ442,CY442)</f>
        <v>#N/A</v>
      </c>
      <c r="AS442" s="31" t="e">
        <f aca="false">INDEX(Curves!$A$12:$AZ$907,$BZ442,CZ442)</f>
        <v>#N/A</v>
      </c>
      <c r="AT442" s="31" t="e">
        <f aca="false">INDEX(Curves!$A$12:$AZ$907,$BZ442,DA442)</f>
        <v>#N/A</v>
      </c>
      <c r="AU442" s="31"/>
      <c r="AV442" s="31" t="e">
        <f aca="false">INDEX(Curves!$A$12:$AZ$907,$BZ442,DC442)</f>
        <v>#N/A</v>
      </c>
      <c r="AW442" s="31" t="e">
        <f aca="false">INDEX(Curves!$A$12:$AZ$907,$BZ442,DD442)</f>
        <v>#N/A</v>
      </c>
      <c r="AX442" s="31" t="e">
        <f aca="false">INDEX(Curves!$A$12:$AZ$907,$BZ442,DE442)</f>
        <v>#N/A</v>
      </c>
      <c r="AY442" s="31"/>
      <c r="AZ442" s="31" t="e">
        <f aca="false">INDEX(Curves!$A$12:$AZ$907,$BZ442,DG442)</f>
        <v>#N/A</v>
      </c>
      <c r="BA442" s="31" t="e">
        <f aca="false">INDEX(Curves!$A$12:$AZ$907,$BZ442,DH442)</f>
        <v>#N/A</v>
      </c>
      <c r="BB442" s="31" t="e">
        <f aca="false">INDEX(Curves!$A$12:$AZ$907,$BZ442,DI442)</f>
        <v>#N/A</v>
      </c>
      <c r="BC442" s="31"/>
      <c r="BD442" s="31" t="e">
        <f aca="false">INDEX(Curves!$A$12:$AZ$907,$BZ442,DK442)</f>
        <v>#N/A</v>
      </c>
      <c r="BE442" s="31" t="e">
        <f aca="false">INDEX(Curves!$A$12:$AZ$907,$BZ442,DL442)</f>
        <v>#N/A</v>
      </c>
      <c r="BF442" s="31" t="e">
        <f aca="false">INDEX(Curves!$A$12:$AZ$907,$BZ442,DM442)</f>
        <v>#N/A</v>
      </c>
      <c r="BG442" s="31"/>
      <c r="BH442" s="31" t="e">
        <f aca="false">INDEX(Curves!$A$12:$AZ$907,$BZ442,DO442)</f>
        <v>#N/A</v>
      </c>
      <c r="BI442" s="31" t="e">
        <f aca="false">INDEX(Curves!$A$12:$AZ$907,$BZ442,DP442)</f>
        <v>#N/A</v>
      </c>
      <c r="BJ442" s="31" t="e">
        <f aca="false">INDEX(Curves!$A$12:$AZ$907,$BZ442,DQ442)</f>
        <v>#N/A</v>
      </c>
      <c r="BK442" s="0"/>
      <c r="BL442" s="0"/>
      <c r="BM442" s="51" t="n">
        <f aca="false">BM441</f>
        <v>35916</v>
      </c>
      <c r="BN442" s="51" t="n">
        <f aca="false">EOMONTH(BM442,1)</f>
        <v>35976</v>
      </c>
      <c r="BO442" s="51" t="n">
        <f aca="false">EOMONTH(BN442,1)</f>
        <v>36007</v>
      </c>
      <c r="BP442" s="51" t="n">
        <f aca="false">EOMONTH(BO442,1)</f>
        <v>36038</v>
      </c>
      <c r="BQ442" s="51" t="n">
        <f aca="false">EOMONTH(BP442,1)</f>
        <v>36068</v>
      </c>
      <c r="BR442" s="51" t="n">
        <f aca="false">EOMONTH(BQ442,1)</f>
        <v>36099</v>
      </c>
      <c r="BS442" s="51" t="n">
        <f aca="false">EOMONTH(BR442,1)</f>
        <v>36129</v>
      </c>
      <c r="BT442" s="51" t="n">
        <f aca="false">EOMONTH(BS442,1)</f>
        <v>36160</v>
      </c>
      <c r="BU442" s="51" t="n">
        <f aca="false">EOMONTH(BT442,1)</f>
        <v>36191</v>
      </c>
      <c r="BV442" s="51" t="n">
        <f aca="false">EOMONTH(BU442,1)</f>
        <v>36219</v>
      </c>
      <c r="BW442" s="51" t="n">
        <f aca="false">EOMONTH(BV442,1)</f>
        <v>36250</v>
      </c>
      <c r="BX442" s="52"/>
      <c r="BZ442" s="34" t="e">
        <f aca="false">MATCH(C442,Curves!$C$12:$C$433,0)</f>
        <v>#N/A</v>
      </c>
      <c r="CA442" s="34" t="n">
        <f aca="false">MATCH(CONCATENATE("NG ",TEXT($BM442,"mmm-yyyy")),Curves!$11:$11,0)</f>
        <v>20</v>
      </c>
      <c r="CB442" s="34" t="n">
        <f aca="false">MATCH(CONCATENATE("B ",TEXT($BM442,"mmm-yyyy")),Curves!$11:$11,0)</f>
        <v>8</v>
      </c>
      <c r="CC442" s="34" t="n">
        <f aca="false">MATCH(CONCATENATE("DISC ",TEXT($BM442,"mmm-yyyy")),Curves!$11:$11,0)</f>
        <v>32</v>
      </c>
      <c r="CD442" s="34"/>
      <c r="CE442" s="34" t="n">
        <f aca="false">MATCH(CONCATENATE("NG ",TEXT($BN442,"mmm-yyyy")),Curves!$11:$11,0)</f>
        <v>21</v>
      </c>
      <c r="CF442" s="34" t="n">
        <f aca="false">MATCH(CONCATENATE("B ",TEXT($BN442,"mmm-yyyy")),Curves!$11:$11,0)</f>
        <v>9</v>
      </c>
      <c r="CG442" s="34" t="n">
        <f aca="false">MATCH(CONCATENATE("DISC ",TEXT($BN442,"mmm-yyyy")),Curves!$11:$11,0)</f>
        <v>33</v>
      </c>
      <c r="CH442" s="34"/>
      <c r="CI442" s="34" t="n">
        <f aca="false">MATCH(CONCATENATE("NG ",TEXT($BO442,"mmm-yyyy")),Curves!$11:$11,0)</f>
        <v>22</v>
      </c>
      <c r="CJ442" s="34" t="n">
        <f aca="false">MATCH(CONCATENATE("B ",TEXT($BO442,"mmm-yyyy")),Curves!$11:$11,0)</f>
        <v>10</v>
      </c>
      <c r="CK442" s="34" t="n">
        <f aca="false">MATCH(CONCATENATE("DISC ",TEXT($BO442,"mmm-yyyy")),Curves!$11:$11,0)</f>
        <v>34</v>
      </c>
      <c r="CL442" s="34"/>
      <c r="CM442" s="34" t="n">
        <f aca="false">MATCH(CONCATENATE("NG ",TEXT($BP442,"mmm-yyyy")),Curves!$11:$11,0)</f>
        <v>23</v>
      </c>
      <c r="CN442" s="34" t="n">
        <f aca="false">MATCH(CONCATENATE("B ",TEXT($BP442,"mmm-yyyy")),Curves!$11:$11,0)</f>
        <v>11</v>
      </c>
      <c r="CO442" s="34" t="n">
        <f aca="false">MATCH(CONCATENATE("DISC ",TEXT($BP442,"mmm-yyyy")),Curves!$11:$11,0)</f>
        <v>35</v>
      </c>
      <c r="CP442" s="34"/>
      <c r="CQ442" s="34" t="n">
        <f aca="false">MATCH(CONCATENATE("NG ",TEXT($BQ442,"mmm-yyyy")),Curves!$11:$11,0)</f>
        <v>24</v>
      </c>
      <c r="CR442" s="34" t="n">
        <f aca="false">MATCH(CONCATENATE("B ",TEXT($BQ442,"mmm-yyyy")),Curves!$11:$11,0)</f>
        <v>12</v>
      </c>
      <c r="CS442" s="34" t="n">
        <f aca="false">MATCH(CONCATENATE("DISC ",TEXT($BQ442,"mmm-yyyy")),Curves!$11:$11,0)</f>
        <v>36</v>
      </c>
      <c r="CT442" s="34"/>
      <c r="CU442" s="34" t="n">
        <f aca="false">MATCH(CONCATENATE("NG ",TEXT($BR442,"mmm-yyyy")),Curves!$11:$11,0)</f>
        <v>25</v>
      </c>
      <c r="CV442" s="34" t="n">
        <f aca="false">MATCH(CONCATENATE("B ",TEXT($BR442,"mmm-yyyy")),Curves!$11:$11,0)</f>
        <v>13</v>
      </c>
      <c r="CW442" s="34" t="n">
        <f aca="false">MATCH(CONCATENATE("DISC ",TEXT($BR442,"mmm-yyyy")),Curves!$11:$11,0)</f>
        <v>37</v>
      </c>
      <c r="CX442" s="34"/>
      <c r="CY442" s="34" t="n">
        <f aca="false">MATCH(CONCATENATE("NG ",TEXT($BS442,"mmm-yyyy")),Curves!$11:$11,0)</f>
        <v>26</v>
      </c>
      <c r="CZ442" s="34" t="n">
        <f aca="false">MATCH(CONCATENATE("B ",TEXT($BS442,"mmm-yyyy")),Curves!$11:$11,0)</f>
        <v>14</v>
      </c>
      <c r="DA442" s="34" t="n">
        <f aca="false">MATCH(CONCATENATE("DISC ",TEXT($BS442,"mmm-yyyy")),Curves!$11:$11,0)</f>
        <v>38</v>
      </c>
      <c r="DB442" s="34"/>
      <c r="DC442" s="34" t="n">
        <f aca="false">MATCH(CONCATENATE("NG ",TEXT($BT442,"mmm-yyyy")),Curves!$11:$11,0)</f>
        <v>27</v>
      </c>
      <c r="DD442" s="34" t="n">
        <f aca="false">MATCH(CONCATENATE("B ",TEXT($BT442,"mmm-yyyy")),Curves!$11:$11,0)</f>
        <v>15</v>
      </c>
      <c r="DE442" s="34" t="n">
        <f aca="false">MATCH(CONCATENATE("DISC ",TEXT($BT442,"mmm-yyyy")),Curves!$11:$11,0)</f>
        <v>39</v>
      </c>
      <c r="DF442" s="34"/>
      <c r="DG442" s="34" t="n">
        <f aca="false">MATCH(CONCATENATE("NG ",TEXT($BU442,"mmm-yyyy")),Curves!$11:$11,0)</f>
        <v>28</v>
      </c>
      <c r="DH442" s="34" t="n">
        <f aca="false">MATCH(CONCATENATE("B ",TEXT($BU442,"mmm-yyyy")),Curves!$11:$11,0)</f>
        <v>16</v>
      </c>
      <c r="DI442" s="34" t="n">
        <f aca="false">MATCH(CONCATENATE("DISC ",TEXT($BU442,"mmm-yyyy")),Curves!$11:$11,0)</f>
        <v>40</v>
      </c>
      <c r="DK442" s="34" t="n">
        <f aca="false">MATCH(CONCATENATE("NG ",TEXT($BV442,"mmm-yyyy")),Curves!$11:$11,0)</f>
        <v>29</v>
      </c>
      <c r="DL442" s="34" t="n">
        <f aca="false">MATCH(CONCATENATE("B ",TEXT($BV442,"mmm-yyyy")),Curves!$11:$11,0)</f>
        <v>17</v>
      </c>
      <c r="DM442" s="34" t="n">
        <f aca="false">MATCH(CONCATENATE("DISC ",TEXT($BV442,"mmm-yyyy")),Curves!$11:$11,0)</f>
        <v>41</v>
      </c>
      <c r="DO442" s="34" t="n">
        <f aca="false">MATCH(CONCATENATE("NG ",TEXT($BW442,"mmm-yyyy")),Curves!$11:$11,0)</f>
        <v>30</v>
      </c>
      <c r="DP442" s="34" t="n">
        <f aca="false">MATCH(CONCATENATE("B ",TEXT($BW442,"mmm-yyyy")),Curves!$11:$11,0)</f>
        <v>18</v>
      </c>
      <c r="DQ442" s="34" t="n">
        <f aca="false">MATCH(CONCATENATE("DISC ",TEXT($BW442,"mmm-yyyy")),Curves!$11:$11,0)</f>
        <v>42</v>
      </c>
    </row>
    <row r="443" customFormat="false" ht="12.75" hidden="false" customHeight="false" outlineLevel="0" collapsed="false">
      <c r="B443" s="26" t="str">
        <f aca="false">IF(C443&lt;&gt;"",IF(C443&gt;=(WORKDAY(EOMONTH(C443,0)+1,-2)),EOMONTH(EOMONTH(C443,0)+1,0)+1,EOMONTH(C443,0)+1),"")</f>
        <v/>
      </c>
      <c r="C443" s="45" t="str">
        <f aca="false">IF(Curves!C452&lt;&gt;"",Curves!C452,"")</f>
        <v/>
      </c>
      <c r="D443" s="46"/>
      <c r="E443" s="47" t="e">
        <f aca="false">(T443+U443)*V443</f>
        <v>#N/A</v>
      </c>
      <c r="F443" s="47" t="e">
        <f aca="false">(X443+Y443)*Z443</f>
        <v>#N/A</v>
      </c>
      <c r="G443" s="47" t="e">
        <f aca="false">(AB443+AC443)*AD443</f>
        <v>#N/A</v>
      </c>
      <c r="H443" s="47" t="e">
        <f aca="false">(AF443+AG443)*AH443</f>
        <v>#N/A</v>
      </c>
      <c r="I443" s="47" t="e">
        <f aca="false">(AJ443+AK443)*AL443</f>
        <v>#N/A</v>
      </c>
      <c r="J443" s="47" t="e">
        <f aca="false">(AN443+AO443)*AP443</f>
        <v>#N/A</v>
      </c>
      <c r="K443" s="47" t="e">
        <f aca="false">(AR443+AS443)*AT443</f>
        <v>#N/A</v>
      </c>
      <c r="L443" s="47" t="e">
        <f aca="false">(AV443+AW443)*AX443</f>
        <v>#N/A</v>
      </c>
      <c r="M443" s="47" t="e">
        <f aca="false">(AZ443+BA443)*BB443</f>
        <v>#N/A</v>
      </c>
      <c r="N443" s="47" t="e">
        <f aca="false">(BD443+BE443)*BF443</f>
        <v>#N/A</v>
      </c>
      <c r="O443" s="48" t="e">
        <f aca="false">(BH443+BI443)*BJ443</f>
        <v>#N/A</v>
      </c>
      <c r="P443" s="49" t="e">
        <f aca="false">MAX(E443:O443)</f>
        <v>#N/A</v>
      </c>
      <c r="Q443" s="49" t="e">
        <f aca="false">MIN(O443)</f>
        <v>#N/A</v>
      </c>
      <c r="R443" s="50" t="e">
        <f aca="false">P443-Q443</f>
        <v>#N/A</v>
      </c>
      <c r="T443" s="31" t="e">
        <f aca="false">INDEX(Curves!$A$12:$AZ$907,$BZ443,CA443)</f>
        <v>#N/A</v>
      </c>
      <c r="U443" s="31" t="e">
        <f aca="false">INDEX(Curves!$A$12:$AZ$907,$BZ443,CB443)</f>
        <v>#N/A</v>
      </c>
      <c r="V443" s="31" t="e">
        <f aca="false">INDEX(Curves!$A$12:$AZ$907,$BZ443,CC443)</f>
        <v>#N/A</v>
      </c>
      <c r="W443" s="31"/>
      <c r="X443" s="31" t="e">
        <f aca="false">INDEX(Curves!$A$12:$AZ$907,$BZ443,CE443)</f>
        <v>#N/A</v>
      </c>
      <c r="Y443" s="31" t="e">
        <f aca="false">INDEX(Curves!$A$12:$AZ$907,$BZ443,CF443)</f>
        <v>#N/A</v>
      </c>
      <c r="Z443" s="31" t="e">
        <f aca="false">INDEX(Curves!$A$12:$AZ$907,$BZ443,CG443)</f>
        <v>#N/A</v>
      </c>
      <c r="AA443" s="31"/>
      <c r="AB443" s="31" t="e">
        <f aca="false">INDEX(Curves!$A$12:$AZ$907,$BZ443,CI443)</f>
        <v>#N/A</v>
      </c>
      <c r="AC443" s="31" t="e">
        <f aca="false">INDEX(Curves!$A$12:$AZ$907,$BZ443,CJ443)</f>
        <v>#N/A</v>
      </c>
      <c r="AD443" s="31" t="e">
        <f aca="false">INDEX(Curves!$A$12:$AZ$907,$BZ443,CK443)</f>
        <v>#N/A</v>
      </c>
      <c r="AE443" s="31"/>
      <c r="AF443" s="31" t="e">
        <f aca="false">INDEX(Curves!$A$12:$AZ$907,$BZ443,CM443)</f>
        <v>#N/A</v>
      </c>
      <c r="AG443" s="31" t="e">
        <f aca="false">INDEX(Curves!$A$12:$AZ$907,$BZ443,CN443)</f>
        <v>#N/A</v>
      </c>
      <c r="AH443" s="31" t="e">
        <f aca="false">INDEX(Curves!$A$12:$AZ$907,$BZ443,CO443)</f>
        <v>#N/A</v>
      </c>
      <c r="AI443" s="31"/>
      <c r="AJ443" s="31" t="e">
        <f aca="false">INDEX(Curves!$A$12:$AZ$907,$BZ443,CQ443)</f>
        <v>#N/A</v>
      </c>
      <c r="AK443" s="31" t="e">
        <f aca="false">INDEX(Curves!$A$12:$AZ$907,$BZ443,CR443)</f>
        <v>#N/A</v>
      </c>
      <c r="AL443" s="31" t="e">
        <f aca="false">INDEX(Curves!$A$12:$AZ$907,$BZ443,CS443)</f>
        <v>#N/A</v>
      </c>
      <c r="AM443" s="31"/>
      <c r="AN443" s="31" t="e">
        <f aca="false">INDEX(Curves!$A$12:$AZ$907,$BZ443,CU443)</f>
        <v>#N/A</v>
      </c>
      <c r="AO443" s="31" t="e">
        <f aca="false">INDEX(Curves!$A$12:$AZ$907,$BZ443,CV443)</f>
        <v>#N/A</v>
      </c>
      <c r="AP443" s="31" t="e">
        <f aca="false">INDEX(Curves!$A$12:$AZ$907,$BZ443,CW443)</f>
        <v>#N/A</v>
      </c>
      <c r="AQ443" s="31"/>
      <c r="AR443" s="31" t="e">
        <f aca="false">INDEX(Curves!$A$12:$AZ$907,$BZ443,CY443)</f>
        <v>#N/A</v>
      </c>
      <c r="AS443" s="31" t="e">
        <f aca="false">INDEX(Curves!$A$12:$AZ$907,$BZ443,CZ443)</f>
        <v>#N/A</v>
      </c>
      <c r="AT443" s="31" t="e">
        <f aca="false">INDEX(Curves!$A$12:$AZ$907,$BZ443,DA443)</f>
        <v>#N/A</v>
      </c>
      <c r="AU443" s="31"/>
      <c r="AV443" s="31" t="e">
        <f aca="false">INDEX(Curves!$A$12:$AZ$907,$BZ443,DC443)</f>
        <v>#N/A</v>
      </c>
      <c r="AW443" s="31" t="e">
        <f aca="false">INDEX(Curves!$A$12:$AZ$907,$BZ443,DD443)</f>
        <v>#N/A</v>
      </c>
      <c r="AX443" s="31" t="e">
        <f aca="false">INDEX(Curves!$A$12:$AZ$907,$BZ443,DE443)</f>
        <v>#N/A</v>
      </c>
      <c r="AY443" s="31"/>
      <c r="AZ443" s="31" t="e">
        <f aca="false">INDEX(Curves!$A$12:$AZ$907,$BZ443,DG443)</f>
        <v>#N/A</v>
      </c>
      <c r="BA443" s="31" t="e">
        <f aca="false">INDEX(Curves!$A$12:$AZ$907,$BZ443,DH443)</f>
        <v>#N/A</v>
      </c>
      <c r="BB443" s="31" t="e">
        <f aca="false">INDEX(Curves!$A$12:$AZ$907,$BZ443,DI443)</f>
        <v>#N/A</v>
      </c>
      <c r="BC443" s="31"/>
      <c r="BD443" s="31" t="e">
        <f aca="false">INDEX(Curves!$A$12:$AZ$907,$BZ443,DK443)</f>
        <v>#N/A</v>
      </c>
      <c r="BE443" s="31" t="e">
        <f aca="false">INDEX(Curves!$A$12:$AZ$907,$BZ443,DL443)</f>
        <v>#N/A</v>
      </c>
      <c r="BF443" s="31" t="e">
        <f aca="false">INDEX(Curves!$A$12:$AZ$907,$BZ443,DM443)</f>
        <v>#N/A</v>
      </c>
      <c r="BG443" s="31"/>
      <c r="BH443" s="31" t="e">
        <f aca="false">INDEX(Curves!$A$12:$AZ$907,$BZ443,DO443)</f>
        <v>#N/A</v>
      </c>
      <c r="BI443" s="31" t="e">
        <f aca="false">INDEX(Curves!$A$12:$AZ$907,$BZ443,DP443)</f>
        <v>#N/A</v>
      </c>
      <c r="BJ443" s="31" t="e">
        <f aca="false">INDEX(Curves!$A$12:$AZ$907,$BZ443,DQ443)</f>
        <v>#N/A</v>
      </c>
      <c r="BK443" s="0"/>
      <c r="BL443" s="0"/>
      <c r="BM443" s="51" t="n">
        <f aca="false">BM442</f>
        <v>35916</v>
      </c>
      <c r="BN443" s="51" t="n">
        <f aca="false">EOMONTH(BM443,1)</f>
        <v>35976</v>
      </c>
      <c r="BO443" s="51" t="n">
        <f aca="false">EOMONTH(BN443,1)</f>
        <v>36007</v>
      </c>
      <c r="BP443" s="51" t="n">
        <f aca="false">EOMONTH(BO443,1)</f>
        <v>36038</v>
      </c>
      <c r="BQ443" s="51" t="n">
        <f aca="false">EOMONTH(BP443,1)</f>
        <v>36068</v>
      </c>
      <c r="BR443" s="51" t="n">
        <f aca="false">EOMONTH(BQ443,1)</f>
        <v>36099</v>
      </c>
      <c r="BS443" s="51" t="n">
        <f aca="false">EOMONTH(BR443,1)</f>
        <v>36129</v>
      </c>
      <c r="BT443" s="51" t="n">
        <f aca="false">EOMONTH(BS443,1)</f>
        <v>36160</v>
      </c>
      <c r="BU443" s="51" t="n">
        <f aca="false">EOMONTH(BT443,1)</f>
        <v>36191</v>
      </c>
      <c r="BV443" s="51" t="n">
        <f aca="false">EOMONTH(BU443,1)</f>
        <v>36219</v>
      </c>
      <c r="BW443" s="51" t="n">
        <f aca="false">EOMONTH(BV443,1)</f>
        <v>36250</v>
      </c>
      <c r="BX443" s="52"/>
      <c r="BZ443" s="34" t="e">
        <f aca="false">MATCH(C443,Curves!$C$12:$C$433,0)</f>
        <v>#N/A</v>
      </c>
      <c r="CA443" s="34" t="n">
        <f aca="false">MATCH(CONCATENATE("NG ",TEXT($BM443,"mmm-yyyy")),Curves!$11:$11,0)</f>
        <v>20</v>
      </c>
      <c r="CB443" s="34" t="n">
        <f aca="false">MATCH(CONCATENATE("B ",TEXT($BM443,"mmm-yyyy")),Curves!$11:$11,0)</f>
        <v>8</v>
      </c>
      <c r="CC443" s="34" t="n">
        <f aca="false">MATCH(CONCATENATE("DISC ",TEXT($BM443,"mmm-yyyy")),Curves!$11:$11,0)</f>
        <v>32</v>
      </c>
      <c r="CD443" s="34"/>
      <c r="CE443" s="34" t="n">
        <f aca="false">MATCH(CONCATENATE("NG ",TEXT($BN443,"mmm-yyyy")),Curves!$11:$11,0)</f>
        <v>21</v>
      </c>
      <c r="CF443" s="34" t="n">
        <f aca="false">MATCH(CONCATENATE("B ",TEXT($BN443,"mmm-yyyy")),Curves!$11:$11,0)</f>
        <v>9</v>
      </c>
      <c r="CG443" s="34" t="n">
        <f aca="false">MATCH(CONCATENATE("DISC ",TEXT($BN443,"mmm-yyyy")),Curves!$11:$11,0)</f>
        <v>33</v>
      </c>
      <c r="CH443" s="34"/>
      <c r="CI443" s="34" t="n">
        <f aca="false">MATCH(CONCATENATE("NG ",TEXT($BO443,"mmm-yyyy")),Curves!$11:$11,0)</f>
        <v>22</v>
      </c>
      <c r="CJ443" s="34" t="n">
        <f aca="false">MATCH(CONCATENATE("B ",TEXT($BO443,"mmm-yyyy")),Curves!$11:$11,0)</f>
        <v>10</v>
      </c>
      <c r="CK443" s="34" t="n">
        <f aca="false">MATCH(CONCATENATE("DISC ",TEXT($BO443,"mmm-yyyy")),Curves!$11:$11,0)</f>
        <v>34</v>
      </c>
      <c r="CL443" s="34"/>
      <c r="CM443" s="34" t="n">
        <f aca="false">MATCH(CONCATENATE("NG ",TEXT($BP443,"mmm-yyyy")),Curves!$11:$11,0)</f>
        <v>23</v>
      </c>
      <c r="CN443" s="34" t="n">
        <f aca="false">MATCH(CONCATENATE("B ",TEXT($BP443,"mmm-yyyy")),Curves!$11:$11,0)</f>
        <v>11</v>
      </c>
      <c r="CO443" s="34" t="n">
        <f aca="false">MATCH(CONCATENATE("DISC ",TEXT($BP443,"mmm-yyyy")),Curves!$11:$11,0)</f>
        <v>35</v>
      </c>
      <c r="CP443" s="34"/>
      <c r="CQ443" s="34" t="n">
        <f aca="false">MATCH(CONCATENATE("NG ",TEXT($BQ443,"mmm-yyyy")),Curves!$11:$11,0)</f>
        <v>24</v>
      </c>
      <c r="CR443" s="34" t="n">
        <f aca="false">MATCH(CONCATENATE("B ",TEXT($BQ443,"mmm-yyyy")),Curves!$11:$11,0)</f>
        <v>12</v>
      </c>
      <c r="CS443" s="34" t="n">
        <f aca="false">MATCH(CONCATENATE("DISC ",TEXT($BQ443,"mmm-yyyy")),Curves!$11:$11,0)</f>
        <v>36</v>
      </c>
      <c r="CT443" s="34"/>
      <c r="CU443" s="34" t="n">
        <f aca="false">MATCH(CONCATENATE("NG ",TEXT($BR443,"mmm-yyyy")),Curves!$11:$11,0)</f>
        <v>25</v>
      </c>
      <c r="CV443" s="34" t="n">
        <f aca="false">MATCH(CONCATENATE("B ",TEXT($BR443,"mmm-yyyy")),Curves!$11:$11,0)</f>
        <v>13</v>
      </c>
      <c r="CW443" s="34" t="n">
        <f aca="false">MATCH(CONCATENATE("DISC ",TEXT($BR443,"mmm-yyyy")),Curves!$11:$11,0)</f>
        <v>37</v>
      </c>
      <c r="CX443" s="34"/>
      <c r="CY443" s="34" t="n">
        <f aca="false">MATCH(CONCATENATE("NG ",TEXT($BS443,"mmm-yyyy")),Curves!$11:$11,0)</f>
        <v>26</v>
      </c>
      <c r="CZ443" s="34" t="n">
        <f aca="false">MATCH(CONCATENATE("B ",TEXT($BS443,"mmm-yyyy")),Curves!$11:$11,0)</f>
        <v>14</v>
      </c>
      <c r="DA443" s="34" t="n">
        <f aca="false">MATCH(CONCATENATE("DISC ",TEXT($BS443,"mmm-yyyy")),Curves!$11:$11,0)</f>
        <v>38</v>
      </c>
      <c r="DB443" s="34"/>
      <c r="DC443" s="34" t="n">
        <f aca="false">MATCH(CONCATENATE("NG ",TEXT($BT443,"mmm-yyyy")),Curves!$11:$11,0)</f>
        <v>27</v>
      </c>
      <c r="DD443" s="34" t="n">
        <f aca="false">MATCH(CONCATENATE("B ",TEXT($BT443,"mmm-yyyy")),Curves!$11:$11,0)</f>
        <v>15</v>
      </c>
      <c r="DE443" s="34" t="n">
        <f aca="false">MATCH(CONCATENATE("DISC ",TEXT($BT443,"mmm-yyyy")),Curves!$11:$11,0)</f>
        <v>39</v>
      </c>
      <c r="DF443" s="34"/>
      <c r="DG443" s="34" t="n">
        <f aca="false">MATCH(CONCATENATE("NG ",TEXT($BU443,"mmm-yyyy")),Curves!$11:$11,0)</f>
        <v>28</v>
      </c>
      <c r="DH443" s="34" t="n">
        <f aca="false">MATCH(CONCATENATE("B ",TEXT($BU443,"mmm-yyyy")),Curves!$11:$11,0)</f>
        <v>16</v>
      </c>
      <c r="DI443" s="34" t="n">
        <f aca="false">MATCH(CONCATENATE("DISC ",TEXT($BU443,"mmm-yyyy")),Curves!$11:$11,0)</f>
        <v>40</v>
      </c>
      <c r="DK443" s="34" t="n">
        <f aca="false">MATCH(CONCATENATE("NG ",TEXT($BV443,"mmm-yyyy")),Curves!$11:$11,0)</f>
        <v>29</v>
      </c>
      <c r="DL443" s="34" t="n">
        <f aca="false">MATCH(CONCATENATE("B ",TEXT($BV443,"mmm-yyyy")),Curves!$11:$11,0)</f>
        <v>17</v>
      </c>
      <c r="DM443" s="34" t="n">
        <f aca="false">MATCH(CONCATENATE("DISC ",TEXT($BV443,"mmm-yyyy")),Curves!$11:$11,0)</f>
        <v>41</v>
      </c>
      <c r="DO443" s="34" t="n">
        <f aca="false">MATCH(CONCATENATE("NG ",TEXT($BW443,"mmm-yyyy")),Curves!$11:$11,0)</f>
        <v>30</v>
      </c>
      <c r="DP443" s="34" t="n">
        <f aca="false">MATCH(CONCATENATE("B ",TEXT($BW443,"mmm-yyyy")),Curves!$11:$11,0)</f>
        <v>18</v>
      </c>
      <c r="DQ443" s="34" t="n">
        <f aca="false">MATCH(CONCATENATE("DISC ",TEXT($BW443,"mmm-yyyy")),Curves!$11:$11,0)</f>
        <v>42</v>
      </c>
    </row>
    <row r="444" customFormat="false" ht="12.75" hidden="false" customHeight="false" outlineLevel="0" collapsed="false">
      <c r="B444" s="26" t="str">
        <f aca="false">IF(C444&lt;&gt;"",IF(C444&gt;=(WORKDAY(EOMONTH(C444,0)+1,-2)),EOMONTH(EOMONTH(C444,0)+1,0)+1,EOMONTH(C444,0)+1),"")</f>
        <v/>
      </c>
      <c r="C444" s="45" t="str">
        <f aca="false">IF(Curves!C453&lt;&gt;"",Curves!C453,"")</f>
        <v/>
      </c>
      <c r="D444" s="46"/>
      <c r="E444" s="47" t="e">
        <f aca="false">(T444+U444)*V444</f>
        <v>#N/A</v>
      </c>
      <c r="F444" s="47" t="e">
        <f aca="false">(X444+Y444)*Z444</f>
        <v>#N/A</v>
      </c>
      <c r="G444" s="47" t="e">
        <f aca="false">(AB444+AC444)*AD444</f>
        <v>#N/A</v>
      </c>
      <c r="H444" s="47" t="e">
        <f aca="false">(AF444+AG444)*AH444</f>
        <v>#N/A</v>
      </c>
      <c r="I444" s="47" t="e">
        <f aca="false">(AJ444+AK444)*AL444</f>
        <v>#N/A</v>
      </c>
      <c r="J444" s="47" t="e">
        <f aca="false">(AN444+AO444)*AP444</f>
        <v>#N/A</v>
      </c>
      <c r="K444" s="47" t="e">
        <f aca="false">(AR444+AS444)*AT444</f>
        <v>#N/A</v>
      </c>
      <c r="L444" s="47" t="e">
        <f aca="false">(AV444+AW444)*AX444</f>
        <v>#N/A</v>
      </c>
      <c r="M444" s="47" t="e">
        <f aca="false">(AZ444+BA444)*BB444</f>
        <v>#N/A</v>
      </c>
      <c r="N444" s="47" t="e">
        <f aca="false">(BD444+BE444)*BF444</f>
        <v>#N/A</v>
      </c>
      <c r="O444" s="48" t="e">
        <f aca="false">(BH444+BI444)*BJ444</f>
        <v>#N/A</v>
      </c>
      <c r="P444" s="49" t="e">
        <f aca="false">MAX(E444:O444)</f>
        <v>#N/A</v>
      </c>
      <c r="Q444" s="49" t="e">
        <f aca="false">MIN(O444)</f>
        <v>#N/A</v>
      </c>
      <c r="R444" s="50" t="e">
        <f aca="false">P444-Q444</f>
        <v>#N/A</v>
      </c>
      <c r="T444" s="31" t="e">
        <f aca="false">INDEX(Curves!$A$12:$AZ$907,$BZ444,CA444)</f>
        <v>#N/A</v>
      </c>
      <c r="U444" s="31" t="e">
        <f aca="false">INDEX(Curves!$A$12:$AZ$907,$BZ444,CB444)</f>
        <v>#N/A</v>
      </c>
      <c r="V444" s="31" t="e">
        <f aca="false">INDEX(Curves!$A$12:$AZ$907,$BZ444,CC444)</f>
        <v>#N/A</v>
      </c>
      <c r="W444" s="31"/>
      <c r="X444" s="31" t="e">
        <f aca="false">INDEX(Curves!$A$12:$AZ$907,$BZ444,CE444)</f>
        <v>#N/A</v>
      </c>
      <c r="Y444" s="31" t="e">
        <f aca="false">INDEX(Curves!$A$12:$AZ$907,$BZ444,CF444)</f>
        <v>#N/A</v>
      </c>
      <c r="Z444" s="31" t="e">
        <f aca="false">INDEX(Curves!$A$12:$AZ$907,$BZ444,CG444)</f>
        <v>#N/A</v>
      </c>
      <c r="AA444" s="31"/>
      <c r="AB444" s="31" t="e">
        <f aca="false">INDEX(Curves!$A$12:$AZ$907,$BZ444,CI444)</f>
        <v>#N/A</v>
      </c>
      <c r="AC444" s="31" t="e">
        <f aca="false">INDEX(Curves!$A$12:$AZ$907,$BZ444,CJ444)</f>
        <v>#N/A</v>
      </c>
      <c r="AD444" s="31" t="e">
        <f aca="false">INDEX(Curves!$A$12:$AZ$907,$BZ444,CK444)</f>
        <v>#N/A</v>
      </c>
      <c r="AE444" s="31"/>
      <c r="AF444" s="31" t="e">
        <f aca="false">INDEX(Curves!$A$12:$AZ$907,$BZ444,CM444)</f>
        <v>#N/A</v>
      </c>
      <c r="AG444" s="31" t="e">
        <f aca="false">INDEX(Curves!$A$12:$AZ$907,$BZ444,CN444)</f>
        <v>#N/A</v>
      </c>
      <c r="AH444" s="31" t="e">
        <f aca="false">INDEX(Curves!$A$12:$AZ$907,$BZ444,CO444)</f>
        <v>#N/A</v>
      </c>
      <c r="AI444" s="31"/>
      <c r="AJ444" s="31" t="e">
        <f aca="false">INDEX(Curves!$A$12:$AZ$907,$BZ444,CQ444)</f>
        <v>#N/A</v>
      </c>
      <c r="AK444" s="31" t="e">
        <f aca="false">INDEX(Curves!$A$12:$AZ$907,$BZ444,CR444)</f>
        <v>#N/A</v>
      </c>
      <c r="AL444" s="31" t="e">
        <f aca="false">INDEX(Curves!$A$12:$AZ$907,$BZ444,CS444)</f>
        <v>#N/A</v>
      </c>
      <c r="AM444" s="31"/>
      <c r="AN444" s="31" t="e">
        <f aca="false">INDEX(Curves!$A$12:$AZ$907,$BZ444,CU444)</f>
        <v>#N/A</v>
      </c>
      <c r="AO444" s="31" t="e">
        <f aca="false">INDEX(Curves!$A$12:$AZ$907,$BZ444,CV444)</f>
        <v>#N/A</v>
      </c>
      <c r="AP444" s="31" t="e">
        <f aca="false">INDEX(Curves!$A$12:$AZ$907,$BZ444,CW444)</f>
        <v>#N/A</v>
      </c>
      <c r="AQ444" s="31"/>
      <c r="AR444" s="31" t="e">
        <f aca="false">INDEX(Curves!$A$12:$AZ$907,$BZ444,CY444)</f>
        <v>#N/A</v>
      </c>
      <c r="AS444" s="31" t="e">
        <f aca="false">INDEX(Curves!$A$12:$AZ$907,$BZ444,CZ444)</f>
        <v>#N/A</v>
      </c>
      <c r="AT444" s="31" t="e">
        <f aca="false">INDEX(Curves!$A$12:$AZ$907,$BZ444,DA444)</f>
        <v>#N/A</v>
      </c>
      <c r="AU444" s="31"/>
      <c r="AV444" s="31" t="e">
        <f aca="false">INDEX(Curves!$A$12:$AZ$907,$BZ444,DC444)</f>
        <v>#N/A</v>
      </c>
      <c r="AW444" s="31" t="e">
        <f aca="false">INDEX(Curves!$A$12:$AZ$907,$BZ444,DD444)</f>
        <v>#N/A</v>
      </c>
      <c r="AX444" s="31" t="e">
        <f aca="false">INDEX(Curves!$A$12:$AZ$907,$BZ444,DE444)</f>
        <v>#N/A</v>
      </c>
      <c r="AY444" s="31"/>
      <c r="AZ444" s="31" t="e">
        <f aca="false">INDEX(Curves!$A$12:$AZ$907,$BZ444,DG444)</f>
        <v>#N/A</v>
      </c>
      <c r="BA444" s="31" t="e">
        <f aca="false">INDEX(Curves!$A$12:$AZ$907,$BZ444,DH444)</f>
        <v>#N/A</v>
      </c>
      <c r="BB444" s="31" t="e">
        <f aca="false">INDEX(Curves!$A$12:$AZ$907,$BZ444,DI444)</f>
        <v>#N/A</v>
      </c>
      <c r="BC444" s="31"/>
      <c r="BD444" s="31" t="e">
        <f aca="false">INDEX(Curves!$A$12:$AZ$907,$BZ444,DK444)</f>
        <v>#N/A</v>
      </c>
      <c r="BE444" s="31" t="e">
        <f aca="false">INDEX(Curves!$A$12:$AZ$907,$BZ444,DL444)</f>
        <v>#N/A</v>
      </c>
      <c r="BF444" s="31" t="e">
        <f aca="false">INDEX(Curves!$A$12:$AZ$907,$BZ444,DM444)</f>
        <v>#N/A</v>
      </c>
      <c r="BG444" s="31"/>
      <c r="BH444" s="31" t="e">
        <f aca="false">INDEX(Curves!$A$12:$AZ$907,$BZ444,DO444)</f>
        <v>#N/A</v>
      </c>
      <c r="BI444" s="31" t="e">
        <f aca="false">INDEX(Curves!$A$12:$AZ$907,$BZ444,DP444)</f>
        <v>#N/A</v>
      </c>
      <c r="BJ444" s="31" t="e">
        <f aca="false">INDEX(Curves!$A$12:$AZ$907,$BZ444,DQ444)</f>
        <v>#N/A</v>
      </c>
      <c r="BK444" s="0"/>
      <c r="BL444" s="0"/>
      <c r="BM444" s="51" t="n">
        <f aca="false">BM443</f>
        <v>35916</v>
      </c>
      <c r="BN444" s="51" t="n">
        <f aca="false">EOMONTH(BM444,1)</f>
        <v>35976</v>
      </c>
      <c r="BO444" s="51" t="n">
        <f aca="false">EOMONTH(BN444,1)</f>
        <v>36007</v>
      </c>
      <c r="BP444" s="51" t="n">
        <f aca="false">EOMONTH(BO444,1)</f>
        <v>36038</v>
      </c>
      <c r="BQ444" s="51" t="n">
        <f aca="false">EOMONTH(BP444,1)</f>
        <v>36068</v>
      </c>
      <c r="BR444" s="51" t="n">
        <f aca="false">EOMONTH(BQ444,1)</f>
        <v>36099</v>
      </c>
      <c r="BS444" s="51" t="n">
        <f aca="false">EOMONTH(BR444,1)</f>
        <v>36129</v>
      </c>
      <c r="BT444" s="51" t="n">
        <f aca="false">EOMONTH(BS444,1)</f>
        <v>36160</v>
      </c>
      <c r="BU444" s="51" t="n">
        <f aca="false">EOMONTH(BT444,1)</f>
        <v>36191</v>
      </c>
      <c r="BV444" s="51" t="n">
        <f aca="false">EOMONTH(BU444,1)</f>
        <v>36219</v>
      </c>
      <c r="BW444" s="51" t="n">
        <f aca="false">EOMONTH(BV444,1)</f>
        <v>36250</v>
      </c>
      <c r="BX444" s="52"/>
      <c r="BZ444" s="34" t="e">
        <f aca="false">MATCH(C444,Curves!$C$12:$C$433,0)</f>
        <v>#N/A</v>
      </c>
      <c r="CA444" s="34" t="n">
        <f aca="false">MATCH(CONCATENATE("NG ",TEXT($BM444,"mmm-yyyy")),Curves!$11:$11,0)</f>
        <v>20</v>
      </c>
      <c r="CB444" s="34" t="n">
        <f aca="false">MATCH(CONCATENATE("B ",TEXT($BM444,"mmm-yyyy")),Curves!$11:$11,0)</f>
        <v>8</v>
      </c>
      <c r="CC444" s="34" t="n">
        <f aca="false">MATCH(CONCATENATE("DISC ",TEXT($BM444,"mmm-yyyy")),Curves!$11:$11,0)</f>
        <v>32</v>
      </c>
      <c r="CD444" s="34"/>
      <c r="CE444" s="34" t="n">
        <f aca="false">MATCH(CONCATENATE("NG ",TEXT($BN444,"mmm-yyyy")),Curves!$11:$11,0)</f>
        <v>21</v>
      </c>
      <c r="CF444" s="34" t="n">
        <f aca="false">MATCH(CONCATENATE("B ",TEXT($BN444,"mmm-yyyy")),Curves!$11:$11,0)</f>
        <v>9</v>
      </c>
      <c r="CG444" s="34" t="n">
        <f aca="false">MATCH(CONCATENATE("DISC ",TEXT($BN444,"mmm-yyyy")),Curves!$11:$11,0)</f>
        <v>33</v>
      </c>
      <c r="CH444" s="34"/>
      <c r="CI444" s="34" t="n">
        <f aca="false">MATCH(CONCATENATE("NG ",TEXT($BO444,"mmm-yyyy")),Curves!$11:$11,0)</f>
        <v>22</v>
      </c>
      <c r="CJ444" s="34" t="n">
        <f aca="false">MATCH(CONCATENATE("B ",TEXT($BO444,"mmm-yyyy")),Curves!$11:$11,0)</f>
        <v>10</v>
      </c>
      <c r="CK444" s="34" t="n">
        <f aca="false">MATCH(CONCATENATE("DISC ",TEXT($BO444,"mmm-yyyy")),Curves!$11:$11,0)</f>
        <v>34</v>
      </c>
      <c r="CL444" s="34"/>
      <c r="CM444" s="34" t="n">
        <f aca="false">MATCH(CONCATENATE("NG ",TEXT($BP444,"mmm-yyyy")),Curves!$11:$11,0)</f>
        <v>23</v>
      </c>
      <c r="CN444" s="34" t="n">
        <f aca="false">MATCH(CONCATENATE("B ",TEXT($BP444,"mmm-yyyy")),Curves!$11:$11,0)</f>
        <v>11</v>
      </c>
      <c r="CO444" s="34" t="n">
        <f aca="false">MATCH(CONCATENATE("DISC ",TEXT($BP444,"mmm-yyyy")),Curves!$11:$11,0)</f>
        <v>35</v>
      </c>
      <c r="CP444" s="34"/>
      <c r="CQ444" s="34" t="n">
        <f aca="false">MATCH(CONCATENATE("NG ",TEXT($BQ444,"mmm-yyyy")),Curves!$11:$11,0)</f>
        <v>24</v>
      </c>
      <c r="CR444" s="34" t="n">
        <f aca="false">MATCH(CONCATENATE("B ",TEXT($BQ444,"mmm-yyyy")),Curves!$11:$11,0)</f>
        <v>12</v>
      </c>
      <c r="CS444" s="34" t="n">
        <f aca="false">MATCH(CONCATENATE("DISC ",TEXT($BQ444,"mmm-yyyy")),Curves!$11:$11,0)</f>
        <v>36</v>
      </c>
      <c r="CT444" s="34"/>
      <c r="CU444" s="34" t="n">
        <f aca="false">MATCH(CONCATENATE("NG ",TEXT($BR444,"mmm-yyyy")),Curves!$11:$11,0)</f>
        <v>25</v>
      </c>
      <c r="CV444" s="34" t="n">
        <f aca="false">MATCH(CONCATENATE("B ",TEXT($BR444,"mmm-yyyy")),Curves!$11:$11,0)</f>
        <v>13</v>
      </c>
      <c r="CW444" s="34" t="n">
        <f aca="false">MATCH(CONCATENATE("DISC ",TEXT($BR444,"mmm-yyyy")),Curves!$11:$11,0)</f>
        <v>37</v>
      </c>
      <c r="CX444" s="34"/>
      <c r="CY444" s="34" t="n">
        <f aca="false">MATCH(CONCATENATE("NG ",TEXT($BS444,"mmm-yyyy")),Curves!$11:$11,0)</f>
        <v>26</v>
      </c>
      <c r="CZ444" s="34" t="n">
        <f aca="false">MATCH(CONCATENATE("B ",TEXT($BS444,"mmm-yyyy")),Curves!$11:$11,0)</f>
        <v>14</v>
      </c>
      <c r="DA444" s="34" t="n">
        <f aca="false">MATCH(CONCATENATE("DISC ",TEXT($BS444,"mmm-yyyy")),Curves!$11:$11,0)</f>
        <v>38</v>
      </c>
      <c r="DB444" s="34"/>
      <c r="DC444" s="34" t="n">
        <f aca="false">MATCH(CONCATENATE("NG ",TEXT($BT444,"mmm-yyyy")),Curves!$11:$11,0)</f>
        <v>27</v>
      </c>
      <c r="DD444" s="34" t="n">
        <f aca="false">MATCH(CONCATENATE("B ",TEXT($BT444,"mmm-yyyy")),Curves!$11:$11,0)</f>
        <v>15</v>
      </c>
      <c r="DE444" s="34" t="n">
        <f aca="false">MATCH(CONCATENATE("DISC ",TEXT($BT444,"mmm-yyyy")),Curves!$11:$11,0)</f>
        <v>39</v>
      </c>
      <c r="DF444" s="34"/>
      <c r="DG444" s="34" t="n">
        <f aca="false">MATCH(CONCATENATE("NG ",TEXT($BU444,"mmm-yyyy")),Curves!$11:$11,0)</f>
        <v>28</v>
      </c>
      <c r="DH444" s="34" t="n">
        <f aca="false">MATCH(CONCATENATE("B ",TEXT($BU444,"mmm-yyyy")),Curves!$11:$11,0)</f>
        <v>16</v>
      </c>
      <c r="DI444" s="34" t="n">
        <f aca="false">MATCH(CONCATENATE("DISC ",TEXT($BU444,"mmm-yyyy")),Curves!$11:$11,0)</f>
        <v>40</v>
      </c>
      <c r="DK444" s="34" t="n">
        <f aca="false">MATCH(CONCATENATE("NG ",TEXT($BV444,"mmm-yyyy")),Curves!$11:$11,0)</f>
        <v>29</v>
      </c>
      <c r="DL444" s="34" t="n">
        <f aca="false">MATCH(CONCATENATE("B ",TEXT($BV444,"mmm-yyyy")),Curves!$11:$11,0)</f>
        <v>17</v>
      </c>
      <c r="DM444" s="34" t="n">
        <f aca="false">MATCH(CONCATENATE("DISC ",TEXT($BV444,"mmm-yyyy")),Curves!$11:$11,0)</f>
        <v>41</v>
      </c>
      <c r="DO444" s="34" t="n">
        <f aca="false">MATCH(CONCATENATE("NG ",TEXT($BW444,"mmm-yyyy")),Curves!$11:$11,0)</f>
        <v>30</v>
      </c>
      <c r="DP444" s="34" t="n">
        <f aca="false">MATCH(CONCATENATE("B ",TEXT($BW444,"mmm-yyyy")),Curves!$11:$11,0)</f>
        <v>18</v>
      </c>
      <c r="DQ444" s="34" t="n">
        <f aca="false">MATCH(CONCATENATE("DISC ",TEXT($BW444,"mmm-yyyy")),Curves!$11:$11,0)</f>
        <v>42</v>
      </c>
    </row>
    <row r="445" customFormat="false" ht="12.75" hidden="false" customHeight="false" outlineLevel="0" collapsed="false">
      <c r="B445" s="26" t="str">
        <f aca="false">IF(C445&lt;&gt;"",IF(C445&gt;=(WORKDAY(EOMONTH(C445,0)+1,-2)),EOMONTH(EOMONTH(C445,0)+1,0)+1,EOMONTH(C445,0)+1),"")</f>
        <v/>
      </c>
      <c r="C445" s="45" t="str">
        <f aca="false">IF(Curves!C454&lt;&gt;"",Curves!C454,"")</f>
        <v/>
      </c>
      <c r="D445" s="46"/>
      <c r="E445" s="47" t="e">
        <f aca="false">(T445+U445)*V445</f>
        <v>#N/A</v>
      </c>
      <c r="F445" s="47" t="e">
        <f aca="false">(X445+Y445)*Z445</f>
        <v>#N/A</v>
      </c>
      <c r="G445" s="47" t="e">
        <f aca="false">(AB445+AC445)*AD445</f>
        <v>#N/A</v>
      </c>
      <c r="H445" s="47" t="e">
        <f aca="false">(AF445+AG445)*AH445</f>
        <v>#N/A</v>
      </c>
      <c r="I445" s="47" t="e">
        <f aca="false">(AJ445+AK445)*AL445</f>
        <v>#N/A</v>
      </c>
      <c r="J445" s="47" t="e">
        <f aca="false">(AN445+AO445)*AP445</f>
        <v>#N/A</v>
      </c>
      <c r="K445" s="47" t="e">
        <f aca="false">(AR445+AS445)*AT445</f>
        <v>#N/A</v>
      </c>
      <c r="L445" s="47" t="e">
        <f aca="false">(AV445+AW445)*AX445</f>
        <v>#N/A</v>
      </c>
      <c r="M445" s="47" t="e">
        <f aca="false">(AZ445+BA445)*BB445</f>
        <v>#N/A</v>
      </c>
      <c r="N445" s="47" t="e">
        <f aca="false">(BD445+BE445)*BF445</f>
        <v>#N/A</v>
      </c>
      <c r="O445" s="48" t="e">
        <f aca="false">(BH445+BI445)*BJ445</f>
        <v>#N/A</v>
      </c>
      <c r="P445" s="49" t="e">
        <f aca="false">MAX(E445:O445)</f>
        <v>#N/A</v>
      </c>
      <c r="Q445" s="49" t="e">
        <f aca="false">MIN(O445)</f>
        <v>#N/A</v>
      </c>
      <c r="R445" s="50" t="e">
        <f aca="false">P445-Q445</f>
        <v>#N/A</v>
      </c>
      <c r="T445" s="31" t="e">
        <f aca="false">INDEX(Curves!$A$12:$AZ$907,$BZ445,CA445)</f>
        <v>#N/A</v>
      </c>
      <c r="U445" s="31" t="e">
        <f aca="false">INDEX(Curves!$A$12:$AZ$907,$BZ445,CB445)</f>
        <v>#N/A</v>
      </c>
      <c r="V445" s="31" t="e">
        <f aca="false">INDEX(Curves!$A$12:$AZ$907,$BZ445,CC445)</f>
        <v>#N/A</v>
      </c>
      <c r="W445" s="31"/>
      <c r="X445" s="31" t="e">
        <f aca="false">INDEX(Curves!$A$12:$AZ$907,$BZ445,CE445)</f>
        <v>#N/A</v>
      </c>
      <c r="Y445" s="31" t="e">
        <f aca="false">INDEX(Curves!$A$12:$AZ$907,$BZ445,CF445)</f>
        <v>#N/A</v>
      </c>
      <c r="Z445" s="31" t="e">
        <f aca="false">INDEX(Curves!$A$12:$AZ$907,$BZ445,CG445)</f>
        <v>#N/A</v>
      </c>
      <c r="AA445" s="31"/>
      <c r="AB445" s="31" t="e">
        <f aca="false">INDEX(Curves!$A$12:$AZ$907,$BZ445,CI445)</f>
        <v>#N/A</v>
      </c>
      <c r="AC445" s="31" t="e">
        <f aca="false">INDEX(Curves!$A$12:$AZ$907,$BZ445,CJ445)</f>
        <v>#N/A</v>
      </c>
      <c r="AD445" s="31" t="e">
        <f aca="false">INDEX(Curves!$A$12:$AZ$907,$BZ445,CK445)</f>
        <v>#N/A</v>
      </c>
      <c r="AE445" s="31"/>
      <c r="AF445" s="31" t="e">
        <f aca="false">INDEX(Curves!$A$12:$AZ$907,$BZ445,CM445)</f>
        <v>#N/A</v>
      </c>
      <c r="AG445" s="31" t="e">
        <f aca="false">INDEX(Curves!$A$12:$AZ$907,$BZ445,CN445)</f>
        <v>#N/A</v>
      </c>
      <c r="AH445" s="31" t="e">
        <f aca="false">INDEX(Curves!$A$12:$AZ$907,$BZ445,CO445)</f>
        <v>#N/A</v>
      </c>
      <c r="AI445" s="31"/>
      <c r="AJ445" s="31" t="e">
        <f aca="false">INDEX(Curves!$A$12:$AZ$907,$BZ445,CQ445)</f>
        <v>#N/A</v>
      </c>
      <c r="AK445" s="31" t="e">
        <f aca="false">INDEX(Curves!$A$12:$AZ$907,$BZ445,CR445)</f>
        <v>#N/A</v>
      </c>
      <c r="AL445" s="31" t="e">
        <f aca="false">INDEX(Curves!$A$12:$AZ$907,$BZ445,CS445)</f>
        <v>#N/A</v>
      </c>
      <c r="AM445" s="31"/>
      <c r="AN445" s="31" t="e">
        <f aca="false">INDEX(Curves!$A$12:$AZ$907,$BZ445,CU445)</f>
        <v>#N/A</v>
      </c>
      <c r="AO445" s="31" t="e">
        <f aca="false">INDEX(Curves!$A$12:$AZ$907,$BZ445,CV445)</f>
        <v>#N/A</v>
      </c>
      <c r="AP445" s="31" t="e">
        <f aca="false">INDEX(Curves!$A$12:$AZ$907,$BZ445,CW445)</f>
        <v>#N/A</v>
      </c>
      <c r="AQ445" s="31"/>
      <c r="AR445" s="31" t="e">
        <f aca="false">INDEX(Curves!$A$12:$AZ$907,$BZ445,CY445)</f>
        <v>#N/A</v>
      </c>
      <c r="AS445" s="31" t="e">
        <f aca="false">INDEX(Curves!$A$12:$AZ$907,$BZ445,CZ445)</f>
        <v>#N/A</v>
      </c>
      <c r="AT445" s="31" t="e">
        <f aca="false">INDEX(Curves!$A$12:$AZ$907,$BZ445,DA445)</f>
        <v>#N/A</v>
      </c>
      <c r="AU445" s="31"/>
      <c r="AV445" s="31" t="e">
        <f aca="false">INDEX(Curves!$A$12:$AZ$907,$BZ445,DC445)</f>
        <v>#N/A</v>
      </c>
      <c r="AW445" s="31" t="e">
        <f aca="false">INDEX(Curves!$A$12:$AZ$907,$BZ445,DD445)</f>
        <v>#N/A</v>
      </c>
      <c r="AX445" s="31" t="e">
        <f aca="false">INDEX(Curves!$A$12:$AZ$907,$BZ445,DE445)</f>
        <v>#N/A</v>
      </c>
      <c r="AY445" s="31"/>
      <c r="AZ445" s="31" t="e">
        <f aca="false">INDEX(Curves!$A$12:$AZ$907,$BZ445,DG445)</f>
        <v>#N/A</v>
      </c>
      <c r="BA445" s="31" t="e">
        <f aca="false">INDEX(Curves!$A$12:$AZ$907,$BZ445,DH445)</f>
        <v>#N/A</v>
      </c>
      <c r="BB445" s="31" t="e">
        <f aca="false">INDEX(Curves!$A$12:$AZ$907,$BZ445,DI445)</f>
        <v>#N/A</v>
      </c>
      <c r="BC445" s="31"/>
      <c r="BD445" s="31" t="e">
        <f aca="false">INDEX(Curves!$A$12:$AZ$907,$BZ445,DK445)</f>
        <v>#N/A</v>
      </c>
      <c r="BE445" s="31" t="e">
        <f aca="false">INDEX(Curves!$A$12:$AZ$907,$BZ445,DL445)</f>
        <v>#N/A</v>
      </c>
      <c r="BF445" s="31" t="e">
        <f aca="false">INDEX(Curves!$A$12:$AZ$907,$BZ445,DM445)</f>
        <v>#N/A</v>
      </c>
      <c r="BG445" s="31"/>
      <c r="BH445" s="31" t="e">
        <f aca="false">INDEX(Curves!$A$12:$AZ$907,$BZ445,DO445)</f>
        <v>#N/A</v>
      </c>
      <c r="BI445" s="31" t="e">
        <f aca="false">INDEX(Curves!$A$12:$AZ$907,$BZ445,DP445)</f>
        <v>#N/A</v>
      </c>
      <c r="BJ445" s="31" t="e">
        <f aca="false">INDEX(Curves!$A$12:$AZ$907,$BZ445,DQ445)</f>
        <v>#N/A</v>
      </c>
      <c r="BK445" s="0"/>
      <c r="BL445" s="0"/>
      <c r="BM445" s="51" t="n">
        <f aca="false">BM444</f>
        <v>35916</v>
      </c>
      <c r="BN445" s="51" t="n">
        <f aca="false">EOMONTH(BM445,1)</f>
        <v>35976</v>
      </c>
      <c r="BO445" s="51" t="n">
        <f aca="false">EOMONTH(BN445,1)</f>
        <v>36007</v>
      </c>
      <c r="BP445" s="51" t="n">
        <f aca="false">EOMONTH(BO445,1)</f>
        <v>36038</v>
      </c>
      <c r="BQ445" s="51" t="n">
        <f aca="false">EOMONTH(BP445,1)</f>
        <v>36068</v>
      </c>
      <c r="BR445" s="51" t="n">
        <f aca="false">EOMONTH(BQ445,1)</f>
        <v>36099</v>
      </c>
      <c r="BS445" s="51" t="n">
        <f aca="false">EOMONTH(BR445,1)</f>
        <v>36129</v>
      </c>
      <c r="BT445" s="51" t="n">
        <f aca="false">EOMONTH(BS445,1)</f>
        <v>36160</v>
      </c>
      <c r="BU445" s="51" t="n">
        <f aca="false">EOMONTH(BT445,1)</f>
        <v>36191</v>
      </c>
      <c r="BV445" s="51" t="n">
        <f aca="false">EOMONTH(BU445,1)</f>
        <v>36219</v>
      </c>
      <c r="BW445" s="51" t="n">
        <f aca="false">EOMONTH(BV445,1)</f>
        <v>36250</v>
      </c>
      <c r="BX445" s="52"/>
      <c r="BZ445" s="34" t="e">
        <f aca="false">MATCH(C445,Curves!$C$12:$C$433,0)</f>
        <v>#N/A</v>
      </c>
      <c r="CA445" s="34" t="n">
        <f aca="false">MATCH(CONCATENATE("NG ",TEXT($BM445,"mmm-yyyy")),Curves!$11:$11,0)</f>
        <v>20</v>
      </c>
      <c r="CB445" s="34" t="n">
        <f aca="false">MATCH(CONCATENATE("B ",TEXT($BM445,"mmm-yyyy")),Curves!$11:$11,0)</f>
        <v>8</v>
      </c>
      <c r="CC445" s="34" t="n">
        <f aca="false">MATCH(CONCATENATE("DISC ",TEXT($BM445,"mmm-yyyy")),Curves!$11:$11,0)</f>
        <v>32</v>
      </c>
      <c r="CD445" s="34"/>
      <c r="CE445" s="34" t="n">
        <f aca="false">MATCH(CONCATENATE("NG ",TEXT($BN445,"mmm-yyyy")),Curves!$11:$11,0)</f>
        <v>21</v>
      </c>
      <c r="CF445" s="34" t="n">
        <f aca="false">MATCH(CONCATENATE("B ",TEXT($BN445,"mmm-yyyy")),Curves!$11:$11,0)</f>
        <v>9</v>
      </c>
      <c r="CG445" s="34" t="n">
        <f aca="false">MATCH(CONCATENATE("DISC ",TEXT($BN445,"mmm-yyyy")),Curves!$11:$11,0)</f>
        <v>33</v>
      </c>
      <c r="CH445" s="34"/>
      <c r="CI445" s="34" t="n">
        <f aca="false">MATCH(CONCATENATE("NG ",TEXT($BO445,"mmm-yyyy")),Curves!$11:$11,0)</f>
        <v>22</v>
      </c>
      <c r="CJ445" s="34" t="n">
        <f aca="false">MATCH(CONCATENATE("B ",TEXT($BO445,"mmm-yyyy")),Curves!$11:$11,0)</f>
        <v>10</v>
      </c>
      <c r="CK445" s="34" t="n">
        <f aca="false">MATCH(CONCATENATE("DISC ",TEXT($BO445,"mmm-yyyy")),Curves!$11:$11,0)</f>
        <v>34</v>
      </c>
      <c r="CL445" s="34"/>
      <c r="CM445" s="34" t="n">
        <f aca="false">MATCH(CONCATENATE("NG ",TEXT($BP445,"mmm-yyyy")),Curves!$11:$11,0)</f>
        <v>23</v>
      </c>
      <c r="CN445" s="34" t="n">
        <f aca="false">MATCH(CONCATENATE("B ",TEXT($BP445,"mmm-yyyy")),Curves!$11:$11,0)</f>
        <v>11</v>
      </c>
      <c r="CO445" s="34" t="n">
        <f aca="false">MATCH(CONCATENATE("DISC ",TEXT($BP445,"mmm-yyyy")),Curves!$11:$11,0)</f>
        <v>35</v>
      </c>
      <c r="CP445" s="34"/>
      <c r="CQ445" s="34" t="n">
        <f aca="false">MATCH(CONCATENATE("NG ",TEXT($BQ445,"mmm-yyyy")),Curves!$11:$11,0)</f>
        <v>24</v>
      </c>
      <c r="CR445" s="34" t="n">
        <f aca="false">MATCH(CONCATENATE("B ",TEXT($BQ445,"mmm-yyyy")),Curves!$11:$11,0)</f>
        <v>12</v>
      </c>
      <c r="CS445" s="34" t="n">
        <f aca="false">MATCH(CONCATENATE("DISC ",TEXT($BQ445,"mmm-yyyy")),Curves!$11:$11,0)</f>
        <v>36</v>
      </c>
      <c r="CT445" s="34"/>
      <c r="CU445" s="34" t="n">
        <f aca="false">MATCH(CONCATENATE("NG ",TEXT($BR445,"mmm-yyyy")),Curves!$11:$11,0)</f>
        <v>25</v>
      </c>
      <c r="CV445" s="34" t="n">
        <f aca="false">MATCH(CONCATENATE("B ",TEXT($BR445,"mmm-yyyy")),Curves!$11:$11,0)</f>
        <v>13</v>
      </c>
      <c r="CW445" s="34" t="n">
        <f aca="false">MATCH(CONCATENATE("DISC ",TEXT($BR445,"mmm-yyyy")),Curves!$11:$11,0)</f>
        <v>37</v>
      </c>
      <c r="CX445" s="34"/>
      <c r="CY445" s="34" t="n">
        <f aca="false">MATCH(CONCATENATE("NG ",TEXT($BS445,"mmm-yyyy")),Curves!$11:$11,0)</f>
        <v>26</v>
      </c>
      <c r="CZ445" s="34" t="n">
        <f aca="false">MATCH(CONCATENATE("B ",TEXT($BS445,"mmm-yyyy")),Curves!$11:$11,0)</f>
        <v>14</v>
      </c>
      <c r="DA445" s="34" t="n">
        <f aca="false">MATCH(CONCATENATE("DISC ",TEXT($BS445,"mmm-yyyy")),Curves!$11:$11,0)</f>
        <v>38</v>
      </c>
      <c r="DB445" s="34"/>
      <c r="DC445" s="34" t="n">
        <f aca="false">MATCH(CONCATENATE("NG ",TEXT($BT445,"mmm-yyyy")),Curves!$11:$11,0)</f>
        <v>27</v>
      </c>
      <c r="DD445" s="34" t="n">
        <f aca="false">MATCH(CONCATENATE("B ",TEXT($BT445,"mmm-yyyy")),Curves!$11:$11,0)</f>
        <v>15</v>
      </c>
      <c r="DE445" s="34" t="n">
        <f aca="false">MATCH(CONCATENATE("DISC ",TEXT($BT445,"mmm-yyyy")),Curves!$11:$11,0)</f>
        <v>39</v>
      </c>
      <c r="DF445" s="34"/>
      <c r="DG445" s="34" t="n">
        <f aca="false">MATCH(CONCATENATE("NG ",TEXT($BU445,"mmm-yyyy")),Curves!$11:$11,0)</f>
        <v>28</v>
      </c>
      <c r="DH445" s="34" t="n">
        <f aca="false">MATCH(CONCATENATE("B ",TEXT($BU445,"mmm-yyyy")),Curves!$11:$11,0)</f>
        <v>16</v>
      </c>
      <c r="DI445" s="34" t="n">
        <f aca="false">MATCH(CONCATENATE("DISC ",TEXT($BU445,"mmm-yyyy")),Curves!$11:$11,0)</f>
        <v>40</v>
      </c>
      <c r="DK445" s="34" t="n">
        <f aca="false">MATCH(CONCATENATE("NG ",TEXT($BV445,"mmm-yyyy")),Curves!$11:$11,0)</f>
        <v>29</v>
      </c>
      <c r="DL445" s="34" t="n">
        <f aca="false">MATCH(CONCATENATE("B ",TEXT($BV445,"mmm-yyyy")),Curves!$11:$11,0)</f>
        <v>17</v>
      </c>
      <c r="DM445" s="34" t="n">
        <f aca="false">MATCH(CONCATENATE("DISC ",TEXT($BV445,"mmm-yyyy")),Curves!$11:$11,0)</f>
        <v>41</v>
      </c>
      <c r="DO445" s="34" t="n">
        <f aca="false">MATCH(CONCATENATE("NG ",TEXT($BW445,"mmm-yyyy")),Curves!$11:$11,0)</f>
        <v>30</v>
      </c>
      <c r="DP445" s="34" t="n">
        <f aca="false">MATCH(CONCATENATE("B ",TEXT($BW445,"mmm-yyyy")),Curves!$11:$11,0)</f>
        <v>18</v>
      </c>
      <c r="DQ445" s="34" t="n">
        <f aca="false">MATCH(CONCATENATE("DISC ",TEXT($BW445,"mmm-yyyy")),Curves!$11:$11,0)</f>
        <v>42</v>
      </c>
    </row>
    <row r="446" customFormat="false" ht="12.75" hidden="false" customHeight="false" outlineLevel="0" collapsed="false">
      <c r="B446" s="26" t="str">
        <f aca="false">IF(C446&lt;&gt;"",IF(C446&gt;=(WORKDAY(EOMONTH(C446,0)+1,-2)),EOMONTH(EOMONTH(C446,0)+1,0)+1,EOMONTH(C446,0)+1),"")</f>
        <v/>
      </c>
      <c r="C446" s="45" t="str">
        <f aca="false">IF(Curves!C455&lt;&gt;"",Curves!C455,"")</f>
        <v/>
      </c>
      <c r="D446" s="46"/>
      <c r="E446" s="47" t="e">
        <f aca="false">(T446+U446)*V446</f>
        <v>#N/A</v>
      </c>
      <c r="F446" s="47" t="e">
        <f aca="false">(X446+Y446)*Z446</f>
        <v>#N/A</v>
      </c>
      <c r="G446" s="47" t="e">
        <f aca="false">(AB446+AC446)*AD446</f>
        <v>#N/A</v>
      </c>
      <c r="H446" s="47" t="e">
        <f aca="false">(AF446+AG446)*AH446</f>
        <v>#N/A</v>
      </c>
      <c r="I446" s="47" t="e">
        <f aca="false">(AJ446+AK446)*AL446</f>
        <v>#N/A</v>
      </c>
      <c r="J446" s="47" t="e">
        <f aca="false">(AN446+AO446)*AP446</f>
        <v>#N/A</v>
      </c>
      <c r="K446" s="47" t="e">
        <f aca="false">(AR446+AS446)*AT446</f>
        <v>#N/A</v>
      </c>
      <c r="L446" s="47" t="e">
        <f aca="false">(AV446+AW446)*AX446</f>
        <v>#N/A</v>
      </c>
      <c r="M446" s="47" t="e">
        <f aca="false">(AZ446+BA446)*BB446</f>
        <v>#N/A</v>
      </c>
      <c r="N446" s="47" t="e">
        <f aca="false">(BD446+BE446)*BF446</f>
        <v>#N/A</v>
      </c>
      <c r="O446" s="48" t="e">
        <f aca="false">(BH446+BI446)*BJ446</f>
        <v>#N/A</v>
      </c>
      <c r="P446" s="49" t="e">
        <f aca="false">MAX(E446:O446)</f>
        <v>#N/A</v>
      </c>
      <c r="Q446" s="49" t="e">
        <f aca="false">MIN(O446)</f>
        <v>#N/A</v>
      </c>
      <c r="R446" s="50" t="e">
        <f aca="false">P446-Q446</f>
        <v>#N/A</v>
      </c>
      <c r="T446" s="31" t="e">
        <f aca="false">INDEX(Curves!$A$12:$AZ$907,$BZ446,CA446)</f>
        <v>#N/A</v>
      </c>
      <c r="U446" s="31" t="e">
        <f aca="false">INDEX(Curves!$A$12:$AZ$907,$BZ446,CB446)</f>
        <v>#N/A</v>
      </c>
      <c r="V446" s="31" t="e">
        <f aca="false">INDEX(Curves!$A$12:$AZ$907,$BZ446,CC446)</f>
        <v>#N/A</v>
      </c>
      <c r="W446" s="31"/>
      <c r="X446" s="31" t="e">
        <f aca="false">INDEX(Curves!$A$12:$AZ$907,$BZ446,CE446)</f>
        <v>#N/A</v>
      </c>
      <c r="Y446" s="31" t="e">
        <f aca="false">INDEX(Curves!$A$12:$AZ$907,$BZ446,CF446)</f>
        <v>#N/A</v>
      </c>
      <c r="Z446" s="31" t="e">
        <f aca="false">INDEX(Curves!$A$12:$AZ$907,$BZ446,CG446)</f>
        <v>#N/A</v>
      </c>
      <c r="AA446" s="31"/>
      <c r="AB446" s="31" t="e">
        <f aca="false">INDEX(Curves!$A$12:$AZ$907,$BZ446,CI446)</f>
        <v>#N/A</v>
      </c>
      <c r="AC446" s="31" t="e">
        <f aca="false">INDEX(Curves!$A$12:$AZ$907,$BZ446,CJ446)</f>
        <v>#N/A</v>
      </c>
      <c r="AD446" s="31" t="e">
        <f aca="false">INDEX(Curves!$A$12:$AZ$907,$BZ446,CK446)</f>
        <v>#N/A</v>
      </c>
      <c r="AE446" s="31"/>
      <c r="AF446" s="31" t="e">
        <f aca="false">INDEX(Curves!$A$12:$AZ$907,$BZ446,CM446)</f>
        <v>#N/A</v>
      </c>
      <c r="AG446" s="31" t="e">
        <f aca="false">INDEX(Curves!$A$12:$AZ$907,$BZ446,CN446)</f>
        <v>#N/A</v>
      </c>
      <c r="AH446" s="31" t="e">
        <f aca="false">INDEX(Curves!$A$12:$AZ$907,$BZ446,CO446)</f>
        <v>#N/A</v>
      </c>
      <c r="AI446" s="31"/>
      <c r="AJ446" s="31" t="e">
        <f aca="false">INDEX(Curves!$A$12:$AZ$907,$BZ446,CQ446)</f>
        <v>#N/A</v>
      </c>
      <c r="AK446" s="31" t="e">
        <f aca="false">INDEX(Curves!$A$12:$AZ$907,$BZ446,CR446)</f>
        <v>#N/A</v>
      </c>
      <c r="AL446" s="31" t="e">
        <f aca="false">INDEX(Curves!$A$12:$AZ$907,$BZ446,CS446)</f>
        <v>#N/A</v>
      </c>
      <c r="AM446" s="31"/>
      <c r="AN446" s="31" t="e">
        <f aca="false">INDEX(Curves!$A$12:$AZ$907,$BZ446,CU446)</f>
        <v>#N/A</v>
      </c>
      <c r="AO446" s="31" t="e">
        <f aca="false">INDEX(Curves!$A$12:$AZ$907,$BZ446,CV446)</f>
        <v>#N/A</v>
      </c>
      <c r="AP446" s="31" t="e">
        <f aca="false">INDEX(Curves!$A$12:$AZ$907,$BZ446,CW446)</f>
        <v>#N/A</v>
      </c>
      <c r="AQ446" s="31"/>
      <c r="AR446" s="31" t="e">
        <f aca="false">INDEX(Curves!$A$12:$AZ$907,$BZ446,CY446)</f>
        <v>#N/A</v>
      </c>
      <c r="AS446" s="31" t="e">
        <f aca="false">INDEX(Curves!$A$12:$AZ$907,$BZ446,CZ446)</f>
        <v>#N/A</v>
      </c>
      <c r="AT446" s="31" t="e">
        <f aca="false">INDEX(Curves!$A$12:$AZ$907,$BZ446,DA446)</f>
        <v>#N/A</v>
      </c>
      <c r="AU446" s="31"/>
      <c r="AV446" s="31" t="e">
        <f aca="false">INDEX(Curves!$A$12:$AZ$907,$BZ446,DC446)</f>
        <v>#N/A</v>
      </c>
      <c r="AW446" s="31" t="e">
        <f aca="false">INDEX(Curves!$A$12:$AZ$907,$BZ446,DD446)</f>
        <v>#N/A</v>
      </c>
      <c r="AX446" s="31" t="e">
        <f aca="false">INDEX(Curves!$A$12:$AZ$907,$BZ446,DE446)</f>
        <v>#N/A</v>
      </c>
      <c r="AY446" s="31"/>
      <c r="AZ446" s="31" t="e">
        <f aca="false">INDEX(Curves!$A$12:$AZ$907,$BZ446,DG446)</f>
        <v>#N/A</v>
      </c>
      <c r="BA446" s="31" t="e">
        <f aca="false">INDEX(Curves!$A$12:$AZ$907,$BZ446,DH446)</f>
        <v>#N/A</v>
      </c>
      <c r="BB446" s="31" t="e">
        <f aca="false">INDEX(Curves!$A$12:$AZ$907,$BZ446,DI446)</f>
        <v>#N/A</v>
      </c>
      <c r="BC446" s="31"/>
      <c r="BD446" s="31" t="e">
        <f aca="false">INDEX(Curves!$A$12:$AZ$907,$BZ446,DK446)</f>
        <v>#N/A</v>
      </c>
      <c r="BE446" s="31" t="e">
        <f aca="false">INDEX(Curves!$A$12:$AZ$907,$BZ446,DL446)</f>
        <v>#N/A</v>
      </c>
      <c r="BF446" s="31" t="e">
        <f aca="false">INDEX(Curves!$A$12:$AZ$907,$BZ446,DM446)</f>
        <v>#N/A</v>
      </c>
      <c r="BG446" s="31"/>
      <c r="BH446" s="31" t="e">
        <f aca="false">INDEX(Curves!$A$12:$AZ$907,$BZ446,DO446)</f>
        <v>#N/A</v>
      </c>
      <c r="BI446" s="31" t="e">
        <f aca="false">INDEX(Curves!$A$12:$AZ$907,$BZ446,DP446)</f>
        <v>#N/A</v>
      </c>
      <c r="BJ446" s="31" t="e">
        <f aca="false">INDEX(Curves!$A$12:$AZ$907,$BZ446,DQ446)</f>
        <v>#N/A</v>
      </c>
      <c r="BK446" s="0"/>
      <c r="BL446" s="0"/>
      <c r="BM446" s="51" t="n">
        <f aca="false">BM445</f>
        <v>35916</v>
      </c>
      <c r="BN446" s="51" t="n">
        <f aca="false">EOMONTH(BM446,1)</f>
        <v>35976</v>
      </c>
      <c r="BO446" s="51" t="n">
        <f aca="false">EOMONTH(BN446,1)</f>
        <v>36007</v>
      </c>
      <c r="BP446" s="51" t="n">
        <f aca="false">EOMONTH(BO446,1)</f>
        <v>36038</v>
      </c>
      <c r="BQ446" s="51" t="n">
        <f aca="false">EOMONTH(BP446,1)</f>
        <v>36068</v>
      </c>
      <c r="BR446" s="51" t="n">
        <f aca="false">EOMONTH(BQ446,1)</f>
        <v>36099</v>
      </c>
      <c r="BS446" s="51" t="n">
        <f aca="false">EOMONTH(BR446,1)</f>
        <v>36129</v>
      </c>
      <c r="BT446" s="51" t="n">
        <f aca="false">EOMONTH(BS446,1)</f>
        <v>36160</v>
      </c>
      <c r="BU446" s="51" t="n">
        <f aca="false">EOMONTH(BT446,1)</f>
        <v>36191</v>
      </c>
      <c r="BV446" s="51" t="n">
        <f aca="false">EOMONTH(BU446,1)</f>
        <v>36219</v>
      </c>
      <c r="BW446" s="51" t="n">
        <f aca="false">EOMONTH(BV446,1)</f>
        <v>36250</v>
      </c>
      <c r="BX446" s="52"/>
      <c r="BZ446" s="34" t="e">
        <f aca="false">MATCH(C446,Curves!$C$12:$C$433,0)</f>
        <v>#N/A</v>
      </c>
      <c r="CA446" s="34" t="n">
        <f aca="false">MATCH(CONCATENATE("NG ",TEXT($BM446,"mmm-yyyy")),Curves!$11:$11,0)</f>
        <v>20</v>
      </c>
      <c r="CB446" s="34" t="n">
        <f aca="false">MATCH(CONCATENATE("B ",TEXT($BM446,"mmm-yyyy")),Curves!$11:$11,0)</f>
        <v>8</v>
      </c>
      <c r="CC446" s="34" t="n">
        <f aca="false">MATCH(CONCATENATE("DISC ",TEXT($BM446,"mmm-yyyy")),Curves!$11:$11,0)</f>
        <v>32</v>
      </c>
      <c r="CD446" s="34"/>
      <c r="CE446" s="34" t="n">
        <f aca="false">MATCH(CONCATENATE("NG ",TEXT($BN446,"mmm-yyyy")),Curves!$11:$11,0)</f>
        <v>21</v>
      </c>
      <c r="CF446" s="34" t="n">
        <f aca="false">MATCH(CONCATENATE("B ",TEXT($BN446,"mmm-yyyy")),Curves!$11:$11,0)</f>
        <v>9</v>
      </c>
      <c r="CG446" s="34" t="n">
        <f aca="false">MATCH(CONCATENATE("DISC ",TEXT($BN446,"mmm-yyyy")),Curves!$11:$11,0)</f>
        <v>33</v>
      </c>
      <c r="CH446" s="34"/>
      <c r="CI446" s="34" t="n">
        <f aca="false">MATCH(CONCATENATE("NG ",TEXT($BO446,"mmm-yyyy")),Curves!$11:$11,0)</f>
        <v>22</v>
      </c>
      <c r="CJ446" s="34" t="n">
        <f aca="false">MATCH(CONCATENATE("B ",TEXT($BO446,"mmm-yyyy")),Curves!$11:$11,0)</f>
        <v>10</v>
      </c>
      <c r="CK446" s="34" t="n">
        <f aca="false">MATCH(CONCATENATE("DISC ",TEXT($BO446,"mmm-yyyy")),Curves!$11:$11,0)</f>
        <v>34</v>
      </c>
      <c r="CL446" s="34"/>
      <c r="CM446" s="34" t="n">
        <f aca="false">MATCH(CONCATENATE("NG ",TEXT($BP446,"mmm-yyyy")),Curves!$11:$11,0)</f>
        <v>23</v>
      </c>
      <c r="CN446" s="34" t="n">
        <f aca="false">MATCH(CONCATENATE("B ",TEXT($BP446,"mmm-yyyy")),Curves!$11:$11,0)</f>
        <v>11</v>
      </c>
      <c r="CO446" s="34" t="n">
        <f aca="false">MATCH(CONCATENATE("DISC ",TEXT($BP446,"mmm-yyyy")),Curves!$11:$11,0)</f>
        <v>35</v>
      </c>
      <c r="CP446" s="34"/>
      <c r="CQ446" s="34" t="n">
        <f aca="false">MATCH(CONCATENATE("NG ",TEXT($BQ446,"mmm-yyyy")),Curves!$11:$11,0)</f>
        <v>24</v>
      </c>
      <c r="CR446" s="34" t="n">
        <f aca="false">MATCH(CONCATENATE("B ",TEXT($BQ446,"mmm-yyyy")),Curves!$11:$11,0)</f>
        <v>12</v>
      </c>
      <c r="CS446" s="34" t="n">
        <f aca="false">MATCH(CONCATENATE("DISC ",TEXT($BQ446,"mmm-yyyy")),Curves!$11:$11,0)</f>
        <v>36</v>
      </c>
      <c r="CT446" s="34"/>
      <c r="CU446" s="34" t="n">
        <f aca="false">MATCH(CONCATENATE("NG ",TEXT($BR446,"mmm-yyyy")),Curves!$11:$11,0)</f>
        <v>25</v>
      </c>
      <c r="CV446" s="34" t="n">
        <f aca="false">MATCH(CONCATENATE("B ",TEXT($BR446,"mmm-yyyy")),Curves!$11:$11,0)</f>
        <v>13</v>
      </c>
      <c r="CW446" s="34" t="n">
        <f aca="false">MATCH(CONCATENATE("DISC ",TEXT($BR446,"mmm-yyyy")),Curves!$11:$11,0)</f>
        <v>37</v>
      </c>
      <c r="CX446" s="34"/>
      <c r="CY446" s="34" t="n">
        <f aca="false">MATCH(CONCATENATE("NG ",TEXT($BS446,"mmm-yyyy")),Curves!$11:$11,0)</f>
        <v>26</v>
      </c>
      <c r="CZ446" s="34" t="n">
        <f aca="false">MATCH(CONCATENATE("B ",TEXT($BS446,"mmm-yyyy")),Curves!$11:$11,0)</f>
        <v>14</v>
      </c>
      <c r="DA446" s="34" t="n">
        <f aca="false">MATCH(CONCATENATE("DISC ",TEXT($BS446,"mmm-yyyy")),Curves!$11:$11,0)</f>
        <v>38</v>
      </c>
      <c r="DB446" s="34"/>
      <c r="DC446" s="34" t="n">
        <f aca="false">MATCH(CONCATENATE("NG ",TEXT($BT446,"mmm-yyyy")),Curves!$11:$11,0)</f>
        <v>27</v>
      </c>
      <c r="DD446" s="34" t="n">
        <f aca="false">MATCH(CONCATENATE("B ",TEXT($BT446,"mmm-yyyy")),Curves!$11:$11,0)</f>
        <v>15</v>
      </c>
      <c r="DE446" s="34" t="n">
        <f aca="false">MATCH(CONCATENATE("DISC ",TEXT($BT446,"mmm-yyyy")),Curves!$11:$11,0)</f>
        <v>39</v>
      </c>
      <c r="DF446" s="34"/>
      <c r="DG446" s="34" t="n">
        <f aca="false">MATCH(CONCATENATE("NG ",TEXT($BU446,"mmm-yyyy")),Curves!$11:$11,0)</f>
        <v>28</v>
      </c>
      <c r="DH446" s="34" t="n">
        <f aca="false">MATCH(CONCATENATE("B ",TEXT($BU446,"mmm-yyyy")),Curves!$11:$11,0)</f>
        <v>16</v>
      </c>
      <c r="DI446" s="34" t="n">
        <f aca="false">MATCH(CONCATENATE("DISC ",TEXT($BU446,"mmm-yyyy")),Curves!$11:$11,0)</f>
        <v>40</v>
      </c>
      <c r="DK446" s="34" t="n">
        <f aca="false">MATCH(CONCATENATE("NG ",TEXT($BV446,"mmm-yyyy")),Curves!$11:$11,0)</f>
        <v>29</v>
      </c>
      <c r="DL446" s="34" t="n">
        <f aca="false">MATCH(CONCATENATE("B ",TEXT($BV446,"mmm-yyyy")),Curves!$11:$11,0)</f>
        <v>17</v>
      </c>
      <c r="DM446" s="34" t="n">
        <f aca="false">MATCH(CONCATENATE("DISC ",TEXT($BV446,"mmm-yyyy")),Curves!$11:$11,0)</f>
        <v>41</v>
      </c>
      <c r="DO446" s="34" t="n">
        <f aca="false">MATCH(CONCATENATE("NG ",TEXT($BW446,"mmm-yyyy")),Curves!$11:$11,0)</f>
        <v>30</v>
      </c>
      <c r="DP446" s="34" t="n">
        <f aca="false">MATCH(CONCATENATE("B ",TEXT($BW446,"mmm-yyyy")),Curves!$11:$11,0)</f>
        <v>18</v>
      </c>
      <c r="DQ446" s="34" t="n">
        <f aca="false">MATCH(CONCATENATE("DISC ",TEXT($BW446,"mmm-yyyy")),Curves!$11:$11,0)</f>
        <v>42</v>
      </c>
    </row>
    <row r="447" customFormat="false" ht="12.75" hidden="false" customHeight="false" outlineLevel="0" collapsed="false">
      <c r="B447" s="26" t="str">
        <f aca="false">IF(C447&lt;&gt;"",IF(C447&gt;=(WORKDAY(EOMONTH(C447,0)+1,-2)),EOMONTH(EOMONTH(C447,0)+1,0)+1,EOMONTH(C447,0)+1),"")</f>
        <v/>
      </c>
      <c r="C447" s="45" t="str">
        <f aca="false">IF(Curves!C456&lt;&gt;"",Curves!C456,"")</f>
        <v/>
      </c>
      <c r="D447" s="46"/>
      <c r="E447" s="47" t="e">
        <f aca="false">(T447+U447)*V447</f>
        <v>#N/A</v>
      </c>
      <c r="F447" s="47" t="e">
        <f aca="false">(X447+Y447)*Z447</f>
        <v>#N/A</v>
      </c>
      <c r="G447" s="47" t="e">
        <f aca="false">(AB447+AC447)*AD447</f>
        <v>#N/A</v>
      </c>
      <c r="H447" s="47" t="e">
        <f aca="false">(AF447+AG447)*AH447</f>
        <v>#N/A</v>
      </c>
      <c r="I447" s="47" t="e">
        <f aca="false">(AJ447+AK447)*AL447</f>
        <v>#N/A</v>
      </c>
      <c r="J447" s="47" t="e">
        <f aca="false">(AN447+AO447)*AP447</f>
        <v>#N/A</v>
      </c>
      <c r="K447" s="47" t="e">
        <f aca="false">(AR447+AS447)*AT447</f>
        <v>#N/A</v>
      </c>
      <c r="L447" s="47" t="e">
        <f aca="false">(AV447+AW447)*AX447</f>
        <v>#N/A</v>
      </c>
      <c r="M447" s="47" t="e">
        <f aca="false">(AZ447+BA447)*BB447</f>
        <v>#N/A</v>
      </c>
      <c r="N447" s="47" t="e">
        <f aca="false">(BD447+BE447)*BF447</f>
        <v>#N/A</v>
      </c>
      <c r="O447" s="48" t="e">
        <f aca="false">(BH447+BI447)*BJ447</f>
        <v>#N/A</v>
      </c>
      <c r="P447" s="49" t="e">
        <f aca="false">MAX(E447:O447)</f>
        <v>#N/A</v>
      </c>
      <c r="Q447" s="49" t="e">
        <f aca="false">MIN(O447)</f>
        <v>#N/A</v>
      </c>
      <c r="R447" s="50" t="e">
        <f aca="false">P447-Q447</f>
        <v>#N/A</v>
      </c>
      <c r="T447" s="31" t="e">
        <f aca="false">INDEX(Curves!$A$12:$AZ$907,$BZ447,CA447)</f>
        <v>#N/A</v>
      </c>
      <c r="U447" s="31" t="e">
        <f aca="false">INDEX(Curves!$A$12:$AZ$907,$BZ447,CB447)</f>
        <v>#N/A</v>
      </c>
      <c r="V447" s="31" t="e">
        <f aca="false">INDEX(Curves!$A$12:$AZ$907,$BZ447,CC447)</f>
        <v>#N/A</v>
      </c>
      <c r="W447" s="31"/>
      <c r="X447" s="31" t="e">
        <f aca="false">INDEX(Curves!$A$12:$AZ$907,$BZ447,CE447)</f>
        <v>#N/A</v>
      </c>
      <c r="Y447" s="31" t="e">
        <f aca="false">INDEX(Curves!$A$12:$AZ$907,$BZ447,CF447)</f>
        <v>#N/A</v>
      </c>
      <c r="Z447" s="31" t="e">
        <f aca="false">INDEX(Curves!$A$12:$AZ$907,$BZ447,CG447)</f>
        <v>#N/A</v>
      </c>
      <c r="AA447" s="31"/>
      <c r="AB447" s="31" t="e">
        <f aca="false">INDEX(Curves!$A$12:$AZ$907,$BZ447,CI447)</f>
        <v>#N/A</v>
      </c>
      <c r="AC447" s="31" t="e">
        <f aca="false">INDEX(Curves!$A$12:$AZ$907,$BZ447,CJ447)</f>
        <v>#N/A</v>
      </c>
      <c r="AD447" s="31" t="e">
        <f aca="false">INDEX(Curves!$A$12:$AZ$907,$BZ447,CK447)</f>
        <v>#N/A</v>
      </c>
      <c r="AE447" s="31"/>
      <c r="AF447" s="31" t="e">
        <f aca="false">INDEX(Curves!$A$12:$AZ$907,$BZ447,CM447)</f>
        <v>#N/A</v>
      </c>
      <c r="AG447" s="31" t="e">
        <f aca="false">INDEX(Curves!$A$12:$AZ$907,$BZ447,CN447)</f>
        <v>#N/A</v>
      </c>
      <c r="AH447" s="31" t="e">
        <f aca="false">INDEX(Curves!$A$12:$AZ$907,$BZ447,CO447)</f>
        <v>#N/A</v>
      </c>
      <c r="AI447" s="31"/>
      <c r="AJ447" s="31" t="e">
        <f aca="false">INDEX(Curves!$A$12:$AZ$907,$BZ447,CQ447)</f>
        <v>#N/A</v>
      </c>
      <c r="AK447" s="31" t="e">
        <f aca="false">INDEX(Curves!$A$12:$AZ$907,$BZ447,CR447)</f>
        <v>#N/A</v>
      </c>
      <c r="AL447" s="31" t="e">
        <f aca="false">INDEX(Curves!$A$12:$AZ$907,$BZ447,CS447)</f>
        <v>#N/A</v>
      </c>
      <c r="AM447" s="31"/>
      <c r="AN447" s="31" t="e">
        <f aca="false">INDEX(Curves!$A$12:$AZ$907,$BZ447,CU447)</f>
        <v>#N/A</v>
      </c>
      <c r="AO447" s="31" t="e">
        <f aca="false">INDEX(Curves!$A$12:$AZ$907,$BZ447,CV447)</f>
        <v>#N/A</v>
      </c>
      <c r="AP447" s="31" t="e">
        <f aca="false">INDEX(Curves!$A$12:$AZ$907,$BZ447,CW447)</f>
        <v>#N/A</v>
      </c>
      <c r="AQ447" s="31"/>
      <c r="AR447" s="31" t="e">
        <f aca="false">INDEX(Curves!$A$12:$AZ$907,$BZ447,CY447)</f>
        <v>#N/A</v>
      </c>
      <c r="AS447" s="31" t="e">
        <f aca="false">INDEX(Curves!$A$12:$AZ$907,$BZ447,CZ447)</f>
        <v>#N/A</v>
      </c>
      <c r="AT447" s="31" t="e">
        <f aca="false">INDEX(Curves!$A$12:$AZ$907,$BZ447,DA447)</f>
        <v>#N/A</v>
      </c>
      <c r="AU447" s="31"/>
      <c r="AV447" s="31" t="e">
        <f aca="false">INDEX(Curves!$A$12:$AZ$907,$BZ447,DC447)</f>
        <v>#N/A</v>
      </c>
      <c r="AW447" s="31" t="e">
        <f aca="false">INDEX(Curves!$A$12:$AZ$907,$BZ447,DD447)</f>
        <v>#N/A</v>
      </c>
      <c r="AX447" s="31" t="e">
        <f aca="false">INDEX(Curves!$A$12:$AZ$907,$BZ447,DE447)</f>
        <v>#N/A</v>
      </c>
      <c r="AY447" s="31"/>
      <c r="AZ447" s="31" t="e">
        <f aca="false">INDEX(Curves!$A$12:$AZ$907,$BZ447,DG447)</f>
        <v>#N/A</v>
      </c>
      <c r="BA447" s="31" t="e">
        <f aca="false">INDEX(Curves!$A$12:$AZ$907,$BZ447,DH447)</f>
        <v>#N/A</v>
      </c>
      <c r="BB447" s="31" t="e">
        <f aca="false">INDEX(Curves!$A$12:$AZ$907,$BZ447,DI447)</f>
        <v>#N/A</v>
      </c>
      <c r="BC447" s="31"/>
      <c r="BD447" s="31" t="e">
        <f aca="false">INDEX(Curves!$A$12:$AZ$907,$BZ447,DK447)</f>
        <v>#N/A</v>
      </c>
      <c r="BE447" s="31" t="e">
        <f aca="false">INDEX(Curves!$A$12:$AZ$907,$BZ447,DL447)</f>
        <v>#N/A</v>
      </c>
      <c r="BF447" s="31" t="e">
        <f aca="false">INDEX(Curves!$A$12:$AZ$907,$BZ447,DM447)</f>
        <v>#N/A</v>
      </c>
      <c r="BG447" s="31"/>
      <c r="BH447" s="31" t="e">
        <f aca="false">INDEX(Curves!$A$12:$AZ$907,$BZ447,DO447)</f>
        <v>#N/A</v>
      </c>
      <c r="BI447" s="31" t="e">
        <f aca="false">INDEX(Curves!$A$12:$AZ$907,$BZ447,DP447)</f>
        <v>#N/A</v>
      </c>
      <c r="BJ447" s="31" t="e">
        <f aca="false">INDEX(Curves!$A$12:$AZ$907,$BZ447,DQ447)</f>
        <v>#N/A</v>
      </c>
      <c r="BK447" s="0"/>
      <c r="BL447" s="0"/>
      <c r="BM447" s="51" t="n">
        <f aca="false">BM446</f>
        <v>35916</v>
      </c>
      <c r="BN447" s="51" t="n">
        <f aca="false">EOMONTH(BM447,1)</f>
        <v>35976</v>
      </c>
      <c r="BO447" s="51" t="n">
        <f aca="false">EOMONTH(BN447,1)</f>
        <v>36007</v>
      </c>
      <c r="BP447" s="51" t="n">
        <f aca="false">EOMONTH(BO447,1)</f>
        <v>36038</v>
      </c>
      <c r="BQ447" s="51" t="n">
        <f aca="false">EOMONTH(BP447,1)</f>
        <v>36068</v>
      </c>
      <c r="BR447" s="51" t="n">
        <f aca="false">EOMONTH(BQ447,1)</f>
        <v>36099</v>
      </c>
      <c r="BS447" s="51" t="n">
        <f aca="false">EOMONTH(BR447,1)</f>
        <v>36129</v>
      </c>
      <c r="BT447" s="51" t="n">
        <f aca="false">EOMONTH(BS447,1)</f>
        <v>36160</v>
      </c>
      <c r="BU447" s="51" t="n">
        <f aca="false">EOMONTH(BT447,1)</f>
        <v>36191</v>
      </c>
      <c r="BV447" s="51" t="n">
        <f aca="false">EOMONTH(BU447,1)</f>
        <v>36219</v>
      </c>
      <c r="BW447" s="51" t="n">
        <f aca="false">EOMONTH(BV447,1)</f>
        <v>36250</v>
      </c>
      <c r="BX447" s="52"/>
      <c r="BZ447" s="34" t="e">
        <f aca="false">MATCH(C447,Curves!$C$12:$C$433,0)</f>
        <v>#N/A</v>
      </c>
      <c r="CA447" s="34" t="n">
        <f aca="false">MATCH(CONCATENATE("NG ",TEXT($BM447,"mmm-yyyy")),Curves!$11:$11,0)</f>
        <v>20</v>
      </c>
      <c r="CB447" s="34" t="n">
        <f aca="false">MATCH(CONCATENATE("B ",TEXT($BM447,"mmm-yyyy")),Curves!$11:$11,0)</f>
        <v>8</v>
      </c>
      <c r="CC447" s="34" t="n">
        <f aca="false">MATCH(CONCATENATE("DISC ",TEXT($BM447,"mmm-yyyy")),Curves!$11:$11,0)</f>
        <v>32</v>
      </c>
      <c r="CD447" s="34"/>
      <c r="CE447" s="34" t="n">
        <f aca="false">MATCH(CONCATENATE("NG ",TEXT($BN447,"mmm-yyyy")),Curves!$11:$11,0)</f>
        <v>21</v>
      </c>
      <c r="CF447" s="34" t="n">
        <f aca="false">MATCH(CONCATENATE("B ",TEXT($BN447,"mmm-yyyy")),Curves!$11:$11,0)</f>
        <v>9</v>
      </c>
      <c r="CG447" s="34" t="n">
        <f aca="false">MATCH(CONCATENATE("DISC ",TEXT($BN447,"mmm-yyyy")),Curves!$11:$11,0)</f>
        <v>33</v>
      </c>
      <c r="CH447" s="34"/>
      <c r="CI447" s="34" t="n">
        <f aca="false">MATCH(CONCATENATE("NG ",TEXT($BO447,"mmm-yyyy")),Curves!$11:$11,0)</f>
        <v>22</v>
      </c>
      <c r="CJ447" s="34" t="n">
        <f aca="false">MATCH(CONCATENATE("B ",TEXT($BO447,"mmm-yyyy")),Curves!$11:$11,0)</f>
        <v>10</v>
      </c>
      <c r="CK447" s="34" t="n">
        <f aca="false">MATCH(CONCATENATE("DISC ",TEXT($BO447,"mmm-yyyy")),Curves!$11:$11,0)</f>
        <v>34</v>
      </c>
      <c r="CL447" s="34"/>
      <c r="CM447" s="34" t="n">
        <f aca="false">MATCH(CONCATENATE("NG ",TEXT($BP447,"mmm-yyyy")),Curves!$11:$11,0)</f>
        <v>23</v>
      </c>
      <c r="CN447" s="34" t="n">
        <f aca="false">MATCH(CONCATENATE("B ",TEXT($BP447,"mmm-yyyy")),Curves!$11:$11,0)</f>
        <v>11</v>
      </c>
      <c r="CO447" s="34" t="n">
        <f aca="false">MATCH(CONCATENATE("DISC ",TEXT($BP447,"mmm-yyyy")),Curves!$11:$11,0)</f>
        <v>35</v>
      </c>
      <c r="CP447" s="34"/>
      <c r="CQ447" s="34" t="n">
        <f aca="false">MATCH(CONCATENATE("NG ",TEXT($BQ447,"mmm-yyyy")),Curves!$11:$11,0)</f>
        <v>24</v>
      </c>
      <c r="CR447" s="34" t="n">
        <f aca="false">MATCH(CONCATENATE("B ",TEXT($BQ447,"mmm-yyyy")),Curves!$11:$11,0)</f>
        <v>12</v>
      </c>
      <c r="CS447" s="34" t="n">
        <f aca="false">MATCH(CONCATENATE("DISC ",TEXT($BQ447,"mmm-yyyy")),Curves!$11:$11,0)</f>
        <v>36</v>
      </c>
      <c r="CT447" s="34"/>
      <c r="CU447" s="34" t="n">
        <f aca="false">MATCH(CONCATENATE("NG ",TEXT($BR447,"mmm-yyyy")),Curves!$11:$11,0)</f>
        <v>25</v>
      </c>
      <c r="CV447" s="34" t="n">
        <f aca="false">MATCH(CONCATENATE("B ",TEXT($BR447,"mmm-yyyy")),Curves!$11:$11,0)</f>
        <v>13</v>
      </c>
      <c r="CW447" s="34" t="n">
        <f aca="false">MATCH(CONCATENATE("DISC ",TEXT($BR447,"mmm-yyyy")),Curves!$11:$11,0)</f>
        <v>37</v>
      </c>
      <c r="CX447" s="34"/>
      <c r="CY447" s="34" t="n">
        <f aca="false">MATCH(CONCATENATE("NG ",TEXT($BS447,"mmm-yyyy")),Curves!$11:$11,0)</f>
        <v>26</v>
      </c>
      <c r="CZ447" s="34" t="n">
        <f aca="false">MATCH(CONCATENATE("B ",TEXT($BS447,"mmm-yyyy")),Curves!$11:$11,0)</f>
        <v>14</v>
      </c>
      <c r="DA447" s="34" t="n">
        <f aca="false">MATCH(CONCATENATE("DISC ",TEXT($BS447,"mmm-yyyy")),Curves!$11:$11,0)</f>
        <v>38</v>
      </c>
      <c r="DB447" s="34"/>
      <c r="DC447" s="34" t="n">
        <f aca="false">MATCH(CONCATENATE("NG ",TEXT($BT447,"mmm-yyyy")),Curves!$11:$11,0)</f>
        <v>27</v>
      </c>
      <c r="DD447" s="34" t="n">
        <f aca="false">MATCH(CONCATENATE("B ",TEXT($BT447,"mmm-yyyy")),Curves!$11:$11,0)</f>
        <v>15</v>
      </c>
      <c r="DE447" s="34" t="n">
        <f aca="false">MATCH(CONCATENATE("DISC ",TEXT($BT447,"mmm-yyyy")),Curves!$11:$11,0)</f>
        <v>39</v>
      </c>
      <c r="DF447" s="34"/>
      <c r="DG447" s="34" t="n">
        <f aca="false">MATCH(CONCATENATE("NG ",TEXT($BU447,"mmm-yyyy")),Curves!$11:$11,0)</f>
        <v>28</v>
      </c>
      <c r="DH447" s="34" t="n">
        <f aca="false">MATCH(CONCATENATE("B ",TEXT($BU447,"mmm-yyyy")),Curves!$11:$11,0)</f>
        <v>16</v>
      </c>
      <c r="DI447" s="34" t="n">
        <f aca="false">MATCH(CONCATENATE("DISC ",TEXT($BU447,"mmm-yyyy")),Curves!$11:$11,0)</f>
        <v>40</v>
      </c>
      <c r="DK447" s="34" t="n">
        <f aca="false">MATCH(CONCATENATE("NG ",TEXT($BV447,"mmm-yyyy")),Curves!$11:$11,0)</f>
        <v>29</v>
      </c>
      <c r="DL447" s="34" t="n">
        <f aca="false">MATCH(CONCATENATE("B ",TEXT($BV447,"mmm-yyyy")),Curves!$11:$11,0)</f>
        <v>17</v>
      </c>
      <c r="DM447" s="34" t="n">
        <f aca="false">MATCH(CONCATENATE("DISC ",TEXT($BV447,"mmm-yyyy")),Curves!$11:$11,0)</f>
        <v>41</v>
      </c>
      <c r="DO447" s="34" t="n">
        <f aca="false">MATCH(CONCATENATE("NG ",TEXT($BW447,"mmm-yyyy")),Curves!$11:$11,0)</f>
        <v>30</v>
      </c>
      <c r="DP447" s="34" t="n">
        <f aca="false">MATCH(CONCATENATE("B ",TEXT($BW447,"mmm-yyyy")),Curves!$11:$11,0)</f>
        <v>18</v>
      </c>
      <c r="DQ447" s="34" t="n">
        <f aca="false">MATCH(CONCATENATE("DISC ",TEXT($BW447,"mmm-yyyy")),Curves!$11:$11,0)</f>
        <v>42</v>
      </c>
    </row>
    <row r="448" customFormat="false" ht="12.75" hidden="false" customHeight="false" outlineLevel="0" collapsed="false">
      <c r="B448" s="26" t="str">
        <f aca="false">IF(C448&lt;&gt;"",IF(C448&gt;=(WORKDAY(EOMONTH(C448,0)+1,-2)),EOMONTH(EOMONTH(C448,0)+1,0)+1,EOMONTH(C448,0)+1),"")</f>
        <v/>
      </c>
      <c r="C448" s="45" t="str">
        <f aca="false">IF(Curves!C457&lt;&gt;"",Curves!C457,"")</f>
        <v/>
      </c>
      <c r="D448" s="46"/>
      <c r="E448" s="47" t="e">
        <f aca="false">(T448+U448)*V448</f>
        <v>#N/A</v>
      </c>
      <c r="F448" s="47" t="e">
        <f aca="false">(X448+Y448)*Z448</f>
        <v>#N/A</v>
      </c>
      <c r="G448" s="47" t="e">
        <f aca="false">(AB448+AC448)*AD448</f>
        <v>#N/A</v>
      </c>
      <c r="H448" s="47" t="e">
        <f aca="false">(AF448+AG448)*AH448</f>
        <v>#N/A</v>
      </c>
      <c r="I448" s="47" t="e">
        <f aca="false">(AJ448+AK448)*AL448</f>
        <v>#N/A</v>
      </c>
      <c r="J448" s="47" t="e">
        <f aca="false">(AN448+AO448)*AP448</f>
        <v>#N/A</v>
      </c>
      <c r="K448" s="47" t="e">
        <f aca="false">(AR448+AS448)*AT448</f>
        <v>#N/A</v>
      </c>
      <c r="L448" s="47" t="e">
        <f aca="false">(AV448+AW448)*AX448</f>
        <v>#N/A</v>
      </c>
      <c r="M448" s="47" t="e">
        <f aca="false">(AZ448+BA448)*BB448</f>
        <v>#N/A</v>
      </c>
      <c r="N448" s="47" t="e">
        <f aca="false">(BD448+BE448)*BF448</f>
        <v>#N/A</v>
      </c>
      <c r="O448" s="48" t="e">
        <f aca="false">(BH448+BI448)*BJ448</f>
        <v>#N/A</v>
      </c>
      <c r="P448" s="49" t="e">
        <f aca="false">MAX(E448:O448)</f>
        <v>#N/A</v>
      </c>
      <c r="Q448" s="49" t="e">
        <f aca="false">MIN(O448)</f>
        <v>#N/A</v>
      </c>
      <c r="R448" s="50" t="e">
        <f aca="false">P448-Q448</f>
        <v>#N/A</v>
      </c>
      <c r="T448" s="31" t="e">
        <f aca="false">INDEX(Curves!$A$12:$AZ$907,$BZ448,CA448)</f>
        <v>#N/A</v>
      </c>
      <c r="U448" s="31" t="e">
        <f aca="false">INDEX(Curves!$A$12:$AZ$907,$BZ448,CB448)</f>
        <v>#N/A</v>
      </c>
      <c r="V448" s="31" t="e">
        <f aca="false">INDEX(Curves!$A$12:$AZ$907,$BZ448,CC448)</f>
        <v>#N/A</v>
      </c>
      <c r="W448" s="31"/>
      <c r="X448" s="31" t="e">
        <f aca="false">INDEX(Curves!$A$12:$AZ$907,$BZ448,CE448)</f>
        <v>#N/A</v>
      </c>
      <c r="Y448" s="31" t="e">
        <f aca="false">INDEX(Curves!$A$12:$AZ$907,$BZ448,CF448)</f>
        <v>#N/A</v>
      </c>
      <c r="Z448" s="31" t="e">
        <f aca="false">INDEX(Curves!$A$12:$AZ$907,$BZ448,CG448)</f>
        <v>#N/A</v>
      </c>
      <c r="AA448" s="31"/>
      <c r="AB448" s="31" t="e">
        <f aca="false">INDEX(Curves!$A$12:$AZ$907,$BZ448,CI448)</f>
        <v>#N/A</v>
      </c>
      <c r="AC448" s="31" t="e">
        <f aca="false">INDEX(Curves!$A$12:$AZ$907,$BZ448,CJ448)</f>
        <v>#N/A</v>
      </c>
      <c r="AD448" s="31" t="e">
        <f aca="false">INDEX(Curves!$A$12:$AZ$907,$BZ448,CK448)</f>
        <v>#N/A</v>
      </c>
      <c r="AE448" s="31"/>
      <c r="AF448" s="31" t="e">
        <f aca="false">INDEX(Curves!$A$12:$AZ$907,$BZ448,CM448)</f>
        <v>#N/A</v>
      </c>
      <c r="AG448" s="31" t="e">
        <f aca="false">INDEX(Curves!$A$12:$AZ$907,$BZ448,CN448)</f>
        <v>#N/A</v>
      </c>
      <c r="AH448" s="31" t="e">
        <f aca="false">INDEX(Curves!$A$12:$AZ$907,$BZ448,CO448)</f>
        <v>#N/A</v>
      </c>
      <c r="AI448" s="31"/>
      <c r="AJ448" s="31" t="e">
        <f aca="false">INDEX(Curves!$A$12:$AZ$907,$BZ448,CQ448)</f>
        <v>#N/A</v>
      </c>
      <c r="AK448" s="31" t="e">
        <f aca="false">INDEX(Curves!$A$12:$AZ$907,$BZ448,CR448)</f>
        <v>#N/A</v>
      </c>
      <c r="AL448" s="31" t="e">
        <f aca="false">INDEX(Curves!$A$12:$AZ$907,$BZ448,CS448)</f>
        <v>#N/A</v>
      </c>
      <c r="AM448" s="31"/>
      <c r="AN448" s="31" t="e">
        <f aca="false">INDEX(Curves!$A$12:$AZ$907,$BZ448,CU448)</f>
        <v>#N/A</v>
      </c>
      <c r="AO448" s="31" t="e">
        <f aca="false">INDEX(Curves!$A$12:$AZ$907,$BZ448,CV448)</f>
        <v>#N/A</v>
      </c>
      <c r="AP448" s="31" t="e">
        <f aca="false">INDEX(Curves!$A$12:$AZ$907,$BZ448,CW448)</f>
        <v>#N/A</v>
      </c>
      <c r="AQ448" s="31"/>
      <c r="AR448" s="31" t="e">
        <f aca="false">INDEX(Curves!$A$12:$AZ$907,$BZ448,CY448)</f>
        <v>#N/A</v>
      </c>
      <c r="AS448" s="31" t="e">
        <f aca="false">INDEX(Curves!$A$12:$AZ$907,$BZ448,CZ448)</f>
        <v>#N/A</v>
      </c>
      <c r="AT448" s="31" t="e">
        <f aca="false">INDEX(Curves!$A$12:$AZ$907,$BZ448,DA448)</f>
        <v>#N/A</v>
      </c>
      <c r="AU448" s="31"/>
      <c r="AV448" s="31" t="e">
        <f aca="false">INDEX(Curves!$A$12:$AZ$907,$BZ448,DC448)</f>
        <v>#N/A</v>
      </c>
      <c r="AW448" s="31" t="e">
        <f aca="false">INDEX(Curves!$A$12:$AZ$907,$BZ448,DD448)</f>
        <v>#N/A</v>
      </c>
      <c r="AX448" s="31" t="e">
        <f aca="false">INDEX(Curves!$A$12:$AZ$907,$BZ448,DE448)</f>
        <v>#N/A</v>
      </c>
      <c r="AY448" s="31"/>
      <c r="AZ448" s="31" t="e">
        <f aca="false">INDEX(Curves!$A$12:$AZ$907,$BZ448,DG448)</f>
        <v>#N/A</v>
      </c>
      <c r="BA448" s="31" t="e">
        <f aca="false">INDEX(Curves!$A$12:$AZ$907,$BZ448,DH448)</f>
        <v>#N/A</v>
      </c>
      <c r="BB448" s="31" t="e">
        <f aca="false">INDEX(Curves!$A$12:$AZ$907,$BZ448,DI448)</f>
        <v>#N/A</v>
      </c>
      <c r="BC448" s="31"/>
      <c r="BD448" s="31" t="e">
        <f aca="false">INDEX(Curves!$A$12:$AZ$907,$BZ448,DK448)</f>
        <v>#N/A</v>
      </c>
      <c r="BE448" s="31" t="e">
        <f aca="false">INDEX(Curves!$A$12:$AZ$907,$BZ448,DL448)</f>
        <v>#N/A</v>
      </c>
      <c r="BF448" s="31" t="e">
        <f aca="false">INDEX(Curves!$A$12:$AZ$907,$BZ448,DM448)</f>
        <v>#N/A</v>
      </c>
      <c r="BG448" s="31"/>
      <c r="BH448" s="31" t="e">
        <f aca="false">INDEX(Curves!$A$12:$AZ$907,$BZ448,DO448)</f>
        <v>#N/A</v>
      </c>
      <c r="BI448" s="31" t="e">
        <f aca="false">INDEX(Curves!$A$12:$AZ$907,$BZ448,DP448)</f>
        <v>#N/A</v>
      </c>
      <c r="BJ448" s="31" t="e">
        <f aca="false">INDEX(Curves!$A$12:$AZ$907,$BZ448,DQ448)</f>
        <v>#N/A</v>
      </c>
      <c r="BK448" s="0"/>
      <c r="BL448" s="0"/>
      <c r="BM448" s="51" t="n">
        <f aca="false">BM447</f>
        <v>35916</v>
      </c>
      <c r="BN448" s="51" t="n">
        <f aca="false">EOMONTH(BM448,1)</f>
        <v>35976</v>
      </c>
      <c r="BO448" s="51" t="n">
        <f aca="false">EOMONTH(BN448,1)</f>
        <v>36007</v>
      </c>
      <c r="BP448" s="51" t="n">
        <f aca="false">EOMONTH(BO448,1)</f>
        <v>36038</v>
      </c>
      <c r="BQ448" s="51" t="n">
        <f aca="false">EOMONTH(BP448,1)</f>
        <v>36068</v>
      </c>
      <c r="BR448" s="51" t="n">
        <f aca="false">EOMONTH(BQ448,1)</f>
        <v>36099</v>
      </c>
      <c r="BS448" s="51" t="n">
        <f aca="false">EOMONTH(BR448,1)</f>
        <v>36129</v>
      </c>
      <c r="BT448" s="51" t="n">
        <f aca="false">EOMONTH(BS448,1)</f>
        <v>36160</v>
      </c>
      <c r="BU448" s="51" t="n">
        <f aca="false">EOMONTH(BT448,1)</f>
        <v>36191</v>
      </c>
      <c r="BV448" s="51" t="n">
        <f aca="false">EOMONTH(BU448,1)</f>
        <v>36219</v>
      </c>
      <c r="BW448" s="51" t="n">
        <f aca="false">EOMONTH(BV448,1)</f>
        <v>36250</v>
      </c>
      <c r="BX448" s="52"/>
      <c r="BZ448" s="34" t="e">
        <f aca="false">MATCH(C448,Curves!$C$12:$C$433,0)</f>
        <v>#N/A</v>
      </c>
      <c r="CA448" s="34" t="n">
        <f aca="false">MATCH(CONCATENATE("NG ",TEXT($BM448,"mmm-yyyy")),Curves!$11:$11,0)</f>
        <v>20</v>
      </c>
      <c r="CB448" s="34" t="n">
        <f aca="false">MATCH(CONCATENATE("B ",TEXT($BM448,"mmm-yyyy")),Curves!$11:$11,0)</f>
        <v>8</v>
      </c>
      <c r="CC448" s="34" t="n">
        <f aca="false">MATCH(CONCATENATE("DISC ",TEXT($BM448,"mmm-yyyy")),Curves!$11:$11,0)</f>
        <v>32</v>
      </c>
      <c r="CD448" s="34"/>
      <c r="CE448" s="34" t="n">
        <f aca="false">MATCH(CONCATENATE("NG ",TEXT($BN448,"mmm-yyyy")),Curves!$11:$11,0)</f>
        <v>21</v>
      </c>
      <c r="CF448" s="34" t="n">
        <f aca="false">MATCH(CONCATENATE("B ",TEXT($BN448,"mmm-yyyy")),Curves!$11:$11,0)</f>
        <v>9</v>
      </c>
      <c r="CG448" s="34" t="n">
        <f aca="false">MATCH(CONCATENATE("DISC ",TEXT($BN448,"mmm-yyyy")),Curves!$11:$11,0)</f>
        <v>33</v>
      </c>
      <c r="CH448" s="34"/>
      <c r="CI448" s="34" t="n">
        <f aca="false">MATCH(CONCATENATE("NG ",TEXT($BO448,"mmm-yyyy")),Curves!$11:$11,0)</f>
        <v>22</v>
      </c>
      <c r="CJ448" s="34" t="n">
        <f aca="false">MATCH(CONCATENATE("B ",TEXT($BO448,"mmm-yyyy")),Curves!$11:$11,0)</f>
        <v>10</v>
      </c>
      <c r="CK448" s="34" t="n">
        <f aca="false">MATCH(CONCATENATE("DISC ",TEXT($BO448,"mmm-yyyy")),Curves!$11:$11,0)</f>
        <v>34</v>
      </c>
      <c r="CL448" s="34"/>
      <c r="CM448" s="34" t="n">
        <f aca="false">MATCH(CONCATENATE("NG ",TEXT($BP448,"mmm-yyyy")),Curves!$11:$11,0)</f>
        <v>23</v>
      </c>
      <c r="CN448" s="34" t="n">
        <f aca="false">MATCH(CONCATENATE("B ",TEXT($BP448,"mmm-yyyy")),Curves!$11:$11,0)</f>
        <v>11</v>
      </c>
      <c r="CO448" s="34" t="n">
        <f aca="false">MATCH(CONCATENATE("DISC ",TEXT($BP448,"mmm-yyyy")),Curves!$11:$11,0)</f>
        <v>35</v>
      </c>
      <c r="CP448" s="34"/>
      <c r="CQ448" s="34" t="n">
        <f aca="false">MATCH(CONCATENATE("NG ",TEXT($BQ448,"mmm-yyyy")),Curves!$11:$11,0)</f>
        <v>24</v>
      </c>
      <c r="CR448" s="34" t="n">
        <f aca="false">MATCH(CONCATENATE("B ",TEXT($BQ448,"mmm-yyyy")),Curves!$11:$11,0)</f>
        <v>12</v>
      </c>
      <c r="CS448" s="34" t="n">
        <f aca="false">MATCH(CONCATENATE("DISC ",TEXT($BQ448,"mmm-yyyy")),Curves!$11:$11,0)</f>
        <v>36</v>
      </c>
      <c r="CT448" s="34"/>
      <c r="CU448" s="34" t="n">
        <f aca="false">MATCH(CONCATENATE("NG ",TEXT($BR448,"mmm-yyyy")),Curves!$11:$11,0)</f>
        <v>25</v>
      </c>
      <c r="CV448" s="34" t="n">
        <f aca="false">MATCH(CONCATENATE("B ",TEXT($BR448,"mmm-yyyy")),Curves!$11:$11,0)</f>
        <v>13</v>
      </c>
      <c r="CW448" s="34" t="n">
        <f aca="false">MATCH(CONCATENATE("DISC ",TEXT($BR448,"mmm-yyyy")),Curves!$11:$11,0)</f>
        <v>37</v>
      </c>
      <c r="CX448" s="34"/>
      <c r="CY448" s="34" t="n">
        <f aca="false">MATCH(CONCATENATE("NG ",TEXT($BS448,"mmm-yyyy")),Curves!$11:$11,0)</f>
        <v>26</v>
      </c>
      <c r="CZ448" s="34" t="n">
        <f aca="false">MATCH(CONCATENATE("B ",TEXT($BS448,"mmm-yyyy")),Curves!$11:$11,0)</f>
        <v>14</v>
      </c>
      <c r="DA448" s="34" t="n">
        <f aca="false">MATCH(CONCATENATE("DISC ",TEXT($BS448,"mmm-yyyy")),Curves!$11:$11,0)</f>
        <v>38</v>
      </c>
      <c r="DB448" s="34"/>
      <c r="DC448" s="34" t="n">
        <f aca="false">MATCH(CONCATENATE("NG ",TEXT($BT448,"mmm-yyyy")),Curves!$11:$11,0)</f>
        <v>27</v>
      </c>
      <c r="DD448" s="34" t="n">
        <f aca="false">MATCH(CONCATENATE("B ",TEXT($BT448,"mmm-yyyy")),Curves!$11:$11,0)</f>
        <v>15</v>
      </c>
      <c r="DE448" s="34" t="n">
        <f aca="false">MATCH(CONCATENATE("DISC ",TEXT($BT448,"mmm-yyyy")),Curves!$11:$11,0)</f>
        <v>39</v>
      </c>
      <c r="DF448" s="34"/>
      <c r="DG448" s="34" t="n">
        <f aca="false">MATCH(CONCATENATE("NG ",TEXT($BU448,"mmm-yyyy")),Curves!$11:$11,0)</f>
        <v>28</v>
      </c>
      <c r="DH448" s="34" t="n">
        <f aca="false">MATCH(CONCATENATE("B ",TEXT($BU448,"mmm-yyyy")),Curves!$11:$11,0)</f>
        <v>16</v>
      </c>
      <c r="DI448" s="34" t="n">
        <f aca="false">MATCH(CONCATENATE("DISC ",TEXT($BU448,"mmm-yyyy")),Curves!$11:$11,0)</f>
        <v>40</v>
      </c>
      <c r="DK448" s="34" t="n">
        <f aca="false">MATCH(CONCATENATE("NG ",TEXT($BV448,"mmm-yyyy")),Curves!$11:$11,0)</f>
        <v>29</v>
      </c>
      <c r="DL448" s="34" t="n">
        <f aca="false">MATCH(CONCATENATE("B ",TEXT($BV448,"mmm-yyyy")),Curves!$11:$11,0)</f>
        <v>17</v>
      </c>
      <c r="DM448" s="34" t="n">
        <f aca="false">MATCH(CONCATENATE("DISC ",TEXT($BV448,"mmm-yyyy")),Curves!$11:$11,0)</f>
        <v>41</v>
      </c>
      <c r="DO448" s="34" t="n">
        <f aca="false">MATCH(CONCATENATE("NG ",TEXT($BW448,"mmm-yyyy")),Curves!$11:$11,0)</f>
        <v>30</v>
      </c>
      <c r="DP448" s="34" t="n">
        <f aca="false">MATCH(CONCATENATE("B ",TEXT($BW448,"mmm-yyyy")),Curves!$11:$11,0)</f>
        <v>18</v>
      </c>
      <c r="DQ448" s="34" t="n">
        <f aca="false">MATCH(CONCATENATE("DISC ",TEXT($BW448,"mmm-yyyy")),Curves!$11:$11,0)</f>
        <v>42</v>
      </c>
    </row>
    <row r="449" customFormat="false" ht="12.75" hidden="false" customHeight="false" outlineLevel="0" collapsed="false">
      <c r="B449" s="26" t="str">
        <f aca="false">IF(C449&lt;&gt;"",IF(C449&gt;=(WORKDAY(EOMONTH(C449,0)+1,-2)),EOMONTH(EOMONTH(C449,0)+1,0)+1,EOMONTH(C449,0)+1),"")</f>
        <v/>
      </c>
      <c r="C449" s="45" t="str">
        <f aca="false">IF(Curves!C458&lt;&gt;"",Curves!C458,"")</f>
        <v/>
      </c>
      <c r="D449" s="46"/>
      <c r="E449" s="47" t="e">
        <f aca="false">(T449+U449)*V449</f>
        <v>#N/A</v>
      </c>
      <c r="F449" s="47" t="e">
        <f aca="false">(X449+Y449)*Z449</f>
        <v>#N/A</v>
      </c>
      <c r="G449" s="47" t="e">
        <f aca="false">(AB449+AC449)*AD449</f>
        <v>#N/A</v>
      </c>
      <c r="H449" s="47" t="e">
        <f aca="false">(AF449+AG449)*AH449</f>
        <v>#N/A</v>
      </c>
      <c r="I449" s="47" t="e">
        <f aca="false">(AJ449+AK449)*AL449</f>
        <v>#N/A</v>
      </c>
      <c r="J449" s="47" t="e">
        <f aca="false">(AN449+AO449)*AP449</f>
        <v>#N/A</v>
      </c>
      <c r="K449" s="47" t="e">
        <f aca="false">(AR449+AS449)*AT449</f>
        <v>#N/A</v>
      </c>
      <c r="L449" s="47" t="e">
        <f aca="false">(AV449+AW449)*AX449</f>
        <v>#N/A</v>
      </c>
      <c r="M449" s="47" t="e">
        <f aca="false">(AZ449+BA449)*BB449</f>
        <v>#N/A</v>
      </c>
      <c r="N449" s="47" t="e">
        <f aca="false">(BD449+BE449)*BF449</f>
        <v>#N/A</v>
      </c>
      <c r="O449" s="48" t="e">
        <f aca="false">(BH449+BI449)*BJ449</f>
        <v>#N/A</v>
      </c>
      <c r="P449" s="49" t="e">
        <f aca="false">MAX(E449:O449)</f>
        <v>#N/A</v>
      </c>
      <c r="Q449" s="49" t="e">
        <f aca="false">MIN(O449)</f>
        <v>#N/A</v>
      </c>
      <c r="R449" s="50" t="e">
        <f aca="false">P449-Q449</f>
        <v>#N/A</v>
      </c>
      <c r="T449" s="31" t="e">
        <f aca="false">INDEX(Curves!$A$12:$AZ$907,$BZ449,CA449)</f>
        <v>#N/A</v>
      </c>
      <c r="U449" s="31" t="e">
        <f aca="false">INDEX(Curves!$A$12:$AZ$907,$BZ449,CB449)</f>
        <v>#N/A</v>
      </c>
      <c r="V449" s="31" t="e">
        <f aca="false">INDEX(Curves!$A$12:$AZ$907,$BZ449,CC449)</f>
        <v>#N/A</v>
      </c>
      <c r="W449" s="31"/>
      <c r="X449" s="31" t="e">
        <f aca="false">INDEX(Curves!$A$12:$AZ$907,$BZ449,CE449)</f>
        <v>#N/A</v>
      </c>
      <c r="Y449" s="31" t="e">
        <f aca="false">INDEX(Curves!$A$12:$AZ$907,$BZ449,CF449)</f>
        <v>#N/A</v>
      </c>
      <c r="Z449" s="31" t="e">
        <f aca="false">INDEX(Curves!$A$12:$AZ$907,$BZ449,CG449)</f>
        <v>#N/A</v>
      </c>
      <c r="AA449" s="31"/>
      <c r="AB449" s="31" t="e">
        <f aca="false">INDEX(Curves!$A$12:$AZ$907,$BZ449,CI449)</f>
        <v>#N/A</v>
      </c>
      <c r="AC449" s="31" t="e">
        <f aca="false">INDEX(Curves!$A$12:$AZ$907,$BZ449,CJ449)</f>
        <v>#N/A</v>
      </c>
      <c r="AD449" s="31" t="e">
        <f aca="false">INDEX(Curves!$A$12:$AZ$907,$BZ449,CK449)</f>
        <v>#N/A</v>
      </c>
      <c r="AE449" s="31"/>
      <c r="AF449" s="31" t="e">
        <f aca="false">INDEX(Curves!$A$12:$AZ$907,$BZ449,CM449)</f>
        <v>#N/A</v>
      </c>
      <c r="AG449" s="31" t="e">
        <f aca="false">INDEX(Curves!$A$12:$AZ$907,$BZ449,CN449)</f>
        <v>#N/A</v>
      </c>
      <c r="AH449" s="31" t="e">
        <f aca="false">INDEX(Curves!$A$12:$AZ$907,$BZ449,CO449)</f>
        <v>#N/A</v>
      </c>
      <c r="AI449" s="31"/>
      <c r="AJ449" s="31" t="e">
        <f aca="false">INDEX(Curves!$A$12:$AZ$907,$BZ449,CQ449)</f>
        <v>#N/A</v>
      </c>
      <c r="AK449" s="31" t="e">
        <f aca="false">INDEX(Curves!$A$12:$AZ$907,$BZ449,CR449)</f>
        <v>#N/A</v>
      </c>
      <c r="AL449" s="31" t="e">
        <f aca="false">INDEX(Curves!$A$12:$AZ$907,$BZ449,CS449)</f>
        <v>#N/A</v>
      </c>
      <c r="AM449" s="31"/>
      <c r="AN449" s="31" t="e">
        <f aca="false">INDEX(Curves!$A$12:$AZ$907,$BZ449,CU449)</f>
        <v>#N/A</v>
      </c>
      <c r="AO449" s="31" t="e">
        <f aca="false">INDEX(Curves!$A$12:$AZ$907,$BZ449,CV449)</f>
        <v>#N/A</v>
      </c>
      <c r="AP449" s="31" t="e">
        <f aca="false">INDEX(Curves!$A$12:$AZ$907,$BZ449,CW449)</f>
        <v>#N/A</v>
      </c>
      <c r="AQ449" s="31"/>
      <c r="AR449" s="31" t="e">
        <f aca="false">INDEX(Curves!$A$12:$AZ$907,$BZ449,CY449)</f>
        <v>#N/A</v>
      </c>
      <c r="AS449" s="31" t="e">
        <f aca="false">INDEX(Curves!$A$12:$AZ$907,$BZ449,CZ449)</f>
        <v>#N/A</v>
      </c>
      <c r="AT449" s="31" t="e">
        <f aca="false">INDEX(Curves!$A$12:$AZ$907,$BZ449,DA449)</f>
        <v>#N/A</v>
      </c>
      <c r="AU449" s="31"/>
      <c r="AV449" s="31" t="e">
        <f aca="false">INDEX(Curves!$A$12:$AZ$907,$BZ449,DC449)</f>
        <v>#N/A</v>
      </c>
      <c r="AW449" s="31" t="e">
        <f aca="false">INDEX(Curves!$A$12:$AZ$907,$BZ449,DD449)</f>
        <v>#N/A</v>
      </c>
      <c r="AX449" s="31" t="e">
        <f aca="false">INDEX(Curves!$A$12:$AZ$907,$BZ449,DE449)</f>
        <v>#N/A</v>
      </c>
      <c r="AY449" s="31"/>
      <c r="AZ449" s="31" t="e">
        <f aca="false">INDEX(Curves!$A$12:$AZ$907,$BZ449,DG449)</f>
        <v>#N/A</v>
      </c>
      <c r="BA449" s="31" t="e">
        <f aca="false">INDEX(Curves!$A$12:$AZ$907,$BZ449,DH449)</f>
        <v>#N/A</v>
      </c>
      <c r="BB449" s="31" t="e">
        <f aca="false">INDEX(Curves!$A$12:$AZ$907,$BZ449,DI449)</f>
        <v>#N/A</v>
      </c>
      <c r="BC449" s="31"/>
      <c r="BD449" s="31" t="e">
        <f aca="false">INDEX(Curves!$A$12:$AZ$907,$BZ449,DK449)</f>
        <v>#N/A</v>
      </c>
      <c r="BE449" s="31" t="e">
        <f aca="false">INDEX(Curves!$A$12:$AZ$907,$BZ449,DL449)</f>
        <v>#N/A</v>
      </c>
      <c r="BF449" s="31" t="e">
        <f aca="false">INDEX(Curves!$A$12:$AZ$907,$BZ449,DM449)</f>
        <v>#N/A</v>
      </c>
      <c r="BG449" s="31"/>
      <c r="BH449" s="31" t="e">
        <f aca="false">INDEX(Curves!$A$12:$AZ$907,$BZ449,DO449)</f>
        <v>#N/A</v>
      </c>
      <c r="BI449" s="31" t="e">
        <f aca="false">INDEX(Curves!$A$12:$AZ$907,$BZ449,DP449)</f>
        <v>#N/A</v>
      </c>
      <c r="BJ449" s="31" t="e">
        <f aca="false">INDEX(Curves!$A$12:$AZ$907,$BZ449,DQ449)</f>
        <v>#N/A</v>
      </c>
      <c r="BK449" s="0"/>
      <c r="BL449" s="0"/>
      <c r="BM449" s="51" t="n">
        <f aca="false">BM448</f>
        <v>35916</v>
      </c>
      <c r="BN449" s="51" t="n">
        <f aca="false">EOMONTH(BM449,1)</f>
        <v>35976</v>
      </c>
      <c r="BO449" s="51" t="n">
        <f aca="false">EOMONTH(BN449,1)</f>
        <v>36007</v>
      </c>
      <c r="BP449" s="51" t="n">
        <f aca="false">EOMONTH(BO449,1)</f>
        <v>36038</v>
      </c>
      <c r="BQ449" s="51" t="n">
        <f aca="false">EOMONTH(BP449,1)</f>
        <v>36068</v>
      </c>
      <c r="BR449" s="51" t="n">
        <f aca="false">EOMONTH(BQ449,1)</f>
        <v>36099</v>
      </c>
      <c r="BS449" s="51" t="n">
        <f aca="false">EOMONTH(BR449,1)</f>
        <v>36129</v>
      </c>
      <c r="BT449" s="51" t="n">
        <f aca="false">EOMONTH(BS449,1)</f>
        <v>36160</v>
      </c>
      <c r="BU449" s="51" t="n">
        <f aca="false">EOMONTH(BT449,1)</f>
        <v>36191</v>
      </c>
      <c r="BV449" s="51" t="n">
        <f aca="false">EOMONTH(BU449,1)</f>
        <v>36219</v>
      </c>
      <c r="BW449" s="51" t="n">
        <f aca="false">EOMONTH(BV449,1)</f>
        <v>36250</v>
      </c>
      <c r="BX449" s="52"/>
      <c r="BZ449" s="34" t="e">
        <f aca="false">MATCH(C449,Curves!$C$12:$C$433,0)</f>
        <v>#N/A</v>
      </c>
      <c r="CA449" s="34" t="n">
        <f aca="false">MATCH(CONCATENATE("NG ",TEXT($BM449,"mmm-yyyy")),Curves!$11:$11,0)</f>
        <v>20</v>
      </c>
      <c r="CB449" s="34" t="n">
        <f aca="false">MATCH(CONCATENATE("B ",TEXT($BM449,"mmm-yyyy")),Curves!$11:$11,0)</f>
        <v>8</v>
      </c>
      <c r="CC449" s="34" t="n">
        <f aca="false">MATCH(CONCATENATE("DISC ",TEXT($BM449,"mmm-yyyy")),Curves!$11:$11,0)</f>
        <v>32</v>
      </c>
      <c r="CD449" s="34"/>
      <c r="CE449" s="34" t="n">
        <f aca="false">MATCH(CONCATENATE("NG ",TEXT($BN449,"mmm-yyyy")),Curves!$11:$11,0)</f>
        <v>21</v>
      </c>
      <c r="CF449" s="34" t="n">
        <f aca="false">MATCH(CONCATENATE("B ",TEXT($BN449,"mmm-yyyy")),Curves!$11:$11,0)</f>
        <v>9</v>
      </c>
      <c r="CG449" s="34" t="n">
        <f aca="false">MATCH(CONCATENATE("DISC ",TEXT($BN449,"mmm-yyyy")),Curves!$11:$11,0)</f>
        <v>33</v>
      </c>
      <c r="CH449" s="34"/>
      <c r="CI449" s="34" t="n">
        <f aca="false">MATCH(CONCATENATE("NG ",TEXT($BO449,"mmm-yyyy")),Curves!$11:$11,0)</f>
        <v>22</v>
      </c>
      <c r="CJ449" s="34" t="n">
        <f aca="false">MATCH(CONCATENATE("B ",TEXT($BO449,"mmm-yyyy")),Curves!$11:$11,0)</f>
        <v>10</v>
      </c>
      <c r="CK449" s="34" t="n">
        <f aca="false">MATCH(CONCATENATE("DISC ",TEXT($BO449,"mmm-yyyy")),Curves!$11:$11,0)</f>
        <v>34</v>
      </c>
      <c r="CL449" s="34"/>
      <c r="CM449" s="34" t="n">
        <f aca="false">MATCH(CONCATENATE("NG ",TEXT($BP449,"mmm-yyyy")),Curves!$11:$11,0)</f>
        <v>23</v>
      </c>
      <c r="CN449" s="34" t="n">
        <f aca="false">MATCH(CONCATENATE("B ",TEXT($BP449,"mmm-yyyy")),Curves!$11:$11,0)</f>
        <v>11</v>
      </c>
      <c r="CO449" s="34" t="n">
        <f aca="false">MATCH(CONCATENATE("DISC ",TEXT($BP449,"mmm-yyyy")),Curves!$11:$11,0)</f>
        <v>35</v>
      </c>
      <c r="CP449" s="34"/>
      <c r="CQ449" s="34" t="n">
        <f aca="false">MATCH(CONCATENATE("NG ",TEXT($BQ449,"mmm-yyyy")),Curves!$11:$11,0)</f>
        <v>24</v>
      </c>
      <c r="CR449" s="34" t="n">
        <f aca="false">MATCH(CONCATENATE("B ",TEXT($BQ449,"mmm-yyyy")),Curves!$11:$11,0)</f>
        <v>12</v>
      </c>
      <c r="CS449" s="34" t="n">
        <f aca="false">MATCH(CONCATENATE("DISC ",TEXT($BQ449,"mmm-yyyy")),Curves!$11:$11,0)</f>
        <v>36</v>
      </c>
      <c r="CT449" s="34"/>
      <c r="CU449" s="34" t="n">
        <f aca="false">MATCH(CONCATENATE("NG ",TEXT($BR449,"mmm-yyyy")),Curves!$11:$11,0)</f>
        <v>25</v>
      </c>
      <c r="CV449" s="34" t="n">
        <f aca="false">MATCH(CONCATENATE("B ",TEXT($BR449,"mmm-yyyy")),Curves!$11:$11,0)</f>
        <v>13</v>
      </c>
      <c r="CW449" s="34" t="n">
        <f aca="false">MATCH(CONCATENATE("DISC ",TEXT($BR449,"mmm-yyyy")),Curves!$11:$11,0)</f>
        <v>37</v>
      </c>
      <c r="CX449" s="34"/>
      <c r="CY449" s="34" t="n">
        <f aca="false">MATCH(CONCATENATE("NG ",TEXT($BS449,"mmm-yyyy")),Curves!$11:$11,0)</f>
        <v>26</v>
      </c>
      <c r="CZ449" s="34" t="n">
        <f aca="false">MATCH(CONCATENATE("B ",TEXT($BS449,"mmm-yyyy")),Curves!$11:$11,0)</f>
        <v>14</v>
      </c>
      <c r="DA449" s="34" t="n">
        <f aca="false">MATCH(CONCATENATE("DISC ",TEXT($BS449,"mmm-yyyy")),Curves!$11:$11,0)</f>
        <v>38</v>
      </c>
      <c r="DB449" s="34"/>
      <c r="DC449" s="34" t="n">
        <f aca="false">MATCH(CONCATENATE("NG ",TEXT($BT449,"mmm-yyyy")),Curves!$11:$11,0)</f>
        <v>27</v>
      </c>
      <c r="DD449" s="34" t="n">
        <f aca="false">MATCH(CONCATENATE("B ",TEXT($BT449,"mmm-yyyy")),Curves!$11:$11,0)</f>
        <v>15</v>
      </c>
      <c r="DE449" s="34" t="n">
        <f aca="false">MATCH(CONCATENATE("DISC ",TEXT($BT449,"mmm-yyyy")),Curves!$11:$11,0)</f>
        <v>39</v>
      </c>
      <c r="DF449" s="34"/>
      <c r="DG449" s="34" t="n">
        <f aca="false">MATCH(CONCATENATE("NG ",TEXT($BU449,"mmm-yyyy")),Curves!$11:$11,0)</f>
        <v>28</v>
      </c>
      <c r="DH449" s="34" t="n">
        <f aca="false">MATCH(CONCATENATE("B ",TEXT($BU449,"mmm-yyyy")),Curves!$11:$11,0)</f>
        <v>16</v>
      </c>
      <c r="DI449" s="34" t="n">
        <f aca="false">MATCH(CONCATENATE("DISC ",TEXT($BU449,"mmm-yyyy")),Curves!$11:$11,0)</f>
        <v>40</v>
      </c>
      <c r="DK449" s="34" t="n">
        <f aca="false">MATCH(CONCATENATE("NG ",TEXT($BV449,"mmm-yyyy")),Curves!$11:$11,0)</f>
        <v>29</v>
      </c>
      <c r="DL449" s="34" t="n">
        <f aca="false">MATCH(CONCATENATE("B ",TEXT($BV449,"mmm-yyyy")),Curves!$11:$11,0)</f>
        <v>17</v>
      </c>
      <c r="DM449" s="34" t="n">
        <f aca="false">MATCH(CONCATENATE("DISC ",TEXT($BV449,"mmm-yyyy")),Curves!$11:$11,0)</f>
        <v>41</v>
      </c>
      <c r="DO449" s="34" t="n">
        <f aca="false">MATCH(CONCATENATE("NG ",TEXT($BW449,"mmm-yyyy")),Curves!$11:$11,0)</f>
        <v>30</v>
      </c>
      <c r="DP449" s="34" t="n">
        <f aca="false">MATCH(CONCATENATE("B ",TEXT($BW449,"mmm-yyyy")),Curves!$11:$11,0)</f>
        <v>18</v>
      </c>
      <c r="DQ449" s="34" t="n">
        <f aca="false">MATCH(CONCATENATE("DISC ",TEXT($BW449,"mmm-yyyy")),Curves!$11:$11,0)</f>
        <v>42</v>
      </c>
    </row>
    <row r="450" customFormat="false" ht="12.75" hidden="false" customHeight="false" outlineLevel="0" collapsed="false">
      <c r="B450" s="26" t="str">
        <f aca="false">IF(C450&lt;&gt;"",IF(C450&gt;=(WORKDAY(EOMONTH(C450,0)+1,-2)),EOMONTH(EOMONTH(C450,0)+1,0)+1,EOMONTH(C450,0)+1),"")</f>
        <v/>
      </c>
      <c r="C450" s="45" t="str">
        <f aca="false">IF(Curves!C459&lt;&gt;"",Curves!C459,"")</f>
        <v/>
      </c>
      <c r="D450" s="46"/>
      <c r="E450" s="47" t="e">
        <f aca="false">(T450+U450)*V450</f>
        <v>#N/A</v>
      </c>
      <c r="F450" s="47" t="e">
        <f aca="false">(X450+Y450)*Z450</f>
        <v>#N/A</v>
      </c>
      <c r="G450" s="47" t="e">
        <f aca="false">(AB450+AC450)*AD450</f>
        <v>#N/A</v>
      </c>
      <c r="H450" s="47" t="e">
        <f aca="false">(AF450+AG450)*AH450</f>
        <v>#N/A</v>
      </c>
      <c r="I450" s="47" t="e">
        <f aca="false">(AJ450+AK450)*AL450</f>
        <v>#N/A</v>
      </c>
      <c r="J450" s="47" t="e">
        <f aca="false">(AN450+AO450)*AP450</f>
        <v>#N/A</v>
      </c>
      <c r="K450" s="47" t="e">
        <f aca="false">(AR450+AS450)*AT450</f>
        <v>#N/A</v>
      </c>
      <c r="L450" s="47" t="e">
        <f aca="false">(AV450+AW450)*AX450</f>
        <v>#N/A</v>
      </c>
      <c r="M450" s="47" t="e">
        <f aca="false">(AZ450+BA450)*BB450</f>
        <v>#N/A</v>
      </c>
      <c r="N450" s="47" t="e">
        <f aca="false">(BD450+BE450)*BF450</f>
        <v>#N/A</v>
      </c>
      <c r="O450" s="48" t="e">
        <f aca="false">(BH450+BI450)*BJ450</f>
        <v>#N/A</v>
      </c>
      <c r="P450" s="49" t="e">
        <f aca="false">MAX(E450:O450)</f>
        <v>#N/A</v>
      </c>
      <c r="Q450" s="49" t="e">
        <f aca="false">MIN(O450)</f>
        <v>#N/A</v>
      </c>
      <c r="R450" s="50" t="e">
        <f aca="false">P450-Q450</f>
        <v>#N/A</v>
      </c>
      <c r="T450" s="31" t="e">
        <f aca="false">INDEX(Curves!$A$12:$AZ$907,$BZ450,CA450)</f>
        <v>#N/A</v>
      </c>
      <c r="U450" s="31" t="e">
        <f aca="false">INDEX(Curves!$A$12:$AZ$907,$BZ450,CB450)</f>
        <v>#N/A</v>
      </c>
      <c r="V450" s="31" t="e">
        <f aca="false">INDEX(Curves!$A$12:$AZ$907,$BZ450,CC450)</f>
        <v>#N/A</v>
      </c>
      <c r="W450" s="31"/>
      <c r="X450" s="31" t="e">
        <f aca="false">INDEX(Curves!$A$12:$AZ$907,$BZ450,CE450)</f>
        <v>#N/A</v>
      </c>
      <c r="Y450" s="31" t="e">
        <f aca="false">INDEX(Curves!$A$12:$AZ$907,$BZ450,CF450)</f>
        <v>#N/A</v>
      </c>
      <c r="Z450" s="31" t="e">
        <f aca="false">INDEX(Curves!$A$12:$AZ$907,$BZ450,CG450)</f>
        <v>#N/A</v>
      </c>
      <c r="AA450" s="31"/>
      <c r="AB450" s="31" t="e">
        <f aca="false">INDEX(Curves!$A$12:$AZ$907,$BZ450,CI450)</f>
        <v>#N/A</v>
      </c>
      <c r="AC450" s="31" t="e">
        <f aca="false">INDEX(Curves!$A$12:$AZ$907,$BZ450,CJ450)</f>
        <v>#N/A</v>
      </c>
      <c r="AD450" s="31" t="e">
        <f aca="false">INDEX(Curves!$A$12:$AZ$907,$BZ450,CK450)</f>
        <v>#N/A</v>
      </c>
      <c r="AE450" s="31"/>
      <c r="AF450" s="31" t="e">
        <f aca="false">INDEX(Curves!$A$12:$AZ$907,$BZ450,CM450)</f>
        <v>#N/A</v>
      </c>
      <c r="AG450" s="31" t="e">
        <f aca="false">INDEX(Curves!$A$12:$AZ$907,$BZ450,CN450)</f>
        <v>#N/A</v>
      </c>
      <c r="AH450" s="31" t="e">
        <f aca="false">INDEX(Curves!$A$12:$AZ$907,$BZ450,CO450)</f>
        <v>#N/A</v>
      </c>
      <c r="AI450" s="31"/>
      <c r="AJ450" s="31" t="e">
        <f aca="false">INDEX(Curves!$A$12:$AZ$907,$BZ450,CQ450)</f>
        <v>#N/A</v>
      </c>
      <c r="AK450" s="31" t="e">
        <f aca="false">INDEX(Curves!$A$12:$AZ$907,$BZ450,CR450)</f>
        <v>#N/A</v>
      </c>
      <c r="AL450" s="31" t="e">
        <f aca="false">INDEX(Curves!$A$12:$AZ$907,$BZ450,CS450)</f>
        <v>#N/A</v>
      </c>
      <c r="AM450" s="31"/>
      <c r="AN450" s="31" t="e">
        <f aca="false">INDEX(Curves!$A$12:$AZ$907,$BZ450,CU450)</f>
        <v>#N/A</v>
      </c>
      <c r="AO450" s="31" t="e">
        <f aca="false">INDEX(Curves!$A$12:$AZ$907,$BZ450,CV450)</f>
        <v>#N/A</v>
      </c>
      <c r="AP450" s="31" t="e">
        <f aca="false">INDEX(Curves!$A$12:$AZ$907,$BZ450,CW450)</f>
        <v>#N/A</v>
      </c>
      <c r="AQ450" s="31"/>
      <c r="AR450" s="31" t="e">
        <f aca="false">INDEX(Curves!$A$12:$AZ$907,$BZ450,CY450)</f>
        <v>#N/A</v>
      </c>
      <c r="AS450" s="31" t="e">
        <f aca="false">INDEX(Curves!$A$12:$AZ$907,$BZ450,CZ450)</f>
        <v>#N/A</v>
      </c>
      <c r="AT450" s="31" t="e">
        <f aca="false">INDEX(Curves!$A$12:$AZ$907,$BZ450,DA450)</f>
        <v>#N/A</v>
      </c>
      <c r="AU450" s="31"/>
      <c r="AV450" s="31" t="e">
        <f aca="false">INDEX(Curves!$A$12:$AZ$907,$BZ450,DC450)</f>
        <v>#N/A</v>
      </c>
      <c r="AW450" s="31" t="e">
        <f aca="false">INDEX(Curves!$A$12:$AZ$907,$BZ450,DD450)</f>
        <v>#N/A</v>
      </c>
      <c r="AX450" s="31" t="e">
        <f aca="false">INDEX(Curves!$A$12:$AZ$907,$BZ450,DE450)</f>
        <v>#N/A</v>
      </c>
      <c r="AY450" s="31"/>
      <c r="AZ450" s="31" t="e">
        <f aca="false">INDEX(Curves!$A$12:$AZ$907,$BZ450,DG450)</f>
        <v>#N/A</v>
      </c>
      <c r="BA450" s="31" t="e">
        <f aca="false">INDEX(Curves!$A$12:$AZ$907,$BZ450,DH450)</f>
        <v>#N/A</v>
      </c>
      <c r="BB450" s="31" t="e">
        <f aca="false">INDEX(Curves!$A$12:$AZ$907,$BZ450,DI450)</f>
        <v>#N/A</v>
      </c>
      <c r="BC450" s="31"/>
      <c r="BD450" s="31" t="e">
        <f aca="false">INDEX(Curves!$A$12:$AZ$907,$BZ450,DK450)</f>
        <v>#N/A</v>
      </c>
      <c r="BE450" s="31" t="e">
        <f aca="false">INDEX(Curves!$A$12:$AZ$907,$BZ450,DL450)</f>
        <v>#N/A</v>
      </c>
      <c r="BF450" s="31" t="e">
        <f aca="false">INDEX(Curves!$A$12:$AZ$907,$BZ450,DM450)</f>
        <v>#N/A</v>
      </c>
      <c r="BG450" s="31"/>
      <c r="BH450" s="31" t="e">
        <f aca="false">INDEX(Curves!$A$12:$AZ$907,$BZ450,DO450)</f>
        <v>#N/A</v>
      </c>
      <c r="BI450" s="31" t="e">
        <f aca="false">INDEX(Curves!$A$12:$AZ$907,$BZ450,DP450)</f>
        <v>#N/A</v>
      </c>
      <c r="BJ450" s="31" t="e">
        <f aca="false">INDEX(Curves!$A$12:$AZ$907,$BZ450,DQ450)</f>
        <v>#N/A</v>
      </c>
      <c r="BK450" s="0"/>
      <c r="BL450" s="0"/>
      <c r="BM450" s="51" t="n">
        <f aca="false">BM449</f>
        <v>35916</v>
      </c>
      <c r="BN450" s="51" t="n">
        <f aca="false">EOMONTH(BM450,1)</f>
        <v>35976</v>
      </c>
      <c r="BO450" s="51" t="n">
        <f aca="false">EOMONTH(BN450,1)</f>
        <v>36007</v>
      </c>
      <c r="BP450" s="51" t="n">
        <f aca="false">EOMONTH(BO450,1)</f>
        <v>36038</v>
      </c>
      <c r="BQ450" s="51" t="n">
        <f aca="false">EOMONTH(BP450,1)</f>
        <v>36068</v>
      </c>
      <c r="BR450" s="51" t="n">
        <f aca="false">EOMONTH(BQ450,1)</f>
        <v>36099</v>
      </c>
      <c r="BS450" s="51" t="n">
        <f aca="false">EOMONTH(BR450,1)</f>
        <v>36129</v>
      </c>
      <c r="BT450" s="51" t="n">
        <f aca="false">EOMONTH(BS450,1)</f>
        <v>36160</v>
      </c>
      <c r="BU450" s="51" t="n">
        <f aca="false">EOMONTH(BT450,1)</f>
        <v>36191</v>
      </c>
      <c r="BV450" s="51" t="n">
        <f aca="false">EOMONTH(BU450,1)</f>
        <v>36219</v>
      </c>
      <c r="BW450" s="51" t="n">
        <f aca="false">EOMONTH(BV450,1)</f>
        <v>36250</v>
      </c>
      <c r="BX450" s="52"/>
      <c r="BZ450" s="34" t="e">
        <f aca="false">MATCH(C450,Curves!$C$12:$C$433,0)</f>
        <v>#N/A</v>
      </c>
      <c r="CA450" s="34" t="n">
        <f aca="false">MATCH(CONCATENATE("NG ",TEXT($BM450,"mmm-yyyy")),Curves!$11:$11,0)</f>
        <v>20</v>
      </c>
      <c r="CB450" s="34" t="n">
        <f aca="false">MATCH(CONCATENATE("B ",TEXT($BM450,"mmm-yyyy")),Curves!$11:$11,0)</f>
        <v>8</v>
      </c>
      <c r="CC450" s="34" t="n">
        <f aca="false">MATCH(CONCATENATE("DISC ",TEXT($BM450,"mmm-yyyy")),Curves!$11:$11,0)</f>
        <v>32</v>
      </c>
      <c r="CD450" s="34"/>
      <c r="CE450" s="34" t="n">
        <f aca="false">MATCH(CONCATENATE("NG ",TEXT($BN450,"mmm-yyyy")),Curves!$11:$11,0)</f>
        <v>21</v>
      </c>
      <c r="CF450" s="34" t="n">
        <f aca="false">MATCH(CONCATENATE("B ",TEXT($BN450,"mmm-yyyy")),Curves!$11:$11,0)</f>
        <v>9</v>
      </c>
      <c r="CG450" s="34" t="n">
        <f aca="false">MATCH(CONCATENATE("DISC ",TEXT($BN450,"mmm-yyyy")),Curves!$11:$11,0)</f>
        <v>33</v>
      </c>
      <c r="CH450" s="34"/>
      <c r="CI450" s="34" t="n">
        <f aca="false">MATCH(CONCATENATE("NG ",TEXT($BO450,"mmm-yyyy")),Curves!$11:$11,0)</f>
        <v>22</v>
      </c>
      <c r="CJ450" s="34" t="n">
        <f aca="false">MATCH(CONCATENATE("B ",TEXT($BO450,"mmm-yyyy")),Curves!$11:$11,0)</f>
        <v>10</v>
      </c>
      <c r="CK450" s="34" t="n">
        <f aca="false">MATCH(CONCATENATE("DISC ",TEXT($BO450,"mmm-yyyy")),Curves!$11:$11,0)</f>
        <v>34</v>
      </c>
      <c r="CL450" s="34"/>
      <c r="CM450" s="34" t="n">
        <f aca="false">MATCH(CONCATENATE("NG ",TEXT($BP450,"mmm-yyyy")),Curves!$11:$11,0)</f>
        <v>23</v>
      </c>
      <c r="CN450" s="34" t="n">
        <f aca="false">MATCH(CONCATENATE("B ",TEXT($BP450,"mmm-yyyy")),Curves!$11:$11,0)</f>
        <v>11</v>
      </c>
      <c r="CO450" s="34" t="n">
        <f aca="false">MATCH(CONCATENATE("DISC ",TEXT($BP450,"mmm-yyyy")),Curves!$11:$11,0)</f>
        <v>35</v>
      </c>
      <c r="CP450" s="34"/>
      <c r="CQ450" s="34" t="n">
        <f aca="false">MATCH(CONCATENATE("NG ",TEXT($BQ450,"mmm-yyyy")),Curves!$11:$11,0)</f>
        <v>24</v>
      </c>
      <c r="CR450" s="34" t="n">
        <f aca="false">MATCH(CONCATENATE("B ",TEXT($BQ450,"mmm-yyyy")),Curves!$11:$11,0)</f>
        <v>12</v>
      </c>
      <c r="CS450" s="34" t="n">
        <f aca="false">MATCH(CONCATENATE("DISC ",TEXT($BQ450,"mmm-yyyy")),Curves!$11:$11,0)</f>
        <v>36</v>
      </c>
      <c r="CT450" s="34"/>
      <c r="CU450" s="34" t="n">
        <f aca="false">MATCH(CONCATENATE("NG ",TEXT($BR450,"mmm-yyyy")),Curves!$11:$11,0)</f>
        <v>25</v>
      </c>
      <c r="CV450" s="34" t="n">
        <f aca="false">MATCH(CONCATENATE("B ",TEXT($BR450,"mmm-yyyy")),Curves!$11:$11,0)</f>
        <v>13</v>
      </c>
      <c r="CW450" s="34" t="n">
        <f aca="false">MATCH(CONCATENATE("DISC ",TEXT($BR450,"mmm-yyyy")),Curves!$11:$11,0)</f>
        <v>37</v>
      </c>
      <c r="CX450" s="34"/>
      <c r="CY450" s="34" t="n">
        <f aca="false">MATCH(CONCATENATE("NG ",TEXT($BS450,"mmm-yyyy")),Curves!$11:$11,0)</f>
        <v>26</v>
      </c>
      <c r="CZ450" s="34" t="n">
        <f aca="false">MATCH(CONCATENATE("B ",TEXT($BS450,"mmm-yyyy")),Curves!$11:$11,0)</f>
        <v>14</v>
      </c>
      <c r="DA450" s="34" t="n">
        <f aca="false">MATCH(CONCATENATE("DISC ",TEXT($BS450,"mmm-yyyy")),Curves!$11:$11,0)</f>
        <v>38</v>
      </c>
      <c r="DB450" s="34"/>
      <c r="DC450" s="34" t="n">
        <f aca="false">MATCH(CONCATENATE("NG ",TEXT($BT450,"mmm-yyyy")),Curves!$11:$11,0)</f>
        <v>27</v>
      </c>
      <c r="DD450" s="34" t="n">
        <f aca="false">MATCH(CONCATENATE("B ",TEXT($BT450,"mmm-yyyy")),Curves!$11:$11,0)</f>
        <v>15</v>
      </c>
      <c r="DE450" s="34" t="n">
        <f aca="false">MATCH(CONCATENATE("DISC ",TEXT($BT450,"mmm-yyyy")),Curves!$11:$11,0)</f>
        <v>39</v>
      </c>
      <c r="DF450" s="34"/>
      <c r="DG450" s="34" t="n">
        <f aca="false">MATCH(CONCATENATE("NG ",TEXT($BU450,"mmm-yyyy")),Curves!$11:$11,0)</f>
        <v>28</v>
      </c>
      <c r="DH450" s="34" t="n">
        <f aca="false">MATCH(CONCATENATE("B ",TEXT($BU450,"mmm-yyyy")),Curves!$11:$11,0)</f>
        <v>16</v>
      </c>
      <c r="DI450" s="34" t="n">
        <f aca="false">MATCH(CONCATENATE("DISC ",TEXT($BU450,"mmm-yyyy")),Curves!$11:$11,0)</f>
        <v>40</v>
      </c>
      <c r="DK450" s="34" t="n">
        <f aca="false">MATCH(CONCATENATE("NG ",TEXT($BV450,"mmm-yyyy")),Curves!$11:$11,0)</f>
        <v>29</v>
      </c>
      <c r="DL450" s="34" t="n">
        <f aca="false">MATCH(CONCATENATE("B ",TEXT($BV450,"mmm-yyyy")),Curves!$11:$11,0)</f>
        <v>17</v>
      </c>
      <c r="DM450" s="34" t="n">
        <f aca="false">MATCH(CONCATENATE("DISC ",TEXT($BV450,"mmm-yyyy")),Curves!$11:$11,0)</f>
        <v>41</v>
      </c>
      <c r="DO450" s="34" t="n">
        <f aca="false">MATCH(CONCATENATE("NG ",TEXT($BW450,"mmm-yyyy")),Curves!$11:$11,0)</f>
        <v>30</v>
      </c>
      <c r="DP450" s="34" t="n">
        <f aca="false">MATCH(CONCATENATE("B ",TEXT($BW450,"mmm-yyyy")),Curves!$11:$11,0)</f>
        <v>18</v>
      </c>
      <c r="DQ450" s="34" t="n">
        <f aca="false">MATCH(CONCATENATE("DISC ",TEXT($BW450,"mmm-yyyy")),Curves!$11:$11,0)</f>
        <v>42</v>
      </c>
    </row>
    <row r="451" customFormat="false" ht="12.75" hidden="false" customHeight="false" outlineLevel="0" collapsed="false">
      <c r="B451" s="26" t="str">
        <f aca="false">IF(C451&lt;&gt;"",IF(C451&gt;=(WORKDAY(EOMONTH(C451,0)+1,-2)),EOMONTH(EOMONTH(C451,0)+1,0)+1,EOMONTH(C451,0)+1),"")</f>
        <v/>
      </c>
      <c r="C451" s="45" t="str">
        <f aca="false">IF(Curves!C460&lt;&gt;"",Curves!C460,"")</f>
        <v/>
      </c>
      <c r="D451" s="46"/>
      <c r="E451" s="47" t="e">
        <f aca="false">(T451+U451)*V451</f>
        <v>#N/A</v>
      </c>
      <c r="F451" s="47" t="e">
        <f aca="false">(X451+Y451)*Z451</f>
        <v>#N/A</v>
      </c>
      <c r="G451" s="47" t="e">
        <f aca="false">(AB451+AC451)*AD451</f>
        <v>#N/A</v>
      </c>
      <c r="H451" s="47" t="e">
        <f aca="false">(AF451+AG451)*AH451</f>
        <v>#N/A</v>
      </c>
      <c r="I451" s="47" t="e">
        <f aca="false">(AJ451+AK451)*AL451</f>
        <v>#N/A</v>
      </c>
      <c r="J451" s="47" t="e">
        <f aca="false">(AN451+AO451)*AP451</f>
        <v>#N/A</v>
      </c>
      <c r="K451" s="47" t="e">
        <f aca="false">(AR451+AS451)*AT451</f>
        <v>#N/A</v>
      </c>
      <c r="L451" s="47" t="e">
        <f aca="false">(AV451+AW451)*AX451</f>
        <v>#N/A</v>
      </c>
      <c r="M451" s="47" t="e">
        <f aca="false">(AZ451+BA451)*BB451</f>
        <v>#N/A</v>
      </c>
      <c r="N451" s="47" t="e">
        <f aca="false">(BD451+BE451)*BF451</f>
        <v>#N/A</v>
      </c>
      <c r="O451" s="48" t="e">
        <f aca="false">(BH451+BI451)*BJ451</f>
        <v>#N/A</v>
      </c>
      <c r="P451" s="49" t="e">
        <f aca="false">MAX(E451:O451)</f>
        <v>#N/A</v>
      </c>
      <c r="Q451" s="49" t="e">
        <f aca="false">MIN(O451)</f>
        <v>#N/A</v>
      </c>
      <c r="R451" s="50" t="e">
        <f aca="false">P451-Q451</f>
        <v>#N/A</v>
      </c>
      <c r="T451" s="31" t="e">
        <f aca="false">INDEX(Curves!$A$12:$AZ$907,$BZ451,CA451)</f>
        <v>#N/A</v>
      </c>
      <c r="U451" s="31" t="e">
        <f aca="false">INDEX(Curves!$A$12:$AZ$907,$BZ451,CB451)</f>
        <v>#N/A</v>
      </c>
      <c r="V451" s="31" t="e">
        <f aca="false">INDEX(Curves!$A$12:$AZ$907,$BZ451,CC451)</f>
        <v>#N/A</v>
      </c>
      <c r="W451" s="31"/>
      <c r="X451" s="31" t="e">
        <f aca="false">INDEX(Curves!$A$12:$AZ$907,$BZ451,CE451)</f>
        <v>#N/A</v>
      </c>
      <c r="Y451" s="31" t="e">
        <f aca="false">INDEX(Curves!$A$12:$AZ$907,$BZ451,CF451)</f>
        <v>#N/A</v>
      </c>
      <c r="Z451" s="31" t="e">
        <f aca="false">INDEX(Curves!$A$12:$AZ$907,$BZ451,CG451)</f>
        <v>#N/A</v>
      </c>
      <c r="AA451" s="31"/>
      <c r="AB451" s="31" t="e">
        <f aca="false">INDEX(Curves!$A$12:$AZ$907,$BZ451,CI451)</f>
        <v>#N/A</v>
      </c>
      <c r="AC451" s="31" t="e">
        <f aca="false">INDEX(Curves!$A$12:$AZ$907,$BZ451,CJ451)</f>
        <v>#N/A</v>
      </c>
      <c r="AD451" s="31" t="e">
        <f aca="false">INDEX(Curves!$A$12:$AZ$907,$BZ451,CK451)</f>
        <v>#N/A</v>
      </c>
      <c r="AE451" s="31"/>
      <c r="AF451" s="31" t="e">
        <f aca="false">INDEX(Curves!$A$12:$AZ$907,$BZ451,CM451)</f>
        <v>#N/A</v>
      </c>
      <c r="AG451" s="31" t="e">
        <f aca="false">INDEX(Curves!$A$12:$AZ$907,$BZ451,CN451)</f>
        <v>#N/A</v>
      </c>
      <c r="AH451" s="31" t="e">
        <f aca="false">INDEX(Curves!$A$12:$AZ$907,$BZ451,CO451)</f>
        <v>#N/A</v>
      </c>
      <c r="AI451" s="31"/>
      <c r="AJ451" s="31" t="e">
        <f aca="false">INDEX(Curves!$A$12:$AZ$907,$BZ451,CQ451)</f>
        <v>#N/A</v>
      </c>
      <c r="AK451" s="31" t="e">
        <f aca="false">INDEX(Curves!$A$12:$AZ$907,$BZ451,CR451)</f>
        <v>#N/A</v>
      </c>
      <c r="AL451" s="31" t="e">
        <f aca="false">INDEX(Curves!$A$12:$AZ$907,$BZ451,CS451)</f>
        <v>#N/A</v>
      </c>
      <c r="AM451" s="31"/>
      <c r="AN451" s="31" t="e">
        <f aca="false">INDEX(Curves!$A$12:$AZ$907,$BZ451,CU451)</f>
        <v>#N/A</v>
      </c>
      <c r="AO451" s="31" t="e">
        <f aca="false">INDEX(Curves!$A$12:$AZ$907,$BZ451,CV451)</f>
        <v>#N/A</v>
      </c>
      <c r="AP451" s="31" t="e">
        <f aca="false">INDEX(Curves!$A$12:$AZ$907,$BZ451,CW451)</f>
        <v>#N/A</v>
      </c>
      <c r="AQ451" s="31"/>
      <c r="AR451" s="31" t="e">
        <f aca="false">INDEX(Curves!$A$12:$AZ$907,$BZ451,CY451)</f>
        <v>#N/A</v>
      </c>
      <c r="AS451" s="31" t="e">
        <f aca="false">INDEX(Curves!$A$12:$AZ$907,$BZ451,CZ451)</f>
        <v>#N/A</v>
      </c>
      <c r="AT451" s="31" t="e">
        <f aca="false">INDEX(Curves!$A$12:$AZ$907,$BZ451,DA451)</f>
        <v>#N/A</v>
      </c>
      <c r="AU451" s="31"/>
      <c r="AV451" s="31" t="e">
        <f aca="false">INDEX(Curves!$A$12:$AZ$907,$BZ451,DC451)</f>
        <v>#N/A</v>
      </c>
      <c r="AW451" s="31" t="e">
        <f aca="false">INDEX(Curves!$A$12:$AZ$907,$BZ451,DD451)</f>
        <v>#N/A</v>
      </c>
      <c r="AX451" s="31" t="e">
        <f aca="false">INDEX(Curves!$A$12:$AZ$907,$BZ451,DE451)</f>
        <v>#N/A</v>
      </c>
      <c r="AY451" s="31"/>
      <c r="AZ451" s="31" t="e">
        <f aca="false">INDEX(Curves!$A$12:$AZ$907,$BZ451,DG451)</f>
        <v>#N/A</v>
      </c>
      <c r="BA451" s="31" t="e">
        <f aca="false">INDEX(Curves!$A$12:$AZ$907,$BZ451,DH451)</f>
        <v>#N/A</v>
      </c>
      <c r="BB451" s="31" t="e">
        <f aca="false">INDEX(Curves!$A$12:$AZ$907,$BZ451,DI451)</f>
        <v>#N/A</v>
      </c>
      <c r="BC451" s="31"/>
      <c r="BD451" s="31" t="e">
        <f aca="false">INDEX(Curves!$A$12:$AZ$907,$BZ451,DK451)</f>
        <v>#N/A</v>
      </c>
      <c r="BE451" s="31" t="e">
        <f aca="false">INDEX(Curves!$A$12:$AZ$907,$BZ451,DL451)</f>
        <v>#N/A</v>
      </c>
      <c r="BF451" s="31" t="e">
        <f aca="false">INDEX(Curves!$A$12:$AZ$907,$BZ451,DM451)</f>
        <v>#N/A</v>
      </c>
      <c r="BG451" s="31"/>
      <c r="BH451" s="31" t="e">
        <f aca="false">INDEX(Curves!$A$12:$AZ$907,$BZ451,DO451)</f>
        <v>#N/A</v>
      </c>
      <c r="BI451" s="31" t="e">
        <f aca="false">INDEX(Curves!$A$12:$AZ$907,$BZ451,DP451)</f>
        <v>#N/A</v>
      </c>
      <c r="BJ451" s="31" t="e">
        <f aca="false">INDEX(Curves!$A$12:$AZ$907,$BZ451,DQ451)</f>
        <v>#N/A</v>
      </c>
      <c r="BK451" s="0"/>
      <c r="BL451" s="0"/>
      <c r="BM451" s="51" t="n">
        <f aca="false">BM450</f>
        <v>35916</v>
      </c>
      <c r="BN451" s="51" t="n">
        <f aca="false">EOMONTH(BM451,1)</f>
        <v>35976</v>
      </c>
      <c r="BO451" s="51" t="n">
        <f aca="false">EOMONTH(BN451,1)</f>
        <v>36007</v>
      </c>
      <c r="BP451" s="51" t="n">
        <f aca="false">EOMONTH(BO451,1)</f>
        <v>36038</v>
      </c>
      <c r="BQ451" s="51" t="n">
        <f aca="false">EOMONTH(BP451,1)</f>
        <v>36068</v>
      </c>
      <c r="BR451" s="51" t="n">
        <f aca="false">EOMONTH(BQ451,1)</f>
        <v>36099</v>
      </c>
      <c r="BS451" s="51" t="n">
        <f aca="false">EOMONTH(BR451,1)</f>
        <v>36129</v>
      </c>
      <c r="BT451" s="51" t="n">
        <f aca="false">EOMONTH(BS451,1)</f>
        <v>36160</v>
      </c>
      <c r="BU451" s="51" t="n">
        <f aca="false">EOMONTH(BT451,1)</f>
        <v>36191</v>
      </c>
      <c r="BV451" s="51" t="n">
        <f aca="false">EOMONTH(BU451,1)</f>
        <v>36219</v>
      </c>
      <c r="BW451" s="51" t="n">
        <f aca="false">EOMONTH(BV451,1)</f>
        <v>36250</v>
      </c>
      <c r="BX451" s="52"/>
      <c r="BZ451" s="34" t="e">
        <f aca="false">MATCH(C451,Curves!$C$12:$C$433,0)</f>
        <v>#N/A</v>
      </c>
      <c r="CA451" s="34" t="n">
        <f aca="false">MATCH(CONCATENATE("NG ",TEXT($BM451,"mmm-yyyy")),Curves!$11:$11,0)</f>
        <v>20</v>
      </c>
      <c r="CB451" s="34" t="n">
        <f aca="false">MATCH(CONCATENATE("B ",TEXT($BM451,"mmm-yyyy")),Curves!$11:$11,0)</f>
        <v>8</v>
      </c>
      <c r="CC451" s="34" t="n">
        <f aca="false">MATCH(CONCATENATE("DISC ",TEXT($BM451,"mmm-yyyy")),Curves!$11:$11,0)</f>
        <v>32</v>
      </c>
      <c r="CD451" s="34"/>
      <c r="CE451" s="34" t="n">
        <f aca="false">MATCH(CONCATENATE("NG ",TEXT($BN451,"mmm-yyyy")),Curves!$11:$11,0)</f>
        <v>21</v>
      </c>
      <c r="CF451" s="34" t="n">
        <f aca="false">MATCH(CONCATENATE("B ",TEXT($BN451,"mmm-yyyy")),Curves!$11:$11,0)</f>
        <v>9</v>
      </c>
      <c r="CG451" s="34" t="n">
        <f aca="false">MATCH(CONCATENATE("DISC ",TEXT($BN451,"mmm-yyyy")),Curves!$11:$11,0)</f>
        <v>33</v>
      </c>
      <c r="CH451" s="34"/>
      <c r="CI451" s="34" t="n">
        <f aca="false">MATCH(CONCATENATE("NG ",TEXT($BO451,"mmm-yyyy")),Curves!$11:$11,0)</f>
        <v>22</v>
      </c>
      <c r="CJ451" s="34" t="n">
        <f aca="false">MATCH(CONCATENATE("B ",TEXT($BO451,"mmm-yyyy")),Curves!$11:$11,0)</f>
        <v>10</v>
      </c>
      <c r="CK451" s="34" t="n">
        <f aca="false">MATCH(CONCATENATE("DISC ",TEXT($BO451,"mmm-yyyy")),Curves!$11:$11,0)</f>
        <v>34</v>
      </c>
      <c r="CL451" s="34"/>
      <c r="CM451" s="34" t="n">
        <f aca="false">MATCH(CONCATENATE("NG ",TEXT($BP451,"mmm-yyyy")),Curves!$11:$11,0)</f>
        <v>23</v>
      </c>
      <c r="CN451" s="34" t="n">
        <f aca="false">MATCH(CONCATENATE("B ",TEXT($BP451,"mmm-yyyy")),Curves!$11:$11,0)</f>
        <v>11</v>
      </c>
      <c r="CO451" s="34" t="n">
        <f aca="false">MATCH(CONCATENATE("DISC ",TEXT($BP451,"mmm-yyyy")),Curves!$11:$11,0)</f>
        <v>35</v>
      </c>
      <c r="CP451" s="34"/>
      <c r="CQ451" s="34" t="n">
        <f aca="false">MATCH(CONCATENATE("NG ",TEXT($BQ451,"mmm-yyyy")),Curves!$11:$11,0)</f>
        <v>24</v>
      </c>
      <c r="CR451" s="34" t="n">
        <f aca="false">MATCH(CONCATENATE("B ",TEXT($BQ451,"mmm-yyyy")),Curves!$11:$11,0)</f>
        <v>12</v>
      </c>
      <c r="CS451" s="34" t="n">
        <f aca="false">MATCH(CONCATENATE("DISC ",TEXT($BQ451,"mmm-yyyy")),Curves!$11:$11,0)</f>
        <v>36</v>
      </c>
      <c r="CT451" s="34"/>
      <c r="CU451" s="34" t="n">
        <f aca="false">MATCH(CONCATENATE("NG ",TEXT($BR451,"mmm-yyyy")),Curves!$11:$11,0)</f>
        <v>25</v>
      </c>
      <c r="CV451" s="34" t="n">
        <f aca="false">MATCH(CONCATENATE("B ",TEXT($BR451,"mmm-yyyy")),Curves!$11:$11,0)</f>
        <v>13</v>
      </c>
      <c r="CW451" s="34" t="n">
        <f aca="false">MATCH(CONCATENATE("DISC ",TEXT($BR451,"mmm-yyyy")),Curves!$11:$11,0)</f>
        <v>37</v>
      </c>
      <c r="CX451" s="34"/>
      <c r="CY451" s="34" t="n">
        <f aca="false">MATCH(CONCATENATE("NG ",TEXT($BS451,"mmm-yyyy")),Curves!$11:$11,0)</f>
        <v>26</v>
      </c>
      <c r="CZ451" s="34" t="n">
        <f aca="false">MATCH(CONCATENATE("B ",TEXT($BS451,"mmm-yyyy")),Curves!$11:$11,0)</f>
        <v>14</v>
      </c>
      <c r="DA451" s="34" t="n">
        <f aca="false">MATCH(CONCATENATE("DISC ",TEXT($BS451,"mmm-yyyy")),Curves!$11:$11,0)</f>
        <v>38</v>
      </c>
      <c r="DB451" s="34"/>
      <c r="DC451" s="34" t="n">
        <f aca="false">MATCH(CONCATENATE("NG ",TEXT($BT451,"mmm-yyyy")),Curves!$11:$11,0)</f>
        <v>27</v>
      </c>
      <c r="DD451" s="34" t="n">
        <f aca="false">MATCH(CONCATENATE("B ",TEXT($BT451,"mmm-yyyy")),Curves!$11:$11,0)</f>
        <v>15</v>
      </c>
      <c r="DE451" s="34" t="n">
        <f aca="false">MATCH(CONCATENATE("DISC ",TEXT($BT451,"mmm-yyyy")),Curves!$11:$11,0)</f>
        <v>39</v>
      </c>
      <c r="DF451" s="34"/>
      <c r="DG451" s="34" t="n">
        <f aca="false">MATCH(CONCATENATE("NG ",TEXT($BU451,"mmm-yyyy")),Curves!$11:$11,0)</f>
        <v>28</v>
      </c>
      <c r="DH451" s="34" t="n">
        <f aca="false">MATCH(CONCATENATE("B ",TEXT($BU451,"mmm-yyyy")),Curves!$11:$11,0)</f>
        <v>16</v>
      </c>
      <c r="DI451" s="34" t="n">
        <f aca="false">MATCH(CONCATENATE("DISC ",TEXT($BU451,"mmm-yyyy")),Curves!$11:$11,0)</f>
        <v>40</v>
      </c>
      <c r="DK451" s="34" t="n">
        <f aca="false">MATCH(CONCATENATE("NG ",TEXT($BV451,"mmm-yyyy")),Curves!$11:$11,0)</f>
        <v>29</v>
      </c>
      <c r="DL451" s="34" t="n">
        <f aca="false">MATCH(CONCATENATE("B ",TEXT($BV451,"mmm-yyyy")),Curves!$11:$11,0)</f>
        <v>17</v>
      </c>
      <c r="DM451" s="34" t="n">
        <f aca="false">MATCH(CONCATENATE("DISC ",TEXT($BV451,"mmm-yyyy")),Curves!$11:$11,0)</f>
        <v>41</v>
      </c>
      <c r="DO451" s="34" t="n">
        <f aca="false">MATCH(CONCATENATE("NG ",TEXT($BW451,"mmm-yyyy")),Curves!$11:$11,0)</f>
        <v>30</v>
      </c>
      <c r="DP451" s="34" t="n">
        <f aca="false">MATCH(CONCATENATE("B ",TEXT($BW451,"mmm-yyyy")),Curves!$11:$11,0)</f>
        <v>18</v>
      </c>
      <c r="DQ451" s="34" t="n">
        <f aca="false">MATCH(CONCATENATE("DISC ",TEXT($BW451,"mmm-yyyy")),Curves!$11:$11,0)</f>
        <v>42</v>
      </c>
    </row>
    <row r="452" customFormat="false" ht="12.75" hidden="false" customHeight="false" outlineLevel="0" collapsed="false">
      <c r="B452" s="26" t="str">
        <f aca="false">IF(C452&lt;&gt;"",IF(C452&gt;=(WORKDAY(EOMONTH(C452,0)+1,-2)),EOMONTH(EOMONTH(C452,0)+1,0)+1,EOMONTH(C452,0)+1),"")</f>
        <v/>
      </c>
      <c r="C452" s="45" t="str">
        <f aca="false">IF(Curves!C461&lt;&gt;"",Curves!C461,"")</f>
        <v/>
      </c>
      <c r="D452" s="46"/>
      <c r="E452" s="47" t="e">
        <f aca="false">(T452+U452)*V452</f>
        <v>#N/A</v>
      </c>
      <c r="F452" s="47" t="e">
        <f aca="false">(X452+Y452)*Z452</f>
        <v>#N/A</v>
      </c>
      <c r="G452" s="47" t="e">
        <f aca="false">(AB452+AC452)*AD452</f>
        <v>#N/A</v>
      </c>
      <c r="H452" s="47" t="e">
        <f aca="false">(AF452+AG452)*AH452</f>
        <v>#N/A</v>
      </c>
      <c r="I452" s="47" t="e">
        <f aca="false">(AJ452+AK452)*AL452</f>
        <v>#N/A</v>
      </c>
      <c r="J452" s="47" t="e">
        <f aca="false">(AN452+AO452)*AP452</f>
        <v>#N/A</v>
      </c>
      <c r="K452" s="47" t="e">
        <f aca="false">(AR452+AS452)*AT452</f>
        <v>#N/A</v>
      </c>
      <c r="L452" s="47" t="e">
        <f aca="false">(AV452+AW452)*AX452</f>
        <v>#N/A</v>
      </c>
      <c r="M452" s="47" t="e">
        <f aca="false">(AZ452+BA452)*BB452</f>
        <v>#N/A</v>
      </c>
      <c r="N452" s="47" t="e">
        <f aca="false">(BD452+BE452)*BF452</f>
        <v>#N/A</v>
      </c>
      <c r="O452" s="48" t="e">
        <f aca="false">(BH452+BI452)*BJ452</f>
        <v>#N/A</v>
      </c>
      <c r="P452" s="49" t="e">
        <f aca="false">MAX(E452:O452)</f>
        <v>#N/A</v>
      </c>
      <c r="Q452" s="49" t="e">
        <f aca="false">MIN(O452)</f>
        <v>#N/A</v>
      </c>
      <c r="R452" s="50" t="e">
        <f aca="false">P452-Q452</f>
        <v>#N/A</v>
      </c>
      <c r="T452" s="31" t="e">
        <f aca="false">INDEX(Curves!$A$12:$AZ$907,$BZ452,CA452)</f>
        <v>#N/A</v>
      </c>
      <c r="U452" s="31" t="e">
        <f aca="false">INDEX(Curves!$A$12:$AZ$907,$BZ452,CB452)</f>
        <v>#N/A</v>
      </c>
      <c r="V452" s="31" t="e">
        <f aca="false">INDEX(Curves!$A$12:$AZ$907,$BZ452,CC452)</f>
        <v>#N/A</v>
      </c>
      <c r="W452" s="31"/>
      <c r="X452" s="31" t="e">
        <f aca="false">INDEX(Curves!$A$12:$AZ$907,$BZ452,CE452)</f>
        <v>#N/A</v>
      </c>
      <c r="Y452" s="31" t="e">
        <f aca="false">INDEX(Curves!$A$12:$AZ$907,$BZ452,CF452)</f>
        <v>#N/A</v>
      </c>
      <c r="Z452" s="31" t="e">
        <f aca="false">INDEX(Curves!$A$12:$AZ$907,$BZ452,CG452)</f>
        <v>#N/A</v>
      </c>
      <c r="AA452" s="31"/>
      <c r="AB452" s="31" t="e">
        <f aca="false">INDEX(Curves!$A$12:$AZ$907,$BZ452,CI452)</f>
        <v>#N/A</v>
      </c>
      <c r="AC452" s="31" t="e">
        <f aca="false">INDEX(Curves!$A$12:$AZ$907,$BZ452,CJ452)</f>
        <v>#N/A</v>
      </c>
      <c r="AD452" s="31" t="e">
        <f aca="false">INDEX(Curves!$A$12:$AZ$907,$BZ452,CK452)</f>
        <v>#N/A</v>
      </c>
      <c r="AE452" s="31"/>
      <c r="AF452" s="31" t="e">
        <f aca="false">INDEX(Curves!$A$12:$AZ$907,$BZ452,CM452)</f>
        <v>#N/A</v>
      </c>
      <c r="AG452" s="31" t="e">
        <f aca="false">INDEX(Curves!$A$12:$AZ$907,$BZ452,CN452)</f>
        <v>#N/A</v>
      </c>
      <c r="AH452" s="31" t="e">
        <f aca="false">INDEX(Curves!$A$12:$AZ$907,$BZ452,CO452)</f>
        <v>#N/A</v>
      </c>
      <c r="AI452" s="31"/>
      <c r="AJ452" s="31" t="e">
        <f aca="false">INDEX(Curves!$A$12:$AZ$907,$BZ452,CQ452)</f>
        <v>#N/A</v>
      </c>
      <c r="AK452" s="31" t="e">
        <f aca="false">INDEX(Curves!$A$12:$AZ$907,$BZ452,CR452)</f>
        <v>#N/A</v>
      </c>
      <c r="AL452" s="31" t="e">
        <f aca="false">INDEX(Curves!$A$12:$AZ$907,$BZ452,CS452)</f>
        <v>#N/A</v>
      </c>
      <c r="AM452" s="31"/>
      <c r="AN452" s="31" t="e">
        <f aca="false">INDEX(Curves!$A$12:$AZ$907,$BZ452,CU452)</f>
        <v>#N/A</v>
      </c>
      <c r="AO452" s="31" t="e">
        <f aca="false">INDEX(Curves!$A$12:$AZ$907,$BZ452,CV452)</f>
        <v>#N/A</v>
      </c>
      <c r="AP452" s="31" t="e">
        <f aca="false">INDEX(Curves!$A$12:$AZ$907,$BZ452,CW452)</f>
        <v>#N/A</v>
      </c>
      <c r="AQ452" s="31"/>
      <c r="AR452" s="31" t="e">
        <f aca="false">INDEX(Curves!$A$12:$AZ$907,$BZ452,CY452)</f>
        <v>#N/A</v>
      </c>
      <c r="AS452" s="31" t="e">
        <f aca="false">INDEX(Curves!$A$12:$AZ$907,$BZ452,CZ452)</f>
        <v>#N/A</v>
      </c>
      <c r="AT452" s="31" t="e">
        <f aca="false">INDEX(Curves!$A$12:$AZ$907,$BZ452,DA452)</f>
        <v>#N/A</v>
      </c>
      <c r="AU452" s="31"/>
      <c r="AV452" s="31" t="e">
        <f aca="false">INDEX(Curves!$A$12:$AZ$907,$BZ452,DC452)</f>
        <v>#N/A</v>
      </c>
      <c r="AW452" s="31" t="e">
        <f aca="false">INDEX(Curves!$A$12:$AZ$907,$BZ452,DD452)</f>
        <v>#N/A</v>
      </c>
      <c r="AX452" s="31" t="e">
        <f aca="false">INDEX(Curves!$A$12:$AZ$907,$BZ452,DE452)</f>
        <v>#N/A</v>
      </c>
      <c r="AY452" s="31"/>
      <c r="AZ452" s="31" t="e">
        <f aca="false">INDEX(Curves!$A$12:$AZ$907,$BZ452,DG452)</f>
        <v>#N/A</v>
      </c>
      <c r="BA452" s="31" t="e">
        <f aca="false">INDEX(Curves!$A$12:$AZ$907,$BZ452,DH452)</f>
        <v>#N/A</v>
      </c>
      <c r="BB452" s="31" t="e">
        <f aca="false">INDEX(Curves!$A$12:$AZ$907,$BZ452,DI452)</f>
        <v>#N/A</v>
      </c>
      <c r="BC452" s="31"/>
      <c r="BD452" s="31" t="e">
        <f aca="false">INDEX(Curves!$A$12:$AZ$907,$BZ452,DK452)</f>
        <v>#N/A</v>
      </c>
      <c r="BE452" s="31" t="e">
        <f aca="false">INDEX(Curves!$A$12:$AZ$907,$BZ452,DL452)</f>
        <v>#N/A</v>
      </c>
      <c r="BF452" s="31" t="e">
        <f aca="false">INDEX(Curves!$A$12:$AZ$907,$BZ452,DM452)</f>
        <v>#N/A</v>
      </c>
      <c r="BG452" s="31"/>
      <c r="BH452" s="31" t="e">
        <f aca="false">INDEX(Curves!$A$12:$AZ$907,$BZ452,DO452)</f>
        <v>#N/A</v>
      </c>
      <c r="BI452" s="31" t="e">
        <f aca="false">INDEX(Curves!$A$12:$AZ$907,$BZ452,DP452)</f>
        <v>#N/A</v>
      </c>
      <c r="BJ452" s="31" t="e">
        <f aca="false">INDEX(Curves!$A$12:$AZ$907,$BZ452,DQ452)</f>
        <v>#N/A</v>
      </c>
      <c r="BK452" s="0"/>
      <c r="BL452" s="0"/>
      <c r="BM452" s="51" t="n">
        <f aca="false">BM451</f>
        <v>35916</v>
      </c>
      <c r="BN452" s="51" t="n">
        <f aca="false">EOMONTH(BM452,1)</f>
        <v>35976</v>
      </c>
      <c r="BO452" s="51" t="n">
        <f aca="false">EOMONTH(BN452,1)</f>
        <v>36007</v>
      </c>
      <c r="BP452" s="51" t="n">
        <f aca="false">EOMONTH(BO452,1)</f>
        <v>36038</v>
      </c>
      <c r="BQ452" s="51" t="n">
        <f aca="false">EOMONTH(BP452,1)</f>
        <v>36068</v>
      </c>
      <c r="BR452" s="51" t="n">
        <f aca="false">EOMONTH(BQ452,1)</f>
        <v>36099</v>
      </c>
      <c r="BS452" s="51" t="n">
        <f aca="false">EOMONTH(BR452,1)</f>
        <v>36129</v>
      </c>
      <c r="BT452" s="51" t="n">
        <f aca="false">EOMONTH(BS452,1)</f>
        <v>36160</v>
      </c>
      <c r="BU452" s="51" t="n">
        <f aca="false">EOMONTH(BT452,1)</f>
        <v>36191</v>
      </c>
      <c r="BV452" s="51" t="n">
        <f aca="false">EOMONTH(BU452,1)</f>
        <v>36219</v>
      </c>
      <c r="BW452" s="51" t="n">
        <f aca="false">EOMONTH(BV452,1)</f>
        <v>36250</v>
      </c>
      <c r="BX452" s="52"/>
      <c r="BZ452" s="34" t="e">
        <f aca="false">MATCH(C452,Curves!$C$12:$C$433,0)</f>
        <v>#N/A</v>
      </c>
      <c r="CA452" s="34" t="n">
        <f aca="false">MATCH(CONCATENATE("NG ",TEXT($BM452,"mmm-yyyy")),Curves!$11:$11,0)</f>
        <v>20</v>
      </c>
      <c r="CB452" s="34" t="n">
        <f aca="false">MATCH(CONCATENATE("B ",TEXT($BM452,"mmm-yyyy")),Curves!$11:$11,0)</f>
        <v>8</v>
      </c>
      <c r="CC452" s="34" t="n">
        <f aca="false">MATCH(CONCATENATE("DISC ",TEXT($BM452,"mmm-yyyy")),Curves!$11:$11,0)</f>
        <v>32</v>
      </c>
      <c r="CD452" s="34"/>
      <c r="CE452" s="34" t="n">
        <f aca="false">MATCH(CONCATENATE("NG ",TEXT($BN452,"mmm-yyyy")),Curves!$11:$11,0)</f>
        <v>21</v>
      </c>
      <c r="CF452" s="34" t="n">
        <f aca="false">MATCH(CONCATENATE("B ",TEXT($BN452,"mmm-yyyy")),Curves!$11:$11,0)</f>
        <v>9</v>
      </c>
      <c r="CG452" s="34" t="n">
        <f aca="false">MATCH(CONCATENATE("DISC ",TEXT($BN452,"mmm-yyyy")),Curves!$11:$11,0)</f>
        <v>33</v>
      </c>
      <c r="CH452" s="34"/>
      <c r="CI452" s="34" t="n">
        <f aca="false">MATCH(CONCATENATE("NG ",TEXT($BO452,"mmm-yyyy")),Curves!$11:$11,0)</f>
        <v>22</v>
      </c>
      <c r="CJ452" s="34" t="n">
        <f aca="false">MATCH(CONCATENATE("B ",TEXT($BO452,"mmm-yyyy")),Curves!$11:$11,0)</f>
        <v>10</v>
      </c>
      <c r="CK452" s="34" t="n">
        <f aca="false">MATCH(CONCATENATE("DISC ",TEXT($BO452,"mmm-yyyy")),Curves!$11:$11,0)</f>
        <v>34</v>
      </c>
      <c r="CL452" s="34"/>
      <c r="CM452" s="34" t="n">
        <f aca="false">MATCH(CONCATENATE("NG ",TEXT($BP452,"mmm-yyyy")),Curves!$11:$11,0)</f>
        <v>23</v>
      </c>
      <c r="CN452" s="34" t="n">
        <f aca="false">MATCH(CONCATENATE("B ",TEXT($BP452,"mmm-yyyy")),Curves!$11:$11,0)</f>
        <v>11</v>
      </c>
      <c r="CO452" s="34" t="n">
        <f aca="false">MATCH(CONCATENATE("DISC ",TEXT($BP452,"mmm-yyyy")),Curves!$11:$11,0)</f>
        <v>35</v>
      </c>
      <c r="CP452" s="34"/>
      <c r="CQ452" s="34" t="n">
        <f aca="false">MATCH(CONCATENATE("NG ",TEXT($BQ452,"mmm-yyyy")),Curves!$11:$11,0)</f>
        <v>24</v>
      </c>
      <c r="CR452" s="34" t="n">
        <f aca="false">MATCH(CONCATENATE("B ",TEXT($BQ452,"mmm-yyyy")),Curves!$11:$11,0)</f>
        <v>12</v>
      </c>
      <c r="CS452" s="34" t="n">
        <f aca="false">MATCH(CONCATENATE("DISC ",TEXT($BQ452,"mmm-yyyy")),Curves!$11:$11,0)</f>
        <v>36</v>
      </c>
      <c r="CT452" s="34"/>
      <c r="CU452" s="34" t="n">
        <f aca="false">MATCH(CONCATENATE("NG ",TEXT($BR452,"mmm-yyyy")),Curves!$11:$11,0)</f>
        <v>25</v>
      </c>
      <c r="CV452" s="34" t="n">
        <f aca="false">MATCH(CONCATENATE("B ",TEXT($BR452,"mmm-yyyy")),Curves!$11:$11,0)</f>
        <v>13</v>
      </c>
      <c r="CW452" s="34" t="n">
        <f aca="false">MATCH(CONCATENATE("DISC ",TEXT($BR452,"mmm-yyyy")),Curves!$11:$11,0)</f>
        <v>37</v>
      </c>
      <c r="CX452" s="34"/>
      <c r="CY452" s="34" t="n">
        <f aca="false">MATCH(CONCATENATE("NG ",TEXT($BS452,"mmm-yyyy")),Curves!$11:$11,0)</f>
        <v>26</v>
      </c>
      <c r="CZ452" s="34" t="n">
        <f aca="false">MATCH(CONCATENATE("B ",TEXT($BS452,"mmm-yyyy")),Curves!$11:$11,0)</f>
        <v>14</v>
      </c>
      <c r="DA452" s="34" t="n">
        <f aca="false">MATCH(CONCATENATE("DISC ",TEXT($BS452,"mmm-yyyy")),Curves!$11:$11,0)</f>
        <v>38</v>
      </c>
      <c r="DB452" s="34"/>
      <c r="DC452" s="34" t="n">
        <f aca="false">MATCH(CONCATENATE("NG ",TEXT($BT452,"mmm-yyyy")),Curves!$11:$11,0)</f>
        <v>27</v>
      </c>
      <c r="DD452" s="34" t="n">
        <f aca="false">MATCH(CONCATENATE("B ",TEXT($BT452,"mmm-yyyy")),Curves!$11:$11,0)</f>
        <v>15</v>
      </c>
      <c r="DE452" s="34" t="n">
        <f aca="false">MATCH(CONCATENATE("DISC ",TEXT($BT452,"mmm-yyyy")),Curves!$11:$11,0)</f>
        <v>39</v>
      </c>
      <c r="DF452" s="34"/>
      <c r="DG452" s="34" t="n">
        <f aca="false">MATCH(CONCATENATE("NG ",TEXT($BU452,"mmm-yyyy")),Curves!$11:$11,0)</f>
        <v>28</v>
      </c>
      <c r="DH452" s="34" t="n">
        <f aca="false">MATCH(CONCATENATE("B ",TEXT($BU452,"mmm-yyyy")),Curves!$11:$11,0)</f>
        <v>16</v>
      </c>
      <c r="DI452" s="34" t="n">
        <f aca="false">MATCH(CONCATENATE("DISC ",TEXT($BU452,"mmm-yyyy")),Curves!$11:$11,0)</f>
        <v>40</v>
      </c>
      <c r="DK452" s="34" t="n">
        <f aca="false">MATCH(CONCATENATE("NG ",TEXT($BV452,"mmm-yyyy")),Curves!$11:$11,0)</f>
        <v>29</v>
      </c>
      <c r="DL452" s="34" t="n">
        <f aca="false">MATCH(CONCATENATE("B ",TEXT($BV452,"mmm-yyyy")),Curves!$11:$11,0)</f>
        <v>17</v>
      </c>
      <c r="DM452" s="34" t="n">
        <f aca="false">MATCH(CONCATENATE("DISC ",TEXT($BV452,"mmm-yyyy")),Curves!$11:$11,0)</f>
        <v>41</v>
      </c>
      <c r="DO452" s="34" t="n">
        <f aca="false">MATCH(CONCATENATE("NG ",TEXT($BW452,"mmm-yyyy")),Curves!$11:$11,0)</f>
        <v>30</v>
      </c>
      <c r="DP452" s="34" t="n">
        <f aca="false">MATCH(CONCATENATE("B ",TEXT($BW452,"mmm-yyyy")),Curves!$11:$11,0)</f>
        <v>18</v>
      </c>
      <c r="DQ452" s="34" t="n">
        <f aca="false">MATCH(CONCATENATE("DISC ",TEXT($BW452,"mmm-yyyy")),Curves!$11:$11,0)</f>
        <v>42</v>
      </c>
    </row>
    <row r="453" customFormat="false" ht="12.75" hidden="false" customHeight="false" outlineLevel="0" collapsed="false">
      <c r="B453" s="26" t="str">
        <f aca="false">IF(C453&lt;&gt;"",IF(C453&gt;=(WORKDAY(EOMONTH(C453,0)+1,-2)),EOMONTH(EOMONTH(C453,0)+1,0)+1,EOMONTH(C453,0)+1),"")</f>
        <v/>
      </c>
      <c r="C453" s="45" t="str">
        <f aca="false">IF(Curves!C462&lt;&gt;"",Curves!C462,"")</f>
        <v/>
      </c>
      <c r="D453" s="46"/>
      <c r="E453" s="47" t="e">
        <f aca="false">(T453+U453)*V453</f>
        <v>#N/A</v>
      </c>
      <c r="F453" s="47" t="e">
        <f aca="false">(X453+Y453)*Z453</f>
        <v>#N/A</v>
      </c>
      <c r="G453" s="47" t="e">
        <f aca="false">(AB453+AC453)*AD453</f>
        <v>#N/A</v>
      </c>
      <c r="H453" s="47" t="e">
        <f aca="false">(AF453+AG453)*AH453</f>
        <v>#N/A</v>
      </c>
      <c r="I453" s="47" t="e">
        <f aca="false">(AJ453+AK453)*AL453</f>
        <v>#N/A</v>
      </c>
      <c r="J453" s="47" t="e">
        <f aca="false">(AN453+AO453)*AP453</f>
        <v>#N/A</v>
      </c>
      <c r="K453" s="47" t="e">
        <f aca="false">(AR453+AS453)*AT453</f>
        <v>#N/A</v>
      </c>
      <c r="L453" s="47" t="e">
        <f aca="false">(AV453+AW453)*AX453</f>
        <v>#N/A</v>
      </c>
      <c r="M453" s="47" t="e">
        <f aca="false">(AZ453+BA453)*BB453</f>
        <v>#N/A</v>
      </c>
      <c r="N453" s="47" t="e">
        <f aca="false">(BD453+BE453)*BF453</f>
        <v>#N/A</v>
      </c>
      <c r="O453" s="48" t="e">
        <f aca="false">(BH453+BI453)*BJ453</f>
        <v>#N/A</v>
      </c>
      <c r="P453" s="49" t="e">
        <f aca="false">MAX(E453:O453)</f>
        <v>#N/A</v>
      </c>
      <c r="Q453" s="49" t="e">
        <f aca="false">MIN(O453)</f>
        <v>#N/A</v>
      </c>
      <c r="R453" s="50" t="e">
        <f aca="false">P453-Q453</f>
        <v>#N/A</v>
      </c>
      <c r="T453" s="31" t="e">
        <f aca="false">INDEX(Curves!$A$12:$AZ$907,$BZ453,CA453)</f>
        <v>#N/A</v>
      </c>
      <c r="U453" s="31" t="e">
        <f aca="false">INDEX(Curves!$A$12:$AZ$907,$BZ453,CB453)</f>
        <v>#N/A</v>
      </c>
      <c r="V453" s="31" t="e">
        <f aca="false">INDEX(Curves!$A$12:$AZ$907,$BZ453,CC453)</f>
        <v>#N/A</v>
      </c>
      <c r="W453" s="31"/>
      <c r="X453" s="31" t="e">
        <f aca="false">INDEX(Curves!$A$12:$AZ$907,$BZ453,CE453)</f>
        <v>#N/A</v>
      </c>
      <c r="Y453" s="31" t="e">
        <f aca="false">INDEX(Curves!$A$12:$AZ$907,$BZ453,CF453)</f>
        <v>#N/A</v>
      </c>
      <c r="Z453" s="31" t="e">
        <f aca="false">INDEX(Curves!$A$12:$AZ$907,$BZ453,CG453)</f>
        <v>#N/A</v>
      </c>
      <c r="AA453" s="31"/>
      <c r="AB453" s="31" t="e">
        <f aca="false">INDEX(Curves!$A$12:$AZ$907,$BZ453,CI453)</f>
        <v>#N/A</v>
      </c>
      <c r="AC453" s="31" t="e">
        <f aca="false">INDEX(Curves!$A$12:$AZ$907,$BZ453,CJ453)</f>
        <v>#N/A</v>
      </c>
      <c r="AD453" s="31" t="e">
        <f aca="false">INDEX(Curves!$A$12:$AZ$907,$BZ453,CK453)</f>
        <v>#N/A</v>
      </c>
      <c r="AE453" s="31"/>
      <c r="AF453" s="31" t="e">
        <f aca="false">INDEX(Curves!$A$12:$AZ$907,$BZ453,CM453)</f>
        <v>#N/A</v>
      </c>
      <c r="AG453" s="31" t="e">
        <f aca="false">INDEX(Curves!$A$12:$AZ$907,$BZ453,CN453)</f>
        <v>#N/A</v>
      </c>
      <c r="AH453" s="31" t="e">
        <f aca="false">INDEX(Curves!$A$12:$AZ$907,$BZ453,CO453)</f>
        <v>#N/A</v>
      </c>
      <c r="AI453" s="31"/>
      <c r="AJ453" s="31" t="e">
        <f aca="false">INDEX(Curves!$A$12:$AZ$907,$BZ453,CQ453)</f>
        <v>#N/A</v>
      </c>
      <c r="AK453" s="31" t="e">
        <f aca="false">INDEX(Curves!$A$12:$AZ$907,$BZ453,CR453)</f>
        <v>#N/A</v>
      </c>
      <c r="AL453" s="31" t="e">
        <f aca="false">INDEX(Curves!$A$12:$AZ$907,$BZ453,CS453)</f>
        <v>#N/A</v>
      </c>
      <c r="AM453" s="31"/>
      <c r="AN453" s="31" t="e">
        <f aca="false">INDEX(Curves!$A$12:$AZ$907,$BZ453,CU453)</f>
        <v>#N/A</v>
      </c>
      <c r="AO453" s="31" t="e">
        <f aca="false">INDEX(Curves!$A$12:$AZ$907,$BZ453,CV453)</f>
        <v>#N/A</v>
      </c>
      <c r="AP453" s="31" t="e">
        <f aca="false">INDEX(Curves!$A$12:$AZ$907,$BZ453,CW453)</f>
        <v>#N/A</v>
      </c>
      <c r="AQ453" s="31"/>
      <c r="AR453" s="31" t="e">
        <f aca="false">INDEX(Curves!$A$12:$AZ$907,$BZ453,CY453)</f>
        <v>#N/A</v>
      </c>
      <c r="AS453" s="31" t="e">
        <f aca="false">INDEX(Curves!$A$12:$AZ$907,$BZ453,CZ453)</f>
        <v>#N/A</v>
      </c>
      <c r="AT453" s="31" t="e">
        <f aca="false">INDEX(Curves!$A$12:$AZ$907,$BZ453,DA453)</f>
        <v>#N/A</v>
      </c>
      <c r="AU453" s="31"/>
      <c r="AV453" s="31" t="e">
        <f aca="false">INDEX(Curves!$A$12:$AZ$907,$BZ453,DC453)</f>
        <v>#N/A</v>
      </c>
      <c r="AW453" s="31" t="e">
        <f aca="false">INDEX(Curves!$A$12:$AZ$907,$BZ453,DD453)</f>
        <v>#N/A</v>
      </c>
      <c r="AX453" s="31" t="e">
        <f aca="false">INDEX(Curves!$A$12:$AZ$907,$BZ453,DE453)</f>
        <v>#N/A</v>
      </c>
      <c r="AY453" s="31"/>
      <c r="AZ453" s="31" t="e">
        <f aca="false">INDEX(Curves!$A$12:$AZ$907,$BZ453,DG453)</f>
        <v>#N/A</v>
      </c>
      <c r="BA453" s="31" t="e">
        <f aca="false">INDEX(Curves!$A$12:$AZ$907,$BZ453,DH453)</f>
        <v>#N/A</v>
      </c>
      <c r="BB453" s="31" t="e">
        <f aca="false">INDEX(Curves!$A$12:$AZ$907,$BZ453,DI453)</f>
        <v>#N/A</v>
      </c>
      <c r="BC453" s="31"/>
      <c r="BD453" s="31" t="e">
        <f aca="false">INDEX(Curves!$A$12:$AZ$907,$BZ453,DK453)</f>
        <v>#N/A</v>
      </c>
      <c r="BE453" s="31" t="e">
        <f aca="false">INDEX(Curves!$A$12:$AZ$907,$BZ453,DL453)</f>
        <v>#N/A</v>
      </c>
      <c r="BF453" s="31" t="e">
        <f aca="false">INDEX(Curves!$A$12:$AZ$907,$BZ453,DM453)</f>
        <v>#N/A</v>
      </c>
      <c r="BG453" s="31"/>
      <c r="BH453" s="31" t="e">
        <f aca="false">INDEX(Curves!$A$12:$AZ$907,$BZ453,DO453)</f>
        <v>#N/A</v>
      </c>
      <c r="BI453" s="31" t="e">
        <f aca="false">INDEX(Curves!$A$12:$AZ$907,$BZ453,DP453)</f>
        <v>#N/A</v>
      </c>
      <c r="BJ453" s="31" t="e">
        <f aca="false">INDEX(Curves!$A$12:$AZ$907,$BZ453,DQ453)</f>
        <v>#N/A</v>
      </c>
      <c r="BK453" s="0"/>
      <c r="BL453" s="0"/>
      <c r="BM453" s="51" t="n">
        <f aca="false">BM452</f>
        <v>35916</v>
      </c>
      <c r="BN453" s="51" t="n">
        <f aca="false">EOMONTH(BM453,1)</f>
        <v>35976</v>
      </c>
      <c r="BO453" s="51" t="n">
        <f aca="false">EOMONTH(BN453,1)</f>
        <v>36007</v>
      </c>
      <c r="BP453" s="51" t="n">
        <f aca="false">EOMONTH(BO453,1)</f>
        <v>36038</v>
      </c>
      <c r="BQ453" s="51" t="n">
        <f aca="false">EOMONTH(BP453,1)</f>
        <v>36068</v>
      </c>
      <c r="BR453" s="51" t="n">
        <f aca="false">EOMONTH(BQ453,1)</f>
        <v>36099</v>
      </c>
      <c r="BS453" s="51" t="n">
        <f aca="false">EOMONTH(BR453,1)</f>
        <v>36129</v>
      </c>
      <c r="BT453" s="51" t="n">
        <f aca="false">EOMONTH(BS453,1)</f>
        <v>36160</v>
      </c>
      <c r="BU453" s="51" t="n">
        <f aca="false">EOMONTH(BT453,1)</f>
        <v>36191</v>
      </c>
      <c r="BV453" s="51" t="n">
        <f aca="false">EOMONTH(BU453,1)</f>
        <v>36219</v>
      </c>
      <c r="BW453" s="51" t="n">
        <f aca="false">EOMONTH(BV453,1)</f>
        <v>36250</v>
      </c>
      <c r="BX453" s="52"/>
      <c r="BZ453" s="34" t="e">
        <f aca="false">MATCH(C453,Curves!$C$12:$C$433,0)</f>
        <v>#N/A</v>
      </c>
      <c r="CA453" s="34" t="n">
        <f aca="false">MATCH(CONCATENATE("NG ",TEXT($BM453,"mmm-yyyy")),Curves!$11:$11,0)</f>
        <v>20</v>
      </c>
      <c r="CB453" s="34" t="n">
        <f aca="false">MATCH(CONCATENATE("B ",TEXT($BM453,"mmm-yyyy")),Curves!$11:$11,0)</f>
        <v>8</v>
      </c>
      <c r="CC453" s="34" t="n">
        <f aca="false">MATCH(CONCATENATE("DISC ",TEXT($BM453,"mmm-yyyy")),Curves!$11:$11,0)</f>
        <v>32</v>
      </c>
      <c r="CD453" s="34"/>
      <c r="CE453" s="34" t="n">
        <f aca="false">MATCH(CONCATENATE("NG ",TEXT($BN453,"mmm-yyyy")),Curves!$11:$11,0)</f>
        <v>21</v>
      </c>
      <c r="CF453" s="34" t="n">
        <f aca="false">MATCH(CONCATENATE("B ",TEXT($BN453,"mmm-yyyy")),Curves!$11:$11,0)</f>
        <v>9</v>
      </c>
      <c r="CG453" s="34" t="n">
        <f aca="false">MATCH(CONCATENATE("DISC ",TEXT($BN453,"mmm-yyyy")),Curves!$11:$11,0)</f>
        <v>33</v>
      </c>
      <c r="CH453" s="34"/>
      <c r="CI453" s="34" t="n">
        <f aca="false">MATCH(CONCATENATE("NG ",TEXT($BO453,"mmm-yyyy")),Curves!$11:$11,0)</f>
        <v>22</v>
      </c>
      <c r="CJ453" s="34" t="n">
        <f aca="false">MATCH(CONCATENATE("B ",TEXT($BO453,"mmm-yyyy")),Curves!$11:$11,0)</f>
        <v>10</v>
      </c>
      <c r="CK453" s="34" t="n">
        <f aca="false">MATCH(CONCATENATE("DISC ",TEXT($BO453,"mmm-yyyy")),Curves!$11:$11,0)</f>
        <v>34</v>
      </c>
      <c r="CL453" s="34"/>
      <c r="CM453" s="34" t="n">
        <f aca="false">MATCH(CONCATENATE("NG ",TEXT($BP453,"mmm-yyyy")),Curves!$11:$11,0)</f>
        <v>23</v>
      </c>
      <c r="CN453" s="34" t="n">
        <f aca="false">MATCH(CONCATENATE("B ",TEXT($BP453,"mmm-yyyy")),Curves!$11:$11,0)</f>
        <v>11</v>
      </c>
      <c r="CO453" s="34" t="n">
        <f aca="false">MATCH(CONCATENATE("DISC ",TEXT($BP453,"mmm-yyyy")),Curves!$11:$11,0)</f>
        <v>35</v>
      </c>
      <c r="CP453" s="34"/>
      <c r="CQ453" s="34" t="n">
        <f aca="false">MATCH(CONCATENATE("NG ",TEXT($BQ453,"mmm-yyyy")),Curves!$11:$11,0)</f>
        <v>24</v>
      </c>
      <c r="CR453" s="34" t="n">
        <f aca="false">MATCH(CONCATENATE("B ",TEXT($BQ453,"mmm-yyyy")),Curves!$11:$11,0)</f>
        <v>12</v>
      </c>
      <c r="CS453" s="34" t="n">
        <f aca="false">MATCH(CONCATENATE("DISC ",TEXT($BQ453,"mmm-yyyy")),Curves!$11:$11,0)</f>
        <v>36</v>
      </c>
      <c r="CT453" s="34"/>
      <c r="CU453" s="34" t="n">
        <f aca="false">MATCH(CONCATENATE("NG ",TEXT($BR453,"mmm-yyyy")),Curves!$11:$11,0)</f>
        <v>25</v>
      </c>
      <c r="CV453" s="34" t="n">
        <f aca="false">MATCH(CONCATENATE("B ",TEXT($BR453,"mmm-yyyy")),Curves!$11:$11,0)</f>
        <v>13</v>
      </c>
      <c r="CW453" s="34" t="n">
        <f aca="false">MATCH(CONCATENATE("DISC ",TEXT($BR453,"mmm-yyyy")),Curves!$11:$11,0)</f>
        <v>37</v>
      </c>
      <c r="CX453" s="34"/>
      <c r="CY453" s="34" t="n">
        <f aca="false">MATCH(CONCATENATE("NG ",TEXT($BS453,"mmm-yyyy")),Curves!$11:$11,0)</f>
        <v>26</v>
      </c>
      <c r="CZ453" s="34" t="n">
        <f aca="false">MATCH(CONCATENATE("B ",TEXT($BS453,"mmm-yyyy")),Curves!$11:$11,0)</f>
        <v>14</v>
      </c>
      <c r="DA453" s="34" t="n">
        <f aca="false">MATCH(CONCATENATE("DISC ",TEXT($BS453,"mmm-yyyy")),Curves!$11:$11,0)</f>
        <v>38</v>
      </c>
      <c r="DB453" s="34"/>
      <c r="DC453" s="34" t="n">
        <f aca="false">MATCH(CONCATENATE("NG ",TEXT($BT453,"mmm-yyyy")),Curves!$11:$11,0)</f>
        <v>27</v>
      </c>
      <c r="DD453" s="34" t="n">
        <f aca="false">MATCH(CONCATENATE("B ",TEXT($BT453,"mmm-yyyy")),Curves!$11:$11,0)</f>
        <v>15</v>
      </c>
      <c r="DE453" s="34" t="n">
        <f aca="false">MATCH(CONCATENATE("DISC ",TEXT($BT453,"mmm-yyyy")),Curves!$11:$11,0)</f>
        <v>39</v>
      </c>
      <c r="DF453" s="34"/>
      <c r="DG453" s="34" t="n">
        <f aca="false">MATCH(CONCATENATE("NG ",TEXT($BU453,"mmm-yyyy")),Curves!$11:$11,0)</f>
        <v>28</v>
      </c>
      <c r="DH453" s="34" t="n">
        <f aca="false">MATCH(CONCATENATE("B ",TEXT($BU453,"mmm-yyyy")),Curves!$11:$11,0)</f>
        <v>16</v>
      </c>
      <c r="DI453" s="34" t="n">
        <f aca="false">MATCH(CONCATENATE("DISC ",TEXT($BU453,"mmm-yyyy")),Curves!$11:$11,0)</f>
        <v>40</v>
      </c>
      <c r="DK453" s="34" t="n">
        <f aca="false">MATCH(CONCATENATE("NG ",TEXT($BV453,"mmm-yyyy")),Curves!$11:$11,0)</f>
        <v>29</v>
      </c>
      <c r="DL453" s="34" t="n">
        <f aca="false">MATCH(CONCATENATE("B ",TEXT($BV453,"mmm-yyyy")),Curves!$11:$11,0)</f>
        <v>17</v>
      </c>
      <c r="DM453" s="34" t="n">
        <f aca="false">MATCH(CONCATENATE("DISC ",TEXT($BV453,"mmm-yyyy")),Curves!$11:$11,0)</f>
        <v>41</v>
      </c>
      <c r="DO453" s="34" t="n">
        <f aca="false">MATCH(CONCATENATE("NG ",TEXT($BW453,"mmm-yyyy")),Curves!$11:$11,0)</f>
        <v>30</v>
      </c>
      <c r="DP453" s="34" t="n">
        <f aca="false">MATCH(CONCATENATE("B ",TEXT($BW453,"mmm-yyyy")),Curves!$11:$11,0)</f>
        <v>18</v>
      </c>
      <c r="DQ453" s="34" t="n">
        <f aca="false">MATCH(CONCATENATE("DISC ",TEXT($BW453,"mmm-yyyy")),Curves!$11:$11,0)</f>
        <v>42</v>
      </c>
    </row>
    <row r="454" customFormat="false" ht="12.75" hidden="false" customHeight="false" outlineLevel="0" collapsed="false">
      <c r="B454" s="26" t="str">
        <f aca="false">IF(C454&lt;&gt;"",IF(C454&gt;=(WORKDAY(EOMONTH(C454,0)+1,-2)),EOMONTH(EOMONTH(C454,0)+1,0)+1,EOMONTH(C454,0)+1),"")</f>
        <v/>
      </c>
      <c r="C454" s="45" t="str">
        <f aca="false">IF(Curves!C463&lt;&gt;"",Curves!C463,"")</f>
        <v/>
      </c>
      <c r="D454" s="46"/>
      <c r="E454" s="47" t="e">
        <f aca="false">(T454+U454)*V454</f>
        <v>#N/A</v>
      </c>
      <c r="F454" s="47" t="e">
        <f aca="false">(X454+Y454)*Z454</f>
        <v>#N/A</v>
      </c>
      <c r="G454" s="47" t="e">
        <f aca="false">(AB454+AC454)*AD454</f>
        <v>#N/A</v>
      </c>
      <c r="H454" s="47" t="e">
        <f aca="false">(AF454+AG454)*AH454</f>
        <v>#N/A</v>
      </c>
      <c r="I454" s="47" t="e">
        <f aca="false">(AJ454+AK454)*AL454</f>
        <v>#N/A</v>
      </c>
      <c r="J454" s="47" t="e">
        <f aca="false">(AN454+AO454)*AP454</f>
        <v>#N/A</v>
      </c>
      <c r="K454" s="47" t="e">
        <f aca="false">(AR454+AS454)*AT454</f>
        <v>#N/A</v>
      </c>
      <c r="L454" s="47" t="e">
        <f aca="false">(AV454+AW454)*AX454</f>
        <v>#N/A</v>
      </c>
      <c r="M454" s="47" t="e">
        <f aca="false">(AZ454+BA454)*BB454</f>
        <v>#N/A</v>
      </c>
      <c r="N454" s="47" t="e">
        <f aca="false">(BD454+BE454)*BF454</f>
        <v>#N/A</v>
      </c>
      <c r="O454" s="48" t="e">
        <f aca="false">(BH454+BI454)*BJ454</f>
        <v>#N/A</v>
      </c>
      <c r="P454" s="49" t="e">
        <f aca="false">MAX(E454:O454)</f>
        <v>#N/A</v>
      </c>
      <c r="Q454" s="49" t="e">
        <f aca="false">MIN(O454)</f>
        <v>#N/A</v>
      </c>
      <c r="R454" s="50" t="e">
        <f aca="false">P454-Q454</f>
        <v>#N/A</v>
      </c>
      <c r="T454" s="31" t="e">
        <f aca="false">INDEX(Curves!$A$12:$AZ$907,$BZ454,CA454)</f>
        <v>#N/A</v>
      </c>
      <c r="U454" s="31" t="e">
        <f aca="false">INDEX(Curves!$A$12:$AZ$907,$BZ454,CB454)</f>
        <v>#N/A</v>
      </c>
      <c r="V454" s="31" t="e">
        <f aca="false">INDEX(Curves!$A$12:$AZ$907,$BZ454,CC454)</f>
        <v>#N/A</v>
      </c>
      <c r="W454" s="31"/>
      <c r="X454" s="31" t="e">
        <f aca="false">INDEX(Curves!$A$12:$AZ$907,$BZ454,CE454)</f>
        <v>#N/A</v>
      </c>
      <c r="Y454" s="31" t="e">
        <f aca="false">INDEX(Curves!$A$12:$AZ$907,$BZ454,CF454)</f>
        <v>#N/A</v>
      </c>
      <c r="Z454" s="31" t="e">
        <f aca="false">INDEX(Curves!$A$12:$AZ$907,$BZ454,CG454)</f>
        <v>#N/A</v>
      </c>
      <c r="AA454" s="31"/>
      <c r="AB454" s="31" t="e">
        <f aca="false">INDEX(Curves!$A$12:$AZ$907,$BZ454,CI454)</f>
        <v>#N/A</v>
      </c>
      <c r="AC454" s="31" t="e">
        <f aca="false">INDEX(Curves!$A$12:$AZ$907,$BZ454,CJ454)</f>
        <v>#N/A</v>
      </c>
      <c r="AD454" s="31" t="e">
        <f aca="false">INDEX(Curves!$A$12:$AZ$907,$BZ454,CK454)</f>
        <v>#N/A</v>
      </c>
      <c r="AE454" s="31"/>
      <c r="AF454" s="31" t="e">
        <f aca="false">INDEX(Curves!$A$12:$AZ$907,$BZ454,CM454)</f>
        <v>#N/A</v>
      </c>
      <c r="AG454" s="31" t="e">
        <f aca="false">INDEX(Curves!$A$12:$AZ$907,$BZ454,CN454)</f>
        <v>#N/A</v>
      </c>
      <c r="AH454" s="31" t="e">
        <f aca="false">INDEX(Curves!$A$12:$AZ$907,$BZ454,CO454)</f>
        <v>#N/A</v>
      </c>
      <c r="AI454" s="31"/>
      <c r="AJ454" s="31" t="e">
        <f aca="false">INDEX(Curves!$A$12:$AZ$907,$BZ454,CQ454)</f>
        <v>#N/A</v>
      </c>
      <c r="AK454" s="31" t="e">
        <f aca="false">INDEX(Curves!$A$12:$AZ$907,$BZ454,CR454)</f>
        <v>#N/A</v>
      </c>
      <c r="AL454" s="31" t="e">
        <f aca="false">INDEX(Curves!$A$12:$AZ$907,$BZ454,CS454)</f>
        <v>#N/A</v>
      </c>
      <c r="AM454" s="31"/>
      <c r="AN454" s="31" t="e">
        <f aca="false">INDEX(Curves!$A$12:$AZ$907,$BZ454,CU454)</f>
        <v>#N/A</v>
      </c>
      <c r="AO454" s="31" t="e">
        <f aca="false">INDEX(Curves!$A$12:$AZ$907,$BZ454,CV454)</f>
        <v>#N/A</v>
      </c>
      <c r="AP454" s="31" t="e">
        <f aca="false">INDEX(Curves!$A$12:$AZ$907,$BZ454,CW454)</f>
        <v>#N/A</v>
      </c>
      <c r="AQ454" s="31"/>
      <c r="AR454" s="31" t="e">
        <f aca="false">INDEX(Curves!$A$12:$AZ$907,$BZ454,CY454)</f>
        <v>#N/A</v>
      </c>
      <c r="AS454" s="31" t="e">
        <f aca="false">INDEX(Curves!$A$12:$AZ$907,$BZ454,CZ454)</f>
        <v>#N/A</v>
      </c>
      <c r="AT454" s="31" t="e">
        <f aca="false">INDEX(Curves!$A$12:$AZ$907,$BZ454,DA454)</f>
        <v>#N/A</v>
      </c>
      <c r="AU454" s="31"/>
      <c r="AV454" s="31" t="e">
        <f aca="false">INDEX(Curves!$A$12:$AZ$907,$BZ454,DC454)</f>
        <v>#N/A</v>
      </c>
      <c r="AW454" s="31" t="e">
        <f aca="false">INDEX(Curves!$A$12:$AZ$907,$BZ454,DD454)</f>
        <v>#N/A</v>
      </c>
      <c r="AX454" s="31" t="e">
        <f aca="false">INDEX(Curves!$A$12:$AZ$907,$BZ454,DE454)</f>
        <v>#N/A</v>
      </c>
      <c r="AY454" s="31"/>
      <c r="AZ454" s="31" t="e">
        <f aca="false">INDEX(Curves!$A$12:$AZ$907,$BZ454,DG454)</f>
        <v>#N/A</v>
      </c>
      <c r="BA454" s="31" t="e">
        <f aca="false">INDEX(Curves!$A$12:$AZ$907,$BZ454,DH454)</f>
        <v>#N/A</v>
      </c>
      <c r="BB454" s="31" t="e">
        <f aca="false">INDEX(Curves!$A$12:$AZ$907,$BZ454,DI454)</f>
        <v>#N/A</v>
      </c>
      <c r="BC454" s="31"/>
      <c r="BD454" s="31" t="e">
        <f aca="false">INDEX(Curves!$A$12:$AZ$907,$BZ454,DK454)</f>
        <v>#N/A</v>
      </c>
      <c r="BE454" s="31" t="e">
        <f aca="false">INDEX(Curves!$A$12:$AZ$907,$BZ454,DL454)</f>
        <v>#N/A</v>
      </c>
      <c r="BF454" s="31" t="e">
        <f aca="false">INDEX(Curves!$A$12:$AZ$907,$BZ454,DM454)</f>
        <v>#N/A</v>
      </c>
      <c r="BG454" s="31"/>
      <c r="BH454" s="31" t="e">
        <f aca="false">INDEX(Curves!$A$12:$AZ$907,$BZ454,DO454)</f>
        <v>#N/A</v>
      </c>
      <c r="BI454" s="31" t="e">
        <f aca="false">INDEX(Curves!$A$12:$AZ$907,$BZ454,DP454)</f>
        <v>#N/A</v>
      </c>
      <c r="BJ454" s="31" t="e">
        <f aca="false">INDEX(Curves!$A$12:$AZ$907,$BZ454,DQ454)</f>
        <v>#N/A</v>
      </c>
      <c r="BK454" s="0"/>
      <c r="BL454" s="0"/>
      <c r="BM454" s="51" t="n">
        <f aca="false">BM453</f>
        <v>35916</v>
      </c>
      <c r="BN454" s="51" t="n">
        <f aca="false">EOMONTH(BM454,1)</f>
        <v>35976</v>
      </c>
      <c r="BO454" s="51" t="n">
        <f aca="false">EOMONTH(BN454,1)</f>
        <v>36007</v>
      </c>
      <c r="BP454" s="51" t="n">
        <f aca="false">EOMONTH(BO454,1)</f>
        <v>36038</v>
      </c>
      <c r="BQ454" s="51" t="n">
        <f aca="false">EOMONTH(BP454,1)</f>
        <v>36068</v>
      </c>
      <c r="BR454" s="51" t="n">
        <f aca="false">EOMONTH(BQ454,1)</f>
        <v>36099</v>
      </c>
      <c r="BS454" s="51" t="n">
        <f aca="false">EOMONTH(BR454,1)</f>
        <v>36129</v>
      </c>
      <c r="BT454" s="51" t="n">
        <f aca="false">EOMONTH(BS454,1)</f>
        <v>36160</v>
      </c>
      <c r="BU454" s="51" t="n">
        <f aca="false">EOMONTH(BT454,1)</f>
        <v>36191</v>
      </c>
      <c r="BV454" s="51" t="n">
        <f aca="false">EOMONTH(BU454,1)</f>
        <v>36219</v>
      </c>
      <c r="BW454" s="51" t="n">
        <f aca="false">EOMONTH(BV454,1)</f>
        <v>36250</v>
      </c>
      <c r="BX454" s="52"/>
      <c r="BZ454" s="34" t="e">
        <f aca="false">MATCH(C454,Curves!$C$12:$C$433,0)</f>
        <v>#N/A</v>
      </c>
      <c r="CA454" s="34" t="n">
        <f aca="false">MATCH(CONCATENATE("NG ",TEXT($BM454,"mmm-yyyy")),Curves!$11:$11,0)</f>
        <v>20</v>
      </c>
      <c r="CB454" s="34" t="n">
        <f aca="false">MATCH(CONCATENATE("B ",TEXT($BM454,"mmm-yyyy")),Curves!$11:$11,0)</f>
        <v>8</v>
      </c>
      <c r="CC454" s="34" t="n">
        <f aca="false">MATCH(CONCATENATE("DISC ",TEXT($BM454,"mmm-yyyy")),Curves!$11:$11,0)</f>
        <v>32</v>
      </c>
      <c r="CD454" s="34"/>
      <c r="CE454" s="34" t="n">
        <f aca="false">MATCH(CONCATENATE("NG ",TEXT($BN454,"mmm-yyyy")),Curves!$11:$11,0)</f>
        <v>21</v>
      </c>
      <c r="CF454" s="34" t="n">
        <f aca="false">MATCH(CONCATENATE("B ",TEXT($BN454,"mmm-yyyy")),Curves!$11:$11,0)</f>
        <v>9</v>
      </c>
      <c r="CG454" s="34" t="n">
        <f aca="false">MATCH(CONCATENATE("DISC ",TEXT($BN454,"mmm-yyyy")),Curves!$11:$11,0)</f>
        <v>33</v>
      </c>
      <c r="CH454" s="34"/>
      <c r="CI454" s="34" t="n">
        <f aca="false">MATCH(CONCATENATE("NG ",TEXT($BO454,"mmm-yyyy")),Curves!$11:$11,0)</f>
        <v>22</v>
      </c>
      <c r="CJ454" s="34" t="n">
        <f aca="false">MATCH(CONCATENATE("B ",TEXT($BO454,"mmm-yyyy")),Curves!$11:$11,0)</f>
        <v>10</v>
      </c>
      <c r="CK454" s="34" t="n">
        <f aca="false">MATCH(CONCATENATE("DISC ",TEXT($BO454,"mmm-yyyy")),Curves!$11:$11,0)</f>
        <v>34</v>
      </c>
      <c r="CL454" s="34"/>
      <c r="CM454" s="34" t="n">
        <f aca="false">MATCH(CONCATENATE("NG ",TEXT($BP454,"mmm-yyyy")),Curves!$11:$11,0)</f>
        <v>23</v>
      </c>
      <c r="CN454" s="34" t="n">
        <f aca="false">MATCH(CONCATENATE("B ",TEXT($BP454,"mmm-yyyy")),Curves!$11:$11,0)</f>
        <v>11</v>
      </c>
      <c r="CO454" s="34" t="n">
        <f aca="false">MATCH(CONCATENATE("DISC ",TEXT($BP454,"mmm-yyyy")),Curves!$11:$11,0)</f>
        <v>35</v>
      </c>
      <c r="CP454" s="34"/>
      <c r="CQ454" s="34" t="n">
        <f aca="false">MATCH(CONCATENATE("NG ",TEXT($BQ454,"mmm-yyyy")),Curves!$11:$11,0)</f>
        <v>24</v>
      </c>
      <c r="CR454" s="34" t="n">
        <f aca="false">MATCH(CONCATENATE("B ",TEXT($BQ454,"mmm-yyyy")),Curves!$11:$11,0)</f>
        <v>12</v>
      </c>
      <c r="CS454" s="34" t="n">
        <f aca="false">MATCH(CONCATENATE("DISC ",TEXT($BQ454,"mmm-yyyy")),Curves!$11:$11,0)</f>
        <v>36</v>
      </c>
      <c r="CT454" s="34"/>
      <c r="CU454" s="34" t="n">
        <f aca="false">MATCH(CONCATENATE("NG ",TEXT($BR454,"mmm-yyyy")),Curves!$11:$11,0)</f>
        <v>25</v>
      </c>
      <c r="CV454" s="34" t="n">
        <f aca="false">MATCH(CONCATENATE("B ",TEXT($BR454,"mmm-yyyy")),Curves!$11:$11,0)</f>
        <v>13</v>
      </c>
      <c r="CW454" s="34" t="n">
        <f aca="false">MATCH(CONCATENATE("DISC ",TEXT($BR454,"mmm-yyyy")),Curves!$11:$11,0)</f>
        <v>37</v>
      </c>
      <c r="CX454" s="34"/>
      <c r="CY454" s="34" t="n">
        <f aca="false">MATCH(CONCATENATE("NG ",TEXT($BS454,"mmm-yyyy")),Curves!$11:$11,0)</f>
        <v>26</v>
      </c>
      <c r="CZ454" s="34" t="n">
        <f aca="false">MATCH(CONCATENATE("B ",TEXT($BS454,"mmm-yyyy")),Curves!$11:$11,0)</f>
        <v>14</v>
      </c>
      <c r="DA454" s="34" t="n">
        <f aca="false">MATCH(CONCATENATE("DISC ",TEXT($BS454,"mmm-yyyy")),Curves!$11:$11,0)</f>
        <v>38</v>
      </c>
      <c r="DB454" s="34"/>
      <c r="DC454" s="34" t="n">
        <f aca="false">MATCH(CONCATENATE("NG ",TEXT($BT454,"mmm-yyyy")),Curves!$11:$11,0)</f>
        <v>27</v>
      </c>
      <c r="DD454" s="34" t="n">
        <f aca="false">MATCH(CONCATENATE("B ",TEXT($BT454,"mmm-yyyy")),Curves!$11:$11,0)</f>
        <v>15</v>
      </c>
      <c r="DE454" s="34" t="n">
        <f aca="false">MATCH(CONCATENATE("DISC ",TEXT($BT454,"mmm-yyyy")),Curves!$11:$11,0)</f>
        <v>39</v>
      </c>
      <c r="DF454" s="34"/>
      <c r="DG454" s="34" t="n">
        <f aca="false">MATCH(CONCATENATE("NG ",TEXT($BU454,"mmm-yyyy")),Curves!$11:$11,0)</f>
        <v>28</v>
      </c>
      <c r="DH454" s="34" t="n">
        <f aca="false">MATCH(CONCATENATE("B ",TEXT($BU454,"mmm-yyyy")),Curves!$11:$11,0)</f>
        <v>16</v>
      </c>
      <c r="DI454" s="34" t="n">
        <f aca="false">MATCH(CONCATENATE("DISC ",TEXT($BU454,"mmm-yyyy")),Curves!$11:$11,0)</f>
        <v>40</v>
      </c>
      <c r="DK454" s="34" t="n">
        <f aca="false">MATCH(CONCATENATE("NG ",TEXT($BV454,"mmm-yyyy")),Curves!$11:$11,0)</f>
        <v>29</v>
      </c>
      <c r="DL454" s="34" t="n">
        <f aca="false">MATCH(CONCATENATE("B ",TEXT($BV454,"mmm-yyyy")),Curves!$11:$11,0)</f>
        <v>17</v>
      </c>
      <c r="DM454" s="34" t="n">
        <f aca="false">MATCH(CONCATENATE("DISC ",TEXT($BV454,"mmm-yyyy")),Curves!$11:$11,0)</f>
        <v>41</v>
      </c>
      <c r="DO454" s="34" t="n">
        <f aca="false">MATCH(CONCATENATE("NG ",TEXT($BW454,"mmm-yyyy")),Curves!$11:$11,0)</f>
        <v>30</v>
      </c>
      <c r="DP454" s="34" t="n">
        <f aca="false">MATCH(CONCATENATE("B ",TEXT($BW454,"mmm-yyyy")),Curves!$11:$11,0)</f>
        <v>18</v>
      </c>
      <c r="DQ454" s="34" t="n">
        <f aca="false">MATCH(CONCATENATE("DISC ",TEXT($BW454,"mmm-yyyy")),Curves!$11:$11,0)</f>
        <v>42</v>
      </c>
    </row>
    <row r="455" customFormat="false" ht="12.75" hidden="false" customHeight="false" outlineLevel="0" collapsed="false">
      <c r="B455" s="26" t="str">
        <f aca="false">IF(C455&lt;&gt;"",IF(C455&gt;=(WORKDAY(EOMONTH(C455,0)+1,-2)),EOMONTH(EOMONTH(C455,0)+1,0)+1,EOMONTH(C455,0)+1),"")</f>
        <v/>
      </c>
      <c r="C455" s="45" t="str">
        <f aca="false">IF(Curves!C464&lt;&gt;"",Curves!C464,"")</f>
        <v/>
      </c>
      <c r="D455" s="46"/>
      <c r="E455" s="47" t="e">
        <f aca="false">(T455+U455)*V455</f>
        <v>#N/A</v>
      </c>
      <c r="F455" s="47" t="e">
        <f aca="false">(X455+Y455)*Z455</f>
        <v>#N/A</v>
      </c>
      <c r="G455" s="47" t="e">
        <f aca="false">(AB455+AC455)*AD455</f>
        <v>#N/A</v>
      </c>
      <c r="H455" s="47" t="e">
        <f aca="false">(AF455+AG455)*AH455</f>
        <v>#N/A</v>
      </c>
      <c r="I455" s="47" t="e">
        <f aca="false">(AJ455+AK455)*AL455</f>
        <v>#N/A</v>
      </c>
      <c r="J455" s="47" t="e">
        <f aca="false">(AN455+AO455)*AP455</f>
        <v>#N/A</v>
      </c>
      <c r="K455" s="47" t="e">
        <f aca="false">(AR455+AS455)*AT455</f>
        <v>#N/A</v>
      </c>
      <c r="L455" s="47" t="e">
        <f aca="false">(AV455+AW455)*AX455</f>
        <v>#N/A</v>
      </c>
      <c r="M455" s="47" t="e">
        <f aca="false">(AZ455+BA455)*BB455</f>
        <v>#N/A</v>
      </c>
      <c r="N455" s="47" t="e">
        <f aca="false">(BD455+BE455)*BF455</f>
        <v>#N/A</v>
      </c>
      <c r="O455" s="48" t="e">
        <f aca="false">(BH455+BI455)*BJ455</f>
        <v>#N/A</v>
      </c>
      <c r="P455" s="49" t="e">
        <f aca="false">MAX(E455:O455)</f>
        <v>#N/A</v>
      </c>
      <c r="Q455" s="49" t="e">
        <f aca="false">MIN(O455)</f>
        <v>#N/A</v>
      </c>
      <c r="R455" s="50" t="e">
        <f aca="false">P455-Q455</f>
        <v>#N/A</v>
      </c>
      <c r="T455" s="31" t="e">
        <f aca="false">INDEX(Curves!$A$12:$AZ$907,$BZ455,CA455)</f>
        <v>#N/A</v>
      </c>
      <c r="U455" s="31" t="e">
        <f aca="false">INDEX(Curves!$A$12:$AZ$907,$BZ455,CB455)</f>
        <v>#N/A</v>
      </c>
      <c r="V455" s="31" t="e">
        <f aca="false">INDEX(Curves!$A$12:$AZ$907,$BZ455,CC455)</f>
        <v>#N/A</v>
      </c>
      <c r="W455" s="31"/>
      <c r="X455" s="31" t="e">
        <f aca="false">INDEX(Curves!$A$12:$AZ$907,$BZ455,CE455)</f>
        <v>#N/A</v>
      </c>
      <c r="Y455" s="31" t="e">
        <f aca="false">INDEX(Curves!$A$12:$AZ$907,$BZ455,CF455)</f>
        <v>#N/A</v>
      </c>
      <c r="Z455" s="31" t="e">
        <f aca="false">INDEX(Curves!$A$12:$AZ$907,$BZ455,CG455)</f>
        <v>#N/A</v>
      </c>
      <c r="AA455" s="31"/>
      <c r="AB455" s="31" t="e">
        <f aca="false">INDEX(Curves!$A$12:$AZ$907,$BZ455,CI455)</f>
        <v>#N/A</v>
      </c>
      <c r="AC455" s="31" t="e">
        <f aca="false">INDEX(Curves!$A$12:$AZ$907,$BZ455,CJ455)</f>
        <v>#N/A</v>
      </c>
      <c r="AD455" s="31" t="e">
        <f aca="false">INDEX(Curves!$A$12:$AZ$907,$BZ455,CK455)</f>
        <v>#N/A</v>
      </c>
      <c r="AE455" s="31"/>
      <c r="AF455" s="31" t="e">
        <f aca="false">INDEX(Curves!$A$12:$AZ$907,$BZ455,CM455)</f>
        <v>#N/A</v>
      </c>
      <c r="AG455" s="31" t="e">
        <f aca="false">INDEX(Curves!$A$12:$AZ$907,$BZ455,CN455)</f>
        <v>#N/A</v>
      </c>
      <c r="AH455" s="31" t="e">
        <f aca="false">INDEX(Curves!$A$12:$AZ$907,$BZ455,CO455)</f>
        <v>#N/A</v>
      </c>
      <c r="AI455" s="31"/>
      <c r="AJ455" s="31" t="e">
        <f aca="false">INDEX(Curves!$A$12:$AZ$907,$BZ455,CQ455)</f>
        <v>#N/A</v>
      </c>
      <c r="AK455" s="31" t="e">
        <f aca="false">INDEX(Curves!$A$12:$AZ$907,$BZ455,CR455)</f>
        <v>#N/A</v>
      </c>
      <c r="AL455" s="31" t="e">
        <f aca="false">INDEX(Curves!$A$12:$AZ$907,$BZ455,CS455)</f>
        <v>#N/A</v>
      </c>
      <c r="AM455" s="31"/>
      <c r="AN455" s="31" t="e">
        <f aca="false">INDEX(Curves!$A$12:$AZ$907,$BZ455,CU455)</f>
        <v>#N/A</v>
      </c>
      <c r="AO455" s="31" t="e">
        <f aca="false">INDEX(Curves!$A$12:$AZ$907,$BZ455,CV455)</f>
        <v>#N/A</v>
      </c>
      <c r="AP455" s="31" t="e">
        <f aca="false">INDEX(Curves!$A$12:$AZ$907,$BZ455,CW455)</f>
        <v>#N/A</v>
      </c>
      <c r="AQ455" s="31"/>
      <c r="AR455" s="31" t="e">
        <f aca="false">INDEX(Curves!$A$12:$AZ$907,$BZ455,CY455)</f>
        <v>#N/A</v>
      </c>
      <c r="AS455" s="31" t="e">
        <f aca="false">INDEX(Curves!$A$12:$AZ$907,$BZ455,CZ455)</f>
        <v>#N/A</v>
      </c>
      <c r="AT455" s="31" t="e">
        <f aca="false">INDEX(Curves!$A$12:$AZ$907,$BZ455,DA455)</f>
        <v>#N/A</v>
      </c>
      <c r="AU455" s="31"/>
      <c r="AV455" s="31" t="e">
        <f aca="false">INDEX(Curves!$A$12:$AZ$907,$BZ455,DC455)</f>
        <v>#N/A</v>
      </c>
      <c r="AW455" s="31" t="e">
        <f aca="false">INDEX(Curves!$A$12:$AZ$907,$BZ455,DD455)</f>
        <v>#N/A</v>
      </c>
      <c r="AX455" s="31" t="e">
        <f aca="false">INDEX(Curves!$A$12:$AZ$907,$BZ455,DE455)</f>
        <v>#N/A</v>
      </c>
      <c r="AY455" s="31"/>
      <c r="AZ455" s="31" t="e">
        <f aca="false">INDEX(Curves!$A$12:$AZ$907,$BZ455,DG455)</f>
        <v>#N/A</v>
      </c>
      <c r="BA455" s="31" t="e">
        <f aca="false">INDEX(Curves!$A$12:$AZ$907,$BZ455,DH455)</f>
        <v>#N/A</v>
      </c>
      <c r="BB455" s="31" t="e">
        <f aca="false">INDEX(Curves!$A$12:$AZ$907,$BZ455,DI455)</f>
        <v>#N/A</v>
      </c>
      <c r="BC455" s="31"/>
      <c r="BD455" s="31" t="e">
        <f aca="false">INDEX(Curves!$A$12:$AZ$907,$BZ455,DK455)</f>
        <v>#N/A</v>
      </c>
      <c r="BE455" s="31" t="e">
        <f aca="false">INDEX(Curves!$A$12:$AZ$907,$BZ455,DL455)</f>
        <v>#N/A</v>
      </c>
      <c r="BF455" s="31" t="e">
        <f aca="false">INDEX(Curves!$A$12:$AZ$907,$BZ455,DM455)</f>
        <v>#N/A</v>
      </c>
      <c r="BG455" s="31"/>
      <c r="BH455" s="31" t="e">
        <f aca="false">INDEX(Curves!$A$12:$AZ$907,$BZ455,DO455)</f>
        <v>#N/A</v>
      </c>
      <c r="BI455" s="31" t="e">
        <f aca="false">INDEX(Curves!$A$12:$AZ$907,$BZ455,DP455)</f>
        <v>#N/A</v>
      </c>
      <c r="BJ455" s="31" t="e">
        <f aca="false">INDEX(Curves!$A$12:$AZ$907,$BZ455,DQ455)</f>
        <v>#N/A</v>
      </c>
      <c r="BK455" s="0"/>
      <c r="BL455" s="0"/>
      <c r="BM455" s="51" t="n">
        <f aca="false">BM454</f>
        <v>35916</v>
      </c>
      <c r="BN455" s="51" t="n">
        <f aca="false">EOMONTH(BM455,1)</f>
        <v>35976</v>
      </c>
      <c r="BO455" s="51" t="n">
        <f aca="false">EOMONTH(BN455,1)</f>
        <v>36007</v>
      </c>
      <c r="BP455" s="51" t="n">
        <f aca="false">EOMONTH(BO455,1)</f>
        <v>36038</v>
      </c>
      <c r="BQ455" s="51" t="n">
        <f aca="false">EOMONTH(BP455,1)</f>
        <v>36068</v>
      </c>
      <c r="BR455" s="51" t="n">
        <f aca="false">EOMONTH(BQ455,1)</f>
        <v>36099</v>
      </c>
      <c r="BS455" s="51" t="n">
        <f aca="false">EOMONTH(BR455,1)</f>
        <v>36129</v>
      </c>
      <c r="BT455" s="51" t="n">
        <f aca="false">EOMONTH(BS455,1)</f>
        <v>36160</v>
      </c>
      <c r="BU455" s="51" t="n">
        <f aca="false">EOMONTH(BT455,1)</f>
        <v>36191</v>
      </c>
      <c r="BV455" s="51" t="n">
        <f aca="false">EOMONTH(BU455,1)</f>
        <v>36219</v>
      </c>
      <c r="BW455" s="51" t="n">
        <f aca="false">EOMONTH(BV455,1)</f>
        <v>36250</v>
      </c>
      <c r="BX455" s="52"/>
      <c r="BZ455" s="34" t="e">
        <f aca="false">MATCH(C455,Curves!$C$12:$C$433,0)</f>
        <v>#N/A</v>
      </c>
      <c r="CA455" s="34" t="n">
        <f aca="false">MATCH(CONCATENATE("NG ",TEXT($BM455,"mmm-yyyy")),Curves!$11:$11,0)</f>
        <v>20</v>
      </c>
      <c r="CB455" s="34" t="n">
        <f aca="false">MATCH(CONCATENATE("B ",TEXT($BM455,"mmm-yyyy")),Curves!$11:$11,0)</f>
        <v>8</v>
      </c>
      <c r="CC455" s="34" t="n">
        <f aca="false">MATCH(CONCATENATE("DISC ",TEXT($BM455,"mmm-yyyy")),Curves!$11:$11,0)</f>
        <v>32</v>
      </c>
      <c r="CD455" s="34"/>
      <c r="CE455" s="34" t="n">
        <f aca="false">MATCH(CONCATENATE("NG ",TEXT($BN455,"mmm-yyyy")),Curves!$11:$11,0)</f>
        <v>21</v>
      </c>
      <c r="CF455" s="34" t="n">
        <f aca="false">MATCH(CONCATENATE("B ",TEXT($BN455,"mmm-yyyy")),Curves!$11:$11,0)</f>
        <v>9</v>
      </c>
      <c r="CG455" s="34" t="n">
        <f aca="false">MATCH(CONCATENATE("DISC ",TEXT($BN455,"mmm-yyyy")),Curves!$11:$11,0)</f>
        <v>33</v>
      </c>
      <c r="CH455" s="34"/>
      <c r="CI455" s="34" t="n">
        <f aca="false">MATCH(CONCATENATE("NG ",TEXT($BO455,"mmm-yyyy")),Curves!$11:$11,0)</f>
        <v>22</v>
      </c>
      <c r="CJ455" s="34" t="n">
        <f aca="false">MATCH(CONCATENATE("B ",TEXT($BO455,"mmm-yyyy")),Curves!$11:$11,0)</f>
        <v>10</v>
      </c>
      <c r="CK455" s="34" t="n">
        <f aca="false">MATCH(CONCATENATE("DISC ",TEXT($BO455,"mmm-yyyy")),Curves!$11:$11,0)</f>
        <v>34</v>
      </c>
      <c r="CL455" s="34"/>
      <c r="CM455" s="34" t="n">
        <f aca="false">MATCH(CONCATENATE("NG ",TEXT($BP455,"mmm-yyyy")),Curves!$11:$11,0)</f>
        <v>23</v>
      </c>
      <c r="CN455" s="34" t="n">
        <f aca="false">MATCH(CONCATENATE("B ",TEXT($BP455,"mmm-yyyy")),Curves!$11:$11,0)</f>
        <v>11</v>
      </c>
      <c r="CO455" s="34" t="n">
        <f aca="false">MATCH(CONCATENATE("DISC ",TEXT($BP455,"mmm-yyyy")),Curves!$11:$11,0)</f>
        <v>35</v>
      </c>
      <c r="CP455" s="34"/>
      <c r="CQ455" s="34" t="n">
        <f aca="false">MATCH(CONCATENATE("NG ",TEXT($BQ455,"mmm-yyyy")),Curves!$11:$11,0)</f>
        <v>24</v>
      </c>
      <c r="CR455" s="34" t="n">
        <f aca="false">MATCH(CONCATENATE("B ",TEXT($BQ455,"mmm-yyyy")),Curves!$11:$11,0)</f>
        <v>12</v>
      </c>
      <c r="CS455" s="34" t="n">
        <f aca="false">MATCH(CONCATENATE("DISC ",TEXT($BQ455,"mmm-yyyy")),Curves!$11:$11,0)</f>
        <v>36</v>
      </c>
      <c r="CT455" s="34"/>
      <c r="CU455" s="34" t="n">
        <f aca="false">MATCH(CONCATENATE("NG ",TEXT($BR455,"mmm-yyyy")),Curves!$11:$11,0)</f>
        <v>25</v>
      </c>
      <c r="CV455" s="34" t="n">
        <f aca="false">MATCH(CONCATENATE("B ",TEXT($BR455,"mmm-yyyy")),Curves!$11:$11,0)</f>
        <v>13</v>
      </c>
      <c r="CW455" s="34" t="n">
        <f aca="false">MATCH(CONCATENATE("DISC ",TEXT($BR455,"mmm-yyyy")),Curves!$11:$11,0)</f>
        <v>37</v>
      </c>
      <c r="CX455" s="34"/>
      <c r="CY455" s="34" t="n">
        <f aca="false">MATCH(CONCATENATE("NG ",TEXT($BS455,"mmm-yyyy")),Curves!$11:$11,0)</f>
        <v>26</v>
      </c>
      <c r="CZ455" s="34" t="n">
        <f aca="false">MATCH(CONCATENATE("B ",TEXT($BS455,"mmm-yyyy")),Curves!$11:$11,0)</f>
        <v>14</v>
      </c>
      <c r="DA455" s="34" t="n">
        <f aca="false">MATCH(CONCATENATE("DISC ",TEXT($BS455,"mmm-yyyy")),Curves!$11:$11,0)</f>
        <v>38</v>
      </c>
      <c r="DB455" s="34"/>
      <c r="DC455" s="34" t="n">
        <f aca="false">MATCH(CONCATENATE("NG ",TEXT($BT455,"mmm-yyyy")),Curves!$11:$11,0)</f>
        <v>27</v>
      </c>
      <c r="DD455" s="34" t="n">
        <f aca="false">MATCH(CONCATENATE("B ",TEXT($BT455,"mmm-yyyy")),Curves!$11:$11,0)</f>
        <v>15</v>
      </c>
      <c r="DE455" s="34" t="n">
        <f aca="false">MATCH(CONCATENATE("DISC ",TEXT($BT455,"mmm-yyyy")),Curves!$11:$11,0)</f>
        <v>39</v>
      </c>
      <c r="DF455" s="34"/>
      <c r="DG455" s="34" t="n">
        <f aca="false">MATCH(CONCATENATE("NG ",TEXT($BU455,"mmm-yyyy")),Curves!$11:$11,0)</f>
        <v>28</v>
      </c>
      <c r="DH455" s="34" t="n">
        <f aca="false">MATCH(CONCATENATE("B ",TEXT($BU455,"mmm-yyyy")),Curves!$11:$11,0)</f>
        <v>16</v>
      </c>
      <c r="DI455" s="34" t="n">
        <f aca="false">MATCH(CONCATENATE("DISC ",TEXT($BU455,"mmm-yyyy")),Curves!$11:$11,0)</f>
        <v>40</v>
      </c>
      <c r="DK455" s="34" t="n">
        <f aca="false">MATCH(CONCATENATE("NG ",TEXT($BV455,"mmm-yyyy")),Curves!$11:$11,0)</f>
        <v>29</v>
      </c>
      <c r="DL455" s="34" t="n">
        <f aca="false">MATCH(CONCATENATE("B ",TEXT($BV455,"mmm-yyyy")),Curves!$11:$11,0)</f>
        <v>17</v>
      </c>
      <c r="DM455" s="34" t="n">
        <f aca="false">MATCH(CONCATENATE("DISC ",TEXT($BV455,"mmm-yyyy")),Curves!$11:$11,0)</f>
        <v>41</v>
      </c>
      <c r="DO455" s="34" t="n">
        <f aca="false">MATCH(CONCATENATE("NG ",TEXT($BW455,"mmm-yyyy")),Curves!$11:$11,0)</f>
        <v>30</v>
      </c>
      <c r="DP455" s="34" t="n">
        <f aca="false">MATCH(CONCATENATE("B ",TEXT($BW455,"mmm-yyyy")),Curves!$11:$11,0)</f>
        <v>18</v>
      </c>
      <c r="DQ455" s="34" t="n">
        <f aca="false">MATCH(CONCATENATE("DISC ",TEXT($BW455,"mmm-yyyy")),Curves!$11:$11,0)</f>
        <v>42</v>
      </c>
    </row>
    <row r="456" customFormat="false" ht="12.75" hidden="false" customHeight="false" outlineLevel="0" collapsed="false">
      <c r="B456" s="26" t="str">
        <f aca="false">IF(C456&lt;&gt;"",IF(C456&gt;=(WORKDAY(EOMONTH(C456,0)+1,-2)),EOMONTH(EOMONTH(C456,0)+1,0)+1,EOMONTH(C456,0)+1),"")</f>
        <v/>
      </c>
      <c r="C456" s="45" t="str">
        <f aca="false">IF(Curves!C465&lt;&gt;"",Curves!C465,"")</f>
        <v/>
      </c>
      <c r="D456" s="46"/>
      <c r="E456" s="47" t="e">
        <f aca="false">(T456+U456)*V456</f>
        <v>#N/A</v>
      </c>
      <c r="F456" s="47" t="e">
        <f aca="false">(X456+Y456)*Z456</f>
        <v>#N/A</v>
      </c>
      <c r="G456" s="47" t="e">
        <f aca="false">(AB456+AC456)*AD456</f>
        <v>#N/A</v>
      </c>
      <c r="H456" s="47" t="e">
        <f aca="false">(AF456+AG456)*AH456</f>
        <v>#N/A</v>
      </c>
      <c r="I456" s="47" t="e">
        <f aca="false">(AJ456+AK456)*AL456</f>
        <v>#N/A</v>
      </c>
      <c r="J456" s="47" t="e">
        <f aca="false">(AN456+AO456)*AP456</f>
        <v>#N/A</v>
      </c>
      <c r="K456" s="47" t="e">
        <f aca="false">(AR456+AS456)*AT456</f>
        <v>#N/A</v>
      </c>
      <c r="L456" s="47" t="e">
        <f aca="false">(AV456+AW456)*AX456</f>
        <v>#N/A</v>
      </c>
      <c r="M456" s="47" t="e">
        <f aca="false">(AZ456+BA456)*BB456</f>
        <v>#N/A</v>
      </c>
      <c r="N456" s="47" t="e">
        <f aca="false">(BD456+BE456)*BF456</f>
        <v>#N/A</v>
      </c>
      <c r="O456" s="48" t="e">
        <f aca="false">(BH456+BI456)*BJ456</f>
        <v>#N/A</v>
      </c>
      <c r="P456" s="49" t="e">
        <f aca="false">MAX(E456:O456)</f>
        <v>#N/A</v>
      </c>
      <c r="Q456" s="49" t="e">
        <f aca="false">MIN(O456)</f>
        <v>#N/A</v>
      </c>
      <c r="R456" s="50" t="e">
        <f aca="false">P456-Q456</f>
        <v>#N/A</v>
      </c>
      <c r="T456" s="31" t="e">
        <f aca="false">INDEX(Curves!$A$12:$AZ$907,$BZ456,CA456)</f>
        <v>#N/A</v>
      </c>
      <c r="U456" s="31" t="e">
        <f aca="false">INDEX(Curves!$A$12:$AZ$907,$BZ456,CB456)</f>
        <v>#N/A</v>
      </c>
      <c r="V456" s="31" t="e">
        <f aca="false">INDEX(Curves!$A$12:$AZ$907,$BZ456,CC456)</f>
        <v>#N/A</v>
      </c>
      <c r="W456" s="31"/>
      <c r="X456" s="31" t="e">
        <f aca="false">INDEX(Curves!$A$12:$AZ$907,$BZ456,CE456)</f>
        <v>#N/A</v>
      </c>
      <c r="Y456" s="31" t="e">
        <f aca="false">INDEX(Curves!$A$12:$AZ$907,$BZ456,CF456)</f>
        <v>#N/A</v>
      </c>
      <c r="Z456" s="31" t="e">
        <f aca="false">INDEX(Curves!$A$12:$AZ$907,$BZ456,CG456)</f>
        <v>#N/A</v>
      </c>
      <c r="AA456" s="31"/>
      <c r="AB456" s="31" t="e">
        <f aca="false">INDEX(Curves!$A$12:$AZ$907,$BZ456,CI456)</f>
        <v>#N/A</v>
      </c>
      <c r="AC456" s="31" t="e">
        <f aca="false">INDEX(Curves!$A$12:$AZ$907,$BZ456,CJ456)</f>
        <v>#N/A</v>
      </c>
      <c r="AD456" s="31" t="e">
        <f aca="false">INDEX(Curves!$A$12:$AZ$907,$BZ456,CK456)</f>
        <v>#N/A</v>
      </c>
      <c r="AE456" s="31"/>
      <c r="AF456" s="31" t="e">
        <f aca="false">INDEX(Curves!$A$12:$AZ$907,$BZ456,CM456)</f>
        <v>#N/A</v>
      </c>
      <c r="AG456" s="31" t="e">
        <f aca="false">INDEX(Curves!$A$12:$AZ$907,$BZ456,CN456)</f>
        <v>#N/A</v>
      </c>
      <c r="AH456" s="31" t="e">
        <f aca="false">INDEX(Curves!$A$12:$AZ$907,$BZ456,CO456)</f>
        <v>#N/A</v>
      </c>
      <c r="AI456" s="31"/>
      <c r="AJ456" s="31" t="e">
        <f aca="false">INDEX(Curves!$A$12:$AZ$907,$BZ456,CQ456)</f>
        <v>#N/A</v>
      </c>
      <c r="AK456" s="31" t="e">
        <f aca="false">INDEX(Curves!$A$12:$AZ$907,$BZ456,CR456)</f>
        <v>#N/A</v>
      </c>
      <c r="AL456" s="31" t="e">
        <f aca="false">INDEX(Curves!$A$12:$AZ$907,$BZ456,CS456)</f>
        <v>#N/A</v>
      </c>
      <c r="AM456" s="31"/>
      <c r="AN456" s="31" t="e">
        <f aca="false">INDEX(Curves!$A$12:$AZ$907,$BZ456,CU456)</f>
        <v>#N/A</v>
      </c>
      <c r="AO456" s="31" t="e">
        <f aca="false">INDEX(Curves!$A$12:$AZ$907,$BZ456,CV456)</f>
        <v>#N/A</v>
      </c>
      <c r="AP456" s="31" t="e">
        <f aca="false">INDEX(Curves!$A$12:$AZ$907,$BZ456,CW456)</f>
        <v>#N/A</v>
      </c>
      <c r="AQ456" s="31"/>
      <c r="AR456" s="31" t="e">
        <f aca="false">INDEX(Curves!$A$12:$AZ$907,$BZ456,CY456)</f>
        <v>#N/A</v>
      </c>
      <c r="AS456" s="31" t="e">
        <f aca="false">INDEX(Curves!$A$12:$AZ$907,$BZ456,CZ456)</f>
        <v>#N/A</v>
      </c>
      <c r="AT456" s="31" t="e">
        <f aca="false">INDEX(Curves!$A$12:$AZ$907,$BZ456,DA456)</f>
        <v>#N/A</v>
      </c>
      <c r="AU456" s="31"/>
      <c r="AV456" s="31" t="e">
        <f aca="false">INDEX(Curves!$A$12:$AZ$907,$BZ456,DC456)</f>
        <v>#N/A</v>
      </c>
      <c r="AW456" s="31" t="e">
        <f aca="false">INDEX(Curves!$A$12:$AZ$907,$BZ456,DD456)</f>
        <v>#N/A</v>
      </c>
      <c r="AX456" s="31" t="e">
        <f aca="false">INDEX(Curves!$A$12:$AZ$907,$BZ456,DE456)</f>
        <v>#N/A</v>
      </c>
      <c r="AY456" s="31"/>
      <c r="AZ456" s="31" t="e">
        <f aca="false">INDEX(Curves!$A$12:$AZ$907,$BZ456,DG456)</f>
        <v>#N/A</v>
      </c>
      <c r="BA456" s="31" t="e">
        <f aca="false">INDEX(Curves!$A$12:$AZ$907,$BZ456,DH456)</f>
        <v>#N/A</v>
      </c>
      <c r="BB456" s="31" t="e">
        <f aca="false">INDEX(Curves!$A$12:$AZ$907,$BZ456,DI456)</f>
        <v>#N/A</v>
      </c>
      <c r="BC456" s="31"/>
      <c r="BD456" s="31" t="e">
        <f aca="false">INDEX(Curves!$A$12:$AZ$907,$BZ456,DK456)</f>
        <v>#N/A</v>
      </c>
      <c r="BE456" s="31" t="e">
        <f aca="false">INDEX(Curves!$A$12:$AZ$907,$BZ456,DL456)</f>
        <v>#N/A</v>
      </c>
      <c r="BF456" s="31" t="e">
        <f aca="false">INDEX(Curves!$A$12:$AZ$907,$BZ456,DM456)</f>
        <v>#N/A</v>
      </c>
      <c r="BG456" s="31"/>
      <c r="BH456" s="31" t="e">
        <f aca="false">INDEX(Curves!$A$12:$AZ$907,$BZ456,DO456)</f>
        <v>#N/A</v>
      </c>
      <c r="BI456" s="31" t="e">
        <f aca="false">INDEX(Curves!$A$12:$AZ$907,$BZ456,DP456)</f>
        <v>#N/A</v>
      </c>
      <c r="BJ456" s="31" t="e">
        <f aca="false">INDEX(Curves!$A$12:$AZ$907,$BZ456,DQ456)</f>
        <v>#N/A</v>
      </c>
      <c r="BK456" s="0"/>
      <c r="BL456" s="0"/>
      <c r="BM456" s="51" t="n">
        <f aca="false">BM455</f>
        <v>35916</v>
      </c>
      <c r="BN456" s="51" t="n">
        <f aca="false">EOMONTH(BM456,1)</f>
        <v>35976</v>
      </c>
      <c r="BO456" s="51" t="n">
        <f aca="false">EOMONTH(BN456,1)</f>
        <v>36007</v>
      </c>
      <c r="BP456" s="51" t="n">
        <f aca="false">EOMONTH(BO456,1)</f>
        <v>36038</v>
      </c>
      <c r="BQ456" s="51" t="n">
        <f aca="false">EOMONTH(BP456,1)</f>
        <v>36068</v>
      </c>
      <c r="BR456" s="51" t="n">
        <f aca="false">EOMONTH(BQ456,1)</f>
        <v>36099</v>
      </c>
      <c r="BS456" s="51" t="n">
        <f aca="false">EOMONTH(BR456,1)</f>
        <v>36129</v>
      </c>
      <c r="BT456" s="51" t="n">
        <f aca="false">EOMONTH(BS456,1)</f>
        <v>36160</v>
      </c>
      <c r="BU456" s="51" t="n">
        <f aca="false">EOMONTH(BT456,1)</f>
        <v>36191</v>
      </c>
      <c r="BV456" s="51" t="n">
        <f aca="false">EOMONTH(BU456,1)</f>
        <v>36219</v>
      </c>
      <c r="BW456" s="51" t="n">
        <f aca="false">EOMONTH(BV456,1)</f>
        <v>36250</v>
      </c>
      <c r="BX456" s="52"/>
      <c r="BZ456" s="34" t="e">
        <f aca="false">MATCH(C456,Curves!$C$12:$C$433,0)</f>
        <v>#N/A</v>
      </c>
      <c r="CA456" s="34" t="n">
        <f aca="false">MATCH(CONCATENATE("NG ",TEXT($BM456,"mmm-yyyy")),Curves!$11:$11,0)</f>
        <v>20</v>
      </c>
      <c r="CB456" s="34" t="n">
        <f aca="false">MATCH(CONCATENATE("B ",TEXT($BM456,"mmm-yyyy")),Curves!$11:$11,0)</f>
        <v>8</v>
      </c>
      <c r="CC456" s="34" t="n">
        <f aca="false">MATCH(CONCATENATE("DISC ",TEXT($BM456,"mmm-yyyy")),Curves!$11:$11,0)</f>
        <v>32</v>
      </c>
      <c r="CD456" s="34"/>
      <c r="CE456" s="34" t="n">
        <f aca="false">MATCH(CONCATENATE("NG ",TEXT($BN456,"mmm-yyyy")),Curves!$11:$11,0)</f>
        <v>21</v>
      </c>
      <c r="CF456" s="34" t="n">
        <f aca="false">MATCH(CONCATENATE("B ",TEXT($BN456,"mmm-yyyy")),Curves!$11:$11,0)</f>
        <v>9</v>
      </c>
      <c r="CG456" s="34" t="n">
        <f aca="false">MATCH(CONCATENATE("DISC ",TEXT($BN456,"mmm-yyyy")),Curves!$11:$11,0)</f>
        <v>33</v>
      </c>
      <c r="CH456" s="34"/>
      <c r="CI456" s="34" t="n">
        <f aca="false">MATCH(CONCATENATE("NG ",TEXT($BO456,"mmm-yyyy")),Curves!$11:$11,0)</f>
        <v>22</v>
      </c>
      <c r="CJ456" s="34" t="n">
        <f aca="false">MATCH(CONCATENATE("B ",TEXT($BO456,"mmm-yyyy")),Curves!$11:$11,0)</f>
        <v>10</v>
      </c>
      <c r="CK456" s="34" t="n">
        <f aca="false">MATCH(CONCATENATE("DISC ",TEXT($BO456,"mmm-yyyy")),Curves!$11:$11,0)</f>
        <v>34</v>
      </c>
      <c r="CL456" s="34"/>
      <c r="CM456" s="34" t="n">
        <f aca="false">MATCH(CONCATENATE("NG ",TEXT($BP456,"mmm-yyyy")),Curves!$11:$11,0)</f>
        <v>23</v>
      </c>
      <c r="CN456" s="34" t="n">
        <f aca="false">MATCH(CONCATENATE("B ",TEXT($BP456,"mmm-yyyy")),Curves!$11:$11,0)</f>
        <v>11</v>
      </c>
      <c r="CO456" s="34" t="n">
        <f aca="false">MATCH(CONCATENATE("DISC ",TEXT($BP456,"mmm-yyyy")),Curves!$11:$11,0)</f>
        <v>35</v>
      </c>
      <c r="CP456" s="34"/>
      <c r="CQ456" s="34" t="n">
        <f aca="false">MATCH(CONCATENATE("NG ",TEXT($BQ456,"mmm-yyyy")),Curves!$11:$11,0)</f>
        <v>24</v>
      </c>
      <c r="CR456" s="34" t="n">
        <f aca="false">MATCH(CONCATENATE("B ",TEXT($BQ456,"mmm-yyyy")),Curves!$11:$11,0)</f>
        <v>12</v>
      </c>
      <c r="CS456" s="34" t="n">
        <f aca="false">MATCH(CONCATENATE("DISC ",TEXT($BQ456,"mmm-yyyy")),Curves!$11:$11,0)</f>
        <v>36</v>
      </c>
      <c r="CT456" s="34"/>
      <c r="CU456" s="34" t="n">
        <f aca="false">MATCH(CONCATENATE("NG ",TEXT($BR456,"mmm-yyyy")),Curves!$11:$11,0)</f>
        <v>25</v>
      </c>
      <c r="CV456" s="34" t="n">
        <f aca="false">MATCH(CONCATENATE("B ",TEXT($BR456,"mmm-yyyy")),Curves!$11:$11,0)</f>
        <v>13</v>
      </c>
      <c r="CW456" s="34" t="n">
        <f aca="false">MATCH(CONCATENATE("DISC ",TEXT($BR456,"mmm-yyyy")),Curves!$11:$11,0)</f>
        <v>37</v>
      </c>
      <c r="CX456" s="34"/>
      <c r="CY456" s="34" t="n">
        <f aca="false">MATCH(CONCATENATE("NG ",TEXT($BS456,"mmm-yyyy")),Curves!$11:$11,0)</f>
        <v>26</v>
      </c>
      <c r="CZ456" s="34" t="n">
        <f aca="false">MATCH(CONCATENATE("B ",TEXT($BS456,"mmm-yyyy")),Curves!$11:$11,0)</f>
        <v>14</v>
      </c>
      <c r="DA456" s="34" t="n">
        <f aca="false">MATCH(CONCATENATE("DISC ",TEXT($BS456,"mmm-yyyy")),Curves!$11:$11,0)</f>
        <v>38</v>
      </c>
      <c r="DB456" s="34"/>
      <c r="DC456" s="34" t="n">
        <f aca="false">MATCH(CONCATENATE("NG ",TEXT($BT456,"mmm-yyyy")),Curves!$11:$11,0)</f>
        <v>27</v>
      </c>
      <c r="DD456" s="34" t="n">
        <f aca="false">MATCH(CONCATENATE("B ",TEXT($BT456,"mmm-yyyy")),Curves!$11:$11,0)</f>
        <v>15</v>
      </c>
      <c r="DE456" s="34" t="n">
        <f aca="false">MATCH(CONCATENATE("DISC ",TEXT($BT456,"mmm-yyyy")),Curves!$11:$11,0)</f>
        <v>39</v>
      </c>
      <c r="DF456" s="34"/>
      <c r="DG456" s="34" t="n">
        <f aca="false">MATCH(CONCATENATE("NG ",TEXT($BU456,"mmm-yyyy")),Curves!$11:$11,0)</f>
        <v>28</v>
      </c>
      <c r="DH456" s="34" t="n">
        <f aca="false">MATCH(CONCATENATE("B ",TEXT($BU456,"mmm-yyyy")),Curves!$11:$11,0)</f>
        <v>16</v>
      </c>
      <c r="DI456" s="34" t="n">
        <f aca="false">MATCH(CONCATENATE("DISC ",TEXT($BU456,"mmm-yyyy")),Curves!$11:$11,0)</f>
        <v>40</v>
      </c>
      <c r="DK456" s="34" t="n">
        <f aca="false">MATCH(CONCATENATE("NG ",TEXT($BV456,"mmm-yyyy")),Curves!$11:$11,0)</f>
        <v>29</v>
      </c>
      <c r="DL456" s="34" t="n">
        <f aca="false">MATCH(CONCATENATE("B ",TEXT($BV456,"mmm-yyyy")),Curves!$11:$11,0)</f>
        <v>17</v>
      </c>
      <c r="DM456" s="34" t="n">
        <f aca="false">MATCH(CONCATENATE("DISC ",TEXT($BV456,"mmm-yyyy")),Curves!$11:$11,0)</f>
        <v>41</v>
      </c>
      <c r="DO456" s="34" t="n">
        <f aca="false">MATCH(CONCATENATE("NG ",TEXT($BW456,"mmm-yyyy")),Curves!$11:$11,0)</f>
        <v>30</v>
      </c>
      <c r="DP456" s="34" t="n">
        <f aca="false">MATCH(CONCATENATE("B ",TEXT($BW456,"mmm-yyyy")),Curves!$11:$11,0)</f>
        <v>18</v>
      </c>
      <c r="DQ456" s="34" t="n">
        <f aca="false">MATCH(CONCATENATE("DISC ",TEXT($BW456,"mmm-yyyy")),Curves!$11:$11,0)</f>
        <v>42</v>
      </c>
    </row>
    <row r="457" customFormat="false" ht="12.75" hidden="false" customHeight="false" outlineLevel="0" collapsed="false">
      <c r="B457" s="26" t="str">
        <f aca="false">IF(C457&lt;&gt;"",IF(C457&gt;=(WORKDAY(EOMONTH(C457,0)+1,-2)),EOMONTH(EOMONTH(C457,0)+1,0)+1,EOMONTH(C457,0)+1),"")</f>
        <v/>
      </c>
      <c r="C457" s="45" t="str">
        <f aca="false">IF(Curves!C466&lt;&gt;"",Curves!C466,"")</f>
        <v/>
      </c>
      <c r="D457" s="46"/>
      <c r="E457" s="47" t="e">
        <f aca="false">(T457+U457)*V457</f>
        <v>#N/A</v>
      </c>
      <c r="F457" s="47" t="e">
        <f aca="false">(X457+Y457)*Z457</f>
        <v>#N/A</v>
      </c>
      <c r="G457" s="47" t="e">
        <f aca="false">(AB457+AC457)*AD457</f>
        <v>#N/A</v>
      </c>
      <c r="H457" s="47" t="e">
        <f aca="false">(AF457+AG457)*AH457</f>
        <v>#N/A</v>
      </c>
      <c r="I457" s="47" t="e">
        <f aca="false">(AJ457+AK457)*AL457</f>
        <v>#N/A</v>
      </c>
      <c r="J457" s="47" t="e">
        <f aca="false">(AN457+AO457)*AP457</f>
        <v>#N/A</v>
      </c>
      <c r="K457" s="47" t="e">
        <f aca="false">(AR457+AS457)*AT457</f>
        <v>#N/A</v>
      </c>
      <c r="L457" s="47" t="e">
        <f aca="false">(AV457+AW457)*AX457</f>
        <v>#N/A</v>
      </c>
      <c r="M457" s="47" t="e">
        <f aca="false">(AZ457+BA457)*BB457</f>
        <v>#N/A</v>
      </c>
      <c r="N457" s="47" t="e">
        <f aca="false">(BD457+BE457)*BF457</f>
        <v>#N/A</v>
      </c>
      <c r="O457" s="48" t="e">
        <f aca="false">(BH457+BI457)*BJ457</f>
        <v>#N/A</v>
      </c>
      <c r="P457" s="49" t="e">
        <f aca="false">MAX(E457:O457)</f>
        <v>#N/A</v>
      </c>
      <c r="Q457" s="49" t="e">
        <f aca="false">MIN(O457)</f>
        <v>#N/A</v>
      </c>
      <c r="R457" s="50" t="e">
        <f aca="false">P457-Q457</f>
        <v>#N/A</v>
      </c>
      <c r="T457" s="31" t="e">
        <f aca="false">INDEX(Curves!$A$12:$AZ$907,$BZ457,CA457)</f>
        <v>#N/A</v>
      </c>
      <c r="U457" s="31" t="e">
        <f aca="false">INDEX(Curves!$A$12:$AZ$907,$BZ457,CB457)</f>
        <v>#N/A</v>
      </c>
      <c r="V457" s="31" t="e">
        <f aca="false">INDEX(Curves!$A$12:$AZ$907,$BZ457,CC457)</f>
        <v>#N/A</v>
      </c>
      <c r="W457" s="31"/>
      <c r="X457" s="31" t="e">
        <f aca="false">INDEX(Curves!$A$12:$AZ$907,$BZ457,CE457)</f>
        <v>#N/A</v>
      </c>
      <c r="Y457" s="31" t="e">
        <f aca="false">INDEX(Curves!$A$12:$AZ$907,$BZ457,CF457)</f>
        <v>#N/A</v>
      </c>
      <c r="Z457" s="31" t="e">
        <f aca="false">INDEX(Curves!$A$12:$AZ$907,$BZ457,CG457)</f>
        <v>#N/A</v>
      </c>
      <c r="AA457" s="31"/>
      <c r="AB457" s="31" t="e">
        <f aca="false">INDEX(Curves!$A$12:$AZ$907,$BZ457,CI457)</f>
        <v>#N/A</v>
      </c>
      <c r="AC457" s="31" t="e">
        <f aca="false">INDEX(Curves!$A$12:$AZ$907,$BZ457,CJ457)</f>
        <v>#N/A</v>
      </c>
      <c r="AD457" s="31" t="e">
        <f aca="false">INDEX(Curves!$A$12:$AZ$907,$BZ457,CK457)</f>
        <v>#N/A</v>
      </c>
      <c r="AE457" s="31"/>
      <c r="AF457" s="31" t="e">
        <f aca="false">INDEX(Curves!$A$12:$AZ$907,$BZ457,CM457)</f>
        <v>#N/A</v>
      </c>
      <c r="AG457" s="31" t="e">
        <f aca="false">INDEX(Curves!$A$12:$AZ$907,$BZ457,CN457)</f>
        <v>#N/A</v>
      </c>
      <c r="AH457" s="31" t="e">
        <f aca="false">INDEX(Curves!$A$12:$AZ$907,$BZ457,CO457)</f>
        <v>#N/A</v>
      </c>
      <c r="AI457" s="31"/>
      <c r="AJ457" s="31" t="e">
        <f aca="false">INDEX(Curves!$A$12:$AZ$907,$BZ457,CQ457)</f>
        <v>#N/A</v>
      </c>
      <c r="AK457" s="31" t="e">
        <f aca="false">INDEX(Curves!$A$12:$AZ$907,$BZ457,CR457)</f>
        <v>#N/A</v>
      </c>
      <c r="AL457" s="31" t="e">
        <f aca="false">INDEX(Curves!$A$12:$AZ$907,$BZ457,CS457)</f>
        <v>#N/A</v>
      </c>
      <c r="AM457" s="31"/>
      <c r="AN457" s="31" t="e">
        <f aca="false">INDEX(Curves!$A$12:$AZ$907,$BZ457,CU457)</f>
        <v>#N/A</v>
      </c>
      <c r="AO457" s="31" t="e">
        <f aca="false">INDEX(Curves!$A$12:$AZ$907,$BZ457,CV457)</f>
        <v>#N/A</v>
      </c>
      <c r="AP457" s="31" t="e">
        <f aca="false">INDEX(Curves!$A$12:$AZ$907,$BZ457,CW457)</f>
        <v>#N/A</v>
      </c>
      <c r="AQ457" s="31"/>
      <c r="AR457" s="31" t="e">
        <f aca="false">INDEX(Curves!$A$12:$AZ$907,$BZ457,CY457)</f>
        <v>#N/A</v>
      </c>
      <c r="AS457" s="31" t="e">
        <f aca="false">INDEX(Curves!$A$12:$AZ$907,$BZ457,CZ457)</f>
        <v>#N/A</v>
      </c>
      <c r="AT457" s="31" t="e">
        <f aca="false">INDEX(Curves!$A$12:$AZ$907,$BZ457,DA457)</f>
        <v>#N/A</v>
      </c>
      <c r="AU457" s="31"/>
      <c r="AV457" s="31" t="e">
        <f aca="false">INDEX(Curves!$A$12:$AZ$907,$BZ457,DC457)</f>
        <v>#N/A</v>
      </c>
      <c r="AW457" s="31" t="e">
        <f aca="false">INDEX(Curves!$A$12:$AZ$907,$BZ457,DD457)</f>
        <v>#N/A</v>
      </c>
      <c r="AX457" s="31" t="e">
        <f aca="false">INDEX(Curves!$A$12:$AZ$907,$BZ457,DE457)</f>
        <v>#N/A</v>
      </c>
      <c r="AY457" s="31"/>
      <c r="AZ457" s="31" t="e">
        <f aca="false">INDEX(Curves!$A$12:$AZ$907,$BZ457,DG457)</f>
        <v>#N/A</v>
      </c>
      <c r="BA457" s="31" t="e">
        <f aca="false">INDEX(Curves!$A$12:$AZ$907,$BZ457,DH457)</f>
        <v>#N/A</v>
      </c>
      <c r="BB457" s="31" t="e">
        <f aca="false">INDEX(Curves!$A$12:$AZ$907,$BZ457,DI457)</f>
        <v>#N/A</v>
      </c>
      <c r="BC457" s="31"/>
      <c r="BD457" s="31" t="e">
        <f aca="false">INDEX(Curves!$A$12:$AZ$907,$BZ457,DK457)</f>
        <v>#N/A</v>
      </c>
      <c r="BE457" s="31" t="e">
        <f aca="false">INDEX(Curves!$A$12:$AZ$907,$BZ457,DL457)</f>
        <v>#N/A</v>
      </c>
      <c r="BF457" s="31" t="e">
        <f aca="false">INDEX(Curves!$A$12:$AZ$907,$BZ457,DM457)</f>
        <v>#N/A</v>
      </c>
      <c r="BG457" s="31"/>
      <c r="BH457" s="31" t="e">
        <f aca="false">INDEX(Curves!$A$12:$AZ$907,$BZ457,DO457)</f>
        <v>#N/A</v>
      </c>
      <c r="BI457" s="31" t="e">
        <f aca="false">INDEX(Curves!$A$12:$AZ$907,$BZ457,DP457)</f>
        <v>#N/A</v>
      </c>
      <c r="BJ457" s="31" t="e">
        <f aca="false">INDEX(Curves!$A$12:$AZ$907,$BZ457,DQ457)</f>
        <v>#N/A</v>
      </c>
      <c r="BK457" s="0"/>
      <c r="BL457" s="0"/>
      <c r="BM457" s="51" t="n">
        <f aca="false">BM456</f>
        <v>35916</v>
      </c>
      <c r="BN457" s="51" t="n">
        <f aca="false">EOMONTH(BM457,1)</f>
        <v>35976</v>
      </c>
      <c r="BO457" s="51" t="n">
        <f aca="false">EOMONTH(BN457,1)</f>
        <v>36007</v>
      </c>
      <c r="BP457" s="51" t="n">
        <f aca="false">EOMONTH(BO457,1)</f>
        <v>36038</v>
      </c>
      <c r="BQ457" s="51" t="n">
        <f aca="false">EOMONTH(BP457,1)</f>
        <v>36068</v>
      </c>
      <c r="BR457" s="51" t="n">
        <f aca="false">EOMONTH(BQ457,1)</f>
        <v>36099</v>
      </c>
      <c r="BS457" s="51" t="n">
        <f aca="false">EOMONTH(BR457,1)</f>
        <v>36129</v>
      </c>
      <c r="BT457" s="51" t="n">
        <f aca="false">EOMONTH(BS457,1)</f>
        <v>36160</v>
      </c>
      <c r="BU457" s="51" t="n">
        <f aca="false">EOMONTH(BT457,1)</f>
        <v>36191</v>
      </c>
      <c r="BV457" s="51" t="n">
        <f aca="false">EOMONTH(BU457,1)</f>
        <v>36219</v>
      </c>
      <c r="BW457" s="51" t="n">
        <f aca="false">EOMONTH(BV457,1)</f>
        <v>36250</v>
      </c>
      <c r="BX457" s="52"/>
      <c r="BZ457" s="34" t="e">
        <f aca="false">MATCH(C457,Curves!$C$12:$C$433,0)</f>
        <v>#N/A</v>
      </c>
      <c r="CA457" s="34" t="n">
        <f aca="false">MATCH(CONCATENATE("NG ",TEXT($BM457,"mmm-yyyy")),Curves!$11:$11,0)</f>
        <v>20</v>
      </c>
      <c r="CB457" s="34" t="n">
        <f aca="false">MATCH(CONCATENATE("B ",TEXT($BM457,"mmm-yyyy")),Curves!$11:$11,0)</f>
        <v>8</v>
      </c>
      <c r="CC457" s="34" t="n">
        <f aca="false">MATCH(CONCATENATE("DISC ",TEXT($BM457,"mmm-yyyy")),Curves!$11:$11,0)</f>
        <v>32</v>
      </c>
      <c r="CD457" s="34"/>
      <c r="CE457" s="34" t="n">
        <f aca="false">MATCH(CONCATENATE("NG ",TEXT($BN457,"mmm-yyyy")),Curves!$11:$11,0)</f>
        <v>21</v>
      </c>
      <c r="CF457" s="34" t="n">
        <f aca="false">MATCH(CONCATENATE("B ",TEXT($BN457,"mmm-yyyy")),Curves!$11:$11,0)</f>
        <v>9</v>
      </c>
      <c r="CG457" s="34" t="n">
        <f aca="false">MATCH(CONCATENATE("DISC ",TEXT($BN457,"mmm-yyyy")),Curves!$11:$11,0)</f>
        <v>33</v>
      </c>
      <c r="CH457" s="34"/>
      <c r="CI457" s="34" t="n">
        <f aca="false">MATCH(CONCATENATE("NG ",TEXT($BO457,"mmm-yyyy")),Curves!$11:$11,0)</f>
        <v>22</v>
      </c>
      <c r="CJ457" s="34" t="n">
        <f aca="false">MATCH(CONCATENATE("B ",TEXT($BO457,"mmm-yyyy")),Curves!$11:$11,0)</f>
        <v>10</v>
      </c>
      <c r="CK457" s="34" t="n">
        <f aca="false">MATCH(CONCATENATE("DISC ",TEXT($BO457,"mmm-yyyy")),Curves!$11:$11,0)</f>
        <v>34</v>
      </c>
      <c r="CL457" s="34"/>
      <c r="CM457" s="34" t="n">
        <f aca="false">MATCH(CONCATENATE("NG ",TEXT($BP457,"mmm-yyyy")),Curves!$11:$11,0)</f>
        <v>23</v>
      </c>
      <c r="CN457" s="34" t="n">
        <f aca="false">MATCH(CONCATENATE("B ",TEXT($BP457,"mmm-yyyy")),Curves!$11:$11,0)</f>
        <v>11</v>
      </c>
      <c r="CO457" s="34" t="n">
        <f aca="false">MATCH(CONCATENATE("DISC ",TEXT($BP457,"mmm-yyyy")),Curves!$11:$11,0)</f>
        <v>35</v>
      </c>
      <c r="CP457" s="34"/>
      <c r="CQ457" s="34" t="n">
        <f aca="false">MATCH(CONCATENATE("NG ",TEXT($BQ457,"mmm-yyyy")),Curves!$11:$11,0)</f>
        <v>24</v>
      </c>
      <c r="CR457" s="34" t="n">
        <f aca="false">MATCH(CONCATENATE("B ",TEXT($BQ457,"mmm-yyyy")),Curves!$11:$11,0)</f>
        <v>12</v>
      </c>
      <c r="CS457" s="34" t="n">
        <f aca="false">MATCH(CONCATENATE("DISC ",TEXT($BQ457,"mmm-yyyy")),Curves!$11:$11,0)</f>
        <v>36</v>
      </c>
      <c r="CT457" s="34"/>
      <c r="CU457" s="34" t="n">
        <f aca="false">MATCH(CONCATENATE("NG ",TEXT($BR457,"mmm-yyyy")),Curves!$11:$11,0)</f>
        <v>25</v>
      </c>
      <c r="CV457" s="34" t="n">
        <f aca="false">MATCH(CONCATENATE("B ",TEXT($BR457,"mmm-yyyy")),Curves!$11:$11,0)</f>
        <v>13</v>
      </c>
      <c r="CW457" s="34" t="n">
        <f aca="false">MATCH(CONCATENATE("DISC ",TEXT($BR457,"mmm-yyyy")),Curves!$11:$11,0)</f>
        <v>37</v>
      </c>
      <c r="CX457" s="34"/>
      <c r="CY457" s="34" t="n">
        <f aca="false">MATCH(CONCATENATE("NG ",TEXT($BS457,"mmm-yyyy")),Curves!$11:$11,0)</f>
        <v>26</v>
      </c>
      <c r="CZ457" s="34" t="n">
        <f aca="false">MATCH(CONCATENATE("B ",TEXT($BS457,"mmm-yyyy")),Curves!$11:$11,0)</f>
        <v>14</v>
      </c>
      <c r="DA457" s="34" t="n">
        <f aca="false">MATCH(CONCATENATE("DISC ",TEXT($BS457,"mmm-yyyy")),Curves!$11:$11,0)</f>
        <v>38</v>
      </c>
      <c r="DB457" s="34"/>
      <c r="DC457" s="34" t="n">
        <f aca="false">MATCH(CONCATENATE("NG ",TEXT($BT457,"mmm-yyyy")),Curves!$11:$11,0)</f>
        <v>27</v>
      </c>
      <c r="DD457" s="34" t="n">
        <f aca="false">MATCH(CONCATENATE("B ",TEXT($BT457,"mmm-yyyy")),Curves!$11:$11,0)</f>
        <v>15</v>
      </c>
      <c r="DE457" s="34" t="n">
        <f aca="false">MATCH(CONCATENATE("DISC ",TEXT($BT457,"mmm-yyyy")),Curves!$11:$11,0)</f>
        <v>39</v>
      </c>
      <c r="DF457" s="34"/>
      <c r="DG457" s="34" t="n">
        <f aca="false">MATCH(CONCATENATE("NG ",TEXT($BU457,"mmm-yyyy")),Curves!$11:$11,0)</f>
        <v>28</v>
      </c>
      <c r="DH457" s="34" t="n">
        <f aca="false">MATCH(CONCATENATE("B ",TEXT($BU457,"mmm-yyyy")),Curves!$11:$11,0)</f>
        <v>16</v>
      </c>
      <c r="DI457" s="34" t="n">
        <f aca="false">MATCH(CONCATENATE("DISC ",TEXT($BU457,"mmm-yyyy")),Curves!$11:$11,0)</f>
        <v>40</v>
      </c>
      <c r="DK457" s="34" t="n">
        <f aca="false">MATCH(CONCATENATE("NG ",TEXT($BV457,"mmm-yyyy")),Curves!$11:$11,0)</f>
        <v>29</v>
      </c>
      <c r="DL457" s="34" t="n">
        <f aca="false">MATCH(CONCATENATE("B ",TEXT($BV457,"mmm-yyyy")),Curves!$11:$11,0)</f>
        <v>17</v>
      </c>
      <c r="DM457" s="34" t="n">
        <f aca="false">MATCH(CONCATENATE("DISC ",TEXT($BV457,"mmm-yyyy")),Curves!$11:$11,0)</f>
        <v>41</v>
      </c>
      <c r="DO457" s="34" t="n">
        <f aca="false">MATCH(CONCATENATE("NG ",TEXT($BW457,"mmm-yyyy")),Curves!$11:$11,0)</f>
        <v>30</v>
      </c>
      <c r="DP457" s="34" t="n">
        <f aca="false">MATCH(CONCATENATE("B ",TEXT($BW457,"mmm-yyyy")),Curves!$11:$11,0)</f>
        <v>18</v>
      </c>
      <c r="DQ457" s="34" t="n">
        <f aca="false">MATCH(CONCATENATE("DISC ",TEXT($BW457,"mmm-yyyy")),Curves!$11:$11,0)</f>
        <v>42</v>
      </c>
    </row>
    <row r="458" customFormat="false" ht="12.75" hidden="false" customHeight="false" outlineLevel="0" collapsed="false">
      <c r="B458" s="26" t="str">
        <f aca="false">IF(C458&lt;&gt;"",IF(C458&gt;=(WORKDAY(EOMONTH(C458,0)+1,-2)),EOMONTH(EOMONTH(C458,0)+1,0)+1,EOMONTH(C458,0)+1),"")</f>
        <v/>
      </c>
      <c r="C458" s="45" t="str">
        <f aca="false">IF(Curves!C467&lt;&gt;"",Curves!C467,"")</f>
        <v/>
      </c>
      <c r="D458" s="46"/>
      <c r="E458" s="47" t="e">
        <f aca="false">(T458+U458)*V458</f>
        <v>#N/A</v>
      </c>
      <c r="F458" s="47" t="e">
        <f aca="false">(X458+Y458)*Z458</f>
        <v>#N/A</v>
      </c>
      <c r="G458" s="47" t="e">
        <f aca="false">(AB458+AC458)*AD458</f>
        <v>#N/A</v>
      </c>
      <c r="H458" s="47" t="e">
        <f aca="false">(AF458+AG458)*AH458</f>
        <v>#N/A</v>
      </c>
      <c r="I458" s="47" t="e">
        <f aca="false">(AJ458+AK458)*AL458</f>
        <v>#N/A</v>
      </c>
      <c r="J458" s="47" t="e">
        <f aca="false">(AN458+AO458)*AP458</f>
        <v>#N/A</v>
      </c>
      <c r="K458" s="47" t="e">
        <f aca="false">(AR458+AS458)*AT458</f>
        <v>#N/A</v>
      </c>
      <c r="L458" s="47" t="e">
        <f aca="false">(AV458+AW458)*AX458</f>
        <v>#N/A</v>
      </c>
      <c r="M458" s="47" t="e">
        <f aca="false">(AZ458+BA458)*BB458</f>
        <v>#N/A</v>
      </c>
      <c r="N458" s="47" t="e">
        <f aca="false">(BD458+BE458)*BF458</f>
        <v>#N/A</v>
      </c>
      <c r="O458" s="48" t="e">
        <f aca="false">(BH458+BI458)*BJ458</f>
        <v>#N/A</v>
      </c>
      <c r="P458" s="49" t="e">
        <f aca="false">MAX(E458:O458)</f>
        <v>#N/A</v>
      </c>
      <c r="Q458" s="49" t="e">
        <f aca="false">MIN(O458)</f>
        <v>#N/A</v>
      </c>
      <c r="R458" s="50" t="e">
        <f aca="false">P458-Q458</f>
        <v>#N/A</v>
      </c>
      <c r="T458" s="31" t="e">
        <f aca="false">INDEX(Curves!$A$12:$AZ$907,$BZ458,CA458)</f>
        <v>#N/A</v>
      </c>
      <c r="U458" s="31" t="e">
        <f aca="false">INDEX(Curves!$A$12:$AZ$907,$BZ458,CB458)</f>
        <v>#N/A</v>
      </c>
      <c r="V458" s="31" t="e">
        <f aca="false">INDEX(Curves!$A$12:$AZ$907,$BZ458,CC458)</f>
        <v>#N/A</v>
      </c>
      <c r="W458" s="31"/>
      <c r="X458" s="31" t="e">
        <f aca="false">INDEX(Curves!$A$12:$AZ$907,$BZ458,CE458)</f>
        <v>#N/A</v>
      </c>
      <c r="Y458" s="31" t="e">
        <f aca="false">INDEX(Curves!$A$12:$AZ$907,$BZ458,CF458)</f>
        <v>#N/A</v>
      </c>
      <c r="Z458" s="31" t="e">
        <f aca="false">INDEX(Curves!$A$12:$AZ$907,$BZ458,CG458)</f>
        <v>#N/A</v>
      </c>
      <c r="AA458" s="31"/>
      <c r="AB458" s="31" t="e">
        <f aca="false">INDEX(Curves!$A$12:$AZ$907,$BZ458,CI458)</f>
        <v>#N/A</v>
      </c>
      <c r="AC458" s="31" t="e">
        <f aca="false">INDEX(Curves!$A$12:$AZ$907,$BZ458,CJ458)</f>
        <v>#N/A</v>
      </c>
      <c r="AD458" s="31" t="e">
        <f aca="false">INDEX(Curves!$A$12:$AZ$907,$BZ458,CK458)</f>
        <v>#N/A</v>
      </c>
      <c r="AE458" s="31"/>
      <c r="AF458" s="31" t="e">
        <f aca="false">INDEX(Curves!$A$12:$AZ$907,$BZ458,CM458)</f>
        <v>#N/A</v>
      </c>
      <c r="AG458" s="31" t="e">
        <f aca="false">INDEX(Curves!$A$12:$AZ$907,$BZ458,CN458)</f>
        <v>#N/A</v>
      </c>
      <c r="AH458" s="31" t="e">
        <f aca="false">INDEX(Curves!$A$12:$AZ$907,$BZ458,CO458)</f>
        <v>#N/A</v>
      </c>
      <c r="AI458" s="31"/>
      <c r="AJ458" s="31" t="e">
        <f aca="false">INDEX(Curves!$A$12:$AZ$907,$BZ458,CQ458)</f>
        <v>#N/A</v>
      </c>
      <c r="AK458" s="31" t="e">
        <f aca="false">INDEX(Curves!$A$12:$AZ$907,$BZ458,CR458)</f>
        <v>#N/A</v>
      </c>
      <c r="AL458" s="31" t="e">
        <f aca="false">INDEX(Curves!$A$12:$AZ$907,$BZ458,CS458)</f>
        <v>#N/A</v>
      </c>
      <c r="AM458" s="31"/>
      <c r="AN458" s="31" t="e">
        <f aca="false">INDEX(Curves!$A$12:$AZ$907,$BZ458,CU458)</f>
        <v>#N/A</v>
      </c>
      <c r="AO458" s="31" t="e">
        <f aca="false">INDEX(Curves!$A$12:$AZ$907,$BZ458,CV458)</f>
        <v>#N/A</v>
      </c>
      <c r="AP458" s="31" t="e">
        <f aca="false">INDEX(Curves!$A$12:$AZ$907,$BZ458,CW458)</f>
        <v>#N/A</v>
      </c>
      <c r="AQ458" s="31"/>
      <c r="AR458" s="31" t="e">
        <f aca="false">INDEX(Curves!$A$12:$AZ$907,$BZ458,CY458)</f>
        <v>#N/A</v>
      </c>
      <c r="AS458" s="31" t="e">
        <f aca="false">INDEX(Curves!$A$12:$AZ$907,$BZ458,CZ458)</f>
        <v>#N/A</v>
      </c>
      <c r="AT458" s="31" t="e">
        <f aca="false">INDEX(Curves!$A$12:$AZ$907,$BZ458,DA458)</f>
        <v>#N/A</v>
      </c>
      <c r="AU458" s="31"/>
      <c r="AV458" s="31" t="e">
        <f aca="false">INDEX(Curves!$A$12:$AZ$907,$BZ458,DC458)</f>
        <v>#N/A</v>
      </c>
      <c r="AW458" s="31" t="e">
        <f aca="false">INDEX(Curves!$A$12:$AZ$907,$BZ458,DD458)</f>
        <v>#N/A</v>
      </c>
      <c r="AX458" s="31" t="e">
        <f aca="false">INDEX(Curves!$A$12:$AZ$907,$BZ458,DE458)</f>
        <v>#N/A</v>
      </c>
      <c r="AY458" s="31"/>
      <c r="AZ458" s="31" t="e">
        <f aca="false">INDEX(Curves!$A$12:$AZ$907,$BZ458,DG458)</f>
        <v>#N/A</v>
      </c>
      <c r="BA458" s="31" t="e">
        <f aca="false">INDEX(Curves!$A$12:$AZ$907,$BZ458,DH458)</f>
        <v>#N/A</v>
      </c>
      <c r="BB458" s="31" t="e">
        <f aca="false">INDEX(Curves!$A$12:$AZ$907,$BZ458,DI458)</f>
        <v>#N/A</v>
      </c>
      <c r="BC458" s="31"/>
      <c r="BD458" s="31" t="e">
        <f aca="false">INDEX(Curves!$A$12:$AZ$907,$BZ458,DK458)</f>
        <v>#N/A</v>
      </c>
      <c r="BE458" s="31" t="e">
        <f aca="false">INDEX(Curves!$A$12:$AZ$907,$BZ458,DL458)</f>
        <v>#N/A</v>
      </c>
      <c r="BF458" s="31" t="e">
        <f aca="false">INDEX(Curves!$A$12:$AZ$907,$BZ458,DM458)</f>
        <v>#N/A</v>
      </c>
      <c r="BG458" s="31"/>
      <c r="BH458" s="31" t="e">
        <f aca="false">INDEX(Curves!$A$12:$AZ$907,$BZ458,DO458)</f>
        <v>#N/A</v>
      </c>
      <c r="BI458" s="31" t="e">
        <f aca="false">INDEX(Curves!$A$12:$AZ$907,$BZ458,DP458)</f>
        <v>#N/A</v>
      </c>
      <c r="BJ458" s="31" t="e">
        <f aca="false">INDEX(Curves!$A$12:$AZ$907,$BZ458,DQ458)</f>
        <v>#N/A</v>
      </c>
      <c r="BK458" s="0"/>
      <c r="BL458" s="0"/>
      <c r="BM458" s="51" t="n">
        <f aca="false">BM457</f>
        <v>35916</v>
      </c>
      <c r="BN458" s="51" t="n">
        <f aca="false">EOMONTH(BM458,1)</f>
        <v>35976</v>
      </c>
      <c r="BO458" s="51" t="n">
        <f aca="false">EOMONTH(BN458,1)</f>
        <v>36007</v>
      </c>
      <c r="BP458" s="51" t="n">
        <f aca="false">EOMONTH(BO458,1)</f>
        <v>36038</v>
      </c>
      <c r="BQ458" s="51" t="n">
        <f aca="false">EOMONTH(BP458,1)</f>
        <v>36068</v>
      </c>
      <c r="BR458" s="51" t="n">
        <f aca="false">EOMONTH(BQ458,1)</f>
        <v>36099</v>
      </c>
      <c r="BS458" s="51" t="n">
        <f aca="false">EOMONTH(BR458,1)</f>
        <v>36129</v>
      </c>
      <c r="BT458" s="51" t="n">
        <f aca="false">EOMONTH(BS458,1)</f>
        <v>36160</v>
      </c>
      <c r="BU458" s="51" t="n">
        <f aca="false">EOMONTH(BT458,1)</f>
        <v>36191</v>
      </c>
      <c r="BV458" s="51" t="n">
        <f aca="false">EOMONTH(BU458,1)</f>
        <v>36219</v>
      </c>
      <c r="BW458" s="51" t="n">
        <f aca="false">EOMONTH(BV458,1)</f>
        <v>36250</v>
      </c>
      <c r="BX458" s="52"/>
      <c r="BZ458" s="34" t="e">
        <f aca="false">MATCH(C458,Curves!$C$12:$C$433,0)</f>
        <v>#N/A</v>
      </c>
      <c r="CA458" s="34" t="n">
        <f aca="false">MATCH(CONCATENATE("NG ",TEXT($BM458,"mmm-yyyy")),Curves!$11:$11,0)</f>
        <v>20</v>
      </c>
      <c r="CB458" s="34" t="n">
        <f aca="false">MATCH(CONCATENATE("B ",TEXT($BM458,"mmm-yyyy")),Curves!$11:$11,0)</f>
        <v>8</v>
      </c>
      <c r="CC458" s="34" t="n">
        <f aca="false">MATCH(CONCATENATE("DISC ",TEXT($BM458,"mmm-yyyy")),Curves!$11:$11,0)</f>
        <v>32</v>
      </c>
      <c r="CD458" s="34"/>
      <c r="CE458" s="34" t="n">
        <f aca="false">MATCH(CONCATENATE("NG ",TEXT($BN458,"mmm-yyyy")),Curves!$11:$11,0)</f>
        <v>21</v>
      </c>
      <c r="CF458" s="34" t="n">
        <f aca="false">MATCH(CONCATENATE("B ",TEXT($BN458,"mmm-yyyy")),Curves!$11:$11,0)</f>
        <v>9</v>
      </c>
      <c r="CG458" s="34" t="n">
        <f aca="false">MATCH(CONCATENATE("DISC ",TEXT($BN458,"mmm-yyyy")),Curves!$11:$11,0)</f>
        <v>33</v>
      </c>
      <c r="CH458" s="34"/>
      <c r="CI458" s="34" t="n">
        <f aca="false">MATCH(CONCATENATE("NG ",TEXT($BO458,"mmm-yyyy")),Curves!$11:$11,0)</f>
        <v>22</v>
      </c>
      <c r="CJ458" s="34" t="n">
        <f aca="false">MATCH(CONCATENATE("B ",TEXT($BO458,"mmm-yyyy")),Curves!$11:$11,0)</f>
        <v>10</v>
      </c>
      <c r="CK458" s="34" t="n">
        <f aca="false">MATCH(CONCATENATE("DISC ",TEXT($BO458,"mmm-yyyy")),Curves!$11:$11,0)</f>
        <v>34</v>
      </c>
      <c r="CL458" s="34"/>
      <c r="CM458" s="34" t="n">
        <f aca="false">MATCH(CONCATENATE("NG ",TEXT($BP458,"mmm-yyyy")),Curves!$11:$11,0)</f>
        <v>23</v>
      </c>
      <c r="CN458" s="34" t="n">
        <f aca="false">MATCH(CONCATENATE("B ",TEXT($BP458,"mmm-yyyy")),Curves!$11:$11,0)</f>
        <v>11</v>
      </c>
      <c r="CO458" s="34" t="n">
        <f aca="false">MATCH(CONCATENATE("DISC ",TEXT($BP458,"mmm-yyyy")),Curves!$11:$11,0)</f>
        <v>35</v>
      </c>
      <c r="CP458" s="34"/>
      <c r="CQ458" s="34" t="n">
        <f aca="false">MATCH(CONCATENATE("NG ",TEXT($BQ458,"mmm-yyyy")),Curves!$11:$11,0)</f>
        <v>24</v>
      </c>
      <c r="CR458" s="34" t="n">
        <f aca="false">MATCH(CONCATENATE("B ",TEXT($BQ458,"mmm-yyyy")),Curves!$11:$11,0)</f>
        <v>12</v>
      </c>
      <c r="CS458" s="34" t="n">
        <f aca="false">MATCH(CONCATENATE("DISC ",TEXT($BQ458,"mmm-yyyy")),Curves!$11:$11,0)</f>
        <v>36</v>
      </c>
      <c r="CT458" s="34"/>
      <c r="CU458" s="34" t="n">
        <f aca="false">MATCH(CONCATENATE("NG ",TEXT($BR458,"mmm-yyyy")),Curves!$11:$11,0)</f>
        <v>25</v>
      </c>
      <c r="CV458" s="34" t="n">
        <f aca="false">MATCH(CONCATENATE("B ",TEXT($BR458,"mmm-yyyy")),Curves!$11:$11,0)</f>
        <v>13</v>
      </c>
      <c r="CW458" s="34" t="n">
        <f aca="false">MATCH(CONCATENATE("DISC ",TEXT($BR458,"mmm-yyyy")),Curves!$11:$11,0)</f>
        <v>37</v>
      </c>
      <c r="CX458" s="34"/>
      <c r="CY458" s="34" t="n">
        <f aca="false">MATCH(CONCATENATE("NG ",TEXT($BS458,"mmm-yyyy")),Curves!$11:$11,0)</f>
        <v>26</v>
      </c>
      <c r="CZ458" s="34" t="n">
        <f aca="false">MATCH(CONCATENATE("B ",TEXT($BS458,"mmm-yyyy")),Curves!$11:$11,0)</f>
        <v>14</v>
      </c>
      <c r="DA458" s="34" t="n">
        <f aca="false">MATCH(CONCATENATE("DISC ",TEXT($BS458,"mmm-yyyy")),Curves!$11:$11,0)</f>
        <v>38</v>
      </c>
      <c r="DB458" s="34"/>
      <c r="DC458" s="34" t="n">
        <f aca="false">MATCH(CONCATENATE("NG ",TEXT($BT458,"mmm-yyyy")),Curves!$11:$11,0)</f>
        <v>27</v>
      </c>
      <c r="DD458" s="34" t="n">
        <f aca="false">MATCH(CONCATENATE("B ",TEXT($BT458,"mmm-yyyy")),Curves!$11:$11,0)</f>
        <v>15</v>
      </c>
      <c r="DE458" s="34" t="n">
        <f aca="false">MATCH(CONCATENATE("DISC ",TEXT($BT458,"mmm-yyyy")),Curves!$11:$11,0)</f>
        <v>39</v>
      </c>
      <c r="DF458" s="34"/>
      <c r="DG458" s="34" t="n">
        <f aca="false">MATCH(CONCATENATE("NG ",TEXT($BU458,"mmm-yyyy")),Curves!$11:$11,0)</f>
        <v>28</v>
      </c>
      <c r="DH458" s="34" t="n">
        <f aca="false">MATCH(CONCATENATE("B ",TEXT($BU458,"mmm-yyyy")),Curves!$11:$11,0)</f>
        <v>16</v>
      </c>
      <c r="DI458" s="34" t="n">
        <f aca="false">MATCH(CONCATENATE("DISC ",TEXT($BU458,"mmm-yyyy")),Curves!$11:$11,0)</f>
        <v>40</v>
      </c>
      <c r="DK458" s="34" t="n">
        <f aca="false">MATCH(CONCATENATE("NG ",TEXT($BV458,"mmm-yyyy")),Curves!$11:$11,0)</f>
        <v>29</v>
      </c>
      <c r="DL458" s="34" t="n">
        <f aca="false">MATCH(CONCATENATE("B ",TEXT($BV458,"mmm-yyyy")),Curves!$11:$11,0)</f>
        <v>17</v>
      </c>
      <c r="DM458" s="34" t="n">
        <f aca="false">MATCH(CONCATENATE("DISC ",TEXT($BV458,"mmm-yyyy")),Curves!$11:$11,0)</f>
        <v>41</v>
      </c>
      <c r="DO458" s="34" t="n">
        <f aca="false">MATCH(CONCATENATE("NG ",TEXT($BW458,"mmm-yyyy")),Curves!$11:$11,0)</f>
        <v>30</v>
      </c>
      <c r="DP458" s="34" t="n">
        <f aca="false">MATCH(CONCATENATE("B ",TEXT($BW458,"mmm-yyyy")),Curves!$11:$11,0)</f>
        <v>18</v>
      </c>
      <c r="DQ458" s="34" t="n">
        <f aca="false">MATCH(CONCATENATE("DISC ",TEXT($BW458,"mmm-yyyy")),Curves!$11:$11,0)</f>
        <v>42</v>
      </c>
    </row>
    <row r="459" customFormat="false" ht="12.75" hidden="false" customHeight="false" outlineLevel="0" collapsed="false">
      <c r="B459" s="26" t="str">
        <f aca="false">IF(C459&lt;&gt;"",IF(C459&gt;=(WORKDAY(EOMONTH(C459,0)+1,-2)),EOMONTH(EOMONTH(C459,0)+1,0)+1,EOMONTH(C459,0)+1),"")</f>
        <v/>
      </c>
      <c r="C459" s="45" t="str">
        <f aca="false">IF(Curves!C468&lt;&gt;"",Curves!C468,"")</f>
        <v/>
      </c>
      <c r="D459" s="46"/>
      <c r="E459" s="47" t="e">
        <f aca="false">(T459+U459)*V459</f>
        <v>#N/A</v>
      </c>
      <c r="F459" s="47" t="e">
        <f aca="false">(X459+Y459)*Z459</f>
        <v>#N/A</v>
      </c>
      <c r="G459" s="47" t="e">
        <f aca="false">(AB459+AC459)*AD459</f>
        <v>#N/A</v>
      </c>
      <c r="H459" s="47" t="e">
        <f aca="false">(AF459+AG459)*AH459</f>
        <v>#N/A</v>
      </c>
      <c r="I459" s="47" t="e">
        <f aca="false">(AJ459+AK459)*AL459</f>
        <v>#N/A</v>
      </c>
      <c r="J459" s="47" t="e">
        <f aca="false">(AN459+AO459)*AP459</f>
        <v>#N/A</v>
      </c>
      <c r="K459" s="47" t="e">
        <f aca="false">(AR459+AS459)*AT459</f>
        <v>#N/A</v>
      </c>
      <c r="L459" s="47" t="e">
        <f aca="false">(AV459+AW459)*AX459</f>
        <v>#N/A</v>
      </c>
      <c r="M459" s="47" t="e">
        <f aca="false">(AZ459+BA459)*BB459</f>
        <v>#N/A</v>
      </c>
      <c r="N459" s="47" t="e">
        <f aca="false">(BD459+BE459)*BF459</f>
        <v>#N/A</v>
      </c>
      <c r="O459" s="48" t="e">
        <f aca="false">(BH459+BI459)*BJ459</f>
        <v>#N/A</v>
      </c>
      <c r="P459" s="49" t="e">
        <f aca="false">MAX(E459:O459)</f>
        <v>#N/A</v>
      </c>
      <c r="Q459" s="49" t="e">
        <f aca="false">MIN(O459)</f>
        <v>#N/A</v>
      </c>
      <c r="R459" s="50" t="e">
        <f aca="false">P459-Q459</f>
        <v>#N/A</v>
      </c>
      <c r="T459" s="31" t="e">
        <f aca="false">INDEX(Curves!$A$12:$AZ$907,$BZ459,CA459)</f>
        <v>#N/A</v>
      </c>
      <c r="U459" s="31" t="e">
        <f aca="false">INDEX(Curves!$A$12:$AZ$907,$BZ459,CB459)</f>
        <v>#N/A</v>
      </c>
      <c r="V459" s="31" t="e">
        <f aca="false">INDEX(Curves!$A$12:$AZ$907,$BZ459,CC459)</f>
        <v>#N/A</v>
      </c>
      <c r="W459" s="31"/>
      <c r="X459" s="31" t="e">
        <f aca="false">INDEX(Curves!$A$12:$AZ$907,$BZ459,CE459)</f>
        <v>#N/A</v>
      </c>
      <c r="Y459" s="31" t="e">
        <f aca="false">INDEX(Curves!$A$12:$AZ$907,$BZ459,CF459)</f>
        <v>#N/A</v>
      </c>
      <c r="Z459" s="31" t="e">
        <f aca="false">INDEX(Curves!$A$12:$AZ$907,$BZ459,CG459)</f>
        <v>#N/A</v>
      </c>
      <c r="AA459" s="31"/>
      <c r="AB459" s="31" t="e">
        <f aca="false">INDEX(Curves!$A$12:$AZ$907,$BZ459,CI459)</f>
        <v>#N/A</v>
      </c>
      <c r="AC459" s="31" t="e">
        <f aca="false">INDEX(Curves!$A$12:$AZ$907,$BZ459,CJ459)</f>
        <v>#N/A</v>
      </c>
      <c r="AD459" s="31" t="e">
        <f aca="false">INDEX(Curves!$A$12:$AZ$907,$BZ459,CK459)</f>
        <v>#N/A</v>
      </c>
      <c r="AE459" s="31"/>
      <c r="AF459" s="31" t="e">
        <f aca="false">INDEX(Curves!$A$12:$AZ$907,$BZ459,CM459)</f>
        <v>#N/A</v>
      </c>
      <c r="AG459" s="31" t="e">
        <f aca="false">INDEX(Curves!$A$12:$AZ$907,$BZ459,CN459)</f>
        <v>#N/A</v>
      </c>
      <c r="AH459" s="31" t="e">
        <f aca="false">INDEX(Curves!$A$12:$AZ$907,$BZ459,CO459)</f>
        <v>#N/A</v>
      </c>
      <c r="AI459" s="31"/>
      <c r="AJ459" s="31" t="e">
        <f aca="false">INDEX(Curves!$A$12:$AZ$907,$BZ459,CQ459)</f>
        <v>#N/A</v>
      </c>
      <c r="AK459" s="31" t="e">
        <f aca="false">INDEX(Curves!$A$12:$AZ$907,$BZ459,CR459)</f>
        <v>#N/A</v>
      </c>
      <c r="AL459" s="31" t="e">
        <f aca="false">INDEX(Curves!$A$12:$AZ$907,$BZ459,CS459)</f>
        <v>#N/A</v>
      </c>
      <c r="AM459" s="31"/>
      <c r="AN459" s="31" t="e">
        <f aca="false">INDEX(Curves!$A$12:$AZ$907,$BZ459,CU459)</f>
        <v>#N/A</v>
      </c>
      <c r="AO459" s="31" t="e">
        <f aca="false">INDEX(Curves!$A$12:$AZ$907,$BZ459,CV459)</f>
        <v>#N/A</v>
      </c>
      <c r="AP459" s="31" t="e">
        <f aca="false">INDEX(Curves!$A$12:$AZ$907,$BZ459,CW459)</f>
        <v>#N/A</v>
      </c>
      <c r="AQ459" s="31"/>
      <c r="AR459" s="31" t="e">
        <f aca="false">INDEX(Curves!$A$12:$AZ$907,$BZ459,CY459)</f>
        <v>#N/A</v>
      </c>
      <c r="AS459" s="31" t="e">
        <f aca="false">INDEX(Curves!$A$12:$AZ$907,$BZ459,CZ459)</f>
        <v>#N/A</v>
      </c>
      <c r="AT459" s="31" t="e">
        <f aca="false">INDEX(Curves!$A$12:$AZ$907,$BZ459,DA459)</f>
        <v>#N/A</v>
      </c>
      <c r="AU459" s="31"/>
      <c r="AV459" s="31" t="e">
        <f aca="false">INDEX(Curves!$A$12:$AZ$907,$BZ459,DC459)</f>
        <v>#N/A</v>
      </c>
      <c r="AW459" s="31" t="e">
        <f aca="false">INDEX(Curves!$A$12:$AZ$907,$BZ459,DD459)</f>
        <v>#N/A</v>
      </c>
      <c r="AX459" s="31" t="e">
        <f aca="false">INDEX(Curves!$A$12:$AZ$907,$BZ459,DE459)</f>
        <v>#N/A</v>
      </c>
      <c r="AY459" s="31"/>
      <c r="AZ459" s="31" t="e">
        <f aca="false">INDEX(Curves!$A$12:$AZ$907,$BZ459,DG459)</f>
        <v>#N/A</v>
      </c>
      <c r="BA459" s="31" t="e">
        <f aca="false">INDEX(Curves!$A$12:$AZ$907,$BZ459,DH459)</f>
        <v>#N/A</v>
      </c>
      <c r="BB459" s="31" t="e">
        <f aca="false">INDEX(Curves!$A$12:$AZ$907,$BZ459,DI459)</f>
        <v>#N/A</v>
      </c>
      <c r="BC459" s="31"/>
      <c r="BD459" s="31" t="e">
        <f aca="false">INDEX(Curves!$A$12:$AZ$907,$BZ459,DK459)</f>
        <v>#N/A</v>
      </c>
      <c r="BE459" s="31" t="e">
        <f aca="false">INDEX(Curves!$A$12:$AZ$907,$BZ459,DL459)</f>
        <v>#N/A</v>
      </c>
      <c r="BF459" s="31" t="e">
        <f aca="false">INDEX(Curves!$A$12:$AZ$907,$BZ459,DM459)</f>
        <v>#N/A</v>
      </c>
      <c r="BG459" s="31"/>
      <c r="BH459" s="31" t="e">
        <f aca="false">INDEX(Curves!$A$12:$AZ$907,$BZ459,DO459)</f>
        <v>#N/A</v>
      </c>
      <c r="BI459" s="31" t="e">
        <f aca="false">INDEX(Curves!$A$12:$AZ$907,$BZ459,DP459)</f>
        <v>#N/A</v>
      </c>
      <c r="BJ459" s="31" t="e">
        <f aca="false">INDEX(Curves!$A$12:$AZ$907,$BZ459,DQ459)</f>
        <v>#N/A</v>
      </c>
      <c r="BK459" s="0"/>
      <c r="BL459" s="0"/>
      <c r="BM459" s="51" t="n">
        <f aca="false">BM458</f>
        <v>35916</v>
      </c>
      <c r="BN459" s="51" t="n">
        <f aca="false">EOMONTH(BM459,1)</f>
        <v>35976</v>
      </c>
      <c r="BO459" s="51" t="n">
        <f aca="false">EOMONTH(BN459,1)</f>
        <v>36007</v>
      </c>
      <c r="BP459" s="51" t="n">
        <f aca="false">EOMONTH(BO459,1)</f>
        <v>36038</v>
      </c>
      <c r="BQ459" s="51" t="n">
        <f aca="false">EOMONTH(BP459,1)</f>
        <v>36068</v>
      </c>
      <c r="BR459" s="51" t="n">
        <f aca="false">EOMONTH(BQ459,1)</f>
        <v>36099</v>
      </c>
      <c r="BS459" s="51" t="n">
        <f aca="false">EOMONTH(BR459,1)</f>
        <v>36129</v>
      </c>
      <c r="BT459" s="51" t="n">
        <f aca="false">EOMONTH(BS459,1)</f>
        <v>36160</v>
      </c>
      <c r="BU459" s="51" t="n">
        <f aca="false">EOMONTH(BT459,1)</f>
        <v>36191</v>
      </c>
      <c r="BV459" s="51" t="n">
        <f aca="false">EOMONTH(BU459,1)</f>
        <v>36219</v>
      </c>
      <c r="BW459" s="51" t="n">
        <f aca="false">EOMONTH(BV459,1)</f>
        <v>36250</v>
      </c>
      <c r="BX459" s="52"/>
      <c r="BZ459" s="34" t="e">
        <f aca="false">MATCH(C459,Curves!$C$12:$C$433,0)</f>
        <v>#N/A</v>
      </c>
      <c r="CA459" s="34" t="n">
        <f aca="false">MATCH(CONCATENATE("NG ",TEXT($BM459,"mmm-yyyy")),Curves!$11:$11,0)</f>
        <v>20</v>
      </c>
      <c r="CB459" s="34" t="n">
        <f aca="false">MATCH(CONCATENATE("B ",TEXT($BM459,"mmm-yyyy")),Curves!$11:$11,0)</f>
        <v>8</v>
      </c>
      <c r="CC459" s="34" t="n">
        <f aca="false">MATCH(CONCATENATE("DISC ",TEXT($BM459,"mmm-yyyy")),Curves!$11:$11,0)</f>
        <v>32</v>
      </c>
      <c r="CD459" s="34"/>
      <c r="CE459" s="34" t="n">
        <f aca="false">MATCH(CONCATENATE("NG ",TEXT($BN459,"mmm-yyyy")),Curves!$11:$11,0)</f>
        <v>21</v>
      </c>
      <c r="CF459" s="34" t="n">
        <f aca="false">MATCH(CONCATENATE("B ",TEXT($BN459,"mmm-yyyy")),Curves!$11:$11,0)</f>
        <v>9</v>
      </c>
      <c r="CG459" s="34" t="n">
        <f aca="false">MATCH(CONCATENATE("DISC ",TEXT($BN459,"mmm-yyyy")),Curves!$11:$11,0)</f>
        <v>33</v>
      </c>
      <c r="CH459" s="34"/>
      <c r="CI459" s="34" t="n">
        <f aca="false">MATCH(CONCATENATE("NG ",TEXT($BO459,"mmm-yyyy")),Curves!$11:$11,0)</f>
        <v>22</v>
      </c>
      <c r="CJ459" s="34" t="n">
        <f aca="false">MATCH(CONCATENATE("B ",TEXT($BO459,"mmm-yyyy")),Curves!$11:$11,0)</f>
        <v>10</v>
      </c>
      <c r="CK459" s="34" t="n">
        <f aca="false">MATCH(CONCATENATE("DISC ",TEXT($BO459,"mmm-yyyy")),Curves!$11:$11,0)</f>
        <v>34</v>
      </c>
      <c r="CL459" s="34"/>
      <c r="CM459" s="34" t="n">
        <f aca="false">MATCH(CONCATENATE("NG ",TEXT($BP459,"mmm-yyyy")),Curves!$11:$11,0)</f>
        <v>23</v>
      </c>
      <c r="CN459" s="34" t="n">
        <f aca="false">MATCH(CONCATENATE("B ",TEXT($BP459,"mmm-yyyy")),Curves!$11:$11,0)</f>
        <v>11</v>
      </c>
      <c r="CO459" s="34" t="n">
        <f aca="false">MATCH(CONCATENATE("DISC ",TEXT($BP459,"mmm-yyyy")),Curves!$11:$11,0)</f>
        <v>35</v>
      </c>
      <c r="CP459" s="34"/>
      <c r="CQ459" s="34" t="n">
        <f aca="false">MATCH(CONCATENATE("NG ",TEXT($BQ459,"mmm-yyyy")),Curves!$11:$11,0)</f>
        <v>24</v>
      </c>
      <c r="CR459" s="34" t="n">
        <f aca="false">MATCH(CONCATENATE("B ",TEXT($BQ459,"mmm-yyyy")),Curves!$11:$11,0)</f>
        <v>12</v>
      </c>
      <c r="CS459" s="34" t="n">
        <f aca="false">MATCH(CONCATENATE("DISC ",TEXT($BQ459,"mmm-yyyy")),Curves!$11:$11,0)</f>
        <v>36</v>
      </c>
      <c r="CT459" s="34"/>
      <c r="CU459" s="34" t="n">
        <f aca="false">MATCH(CONCATENATE("NG ",TEXT($BR459,"mmm-yyyy")),Curves!$11:$11,0)</f>
        <v>25</v>
      </c>
      <c r="CV459" s="34" t="n">
        <f aca="false">MATCH(CONCATENATE("B ",TEXT($BR459,"mmm-yyyy")),Curves!$11:$11,0)</f>
        <v>13</v>
      </c>
      <c r="CW459" s="34" t="n">
        <f aca="false">MATCH(CONCATENATE("DISC ",TEXT($BR459,"mmm-yyyy")),Curves!$11:$11,0)</f>
        <v>37</v>
      </c>
      <c r="CX459" s="34"/>
      <c r="CY459" s="34" t="n">
        <f aca="false">MATCH(CONCATENATE("NG ",TEXT($BS459,"mmm-yyyy")),Curves!$11:$11,0)</f>
        <v>26</v>
      </c>
      <c r="CZ459" s="34" t="n">
        <f aca="false">MATCH(CONCATENATE("B ",TEXT($BS459,"mmm-yyyy")),Curves!$11:$11,0)</f>
        <v>14</v>
      </c>
      <c r="DA459" s="34" t="n">
        <f aca="false">MATCH(CONCATENATE("DISC ",TEXT($BS459,"mmm-yyyy")),Curves!$11:$11,0)</f>
        <v>38</v>
      </c>
      <c r="DB459" s="34"/>
      <c r="DC459" s="34" t="n">
        <f aca="false">MATCH(CONCATENATE("NG ",TEXT($BT459,"mmm-yyyy")),Curves!$11:$11,0)</f>
        <v>27</v>
      </c>
      <c r="DD459" s="34" t="n">
        <f aca="false">MATCH(CONCATENATE("B ",TEXT($BT459,"mmm-yyyy")),Curves!$11:$11,0)</f>
        <v>15</v>
      </c>
      <c r="DE459" s="34" t="n">
        <f aca="false">MATCH(CONCATENATE("DISC ",TEXT($BT459,"mmm-yyyy")),Curves!$11:$11,0)</f>
        <v>39</v>
      </c>
      <c r="DF459" s="34"/>
      <c r="DG459" s="34" t="n">
        <f aca="false">MATCH(CONCATENATE("NG ",TEXT($BU459,"mmm-yyyy")),Curves!$11:$11,0)</f>
        <v>28</v>
      </c>
      <c r="DH459" s="34" t="n">
        <f aca="false">MATCH(CONCATENATE("B ",TEXT($BU459,"mmm-yyyy")),Curves!$11:$11,0)</f>
        <v>16</v>
      </c>
      <c r="DI459" s="34" t="n">
        <f aca="false">MATCH(CONCATENATE("DISC ",TEXT($BU459,"mmm-yyyy")),Curves!$11:$11,0)</f>
        <v>40</v>
      </c>
      <c r="DK459" s="34" t="n">
        <f aca="false">MATCH(CONCATENATE("NG ",TEXT($BV459,"mmm-yyyy")),Curves!$11:$11,0)</f>
        <v>29</v>
      </c>
      <c r="DL459" s="34" t="n">
        <f aca="false">MATCH(CONCATENATE("B ",TEXT($BV459,"mmm-yyyy")),Curves!$11:$11,0)</f>
        <v>17</v>
      </c>
      <c r="DM459" s="34" t="n">
        <f aca="false">MATCH(CONCATENATE("DISC ",TEXT($BV459,"mmm-yyyy")),Curves!$11:$11,0)</f>
        <v>41</v>
      </c>
      <c r="DO459" s="34" t="n">
        <f aca="false">MATCH(CONCATENATE("NG ",TEXT($BW459,"mmm-yyyy")),Curves!$11:$11,0)</f>
        <v>30</v>
      </c>
      <c r="DP459" s="34" t="n">
        <f aca="false">MATCH(CONCATENATE("B ",TEXT($BW459,"mmm-yyyy")),Curves!$11:$11,0)</f>
        <v>18</v>
      </c>
      <c r="DQ459" s="34" t="n">
        <f aca="false">MATCH(CONCATENATE("DISC ",TEXT($BW459,"mmm-yyyy")),Curves!$11:$11,0)</f>
        <v>42</v>
      </c>
    </row>
    <row r="460" customFormat="false" ht="12.75" hidden="false" customHeight="false" outlineLevel="0" collapsed="false">
      <c r="B460" s="26" t="str">
        <f aca="false">IF(C460&lt;&gt;"",IF(C460&gt;=(WORKDAY(EOMONTH(C460,0)+1,-2)),EOMONTH(EOMONTH(C460,0)+1,0)+1,EOMONTH(C460,0)+1),"")</f>
        <v/>
      </c>
      <c r="C460" s="45" t="str">
        <f aca="false">IF(Curves!C469&lt;&gt;"",Curves!C469,"")</f>
        <v/>
      </c>
      <c r="D460" s="46"/>
      <c r="E460" s="47" t="e">
        <f aca="false">(T460+U460)*V460</f>
        <v>#N/A</v>
      </c>
      <c r="F460" s="47" t="e">
        <f aca="false">(X460+Y460)*Z460</f>
        <v>#N/A</v>
      </c>
      <c r="G460" s="47" t="e">
        <f aca="false">(AB460+AC460)*AD460</f>
        <v>#N/A</v>
      </c>
      <c r="H460" s="47" t="e">
        <f aca="false">(AF460+AG460)*AH460</f>
        <v>#N/A</v>
      </c>
      <c r="I460" s="47" t="e">
        <f aca="false">(AJ460+AK460)*AL460</f>
        <v>#N/A</v>
      </c>
      <c r="J460" s="47" t="e">
        <f aca="false">(AN460+AO460)*AP460</f>
        <v>#N/A</v>
      </c>
      <c r="K460" s="47" t="e">
        <f aca="false">(AR460+AS460)*AT460</f>
        <v>#N/A</v>
      </c>
      <c r="L460" s="47" t="e">
        <f aca="false">(AV460+AW460)*AX460</f>
        <v>#N/A</v>
      </c>
      <c r="M460" s="47" t="e">
        <f aca="false">(AZ460+BA460)*BB460</f>
        <v>#N/A</v>
      </c>
      <c r="N460" s="47" t="e">
        <f aca="false">(BD460+BE460)*BF460</f>
        <v>#N/A</v>
      </c>
      <c r="O460" s="48" t="e">
        <f aca="false">(BH460+BI460)*BJ460</f>
        <v>#N/A</v>
      </c>
      <c r="P460" s="49" t="e">
        <f aca="false">MAX(E460:O460)</f>
        <v>#N/A</v>
      </c>
      <c r="Q460" s="49" t="e">
        <f aca="false">MIN(O460)</f>
        <v>#N/A</v>
      </c>
      <c r="R460" s="50" t="e">
        <f aca="false">P460-Q460</f>
        <v>#N/A</v>
      </c>
      <c r="T460" s="31" t="e">
        <f aca="false">INDEX(Curves!$A$12:$AZ$907,$BZ460,CA460)</f>
        <v>#N/A</v>
      </c>
      <c r="U460" s="31" t="e">
        <f aca="false">INDEX(Curves!$A$12:$AZ$907,$BZ460,CB460)</f>
        <v>#N/A</v>
      </c>
      <c r="V460" s="31" t="e">
        <f aca="false">INDEX(Curves!$A$12:$AZ$907,$BZ460,CC460)</f>
        <v>#N/A</v>
      </c>
      <c r="W460" s="31"/>
      <c r="X460" s="31" t="e">
        <f aca="false">INDEX(Curves!$A$12:$AZ$907,$BZ460,CE460)</f>
        <v>#N/A</v>
      </c>
      <c r="Y460" s="31" t="e">
        <f aca="false">INDEX(Curves!$A$12:$AZ$907,$BZ460,CF460)</f>
        <v>#N/A</v>
      </c>
      <c r="Z460" s="31" t="e">
        <f aca="false">INDEX(Curves!$A$12:$AZ$907,$BZ460,CG460)</f>
        <v>#N/A</v>
      </c>
      <c r="AA460" s="31"/>
      <c r="AB460" s="31" t="e">
        <f aca="false">INDEX(Curves!$A$12:$AZ$907,$BZ460,CI460)</f>
        <v>#N/A</v>
      </c>
      <c r="AC460" s="31" t="e">
        <f aca="false">INDEX(Curves!$A$12:$AZ$907,$BZ460,CJ460)</f>
        <v>#N/A</v>
      </c>
      <c r="AD460" s="31" t="e">
        <f aca="false">INDEX(Curves!$A$12:$AZ$907,$BZ460,CK460)</f>
        <v>#N/A</v>
      </c>
      <c r="AE460" s="31"/>
      <c r="AF460" s="31" t="e">
        <f aca="false">INDEX(Curves!$A$12:$AZ$907,$BZ460,CM460)</f>
        <v>#N/A</v>
      </c>
      <c r="AG460" s="31" t="e">
        <f aca="false">INDEX(Curves!$A$12:$AZ$907,$BZ460,CN460)</f>
        <v>#N/A</v>
      </c>
      <c r="AH460" s="31" t="e">
        <f aca="false">INDEX(Curves!$A$12:$AZ$907,$BZ460,CO460)</f>
        <v>#N/A</v>
      </c>
      <c r="AI460" s="31"/>
      <c r="AJ460" s="31" t="e">
        <f aca="false">INDEX(Curves!$A$12:$AZ$907,$BZ460,CQ460)</f>
        <v>#N/A</v>
      </c>
      <c r="AK460" s="31" t="e">
        <f aca="false">INDEX(Curves!$A$12:$AZ$907,$BZ460,CR460)</f>
        <v>#N/A</v>
      </c>
      <c r="AL460" s="31" t="e">
        <f aca="false">INDEX(Curves!$A$12:$AZ$907,$BZ460,CS460)</f>
        <v>#N/A</v>
      </c>
      <c r="AM460" s="31"/>
      <c r="AN460" s="31" t="e">
        <f aca="false">INDEX(Curves!$A$12:$AZ$907,$BZ460,CU460)</f>
        <v>#N/A</v>
      </c>
      <c r="AO460" s="31" t="e">
        <f aca="false">INDEX(Curves!$A$12:$AZ$907,$BZ460,CV460)</f>
        <v>#N/A</v>
      </c>
      <c r="AP460" s="31" t="e">
        <f aca="false">INDEX(Curves!$A$12:$AZ$907,$BZ460,CW460)</f>
        <v>#N/A</v>
      </c>
      <c r="AQ460" s="31"/>
      <c r="AR460" s="31" t="e">
        <f aca="false">INDEX(Curves!$A$12:$AZ$907,$BZ460,CY460)</f>
        <v>#N/A</v>
      </c>
      <c r="AS460" s="31" t="e">
        <f aca="false">INDEX(Curves!$A$12:$AZ$907,$BZ460,CZ460)</f>
        <v>#N/A</v>
      </c>
      <c r="AT460" s="31" t="e">
        <f aca="false">INDEX(Curves!$A$12:$AZ$907,$BZ460,DA460)</f>
        <v>#N/A</v>
      </c>
      <c r="AU460" s="31"/>
      <c r="AV460" s="31" t="e">
        <f aca="false">INDEX(Curves!$A$12:$AZ$907,$BZ460,DC460)</f>
        <v>#N/A</v>
      </c>
      <c r="AW460" s="31" t="e">
        <f aca="false">INDEX(Curves!$A$12:$AZ$907,$BZ460,DD460)</f>
        <v>#N/A</v>
      </c>
      <c r="AX460" s="31" t="e">
        <f aca="false">INDEX(Curves!$A$12:$AZ$907,$BZ460,DE460)</f>
        <v>#N/A</v>
      </c>
      <c r="AY460" s="31"/>
      <c r="AZ460" s="31" t="e">
        <f aca="false">INDEX(Curves!$A$12:$AZ$907,$BZ460,DG460)</f>
        <v>#N/A</v>
      </c>
      <c r="BA460" s="31" t="e">
        <f aca="false">INDEX(Curves!$A$12:$AZ$907,$BZ460,DH460)</f>
        <v>#N/A</v>
      </c>
      <c r="BB460" s="31" t="e">
        <f aca="false">INDEX(Curves!$A$12:$AZ$907,$BZ460,DI460)</f>
        <v>#N/A</v>
      </c>
      <c r="BC460" s="31"/>
      <c r="BD460" s="31" t="e">
        <f aca="false">INDEX(Curves!$A$12:$AZ$907,$BZ460,DK460)</f>
        <v>#N/A</v>
      </c>
      <c r="BE460" s="31" t="e">
        <f aca="false">INDEX(Curves!$A$12:$AZ$907,$BZ460,DL460)</f>
        <v>#N/A</v>
      </c>
      <c r="BF460" s="31" t="e">
        <f aca="false">INDEX(Curves!$A$12:$AZ$907,$BZ460,DM460)</f>
        <v>#N/A</v>
      </c>
      <c r="BG460" s="31"/>
      <c r="BH460" s="31" t="e">
        <f aca="false">INDEX(Curves!$A$12:$AZ$907,$BZ460,DO460)</f>
        <v>#N/A</v>
      </c>
      <c r="BI460" s="31" t="e">
        <f aca="false">INDEX(Curves!$A$12:$AZ$907,$BZ460,DP460)</f>
        <v>#N/A</v>
      </c>
      <c r="BJ460" s="31" t="e">
        <f aca="false">INDEX(Curves!$A$12:$AZ$907,$BZ460,DQ460)</f>
        <v>#N/A</v>
      </c>
      <c r="BK460" s="0"/>
      <c r="BL460" s="0"/>
      <c r="BM460" s="51" t="n">
        <f aca="false">BM459</f>
        <v>35916</v>
      </c>
      <c r="BN460" s="51" t="n">
        <f aca="false">EOMONTH(BM460,1)</f>
        <v>35976</v>
      </c>
      <c r="BO460" s="51" t="n">
        <f aca="false">EOMONTH(BN460,1)</f>
        <v>36007</v>
      </c>
      <c r="BP460" s="51" t="n">
        <f aca="false">EOMONTH(BO460,1)</f>
        <v>36038</v>
      </c>
      <c r="BQ460" s="51" t="n">
        <f aca="false">EOMONTH(BP460,1)</f>
        <v>36068</v>
      </c>
      <c r="BR460" s="51" t="n">
        <f aca="false">EOMONTH(BQ460,1)</f>
        <v>36099</v>
      </c>
      <c r="BS460" s="51" t="n">
        <f aca="false">EOMONTH(BR460,1)</f>
        <v>36129</v>
      </c>
      <c r="BT460" s="51" t="n">
        <f aca="false">EOMONTH(BS460,1)</f>
        <v>36160</v>
      </c>
      <c r="BU460" s="51" t="n">
        <f aca="false">EOMONTH(BT460,1)</f>
        <v>36191</v>
      </c>
      <c r="BV460" s="51" t="n">
        <f aca="false">EOMONTH(BU460,1)</f>
        <v>36219</v>
      </c>
      <c r="BW460" s="51" t="n">
        <f aca="false">EOMONTH(BV460,1)</f>
        <v>36250</v>
      </c>
      <c r="BX460" s="52"/>
      <c r="BZ460" s="34" t="e">
        <f aca="false">MATCH(C460,Curves!$C$12:$C$433,0)</f>
        <v>#N/A</v>
      </c>
      <c r="CA460" s="34" t="n">
        <f aca="false">MATCH(CONCATENATE("NG ",TEXT($BM460,"mmm-yyyy")),Curves!$11:$11,0)</f>
        <v>20</v>
      </c>
      <c r="CB460" s="34" t="n">
        <f aca="false">MATCH(CONCATENATE("B ",TEXT($BM460,"mmm-yyyy")),Curves!$11:$11,0)</f>
        <v>8</v>
      </c>
      <c r="CC460" s="34" t="n">
        <f aca="false">MATCH(CONCATENATE("DISC ",TEXT($BM460,"mmm-yyyy")),Curves!$11:$11,0)</f>
        <v>32</v>
      </c>
      <c r="CD460" s="34"/>
      <c r="CE460" s="34" t="n">
        <f aca="false">MATCH(CONCATENATE("NG ",TEXT($BN460,"mmm-yyyy")),Curves!$11:$11,0)</f>
        <v>21</v>
      </c>
      <c r="CF460" s="34" t="n">
        <f aca="false">MATCH(CONCATENATE("B ",TEXT($BN460,"mmm-yyyy")),Curves!$11:$11,0)</f>
        <v>9</v>
      </c>
      <c r="CG460" s="34" t="n">
        <f aca="false">MATCH(CONCATENATE("DISC ",TEXT($BN460,"mmm-yyyy")),Curves!$11:$11,0)</f>
        <v>33</v>
      </c>
      <c r="CH460" s="34"/>
      <c r="CI460" s="34" t="n">
        <f aca="false">MATCH(CONCATENATE("NG ",TEXT($BO460,"mmm-yyyy")),Curves!$11:$11,0)</f>
        <v>22</v>
      </c>
      <c r="CJ460" s="34" t="n">
        <f aca="false">MATCH(CONCATENATE("B ",TEXT($BO460,"mmm-yyyy")),Curves!$11:$11,0)</f>
        <v>10</v>
      </c>
      <c r="CK460" s="34" t="n">
        <f aca="false">MATCH(CONCATENATE("DISC ",TEXT($BO460,"mmm-yyyy")),Curves!$11:$11,0)</f>
        <v>34</v>
      </c>
      <c r="CL460" s="34"/>
      <c r="CM460" s="34" t="n">
        <f aca="false">MATCH(CONCATENATE("NG ",TEXT($BP460,"mmm-yyyy")),Curves!$11:$11,0)</f>
        <v>23</v>
      </c>
      <c r="CN460" s="34" t="n">
        <f aca="false">MATCH(CONCATENATE("B ",TEXT($BP460,"mmm-yyyy")),Curves!$11:$11,0)</f>
        <v>11</v>
      </c>
      <c r="CO460" s="34" t="n">
        <f aca="false">MATCH(CONCATENATE("DISC ",TEXT($BP460,"mmm-yyyy")),Curves!$11:$11,0)</f>
        <v>35</v>
      </c>
      <c r="CP460" s="34"/>
      <c r="CQ460" s="34" t="n">
        <f aca="false">MATCH(CONCATENATE("NG ",TEXT($BQ460,"mmm-yyyy")),Curves!$11:$11,0)</f>
        <v>24</v>
      </c>
      <c r="CR460" s="34" t="n">
        <f aca="false">MATCH(CONCATENATE("B ",TEXT($BQ460,"mmm-yyyy")),Curves!$11:$11,0)</f>
        <v>12</v>
      </c>
      <c r="CS460" s="34" t="n">
        <f aca="false">MATCH(CONCATENATE("DISC ",TEXT($BQ460,"mmm-yyyy")),Curves!$11:$11,0)</f>
        <v>36</v>
      </c>
      <c r="CT460" s="34"/>
      <c r="CU460" s="34" t="n">
        <f aca="false">MATCH(CONCATENATE("NG ",TEXT($BR460,"mmm-yyyy")),Curves!$11:$11,0)</f>
        <v>25</v>
      </c>
      <c r="CV460" s="34" t="n">
        <f aca="false">MATCH(CONCATENATE("B ",TEXT($BR460,"mmm-yyyy")),Curves!$11:$11,0)</f>
        <v>13</v>
      </c>
      <c r="CW460" s="34" t="n">
        <f aca="false">MATCH(CONCATENATE("DISC ",TEXT($BR460,"mmm-yyyy")),Curves!$11:$11,0)</f>
        <v>37</v>
      </c>
      <c r="CX460" s="34"/>
      <c r="CY460" s="34" t="n">
        <f aca="false">MATCH(CONCATENATE("NG ",TEXT($BS460,"mmm-yyyy")),Curves!$11:$11,0)</f>
        <v>26</v>
      </c>
      <c r="CZ460" s="34" t="n">
        <f aca="false">MATCH(CONCATENATE("B ",TEXT($BS460,"mmm-yyyy")),Curves!$11:$11,0)</f>
        <v>14</v>
      </c>
      <c r="DA460" s="34" t="n">
        <f aca="false">MATCH(CONCATENATE("DISC ",TEXT($BS460,"mmm-yyyy")),Curves!$11:$11,0)</f>
        <v>38</v>
      </c>
      <c r="DB460" s="34"/>
      <c r="DC460" s="34" t="n">
        <f aca="false">MATCH(CONCATENATE("NG ",TEXT($BT460,"mmm-yyyy")),Curves!$11:$11,0)</f>
        <v>27</v>
      </c>
      <c r="DD460" s="34" t="n">
        <f aca="false">MATCH(CONCATENATE("B ",TEXT($BT460,"mmm-yyyy")),Curves!$11:$11,0)</f>
        <v>15</v>
      </c>
      <c r="DE460" s="34" t="n">
        <f aca="false">MATCH(CONCATENATE("DISC ",TEXT($BT460,"mmm-yyyy")),Curves!$11:$11,0)</f>
        <v>39</v>
      </c>
      <c r="DF460" s="34"/>
      <c r="DG460" s="34" t="n">
        <f aca="false">MATCH(CONCATENATE("NG ",TEXT($BU460,"mmm-yyyy")),Curves!$11:$11,0)</f>
        <v>28</v>
      </c>
      <c r="DH460" s="34" t="n">
        <f aca="false">MATCH(CONCATENATE("B ",TEXT($BU460,"mmm-yyyy")),Curves!$11:$11,0)</f>
        <v>16</v>
      </c>
      <c r="DI460" s="34" t="n">
        <f aca="false">MATCH(CONCATENATE("DISC ",TEXT($BU460,"mmm-yyyy")),Curves!$11:$11,0)</f>
        <v>40</v>
      </c>
      <c r="DK460" s="34" t="n">
        <f aca="false">MATCH(CONCATENATE("NG ",TEXT($BV460,"mmm-yyyy")),Curves!$11:$11,0)</f>
        <v>29</v>
      </c>
      <c r="DL460" s="34" t="n">
        <f aca="false">MATCH(CONCATENATE("B ",TEXT($BV460,"mmm-yyyy")),Curves!$11:$11,0)</f>
        <v>17</v>
      </c>
      <c r="DM460" s="34" t="n">
        <f aca="false">MATCH(CONCATENATE("DISC ",TEXT($BV460,"mmm-yyyy")),Curves!$11:$11,0)</f>
        <v>41</v>
      </c>
      <c r="DO460" s="34" t="n">
        <f aca="false">MATCH(CONCATENATE("NG ",TEXT($BW460,"mmm-yyyy")),Curves!$11:$11,0)</f>
        <v>30</v>
      </c>
      <c r="DP460" s="34" t="n">
        <f aca="false">MATCH(CONCATENATE("B ",TEXT($BW460,"mmm-yyyy")),Curves!$11:$11,0)</f>
        <v>18</v>
      </c>
      <c r="DQ460" s="34" t="n">
        <f aca="false">MATCH(CONCATENATE("DISC ",TEXT($BW460,"mmm-yyyy")),Curves!$11:$11,0)</f>
        <v>42</v>
      </c>
    </row>
    <row r="461" customFormat="false" ht="12.75" hidden="false" customHeight="false" outlineLevel="0" collapsed="false">
      <c r="B461" s="26" t="str">
        <f aca="false">IF(C461&lt;&gt;"",IF(C461&gt;=(WORKDAY(EOMONTH(C461,0)+1,-2)),EOMONTH(EOMONTH(C461,0)+1,0)+1,EOMONTH(C461,0)+1),"")</f>
        <v/>
      </c>
      <c r="C461" s="45" t="str">
        <f aca="false">IF(Curves!C470&lt;&gt;"",Curves!C470,"")</f>
        <v/>
      </c>
      <c r="D461" s="46"/>
      <c r="E461" s="47" t="e">
        <f aca="false">(T461+U461)*V461</f>
        <v>#N/A</v>
      </c>
      <c r="F461" s="47" t="e">
        <f aca="false">(X461+Y461)*Z461</f>
        <v>#N/A</v>
      </c>
      <c r="G461" s="47" t="e">
        <f aca="false">(AB461+AC461)*AD461</f>
        <v>#N/A</v>
      </c>
      <c r="H461" s="47" t="e">
        <f aca="false">(AF461+AG461)*AH461</f>
        <v>#N/A</v>
      </c>
      <c r="I461" s="47" t="e">
        <f aca="false">(AJ461+AK461)*AL461</f>
        <v>#N/A</v>
      </c>
      <c r="J461" s="47" t="e">
        <f aca="false">(AN461+AO461)*AP461</f>
        <v>#N/A</v>
      </c>
      <c r="K461" s="47" t="e">
        <f aca="false">(AR461+AS461)*AT461</f>
        <v>#N/A</v>
      </c>
      <c r="L461" s="47" t="e">
        <f aca="false">(AV461+AW461)*AX461</f>
        <v>#N/A</v>
      </c>
      <c r="M461" s="47" t="e">
        <f aca="false">(AZ461+BA461)*BB461</f>
        <v>#N/A</v>
      </c>
      <c r="N461" s="47" t="e">
        <f aca="false">(BD461+BE461)*BF461</f>
        <v>#N/A</v>
      </c>
      <c r="O461" s="48" t="e">
        <f aca="false">(BH461+BI461)*BJ461</f>
        <v>#N/A</v>
      </c>
      <c r="P461" s="49" t="e">
        <f aca="false">MAX(E461:O461)</f>
        <v>#N/A</v>
      </c>
      <c r="Q461" s="49" t="e">
        <f aca="false">MIN(O461)</f>
        <v>#N/A</v>
      </c>
      <c r="R461" s="50" t="e">
        <f aca="false">P461-Q461</f>
        <v>#N/A</v>
      </c>
      <c r="T461" s="31" t="e">
        <f aca="false">INDEX(Curves!$A$12:$AZ$907,$BZ461,CA461)</f>
        <v>#N/A</v>
      </c>
      <c r="U461" s="31" t="e">
        <f aca="false">INDEX(Curves!$A$12:$AZ$907,$BZ461,CB461)</f>
        <v>#N/A</v>
      </c>
      <c r="V461" s="31" t="e">
        <f aca="false">INDEX(Curves!$A$12:$AZ$907,$BZ461,CC461)</f>
        <v>#N/A</v>
      </c>
      <c r="W461" s="31"/>
      <c r="X461" s="31" t="e">
        <f aca="false">INDEX(Curves!$A$12:$AZ$907,$BZ461,CE461)</f>
        <v>#N/A</v>
      </c>
      <c r="Y461" s="31" t="e">
        <f aca="false">INDEX(Curves!$A$12:$AZ$907,$BZ461,CF461)</f>
        <v>#N/A</v>
      </c>
      <c r="Z461" s="31" t="e">
        <f aca="false">INDEX(Curves!$A$12:$AZ$907,$BZ461,CG461)</f>
        <v>#N/A</v>
      </c>
      <c r="AA461" s="31"/>
      <c r="AB461" s="31" t="e">
        <f aca="false">INDEX(Curves!$A$12:$AZ$907,$BZ461,CI461)</f>
        <v>#N/A</v>
      </c>
      <c r="AC461" s="31" t="e">
        <f aca="false">INDEX(Curves!$A$12:$AZ$907,$BZ461,CJ461)</f>
        <v>#N/A</v>
      </c>
      <c r="AD461" s="31" t="e">
        <f aca="false">INDEX(Curves!$A$12:$AZ$907,$BZ461,CK461)</f>
        <v>#N/A</v>
      </c>
      <c r="AE461" s="31"/>
      <c r="AF461" s="31" t="e">
        <f aca="false">INDEX(Curves!$A$12:$AZ$907,$BZ461,CM461)</f>
        <v>#N/A</v>
      </c>
      <c r="AG461" s="31" t="e">
        <f aca="false">INDEX(Curves!$A$12:$AZ$907,$BZ461,CN461)</f>
        <v>#N/A</v>
      </c>
      <c r="AH461" s="31" t="e">
        <f aca="false">INDEX(Curves!$A$12:$AZ$907,$BZ461,CO461)</f>
        <v>#N/A</v>
      </c>
      <c r="AI461" s="31"/>
      <c r="AJ461" s="31" t="e">
        <f aca="false">INDEX(Curves!$A$12:$AZ$907,$BZ461,CQ461)</f>
        <v>#N/A</v>
      </c>
      <c r="AK461" s="31" t="e">
        <f aca="false">INDEX(Curves!$A$12:$AZ$907,$BZ461,CR461)</f>
        <v>#N/A</v>
      </c>
      <c r="AL461" s="31" t="e">
        <f aca="false">INDEX(Curves!$A$12:$AZ$907,$BZ461,CS461)</f>
        <v>#N/A</v>
      </c>
      <c r="AM461" s="31"/>
      <c r="AN461" s="31" t="e">
        <f aca="false">INDEX(Curves!$A$12:$AZ$907,$BZ461,CU461)</f>
        <v>#N/A</v>
      </c>
      <c r="AO461" s="31" t="e">
        <f aca="false">INDEX(Curves!$A$12:$AZ$907,$BZ461,CV461)</f>
        <v>#N/A</v>
      </c>
      <c r="AP461" s="31" t="e">
        <f aca="false">INDEX(Curves!$A$12:$AZ$907,$BZ461,CW461)</f>
        <v>#N/A</v>
      </c>
      <c r="AQ461" s="31"/>
      <c r="AR461" s="31" t="e">
        <f aca="false">INDEX(Curves!$A$12:$AZ$907,$BZ461,CY461)</f>
        <v>#N/A</v>
      </c>
      <c r="AS461" s="31" t="e">
        <f aca="false">INDEX(Curves!$A$12:$AZ$907,$BZ461,CZ461)</f>
        <v>#N/A</v>
      </c>
      <c r="AT461" s="31" t="e">
        <f aca="false">INDEX(Curves!$A$12:$AZ$907,$BZ461,DA461)</f>
        <v>#N/A</v>
      </c>
      <c r="AU461" s="31"/>
      <c r="AV461" s="31" t="e">
        <f aca="false">INDEX(Curves!$A$12:$AZ$907,$BZ461,DC461)</f>
        <v>#N/A</v>
      </c>
      <c r="AW461" s="31" t="e">
        <f aca="false">INDEX(Curves!$A$12:$AZ$907,$BZ461,DD461)</f>
        <v>#N/A</v>
      </c>
      <c r="AX461" s="31" t="e">
        <f aca="false">INDEX(Curves!$A$12:$AZ$907,$BZ461,DE461)</f>
        <v>#N/A</v>
      </c>
      <c r="AY461" s="31"/>
      <c r="AZ461" s="31" t="e">
        <f aca="false">INDEX(Curves!$A$12:$AZ$907,$BZ461,DG461)</f>
        <v>#N/A</v>
      </c>
      <c r="BA461" s="31" t="e">
        <f aca="false">INDEX(Curves!$A$12:$AZ$907,$BZ461,DH461)</f>
        <v>#N/A</v>
      </c>
      <c r="BB461" s="31" t="e">
        <f aca="false">INDEX(Curves!$A$12:$AZ$907,$BZ461,DI461)</f>
        <v>#N/A</v>
      </c>
      <c r="BC461" s="31"/>
      <c r="BD461" s="31" t="e">
        <f aca="false">INDEX(Curves!$A$12:$AZ$907,$BZ461,DK461)</f>
        <v>#N/A</v>
      </c>
      <c r="BE461" s="31" t="e">
        <f aca="false">INDEX(Curves!$A$12:$AZ$907,$BZ461,DL461)</f>
        <v>#N/A</v>
      </c>
      <c r="BF461" s="31" t="e">
        <f aca="false">INDEX(Curves!$A$12:$AZ$907,$BZ461,DM461)</f>
        <v>#N/A</v>
      </c>
      <c r="BG461" s="31"/>
      <c r="BH461" s="31" t="e">
        <f aca="false">INDEX(Curves!$A$12:$AZ$907,$BZ461,DO461)</f>
        <v>#N/A</v>
      </c>
      <c r="BI461" s="31" t="e">
        <f aca="false">INDEX(Curves!$A$12:$AZ$907,$BZ461,DP461)</f>
        <v>#N/A</v>
      </c>
      <c r="BJ461" s="31" t="e">
        <f aca="false">INDEX(Curves!$A$12:$AZ$907,$BZ461,DQ461)</f>
        <v>#N/A</v>
      </c>
      <c r="BK461" s="0"/>
      <c r="BL461" s="0"/>
      <c r="BM461" s="51" t="n">
        <f aca="false">BM460</f>
        <v>35916</v>
      </c>
      <c r="BN461" s="51" t="n">
        <f aca="false">EOMONTH(BM461,1)</f>
        <v>35976</v>
      </c>
      <c r="BO461" s="51" t="n">
        <f aca="false">EOMONTH(BN461,1)</f>
        <v>36007</v>
      </c>
      <c r="BP461" s="51" t="n">
        <f aca="false">EOMONTH(BO461,1)</f>
        <v>36038</v>
      </c>
      <c r="BQ461" s="51" t="n">
        <f aca="false">EOMONTH(BP461,1)</f>
        <v>36068</v>
      </c>
      <c r="BR461" s="51" t="n">
        <f aca="false">EOMONTH(BQ461,1)</f>
        <v>36099</v>
      </c>
      <c r="BS461" s="51" t="n">
        <f aca="false">EOMONTH(BR461,1)</f>
        <v>36129</v>
      </c>
      <c r="BT461" s="51" t="n">
        <f aca="false">EOMONTH(BS461,1)</f>
        <v>36160</v>
      </c>
      <c r="BU461" s="51" t="n">
        <f aca="false">EOMONTH(BT461,1)</f>
        <v>36191</v>
      </c>
      <c r="BV461" s="51" t="n">
        <f aca="false">EOMONTH(BU461,1)</f>
        <v>36219</v>
      </c>
      <c r="BW461" s="51" t="n">
        <f aca="false">EOMONTH(BV461,1)</f>
        <v>36250</v>
      </c>
      <c r="BX461" s="52"/>
      <c r="BZ461" s="34" t="e">
        <f aca="false">MATCH(C461,Curves!$C$12:$C$433,0)</f>
        <v>#N/A</v>
      </c>
      <c r="CA461" s="34" t="n">
        <f aca="false">MATCH(CONCATENATE("NG ",TEXT($BM461,"mmm-yyyy")),Curves!$11:$11,0)</f>
        <v>20</v>
      </c>
      <c r="CB461" s="34" t="n">
        <f aca="false">MATCH(CONCATENATE("B ",TEXT($BM461,"mmm-yyyy")),Curves!$11:$11,0)</f>
        <v>8</v>
      </c>
      <c r="CC461" s="34" t="n">
        <f aca="false">MATCH(CONCATENATE("DISC ",TEXT($BM461,"mmm-yyyy")),Curves!$11:$11,0)</f>
        <v>32</v>
      </c>
      <c r="CD461" s="34"/>
      <c r="CE461" s="34" t="n">
        <f aca="false">MATCH(CONCATENATE("NG ",TEXT($BN461,"mmm-yyyy")),Curves!$11:$11,0)</f>
        <v>21</v>
      </c>
      <c r="CF461" s="34" t="n">
        <f aca="false">MATCH(CONCATENATE("B ",TEXT($BN461,"mmm-yyyy")),Curves!$11:$11,0)</f>
        <v>9</v>
      </c>
      <c r="CG461" s="34" t="n">
        <f aca="false">MATCH(CONCATENATE("DISC ",TEXT($BN461,"mmm-yyyy")),Curves!$11:$11,0)</f>
        <v>33</v>
      </c>
      <c r="CH461" s="34"/>
      <c r="CI461" s="34" t="n">
        <f aca="false">MATCH(CONCATENATE("NG ",TEXT($BO461,"mmm-yyyy")),Curves!$11:$11,0)</f>
        <v>22</v>
      </c>
      <c r="CJ461" s="34" t="n">
        <f aca="false">MATCH(CONCATENATE("B ",TEXT($BO461,"mmm-yyyy")),Curves!$11:$11,0)</f>
        <v>10</v>
      </c>
      <c r="CK461" s="34" t="n">
        <f aca="false">MATCH(CONCATENATE("DISC ",TEXT($BO461,"mmm-yyyy")),Curves!$11:$11,0)</f>
        <v>34</v>
      </c>
      <c r="CL461" s="34"/>
      <c r="CM461" s="34" t="n">
        <f aca="false">MATCH(CONCATENATE("NG ",TEXT($BP461,"mmm-yyyy")),Curves!$11:$11,0)</f>
        <v>23</v>
      </c>
      <c r="CN461" s="34" t="n">
        <f aca="false">MATCH(CONCATENATE("B ",TEXT($BP461,"mmm-yyyy")),Curves!$11:$11,0)</f>
        <v>11</v>
      </c>
      <c r="CO461" s="34" t="n">
        <f aca="false">MATCH(CONCATENATE("DISC ",TEXT($BP461,"mmm-yyyy")),Curves!$11:$11,0)</f>
        <v>35</v>
      </c>
      <c r="CP461" s="34"/>
      <c r="CQ461" s="34" t="n">
        <f aca="false">MATCH(CONCATENATE("NG ",TEXT($BQ461,"mmm-yyyy")),Curves!$11:$11,0)</f>
        <v>24</v>
      </c>
      <c r="CR461" s="34" t="n">
        <f aca="false">MATCH(CONCATENATE("B ",TEXT($BQ461,"mmm-yyyy")),Curves!$11:$11,0)</f>
        <v>12</v>
      </c>
      <c r="CS461" s="34" t="n">
        <f aca="false">MATCH(CONCATENATE("DISC ",TEXT($BQ461,"mmm-yyyy")),Curves!$11:$11,0)</f>
        <v>36</v>
      </c>
      <c r="CT461" s="34"/>
      <c r="CU461" s="34" t="n">
        <f aca="false">MATCH(CONCATENATE("NG ",TEXT($BR461,"mmm-yyyy")),Curves!$11:$11,0)</f>
        <v>25</v>
      </c>
      <c r="CV461" s="34" t="n">
        <f aca="false">MATCH(CONCATENATE("B ",TEXT($BR461,"mmm-yyyy")),Curves!$11:$11,0)</f>
        <v>13</v>
      </c>
      <c r="CW461" s="34" t="n">
        <f aca="false">MATCH(CONCATENATE("DISC ",TEXT($BR461,"mmm-yyyy")),Curves!$11:$11,0)</f>
        <v>37</v>
      </c>
      <c r="CX461" s="34"/>
      <c r="CY461" s="34" t="n">
        <f aca="false">MATCH(CONCATENATE("NG ",TEXT($BS461,"mmm-yyyy")),Curves!$11:$11,0)</f>
        <v>26</v>
      </c>
      <c r="CZ461" s="34" t="n">
        <f aca="false">MATCH(CONCATENATE("B ",TEXT($BS461,"mmm-yyyy")),Curves!$11:$11,0)</f>
        <v>14</v>
      </c>
      <c r="DA461" s="34" t="n">
        <f aca="false">MATCH(CONCATENATE("DISC ",TEXT($BS461,"mmm-yyyy")),Curves!$11:$11,0)</f>
        <v>38</v>
      </c>
      <c r="DB461" s="34"/>
      <c r="DC461" s="34" t="n">
        <f aca="false">MATCH(CONCATENATE("NG ",TEXT($BT461,"mmm-yyyy")),Curves!$11:$11,0)</f>
        <v>27</v>
      </c>
      <c r="DD461" s="34" t="n">
        <f aca="false">MATCH(CONCATENATE("B ",TEXT($BT461,"mmm-yyyy")),Curves!$11:$11,0)</f>
        <v>15</v>
      </c>
      <c r="DE461" s="34" t="n">
        <f aca="false">MATCH(CONCATENATE("DISC ",TEXT($BT461,"mmm-yyyy")),Curves!$11:$11,0)</f>
        <v>39</v>
      </c>
      <c r="DF461" s="34"/>
      <c r="DG461" s="34" t="n">
        <f aca="false">MATCH(CONCATENATE("NG ",TEXT($BU461,"mmm-yyyy")),Curves!$11:$11,0)</f>
        <v>28</v>
      </c>
      <c r="DH461" s="34" t="n">
        <f aca="false">MATCH(CONCATENATE("B ",TEXT($BU461,"mmm-yyyy")),Curves!$11:$11,0)</f>
        <v>16</v>
      </c>
      <c r="DI461" s="34" t="n">
        <f aca="false">MATCH(CONCATENATE("DISC ",TEXT($BU461,"mmm-yyyy")),Curves!$11:$11,0)</f>
        <v>40</v>
      </c>
      <c r="DK461" s="34" t="n">
        <f aca="false">MATCH(CONCATENATE("NG ",TEXT($BV461,"mmm-yyyy")),Curves!$11:$11,0)</f>
        <v>29</v>
      </c>
      <c r="DL461" s="34" t="n">
        <f aca="false">MATCH(CONCATENATE("B ",TEXT($BV461,"mmm-yyyy")),Curves!$11:$11,0)</f>
        <v>17</v>
      </c>
      <c r="DM461" s="34" t="n">
        <f aca="false">MATCH(CONCATENATE("DISC ",TEXT($BV461,"mmm-yyyy")),Curves!$11:$11,0)</f>
        <v>41</v>
      </c>
      <c r="DO461" s="34" t="n">
        <f aca="false">MATCH(CONCATENATE("NG ",TEXT($BW461,"mmm-yyyy")),Curves!$11:$11,0)</f>
        <v>30</v>
      </c>
      <c r="DP461" s="34" t="n">
        <f aca="false">MATCH(CONCATENATE("B ",TEXT($BW461,"mmm-yyyy")),Curves!$11:$11,0)</f>
        <v>18</v>
      </c>
      <c r="DQ461" s="34" t="n">
        <f aca="false">MATCH(CONCATENATE("DISC ",TEXT($BW461,"mmm-yyyy")),Curves!$11:$11,0)</f>
        <v>42</v>
      </c>
    </row>
    <row r="462" customFormat="false" ht="12.75" hidden="false" customHeight="false" outlineLevel="0" collapsed="false">
      <c r="B462" s="26" t="str">
        <f aca="false">IF(C462&lt;&gt;"",IF(C462&gt;=(WORKDAY(EOMONTH(C462,0)+1,-2)),EOMONTH(EOMONTH(C462,0)+1,0)+1,EOMONTH(C462,0)+1),"")</f>
        <v/>
      </c>
      <c r="C462" s="45" t="str">
        <f aca="false">IF(Curves!C471&lt;&gt;"",Curves!C471,"")</f>
        <v/>
      </c>
      <c r="D462" s="46"/>
      <c r="E462" s="47" t="e">
        <f aca="false">(T462+U462)*V462</f>
        <v>#N/A</v>
      </c>
      <c r="F462" s="47" t="e">
        <f aca="false">(X462+Y462)*Z462</f>
        <v>#N/A</v>
      </c>
      <c r="G462" s="47" t="e">
        <f aca="false">(AB462+AC462)*AD462</f>
        <v>#N/A</v>
      </c>
      <c r="H462" s="47" t="e">
        <f aca="false">(AF462+AG462)*AH462</f>
        <v>#N/A</v>
      </c>
      <c r="I462" s="47" t="e">
        <f aca="false">(AJ462+AK462)*AL462</f>
        <v>#N/A</v>
      </c>
      <c r="J462" s="47" t="e">
        <f aca="false">(AN462+AO462)*AP462</f>
        <v>#N/A</v>
      </c>
      <c r="K462" s="47" t="e">
        <f aca="false">(AR462+AS462)*AT462</f>
        <v>#N/A</v>
      </c>
      <c r="L462" s="47" t="e">
        <f aca="false">(AV462+AW462)*AX462</f>
        <v>#N/A</v>
      </c>
      <c r="M462" s="47" t="e">
        <f aca="false">(AZ462+BA462)*BB462</f>
        <v>#N/A</v>
      </c>
      <c r="N462" s="47" t="e">
        <f aca="false">(BD462+BE462)*BF462</f>
        <v>#N/A</v>
      </c>
      <c r="O462" s="48" t="e">
        <f aca="false">(BH462+BI462)*BJ462</f>
        <v>#N/A</v>
      </c>
      <c r="P462" s="49" t="e">
        <f aca="false">MAX(E462:O462)</f>
        <v>#N/A</v>
      </c>
      <c r="Q462" s="49" t="e">
        <f aca="false">MIN(O462)</f>
        <v>#N/A</v>
      </c>
      <c r="R462" s="50" t="e">
        <f aca="false">P462-Q462</f>
        <v>#N/A</v>
      </c>
      <c r="T462" s="31" t="e">
        <f aca="false">INDEX(Curves!$A$12:$AZ$907,$BZ462,CA462)</f>
        <v>#N/A</v>
      </c>
      <c r="U462" s="31" t="e">
        <f aca="false">INDEX(Curves!$A$12:$AZ$907,$BZ462,CB462)</f>
        <v>#N/A</v>
      </c>
      <c r="V462" s="31" t="e">
        <f aca="false">INDEX(Curves!$A$12:$AZ$907,$BZ462,CC462)</f>
        <v>#N/A</v>
      </c>
      <c r="W462" s="31"/>
      <c r="X462" s="31" t="e">
        <f aca="false">INDEX(Curves!$A$12:$AZ$907,$BZ462,CE462)</f>
        <v>#N/A</v>
      </c>
      <c r="Y462" s="31" t="e">
        <f aca="false">INDEX(Curves!$A$12:$AZ$907,$BZ462,CF462)</f>
        <v>#N/A</v>
      </c>
      <c r="Z462" s="31" t="e">
        <f aca="false">INDEX(Curves!$A$12:$AZ$907,$BZ462,CG462)</f>
        <v>#N/A</v>
      </c>
      <c r="AA462" s="31"/>
      <c r="AB462" s="31" t="e">
        <f aca="false">INDEX(Curves!$A$12:$AZ$907,$BZ462,CI462)</f>
        <v>#N/A</v>
      </c>
      <c r="AC462" s="31" t="e">
        <f aca="false">INDEX(Curves!$A$12:$AZ$907,$BZ462,CJ462)</f>
        <v>#N/A</v>
      </c>
      <c r="AD462" s="31" t="e">
        <f aca="false">INDEX(Curves!$A$12:$AZ$907,$BZ462,CK462)</f>
        <v>#N/A</v>
      </c>
      <c r="AE462" s="31"/>
      <c r="AF462" s="31" t="e">
        <f aca="false">INDEX(Curves!$A$12:$AZ$907,$BZ462,CM462)</f>
        <v>#N/A</v>
      </c>
      <c r="AG462" s="31" t="e">
        <f aca="false">INDEX(Curves!$A$12:$AZ$907,$BZ462,CN462)</f>
        <v>#N/A</v>
      </c>
      <c r="AH462" s="31" t="e">
        <f aca="false">INDEX(Curves!$A$12:$AZ$907,$BZ462,CO462)</f>
        <v>#N/A</v>
      </c>
      <c r="AI462" s="31"/>
      <c r="AJ462" s="31" t="e">
        <f aca="false">INDEX(Curves!$A$12:$AZ$907,$BZ462,CQ462)</f>
        <v>#N/A</v>
      </c>
      <c r="AK462" s="31" t="e">
        <f aca="false">INDEX(Curves!$A$12:$AZ$907,$BZ462,CR462)</f>
        <v>#N/A</v>
      </c>
      <c r="AL462" s="31" t="e">
        <f aca="false">INDEX(Curves!$A$12:$AZ$907,$BZ462,CS462)</f>
        <v>#N/A</v>
      </c>
      <c r="AM462" s="31"/>
      <c r="AN462" s="31" t="e">
        <f aca="false">INDEX(Curves!$A$12:$AZ$907,$BZ462,CU462)</f>
        <v>#N/A</v>
      </c>
      <c r="AO462" s="31" t="e">
        <f aca="false">INDEX(Curves!$A$12:$AZ$907,$BZ462,CV462)</f>
        <v>#N/A</v>
      </c>
      <c r="AP462" s="31" t="e">
        <f aca="false">INDEX(Curves!$A$12:$AZ$907,$BZ462,CW462)</f>
        <v>#N/A</v>
      </c>
      <c r="AQ462" s="31"/>
      <c r="AR462" s="31" t="e">
        <f aca="false">INDEX(Curves!$A$12:$AZ$907,$BZ462,CY462)</f>
        <v>#N/A</v>
      </c>
      <c r="AS462" s="31" t="e">
        <f aca="false">INDEX(Curves!$A$12:$AZ$907,$BZ462,CZ462)</f>
        <v>#N/A</v>
      </c>
      <c r="AT462" s="31" t="e">
        <f aca="false">INDEX(Curves!$A$12:$AZ$907,$BZ462,DA462)</f>
        <v>#N/A</v>
      </c>
      <c r="AU462" s="31"/>
      <c r="AV462" s="31" t="e">
        <f aca="false">INDEX(Curves!$A$12:$AZ$907,$BZ462,DC462)</f>
        <v>#N/A</v>
      </c>
      <c r="AW462" s="31" t="e">
        <f aca="false">INDEX(Curves!$A$12:$AZ$907,$BZ462,DD462)</f>
        <v>#N/A</v>
      </c>
      <c r="AX462" s="31" t="e">
        <f aca="false">INDEX(Curves!$A$12:$AZ$907,$BZ462,DE462)</f>
        <v>#N/A</v>
      </c>
      <c r="AY462" s="31"/>
      <c r="AZ462" s="31" t="e">
        <f aca="false">INDEX(Curves!$A$12:$AZ$907,$BZ462,DG462)</f>
        <v>#N/A</v>
      </c>
      <c r="BA462" s="31" t="e">
        <f aca="false">INDEX(Curves!$A$12:$AZ$907,$BZ462,DH462)</f>
        <v>#N/A</v>
      </c>
      <c r="BB462" s="31" t="e">
        <f aca="false">INDEX(Curves!$A$12:$AZ$907,$BZ462,DI462)</f>
        <v>#N/A</v>
      </c>
      <c r="BC462" s="31"/>
      <c r="BD462" s="31" t="e">
        <f aca="false">INDEX(Curves!$A$12:$AZ$907,$BZ462,DK462)</f>
        <v>#N/A</v>
      </c>
      <c r="BE462" s="31" t="e">
        <f aca="false">INDEX(Curves!$A$12:$AZ$907,$BZ462,DL462)</f>
        <v>#N/A</v>
      </c>
      <c r="BF462" s="31" t="e">
        <f aca="false">INDEX(Curves!$A$12:$AZ$907,$BZ462,DM462)</f>
        <v>#N/A</v>
      </c>
      <c r="BG462" s="31"/>
      <c r="BH462" s="31" t="e">
        <f aca="false">INDEX(Curves!$A$12:$AZ$907,$BZ462,DO462)</f>
        <v>#N/A</v>
      </c>
      <c r="BI462" s="31" t="e">
        <f aca="false">INDEX(Curves!$A$12:$AZ$907,$BZ462,DP462)</f>
        <v>#N/A</v>
      </c>
      <c r="BJ462" s="31" t="e">
        <f aca="false">INDEX(Curves!$A$12:$AZ$907,$BZ462,DQ462)</f>
        <v>#N/A</v>
      </c>
      <c r="BK462" s="0"/>
      <c r="BL462" s="0"/>
      <c r="BM462" s="51" t="n">
        <f aca="false">BM461</f>
        <v>35916</v>
      </c>
      <c r="BN462" s="51" t="n">
        <f aca="false">EOMONTH(BM462,1)</f>
        <v>35976</v>
      </c>
      <c r="BO462" s="51" t="n">
        <f aca="false">EOMONTH(BN462,1)</f>
        <v>36007</v>
      </c>
      <c r="BP462" s="51" t="n">
        <f aca="false">EOMONTH(BO462,1)</f>
        <v>36038</v>
      </c>
      <c r="BQ462" s="51" t="n">
        <f aca="false">EOMONTH(BP462,1)</f>
        <v>36068</v>
      </c>
      <c r="BR462" s="51" t="n">
        <f aca="false">EOMONTH(BQ462,1)</f>
        <v>36099</v>
      </c>
      <c r="BS462" s="51" t="n">
        <f aca="false">EOMONTH(BR462,1)</f>
        <v>36129</v>
      </c>
      <c r="BT462" s="51" t="n">
        <f aca="false">EOMONTH(BS462,1)</f>
        <v>36160</v>
      </c>
      <c r="BU462" s="51" t="n">
        <f aca="false">EOMONTH(BT462,1)</f>
        <v>36191</v>
      </c>
      <c r="BV462" s="51" t="n">
        <f aca="false">EOMONTH(BU462,1)</f>
        <v>36219</v>
      </c>
      <c r="BW462" s="51" t="n">
        <f aca="false">EOMONTH(BV462,1)</f>
        <v>36250</v>
      </c>
      <c r="BX462" s="52"/>
      <c r="BZ462" s="34" t="e">
        <f aca="false">MATCH(C462,Curves!$C$12:$C$433,0)</f>
        <v>#N/A</v>
      </c>
      <c r="CA462" s="34" t="n">
        <f aca="false">MATCH(CONCATENATE("NG ",TEXT($BM462,"mmm-yyyy")),Curves!$11:$11,0)</f>
        <v>20</v>
      </c>
      <c r="CB462" s="34" t="n">
        <f aca="false">MATCH(CONCATENATE("B ",TEXT($BM462,"mmm-yyyy")),Curves!$11:$11,0)</f>
        <v>8</v>
      </c>
      <c r="CC462" s="34" t="n">
        <f aca="false">MATCH(CONCATENATE("DISC ",TEXT($BM462,"mmm-yyyy")),Curves!$11:$11,0)</f>
        <v>32</v>
      </c>
      <c r="CD462" s="34"/>
      <c r="CE462" s="34" t="n">
        <f aca="false">MATCH(CONCATENATE("NG ",TEXT($BN462,"mmm-yyyy")),Curves!$11:$11,0)</f>
        <v>21</v>
      </c>
      <c r="CF462" s="34" t="n">
        <f aca="false">MATCH(CONCATENATE("B ",TEXT($BN462,"mmm-yyyy")),Curves!$11:$11,0)</f>
        <v>9</v>
      </c>
      <c r="CG462" s="34" t="n">
        <f aca="false">MATCH(CONCATENATE("DISC ",TEXT($BN462,"mmm-yyyy")),Curves!$11:$11,0)</f>
        <v>33</v>
      </c>
      <c r="CH462" s="34"/>
      <c r="CI462" s="34" t="n">
        <f aca="false">MATCH(CONCATENATE("NG ",TEXT($BO462,"mmm-yyyy")),Curves!$11:$11,0)</f>
        <v>22</v>
      </c>
      <c r="CJ462" s="34" t="n">
        <f aca="false">MATCH(CONCATENATE("B ",TEXT($BO462,"mmm-yyyy")),Curves!$11:$11,0)</f>
        <v>10</v>
      </c>
      <c r="CK462" s="34" t="n">
        <f aca="false">MATCH(CONCATENATE("DISC ",TEXT($BO462,"mmm-yyyy")),Curves!$11:$11,0)</f>
        <v>34</v>
      </c>
      <c r="CL462" s="34"/>
      <c r="CM462" s="34" t="n">
        <f aca="false">MATCH(CONCATENATE("NG ",TEXT($BP462,"mmm-yyyy")),Curves!$11:$11,0)</f>
        <v>23</v>
      </c>
      <c r="CN462" s="34" t="n">
        <f aca="false">MATCH(CONCATENATE("B ",TEXT($BP462,"mmm-yyyy")),Curves!$11:$11,0)</f>
        <v>11</v>
      </c>
      <c r="CO462" s="34" t="n">
        <f aca="false">MATCH(CONCATENATE("DISC ",TEXT($BP462,"mmm-yyyy")),Curves!$11:$11,0)</f>
        <v>35</v>
      </c>
      <c r="CP462" s="34"/>
      <c r="CQ462" s="34" t="n">
        <f aca="false">MATCH(CONCATENATE("NG ",TEXT($BQ462,"mmm-yyyy")),Curves!$11:$11,0)</f>
        <v>24</v>
      </c>
      <c r="CR462" s="34" t="n">
        <f aca="false">MATCH(CONCATENATE("B ",TEXT($BQ462,"mmm-yyyy")),Curves!$11:$11,0)</f>
        <v>12</v>
      </c>
      <c r="CS462" s="34" t="n">
        <f aca="false">MATCH(CONCATENATE("DISC ",TEXT($BQ462,"mmm-yyyy")),Curves!$11:$11,0)</f>
        <v>36</v>
      </c>
      <c r="CT462" s="34"/>
      <c r="CU462" s="34" t="n">
        <f aca="false">MATCH(CONCATENATE("NG ",TEXT($BR462,"mmm-yyyy")),Curves!$11:$11,0)</f>
        <v>25</v>
      </c>
      <c r="CV462" s="34" t="n">
        <f aca="false">MATCH(CONCATENATE("B ",TEXT($BR462,"mmm-yyyy")),Curves!$11:$11,0)</f>
        <v>13</v>
      </c>
      <c r="CW462" s="34" t="n">
        <f aca="false">MATCH(CONCATENATE("DISC ",TEXT($BR462,"mmm-yyyy")),Curves!$11:$11,0)</f>
        <v>37</v>
      </c>
      <c r="CX462" s="34"/>
      <c r="CY462" s="34" t="n">
        <f aca="false">MATCH(CONCATENATE("NG ",TEXT($BS462,"mmm-yyyy")),Curves!$11:$11,0)</f>
        <v>26</v>
      </c>
      <c r="CZ462" s="34" t="n">
        <f aca="false">MATCH(CONCATENATE("B ",TEXT($BS462,"mmm-yyyy")),Curves!$11:$11,0)</f>
        <v>14</v>
      </c>
      <c r="DA462" s="34" t="n">
        <f aca="false">MATCH(CONCATENATE("DISC ",TEXT($BS462,"mmm-yyyy")),Curves!$11:$11,0)</f>
        <v>38</v>
      </c>
      <c r="DB462" s="34"/>
      <c r="DC462" s="34" t="n">
        <f aca="false">MATCH(CONCATENATE("NG ",TEXT($BT462,"mmm-yyyy")),Curves!$11:$11,0)</f>
        <v>27</v>
      </c>
      <c r="DD462" s="34" t="n">
        <f aca="false">MATCH(CONCATENATE("B ",TEXT($BT462,"mmm-yyyy")),Curves!$11:$11,0)</f>
        <v>15</v>
      </c>
      <c r="DE462" s="34" t="n">
        <f aca="false">MATCH(CONCATENATE("DISC ",TEXT($BT462,"mmm-yyyy")),Curves!$11:$11,0)</f>
        <v>39</v>
      </c>
      <c r="DF462" s="34"/>
      <c r="DG462" s="34" t="n">
        <f aca="false">MATCH(CONCATENATE("NG ",TEXT($BU462,"mmm-yyyy")),Curves!$11:$11,0)</f>
        <v>28</v>
      </c>
      <c r="DH462" s="34" t="n">
        <f aca="false">MATCH(CONCATENATE("B ",TEXT($BU462,"mmm-yyyy")),Curves!$11:$11,0)</f>
        <v>16</v>
      </c>
      <c r="DI462" s="34" t="n">
        <f aca="false">MATCH(CONCATENATE("DISC ",TEXT($BU462,"mmm-yyyy")),Curves!$11:$11,0)</f>
        <v>40</v>
      </c>
      <c r="DK462" s="34" t="n">
        <f aca="false">MATCH(CONCATENATE("NG ",TEXT($BV462,"mmm-yyyy")),Curves!$11:$11,0)</f>
        <v>29</v>
      </c>
      <c r="DL462" s="34" t="n">
        <f aca="false">MATCH(CONCATENATE("B ",TEXT($BV462,"mmm-yyyy")),Curves!$11:$11,0)</f>
        <v>17</v>
      </c>
      <c r="DM462" s="34" t="n">
        <f aca="false">MATCH(CONCATENATE("DISC ",TEXT($BV462,"mmm-yyyy")),Curves!$11:$11,0)</f>
        <v>41</v>
      </c>
      <c r="DO462" s="34" t="n">
        <f aca="false">MATCH(CONCATENATE("NG ",TEXT($BW462,"mmm-yyyy")),Curves!$11:$11,0)</f>
        <v>30</v>
      </c>
      <c r="DP462" s="34" t="n">
        <f aca="false">MATCH(CONCATENATE("B ",TEXT($BW462,"mmm-yyyy")),Curves!$11:$11,0)</f>
        <v>18</v>
      </c>
      <c r="DQ462" s="34" t="n">
        <f aca="false">MATCH(CONCATENATE("DISC ",TEXT($BW462,"mmm-yyyy")),Curves!$11:$11,0)</f>
        <v>42</v>
      </c>
    </row>
    <row r="463" customFormat="false" ht="12.75" hidden="false" customHeight="false" outlineLevel="0" collapsed="false">
      <c r="B463" s="26" t="str">
        <f aca="false">IF(C463&lt;&gt;"",IF(C463&gt;=(WORKDAY(EOMONTH(C463,0)+1,-2)),EOMONTH(EOMONTH(C463,0)+1,0)+1,EOMONTH(C463,0)+1),"")</f>
        <v/>
      </c>
      <c r="C463" s="45" t="str">
        <f aca="false">IF(Curves!C472&lt;&gt;"",Curves!C472,"")</f>
        <v/>
      </c>
      <c r="D463" s="46"/>
      <c r="E463" s="47" t="e">
        <f aca="false">(T463+U463)*V463</f>
        <v>#N/A</v>
      </c>
      <c r="F463" s="47" t="e">
        <f aca="false">(X463+Y463)*Z463</f>
        <v>#N/A</v>
      </c>
      <c r="G463" s="47" t="e">
        <f aca="false">(AB463+AC463)*AD463</f>
        <v>#N/A</v>
      </c>
      <c r="H463" s="47" t="e">
        <f aca="false">(AF463+AG463)*AH463</f>
        <v>#N/A</v>
      </c>
      <c r="I463" s="47" t="e">
        <f aca="false">(AJ463+AK463)*AL463</f>
        <v>#N/A</v>
      </c>
      <c r="J463" s="47" t="e">
        <f aca="false">(AN463+AO463)*AP463</f>
        <v>#N/A</v>
      </c>
      <c r="K463" s="47" t="e">
        <f aca="false">(AR463+AS463)*AT463</f>
        <v>#N/A</v>
      </c>
      <c r="L463" s="47" t="e">
        <f aca="false">(AV463+AW463)*AX463</f>
        <v>#N/A</v>
      </c>
      <c r="M463" s="47" t="e">
        <f aca="false">(AZ463+BA463)*BB463</f>
        <v>#N/A</v>
      </c>
      <c r="N463" s="47" t="e">
        <f aca="false">(BD463+BE463)*BF463</f>
        <v>#N/A</v>
      </c>
      <c r="O463" s="48" t="e">
        <f aca="false">(BH463+BI463)*BJ463</f>
        <v>#N/A</v>
      </c>
      <c r="P463" s="49" t="e">
        <f aca="false">MAX(E463:O463)</f>
        <v>#N/A</v>
      </c>
      <c r="Q463" s="49" t="e">
        <f aca="false">MIN(O463)</f>
        <v>#N/A</v>
      </c>
      <c r="R463" s="50" t="e">
        <f aca="false">P463-Q463</f>
        <v>#N/A</v>
      </c>
      <c r="T463" s="31" t="e">
        <f aca="false">INDEX(Curves!$A$12:$AZ$907,$BZ463,CA463)</f>
        <v>#N/A</v>
      </c>
      <c r="U463" s="31" t="e">
        <f aca="false">INDEX(Curves!$A$12:$AZ$907,$BZ463,CB463)</f>
        <v>#N/A</v>
      </c>
      <c r="V463" s="31" t="e">
        <f aca="false">INDEX(Curves!$A$12:$AZ$907,$BZ463,CC463)</f>
        <v>#N/A</v>
      </c>
      <c r="W463" s="31"/>
      <c r="X463" s="31" t="e">
        <f aca="false">INDEX(Curves!$A$12:$AZ$907,$BZ463,CE463)</f>
        <v>#N/A</v>
      </c>
      <c r="Y463" s="31" t="e">
        <f aca="false">INDEX(Curves!$A$12:$AZ$907,$BZ463,CF463)</f>
        <v>#N/A</v>
      </c>
      <c r="Z463" s="31" t="e">
        <f aca="false">INDEX(Curves!$A$12:$AZ$907,$BZ463,CG463)</f>
        <v>#N/A</v>
      </c>
      <c r="AA463" s="31"/>
      <c r="AB463" s="31" t="e">
        <f aca="false">INDEX(Curves!$A$12:$AZ$907,$BZ463,CI463)</f>
        <v>#N/A</v>
      </c>
      <c r="AC463" s="31" t="e">
        <f aca="false">INDEX(Curves!$A$12:$AZ$907,$BZ463,CJ463)</f>
        <v>#N/A</v>
      </c>
      <c r="AD463" s="31" t="e">
        <f aca="false">INDEX(Curves!$A$12:$AZ$907,$BZ463,CK463)</f>
        <v>#N/A</v>
      </c>
      <c r="AE463" s="31"/>
      <c r="AF463" s="31" t="e">
        <f aca="false">INDEX(Curves!$A$12:$AZ$907,$BZ463,CM463)</f>
        <v>#N/A</v>
      </c>
      <c r="AG463" s="31" t="e">
        <f aca="false">INDEX(Curves!$A$12:$AZ$907,$BZ463,CN463)</f>
        <v>#N/A</v>
      </c>
      <c r="AH463" s="31" t="e">
        <f aca="false">INDEX(Curves!$A$12:$AZ$907,$BZ463,CO463)</f>
        <v>#N/A</v>
      </c>
      <c r="AI463" s="31"/>
      <c r="AJ463" s="31" t="e">
        <f aca="false">INDEX(Curves!$A$12:$AZ$907,$BZ463,CQ463)</f>
        <v>#N/A</v>
      </c>
      <c r="AK463" s="31" t="e">
        <f aca="false">INDEX(Curves!$A$12:$AZ$907,$BZ463,CR463)</f>
        <v>#N/A</v>
      </c>
      <c r="AL463" s="31" t="e">
        <f aca="false">INDEX(Curves!$A$12:$AZ$907,$BZ463,CS463)</f>
        <v>#N/A</v>
      </c>
      <c r="AM463" s="31"/>
      <c r="AN463" s="31" t="e">
        <f aca="false">INDEX(Curves!$A$12:$AZ$907,$BZ463,CU463)</f>
        <v>#N/A</v>
      </c>
      <c r="AO463" s="31" t="e">
        <f aca="false">INDEX(Curves!$A$12:$AZ$907,$BZ463,CV463)</f>
        <v>#N/A</v>
      </c>
      <c r="AP463" s="31" t="e">
        <f aca="false">INDEX(Curves!$A$12:$AZ$907,$BZ463,CW463)</f>
        <v>#N/A</v>
      </c>
      <c r="AQ463" s="31"/>
      <c r="AR463" s="31" t="e">
        <f aca="false">INDEX(Curves!$A$12:$AZ$907,$BZ463,CY463)</f>
        <v>#N/A</v>
      </c>
      <c r="AS463" s="31" t="e">
        <f aca="false">INDEX(Curves!$A$12:$AZ$907,$BZ463,CZ463)</f>
        <v>#N/A</v>
      </c>
      <c r="AT463" s="31" t="e">
        <f aca="false">INDEX(Curves!$A$12:$AZ$907,$BZ463,DA463)</f>
        <v>#N/A</v>
      </c>
      <c r="AU463" s="31"/>
      <c r="AV463" s="31" t="e">
        <f aca="false">INDEX(Curves!$A$12:$AZ$907,$BZ463,DC463)</f>
        <v>#N/A</v>
      </c>
      <c r="AW463" s="31" t="e">
        <f aca="false">INDEX(Curves!$A$12:$AZ$907,$BZ463,DD463)</f>
        <v>#N/A</v>
      </c>
      <c r="AX463" s="31" t="e">
        <f aca="false">INDEX(Curves!$A$12:$AZ$907,$BZ463,DE463)</f>
        <v>#N/A</v>
      </c>
      <c r="AY463" s="31"/>
      <c r="AZ463" s="31" t="e">
        <f aca="false">INDEX(Curves!$A$12:$AZ$907,$BZ463,DG463)</f>
        <v>#N/A</v>
      </c>
      <c r="BA463" s="31" t="e">
        <f aca="false">INDEX(Curves!$A$12:$AZ$907,$BZ463,DH463)</f>
        <v>#N/A</v>
      </c>
      <c r="BB463" s="31" t="e">
        <f aca="false">INDEX(Curves!$A$12:$AZ$907,$BZ463,DI463)</f>
        <v>#N/A</v>
      </c>
      <c r="BC463" s="31"/>
      <c r="BD463" s="31" t="e">
        <f aca="false">INDEX(Curves!$A$12:$AZ$907,$BZ463,DK463)</f>
        <v>#N/A</v>
      </c>
      <c r="BE463" s="31" t="e">
        <f aca="false">INDEX(Curves!$A$12:$AZ$907,$BZ463,DL463)</f>
        <v>#N/A</v>
      </c>
      <c r="BF463" s="31" t="e">
        <f aca="false">INDEX(Curves!$A$12:$AZ$907,$BZ463,DM463)</f>
        <v>#N/A</v>
      </c>
      <c r="BG463" s="31"/>
      <c r="BH463" s="31" t="e">
        <f aca="false">INDEX(Curves!$A$12:$AZ$907,$BZ463,DO463)</f>
        <v>#N/A</v>
      </c>
      <c r="BI463" s="31" t="e">
        <f aca="false">INDEX(Curves!$A$12:$AZ$907,$BZ463,DP463)</f>
        <v>#N/A</v>
      </c>
      <c r="BJ463" s="31" t="e">
        <f aca="false">INDEX(Curves!$A$12:$AZ$907,$BZ463,DQ463)</f>
        <v>#N/A</v>
      </c>
      <c r="BK463" s="0"/>
      <c r="BL463" s="0"/>
      <c r="BM463" s="51" t="n">
        <f aca="false">BM462</f>
        <v>35916</v>
      </c>
      <c r="BN463" s="51" t="n">
        <f aca="false">EOMONTH(BM463,1)</f>
        <v>35976</v>
      </c>
      <c r="BO463" s="51" t="n">
        <f aca="false">EOMONTH(BN463,1)</f>
        <v>36007</v>
      </c>
      <c r="BP463" s="51" t="n">
        <f aca="false">EOMONTH(BO463,1)</f>
        <v>36038</v>
      </c>
      <c r="BQ463" s="51" t="n">
        <f aca="false">EOMONTH(BP463,1)</f>
        <v>36068</v>
      </c>
      <c r="BR463" s="51" t="n">
        <f aca="false">EOMONTH(BQ463,1)</f>
        <v>36099</v>
      </c>
      <c r="BS463" s="51" t="n">
        <f aca="false">EOMONTH(BR463,1)</f>
        <v>36129</v>
      </c>
      <c r="BT463" s="51" t="n">
        <f aca="false">EOMONTH(BS463,1)</f>
        <v>36160</v>
      </c>
      <c r="BU463" s="51" t="n">
        <f aca="false">EOMONTH(BT463,1)</f>
        <v>36191</v>
      </c>
      <c r="BV463" s="51" t="n">
        <f aca="false">EOMONTH(BU463,1)</f>
        <v>36219</v>
      </c>
      <c r="BW463" s="51" t="n">
        <f aca="false">EOMONTH(BV463,1)</f>
        <v>36250</v>
      </c>
      <c r="BX463" s="52"/>
      <c r="BZ463" s="34" t="e">
        <f aca="false">MATCH(C463,Curves!$C$12:$C$433,0)</f>
        <v>#N/A</v>
      </c>
      <c r="CA463" s="34" t="n">
        <f aca="false">MATCH(CONCATENATE("NG ",TEXT($BM463,"mmm-yyyy")),Curves!$11:$11,0)</f>
        <v>20</v>
      </c>
      <c r="CB463" s="34" t="n">
        <f aca="false">MATCH(CONCATENATE("B ",TEXT($BM463,"mmm-yyyy")),Curves!$11:$11,0)</f>
        <v>8</v>
      </c>
      <c r="CC463" s="34" t="n">
        <f aca="false">MATCH(CONCATENATE("DISC ",TEXT($BM463,"mmm-yyyy")),Curves!$11:$11,0)</f>
        <v>32</v>
      </c>
      <c r="CD463" s="34"/>
      <c r="CE463" s="34" t="n">
        <f aca="false">MATCH(CONCATENATE("NG ",TEXT($BN463,"mmm-yyyy")),Curves!$11:$11,0)</f>
        <v>21</v>
      </c>
      <c r="CF463" s="34" t="n">
        <f aca="false">MATCH(CONCATENATE("B ",TEXT($BN463,"mmm-yyyy")),Curves!$11:$11,0)</f>
        <v>9</v>
      </c>
      <c r="CG463" s="34" t="n">
        <f aca="false">MATCH(CONCATENATE("DISC ",TEXT($BN463,"mmm-yyyy")),Curves!$11:$11,0)</f>
        <v>33</v>
      </c>
      <c r="CH463" s="34"/>
      <c r="CI463" s="34" t="n">
        <f aca="false">MATCH(CONCATENATE("NG ",TEXT($BO463,"mmm-yyyy")),Curves!$11:$11,0)</f>
        <v>22</v>
      </c>
      <c r="CJ463" s="34" t="n">
        <f aca="false">MATCH(CONCATENATE("B ",TEXT($BO463,"mmm-yyyy")),Curves!$11:$11,0)</f>
        <v>10</v>
      </c>
      <c r="CK463" s="34" t="n">
        <f aca="false">MATCH(CONCATENATE("DISC ",TEXT($BO463,"mmm-yyyy")),Curves!$11:$11,0)</f>
        <v>34</v>
      </c>
      <c r="CL463" s="34"/>
      <c r="CM463" s="34" t="n">
        <f aca="false">MATCH(CONCATENATE("NG ",TEXT($BP463,"mmm-yyyy")),Curves!$11:$11,0)</f>
        <v>23</v>
      </c>
      <c r="CN463" s="34" t="n">
        <f aca="false">MATCH(CONCATENATE("B ",TEXT($BP463,"mmm-yyyy")),Curves!$11:$11,0)</f>
        <v>11</v>
      </c>
      <c r="CO463" s="34" t="n">
        <f aca="false">MATCH(CONCATENATE("DISC ",TEXT($BP463,"mmm-yyyy")),Curves!$11:$11,0)</f>
        <v>35</v>
      </c>
      <c r="CP463" s="34"/>
      <c r="CQ463" s="34" t="n">
        <f aca="false">MATCH(CONCATENATE("NG ",TEXT($BQ463,"mmm-yyyy")),Curves!$11:$11,0)</f>
        <v>24</v>
      </c>
      <c r="CR463" s="34" t="n">
        <f aca="false">MATCH(CONCATENATE("B ",TEXT($BQ463,"mmm-yyyy")),Curves!$11:$11,0)</f>
        <v>12</v>
      </c>
      <c r="CS463" s="34" t="n">
        <f aca="false">MATCH(CONCATENATE("DISC ",TEXT($BQ463,"mmm-yyyy")),Curves!$11:$11,0)</f>
        <v>36</v>
      </c>
      <c r="CT463" s="34"/>
      <c r="CU463" s="34" t="n">
        <f aca="false">MATCH(CONCATENATE("NG ",TEXT($BR463,"mmm-yyyy")),Curves!$11:$11,0)</f>
        <v>25</v>
      </c>
      <c r="CV463" s="34" t="n">
        <f aca="false">MATCH(CONCATENATE("B ",TEXT($BR463,"mmm-yyyy")),Curves!$11:$11,0)</f>
        <v>13</v>
      </c>
      <c r="CW463" s="34" t="n">
        <f aca="false">MATCH(CONCATENATE("DISC ",TEXT($BR463,"mmm-yyyy")),Curves!$11:$11,0)</f>
        <v>37</v>
      </c>
      <c r="CX463" s="34"/>
      <c r="CY463" s="34" t="n">
        <f aca="false">MATCH(CONCATENATE("NG ",TEXT($BS463,"mmm-yyyy")),Curves!$11:$11,0)</f>
        <v>26</v>
      </c>
      <c r="CZ463" s="34" t="n">
        <f aca="false">MATCH(CONCATENATE("B ",TEXT($BS463,"mmm-yyyy")),Curves!$11:$11,0)</f>
        <v>14</v>
      </c>
      <c r="DA463" s="34" t="n">
        <f aca="false">MATCH(CONCATENATE("DISC ",TEXT($BS463,"mmm-yyyy")),Curves!$11:$11,0)</f>
        <v>38</v>
      </c>
      <c r="DB463" s="34"/>
      <c r="DC463" s="34" t="n">
        <f aca="false">MATCH(CONCATENATE("NG ",TEXT($BT463,"mmm-yyyy")),Curves!$11:$11,0)</f>
        <v>27</v>
      </c>
      <c r="DD463" s="34" t="n">
        <f aca="false">MATCH(CONCATENATE("B ",TEXT($BT463,"mmm-yyyy")),Curves!$11:$11,0)</f>
        <v>15</v>
      </c>
      <c r="DE463" s="34" t="n">
        <f aca="false">MATCH(CONCATENATE("DISC ",TEXT($BT463,"mmm-yyyy")),Curves!$11:$11,0)</f>
        <v>39</v>
      </c>
      <c r="DF463" s="34"/>
      <c r="DG463" s="34" t="n">
        <f aca="false">MATCH(CONCATENATE("NG ",TEXT($BU463,"mmm-yyyy")),Curves!$11:$11,0)</f>
        <v>28</v>
      </c>
      <c r="DH463" s="34" t="n">
        <f aca="false">MATCH(CONCATENATE("B ",TEXT($BU463,"mmm-yyyy")),Curves!$11:$11,0)</f>
        <v>16</v>
      </c>
      <c r="DI463" s="34" t="n">
        <f aca="false">MATCH(CONCATENATE("DISC ",TEXT($BU463,"mmm-yyyy")),Curves!$11:$11,0)</f>
        <v>40</v>
      </c>
      <c r="DK463" s="34" t="n">
        <f aca="false">MATCH(CONCATENATE("NG ",TEXT($BV463,"mmm-yyyy")),Curves!$11:$11,0)</f>
        <v>29</v>
      </c>
      <c r="DL463" s="34" t="n">
        <f aca="false">MATCH(CONCATENATE("B ",TEXT($BV463,"mmm-yyyy")),Curves!$11:$11,0)</f>
        <v>17</v>
      </c>
      <c r="DM463" s="34" t="n">
        <f aca="false">MATCH(CONCATENATE("DISC ",TEXT($BV463,"mmm-yyyy")),Curves!$11:$11,0)</f>
        <v>41</v>
      </c>
      <c r="DO463" s="34" t="n">
        <f aca="false">MATCH(CONCATENATE("NG ",TEXT($BW463,"mmm-yyyy")),Curves!$11:$11,0)</f>
        <v>30</v>
      </c>
      <c r="DP463" s="34" t="n">
        <f aca="false">MATCH(CONCATENATE("B ",TEXT($BW463,"mmm-yyyy")),Curves!$11:$11,0)</f>
        <v>18</v>
      </c>
      <c r="DQ463" s="34" t="n">
        <f aca="false">MATCH(CONCATENATE("DISC ",TEXT($BW463,"mmm-yyyy")),Curves!$11:$11,0)</f>
        <v>42</v>
      </c>
    </row>
    <row r="464" customFormat="false" ht="12.75" hidden="false" customHeight="false" outlineLevel="0" collapsed="false">
      <c r="B464" s="26" t="str">
        <f aca="false">IF(C464&lt;&gt;"",IF(C464&gt;=(WORKDAY(EOMONTH(C464,0)+1,-2)),EOMONTH(EOMONTH(C464,0)+1,0)+1,EOMONTH(C464,0)+1),"")</f>
        <v/>
      </c>
      <c r="C464" s="45" t="str">
        <f aca="false">IF(Curves!C473&lt;&gt;"",Curves!C473,"")</f>
        <v/>
      </c>
      <c r="D464" s="46"/>
      <c r="E464" s="47" t="e">
        <f aca="false">(T464+U464)*V464</f>
        <v>#N/A</v>
      </c>
      <c r="F464" s="47" t="e">
        <f aca="false">(X464+Y464)*Z464</f>
        <v>#N/A</v>
      </c>
      <c r="G464" s="47" t="e">
        <f aca="false">(AB464+AC464)*AD464</f>
        <v>#N/A</v>
      </c>
      <c r="H464" s="47" t="e">
        <f aca="false">(AF464+AG464)*AH464</f>
        <v>#N/A</v>
      </c>
      <c r="I464" s="47" t="e">
        <f aca="false">(AJ464+AK464)*AL464</f>
        <v>#N/A</v>
      </c>
      <c r="J464" s="47" t="e">
        <f aca="false">(AN464+AO464)*AP464</f>
        <v>#N/A</v>
      </c>
      <c r="K464" s="47" t="e">
        <f aca="false">(AR464+AS464)*AT464</f>
        <v>#N/A</v>
      </c>
      <c r="L464" s="47" t="e">
        <f aca="false">(AV464+AW464)*AX464</f>
        <v>#N/A</v>
      </c>
      <c r="M464" s="47" t="e">
        <f aca="false">(AZ464+BA464)*BB464</f>
        <v>#N/A</v>
      </c>
      <c r="N464" s="47" t="e">
        <f aca="false">(BD464+BE464)*BF464</f>
        <v>#N/A</v>
      </c>
      <c r="O464" s="48" t="e">
        <f aca="false">(BH464+BI464)*BJ464</f>
        <v>#N/A</v>
      </c>
      <c r="P464" s="49" t="e">
        <f aca="false">MAX(E464:O464)</f>
        <v>#N/A</v>
      </c>
      <c r="Q464" s="49" t="e">
        <f aca="false">MIN(O464)</f>
        <v>#N/A</v>
      </c>
      <c r="R464" s="50" t="e">
        <f aca="false">P464-Q464</f>
        <v>#N/A</v>
      </c>
      <c r="T464" s="31" t="e">
        <f aca="false">INDEX(Curves!$A$12:$AZ$907,$BZ464,CA464)</f>
        <v>#N/A</v>
      </c>
      <c r="U464" s="31" t="e">
        <f aca="false">INDEX(Curves!$A$12:$AZ$907,$BZ464,CB464)</f>
        <v>#N/A</v>
      </c>
      <c r="V464" s="31" t="e">
        <f aca="false">INDEX(Curves!$A$12:$AZ$907,$BZ464,CC464)</f>
        <v>#N/A</v>
      </c>
      <c r="W464" s="31"/>
      <c r="X464" s="31" t="e">
        <f aca="false">INDEX(Curves!$A$12:$AZ$907,$BZ464,CE464)</f>
        <v>#N/A</v>
      </c>
      <c r="Y464" s="31" t="e">
        <f aca="false">INDEX(Curves!$A$12:$AZ$907,$BZ464,CF464)</f>
        <v>#N/A</v>
      </c>
      <c r="Z464" s="31" t="e">
        <f aca="false">INDEX(Curves!$A$12:$AZ$907,$BZ464,CG464)</f>
        <v>#N/A</v>
      </c>
      <c r="AA464" s="31"/>
      <c r="AB464" s="31" t="e">
        <f aca="false">INDEX(Curves!$A$12:$AZ$907,$BZ464,CI464)</f>
        <v>#N/A</v>
      </c>
      <c r="AC464" s="31" t="e">
        <f aca="false">INDEX(Curves!$A$12:$AZ$907,$BZ464,CJ464)</f>
        <v>#N/A</v>
      </c>
      <c r="AD464" s="31" t="e">
        <f aca="false">INDEX(Curves!$A$12:$AZ$907,$BZ464,CK464)</f>
        <v>#N/A</v>
      </c>
      <c r="AE464" s="31"/>
      <c r="AF464" s="31" t="e">
        <f aca="false">INDEX(Curves!$A$12:$AZ$907,$BZ464,CM464)</f>
        <v>#N/A</v>
      </c>
      <c r="AG464" s="31" t="e">
        <f aca="false">INDEX(Curves!$A$12:$AZ$907,$BZ464,CN464)</f>
        <v>#N/A</v>
      </c>
      <c r="AH464" s="31" t="e">
        <f aca="false">INDEX(Curves!$A$12:$AZ$907,$BZ464,CO464)</f>
        <v>#N/A</v>
      </c>
      <c r="AI464" s="31"/>
      <c r="AJ464" s="31" t="e">
        <f aca="false">INDEX(Curves!$A$12:$AZ$907,$BZ464,CQ464)</f>
        <v>#N/A</v>
      </c>
      <c r="AK464" s="31" t="e">
        <f aca="false">INDEX(Curves!$A$12:$AZ$907,$BZ464,CR464)</f>
        <v>#N/A</v>
      </c>
      <c r="AL464" s="31" t="e">
        <f aca="false">INDEX(Curves!$A$12:$AZ$907,$BZ464,CS464)</f>
        <v>#N/A</v>
      </c>
      <c r="AM464" s="31"/>
      <c r="AN464" s="31" t="e">
        <f aca="false">INDEX(Curves!$A$12:$AZ$907,$BZ464,CU464)</f>
        <v>#N/A</v>
      </c>
      <c r="AO464" s="31" t="e">
        <f aca="false">INDEX(Curves!$A$12:$AZ$907,$BZ464,CV464)</f>
        <v>#N/A</v>
      </c>
      <c r="AP464" s="31" t="e">
        <f aca="false">INDEX(Curves!$A$12:$AZ$907,$BZ464,CW464)</f>
        <v>#N/A</v>
      </c>
      <c r="AQ464" s="31"/>
      <c r="AR464" s="31" t="e">
        <f aca="false">INDEX(Curves!$A$12:$AZ$907,$BZ464,CY464)</f>
        <v>#N/A</v>
      </c>
      <c r="AS464" s="31" t="e">
        <f aca="false">INDEX(Curves!$A$12:$AZ$907,$BZ464,CZ464)</f>
        <v>#N/A</v>
      </c>
      <c r="AT464" s="31" t="e">
        <f aca="false">INDEX(Curves!$A$12:$AZ$907,$BZ464,DA464)</f>
        <v>#N/A</v>
      </c>
      <c r="AU464" s="31"/>
      <c r="AV464" s="31" t="e">
        <f aca="false">INDEX(Curves!$A$12:$AZ$907,$BZ464,DC464)</f>
        <v>#N/A</v>
      </c>
      <c r="AW464" s="31" t="e">
        <f aca="false">INDEX(Curves!$A$12:$AZ$907,$BZ464,DD464)</f>
        <v>#N/A</v>
      </c>
      <c r="AX464" s="31" t="e">
        <f aca="false">INDEX(Curves!$A$12:$AZ$907,$BZ464,DE464)</f>
        <v>#N/A</v>
      </c>
      <c r="AY464" s="31"/>
      <c r="AZ464" s="31" t="e">
        <f aca="false">INDEX(Curves!$A$12:$AZ$907,$BZ464,DG464)</f>
        <v>#N/A</v>
      </c>
      <c r="BA464" s="31" t="e">
        <f aca="false">INDEX(Curves!$A$12:$AZ$907,$BZ464,DH464)</f>
        <v>#N/A</v>
      </c>
      <c r="BB464" s="31" t="e">
        <f aca="false">INDEX(Curves!$A$12:$AZ$907,$BZ464,DI464)</f>
        <v>#N/A</v>
      </c>
      <c r="BC464" s="31"/>
      <c r="BD464" s="31" t="e">
        <f aca="false">INDEX(Curves!$A$12:$AZ$907,$BZ464,DK464)</f>
        <v>#N/A</v>
      </c>
      <c r="BE464" s="31" t="e">
        <f aca="false">INDEX(Curves!$A$12:$AZ$907,$BZ464,DL464)</f>
        <v>#N/A</v>
      </c>
      <c r="BF464" s="31" t="e">
        <f aca="false">INDEX(Curves!$A$12:$AZ$907,$BZ464,DM464)</f>
        <v>#N/A</v>
      </c>
      <c r="BG464" s="31"/>
      <c r="BH464" s="31" t="e">
        <f aca="false">INDEX(Curves!$A$12:$AZ$907,$BZ464,DO464)</f>
        <v>#N/A</v>
      </c>
      <c r="BI464" s="31" t="e">
        <f aca="false">INDEX(Curves!$A$12:$AZ$907,$BZ464,DP464)</f>
        <v>#N/A</v>
      </c>
      <c r="BJ464" s="31" t="e">
        <f aca="false">INDEX(Curves!$A$12:$AZ$907,$BZ464,DQ464)</f>
        <v>#N/A</v>
      </c>
      <c r="BK464" s="0"/>
      <c r="BL464" s="0"/>
      <c r="BM464" s="51" t="n">
        <f aca="false">BM463</f>
        <v>35916</v>
      </c>
      <c r="BN464" s="51" t="n">
        <f aca="false">EOMONTH(BM464,1)</f>
        <v>35976</v>
      </c>
      <c r="BO464" s="51" t="n">
        <f aca="false">EOMONTH(BN464,1)</f>
        <v>36007</v>
      </c>
      <c r="BP464" s="51" t="n">
        <f aca="false">EOMONTH(BO464,1)</f>
        <v>36038</v>
      </c>
      <c r="BQ464" s="51" t="n">
        <f aca="false">EOMONTH(BP464,1)</f>
        <v>36068</v>
      </c>
      <c r="BR464" s="51" t="n">
        <f aca="false">EOMONTH(BQ464,1)</f>
        <v>36099</v>
      </c>
      <c r="BS464" s="51" t="n">
        <f aca="false">EOMONTH(BR464,1)</f>
        <v>36129</v>
      </c>
      <c r="BT464" s="51" t="n">
        <f aca="false">EOMONTH(BS464,1)</f>
        <v>36160</v>
      </c>
      <c r="BU464" s="51" t="n">
        <f aca="false">EOMONTH(BT464,1)</f>
        <v>36191</v>
      </c>
      <c r="BV464" s="51" t="n">
        <f aca="false">EOMONTH(BU464,1)</f>
        <v>36219</v>
      </c>
      <c r="BW464" s="51" t="n">
        <f aca="false">EOMONTH(BV464,1)</f>
        <v>36250</v>
      </c>
      <c r="BX464" s="52"/>
      <c r="BZ464" s="34" t="e">
        <f aca="false">MATCH(C464,Curves!$C$12:$C$433,0)</f>
        <v>#N/A</v>
      </c>
      <c r="CA464" s="34" t="n">
        <f aca="false">MATCH(CONCATENATE("NG ",TEXT($BM464,"mmm-yyyy")),Curves!$11:$11,0)</f>
        <v>20</v>
      </c>
      <c r="CB464" s="34" t="n">
        <f aca="false">MATCH(CONCATENATE("B ",TEXT($BM464,"mmm-yyyy")),Curves!$11:$11,0)</f>
        <v>8</v>
      </c>
      <c r="CC464" s="34" t="n">
        <f aca="false">MATCH(CONCATENATE("DISC ",TEXT($BM464,"mmm-yyyy")),Curves!$11:$11,0)</f>
        <v>32</v>
      </c>
      <c r="CD464" s="34"/>
      <c r="CE464" s="34" t="n">
        <f aca="false">MATCH(CONCATENATE("NG ",TEXT($BN464,"mmm-yyyy")),Curves!$11:$11,0)</f>
        <v>21</v>
      </c>
      <c r="CF464" s="34" t="n">
        <f aca="false">MATCH(CONCATENATE("B ",TEXT($BN464,"mmm-yyyy")),Curves!$11:$11,0)</f>
        <v>9</v>
      </c>
      <c r="CG464" s="34" t="n">
        <f aca="false">MATCH(CONCATENATE("DISC ",TEXT($BN464,"mmm-yyyy")),Curves!$11:$11,0)</f>
        <v>33</v>
      </c>
      <c r="CH464" s="34"/>
      <c r="CI464" s="34" t="n">
        <f aca="false">MATCH(CONCATENATE("NG ",TEXT($BO464,"mmm-yyyy")),Curves!$11:$11,0)</f>
        <v>22</v>
      </c>
      <c r="CJ464" s="34" t="n">
        <f aca="false">MATCH(CONCATENATE("B ",TEXT($BO464,"mmm-yyyy")),Curves!$11:$11,0)</f>
        <v>10</v>
      </c>
      <c r="CK464" s="34" t="n">
        <f aca="false">MATCH(CONCATENATE("DISC ",TEXT($BO464,"mmm-yyyy")),Curves!$11:$11,0)</f>
        <v>34</v>
      </c>
      <c r="CL464" s="34"/>
      <c r="CM464" s="34" t="n">
        <f aca="false">MATCH(CONCATENATE("NG ",TEXT($BP464,"mmm-yyyy")),Curves!$11:$11,0)</f>
        <v>23</v>
      </c>
      <c r="CN464" s="34" t="n">
        <f aca="false">MATCH(CONCATENATE("B ",TEXT($BP464,"mmm-yyyy")),Curves!$11:$11,0)</f>
        <v>11</v>
      </c>
      <c r="CO464" s="34" t="n">
        <f aca="false">MATCH(CONCATENATE("DISC ",TEXT($BP464,"mmm-yyyy")),Curves!$11:$11,0)</f>
        <v>35</v>
      </c>
      <c r="CP464" s="34"/>
      <c r="CQ464" s="34" t="n">
        <f aca="false">MATCH(CONCATENATE("NG ",TEXT($BQ464,"mmm-yyyy")),Curves!$11:$11,0)</f>
        <v>24</v>
      </c>
      <c r="CR464" s="34" t="n">
        <f aca="false">MATCH(CONCATENATE("B ",TEXT($BQ464,"mmm-yyyy")),Curves!$11:$11,0)</f>
        <v>12</v>
      </c>
      <c r="CS464" s="34" t="n">
        <f aca="false">MATCH(CONCATENATE("DISC ",TEXT($BQ464,"mmm-yyyy")),Curves!$11:$11,0)</f>
        <v>36</v>
      </c>
      <c r="CT464" s="34"/>
      <c r="CU464" s="34" t="n">
        <f aca="false">MATCH(CONCATENATE("NG ",TEXT($BR464,"mmm-yyyy")),Curves!$11:$11,0)</f>
        <v>25</v>
      </c>
      <c r="CV464" s="34" t="n">
        <f aca="false">MATCH(CONCATENATE("B ",TEXT($BR464,"mmm-yyyy")),Curves!$11:$11,0)</f>
        <v>13</v>
      </c>
      <c r="CW464" s="34" t="n">
        <f aca="false">MATCH(CONCATENATE("DISC ",TEXT($BR464,"mmm-yyyy")),Curves!$11:$11,0)</f>
        <v>37</v>
      </c>
      <c r="CX464" s="34"/>
      <c r="CY464" s="34" t="n">
        <f aca="false">MATCH(CONCATENATE("NG ",TEXT($BS464,"mmm-yyyy")),Curves!$11:$11,0)</f>
        <v>26</v>
      </c>
      <c r="CZ464" s="34" t="n">
        <f aca="false">MATCH(CONCATENATE("B ",TEXT($BS464,"mmm-yyyy")),Curves!$11:$11,0)</f>
        <v>14</v>
      </c>
      <c r="DA464" s="34" t="n">
        <f aca="false">MATCH(CONCATENATE("DISC ",TEXT($BS464,"mmm-yyyy")),Curves!$11:$11,0)</f>
        <v>38</v>
      </c>
      <c r="DB464" s="34"/>
      <c r="DC464" s="34" t="n">
        <f aca="false">MATCH(CONCATENATE("NG ",TEXT($BT464,"mmm-yyyy")),Curves!$11:$11,0)</f>
        <v>27</v>
      </c>
      <c r="DD464" s="34" t="n">
        <f aca="false">MATCH(CONCATENATE("B ",TEXT($BT464,"mmm-yyyy")),Curves!$11:$11,0)</f>
        <v>15</v>
      </c>
      <c r="DE464" s="34" t="n">
        <f aca="false">MATCH(CONCATENATE("DISC ",TEXT($BT464,"mmm-yyyy")),Curves!$11:$11,0)</f>
        <v>39</v>
      </c>
      <c r="DF464" s="34"/>
      <c r="DG464" s="34" t="n">
        <f aca="false">MATCH(CONCATENATE("NG ",TEXT($BU464,"mmm-yyyy")),Curves!$11:$11,0)</f>
        <v>28</v>
      </c>
      <c r="DH464" s="34" t="n">
        <f aca="false">MATCH(CONCATENATE("B ",TEXT($BU464,"mmm-yyyy")),Curves!$11:$11,0)</f>
        <v>16</v>
      </c>
      <c r="DI464" s="34" t="n">
        <f aca="false">MATCH(CONCATENATE("DISC ",TEXT($BU464,"mmm-yyyy")),Curves!$11:$11,0)</f>
        <v>40</v>
      </c>
      <c r="DK464" s="34" t="n">
        <f aca="false">MATCH(CONCATENATE("NG ",TEXT($BV464,"mmm-yyyy")),Curves!$11:$11,0)</f>
        <v>29</v>
      </c>
      <c r="DL464" s="34" t="n">
        <f aca="false">MATCH(CONCATENATE("B ",TEXT($BV464,"mmm-yyyy")),Curves!$11:$11,0)</f>
        <v>17</v>
      </c>
      <c r="DM464" s="34" t="n">
        <f aca="false">MATCH(CONCATENATE("DISC ",TEXT($BV464,"mmm-yyyy")),Curves!$11:$11,0)</f>
        <v>41</v>
      </c>
      <c r="DO464" s="34" t="n">
        <f aca="false">MATCH(CONCATENATE("NG ",TEXT($BW464,"mmm-yyyy")),Curves!$11:$11,0)</f>
        <v>30</v>
      </c>
      <c r="DP464" s="34" t="n">
        <f aca="false">MATCH(CONCATENATE("B ",TEXT($BW464,"mmm-yyyy")),Curves!$11:$11,0)</f>
        <v>18</v>
      </c>
      <c r="DQ464" s="34" t="n">
        <f aca="false">MATCH(CONCATENATE("DISC ",TEXT($BW464,"mmm-yyyy")),Curves!$11:$11,0)</f>
        <v>42</v>
      </c>
    </row>
    <row r="465" customFormat="false" ht="12.75" hidden="false" customHeight="false" outlineLevel="0" collapsed="false">
      <c r="B465" s="26" t="str">
        <f aca="false">IF(C465&lt;&gt;"",IF(C465&gt;=(WORKDAY(EOMONTH(C465,0)+1,-2)),EOMONTH(EOMONTH(C465,0)+1,0)+1,EOMONTH(C465,0)+1),"")</f>
        <v/>
      </c>
      <c r="C465" s="45" t="str">
        <f aca="false">IF(Curves!C474&lt;&gt;"",Curves!C474,"")</f>
        <v/>
      </c>
      <c r="D465" s="46"/>
      <c r="E465" s="47" t="e">
        <f aca="false">(T465+U465)*V465</f>
        <v>#N/A</v>
      </c>
      <c r="F465" s="47" t="e">
        <f aca="false">(X465+Y465)*Z465</f>
        <v>#N/A</v>
      </c>
      <c r="G465" s="47" t="e">
        <f aca="false">(AB465+AC465)*AD465</f>
        <v>#N/A</v>
      </c>
      <c r="H465" s="47" t="e">
        <f aca="false">(AF465+AG465)*AH465</f>
        <v>#N/A</v>
      </c>
      <c r="I465" s="47" t="e">
        <f aca="false">(AJ465+AK465)*AL465</f>
        <v>#N/A</v>
      </c>
      <c r="J465" s="47" t="e">
        <f aca="false">(AN465+AO465)*AP465</f>
        <v>#N/A</v>
      </c>
      <c r="K465" s="47" t="e">
        <f aca="false">(AR465+AS465)*AT465</f>
        <v>#N/A</v>
      </c>
      <c r="L465" s="47" t="e">
        <f aca="false">(AV465+AW465)*AX465</f>
        <v>#N/A</v>
      </c>
      <c r="M465" s="47" t="e">
        <f aca="false">(AZ465+BA465)*BB465</f>
        <v>#N/A</v>
      </c>
      <c r="N465" s="47" t="e">
        <f aca="false">(BD465+BE465)*BF465</f>
        <v>#N/A</v>
      </c>
      <c r="O465" s="48" t="e">
        <f aca="false">(BH465+BI465)*BJ465</f>
        <v>#N/A</v>
      </c>
      <c r="P465" s="49" t="e">
        <f aca="false">MAX(E465:O465)</f>
        <v>#N/A</v>
      </c>
      <c r="Q465" s="49" t="e">
        <f aca="false">MIN(O465)</f>
        <v>#N/A</v>
      </c>
      <c r="R465" s="50" t="e">
        <f aca="false">P465-Q465</f>
        <v>#N/A</v>
      </c>
      <c r="T465" s="31" t="e">
        <f aca="false">INDEX(Curves!$A$12:$AZ$907,$BZ465,CA465)</f>
        <v>#N/A</v>
      </c>
      <c r="U465" s="31" t="e">
        <f aca="false">INDEX(Curves!$A$12:$AZ$907,$BZ465,CB465)</f>
        <v>#N/A</v>
      </c>
      <c r="V465" s="31" t="e">
        <f aca="false">INDEX(Curves!$A$12:$AZ$907,$BZ465,CC465)</f>
        <v>#N/A</v>
      </c>
      <c r="W465" s="31"/>
      <c r="X465" s="31" t="e">
        <f aca="false">INDEX(Curves!$A$12:$AZ$907,$BZ465,CE465)</f>
        <v>#N/A</v>
      </c>
      <c r="Y465" s="31" t="e">
        <f aca="false">INDEX(Curves!$A$12:$AZ$907,$BZ465,CF465)</f>
        <v>#N/A</v>
      </c>
      <c r="Z465" s="31" t="e">
        <f aca="false">INDEX(Curves!$A$12:$AZ$907,$BZ465,CG465)</f>
        <v>#N/A</v>
      </c>
      <c r="AA465" s="31"/>
      <c r="AB465" s="31" t="e">
        <f aca="false">INDEX(Curves!$A$12:$AZ$907,$BZ465,CI465)</f>
        <v>#N/A</v>
      </c>
      <c r="AC465" s="31" t="e">
        <f aca="false">INDEX(Curves!$A$12:$AZ$907,$BZ465,CJ465)</f>
        <v>#N/A</v>
      </c>
      <c r="AD465" s="31" t="e">
        <f aca="false">INDEX(Curves!$A$12:$AZ$907,$BZ465,CK465)</f>
        <v>#N/A</v>
      </c>
      <c r="AE465" s="31"/>
      <c r="AF465" s="31" t="e">
        <f aca="false">INDEX(Curves!$A$12:$AZ$907,$BZ465,CM465)</f>
        <v>#N/A</v>
      </c>
      <c r="AG465" s="31" t="e">
        <f aca="false">INDEX(Curves!$A$12:$AZ$907,$BZ465,CN465)</f>
        <v>#N/A</v>
      </c>
      <c r="AH465" s="31" t="e">
        <f aca="false">INDEX(Curves!$A$12:$AZ$907,$BZ465,CO465)</f>
        <v>#N/A</v>
      </c>
      <c r="AI465" s="31"/>
      <c r="AJ465" s="31" t="e">
        <f aca="false">INDEX(Curves!$A$12:$AZ$907,$BZ465,CQ465)</f>
        <v>#N/A</v>
      </c>
      <c r="AK465" s="31" t="e">
        <f aca="false">INDEX(Curves!$A$12:$AZ$907,$BZ465,CR465)</f>
        <v>#N/A</v>
      </c>
      <c r="AL465" s="31" t="e">
        <f aca="false">INDEX(Curves!$A$12:$AZ$907,$BZ465,CS465)</f>
        <v>#N/A</v>
      </c>
      <c r="AM465" s="31"/>
      <c r="AN465" s="31" t="e">
        <f aca="false">INDEX(Curves!$A$12:$AZ$907,$BZ465,CU465)</f>
        <v>#N/A</v>
      </c>
      <c r="AO465" s="31" t="e">
        <f aca="false">INDEX(Curves!$A$12:$AZ$907,$BZ465,CV465)</f>
        <v>#N/A</v>
      </c>
      <c r="AP465" s="31" t="e">
        <f aca="false">INDEX(Curves!$A$12:$AZ$907,$BZ465,CW465)</f>
        <v>#N/A</v>
      </c>
      <c r="AQ465" s="31"/>
      <c r="AR465" s="31" t="e">
        <f aca="false">INDEX(Curves!$A$12:$AZ$907,$BZ465,CY465)</f>
        <v>#N/A</v>
      </c>
      <c r="AS465" s="31" t="e">
        <f aca="false">INDEX(Curves!$A$12:$AZ$907,$BZ465,CZ465)</f>
        <v>#N/A</v>
      </c>
      <c r="AT465" s="31" t="e">
        <f aca="false">INDEX(Curves!$A$12:$AZ$907,$BZ465,DA465)</f>
        <v>#N/A</v>
      </c>
      <c r="AU465" s="31"/>
      <c r="AV465" s="31" t="e">
        <f aca="false">INDEX(Curves!$A$12:$AZ$907,$BZ465,DC465)</f>
        <v>#N/A</v>
      </c>
      <c r="AW465" s="31" t="e">
        <f aca="false">INDEX(Curves!$A$12:$AZ$907,$BZ465,DD465)</f>
        <v>#N/A</v>
      </c>
      <c r="AX465" s="31" t="e">
        <f aca="false">INDEX(Curves!$A$12:$AZ$907,$BZ465,DE465)</f>
        <v>#N/A</v>
      </c>
      <c r="AY465" s="31"/>
      <c r="AZ465" s="31" t="e">
        <f aca="false">INDEX(Curves!$A$12:$AZ$907,$BZ465,DG465)</f>
        <v>#N/A</v>
      </c>
      <c r="BA465" s="31" t="e">
        <f aca="false">INDEX(Curves!$A$12:$AZ$907,$BZ465,DH465)</f>
        <v>#N/A</v>
      </c>
      <c r="BB465" s="31" t="e">
        <f aca="false">INDEX(Curves!$A$12:$AZ$907,$BZ465,DI465)</f>
        <v>#N/A</v>
      </c>
      <c r="BC465" s="31"/>
      <c r="BD465" s="31" t="e">
        <f aca="false">INDEX(Curves!$A$12:$AZ$907,$BZ465,DK465)</f>
        <v>#N/A</v>
      </c>
      <c r="BE465" s="31" t="e">
        <f aca="false">INDEX(Curves!$A$12:$AZ$907,$BZ465,DL465)</f>
        <v>#N/A</v>
      </c>
      <c r="BF465" s="31" t="e">
        <f aca="false">INDEX(Curves!$A$12:$AZ$907,$BZ465,DM465)</f>
        <v>#N/A</v>
      </c>
      <c r="BG465" s="31"/>
      <c r="BH465" s="31" t="e">
        <f aca="false">INDEX(Curves!$A$12:$AZ$907,$BZ465,DO465)</f>
        <v>#N/A</v>
      </c>
      <c r="BI465" s="31" t="e">
        <f aca="false">INDEX(Curves!$A$12:$AZ$907,$BZ465,DP465)</f>
        <v>#N/A</v>
      </c>
      <c r="BJ465" s="31" t="e">
        <f aca="false">INDEX(Curves!$A$12:$AZ$907,$BZ465,DQ465)</f>
        <v>#N/A</v>
      </c>
      <c r="BK465" s="0"/>
      <c r="BL465" s="0"/>
      <c r="BM465" s="51" t="n">
        <f aca="false">BM464</f>
        <v>35916</v>
      </c>
      <c r="BN465" s="51" t="n">
        <f aca="false">EOMONTH(BM465,1)</f>
        <v>35976</v>
      </c>
      <c r="BO465" s="51" t="n">
        <f aca="false">EOMONTH(BN465,1)</f>
        <v>36007</v>
      </c>
      <c r="BP465" s="51" t="n">
        <f aca="false">EOMONTH(BO465,1)</f>
        <v>36038</v>
      </c>
      <c r="BQ465" s="51" t="n">
        <f aca="false">EOMONTH(BP465,1)</f>
        <v>36068</v>
      </c>
      <c r="BR465" s="51" t="n">
        <f aca="false">EOMONTH(BQ465,1)</f>
        <v>36099</v>
      </c>
      <c r="BS465" s="51" t="n">
        <f aca="false">EOMONTH(BR465,1)</f>
        <v>36129</v>
      </c>
      <c r="BT465" s="51" t="n">
        <f aca="false">EOMONTH(BS465,1)</f>
        <v>36160</v>
      </c>
      <c r="BU465" s="51" t="n">
        <f aca="false">EOMONTH(BT465,1)</f>
        <v>36191</v>
      </c>
      <c r="BV465" s="51" t="n">
        <f aca="false">EOMONTH(BU465,1)</f>
        <v>36219</v>
      </c>
      <c r="BW465" s="51" t="n">
        <f aca="false">EOMONTH(BV465,1)</f>
        <v>36250</v>
      </c>
      <c r="BX465" s="52"/>
      <c r="BZ465" s="34" t="e">
        <f aca="false">MATCH(C465,Curves!$C$12:$C$433,0)</f>
        <v>#N/A</v>
      </c>
      <c r="CA465" s="34" t="n">
        <f aca="false">MATCH(CONCATENATE("NG ",TEXT($BM465,"mmm-yyyy")),Curves!$11:$11,0)</f>
        <v>20</v>
      </c>
      <c r="CB465" s="34" t="n">
        <f aca="false">MATCH(CONCATENATE("B ",TEXT($BM465,"mmm-yyyy")),Curves!$11:$11,0)</f>
        <v>8</v>
      </c>
      <c r="CC465" s="34" t="n">
        <f aca="false">MATCH(CONCATENATE("DISC ",TEXT($BM465,"mmm-yyyy")),Curves!$11:$11,0)</f>
        <v>32</v>
      </c>
      <c r="CD465" s="34"/>
      <c r="CE465" s="34" t="n">
        <f aca="false">MATCH(CONCATENATE("NG ",TEXT($BN465,"mmm-yyyy")),Curves!$11:$11,0)</f>
        <v>21</v>
      </c>
      <c r="CF465" s="34" t="n">
        <f aca="false">MATCH(CONCATENATE("B ",TEXT($BN465,"mmm-yyyy")),Curves!$11:$11,0)</f>
        <v>9</v>
      </c>
      <c r="CG465" s="34" t="n">
        <f aca="false">MATCH(CONCATENATE("DISC ",TEXT($BN465,"mmm-yyyy")),Curves!$11:$11,0)</f>
        <v>33</v>
      </c>
      <c r="CH465" s="34"/>
      <c r="CI465" s="34" t="n">
        <f aca="false">MATCH(CONCATENATE("NG ",TEXT($BO465,"mmm-yyyy")),Curves!$11:$11,0)</f>
        <v>22</v>
      </c>
      <c r="CJ465" s="34" t="n">
        <f aca="false">MATCH(CONCATENATE("B ",TEXT($BO465,"mmm-yyyy")),Curves!$11:$11,0)</f>
        <v>10</v>
      </c>
      <c r="CK465" s="34" t="n">
        <f aca="false">MATCH(CONCATENATE("DISC ",TEXT($BO465,"mmm-yyyy")),Curves!$11:$11,0)</f>
        <v>34</v>
      </c>
      <c r="CL465" s="34"/>
      <c r="CM465" s="34" t="n">
        <f aca="false">MATCH(CONCATENATE("NG ",TEXT($BP465,"mmm-yyyy")),Curves!$11:$11,0)</f>
        <v>23</v>
      </c>
      <c r="CN465" s="34" t="n">
        <f aca="false">MATCH(CONCATENATE("B ",TEXT($BP465,"mmm-yyyy")),Curves!$11:$11,0)</f>
        <v>11</v>
      </c>
      <c r="CO465" s="34" t="n">
        <f aca="false">MATCH(CONCATENATE("DISC ",TEXT($BP465,"mmm-yyyy")),Curves!$11:$11,0)</f>
        <v>35</v>
      </c>
      <c r="CP465" s="34"/>
      <c r="CQ465" s="34" t="n">
        <f aca="false">MATCH(CONCATENATE("NG ",TEXT($BQ465,"mmm-yyyy")),Curves!$11:$11,0)</f>
        <v>24</v>
      </c>
      <c r="CR465" s="34" t="n">
        <f aca="false">MATCH(CONCATENATE("B ",TEXT($BQ465,"mmm-yyyy")),Curves!$11:$11,0)</f>
        <v>12</v>
      </c>
      <c r="CS465" s="34" t="n">
        <f aca="false">MATCH(CONCATENATE("DISC ",TEXT($BQ465,"mmm-yyyy")),Curves!$11:$11,0)</f>
        <v>36</v>
      </c>
      <c r="CT465" s="34"/>
      <c r="CU465" s="34" t="n">
        <f aca="false">MATCH(CONCATENATE("NG ",TEXT($BR465,"mmm-yyyy")),Curves!$11:$11,0)</f>
        <v>25</v>
      </c>
      <c r="CV465" s="34" t="n">
        <f aca="false">MATCH(CONCATENATE("B ",TEXT($BR465,"mmm-yyyy")),Curves!$11:$11,0)</f>
        <v>13</v>
      </c>
      <c r="CW465" s="34" t="n">
        <f aca="false">MATCH(CONCATENATE("DISC ",TEXT($BR465,"mmm-yyyy")),Curves!$11:$11,0)</f>
        <v>37</v>
      </c>
      <c r="CX465" s="34"/>
      <c r="CY465" s="34" t="n">
        <f aca="false">MATCH(CONCATENATE("NG ",TEXT($BS465,"mmm-yyyy")),Curves!$11:$11,0)</f>
        <v>26</v>
      </c>
      <c r="CZ465" s="34" t="n">
        <f aca="false">MATCH(CONCATENATE("B ",TEXT($BS465,"mmm-yyyy")),Curves!$11:$11,0)</f>
        <v>14</v>
      </c>
      <c r="DA465" s="34" t="n">
        <f aca="false">MATCH(CONCATENATE("DISC ",TEXT($BS465,"mmm-yyyy")),Curves!$11:$11,0)</f>
        <v>38</v>
      </c>
      <c r="DB465" s="34"/>
      <c r="DC465" s="34" t="n">
        <f aca="false">MATCH(CONCATENATE("NG ",TEXT($BT465,"mmm-yyyy")),Curves!$11:$11,0)</f>
        <v>27</v>
      </c>
      <c r="DD465" s="34" t="n">
        <f aca="false">MATCH(CONCATENATE("B ",TEXT($BT465,"mmm-yyyy")),Curves!$11:$11,0)</f>
        <v>15</v>
      </c>
      <c r="DE465" s="34" t="n">
        <f aca="false">MATCH(CONCATENATE("DISC ",TEXT($BT465,"mmm-yyyy")),Curves!$11:$11,0)</f>
        <v>39</v>
      </c>
      <c r="DF465" s="34"/>
      <c r="DG465" s="34" t="n">
        <f aca="false">MATCH(CONCATENATE("NG ",TEXT($BU465,"mmm-yyyy")),Curves!$11:$11,0)</f>
        <v>28</v>
      </c>
      <c r="DH465" s="34" t="n">
        <f aca="false">MATCH(CONCATENATE("B ",TEXT($BU465,"mmm-yyyy")),Curves!$11:$11,0)</f>
        <v>16</v>
      </c>
      <c r="DI465" s="34" t="n">
        <f aca="false">MATCH(CONCATENATE("DISC ",TEXT($BU465,"mmm-yyyy")),Curves!$11:$11,0)</f>
        <v>40</v>
      </c>
      <c r="DK465" s="34" t="n">
        <f aca="false">MATCH(CONCATENATE("NG ",TEXT($BV465,"mmm-yyyy")),Curves!$11:$11,0)</f>
        <v>29</v>
      </c>
      <c r="DL465" s="34" t="n">
        <f aca="false">MATCH(CONCATENATE("B ",TEXT($BV465,"mmm-yyyy")),Curves!$11:$11,0)</f>
        <v>17</v>
      </c>
      <c r="DM465" s="34" t="n">
        <f aca="false">MATCH(CONCATENATE("DISC ",TEXT($BV465,"mmm-yyyy")),Curves!$11:$11,0)</f>
        <v>41</v>
      </c>
      <c r="DO465" s="34" t="n">
        <f aca="false">MATCH(CONCATENATE("NG ",TEXT($BW465,"mmm-yyyy")),Curves!$11:$11,0)</f>
        <v>30</v>
      </c>
      <c r="DP465" s="34" t="n">
        <f aca="false">MATCH(CONCATENATE("B ",TEXT($BW465,"mmm-yyyy")),Curves!$11:$11,0)</f>
        <v>18</v>
      </c>
      <c r="DQ465" s="34" t="n">
        <f aca="false">MATCH(CONCATENATE("DISC ",TEXT($BW465,"mmm-yyyy")),Curves!$11:$11,0)</f>
        <v>42</v>
      </c>
    </row>
    <row r="466" customFormat="false" ht="12.75" hidden="false" customHeight="false" outlineLevel="0" collapsed="false">
      <c r="B466" s="26" t="str">
        <f aca="false">IF(C466&lt;&gt;"",IF(C466&gt;=(WORKDAY(EOMONTH(C466,0)+1,-2)),EOMONTH(EOMONTH(C466,0)+1,0)+1,EOMONTH(C466,0)+1),"")</f>
        <v/>
      </c>
      <c r="C466" s="45" t="str">
        <f aca="false">IF(Curves!C475&lt;&gt;"",Curves!C475,"")</f>
        <v/>
      </c>
      <c r="D466" s="46"/>
      <c r="E466" s="47" t="e">
        <f aca="false">(T466+U466)*V466</f>
        <v>#N/A</v>
      </c>
      <c r="F466" s="47" t="e">
        <f aca="false">(X466+Y466)*Z466</f>
        <v>#N/A</v>
      </c>
      <c r="G466" s="47" t="e">
        <f aca="false">(AB466+AC466)*AD466</f>
        <v>#N/A</v>
      </c>
      <c r="H466" s="47" t="e">
        <f aca="false">(AF466+AG466)*AH466</f>
        <v>#N/A</v>
      </c>
      <c r="I466" s="47" t="e">
        <f aca="false">(AJ466+AK466)*AL466</f>
        <v>#N/A</v>
      </c>
      <c r="J466" s="47" t="e">
        <f aca="false">(AN466+AO466)*AP466</f>
        <v>#N/A</v>
      </c>
      <c r="K466" s="47" t="e">
        <f aca="false">(AR466+AS466)*AT466</f>
        <v>#N/A</v>
      </c>
      <c r="L466" s="47" t="e">
        <f aca="false">(AV466+AW466)*AX466</f>
        <v>#N/A</v>
      </c>
      <c r="M466" s="47" t="e">
        <f aca="false">(AZ466+BA466)*BB466</f>
        <v>#N/A</v>
      </c>
      <c r="N466" s="47" t="e">
        <f aca="false">(BD466+BE466)*BF466</f>
        <v>#N/A</v>
      </c>
      <c r="O466" s="48" t="e">
        <f aca="false">(BH466+BI466)*BJ466</f>
        <v>#N/A</v>
      </c>
      <c r="P466" s="49" t="e">
        <f aca="false">MAX(E466:O466)</f>
        <v>#N/A</v>
      </c>
      <c r="Q466" s="49" t="e">
        <f aca="false">MIN(O466)</f>
        <v>#N/A</v>
      </c>
      <c r="R466" s="50" t="e">
        <f aca="false">P466-Q466</f>
        <v>#N/A</v>
      </c>
      <c r="T466" s="31" t="e">
        <f aca="false">INDEX(Curves!$A$12:$AZ$907,$BZ466,CA466)</f>
        <v>#N/A</v>
      </c>
      <c r="U466" s="31" t="e">
        <f aca="false">INDEX(Curves!$A$12:$AZ$907,$BZ466,CB466)</f>
        <v>#N/A</v>
      </c>
      <c r="V466" s="31" t="e">
        <f aca="false">INDEX(Curves!$A$12:$AZ$907,$BZ466,CC466)</f>
        <v>#N/A</v>
      </c>
      <c r="W466" s="31"/>
      <c r="X466" s="31" t="e">
        <f aca="false">INDEX(Curves!$A$12:$AZ$907,$BZ466,CE466)</f>
        <v>#N/A</v>
      </c>
      <c r="Y466" s="31" t="e">
        <f aca="false">INDEX(Curves!$A$12:$AZ$907,$BZ466,CF466)</f>
        <v>#N/A</v>
      </c>
      <c r="Z466" s="31" t="e">
        <f aca="false">INDEX(Curves!$A$12:$AZ$907,$BZ466,CG466)</f>
        <v>#N/A</v>
      </c>
      <c r="AA466" s="31"/>
      <c r="AB466" s="31" t="e">
        <f aca="false">INDEX(Curves!$A$12:$AZ$907,$BZ466,CI466)</f>
        <v>#N/A</v>
      </c>
      <c r="AC466" s="31" t="e">
        <f aca="false">INDEX(Curves!$A$12:$AZ$907,$BZ466,CJ466)</f>
        <v>#N/A</v>
      </c>
      <c r="AD466" s="31" t="e">
        <f aca="false">INDEX(Curves!$A$12:$AZ$907,$BZ466,CK466)</f>
        <v>#N/A</v>
      </c>
      <c r="AE466" s="31"/>
      <c r="AF466" s="31" t="e">
        <f aca="false">INDEX(Curves!$A$12:$AZ$907,$BZ466,CM466)</f>
        <v>#N/A</v>
      </c>
      <c r="AG466" s="31" t="e">
        <f aca="false">INDEX(Curves!$A$12:$AZ$907,$BZ466,CN466)</f>
        <v>#N/A</v>
      </c>
      <c r="AH466" s="31" t="e">
        <f aca="false">INDEX(Curves!$A$12:$AZ$907,$BZ466,CO466)</f>
        <v>#N/A</v>
      </c>
      <c r="AI466" s="31"/>
      <c r="AJ466" s="31" t="e">
        <f aca="false">INDEX(Curves!$A$12:$AZ$907,$BZ466,CQ466)</f>
        <v>#N/A</v>
      </c>
      <c r="AK466" s="31" t="e">
        <f aca="false">INDEX(Curves!$A$12:$AZ$907,$BZ466,CR466)</f>
        <v>#N/A</v>
      </c>
      <c r="AL466" s="31" t="e">
        <f aca="false">INDEX(Curves!$A$12:$AZ$907,$BZ466,CS466)</f>
        <v>#N/A</v>
      </c>
      <c r="AM466" s="31"/>
      <c r="AN466" s="31" t="e">
        <f aca="false">INDEX(Curves!$A$12:$AZ$907,$BZ466,CU466)</f>
        <v>#N/A</v>
      </c>
      <c r="AO466" s="31" t="e">
        <f aca="false">INDEX(Curves!$A$12:$AZ$907,$BZ466,CV466)</f>
        <v>#N/A</v>
      </c>
      <c r="AP466" s="31" t="e">
        <f aca="false">INDEX(Curves!$A$12:$AZ$907,$BZ466,CW466)</f>
        <v>#N/A</v>
      </c>
      <c r="AQ466" s="31"/>
      <c r="AR466" s="31" t="e">
        <f aca="false">INDEX(Curves!$A$12:$AZ$907,$BZ466,CY466)</f>
        <v>#N/A</v>
      </c>
      <c r="AS466" s="31" t="e">
        <f aca="false">INDEX(Curves!$A$12:$AZ$907,$BZ466,CZ466)</f>
        <v>#N/A</v>
      </c>
      <c r="AT466" s="31" t="e">
        <f aca="false">INDEX(Curves!$A$12:$AZ$907,$BZ466,DA466)</f>
        <v>#N/A</v>
      </c>
      <c r="AU466" s="31"/>
      <c r="AV466" s="31" t="e">
        <f aca="false">INDEX(Curves!$A$12:$AZ$907,$BZ466,DC466)</f>
        <v>#N/A</v>
      </c>
      <c r="AW466" s="31" t="e">
        <f aca="false">INDEX(Curves!$A$12:$AZ$907,$BZ466,DD466)</f>
        <v>#N/A</v>
      </c>
      <c r="AX466" s="31" t="e">
        <f aca="false">INDEX(Curves!$A$12:$AZ$907,$BZ466,DE466)</f>
        <v>#N/A</v>
      </c>
      <c r="AY466" s="31"/>
      <c r="AZ466" s="31" t="e">
        <f aca="false">INDEX(Curves!$A$12:$AZ$907,$BZ466,DG466)</f>
        <v>#N/A</v>
      </c>
      <c r="BA466" s="31" t="e">
        <f aca="false">INDEX(Curves!$A$12:$AZ$907,$BZ466,DH466)</f>
        <v>#N/A</v>
      </c>
      <c r="BB466" s="31" t="e">
        <f aca="false">INDEX(Curves!$A$12:$AZ$907,$BZ466,DI466)</f>
        <v>#N/A</v>
      </c>
      <c r="BC466" s="31"/>
      <c r="BD466" s="31" t="e">
        <f aca="false">INDEX(Curves!$A$12:$AZ$907,$BZ466,DK466)</f>
        <v>#N/A</v>
      </c>
      <c r="BE466" s="31" t="e">
        <f aca="false">INDEX(Curves!$A$12:$AZ$907,$BZ466,DL466)</f>
        <v>#N/A</v>
      </c>
      <c r="BF466" s="31" t="e">
        <f aca="false">INDEX(Curves!$A$12:$AZ$907,$BZ466,DM466)</f>
        <v>#N/A</v>
      </c>
      <c r="BG466" s="31"/>
      <c r="BH466" s="31" t="e">
        <f aca="false">INDEX(Curves!$A$12:$AZ$907,$BZ466,DO466)</f>
        <v>#N/A</v>
      </c>
      <c r="BI466" s="31" t="e">
        <f aca="false">INDEX(Curves!$A$12:$AZ$907,$BZ466,DP466)</f>
        <v>#N/A</v>
      </c>
      <c r="BJ466" s="31" t="e">
        <f aca="false">INDEX(Curves!$A$12:$AZ$907,$BZ466,DQ466)</f>
        <v>#N/A</v>
      </c>
      <c r="BK466" s="0"/>
      <c r="BL466" s="0"/>
      <c r="BM466" s="51" t="n">
        <f aca="false">BM465</f>
        <v>35916</v>
      </c>
      <c r="BN466" s="51" t="n">
        <f aca="false">EOMONTH(BM466,1)</f>
        <v>35976</v>
      </c>
      <c r="BO466" s="51" t="n">
        <f aca="false">EOMONTH(BN466,1)</f>
        <v>36007</v>
      </c>
      <c r="BP466" s="51" t="n">
        <f aca="false">EOMONTH(BO466,1)</f>
        <v>36038</v>
      </c>
      <c r="BQ466" s="51" t="n">
        <f aca="false">EOMONTH(BP466,1)</f>
        <v>36068</v>
      </c>
      <c r="BR466" s="51" t="n">
        <f aca="false">EOMONTH(BQ466,1)</f>
        <v>36099</v>
      </c>
      <c r="BS466" s="51" t="n">
        <f aca="false">EOMONTH(BR466,1)</f>
        <v>36129</v>
      </c>
      <c r="BT466" s="51" t="n">
        <f aca="false">EOMONTH(BS466,1)</f>
        <v>36160</v>
      </c>
      <c r="BU466" s="51" t="n">
        <f aca="false">EOMONTH(BT466,1)</f>
        <v>36191</v>
      </c>
      <c r="BV466" s="51" t="n">
        <f aca="false">EOMONTH(BU466,1)</f>
        <v>36219</v>
      </c>
      <c r="BW466" s="51" t="n">
        <f aca="false">EOMONTH(BV466,1)</f>
        <v>36250</v>
      </c>
      <c r="BX466" s="52"/>
      <c r="BZ466" s="34" t="e">
        <f aca="false">MATCH(C466,Curves!$C$12:$C$433,0)</f>
        <v>#N/A</v>
      </c>
      <c r="CA466" s="34" t="n">
        <f aca="false">MATCH(CONCATENATE("NG ",TEXT($BM466,"mmm-yyyy")),Curves!$11:$11,0)</f>
        <v>20</v>
      </c>
      <c r="CB466" s="34" t="n">
        <f aca="false">MATCH(CONCATENATE("B ",TEXT($BM466,"mmm-yyyy")),Curves!$11:$11,0)</f>
        <v>8</v>
      </c>
      <c r="CC466" s="34" t="n">
        <f aca="false">MATCH(CONCATENATE("DISC ",TEXT($BM466,"mmm-yyyy")),Curves!$11:$11,0)</f>
        <v>32</v>
      </c>
      <c r="CD466" s="34"/>
      <c r="CE466" s="34" t="n">
        <f aca="false">MATCH(CONCATENATE("NG ",TEXT($BN466,"mmm-yyyy")),Curves!$11:$11,0)</f>
        <v>21</v>
      </c>
      <c r="CF466" s="34" t="n">
        <f aca="false">MATCH(CONCATENATE("B ",TEXT($BN466,"mmm-yyyy")),Curves!$11:$11,0)</f>
        <v>9</v>
      </c>
      <c r="CG466" s="34" t="n">
        <f aca="false">MATCH(CONCATENATE("DISC ",TEXT($BN466,"mmm-yyyy")),Curves!$11:$11,0)</f>
        <v>33</v>
      </c>
      <c r="CH466" s="34"/>
      <c r="CI466" s="34" t="n">
        <f aca="false">MATCH(CONCATENATE("NG ",TEXT($BO466,"mmm-yyyy")),Curves!$11:$11,0)</f>
        <v>22</v>
      </c>
      <c r="CJ466" s="34" t="n">
        <f aca="false">MATCH(CONCATENATE("B ",TEXT($BO466,"mmm-yyyy")),Curves!$11:$11,0)</f>
        <v>10</v>
      </c>
      <c r="CK466" s="34" t="n">
        <f aca="false">MATCH(CONCATENATE("DISC ",TEXT($BO466,"mmm-yyyy")),Curves!$11:$11,0)</f>
        <v>34</v>
      </c>
      <c r="CL466" s="34"/>
      <c r="CM466" s="34" t="n">
        <f aca="false">MATCH(CONCATENATE("NG ",TEXT($BP466,"mmm-yyyy")),Curves!$11:$11,0)</f>
        <v>23</v>
      </c>
      <c r="CN466" s="34" t="n">
        <f aca="false">MATCH(CONCATENATE("B ",TEXT($BP466,"mmm-yyyy")),Curves!$11:$11,0)</f>
        <v>11</v>
      </c>
      <c r="CO466" s="34" t="n">
        <f aca="false">MATCH(CONCATENATE("DISC ",TEXT($BP466,"mmm-yyyy")),Curves!$11:$11,0)</f>
        <v>35</v>
      </c>
      <c r="CP466" s="34"/>
      <c r="CQ466" s="34" t="n">
        <f aca="false">MATCH(CONCATENATE("NG ",TEXT($BQ466,"mmm-yyyy")),Curves!$11:$11,0)</f>
        <v>24</v>
      </c>
      <c r="CR466" s="34" t="n">
        <f aca="false">MATCH(CONCATENATE("B ",TEXT($BQ466,"mmm-yyyy")),Curves!$11:$11,0)</f>
        <v>12</v>
      </c>
      <c r="CS466" s="34" t="n">
        <f aca="false">MATCH(CONCATENATE("DISC ",TEXT($BQ466,"mmm-yyyy")),Curves!$11:$11,0)</f>
        <v>36</v>
      </c>
      <c r="CT466" s="34"/>
      <c r="CU466" s="34" t="n">
        <f aca="false">MATCH(CONCATENATE("NG ",TEXT($BR466,"mmm-yyyy")),Curves!$11:$11,0)</f>
        <v>25</v>
      </c>
      <c r="CV466" s="34" t="n">
        <f aca="false">MATCH(CONCATENATE("B ",TEXT($BR466,"mmm-yyyy")),Curves!$11:$11,0)</f>
        <v>13</v>
      </c>
      <c r="CW466" s="34" t="n">
        <f aca="false">MATCH(CONCATENATE("DISC ",TEXT($BR466,"mmm-yyyy")),Curves!$11:$11,0)</f>
        <v>37</v>
      </c>
      <c r="CX466" s="34"/>
      <c r="CY466" s="34" t="n">
        <f aca="false">MATCH(CONCATENATE("NG ",TEXT($BS466,"mmm-yyyy")),Curves!$11:$11,0)</f>
        <v>26</v>
      </c>
      <c r="CZ466" s="34" t="n">
        <f aca="false">MATCH(CONCATENATE("B ",TEXT($BS466,"mmm-yyyy")),Curves!$11:$11,0)</f>
        <v>14</v>
      </c>
      <c r="DA466" s="34" t="n">
        <f aca="false">MATCH(CONCATENATE("DISC ",TEXT($BS466,"mmm-yyyy")),Curves!$11:$11,0)</f>
        <v>38</v>
      </c>
      <c r="DB466" s="34"/>
      <c r="DC466" s="34" t="n">
        <f aca="false">MATCH(CONCATENATE("NG ",TEXT($BT466,"mmm-yyyy")),Curves!$11:$11,0)</f>
        <v>27</v>
      </c>
      <c r="DD466" s="34" t="n">
        <f aca="false">MATCH(CONCATENATE("B ",TEXT($BT466,"mmm-yyyy")),Curves!$11:$11,0)</f>
        <v>15</v>
      </c>
      <c r="DE466" s="34" t="n">
        <f aca="false">MATCH(CONCATENATE("DISC ",TEXT($BT466,"mmm-yyyy")),Curves!$11:$11,0)</f>
        <v>39</v>
      </c>
      <c r="DF466" s="34"/>
      <c r="DG466" s="34" t="n">
        <f aca="false">MATCH(CONCATENATE("NG ",TEXT($BU466,"mmm-yyyy")),Curves!$11:$11,0)</f>
        <v>28</v>
      </c>
      <c r="DH466" s="34" t="n">
        <f aca="false">MATCH(CONCATENATE("B ",TEXT($BU466,"mmm-yyyy")),Curves!$11:$11,0)</f>
        <v>16</v>
      </c>
      <c r="DI466" s="34" t="n">
        <f aca="false">MATCH(CONCATENATE("DISC ",TEXT($BU466,"mmm-yyyy")),Curves!$11:$11,0)</f>
        <v>40</v>
      </c>
      <c r="DK466" s="34" t="n">
        <f aca="false">MATCH(CONCATENATE("NG ",TEXT($BV466,"mmm-yyyy")),Curves!$11:$11,0)</f>
        <v>29</v>
      </c>
      <c r="DL466" s="34" t="n">
        <f aca="false">MATCH(CONCATENATE("B ",TEXT($BV466,"mmm-yyyy")),Curves!$11:$11,0)</f>
        <v>17</v>
      </c>
      <c r="DM466" s="34" t="n">
        <f aca="false">MATCH(CONCATENATE("DISC ",TEXT($BV466,"mmm-yyyy")),Curves!$11:$11,0)</f>
        <v>41</v>
      </c>
      <c r="DO466" s="34" t="n">
        <f aca="false">MATCH(CONCATENATE("NG ",TEXT($BW466,"mmm-yyyy")),Curves!$11:$11,0)</f>
        <v>30</v>
      </c>
      <c r="DP466" s="34" t="n">
        <f aca="false">MATCH(CONCATENATE("B ",TEXT($BW466,"mmm-yyyy")),Curves!$11:$11,0)</f>
        <v>18</v>
      </c>
      <c r="DQ466" s="34" t="n">
        <f aca="false">MATCH(CONCATENATE("DISC ",TEXT($BW466,"mmm-yyyy")),Curves!$11:$11,0)</f>
        <v>42</v>
      </c>
    </row>
    <row r="467" customFormat="false" ht="12.75" hidden="false" customHeight="false" outlineLevel="0" collapsed="false">
      <c r="B467" s="26" t="str">
        <f aca="false">IF(C467&lt;&gt;"",IF(C467&gt;=(WORKDAY(EOMONTH(C467,0)+1,-2)),EOMONTH(EOMONTH(C467,0)+1,0)+1,EOMONTH(C467,0)+1),"")</f>
        <v/>
      </c>
      <c r="C467" s="45" t="str">
        <f aca="false">IF(Curves!C476&lt;&gt;"",Curves!C476,"")</f>
        <v/>
      </c>
      <c r="D467" s="46"/>
      <c r="E467" s="47" t="e">
        <f aca="false">(T467+U467)*V467</f>
        <v>#N/A</v>
      </c>
      <c r="F467" s="47" t="e">
        <f aca="false">(X467+Y467)*Z467</f>
        <v>#N/A</v>
      </c>
      <c r="G467" s="47" t="e">
        <f aca="false">(AB467+AC467)*AD467</f>
        <v>#N/A</v>
      </c>
      <c r="H467" s="47" t="e">
        <f aca="false">(AF467+AG467)*AH467</f>
        <v>#N/A</v>
      </c>
      <c r="I467" s="47" t="e">
        <f aca="false">(AJ467+AK467)*AL467</f>
        <v>#N/A</v>
      </c>
      <c r="J467" s="47" t="e">
        <f aca="false">(AN467+AO467)*AP467</f>
        <v>#N/A</v>
      </c>
      <c r="K467" s="47" t="e">
        <f aca="false">(AR467+AS467)*AT467</f>
        <v>#N/A</v>
      </c>
      <c r="L467" s="47" t="e">
        <f aca="false">(AV467+AW467)*AX467</f>
        <v>#N/A</v>
      </c>
      <c r="M467" s="47" t="e">
        <f aca="false">(AZ467+BA467)*BB467</f>
        <v>#N/A</v>
      </c>
      <c r="N467" s="47" t="e">
        <f aca="false">(BD467+BE467)*BF467</f>
        <v>#N/A</v>
      </c>
      <c r="O467" s="48" t="e">
        <f aca="false">(BH467+BI467)*BJ467</f>
        <v>#N/A</v>
      </c>
      <c r="P467" s="49" t="e">
        <f aca="false">MAX(E467:O467)</f>
        <v>#N/A</v>
      </c>
      <c r="Q467" s="49" t="e">
        <f aca="false">MIN(O467)</f>
        <v>#N/A</v>
      </c>
      <c r="R467" s="50" t="e">
        <f aca="false">P467-Q467</f>
        <v>#N/A</v>
      </c>
      <c r="T467" s="31" t="e">
        <f aca="false">INDEX(Curves!$A$12:$AZ$907,$BZ467,CA467)</f>
        <v>#N/A</v>
      </c>
      <c r="U467" s="31" t="e">
        <f aca="false">INDEX(Curves!$A$12:$AZ$907,$BZ467,CB467)</f>
        <v>#N/A</v>
      </c>
      <c r="V467" s="31" t="e">
        <f aca="false">INDEX(Curves!$A$12:$AZ$907,$BZ467,CC467)</f>
        <v>#N/A</v>
      </c>
      <c r="W467" s="31"/>
      <c r="X467" s="31" t="e">
        <f aca="false">INDEX(Curves!$A$12:$AZ$907,$BZ467,CE467)</f>
        <v>#N/A</v>
      </c>
      <c r="Y467" s="31" t="e">
        <f aca="false">INDEX(Curves!$A$12:$AZ$907,$BZ467,CF467)</f>
        <v>#N/A</v>
      </c>
      <c r="Z467" s="31" t="e">
        <f aca="false">INDEX(Curves!$A$12:$AZ$907,$BZ467,CG467)</f>
        <v>#N/A</v>
      </c>
      <c r="AA467" s="31"/>
      <c r="AB467" s="31" t="e">
        <f aca="false">INDEX(Curves!$A$12:$AZ$907,$BZ467,CI467)</f>
        <v>#N/A</v>
      </c>
      <c r="AC467" s="31" t="e">
        <f aca="false">INDEX(Curves!$A$12:$AZ$907,$BZ467,CJ467)</f>
        <v>#N/A</v>
      </c>
      <c r="AD467" s="31" t="e">
        <f aca="false">INDEX(Curves!$A$12:$AZ$907,$BZ467,CK467)</f>
        <v>#N/A</v>
      </c>
      <c r="AE467" s="31"/>
      <c r="AF467" s="31" t="e">
        <f aca="false">INDEX(Curves!$A$12:$AZ$907,$BZ467,CM467)</f>
        <v>#N/A</v>
      </c>
      <c r="AG467" s="31" t="e">
        <f aca="false">INDEX(Curves!$A$12:$AZ$907,$BZ467,CN467)</f>
        <v>#N/A</v>
      </c>
      <c r="AH467" s="31" t="e">
        <f aca="false">INDEX(Curves!$A$12:$AZ$907,$BZ467,CO467)</f>
        <v>#N/A</v>
      </c>
      <c r="AI467" s="31"/>
      <c r="AJ467" s="31" t="e">
        <f aca="false">INDEX(Curves!$A$12:$AZ$907,$BZ467,CQ467)</f>
        <v>#N/A</v>
      </c>
      <c r="AK467" s="31" t="e">
        <f aca="false">INDEX(Curves!$A$12:$AZ$907,$BZ467,CR467)</f>
        <v>#N/A</v>
      </c>
      <c r="AL467" s="31" t="e">
        <f aca="false">INDEX(Curves!$A$12:$AZ$907,$BZ467,CS467)</f>
        <v>#N/A</v>
      </c>
      <c r="AM467" s="31"/>
      <c r="AN467" s="31" t="e">
        <f aca="false">INDEX(Curves!$A$12:$AZ$907,$BZ467,CU467)</f>
        <v>#N/A</v>
      </c>
      <c r="AO467" s="31" t="e">
        <f aca="false">INDEX(Curves!$A$12:$AZ$907,$BZ467,CV467)</f>
        <v>#N/A</v>
      </c>
      <c r="AP467" s="31" t="e">
        <f aca="false">INDEX(Curves!$A$12:$AZ$907,$BZ467,CW467)</f>
        <v>#N/A</v>
      </c>
      <c r="AQ467" s="31"/>
      <c r="AR467" s="31" t="e">
        <f aca="false">INDEX(Curves!$A$12:$AZ$907,$BZ467,CY467)</f>
        <v>#N/A</v>
      </c>
      <c r="AS467" s="31" t="e">
        <f aca="false">INDEX(Curves!$A$12:$AZ$907,$BZ467,CZ467)</f>
        <v>#N/A</v>
      </c>
      <c r="AT467" s="31" t="e">
        <f aca="false">INDEX(Curves!$A$12:$AZ$907,$BZ467,DA467)</f>
        <v>#N/A</v>
      </c>
      <c r="AU467" s="31"/>
      <c r="AV467" s="31" t="e">
        <f aca="false">INDEX(Curves!$A$12:$AZ$907,$BZ467,DC467)</f>
        <v>#N/A</v>
      </c>
      <c r="AW467" s="31" t="e">
        <f aca="false">INDEX(Curves!$A$12:$AZ$907,$BZ467,DD467)</f>
        <v>#N/A</v>
      </c>
      <c r="AX467" s="31" t="e">
        <f aca="false">INDEX(Curves!$A$12:$AZ$907,$BZ467,DE467)</f>
        <v>#N/A</v>
      </c>
      <c r="AY467" s="31"/>
      <c r="AZ467" s="31" t="e">
        <f aca="false">INDEX(Curves!$A$12:$AZ$907,$BZ467,DG467)</f>
        <v>#N/A</v>
      </c>
      <c r="BA467" s="31" t="e">
        <f aca="false">INDEX(Curves!$A$12:$AZ$907,$BZ467,DH467)</f>
        <v>#N/A</v>
      </c>
      <c r="BB467" s="31" t="e">
        <f aca="false">INDEX(Curves!$A$12:$AZ$907,$BZ467,DI467)</f>
        <v>#N/A</v>
      </c>
      <c r="BC467" s="31"/>
      <c r="BD467" s="31" t="e">
        <f aca="false">INDEX(Curves!$A$12:$AZ$907,$BZ467,DK467)</f>
        <v>#N/A</v>
      </c>
      <c r="BE467" s="31" t="e">
        <f aca="false">INDEX(Curves!$A$12:$AZ$907,$BZ467,DL467)</f>
        <v>#N/A</v>
      </c>
      <c r="BF467" s="31" t="e">
        <f aca="false">INDEX(Curves!$A$12:$AZ$907,$BZ467,DM467)</f>
        <v>#N/A</v>
      </c>
      <c r="BG467" s="31"/>
      <c r="BH467" s="31" t="e">
        <f aca="false">INDEX(Curves!$A$12:$AZ$907,$BZ467,DO467)</f>
        <v>#N/A</v>
      </c>
      <c r="BI467" s="31" t="e">
        <f aca="false">INDEX(Curves!$A$12:$AZ$907,$BZ467,DP467)</f>
        <v>#N/A</v>
      </c>
      <c r="BJ467" s="31" t="e">
        <f aca="false">INDEX(Curves!$A$12:$AZ$907,$BZ467,DQ467)</f>
        <v>#N/A</v>
      </c>
      <c r="BK467" s="0"/>
      <c r="BL467" s="0"/>
      <c r="BM467" s="51" t="n">
        <f aca="false">BM466</f>
        <v>35916</v>
      </c>
      <c r="BN467" s="51" t="n">
        <f aca="false">EOMONTH(BM467,1)</f>
        <v>35976</v>
      </c>
      <c r="BO467" s="51" t="n">
        <f aca="false">EOMONTH(BN467,1)</f>
        <v>36007</v>
      </c>
      <c r="BP467" s="51" t="n">
        <f aca="false">EOMONTH(BO467,1)</f>
        <v>36038</v>
      </c>
      <c r="BQ467" s="51" t="n">
        <f aca="false">EOMONTH(BP467,1)</f>
        <v>36068</v>
      </c>
      <c r="BR467" s="51" t="n">
        <f aca="false">EOMONTH(BQ467,1)</f>
        <v>36099</v>
      </c>
      <c r="BS467" s="51" t="n">
        <f aca="false">EOMONTH(BR467,1)</f>
        <v>36129</v>
      </c>
      <c r="BT467" s="51" t="n">
        <f aca="false">EOMONTH(BS467,1)</f>
        <v>36160</v>
      </c>
      <c r="BU467" s="51" t="n">
        <f aca="false">EOMONTH(BT467,1)</f>
        <v>36191</v>
      </c>
      <c r="BV467" s="51" t="n">
        <f aca="false">EOMONTH(BU467,1)</f>
        <v>36219</v>
      </c>
      <c r="BW467" s="51" t="n">
        <f aca="false">EOMONTH(BV467,1)</f>
        <v>36250</v>
      </c>
      <c r="BX467" s="52"/>
      <c r="BZ467" s="34" t="e">
        <f aca="false">MATCH(C467,Curves!$C$12:$C$433,0)</f>
        <v>#N/A</v>
      </c>
      <c r="CA467" s="34" t="n">
        <f aca="false">MATCH(CONCATENATE("NG ",TEXT($BM467,"mmm-yyyy")),Curves!$11:$11,0)</f>
        <v>20</v>
      </c>
      <c r="CB467" s="34" t="n">
        <f aca="false">MATCH(CONCATENATE("B ",TEXT($BM467,"mmm-yyyy")),Curves!$11:$11,0)</f>
        <v>8</v>
      </c>
      <c r="CC467" s="34" t="n">
        <f aca="false">MATCH(CONCATENATE("DISC ",TEXT($BM467,"mmm-yyyy")),Curves!$11:$11,0)</f>
        <v>32</v>
      </c>
      <c r="CD467" s="34"/>
      <c r="CE467" s="34" t="n">
        <f aca="false">MATCH(CONCATENATE("NG ",TEXT($BN467,"mmm-yyyy")),Curves!$11:$11,0)</f>
        <v>21</v>
      </c>
      <c r="CF467" s="34" t="n">
        <f aca="false">MATCH(CONCATENATE("B ",TEXT($BN467,"mmm-yyyy")),Curves!$11:$11,0)</f>
        <v>9</v>
      </c>
      <c r="CG467" s="34" t="n">
        <f aca="false">MATCH(CONCATENATE("DISC ",TEXT($BN467,"mmm-yyyy")),Curves!$11:$11,0)</f>
        <v>33</v>
      </c>
      <c r="CH467" s="34"/>
      <c r="CI467" s="34" t="n">
        <f aca="false">MATCH(CONCATENATE("NG ",TEXT($BO467,"mmm-yyyy")),Curves!$11:$11,0)</f>
        <v>22</v>
      </c>
      <c r="CJ467" s="34" t="n">
        <f aca="false">MATCH(CONCATENATE("B ",TEXT($BO467,"mmm-yyyy")),Curves!$11:$11,0)</f>
        <v>10</v>
      </c>
      <c r="CK467" s="34" t="n">
        <f aca="false">MATCH(CONCATENATE("DISC ",TEXT($BO467,"mmm-yyyy")),Curves!$11:$11,0)</f>
        <v>34</v>
      </c>
      <c r="CL467" s="34"/>
      <c r="CM467" s="34" t="n">
        <f aca="false">MATCH(CONCATENATE("NG ",TEXT($BP467,"mmm-yyyy")),Curves!$11:$11,0)</f>
        <v>23</v>
      </c>
      <c r="CN467" s="34" t="n">
        <f aca="false">MATCH(CONCATENATE("B ",TEXT($BP467,"mmm-yyyy")),Curves!$11:$11,0)</f>
        <v>11</v>
      </c>
      <c r="CO467" s="34" t="n">
        <f aca="false">MATCH(CONCATENATE("DISC ",TEXT($BP467,"mmm-yyyy")),Curves!$11:$11,0)</f>
        <v>35</v>
      </c>
      <c r="CP467" s="34"/>
      <c r="CQ467" s="34" t="n">
        <f aca="false">MATCH(CONCATENATE("NG ",TEXT($BQ467,"mmm-yyyy")),Curves!$11:$11,0)</f>
        <v>24</v>
      </c>
      <c r="CR467" s="34" t="n">
        <f aca="false">MATCH(CONCATENATE("B ",TEXT($BQ467,"mmm-yyyy")),Curves!$11:$11,0)</f>
        <v>12</v>
      </c>
      <c r="CS467" s="34" t="n">
        <f aca="false">MATCH(CONCATENATE("DISC ",TEXT($BQ467,"mmm-yyyy")),Curves!$11:$11,0)</f>
        <v>36</v>
      </c>
      <c r="CT467" s="34"/>
      <c r="CU467" s="34" t="n">
        <f aca="false">MATCH(CONCATENATE("NG ",TEXT($BR467,"mmm-yyyy")),Curves!$11:$11,0)</f>
        <v>25</v>
      </c>
      <c r="CV467" s="34" t="n">
        <f aca="false">MATCH(CONCATENATE("B ",TEXT($BR467,"mmm-yyyy")),Curves!$11:$11,0)</f>
        <v>13</v>
      </c>
      <c r="CW467" s="34" t="n">
        <f aca="false">MATCH(CONCATENATE("DISC ",TEXT($BR467,"mmm-yyyy")),Curves!$11:$11,0)</f>
        <v>37</v>
      </c>
      <c r="CX467" s="34"/>
      <c r="CY467" s="34" t="n">
        <f aca="false">MATCH(CONCATENATE("NG ",TEXT($BS467,"mmm-yyyy")),Curves!$11:$11,0)</f>
        <v>26</v>
      </c>
      <c r="CZ467" s="34" t="n">
        <f aca="false">MATCH(CONCATENATE("B ",TEXT($BS467,"mmm-yyyy")),Curves!$11:$11,0)</f>
        <v>14</v>
      </c>
      <c r="DA467" s="34" t="n">
        <f aca="false">MATCH(CONCATENATE("DISC ",TEXT($BS467,"mmm-yyyy")),Curves!$11:$11,0)</f>
        <v>38</v>
      </c>
      <c r="DB467" s="34"/>
      <c r="DC467" s="34" t="n">
        <f aca="false">MATCH(CONCATENATE("NG ",TEXT($BT467,"mmm-yyyy")),Curves!$11:$11,0)</f>
        <v>27</v>
      </c>
      <c r="DD467" s="34" t="n">
        <f aca="false">MATCH(CONCATENATE("B ",TEXT($BT467,"mmm-yyyy")),Curves!$11:$11,0)</f>
        <v>15</v>
      </c>
      <c r="DE467" s="34" t="n">
        <f aca="false">MATCH(CONCATENATE("DISC ",TEXT($BT467,"mmm-yyyy")),Curves!$11:$11,0)</f>
        <v>39</v>
      </c>
      <c r="DF467" s="34"/>
      <c r="DG467" s="34" t="n">
        <f aca="false">MATCH(CONCATENATE("NG ",TEXT($BU467,"mmm-yyyy")),Curves!$11:$11,0)</f>
        <v>28</v>
      </c>
      <c r="DH467" s="34" t="n">
        <f aca="false">MATCH(CONCATENATE("B ",TEXT($BU467,"mmm-yyyy")),Curves!$11:$11,0)</f>
        <v>16</v>
      </c>
      <c r="DI467" s="34" t="n">
        <f aca="false">MATCH(CONCATENATE("DISC ",TEXT($BU467,"mmm-yyyy")),Curves!$11:$11,0)</f>
        <v>40</v>
      </c>
      <c r="DK467" s="34" t="n">
        <f aca="false">MATCH(CONCATENATE("NG ",TEXT($BV467,"mmm-yyyy")),Curves!$11:$11,0)</f>
        <v>29</v>
      </c>
      <c r="DL467" s="34" t="n">
        <f aca="false">MATCH(CONCATENATE("B ",TEXT($BV467,"mmm-yyyy")),Curves!$11:$11,0)</f>
        <v>17</v>
      </c>
      <c r="DM467" s="34" t="n">
        <f aca="false">MATCH(CONCATENATE("DISC ",TEXT($BV467,"mmm-yyyy")),Curves!$11:$11,0)</f>
        <v>41</v>
      </c>
      <c r="DO467" s="34" t="n">
        <f aca="false">MATCH(CONCATENATE("NG ",TEXT($BW467,"mmm-yyyy")),Curves!$11:$11,0)</f>
        <v>30</v>
      </c>
      <c r="DP467" s="34" t="n">
        <f aca="false">MATCH(CONCATENATE("B ",TEXT($BW467,"mmm-yyyy")),Curves!$11:$11,0)</f>
        <v>18</v>
      </c>
      <c r="DQ467" s="34" t="n">
        <f aca="false">MATCH(CONCATENATE("DISC ",TEXT($BW467,"mmm-yyyy")),Curves!$11:$11,0)</f>
        <v>42</v>
      </c>
    </row>
    <row r="468" customFormat="false" ht="12.75" hidden="false" customHeight="false" outlineLevel="0" collapsed="false">
      <c r="B468" s="26" t="str">
        <f aca="false">IF(C468&lt;&gt;"",IF(C468&gt;=(WORKDAY(EOMONTH(C468,0)+1,-2)),EOMONTH(EOMONTH(C468,0)+1,0)+1,EOMONTH(C468,0)+1),"")</f>
        <v/>
      </c>
      <c r="C468" s="45" t="str">
        <f aca="false">IF(Curves!C477&lt;&gt;"",Curves!C477,"")</f>
        <v/>
      </c>
      <c r="D468" s="46"/>
      <c r="E468" s="47" t="e">
        <f aca="false">(T468+U468)*V468</f>
        <v>#N/A</v>
      </c>
      <c r="F468" s="47" t="e">
        <f aca="false">(X468+Y468)*Z468</f>
        <v>#N/A</v>
      </c>
      <c r="G468" s="47" t="e">
        <f aca="false">(AB468+AC468)*AD468</f>
        <v>#N/A</v>
      </c>
      <c r="H468" s="47" t="e">
        <f aca="false">(AF468+AG468)*AH468</f>
        <v>#N/A</v>
      </c>
      <c r="I468" s="47" t="e">
        <f aca="false">(AJ468+AK468)*AL468</f>
        <v>#N/A</v>
      </c>
      <c r="J468" s="47" t="e">
        <f aca="false">(AN468+AO468)*AP468</f>
        <v>#N/A</v>
      </c>
      <c r="K468" s="47" t="e">
        <f aca="false">(AR468+AS468)*AT468</f>
        <v>#N/A</v>
      </c>
      <c r="L468" s="47" t="e">
        <f aca="false">(AV468+AW468)*AX468</f>
        <v>#N/A</v>
      </c>
      <c r="M468" s="47" t="e">
        <f aca="false">(AZ468+BA468)*BB468</f>
        <v>#N/A</v>
      </c>
      <c r="N468" s="47" t="e">
        <f aca="false">(BD468+BE468)*BF468</f>
        <v>#N/A</v>
      </c>
      <c r="O468" s="48" t="e">
        <f aca="false">(BH468+BI468)*BJ468</f>
        <v>#N/A</v>
      </c>
      <c r="P468" s="49" t="e">
        <f aca="false">MAX(E468:O468)</f>
        <v>#N/A</v>
      </c>
      <c r="Q468" s="49" t="e">
        <f aca="false">MIN(O468)</f>
        <v>#N/A</v>
      </c>
      <c r="R468" s="50" t="e">
        <f aca="false">P468-Q468</f>
        <v>#N/A</v>
      </c>
      <c r="T468" s="31" t="e">
        <f aca="false">INDEX(Curves!$A$12:$AZ$907,$BZ468,CA468)</f>
        <v>#N/A</v>
      </c>
      <c r="U468" s="31" t="e">
        <f aca="false">INDEX(Curves!$A$12:$AZ$907,$BZ468,CB468)</f>
        <v>#N/A</v>
      </c>
      <c r="V468" s="31" t="e">
        <f aca="false">INDEX(Curves!$A$12:$AZ$907,$BZ468,CC468)</f>
        <v>#N/A</v>
      </c>
      <c r="W468" s="31"/>
      <c r="X468" s="31" t="e">
        <f aca="false">INDEX(Curves!$A$12:$AZ$907,$BZ468,CE468)</f>
        <v>#N/A</v>
      </c>
      <c r="Y468" s="31" t="e">
        <f aca="false">INDEX(Curves!$A$12:$AZ$907,$BZ468,CF468)</f>
        <v>#N/A</v>
      </c>
      <c r="Z468" s="31" t="e">
        <f aca="false">INDEX(Curves!$A$12:$AZ$907,$BZ468,CG468)</f>
        <v>#N/A</v>
      </c>
      <c r="AA468" s="31"/>
      <c r="AB468" s="31" t="e">
        <f aca="false">INDEX(Curves!$A$12:$AZ$907,$BZ468,CI468)</f>
        <v>#N/A</v>
      </c>
      <c r="AC468" s="31" t="e">
        <f aca="false">INDEX(Curves!$A$12:$AZ$907,$BZ468,CJ468)</f>
        <v>#N/A</v>
      </c>
      <c r="AD468" s="31" t="e">
        <f aca="false">INDEX(Curves!$A$12:$AZ$907,$BZ468,CK468)</f>
        <v>#N/A</v>
      </c>
      <c r="AE468" s="31"/>
      <c r="AF468" s="31" t="e">
        <f aca="false">INDEX(Curves!$A$12:$AZ$907,$BZ468,CM468)</f>
        <v>#N/A</v>
      </c>
      <c r="AG468" s="31" t="e">
        <f aca="false">INDEX(Curves!$A$12:$AZ$907,$BZ468,CN468)</f>
        <v>#N/A</v>
      </c>
      <c r="AH468" s="31" t="e">
        <f aca="false">INDEX(Curves!$A$12:$AZ$907,$BZ468,CO468)</f>
        <v>#N/A</v>
      </c>
      <c r="AI468" s="31"/>
      <c r="AJ468" s="31" t="e">
        <f aca="false">INDEX(Curves!$A$12:$AZ$907,$BZ468,CQ468)</f>
        <v>#N/A</v>
      </c>
      <c r="AK468" s="31" t="e">
        <f aca="false">INDEX(Curves!$A$12:$AZ$907,$BZ468,CR468)</f>
        <v>#N/A</v>
      </c>
      <c r="AL468" s="31" t="e">
        <f aca="false">INDEX(Curves!$A$12:$AZ$907,$BZ468,CS468)</f>
        <v>#N/A</v>
      </c>
      <c r="AM468" s="31"/>
      <c r="AN468" s="31" t="e">
        <f aca="false">INDEX(Curves!$A$12:$AZ$907,$BZ468,CU468)</f>
        <v>#N/A</v>
      </c>
      <c r="AO468" s="31" t="e">
        <f aca="false">INDEX(Curves!$A$12:$AZ$907,$BZ468,CV468)</f>
        <v>#N/A</v>
      </c>
      <c r="AP468" s="31" t="e">
        <f aca="false">INDEX(Curves!$A$12:$AZ$907,$BZ468,CW468)</f>
        <v>#N/A</v>
      </c>
      <c r="AQ468" s="31"/>
      <c r="AR468" s="31" t="e">
        <f aca="false">INDEX(Curves!$A$12:$AZ$907,$BZ468,CY468)</f>
        <v>#N/A</v>
      </c>
      <c r="AS468" s="31" t="e">
        <f aca="false">INDEX(Curves!$A$12:$AZ$907,$BZ468,CZ468)</f>
        <v>#N/A</v>
      </c>
      <c r="AT468" s="31" t="e">
        <f aca="false">INDEX(Curves!$A$12:$AZ$907,$BZ468,DA468)</f>
        <v>#N/A</v>
      </c>
      <c r="AU468" s="31"/>
      <c r="AV468" s="31" t="e">
        <f aca="false">INDEX(Curves!$A$12:$AZ$907,$BZ468,DC468)</f>
        <v>#N/A</v>
      </c>
      <c r="AW468" s="31" t="e">
        <f aca="false">INDEX(Curves!$A$12:$AZ$907,$BZ468,DD468)</f>
        <v>#N/A</v>
      </c>
      <c r="AX468" s="31" t="e">
        <f aca="false">INDEX(Curves!$A$12:$AZ$907,$BZ468,DE468)</f>
        <v>#N/A</v>
      </c>
      <c r="AY468" s="31"/>
      <c r="AZ468" s="31" t="e">
        <f aca="false">INDEX(Curves!$A$12:$AZ$907,$BZ468,DG468)</f>
        <v>#N/A</v>
      </c>
      <c r="BA468" s="31" t="e">
        <f aca="false">INDEX(Curves!$A$12:$AZ$907,$BZ468,DH468)</f>
        <v>#N/A</v>
      </c>
      <c r="BB468" s="31" t="e">
        <f aca="false">INDEX(Curves!$A$12:$AZ$907,$BZ468,DI468)</f>
        <v>#N/A</v>
      </c>
      <c r="BC468" s="31"/>
      <c r="BD468" s="31" t="e">
        <f aca="false">INDEX(Curves!$A$12:$AZ$907,$BZ468,DK468)</f>
        <v>#N/A</v>
      </c>
      <c r="BE468" s="31" t="e">
        <f aca="false">INDEX(Curves!$A$12:$AZ$907,$BZ468,DL468)</f>
        <v>#N/A</v>
      </c>
      <c r="BF468" s="31" t="e">
        <f aca="false">INDEX(Curves!$A$12:$AZ$907,$BZ468,DM468)</f>
        <v>#N/A</v>
      </c>
      <c r="BG468" s="31"/>
      <c r="BH468" s="31" t="e">
        <f aca="false">INDEX(Curves!$A$12:$AZ$907,$BZ468,DO468)</f>
        <v>#N/A</v>
      </c>
      <c r="BI468" s="31" t="e">
        <f aca="false">INDEX(Curves!$A$12:$AZ$907,$BZ468,DP468)</f>
        <v>#N/A</v>
      </c>
      <c r="BJ468" s="31" t="e">
        <f aca="false">INDEX(Curves!$A$12:$AZ$907,$BZ468,DQ468)</f>
        <v>#N/A</v>
      </c>
      <c r="BK468" s="0"/>
      <c r="BL468" s="0"/>
      <c r="BM468" s="51" t="n">
        <f aca="false">BM467</f>
        <v>35916</v>
      </c>
      <c r="BN468" s="51" t="n">
        <f aca="false">EOMONTH(BM468,1)</f>
        <v>35976</v>
      </c>
      <c r="BO468" s="51" t="n">
        <f aca="false">EOMONTH(BN468,1)</f>
        <v>36007</v>
      </c>
      <c r="BP468" s="51" t="n">
        <f aca="false">EOMONTH(BO468,1)</f>
        <v>36038</v>
      </c>
      <c r="BQ468" s="51" t="n">
        <f aca="false">EOMONTH(BP468,1)</f>
        <v>36068</v>
      </c>
      <c r="BR468" s="51" t="n">
        <f aca="false">EOMONTH(BQ468,1)</f>
        <v>36099</v>
      </c>
      <c r="BS468" s="51" t="n">
        <f aca="false">EOMONTH(BR468,1)</f>
        <v>36129</v>
      </c>
      <c r="BT468" s="51" t="n">
        <f aca="false">EOMONTH(BS468,1)</f>
        <v>36160</v>
      </c>
      <c r="BU468" s="51" t="n">
        <f aca="false">EOMONTH(BT468,1)</f>
        <v>36191</v>
      </c>
      <c r="BV468" s="51" t="n">
        <f aca="false">EOMONTH(BU468,1)</f>
        <v>36219</v>
      </c>
      <c r="BW468" s="51" t="n">
        <f aca="false">EOMONTH(BV468,1)</f>
        <v>36250</v>
      </c>
      <c r="BX468" s="52"/>
      <c r="BZ468" s="34" t="e">
        <f aca="false">MATCH(C468,Curves!$C$12:$C$433,0)</f>
        <v>#N/A</v>
      </c>
      <c r="CA468" s="34" t="n">
        <f aca="false">MATCH(CONCATENATE("NG ",TEXT($BM468,"mmm-yyyy")),Curves!$11:$11,0)</f>
        <v>20</v>
      </c>
      <c r="CB468" s="34" t="n">
        <f aca="false">MATCH(CONCATENATE("B ",TEXT($BM468,"mmm-yyyy")),Curves!$11:$11,0)</f>
        <v>8</v>
      </c>
      <c r="CC468" s="34" t="n">
        <f aca="false">MATCH(CONCATENATE("DISC ",TEXT($BM468,"mmm-yyyy")),Curves!$11:$11,0)</f>
        <v>32</v>
      </c>
      <c r="CD468" s="34"/>
      <c r="CE468" s="34" t="n">
        <f aca="false">MATCH(CONCATENATE("NG ",TEXT($BN468,"mmm-yyyy")),Curves!$11:$11,0)</f>
        <v>21</v>
      </c>
      <c r="CF468" s="34" t="n">
        <f aca="false">MATCH(CONCATENATE("B ",TEXT($BN468,"mmm-yyyy")),Curves!$11:$11,0)</f>
        <v>9</v>
      </c>
      <c r="CG468" s="34" t="n">
        <f aca="false">MATCH(CONCATENATE("DISC ",TEXT($BN468,"mmm-yyyy")),Curves!$11:$11,0)</f>
        <v>33</v>
      </c>
      <c r="CH468" s="34"/>
      <c r="CI468" s="34" t="n">
        <f aca="false">MATCH(CONCATENATE("NG ",TEXT($BO468,"mmm-yyyy")),Curves!$11:$11,0)</f>
        <v>22</v>
      </c>
      <c r="CJ468" s="34" t="n">
        <f aca="false">MATCH(CONCATENATE("B ",TEXT($BO468,"mmm-yyyy")),Curves!$11:$11,0)</f>
        <v>10</v>
      </c>
      <c r="CK468" s="34" t="n">
        <f aca="false">MATCH(CONCATENATE("DISC ",TEXT($BO468,"mmm-yyyy")),Curves!$11:$11,0)</f>
        <v>34</v>
      </c>
      <c r="CL468" s="34"/>
      <c r="CM468" s="34" t="n">
        <f aca="false">MATCH(CONCATENATE("NG ",TEXT($BP468,"mmm-yyyy")),Curves!$11:$11,0)</f>
        <v>23</v>
      </c>
      <c r="CN468" s="34" t="n">
        <f aca="false">MATCH(CONCATENATE("B ",TEXT($BP468,"mmm-yyyy")),Curves!$11:$11,0)</f>
        <v>11</v>
      </c>
      <c r="CO468" s="34" t="n">
        <f aca="false">MATCH(CONCATENATE("DISC ",TEXT($BP468,"mmm-yyyy")),Curves!$11:$11,0)</f>
        <v>35</v>
      </c>
      <c r="CP468" s="34"/>
      <c r="CQ468" s="34" t="n">
        <f aca="false">MATCH(CONCATENATE("NG ",TEXT($BQ468,"mmm-yyyy")),Curves!$11:$11,0)</f>
        <v>24</v>
      </c>
      <c r="CR468" s="34" t="n">
        <f aca="false">MATCH(CONCATENATE("B ",TEXT($BQ468,"mmm-yyyy")),Curves!$11:$11,0)</f>
        <v>12</v>
      </c>
      <c r="CS468" s="34" t="n">
        <f aca="false">MATCH(CONCATENATE("DISC ",TEXT($BQ468,"mmm-yyyy")),Curves!$11:$11,0)</f>
        <v>36</v>
      </c>
      <c r="CT468" s="34"/>
      <c r="CU468" s="34" t="n">
        <f aca="false">MATCH(CONCATENATE("NG ",TEXT($BR468,"mmm-yyyy")),Curves!$11:$11,0)</f>
        <v>25</v>
      </c>
      <c r="CV468" s="34" t="n">
        <f aca="false">MATCH(CONCATENATE("B ",TEXT($BR468,"mmm-yyyy")),Curves!$11:$11,0)</f>
        <v>13</v>
      </c>
      <c r="CW468" s="34" t="n">
        <f aca="false">MATCH(CONCATENATE("DISC ",TEXT($BR468,"mmm-yyyy")),Curves!$11:$11,0)</f>
        <v>37</v>
      </c>
      <c r="CX468" s="34"/>
      <c r="CY468" s="34" t="n">
        <f aca="false">MATCH(CONCATENATE("NG ",TEXT($BS468,"mmm-yyyy")),Curves!$11:$11,0)</f>
        <v>26</v>
      </c>
      <c r="CZ468" s="34" t="n">
        <f aca="false">MATCH(CONCATENATE("B ",TEXT($BS468,"mmm-yyyy")),Curves!$11:$11,0)</f>
        <v>14</v>
      </c>
      <c r="DA468" s="34" t="n">
        <f aca="false">MATCH(CONCATENATE("DISC ",TEXT($BS468,"mmm-yyyy")),Curves!$11:$11,0)</f>
        <v>38</v>
      </c>
      <c r="DB468" s="34"/>
      <c r="DC468" s="34" t="n">
        <f aca="false">MATCH(CONCATENATE("NG ",TEXT($BT468,"mmm-yyyy")),Curves!$11:$11,0)</f>
        <v>27</v>
      </c>
      <c r="DD468" s="34" t="n">
        <f aca="false">MATCH(CONCATENATE("B ",TEXT($BT468,"mmm-yyyy")),Curves!$11:$11,0)</f>
        <v>15</v>
      </c>
      <c r="DE468" s="34" t="n">
        <f aca="false">MATCH(CONCATENATE("DISC ",TEXT($BT468,"mmm-yyyy")),Curves!$11:$11,0)</f>
        <v>39</v>
      </c>
      <c r="DF468" s="34"/>
      <c r="DG468" s="34" t="n">
        <f aca="false">MATCH(CONCATENATE("NG ",TEXT($BU468,"mmm-yyyy")),Curves!$11:$11,0)</f>
        <v>28</v>
      </c>
      <c r="DH468" s="34" t="n">
        <f aca="false">MATCH(CONCATENATE("B ",TEXT($BU468,"mmm-yyyy")),Curves!$11:$11,0)</f>
        <v>16</v>
      </c>
      <c r="DI468" s="34" t="n">
        <f aca="false">MATCH(CONCATENATE("DISC ",TEXT($BU468,"mmm-yyyy")),Curves!$11:$11,0)</f>
        <v>40</v>
      </c>
      <c r="DK468" s="34" t="n">
        <f aca="false">MATCH(CONCATENATE("NG ",TEXT($BV468,"mmm-yyyy")),Curves!$11:$11,0)</f>
        <v>29</v>
      </c>
      <c r="DL468" s="34" t="n">
        <f aca="false">MATCH(CONCATENATE("B ",TEXT($BV468,"mmm-yyyy")),Curves!$11:$11,0)</f>
        <v>17</v>
      </c>
      <c r="DM468" s="34" t="n">
        <f aca="false">MATCH(CONCATENATE("DISC ",TEXT($BV468,"mmm-yyyy")),Curves!$11:$11,0)</f>
        <v>41</v>
      </c>
      <c r="DO468" s="34" t="n">
        <f aca="false">MATCH(CONCATENATE("NG ",TEXT($BW468,"mmm-yyyy")),Curves!$11:$11,0)</f>
        <v>30</v>
      </c>
      <c r="DP468" s="34" t="n">
        <f aca="false">MATCH(CONCATENATE("B ",TEXT($BW468,"mmm-yyyy")),Curves!$11:$11,0)</f>
        <v>18</v>
      </c>
      <c r="DQ468" s="34" t="n">
        <f aca="false">MATCH(CONCATENATE("DISC ",TEXT($BW468,"mmm-yyyy")),Curves!$11:$11,0)</f>
        <v>42</v>
      </c>
    </row>
    <row r="469" customFormat="false" ht="12.75" hidden="false" customHeight="false" outlineLevel="0" collapsed="false">
      <c r="B469" s="26" t="str">
        <f aca="false">IF(C469&lt;&gt;"",IF(C469&gt;=(WORKDAY(EOMONTH(C469,0)+1,-2)),EOMONTH(EOMONTH(C469,0)+1,0)+1,EOMONTH(C469,0)+1),"")</f>
        <v/>
      </c>
      <c r="C469" s="45" t="str">
        <f aca="false">IF(Curves!C478&lt;&gt;"",Curves!C478,"")</f>
        <v/>
      </c>
      <c r="D469" s="46"/>
      <c r="E469" s="47" t="e">
        <f aca="false">(T469+U469)*V469</f>
        <v>#N/A</v>
      </c>
      <c r="F469" s="47" t="e">
        <f aca="false">(X469+Y469)*Z469</f>
        <v>#N/A</v>
      </c>
      <c r="G469" s="47" t="e">
        <f aca="false">(AB469+AC469)*AD469</f>
        <v>#N/A</v>
      </c>
      <c r="H469" s="47" t="e">
        <f aca="false">(AF469+AG469)*AH469</f>
        <v>#N/A</v>
      </c>
      <c r="I469" s="47" t="e">
        <f aca="false">(AJ469+AK469)*AL469</f>
        <v>#N/A</v>
      </c>
      <c r="J469" s="47" t="e">
        <f aca="false">(AN469+AO469)*AP469</f>
        <v>#N/A</v>
      </c>
      <c r="K469" s="47" t="e">
        <f aca="false">(AR469+AS469)*AT469</f>
        <v>#N/A</v>
      </c>
      <c r="L469" s="47" t="e">
        <f aca="false">(AV469+AW469)*AX469</f>
        <v>#N/A</v>
      </c>
      <c r="M469" s="47" t="e">
        <f aca="false">(AZ469+BA469)*BB469</f>
        <v>#N/A</v>
      </c>
      <c r="N469" s="47" t="e">
        <f aca="false">(BD469+BE469)*BF469</f>
        <v>#N/A</v>
      </c>
      <c r="O469" s="48" t="e">
        <f aca="false">(BH469+BI469)*BJ469</f>
        <v>#N/A</v>
      </c>
      <c r="P469" s="49" t="e">
        <f aca="false">MAX(E469:O469)</f>
        <v>#N/A</v>
      </c>
      <c r="Q469" s="49" t="e">
        <f aca="false">MIN(O469)</f>
        <v>#N/A</v>
      </c>
      <c r="R469" s="50" t="e">
        <f aca="false">P469-Q469</f>
        <v>#N/A</v>
      </c>
      <c r="T469" s="31" t="e">
        <f aca="false">INDEX(Curves!$A$12:$AZ$907,$BZ469,CA469)</f>
        <v>#N/A</v>
      </c>
      <c r="U469" s="31" t="e">
        <f aca="false">INDEX(Curves!$A$12:$AZ$907,$BZ469,CB469)</f>
        <v>#N/A</v>
      </c>
      <c r="V469" s="31" t="e">
        <f aca="false">INDEX(Curves!$A$12:$AZ$907,$BZ469,CC469)</f>
        <v>#N/A</v>
      </c>
      <c r="W469" s="31"/>
      <c r="X469" s="31" t="e">
        <f aca="false">INDEX(Curves!$A$12:$AZ$907,$BZ469,CE469)</f>
        <v>#N/A</v>
      </c>
      <c r="Y469" s="31" t="e">
        <f aca="false">INDEX(Curves!$A$12:$AZ$907,$BZ469,CF469)</f>
        <v>#N/A</v>
      </c>
      <c r="Z469" s="31" t="e">
        <f aca="false">INDEX(Curves!$A$12:$AZ$907,$BZ469,CG469)</f>
        <v>#N/A</v>
      </c>
      <c r="AA469" s="31"/>
      <c r="AB469" s="31" t="e">
        <f aca="false">INDEX(Curves!$A$12:$AZ$907,$BZ469,CI469)</f>
        <v>#N/A</v>
      </c>
      <c r="AC469" s="31" t="e">
        <f aca="false">INDEX(Curves!$A$12:$AZ$907,$BZ469,CJ469)</f>
        <v>#N/A</v>
      </c>
      <c r="AD469" s="31" t="e">
        <f aca="false">INDEX(Curves!$A$12:$AZ$907,$BZ469,CK469)</f>
        <v>#N/A</v>
      </c>
      <c r="AE469" s="31"/>
      <c r="AF469" s="31" t="e">
        <f aca="false">INDEX(Curves!$A$12:$AZ$907,$BZ469,CM469)</f>
        <v>#N/A</v>
      </c>
      <c r="AG469" s="31" t="e">
        <f aca="false">INDEX(Curves!$A$12:$AZ$907,$BZ469,CN469)</f>
        <v>#N/A</v>
      </c>
      <c r="AH469" s="31" t="e">
        <f aca="false">INDEX(Curves!$A$12:$AZ$907,$BZ469,CO469)</f>
        <v>#N/A</v>
      </c>
      <c r="AI469" s="31"/>
      <c r="AJ469" s="31" t="e">
        <f aca="false">INDEX(Curves!$A$12:$AZ$907,$BZ469,CQ469)</f>
        <v>#N/A</v>
      </c>
      <c r="AK469" s="31" t="e">
        <f aca="false">INDEX(Curves!$A$12:$AZ$907,$BZ469,CR469)</f>
        <v>#N/A</v>
      </c>
      <c r="AL469" s="31" t="e">
        <f aca="false">INDEX(Curves!$A$12:$AZ$907,$BZ469,CS469)</f>
        <v>#N/A</v>
      </c>
      <c r="AM469" s="31"/>
      <c r="AN469" s="31" t="e">
        <f aca="false">INDEX(Curves!$A$12:$AZ$907,$BZ469,CU469)</f>
        <v>#N/A</v>
      </c>
      <c r="AO469" s="31" t="e">
        <f aca="false">INDEX(Curves!$A$12:$AZ$907,$BZ469,CV469)</f>
        <v>#N/A</v>
      </c>
      <c r="AP469" s="31" t="e">
        <f aca="false">INDEX(Curves!$A$12:$AZ$907,$BZ469,CW469)</f>
        <v>#N/A</v>
      </c>
      <c r="AQ469" s="31"/>
      <c r="AR469" s="31" t="e">
        <f aca="false">INDEX(Curves!$A$12:$AZ$907,$BZ469,CY469)</f>
        <v>#N/A</v>
      </c>
      <c r="AS469" s="31" t="e">
        <f aca="false">INDEX(Curves!$A$12:$AZ$907,$BZ469,CZ469)</f>
        <v>#N/A</v>
      </c>
      <c r="AT469" s="31" t="e">
        <f aca="false">INDEX(Curves!$A$12:$AZ$907,$BZ469,DA469)</f>
        <v>#N/A</v>
      </c>
      <c r="AU469" s="31"/>
      <c r="AV469" s="31" t="e">
        <f aca="false">INDEX(Curves!$A$12:$AZ$907,$BZ469,DC469)</f>
        <v>#N/A</v>
      </c>
      <c r="AW469" s="31" t="e">
        <f aca="false">INDEX(Curves!$A$12:$AZ$907,$BZ469,DD469)</f>
        <v>#N/A</v>
      </c>
      <c r="AX469" s="31" t="e">
        <f aca="false">INDEX(Curves!$A$12:$AZ$907,$BZ469,DE469)</f>
        <v>#N/A</v>
      </c>
      <c r="AY469" s="31"/>
      <c r="AZ469" s="31" t="e">
        <f aca="false">INDEX(Curves!$A$12:$AZ$907,$BZ469,DG469)</f>
        <v>#N/A</v>
      </c>
      <c r="BA469" s="31" t="e">
        <f aca="false">INDEX(Curves!$A$12:$AZ$907,$BZ469,DH469)</f>
        <v>#N/A</v>
      </c>
      <c r="BB469" s="31" t="e">
        <f aca="false">INDEX(Curves!$A$12:$AZ$907,$BZ469,DI469)</f>
        <v>#N/A</v>
      </c>
      <c r="BC469" s="31"/>
      <c r="BD469" s="31" t="e">
        <f aca="false">INDEX(Curves!$A$12:$AZ$907,$BZ469,DK469)</f>
        <v>#N/A</v>
      </c>
      <c r="BE469" s="31" t="e">
        <f aca="false">INDEX(Curves!$A$12:$AZ$907,$BZ469,DL469)</f>
        <v>#N/A</v>
      </c>
      <c r="BF469" s="31" t="e">
        <f aca="false">INDEX(Curves!$A$12:$AZ$907,$BZ469,DM469)</f>
        <v>#N/A</v>
      </c>
      <c r="BG469" s="31"/>
      <c r="BH469" s="31" t="e">
        <f aca="false">INDEX(Curves!$A$12:$AZ$907,$BZ469,DO469)</f>
        <v>#N/A</v>
      </c>
      <c r="BI469" s="31" t="e">
        <f aca="false">INDEX(Curves!$A$12:$AZ$907,$BZ469,DP469)</f>
        <v>#N/A</v>
      </c>
      <c r="BJ469" s="31" t="e">
        <f aca="false">INDEX(Curves!$A$12:$AZ$907,$BZ469,DQ469)</f>
        <v>#N/A</v>
      </c>
      <c r="BK469" s="0"/>
      <c r="BL469" s="0"/>
      <c r="BM469" s="51" t="n">
        <f aca="false">BM468</f>
        <v>35916</v>
      </c>
      <c r="BN469" s="51" t="n">
        <f aca="false">EOMONTH(BM469,1)</f>
        <v>35976</v>
      </c>
      <c r="BO469" s="51" t="n">
        <f aca="false">EOMONTH(BN469,1)</f>
        <v>36007</v>
      </c>
      <c r="BP469" s="51" t="n">
        <f aca="false">EOMONTH(BO469,1)</f>
        <v>36038</v>
      </c>
      <c r="BQ469" s="51" t="n">
        <f aca="false">EOMONTH(BP469,1)</f>
        <v>36068</v>
      </c>
      <c r="BR469" s="51" t="n">
        <f aca="false">EOMONTH(BQ469,1)</f>
        <v>36099</v>
      </c>
      <c r="BS469" s="51" t="n">
        <f aca="false">EOMONTH(BR469,1)</f>
        <v>36129</v>
      </c>
      <c r="BT469" s="51" t="n">
        <f aca="false">EOMONTH(BS469,1)</f>
        <v>36160</v>
      </c>
      <c r="BU469" s="51" t="n">
        <f aca="false">EOMONTH(BT469,1)</f>
        <v>36191</v>
      </c>
      <c r="BV469" s="51" t="n">
        <f aca="false">EOMONTH(BU469,1)</f>
        <v>36219</v>
      </c>
      <c r="BW469" s="51" t="n">
        <f aca="false">EOMONTH(BV469,1)</f>
        <v>36250</v>
      </c>
      <c r="BX469" s="52"/>
      <c r="BZ469" s="34" t="e">
        <f aca="false">MATCH(C469,Curves!$C$12:$C$433,0)</f>
        <v>#N/A</v>
      </c>
      <c r="CA469" s="34" t="n">
        <f aca="false">MATCH(CONCATENATE("NG ",TEXT($BM469,"mmm-yyyy")),Curves!$11:$11,0)</f>
        <v>20</v>
      </c>
      <c r="CB469" s="34" t="n">
        <f aca="false">MATCH(CONCATENATE("B ",TEXT($BM469,"mmm-yyyy")),Curves!$11:$11,0)</f>
        <v>8</v>
      </c>
      <c r="CC469" s="34" t="n">
        <f aca="false">MATCH(CONCATENATE("DISC ",TEXT($BM469,"mmm-yyyy")),Curves!$11:$11,0)</f>
        <v>32</v>
      </c>
      <c r="CD469" s="34"/>
      <c r="CE469" s="34" t="n">
        <f aca="false">MATCH(CONCATENATE("NG ",TEXT($BN469,"mmm-yyyy")),Curves!$11:$11,0)</f>
        <v>21</v>
      </c>
      <c r="CF469" s="34" t="n">
        <f aca="false">MATCH(CONCATENATE("B ",TEXT($BN469,"mmm-yyyy")),Curves!$11:$11,0)</f>
        <v>9</v>
      </c>
      <c r="CG469" s="34" t="n">
        <f aca="false">MATCH(CONCATENATE("DISC ",TEXT($BN469,"mmm-yyyy")),Curves!$11:$11,0)</f>
        <v>33</v>
      </c>
      <c r="CH469" s="34"/>
      <c r="CI469" s="34" t="n">
        <f aca="false">MATCH(CONCATENATE("NG ",TEXT($BO469,"mmm-yyyy")),Curves!$11:$11,0)</f>
        <v>22</v>
      </c>
      <c r="CJ469" s="34" t="n">
        <f aca="false">MATCH(CONCATENATE("B ",TEXT($BO469,"mmm-yyyy")),Curves!$11:$11,0)</f>
        <v>10</v>
      </c>
      <c r="CK469" s="34" t="n">
        <f aca="false">MATCH(CONCATENATE("DISC ",TEXT($BO469,"mmm-yyyy")),Curves!$11:$11,0)</f>
        <v>34</v>
      </c>
      <c r="CL469" s="34"/>
      <c r="CM469" s="34" t="n">
        <f aca="false">MATCH(CONCATENATE("NG ",TEXT($BP469,"mmm-yyyy")),Curves!$11:$11,0)</f>
        <v>23</v>
      </c>
      <c r="CN469" s="34" t="n">
        <f aca="false">MATCH(CONCATENATE("B ",TEXT($BP469,"mmm-yyyy")),Curves!$11:$11,0)</f>
        <v>11</v>
      </c>
      <c r="CO469" s="34" t="n">
        <f aca="false">MATCH(CONCATENATE("DISC ",TEXT($BP469,"mmm-yyyy")),Curves!$11:$11,0)</f>
        <v>35</v>
      </c>
      <c r="CP469" s="34"/>
      <c r="CQ469" s="34" t="n">
        <f aca="false">MATCH(CONCATENATE("NG ",TEXT($BQ469,"mmm-yyyy")),Curves!$11:$11,0)</f>
        <v>24</v>
      </c>
      <c r="CR469" s="34" t="n">
        <f aca="false">MATCH(CONCATENATE("B ",TEXT($BQ469,"mmm-yyyy")),Curves!$11:$11,0)</f>
        <v>12</v>
      </c>
      <c r="CS469" s="34" t="n">
        <f aca="false">MATCH(CONCATENATE("DISC ",TEXT($BQ469,"mmm-yyyy")),Curves!$11:$11,0)</f>
        <v>36</v>
      </c>
      <c r="CT469" s="34"/>
      <c r="CU469" s="34" t="n">
        <f aca="false">MATCH(CONCATENATE("NG ",TEXT($BR469,"mmm-yyyy")),Curves!$11:$11,0)</f>
        <v>25</v>
      </c>
      <c r="CV469" s="34" t="n">
        <f aca="false">MATCH(CONCATENATE("B ",TEXT($BR469,"mmm-yyyy")),Curves!$11:$11,0)</f>
        <v>13</v>
      </c>
      <c r="CW469" s="34" t="n">
        <f aca="false">MATCH(CONCATENATE("DISC ",TEXT($BR469,"mmm-yyyy")),Curves!$11:$11,0)</f>
        <v>37</v>
      </c>
      <c r="CX469" s="34"/>
      <c r="CY469" s="34" t="n">
        <f aca="false">MATCH(CONCATENATE("NG ",TEXT($BS469,"mmm-yyyy")),Curves!$11:$11,0)</f>
        <v>26</v>
      </c>
      <c r="CZ469" s="34" t="n">
        <f aca="false">MATCH(CONCATENATE("B ",TEXT($BS469,"mmm-yyyy")),Curves!$11:$11,0)</f>
        <v>14</v>
      </c>
      <c r="DA469" s="34" t="n">
        <f aca="false">MATCH(CONCATENATE("DISC ",TEXT($BS469,"mmm-yyyy")),Curves!$11:$11,0)</f>
        <v>38</v>
      </c>
      <c r="DB469" s="34"/>
      <c r="DC469" s="34" t="n">
        <f aca="false">MATCH(CONCATENATE("NG ",TEXT($BT469,"mmm-yyyy")),Curves!$11:$11,0)</f>
        <v>27</v>
      </c>
      <c r="DD469" s="34" t="n">
        <f aca="false">MATCH(CONCATENATE("B ",TEXT($BT469,"mmm-yyyy")),Curves!$11:$11,0)</f>
        <v>15</v>
      </c>
      <c r="DE469" s="34" t="n">
        <f aca="false">MATCH(CONCATENATE("DISC ",TEXT($BT469,"mmm-yyyy")),Curves!$11:$11,0)</f>
        <v>39</v>
      </c>
      <c r="DF469" s="34"/>
      <c r="DG469" s="34" t="n">
        <f aca="false">MATCH(CONCATENATE("NG ",TEXT($BU469,"mmm-yyyy")),Curves!$11:$11,0)</f>
        <v>28</v>
      </c>
      <c r="DH469" s="34" t="n">
        <f aca="false">MATCH(CONCATENATE("B ",TEXT($BU469,"mmm-yyyy")),Curves!$11:$11,0)</f>
        <v>16</v>
      </c>
      <c r="DI469" s="34" t="n">
        <f aca="false">MATCH(CONCATENATE("DISC ",TEXT($BU469,"mmm-yyyy")),Curves!$11:$11,0)</f>
        <v>40</v>
      </c>
      <c r="DK469" s="34" t="n">
        <f aca="false">MATCH(CONCATENATE("NG ",TEXT($BV469,"mmm-yyyy")),Curves!$11:$11,0)</f>
        <v>29</v>
      </c>
      <c r="DL469" s="34" t="n">
        <f aca="false">MATCH(CONCATENATE("B ",TEXT($BV469,"mmm-yyyy")),Curves!$11:$11,0)</f>
        <v>17</v>
      </c>
      <c r="DM469" s="34" t="n">
        <f aca="false">MATCH(CONCATENATE("DISC ",TEXT($BV469,"mmm-yyyy")),Curves!$11:$11,0)</f>
        <v>41</v>
      </c>
      <c r="DO469" s="34" t="n">
        <f aca="false">MATCH(CONCATENATE("NG ",TEXT($BW469,"mmm-yyyy")),Curves!$11:$11,0)</f>
        <v>30</v>
      </c>
      <c r="DP469" s="34" t="n">
        <f aca="false">MATCH(CONCATENATE("B ",TEXT($BW469,"mmm-yyyy")),Curves!$11:$11,0)</f>
        <v>18</v>
      </c>
      <c r="DQ469" s="34" t="n">
        <f aca="false">MATCH(CONCATENATE("DISC ",TEXT($BW469,"mmm-yyyy")),Curves!$11:$11,0)</f>
        <v>42</v>
      </c>
    </row>
    <row r="470" customFormat="false" ht="12.75" hidden="false" customHeight="false" outlineLevel="0" collapsed="false">
      <c r="B470" s="26" t="str">
        <f aca="false">IF(C470&lt;&gt;"",IF(C470&gt;=(WORKDAY(EOMONTH(C470,0)+1,-2)),EOMONTH(EOMONTH(C470,0)+1,0)+1,EOMONTH(C470,0)+1),"")</f>
        <v/>
      </c>
      <c r="C470" s="45" t="str">
        <f aca="false">IF(Curves!C479&lt;&gt;"",Curves!C479,"")</f>
        <v/>
      </c>
      <c r="D470" s="46"/>
      <c r="E470" s="47" t="e">
        <f aca="false">(T470+U470)*V470</f>
        <v>#N/A</v>
      </c>
      <c r="F470" s="47" t="e">
        <f aca="false">(X470+Y470)*Z470</f>
        <v>#N/A</v>
      </c>
      <c r="G470" s="47" t="e">
        <f aca="false">(AB470+AC470)*AD470</f>
        <v>#N/A</v>
      </c>
      <c r="H470" s="47" t="e">
        <f aca="false">(AF470+AG470)*AH470</f>
        <v>#N/A</v>
      </c>
      <c r="I470" s="47" t="e">
        <f aca="false">(AJ470+AK470)*AL470</f>
        <v>#N/A</v>
      </c>
      <c r="J470" s="47" t="e">
        <f aca="false">(AN470+AO470)*AP470</f>
        <v>#N/A</v>
      </c>
      <c r="K470" s="47" t="e">
        <f aca="false">(AR470+AS470)*AT470</f>
        <v>#N/A</v>
      </c>
      <c r="L470" s="47" t="e">
        <f aca="false">(AV470+AW470)*AX470</f>
        <v>#N/A</v>
      </c>
      <c r="M470" s="47" t="e">
        <f aca="false">(AZ470+BA470)*BB470</f>
        <v>#N/A</v>
      </c>
      <c r="N470" s="47" t="e">
        <f aca="false">(BD470+BE470)*BF470</f>
        <v>#N/A</v>
      </c>
      <c r="O470" s="48" t="e">
        <f aca="false">(BH470+BI470)*BJ470</f>
        <v>#N/A</v>
      </c>
      <c r="P470" s="49" t="e">
        <f aca="false">MAX(E470:O470)</f>
        <v>#N/A</v>
      </c>
      <c r="Q470" s="49" t="e">
        <f aca="false">MIN(O470)</f>
        <v>#N/A</v>
      </c>
      <c r="R470" s="50" t="e">
        <f aca="false">P470-Q470</f>
        <v>#N/A</v>
      </c>
      <c r="T470" s="31" t="e">
        <f aca="false">INDEX(Curves!$A$12:$AZ$907,$BZ470,CA470)</f>
        <v>#N/A</v>
      </c>
      <c r="U470" s="31" t="e">
        <f aca="false">INDEX(Curves!$A$12:$AZ$907,$BZ470,CB470)</f>
        <v>#N/A</v>
      </c>
      <c r="V470" s="31" t="e">
        <f aca="false">INDEX(Curves!$A$12:$AZ$907,$BZ470,CC470)</f>
        <v>#N/A</v>
      </c>
      <c r="W470" s="31"/>
      <c r="X470" s="31" t="e">
        <f aca="false">INDEX(Curves!$A$12:$AZ$907,$BZ470,CE470)</f>
        <v>#N/A</v>
      </c>
      <c r="Y470" s="31" t="e">
        <f aca="false">INDEX(Curves!$A$12:$AZ$907,$BZ470,CF470)</f>
        <v>#N/A</v>
      </c>
      <c r="Z470" s="31" t="e">
        <f aca="false">INDEX(Curves!$A$12:$AZ$907,$BZ470,CG470)</f>
        <v>#N/A</v>
      </c>
      <c r="AA470" s="31"/>
      <c r="AB470" s="31" t="e">
        <f aca="false">INDEX(Curves!$A$12:$AZ$907,$BZ470,CI470)</f>
        <v>#N/A</v>
      </c>
      <c r="AC470" s="31" t="e">
        <f aca="false">INDEX(Curves!$A$12:$AZ$907,$BZ470,CJ470)</f>
        <v>#N/A</v>
      </c>
      <c r="AD470" s="31" t="e">
        <f aca="false">INDEX(Curves!$A$12:$AZ$907,$BZ470,CK470)</f>
        <v>#N/A</v>
      </c>
      <c r="AE470" s="31"/>
      <c r="AF470" s="31" t="e">
        <f aca="false">INDEX(Curves!$A$12:$AZ$907,$BZ470,CM470)</f>
        <v>#N/A</v>
      </c>
      <c r="AG470" s="31" t="e">
        <f aca="false">INDEX(Curves!$A$12:$AZ$907,$BZ470,CN470)</f>
        <v>#N/A</v>
      </c>
      <c r="AH470" s="31" t="e">
        <f aca="false">INDEX(Curves!$A$12:$AZ$907,$BZ470,CO470)</f>
        <v>#N/A</v>
      </c>
      <c r="AI470" s="31"/>
      <c r="AJ470" s="31" t="e">
        <f aca="false">INDEX(Curves!$A$12:$AZ$907,$BZ470,CQ470)</f>
        <v>#N/A</v>
      </c>
      <c r="AK470" s="31" t="e">
        <f aca="false">INDEX(Curves!$A$12:$AZ$907,$BZ470,CR470)</f>
        <v>#N/A</v>
      </c>
      <c r="AL470" s="31" t="e">
        <f aca="false">INDEX(Curves!$A$12:$AZ$907,$BZ470,CS470)</f>
        <v>#N/A</v>
      </c>
      <c r="AM470" s="31"/>
      <c r="AN470" s="31" t="e">
        <f aca="false">INDEX(Curves!$A$12:$AZ$907,$BZ470,CU470)</f>
        <v>#N/A</v>
      </c>
      <c r="AO470" s="31" t="e">
        <f aca="false">INDEX(Curves!$A$12:$AZ$907,$BZ470,CV470)</f>
        <v>#N/A</v>
      </c>
      <c r="AP470" s="31" t="e">
        <f aca="false">INDEX(Curves!$A$12:$AZ$907,$BZ470,CW470)</f>
        <v>#N/A</v>
      </c>
      <c r="AQ470" s="31"/>
      <c r="AR470" s="31" t="e">
        <f aca="false">INDEX(Curves!$A$12:$AZ$907,$BZ470,CY470)</f>
        <v>#N/A</v>
      </c>
      <c r="AS470" s="31" t="e">
        <f aca="false">INDEX(Curves!$A$12:$AZ$907,$BZ470,CZ470)</f>
        <v>#N/A</v>
      </c>
      <c r="AT470" s="31" t="e">
        <f aca="false">INDEX(Curves!$A$12:$AZ$907,$BZ470,DA470)</f>
        <v>#N/A</v>
      </c>
      <c r="AU470" s="31"/>
      <c r="AV470" s="31" t="e">
        <f aca="false">INDEX(Curves!$A$12:$AZ$907,$BZ470,DC470)</f>
        <v>#N/A</v>
      </c>
      <c r="AW470" s="31" t="e">
        <f aca="false">INDEX(Curves!$A$12:$AZ$907,$BZ470,DD470)</f>
        <v>#N/A</v>
      </c>
      <c r="AX470" s="31" t="e">
        <f aca="false">INDEX(Curves!$A$12:$AZ$907,$BZ470,DE470)</f>
        <v>#N/A</v>
      </c>
      <c r="AY470" s="31"/>
      <c r="AZ470" s="31" t="e">
        <f aca="false">INDEX(Curves!$A$12:$AZ$907,$BZ470,DG470)</f>
        <v>#N/A</v>
      </c>
      <c r="BA470" s="31" t="e">
        <f aca="false">INDEX(Curves!$A$12:$AZ$907,$BZ470,DH470)</f>
        <v>#N/A</v>
      </c>
      <c r="BB470" s="31" t="e">
        <f aca="false">INDEX(Curves!$A$12:$AZ$907,$BZ470,DI470)</f>
        <v>#N/A</v>
      </c>
      <c r="BC470" s="31"/>
      <c r="BD470" s="31" t="e">
        <f aca="false">INDEX(Curves!$A$12:$AZ$907,$BZ470,DK470)</f>
        <v>#N/A</v>
      </c>
      <c r="BE470" s="31" t="e">
        <f aca="false">INDEX(Curves!$A$12:$AZ$907,$BZ470,DL470)</f>
        <v>#N/A</v>
      </c>
      <c r="BF470" s="31" t="e">
        <f aca="false">INDEX(Curves!$A$12:$AZ$907,$BZ470,DM470)</f>
        <v>#N/A</v>
      </c>
      <c r="BG470" s="31"/>
      <c r="BH470" s="31" t="e">
        <f aca="false">INDEX(Curves!$A$12:$AZ$907,$BZ470,DO470)</f>
        <v>#N/A</v>
      </c>
      <c r="BI470" s="31" t="e">
        <f aca="false">INDEX(Curves!$A$12:$AZ$907,$BZ470,DP470)</f>
        <v>#N/A</v>
      </c>
      <c r="BJ470" s="31" t="e">
        <f aca="false">INDEX(Curves!$A$12:$AZ$907,$BZ470,DQ470)</f>
        <v>#N/A</v>
      </c>
      <c r="BK470" s="0"/>
      <c r="BL470" s="0"/>
      <c r="BM470" s="51" t="n">
        <f aca="false">BM469</f>
        <v>35916</v>
      </c>
      <c r="BN470" s="51" t="n">
        <f aca="false">EOMONTH(BM470,1)</f>
        <v>35976</v>
      </c>
      <c r="BO470" s="51" t="n">
        <f aca="false">EOMONTH(BN470,1)</f>
        <v>36007</v>
      </c>
      <c r="BP470" s="51" t="n">
        <f aca="false">EOMONTH(BO470,1)</f>
        <v>36038</v>
      </c>
      <c r="BQ470" s="51" t="n">
        <f aca="false">EOMONTH(BP470,1)</f>
        <v>36068</v>
      </c>
      <c r="BR470" s="51" t="n">
        <f aca="false">EOMONTH(BQ470,1)</f>
        <v>36099</v>
      </c>
      <c r="BS470" s="51" t="n">
        <f aca="false">EOMONTH(BR470,1)</f>
        <v>36129</v>
      </c>
      <c r="BT470" s="51" t="n">
        <f aca="false">EOMONTH(BS470,1)</f>
        <v>36160</v>
      </c>
      <c r="BU470" s="51" t="n">
        <f aca="false">EOMONTH(BT470,1)</f>
        <v>36191</v>
      </c>
      <c r="BV470" s="51" t="n">
        <f aca="false">EOMONTH(BU470,1)</f>
        <v>36219</v>
      </c>
      <c r="BW470" s="51" t="n">
        <f aca="false">EOMONTH(BV470,1)</f>
        <v>36250</v>
      </c>
      <c r="BX470" s="52"/>
      <c r="BZ470" s="34" t="e">
        <f aca="false">MATCH(C470,Curves!$C$12:$C$433,0)</f>
        <v>#N/A</v>
      </c>
      <c r="CA470" s="34" t="n">
        <f aca="false">MATCH(CONCATENATE("NG ",TEXT($BM470,"mmm-yyyy")),Curves!$11:$11,0)</f>
        <v>20</v>
      </c>
      <c r="CB470" s="34" t="n">
        <f aca="false">MATCH(CONCATENATE("B ",TEXT($BM470,"mmm-yyyy")),Curves!$11:$11,0)</f>
        <v>8</v>
      </c>
      <c r="CC470" s="34" t="n">
        <f aca="false">MATCH(CONCATENATE("DISC ",TEXT($BM470,"mmm-yyyy")),Curves!$11:$11,0)</f>
        <v>32</v>
      </c>
      <c r="CD470" s="34"/>
      <c r="CE470" s="34" t="n">
        <f aca="false">MATCH(CONCATENATE("NG ",TEXT($BN470,"mmm-yyyy")),Curves!$11:$11,0)</f>
        <v>21</v>
      </c>
      <c r="CF470" s="34" t="n">
        <f aca="false">MATCH(CONCATENATE("B ",TEXT($BN470,"mmm-yyyy")),Curves!$11:$11,0)</f>
        <v>9</v>
      </c>
      <c r="CG470" s="34" t="n">
        <f aca="false">MATCH(CONCATENATE("DISC ",TEXT($BN470,"mmm-yyyy")),Curves!$11:$11,0)</f>
        <v>33</v>
      </c>
      <c r="CH470" s="34"/>
      <c r="CI470" s="34" t="n">
        <f aca="false">MATCH(CONCATENATE("NG ",TEXT($BO470,"mmm-yyyy")),Curves!$11:$11,0)</f>
        <v>22</v>
      </c>
      <c r="CJ470" s="34" t="n">
        <f aca="false">MATCH(CONCATENATE("B ",TEXT($BO470,"mmm-yyyy")),Curves!$11:$11,0)</f>
        <v>10</v>
      </c>
      <c r="CK470" s="34" t="n">
        <f aca="false">MATCH(CONCATENATE("DISC ",TEXT($BO470,"mmm-yyyy")),Curves!$11:$11,0)</f>
        <v>34</v>
      </c>
      <c r="CL470" s="34"/>
      <c r="CM470" s="34" t="n">
        <f aca="false">MATCH(CONCATENATE("NG ",TEXT($BP470,"mmm-yyyy")),Curves!$11:$11,0)</f>
        <v>23</v>
      </c>
      <c r="CN470" s="34" t="n">
        <f aca="false">MATCH(CONCATENATE("B ",TEXT($BP470,"mmm-yyyy")),Curves!$11:$11,0)</f>
        <v>11</v>
      </c>
      <c r="CO470" s="34" t="n">
        <f aca="false">MATCH(CONCATENATE("DISC ",TEXT($BP470,"mmm-yyyy")),Curves!$11:$11,0)</f>
        <v>35</v>
      </c>
      <c r="CP470" s="34"/>
      <c r="CQ470" s="34" t="n">
        <f aca="false">MATCH(CONCATENATE("NG ",TEXT($BQ470,"mmm-yyyy")),Curves!$11:$11,0)</f>
        <v>24</v>
      </c>
      <c r="CR470" s="34" t="n">
        <f aca="false">MATCH(CONCATENATE("B ",TEXT($BQ470,"mmm-yyyy")),Curves!$11:$11,0)</f>
        <v>12</v>
      </c>
      <c r="CS470" s="34" t="n">
        <f aca="false">MATCH(CONCATENATE("DISC ",TEXT($BQ470,"mmm-yyyy")),Curves!$11:$11,0)</f>
        <v>36</v>
      </c>
      <c r="CT470" s="34"/>
      <c r="CU470" s="34" t="n">
        <f aca="false">MATCH(CONCATENATE("NG ",TEXT($BR470,"mmm-yyyy")),Curves!$11:$11,0)</f>
        <v>25</v>
      </c>
      <c r="CV470" s="34" t="n">
        <f aca="false">MATCH(CONCATENATE("B ",TEXT($BR470,"mmm-yyyy")),Curves!$11:$11,0)</f>
        <v>13</v>
      </c>
      <c r="CW470" s="34" t="n">
        <f aca="false">MATCH(CONCATENATE("DISC ",TEXT($BR470,"mmm-yyyy")),Curves!$11:$11,0)</f>
        <v>37</v>
      </c>
      <c r="CX470" s="34"/>
      <c r="CY470" s="34" t="n">
        <f aca="false">MATCH(CONCATENATE("NG ",TEXT($BS470,"mmm-yyyy")),Curves!$11:$11,0)</f>
        <v>26</v>
      </c>
      <c r="CZ470" s="34" t="n">
        <f aca="false">MATCH(CONCATENATE("B ",TEXT($BS470,"mmm-yyyy")),Curves!$11:$11,0)</f>
        <v>14</v>
      </c>
      <c r="DA470" s="34" t="n">
        <f aca="false">MATCH(CONCATENATE("DISC ",TEXT($BS470,"mmm-yyyy")),Curves!$11:$11,0)</f>
        <v>38</v>
      </c>
      <c r="DB470" s="34"/>
      <c r="DC470" s="34" t="n">
        <f aca="false">MATCH(CONCATENATE("NG ",TEXT($BT470,"mmm-yyyy")),Curves!$11:$11,0)</f>
        <v>27</v>
      </c>
      <c r="DD470" s="34" t="n">
        <f aca="false">MATCH(CONCATENATE("B ",TEXT($BT470,"mmm-yyyy")),Curves!$11:$11,0)</f>
        <v>15</v>
      </c>
      <c r="DE470" s="34" t="n">
        <f aca="false">MATCH(CONCATENATE("DISC ",TEXT($BT470,"mmm-yyyy")),Curves!$11:$11,0)</f>
        <v>39</v>
      </c>
      <c r="DF470" s="34"/>
      <c r="DG470" s="34" t="n">
        <f aca="false">MATCH(CONCATENATE("NG ",TEXT($BU470,"mmm-yyyy")),Curves!$11:$11,0)</f>
        <v>28</v>
      </c>
      <c r="DH470" s="34" t="n">
        <f aca="false">MATCH(CONCATENATE("B ",TEXT($BU470,"mmm-yyyy")),Curves!$11:$11,0)</f>
        <v>16</v>
      </c>
      <c r="DI470" s="34" t="n">
        <f aca="false">MATCH(CONCATENATE("DISC ",TEXT($BU470,"mmm-yyyy")),Curves!$11:$11,0)</f>
        <v>40</v>
      </c>
      <c r="DK470" s="34" t="n">
        <f aca="false">MATCH(CONCATENATE("NG ",TEXT($BV470,"mmm-yyyy")),Curves!$11:$11,0)</f>
        <v>29</v>
      </c>
      <c r="DL470" s="34" t="n">
        <f aca="false">MATCH(CONCATENATE("B ",TEXT($BV470,"mmm-yyyy")),Curves!$11:$11,0)</f>
        <v>17</v>
      </c>
      <c r="DM470" s="34" t="n">
        <f aca="false">MATCH(CONCATENATE("DISC ",TEXT($BV470,"mmm-yyyy")),Curves!$11:$11,0)</f>
        <v>41</v>
      </c>
      <c r="DO470" s="34" t="n">
        <f aca="false">MATCH(CONCATENATE("NG ",TEXT($BW470,"mmm-yyyy")),Curves!$11:$11,0)</f>
        <v>30</v>
      </c>
      <c r="DP470" s="34" t="n">
        <f aca="false">MATCH(CONCATENATE("B ",TEXT($BW470,"mmm-yyyy")),Curves!$11:$11,0)</f>
        <v>18</v>
      </c>
      <c r="DQ470" s="34" t="n">
        <f aca="false">MATCH(CONCATENATE("DISC ",TEXT($BW470,"mmm-yyyy")),Curves!$11:$11,0)</f>
        <v>42</v>
      </c>
    </row>
    <row r="471" customFormat="false" ht="12.75" hidden="false" customHeight="false" outlineLevel="0" collapsed="false">
      <c r="B471" s="26" t="str">
        <f aca="false">IF(C471&lt;&gt;"",IF(C471&gt;=(WORKDAY(EOMONTH(C471,0)+1,-2)),EOMONTH(EOMONTH(C471,0)+1,0)+1,EOMONTH(C471,0)+1),"")</f>
        <v/>
      </c>
      <c r="C471" s="45" t="str">
        <f aca="false">IF(Curves!C480&lt;&gt;"",Curves!C480,"")</f>
        <v/>
      </c>
      <c r="D471" s="46"/>
      <c r="E471" s="47" t="e">
        <f aca="false">(T471+U471)*V471</f>
        <v>#N/A</v>
      </c>
      <c r="F471" s="47" t="e">
        <f aca="false">(X471+Y471)*Z471</f>
        <v>#N/A</v>
      </c>
      <c r="G471" s="47" t="e">
        <f aca="false">(AB471+AC471)*AD471</f>
        <v>#N/A</v>
      </c>
      <c r="H471" s="47" t="e">
        <f aca="false">(AF471+AG471)*AH471</f>
        <v>#N/A</v>
      </c>
      <c r="I471" s="47" t="e">
        <f aca="false">(AJ471+AK471)*AL471</f>
        <v>#N/A</v>
      </c>
      <c r="J471" s="47" t="e">
        <f aca="false">(AN471+AO471)*AP471</f>
        <v>#N/A</v>
      </c>
      <c r="K471" s="47" t="e">
        <f aca="false">(AR471+AS471)*AT471</f>
        <v>#N/A</v>
      </c>
      <c r="L471" s="47" t="e">
        <f aca="false">(AV471+AW471)*AX471</f>
        <v>#N/A</v>
      </c>
      <c r="M471" s="47" t="e">
        <f aca="false">(AZ471+BA471)*BB471</f>
        <v>#N/A</v>
      </c>
      <c r="N471" s="47" t="e">
        <f aca="false">(BD471+BE471)*BF471</f>
        <v>#N/A</v>
      </c>
      <c r="O471" s="48" t="e">
        <f aca="false">(BH471+BI471)*BJ471</f>
        <v>#N/A</v>
      </c>
      <c r="P471" s="49" t="e">
        <f aca="false">MAX(E471:O471)</f>
        <v>#N/A</v>
      </c>
      <c r="Q471" s="49" t="e">
        <f aca="false">MIN(O471)</f>
        <v>#N/A</v>
      </c>
      <c r="R471" s="50" t="e">
        <f aca="false">P471-Q471</f>
        <v>#N/A</v>
      </c>
      <c r="T471" s="31" t="e">
        <f aca="false">INDEX(Curves!$A$12:$AZ$907,$BZ471,CA471)</f>
        <v>#N/A</v>
      </c>
      <c r="U471" s="31" t="e">
        <f aca="false">INDEX(Curves!$A$12:$AZ$907,$BZ471,CB471)</f>
        <v>#N/A</v>
      </c>
      <c r="V471" s="31" t="e">
        <f aca="false">INDEX(Curves!$A$12:$AZ$907,$BZ471,CC471)</f>
        <v>#N/A</v>
      </c>
      <c r="W471" s="31"/>
      <c r="X471" s="31" t="e">
        <f aca="false">INDEX(Curves!$A$12:$AZ$907,$BZ471,CE471)</f>
        <v>#N/A</v>
      </c>
      <c r="Y471" s="31" t="e">
        <f aca="false">INDEX(Curves!$A$12:$AZ$907,$BZ471,CF471)</f>
        <v>#N/A</v>
      </c>
      <c r="Z471" s="31" t="e">
        <f aca="false">INDEX(Curves!$A$12:$AZ$907,$BZ471,CG471)</f>
        <v>#N/A</v>
      </c>
      <c r="AA471" s="31"/>
      <c r="AB471" s="31" t="e">
        <f aca="false">INDEX(Curves!$A$12:$AZ$907,$BZ471,CI471)</f>
        <v>#N/A</v>
      </c>
      <c r="AC471" s="31" t="e">
        <f aca="false">INDEX(Curves!$A$12:$AZ$907,$BZ471,CJ471)</f>
        <v>#N/A</v>
      </c>
      <c r="AD471" s="31" t="e">
        <f aca="false">INDEX(Curves!$A$12:$AZ$907,$BZ471,CK471)</f>
        <v>#N/A</v>
      </c>
      <c r="AE471" s="31"/>
      <c r="AF471" s="31" t="e">
        <f aca="false">INDEX(Curves!$A$12:$AZ$907,$BZ471,CM471)</f>
        <v>#N/A</v>
      </c>
      <c r="AG471" s="31" t="e">
        <f aca="false">INDEX(Curves!$A$12:$AZ$907,$BZ471,CN471)</f>
        <v>#N/A</v>
      </c>
      <c r="AH471" s="31" t="e">
        <f aca="false">INDEX(Curves!$A$12:$AZ$907,$BZ471,CO471)</f>
        <v>#N/A</v>
      </c>
      <c r="AI471" s="31"/>
      <c r="AJ471" s="31" t="e">
        <f aca="false">INDEX(Curves!$A$12:$AZ$907,$BZ471,CQ471)</f>
        <v>#N/A</v>
      </c>
      <c r="AK471" s="31" t="e">
        <f aca="false">INDEX(Curves!$A$12:$AZ$907,$BZ471,CR471)</f>
        <v>#N/A</v>
      </c>
      <c r="AL471" s="31" t="e">
        <f aca="false">INDEX(Curves!$A$12:$AZ$907,$BZ471,CS471)</f>
        <v>#N/A</v>
      </c>
      <c r="AM471" s="31"/>
      <c r="AN471" s="31" t="e">
        <f aca="false">INDEX(Curves!$A$12:$AZ$907,$BZ471,CU471)</f>
        <v>#N/A</v>
      </c>
      <c r="AO471" s="31" t="e">
        <f aca="false">INDEX(Curves!$A$12:$AZ$907,$BZ471,CV471)</f>
        <v>#N/A</v>
      </c>
      <c r="AP471" s="31" t="e">
        <f aca="false">INDEX(Curves!$A$12:$AZ$907,$BZ471,CW471)</f>
        <v>#N/A</v>
      </c>
      <c r="AQ471" s="31"/>
      <c r="AR471" s="31" t="e">
        <f aca="false">INDEX(Curves!$A$12:$AZ$907,$BZ471,CY471)</f>
        <v>#N/A</v>
      </c>
      <c r="AS471" s="31" t="e">
        <f aca="false">INDEX(Curves!$A$12:$AZ$907,$BZ471,CZ471)</f>
        <v>#N/A</v>
      </c>
      <c r="AT471" s="31" t="e">
        <f aca="false">INDEX(Curves!$A$12:$AZ$907,$BZ471,DA471)</f>
        <v>#N/A</v>
      </c>
      <c r="AU471" s="31"/>
      <c r="AV471" s="31" t="e">
        <f aca="false">INDEX(Curves!$A$12:$AZ$907,$BZ471,DC471)</f>
        <v>#N/A</v>
      </c>
      <c r="AW471" s="31" t="e">
        <f aca="false">INDEX(Curves!$A$12:$AZ$907,$BZ471,DD471)</f>
        <v>#N/A</v>
      </c>
      <c r="AX471" s="31" t="e">
        <f aca="false">INDEX(Curves!$A$12:$AZ$907,$BZ471,DE471)</f>
        <v>#N/A</v>
      </c>
      <c r="AY471" s="31"/>
      <c r="AZ471" s="31" t="e">
        <f aca="false">INDEX(Curves!$A$12:$AZ$907,$BZ471,DG471)</f>
        <v>#N/A</v>
      </c>
      <c r="BA471" s="31" t="e">
        <f aca="false">INDEX(Curves!$A$12:$AZ$907,$BZ471,DH471)</f>
        <v>#N/A</v>
      </c>
      <c r="BB471" s="31" t="e">
        <f aca="false">INDEX(Curves!$A$12:$AZ$907,$BZ471,DI471)</f>
        <v>#N/A</v>
      </c>
      <c r="BC471" s="31"/>
      <c r="BD471" s="31" t="e">
        <f aca="false">INDEX(Curves!$A$12:$AZ$907,$BZ471,DK471)</f>
        <v>#N/A</v>
      </c>
      <c r="BE471" s="31" t="e">
        <f aca="false">INDEX(Curves!$A$12:$AZ$907,$BZ471,DL471)</f>
        <v>#N/A</v>
      </c>
      <c r="BF471" s="31" t="e">
        <f aca="false">INDEX(Curves!$A$12:$AZ$907,$BZ471,DM471)</f>
        <v>#N/A</v>
      </c>
      <c r="BG471" s="31"/>
      <c r="BH471" s="31" t="e">
        <f aca="false">INDEX(Curves!$A$12:$AZ$907,$BZ471,DO471)</f>
        <v>#N/A</v>
      </c>
      <c r="BI471" s="31" t="e">
        <f aca="false">INDEX(Curves!$A$12:$AZ$907,$BZ471,DP471)</f>
        <v>#N/A</v>
      </c>
      <c r="BJ471" s="31" t="e">
        <f aca="false">INDEX(Curves!$A$12:$AZ$907,$BZ471,DQ471)</f>
        <v>#N/A</v>
      </c>
      <c r="BK471" s="0"/>
      <c r="BL471" s="0"/>
      <c r="BM471" s="51" t="n">
        <f aca="false">BM470</f>
        <v>35916</v>
      </c>
      <c r="BN471" s="51" t="n">
        <f aca="false">EOMONTH(BM471,1)</f>
        <v>35976</v>
      </c>
      <c r="BO471" s="51" t="n">
        <f aca="false">EOMONTH(BN471,1)</f>
        <v>36007</v>
      </c>
      <c r="BP471" s="51" t="n">
        <f aca="false">EOMONTH(BO471,1)</f>
        <v>36038</v>
      </c>
      <c r="BQ471" s="51" t="n">
        <f aca="false">EOMONTH(BP471,1)</f>
        <v>36068</v>
      </c>
      <c r="BR471" s="51" t="n">
        <f aca="false">EOMONTH(BQ471,1)</f>
        <v>36099</v>
      </c>
      <c r="BS471" s="51" t="n">
        <f aca="false">EOMONTH(BR471,1)</f>
        <v>36129</v>
      </c>
      <c r="BT471" s="51" t="n">
        <f aca="false">EOMONTH(BS471,1)</f>
        <v>36160</v>
      </c>
      <c r="BU471" s="51" t="n">
        <f aca="false">EOMONTH(BT471,1)</f>
        <v>36191</v>
      </c>
      <c r="BV471" s="51" t="n">
        <f aca="false">EOMONTH(BU471,1)</f>
        <v>36219</v>
      </c>
      <c r="BW471" s="51" t="n">
        <f aca="false">EOMONTH(BV471,1)</f>
        <v>36250</v>
      </c>
      <c r="BX471" s="52"/>
      <c r="BZ471" s="34" t="e">
        <f aca="false">MATCH(C471,Curves!$C$12:$C$433,0)</f>
        <v>#N/A</v>
      </c>
      <c r="CA471" s="34" t="n">
        <f aca="false">MATCH(CONCATENATE("NG ",TEXT($BM471,"mmm-yyyy")),Curves!$11:$11,0)</f>
        <v>20</v>
      </c>
      <c r="CB471" s="34" t="n">
        <f aca="false">MATCH(CONCATENATE("B ",TEXT($BM471,"mmm-yyyy")),Curves!$11:$11,0)</f>
        <v>8</v>
      </c>
      <c r="CC471" s="34" t="n">
        <f aca="false">MATCH(CONCATENATE("DISC ",TEXT($BM471,"mmm-yyyy")),Curves!$11:$11,0)</f>
        <v>32</v>
      </c>
      <c r="CD471" s="34"/>
      <c r="CE471" s="34" t="n">
        <f aca="false">MATCH(CONCATENATE("NG ",TEXT($BN471,"mmm-yyyy")),Curves!$11:$11,0)</f>
        <v>21</v>
      </c>
      <c r="CF471" s="34" t="n">
        <f aca="false">MATCH(CONCATENATE("B ",TEXT($BN471,"mmm-yyyy")),Curves!$11:$11,0)</f>
        <v>9</v>
      </c>
      <c r="CG471" s="34" t="n">
        <f aca="false">MATCH(CONCATENATE("DISC ",TEXT($BN471,"mmm-yyyy")),Curves!$11:$11,0)</f>
        <v>33</v>
      </c>
      <c r="CH471" s="34"/>
      <c r="CI471" s="34" t="n">
        <f aca="false">MATCH(CONCATENATE("NG ",TEXT($BO471,"mmm-yyyy")),Curves!$11:$11,0)</f>
        <v>22</v>
      </c>
      <c r="CJ471" s="34" t="n">
        <f aca="false">MATCH(CONCATENATE("B ",TEXT($BO471,"mmm-yyyy")),Curves!$11:$11,0)</f>
        <v>10</v>
      </c>
      <c r="CK471" s="34" t="n">
        <f aca="false">MATCH(CONCATENATE("DISC ",TEXT($BO471,"mmm-yyyy")),Curves!$11:$11,0)</f>
        <v>34</v>
      </c>
      <c r="CL471" s="34"/>
      <c r="CM471" s="34" t="n">
        <f aca="false">MATCH(CONCATENATE("NG ",TEXT($BP471,"mmm-yyyy")),Curves!$11:$11,0)</f>
        <v>23</v>
      </c>
      <c r="CN471" s="34" t="n">
        <f aca="false">MATCH(CONCATENATE("B ",TEXT($BP471,"mmm-yyyy")),Curves!$11:$11,0)</f>
        <v>11</v>
      </c>
      <c r="CO471" s="34" t="n">
        <f aca="false">MATCH(CONCATENATE("DISC ",TEXT($BP471,"mmm-yyyy")),Curves!$11:$11,0)</f>
        <v>35</v>
      </c>
      <c r="CP471" s="34"/>
      <c r="CQ471" s="34" t="n">
        <f aca="false">MATCH(CONCATENATE("NG ",TEXT($BQ471,"mmm-yyyy")),Curves!$11:$11,0)</f>
        <v>24</v>
      </c>
      <c r="CR471" s="34" t="n">
        <f aca="false">MATCH(CONCATENATE("B ",TEXT($BQ471,"mmm-yyyy")),Curves!$11:$11,0)</f>
        <v>12</v>
      </c>
      <c r="CS471" s="34" t="n">
        <f aca="false">MATCH(CONCATENATE("DISC ",TEXT($BQ471,"mmm-yyyy")),Curves!$11:$11,0)</f>
        <v>36</v>
      </c>
      <c r="CT471" s="34"/>
      <c r="CU471" s="34" t="n">
        <f aca="false">MATCH(CONCATENATE("NG ",TEXT($BR471,"mmm-yyyy")),Curves!$11:$11,0)</f>
        <v>25</v>
      </c>
      <c r="CV471" s="34" t="n">
        <f aca="false">MATCH(CONCATENATE("B ",TEXT($BR471,"mmm-yyyy")),Curves!$11:$11,0)</f>
        <v>13</v>
      </c>
      <c r="CW471" s="34" t="n">
        <f aca="false">MATCH(CONCATENATE("DISC ",TEXT($BR471,"mmm-yyyy")),Curves!$11:$11,0)</f>
        <v>37</v>
      </c>
      <c r="CX471" s="34"/>
      <c r="CY471" s="34" t="n">
        <f aca="false">MATCH(CONCATENATE("NG ",TEXT($BS471,"mmm-yyyy")),Curves!$11:$11,0)</f>
        <v>26</v>
      </c>
      <c r="CZ471" s="34" t="n">
        <f aca="false">MATCH(CONCATENATE("B ",TEXT($BS471,"mmm-yyyy")),Curves!$11:$11,0)</f>
        <v>14</v>
      </c>
      <c r="DA471" s="34" t="n">
        <f aca="false">MATCH(CONCATENATE("DISC ",TEXT($BS471,"mmm-yyyy")),Curves!$11:$11,0)</f>
        <v>38</v>
      </c>
      <c r="DB471" s="34"/>
      <c r="DC471" s="34" t="n">
        <f aca="false">MATCH(CONCATENATE("NG ",TEXT($BT471,"mmm-yyyy")),Curves!$11:$11,0)</f>
        <v>27</v>
      </c>
      <c r="DD471" s="34" t="n">
        <f aca="false">MATCH(CONCATENATE("B ",TEXT($BT471,"mmm-yyyy")),Curves!$11:$11,0)</f>
        <v>15</v>
      </c>
      <c r="DE471" s="34" t="n">
        <f aca="false">MATCH(CONCATENATE("DISC ",TEXT($BT471,"mmm-yyyy")),Curves!$11:$11,0)</f>
        <v>39</v>
      </c>
      <c r="DF471" s="34"/>
      <c r="DG471" s="34" t="n">
        <f aca="false">MATCH(CONCATENATE("NG ",TEXT($BU471,"mmm-yyyy")),Curves!$11:$11,0)</f>
        <v>28</v>
      </c>
      <c r="DH471" s="34" t="n">
        <f aca="false">MATCH(CONCATENATE("B ",TEXT($BU471,"mmm-yyyy")),Curves!$11:$11,0)</f>
        <v>16</v>
      </c>
      <c r="DI471" s="34" t="n">
        <f aca="false">MATCH(CONCATENATE("DISC ",TEXT($BU471,"mmm-yyyy")),Curves!$11:$11,0)</f>
        <v>40</v>
      </c>
      <c r="DK471" s="34" t="n">
        <f aca="false">MATCH(CONCATENATE("NG ",TEXT($BV471,"mmm-yyyy")),Curves!$11:$11,0)</f>
        <v>29</v>
      </c>
      <c r="DL471" s="34" t="n">
        <f aca="false">MATCH(CONCATENATE("B ",TEXT($BV471,"mmm-yyyy")),Curves!$11:$11,0)</f>
        <v>17</v>
      </c>
      <c r="DM471" s="34" t="n">
        <f aca="false">MATCH(CONCATENATE("DISC ",TEXT($BV471,"mmm-yyyy")),Curves!$11:$11,0)</f>
        <v>41</v>
      </c>
      <c r="DO471" s="34" t="n">
        <f aca="false">MATCH(CONCATENATE("NG ",TEXT($BW471,"mmm-yyyy")),Curves!$11:$11,0)</f>
        <v>30</v>
      </c>
      <c r="DP471" s="34" t="n">
        <f aca="false">MATCH(CONCATENATE("B ",TEXT($BW471,"mmm-yyyy")),Curves!$11:$11,0)</f>
        <v>18</v>
      </c>
      <c r="DQ471" s="34" t="n">
        <f aca="false">MATCH(CONCATENATE("DISC ",TEXT($BW471,"mmm-yyyy")),Curves!$11:$11,0)</f>
        <v>42</v>
      </c>
    </row>
    <row r="472" customFormat="false" ht="12.75" hidden="false" customHeight="false" outlineLevel="0" collapsed="false">
      <c r="B472" s="26" t="str">
        <f aca="false">IF(C472&lt;&gt;"",IF(C472&gt;=(WORKDAY(EOMONTH(C472,0)+1,-2)),EOMONTH(EOMONTH(C472,0)+1,0)+1,EOMONTH(C472,0)+1),"")</f>
        <v/>
      </c>
      <c r="C472" s="45" t="str">
        <f aca="false">IF(Curves!C481&lt;&gt;"",Curves!C481,"")</f>
        <v/>
      </c>
      <c r="D472" s="46"/>
      <c r="E472" s="47" t="e">
        <f aca="false">(T472+U472)*V472</f>
        <v>#N/A</v>
      </c>
      <c r="F472" s="47" t="e">
        <f aca="false">(X472+Y472)*Z472</f>
        <v>#N/A</v>
      </c>
      <c r="G472" s="47" t="e">
        <f aca="false">(AB472+AC472)*AD472</f>
        <v>#N/A</v>
      </c>
      <c r="H472" s="47" t="e">
        <f aca="false">(AF472+AG472)*AH472</f>
        <v>#N/A</v>
      </c>
      <c r="I472" s="47" t="e">
        <f aca="false">(AJ472+AK472)*AL472</f>
        <v>#N/A</v>
      </c>
      <c r="J472" s="47" t="e">
        <f aca="false">(AN472+AO472)*AP472</f>
        <v>#N/A</v>
      </c>
      <c r="K472" s="47" t="e">
        <f aca="false">(AR472+AS472)*AT472</f>
        <v>#N/A</v>
      </c>
      <c r="L472" s="47" t="e">
        <f aca="false">(AV472+AW472)*AX472</f>
        <v>#N/A</v>
      </c>
      <c r="M472" s="47" t="e">
        <f aca="false">(AZ472+BA472)*BB472</f>
        <v>#N/A</v>
      </c>
      <c r="N472" s="47" t="e">
        <f aca="false">(BD472+BE472)*BF472</f>
        <v>#N/A</v>
      </c>
      <c r="O472" s="48" t="e">
        <f aca="false">(BH472+BI472)*BJ472</f>
        <v>#N/A</v>
      </c>
      <c r="P472" s="49" t="e">
        <f aca="false">MAX(E472:O472)</f>
        <v>#N/A</v>
      </c>
      <c r="Q472" s="49" t="e">
        <f aca="false">MIN(O472)</f>
        <v>#N/A</v>
      </c>
      <c r="R472" s="50" t="e">
        <f aca="false">P472-Q472</f>
        <v>#N/A</v>
      </c>
      <c r="T472" s="31" t="e">
        <f aca="false">INDEX(Curves!$A$12:$AZ$907,$BZ472,CA472)</f>
        <v>#N/A</v>
      </c>
      <c r="U472" s="31" t="e">
        <f aca="false">INDEX(Curves!$A$12:$AZ$907,$BZ472,CB472)</f>
        <v>#N/A</v>
      </c>
      <c r="V472" s="31" t="e">
        <f aca="false">INDEX(Curves!$A$12:$AZ$907,$BZ472,CC472)</f>
        <v>#N/A</v>
      </c>
      <c r="W472" s="31"/>
      <c r="X472" s="31" t="e">
        <f aca="false">INDEX(Curves!$A$12:$AZ$907,$BZ472,CE472)</f>
        <v>#N/A</v>
      </c>
      <c r="Y472" s="31" t="e">
        <f aca="false">INDEX(Curves!$A$12:$AZ$907,$BZ472,CF472)</f>
        <v>#N/A</v>
      </c>
      <c r="Z472" s="31" t="e">
        <f aca="false">INDEX(Curves!$A$12:$AZ$907,$BZ472,CG472)</f>
        <v>#N/A</v>
      </c>
      <c r="AA472" s="31"/>
      <c r="AB472" s="31" t="e">
        <f aca="false">INDEX(Curves!$A$12:$AZ$907,$BZ472,CI472)</f>
        <v>#N/A</v>
      </c>
      <c r="AC472" s="31" t="e">
        <f aca="false">INDEX(Curves!$A$12:$AZ$907,$BZ472,CJ472)</f>
        <v>#N/A</v>
      </c>
      <c r="AD472" s="31" t="e">
        <f aca="false">INDEX(Curves!$A$12:$AZ$907,$BZ472,CK472)</f>
        <v>#N/A</v>
      </c>
      <c r="AE472" s="31"/>
      <c r="AF472" s="31" t="e">
        <f aca="false">INDEX(Curves!$A$12:$AZ$907,$BZ472,CM472)</f>
        <v>#N/A</v>
      </c>
      <c r="AG472" s="31" t="e">
        <f aca="false">INDEX(Curves!$A$12:$AZ$907,$BZ472,CN472)</f>
        <v>#N/A</v>
      </c>
      <c r="AH472" s="31" t="e">
        <f aca="false">INDEX(Curves!$A$12:$AZ$907,$BZ472,CO472)</f>
        <v>#N/A</v>
      </c>
      <c r="AI472" s="31"/>
      <c r="AJ472" s="31" t="e">
        <f aca="false">INDEX(Curves!$A$12:$AZ$907,$BZ472,CQ472)</f>
        <v>#N/A</v>
      </c>
      <c r="AK472" s="31" t="e">
        <f aca="false">INDEX(Curves!$A$12:$AZ$907,$BZ472,CR472)</f>
        <v>#N/A</v>
      </c>
      <c r="AL472" s="31" t="e">
        <f aca="false">INDEX(Curves!$A$12:$AZ$907,$BZ472,CS472)</f>
        <v>#N/A</v>
      </c>
      <c r="AM472" s="31"/>
      <c r="AN472" s="31" t="e">
        <f aca="false">INDEX(Curves!$A$12:$AZ$907,$BZ472,CU472)</f>
        <v>#N/A</v>
      </c>
      <c r="AO472" s="31" t="e">
        <f aca="false">INDEX(Curves!$A$12:$AZ$907,$BZ472,CV472)</f>
        <v>#N/A</v>
      </c>
      <c r="AP472" s="31" t="e">
        <f aca="false">INDEX(Curves!$A$12:$AZ$907,$BZ472,CW472)</f>
        <v>#N/A</v>
      </c>
      <c r="AQ472" s="31"/>
      <c r="AR472" s="31" t="e">
        <f aca="false">INDEX(Curves!$A$12:$AZ$907,$BZ472,CY472)</f>
        <v>#N/A</v>
      </c>
      <c r="AS472" s="31" t="e">
        <f aca="false">INDEX(Curves!$A$12:$AZ$907,$BZ472,CZ472)</f>
        <v>#N/A</v>
      </c>
      <c r="AT472" s="31" t="e">
        <f aca="false">INDEX(Curves!$A$12:$AZ$907,$BZ472,DA472)</f>
        <v>#N/A</v>
      </c>
      <c r="AU472" s="31"/>
      <c r="AV472" s="31" t="e">
        <f aca="false">INDEX(Curves!$A$12:$AZ$907,$BZ472,DC472)</f>
        <v>#N/A</v>
      </c>
      <c r="AW472" s="31" t="e">
        <f aca="false">INDEX(Curves!$A$12:$AZ$907,$BZ472,DD472)</f>
        <v>#N/A</v>
      </c>
      <c r="AX472" s="31" t="e">
        <f aca="false">INDEX(Curves!$A$12:$AZ$907,$BZ472,DE472)</f>
        <v>#N/A</v>
      </c>
      <c r="AY472" s="31"/>
      <c r="AZ472" s="31" t="e">
        <f aca="false">INDEX(Curves!$A$12:$AZ$907,$BZ472,DG472)</f>
        <v>#N/A</v>
      </c>
      <c r="BA472" s="31" t="e">
        <f aca="false">INDEX(Curves!$A$12:$AZ$907,$BZ472,DH472)</f>
        <v>#N/A</v>
      </c>
      <c r="BB472" s="31" t="e">
        <f aca="false">INDEX(Curves!$A$12:$AZ$907,$BZ472,DI472)</f>
        <v>#N/A</v>
      </c>
      <c r="BC472" s="31"/>
      <c r="BD472" s="31" t="e">
        <f aca="false">INDEX(Curves!$A$12:$AZ$907,$BZ472,DK472)</f>
        <v>#N/A</v>
      </c>
      <c r="BE472" s="31" t="e">
        <f aca="false">INDEX(Curves!$A$12:$AZ$907,$BZ472,DL472)</f>
        <v>#N/A</v>
      </c>
      <c r="BF472" s="31" t="e">
        <f aca="false">INDEX(Curves!$A$12:$AZ$907,$BZ472,DM472)</f>
        <v>#N/A</v>
      </c>
      <c r="BG472" s="31"/>
      <c r="BH472" s="31" t="e">
        <f aca="false">INDEX(Curves!$A$12:$AZ$907,$BZ472,DO472)</f>
        <v>#N/A</v>
      </c>
      <c r="BI472" s="31" t="e">
        <f aca="false">INDEX(Curves!$A$12:$AZ$907,$BZ472,DP472)</f>
        <v>#N/A</v>
      </c>
      <c r="BJ472" s="31" t="e">
        <f aca="false">INDEX(Curves!$A$12:$AZ$907,$BZ472,DQ472)</f>
        <v>#N/A</v>
      </c>
      <c r="BK472" s="0"/>
      <c r="BL472" s="0"/>
      <c r="BM472" s="51" t="n">
        <f aca="false">BM471</f>
        <v>35916</v>
      </c>
      <c r="BN472" s="51" t="n">
        <f aca="false">EOMONTH(BM472,1)</f>
        <v>35976</v>
      </c>
      <c r="BO472" s="51" t="n">
        <f aca="false">EOMONTH(BN472,1)</f>
        <v>36007</v>
      </c>
      <c r="BP472" s="51" t="n">
        <f aca="false">EOMONTH(BO472,1)</f>
        <v>36038</v>
      </c>
      <c r="BQ472" s="51" t="n">
        <f aca="false">EOMONTH(BP472,1)</f>
        <v>36068</v>
      </c>
      <c r="BR472" s="51" t="n">
        <f aca="false">EOMONTH(BQ472,1)</f>
        <v>36099</v>
      </c>
      <c r="BS472" s="51" t="n">
        <f aca="false">EOMONTH(BR472,1)</f>
        <v>36129</v>
      </c>
      <c r="BT472" s="51" t="n">
        <f aca="false">EOMONTH(BS472,1)</f>
        <v>36160</v>
      </c>
      <c r="BU472" s="51" t="n">
        <f aca="false">EOMONTH(BT472,1)</f>
        <v>36191</v>
      </c>
      <c r="BV472" s="51" t="n">
        <f aca="false">EOMONTH(BU472,1)</f>
        <v>36219</v>
      </c>
      <c r="BW472" s="51" t="n">
        <f aca="false">EOMONTH(BV472,1)</f>
        <v>36250</v>
      </c>
      <c r="BX472" s="52"/>
      <c r="BZ472" s="34" t="e">
        <f aca="false">MATCH(C472,Curves!$C$12:$C$433,0)</f>
        <v>#N/A</v>
      </c>
      <c r="CA472" s="34" t="n">
        <f aca="false">MATCH(CONCATENATE("NG ",TEXT($BM472,"mmm-yyyy")),Curves!$11:$11,0)</f>
        <v>20</v>
      </c>
      <c r="CB472" s="34" t="n">
        <f aca="false">MATCH(CONCATENATE("B ",TEXT($BM472,"mmm-yyyy")),Curves!$11:$11,0)</f>
        <v>8</v>
      </c>
      <c r="CC472" s="34" t="n">
        <f aca="false">MATCH(CONCATENATE("DISC ",TEXT($BM472,"mmm-yyyy")),Curves!$11:$11,0)</f>
        <v>32</v>
      </c>
      <c r="CD472" s="34"/>
      <c r="CE472" s="34" t="n">
        <f aca="false">MATCH(CONCATENATE("NG ",TEXT($BN472,"mmm-yyyy")),Curves!$11:$11,0)</f>
        <v>21</v>
      </c>
      <c r="CF472" s="34" t="n">
        <f aca="false">MATCH(CONCATENATE("B ",TEXT($BN472,"mmm-yyyy")),Curves!$11:$11,0)</f>
        <v>9</v>
      </c>
      <c r="CG472" s="34" t="n">
        <f aca="false">MATCH(CONCATENATE("DISC ",TEXT($BN472,"mmm-yyyy")),Curves!$11:$11,0)</f>
        <v>33</v>
      </c>
      <c r="CH472" s="34"/>
      <c r="CI472" s="34" t="n">
        <f aca="false">MATCH(CONCATENATE("NG ",TEXT($BO472,"mmm-yyyy")),Curves!$11:$11,0)</f>
        <v>22</v>
      </c>
      <c r="CJ472" s="34" t="n">
        <f aca="false">MATCH(CONCATENATE("B ",TEXT($BO472,"mmm-yyyy")),Curves!$11:$11,0)</f>
        <v>10</v>
      </c>
      <c r="CK472" s="34" t="n">
        <f aca="false">MATCH(CONCATENATE("DISC ",TEXT($BO472,"mmm-yyyy")),Curves!$11:$11,0)</f>
        <v>34</v>
      </c>
      <c r="CL472" s="34"/>
      <c r="CM472" s="34" t="n">
        <f aca="false">MATCH(CONCATENATE("NG ",TEXT($BP472,"mmm-yyyy")),Curves!$11:$11,0)</f>
        <v>23</v>
      </c>
      <c r="CN472" s="34" t="n">
        <f aca="false">MATCH(CONCATENATE("B ",TEXT($BP472,"mmm-yyyy")),Curves!$11:$11,0)</f>
        <v>11</v>
      </c>
      <c r="CO472" s="34" t="n">
        <f aca="false">MATCH(CONCATENATE("DISC ",TEXT($BP472,"mmm-yyyy")),Curves!$11:$11,0)</f>
        <v>35</v>
      </c>
      <c r="CP472" s="34"/>
      <c r="CQ472" s="34" t="n">
        <f aca="false">MATCH(CONCATENATE("NG ",TEXT($BQ472,"mmm-yyyy")),Curves!$11:$11,0)</f>
        <v>24</v>
      </c>
      <c r="CR472" s="34" t="n">
        <f aca="false">MATCH(CONCATENATE("B ",TEXT($BQ472,"mmm-yyyy")),Curves!$11:$11,0)</f>
        <v>12</v>
      </c>
      <c r="CS472" s="34" t="n">
        <f aca="false">MATCH(CONCATENATE("DISC ",TEXT($BQ472,"mmm-yyyy")),Curves!$11:$11,0)</f>
        <v>36</v>
      </c>
      <c r="CT472" s="34"/>
      <c r="CU472" s="34" t="n">
        <f aca="false">MATCH(CONCATENATE("NG ",TEXT($BR472,"mmm-yyyy")),Curves!$11:$11,0)</f>
        <v>25</v>
      </c>
      <c r="CV472" s="34" t="n">
        <f aca="false">MATCH(CONCATENATE("B ",TEXT($BR472,"mmm-yyyy")),Curves!$11:$11,0)</f>
        <v>13</v>
      </c>
      <c r="CW472" s="34" t="n">
        <f aca="false">MATCH(CONCATENATE("DISC ",TEXT($BR472,"mmm-yyyy")),Curves!$11:$11,0)</f>
        <v>37</v>
      </c>
      <c r="CX472" s="34"/>
      <c r="CY472" s="34" t="n">
        <f aca="false">MATCH(CONCATENATE("NG ",TEXT($BS472,"mmm-yyyy")),Curves!$11:$11,0)</f>
        <v>26</v>
      </c>
      <c r="CZ472" s="34" t="n">
        <f aca="false">MATCH(CONCATENATE("B ",TEXT($BS472,"mmm-yyyy")),Curves!$11:$11,0)</f>
        <v>14</v>
      </c>
      <c r="DA472" s="34" t="n">
        <f aca="false">MATCH(CONCATENATE("DISC ",TEXT($BS472,"mmm-yyyy")),Curves!$11:$11,0)</f>
        <v>38</v>
      </c>
      <c r="DB472" s="34"/>
      <c r="DC472" s="34" t="n">
        <f aca="false">MATCH(CONCATENATE("NG ",TEXT($BT472,"mmm-yyyy")),Curves!$11:$11,0)</f>
        <v>27</v>
      </c>
      <c r="DD472" s="34" t="n">
        <f aca="false">MATCH(CONCATENATE("B ",TEXT($BT472,"mmm-yyyy")),Curves!$11:$11,0)</f>
        <v>15</v>
      </c>
      <c r="DE472" s="34" t="n">
        <f aca="false">MATCH(CONCATENATE("DISC ",TEXT($BT472,"mmm-yyyy")),Curves!$11:$11,0)</f>
        <v>39</v>
      </c>
      <c r="DF472" s="34"/>
      <c r="DG472" s="34" t="n">
        <f aca="false">MATCH(CONCATENATE("NG ",TEXT($BU472,"mmm-yyyy")),Curves!$11:$11,0)</f>
        <v>28</v>
      </c>
      <c r="DH472" s="34" t="n">
        <f aca="false">MATCH(CONCATENATE("B ",TEXT($BU472,"mmm-yyyy")),Curves!$11:$11,0)</f>
        <v>16</v>
      </c>
      <c r="DI472" s="34" t="n">
        <f aca="false">MATCH(CONCATENATE("DISC ",TEXT($BU472,"mmm-yyyy")),Curves!$11:$11,0)</f>
        <v>40</v>
      </c>
      <c r="DK472" s="34" t="n">
        <f aca="false">MATCH(CONCATENATE("NG ",TEXT($BV472,"mmm-yyyy")),Curves!$11:$11,0)</f>
        <v>29</v>
      </c>
      <c r="DL472" s="34" t="n">
        <f aca="false">MATCH(CONCATENATE("B ",TEXT($BV472,"mmm-yyyy")),Curves!$11:$11,0)</f>
        <v>17</v>
      </c>
      <c r="DM472" s="34" t="n">
        <f aca="false">MATCH(CONCATENATE("DISC ",TEXT($BV472,"mmm-yyyy")),Curves!$11:$11,0)</f>
        <v>41</v>
      </c>
      <c r="DO472" s="34" t="n">
        <f aca="false">MATCH(CONCATENATE("NG ",TEXT($BW472,"mmm-yyyy")),Curves!$11:$11,0)</f>
        <v>30</v>
      </c>
      <c r="DP472" s="34" t="n">
        <f aca="false">MATCH(CONCATENATE("B ",TEXT($BW472,"mmm-yyyy")),Curves!$11:$11,0)</f>
        <v>18</v>
      </c>
      <c r="DQ472" s="34" t="n">
        <f aca="false">MATCH(CONCATENATE("DISC ",TEXT($BW472,"mmm-yyyy")),Curves!$11:$11,0)</f>
        <v>42</v>
      </c>
    </row>
    <row r="473" customFormat="false" ht="12.75" hidden="false" customHeight="false" outlineLevel="0" collapsed="false">
      <c r="B473" s="26" t="str">
        <f aca="false">IF(C473&lt;&gt;"",IF(C473&gt;=(WORKDAY(EOMONTH(C473,0)+1,-2)),EOMONTH(EOMONTH(C473,0)+1,0)+1,EOMONTH(C473,0)+1),"")</f>
        <v/>
      </c>
      <c r="C473" s="45" t="str">
        <f aca="false">IF(Curves!C482&lt;&gt;"",Curves!C482,"")</f>
        <v/>
      </c>
      <c r="D473" s="46"/>
      <c r="E473" s="47" t="e">
        <f aca="false">(T473+U473)*V473</f>
        <v>#N/A</v>
      </c>
      <c r="F473" s="47" t="e">
        <f aca="false">(X473+Y473)*Z473</f>
        <v>#N/A</v>
      </c>
      <c r="G473" s="47" t="e">
        <f aca="false">(AB473+AC473)*AD473</f>
        <v>#N/A</v>
      </c>
      <c r="H473" s="47" t="e">
        <f aca="false">(AF473+AG473)*AH473</f>
        <v>#N/A</v>
      </c>
      <c r="I473" s="47" t="e">
        <f aca="false">(AJ473+AK473)*AL473</f>
        <v>#N/A</v>
      </c>
      <c r="J473" s="47" t="e">
        <f aca="false">(AN473+AO473)*AP473</f>
        <v>#N/A</v>
      </c>
      <c r="K473" s="47" t="e">
        <f aca="false">(AR473+AS473)*AT473</f>
        <v>#N/A</v>
      </c>
      <c r="L473" s="47" t="e">
        <f aca="false">(AV473+AW473)*AX473</f>
        <v>#N/A</v>
      </c>
      <c r="M473" s="47" t="e">
        <f aca="false">(AZ473+BA473)*BB473</f>
        <v>#N/A</v>
      </c>
      <c r="N473" s="47" t="e">
        <f aca="false">(BD473+BE473)*BF473</f>
        <v>#N/A</v>
      </c>
      <c r="O473" s="48" t="e">
        <f aca="false">(BH473+BI473)*BJ473</f>
        <v>#N/A</v>
      </c>
      <c r="P473" s="49" t="e">
        <f aca="false">MAX(E473:O473)</f>
        <v>#N/A</v>
      </c>
      <c r="Q473" s="49" t="e">
        <f aca="false">MIN(O473)</f>
        <v>#N/A</v>
      </c>
      <c r="R473" s="50" t="e">
        <f aca="false">P473-Q473</f>
        <v>#N/A</v>
      </c>
      <c r="T473" s="31" t="e">
        <f aca="false">INDEX(Curves!$A$12:$AZ$907,$BZ473,CA473)</f>
        <v>#N/A</v>
      </c>
      <c r="U473" s="31" t="e">
        <f aca="false">INDEX(Curves!$A$12:$AZ$907,$BZ473,CB473)</f>
        <v>#N/A</v>
      </c>
      <c r="V473" s="31" t="e">
        <f aca="false">INDEX(Curves!$A$12:$AZ$907,$BZ473,CC473)</f>
        <v>#N/A</v>
      </c>
      <c r="W473" s="31"/>
      <c r="X473" s="31" t="e">
        <f aca="false">INDEX(Curves!$A$12:$AZ$907,$BZ473,CE473)</f>
        <v>#N/A</v>
      </c>
      <c r="Y473" s="31" t="e">
        <f aca="false">INDEX(Curves!$A$12:$AZ$907,$BZ473,CF473)</f>
        <v>#N/A</v>
      </c>
      <c r="Z473" s="31" t="e">
        <f aca="false">INDEX(Curves!$A$12:$AZ$907,$BZ473,CG473)</f>
        <v>#N/A</v>
      </c>
      <c r="AA473" s="31"/>
      <c r="AB473" s="31" t="e">
        <f aca="false">INDEX(Curves!$A$12:$AZ$907,$BZ473,CI473)</f>
        <v>#N/A</v>
      </c>
      <c r="AC473" s="31" t="e">
        <f aca="false">INDEX(Curves!$A$12:$AZ$907,$BZ473,CJ473)</f>
        <v>#N/A</v>
      </c>
      <c r="AD473" s="31" t="e">
        <f aca="false">INDEX(Curves!$A$12:$AZ$907,$BZ473,CK473)</f>
        <v>#N/A</v>
      </c>
      <c r="AE473" s="31"/>
      <c r="AF473" s="31" t="e">
        <f aca="false">INDEX(Curves!$A$12:$AZ$907,$BZ473,CM473)</f>
        <v>#N/A</v>
      </c>
      <c r="AG473" s="31" t="e">
        <f aca="false">INDEX(Curves!$A$12:$AZ$907,$BZ473,CN473)</f>
        <v>#N/A</v>
      </c>
      <c r="AH473" s="31" t="e">
        <f aca="false">INDEX(Curves!$A$12:$AZ$907,$BZ473,CO473)</f>
        <v>#N/A</v>
      </c>
      <c r="AI473" s="31"/>
      <c r="AJ473" s="31" t="e">
        <f aca="false">INDEX(Curves!$A$12:$AZ$907,$BZ473,CQ473)</f>
        <v>#N/A</v>
      </c>
      <c r="AK473" s="31" t="e">
        <f aca="false">INDEX(Curves!$A$12:$AZ$907,$BZ473,CR473)</f>
        <v>#N/A</v>
      </c>
      <c r="AL473" s="31" t="e">
        <f aca="false">INDEX(Curves!$A$12:$AZ$907,$BZ473,CS473)</f>
        <v>#N/A</v>
      </c>
      <c r="AM473" s="31"/>
      <c r="AN473" s="31" t="e">
        <f aca="false">INDEX(Curves!$A$12:$AZ$907,$BZ473,CU473)</f>
        <v>#N/A</v>
      </c>
      <c r="AO473" s="31" t="e">
        <f aca="false">INDEX(Curves!$A$12:$AZ$907,$BZ473,CV473)</f>
        <v>#N/A</v>
      </c>
      <c r="AP473" s="31" t="e">
        <f aca="false">INDEX(Curves!$A$12:$AZ$907,$BZ473,CW473)</f>
        <v>#N/A</v>
      </c>
      <c r="AQ473" s="31"/>
      <c r="AR473" s="31" t="e">
        <f aca="false">INDEX(Curves!$A$12:$AZ$907,$BZ473,CY473)</f>
        <v>#N/A</v>
      </c>
      <c r="AS473" s="31" t="e">
        <f aca="false">INDEX(Curves!$A$12:$AZ$907,$BZ473,CZ473)</f>
        <v>#N/A</v>
      </c>
      <c r="AT473" s="31" t="e">
        <f aca="false">INDEX(Curves!$A$12:$AZ$907,$BZ473,DA473)</f>
        <v>#N/A</v>
      </c>
      <c r="AU473" s="31"/>
      <c r="AV473" s="31" t="e">
        <f aca="false">INDEX(Curves!$A$12:$AZ$907,$BZ473,DC473)</f>
        <v>#N/A</v>
      </c>
      <c r="AW473" s="31" t="e">
        <f aca="false">INDEX(Curves!$A$12:$AZ$907,$BZ473,DD473)</f>
        <v>#N/A</v>
      </c>
      <c r="AX473" s="31" t="e">
        <f aca="false">INDEX(Curves!$A$12:$AZ$907,$BZ473,DE473)</f>
        <v>#N/A</v>
      </c>
      <c r="AY473" s="31"/>
      <c r="AZ473" s="31" t="e">
        <f aca="false">INDEX(Curves!$A$12:$AZ$907,$BZ473,DG473)</f>
        <v>#N/A</v>
      </c>
      <c r="BA473" s="31" t="e">
        <f aca="false">INDEX(Curves!$A$12:$AZ$907,$BZ473,DH473)</f>
        <v>#N/A</v>
      </c>
      <c r="BB473" s="31" t="e">
        <f aca="false">INDEX(Curves!$A$12:$AZ$907,$BZ473,DI473)</f>
        <v>#N/A</v>
      </c>
      <c r="BC473" s="31"/>
      <c r="BD473" s="31" t="e">
        <f aca="false">INDEX(Curves!$A$12:$AZ$907,$BZ473,DK473)</f>
        <v>#N/A</v>
      </c>
      <c r="BE473" s="31" t="e">
        <f aca="false">INDEX(Curves!$A$12:$AZ$907,$BZ473,DL473)</f>
        <v>#N/A</v>
      </c>
      <c r="BF473" s="31" t="e">
        <f aca="false">INDEX(Curves!$A$12:$AZ$907,$BZ473,DM473)</f>
        <v>#N/A</v>
      </c>
      <c r="BG473" s="31"/>
      <c r="BH473" s="31" t="e">
        <f aca="false">INDEX(Curves!$A$12:$AZ$907,$BZ473,DO473)</f>
        <v>#N/A</v>
      </c>
      <c r="BI473" s="31" t="e">
        <f aca="false">INDEX(Curves!$A$12:$AZ$907,$BZ473,DP473)</f>
        <v>#N/A</v>
      </c>
      <c r="BJ473" s="31" t="e">
        <f aca="false">INDEX(Curves!$A$12:$AZ$907,$BZ473,DQ473)</f>
        <v>#N/A</v>
      </c>
      <c r="BK473" s="0"/>
      <c r="BL473" s="0"/>
      <c r="BM473" s="51" t="n">
        <f aca="false">BM472</f>
        <v>35916</v>
      </c>
      <c r="BN473" s="51" t="n">
        <f aca="false">EOMONTH(BM473,1)</f>
        <v>35976</v>
      </c>
      <c r="BO473" s="51" t="n">
        <f aca="false">EOMONTH(BN473,1)</f>
        <v>36007</v>
      </c>
      <c r="BP473" s="51" t="n">
        <f aca="false">EOMONTH(BO473,1)</f>
        <v>36038</v>
      </c>
      <c r="BQ473" s="51" t="n">
        <f aca="false">EOMONTH(BP473,1)</f>
        <v>36068</v>
      </c>
      <c r="BR473" s="51" t="n">
        <f aca="false">EOMONTH(BQ473,1)</f>
        <v>36099</v>
      </c>
      <c r="BS473" s="51" t="n">
        <f aca="false">EOMONTH(BR473,1)</f>
        <v>36129</v>
      </c>
      <c r="BT473" s="51" t="n">
        <f aca="false">EOMONTH(BS473,1)</f>
        <v>36160</v>
      </c>
      <c r="BU473" s="51" t="n">
        <f aca="false">EOMONTH(BT473,1)</f>
        <v>36191</v>
      </c>
      <c r="BV473" s="51" t="n">
        <f aca="false">EOMONTH(BU473,1)</f>
        <v>36219</v>
      </c>
      <c r="BW473" s="51" t="n">
        <f aca="false">EOMONTH(BV473,1)</f>
        <v>36250</v>
      </c>
      <c r="BX473" s="52"/>
      <c r="BZ473" s="34" t="e">
        <f aca="false">MATCH(C473,Curves!$C$12:$C$433,0)</f>
        <v>#N/A</v>
      </c>
      <c r="CA473" s="34" t="n">
        <f aca="false">MATCH(CONCATENATE("NG ",TEXT($BM473,"mmm-yyyy")),Curves!$11:$11,0)</f>
        <v>20</v>
      </c>
      <c r="CB473" s="34" t="n">
        <f aca="false">MATCH(CONCATENATE("B ",TEXT($BM473,"mmm-yyyy")),Curves!$11:$11,0)</f>
        <v>8</v>
      </c>
      <c r="CC473" s="34" t="n">
        <f aca="false">MATCH(CONCATENATE("DISC ",TEXT($BM473,"mmm-yyyy")),Curves!$11:$11,0)</f>
        <v>32</v>
      </c>
      <c r="CD473" s="34"/>
      <c r="CE473" s="34" t="n">
        <f aca="false">MATCH(CONCATENATE("NG ",TEXT($BN473,"mmm-yyyy")),Curves!$11:$11,0)</f>
        <v>21</v>
      </c>
      <c r="CF473" s="34" t="n">
        <f aca="false">MATCH(CONCATENATE("B ",TEXT($BN473,"mmm-yyyy")),Curves!$11:$11,0)</f>
        <v>9</v>
      </c>
      <c r="CG473" s="34" t="n">
        <f aca="false">MATCH(CONCATENATE("DISC ",TEXT($BN473,"mmm-yyyy")),Curves!$11:$11,0)</f>
        <v>33</v>
      </c>
      <c r="CH473" s="34"/>
      <c r="CI473" s="34" t="n">
        <f aca="false">MATCH(CONCATENATE("NG ",TEXT($BO473,"mmm-yyyy")),Curves!$11:$11,0)</f>
        <v>22</v>
      </c>
      <c r="CJ473" s="34" t="n">
        <f aca="false">MATCH(CONCATENATE("B ",TEXT($BO473,"mmm-yyyy")),Curves!$11:$11,0)</f>
        <v>10</v>
      </c>
      <c r="CK473" s="34" t="n">
        <f aca="false">MATCH(CONCATENATE("DISC ",TEXT($BO473,"mmm-yyyy")),Curves!$11:$11,0)</f>
        <v>34</v>
      </c>
      <c r="CL473" s="34"/>
      <c r="CM473" s="34" t="n">
        <f aca="false">MATCH(CONCATENATE("NG ",TEXT($BP473,"mmm-yyyy")),Curves!$11:$11,0)</f>
        <v>23</v>
      </c>
      <c r="CN473" s="34" t="n">
        <f aca="false">MATCH(CONCATENATE("B ",TEXT($BP473,"mmm-yyyy")),Curves!$11:$11,0)</f>
        <v>11</v>
      </c>
      <c r="CO473" s="34" t="n">
        <f aca="false">MATCH(CONCATENATE("DISC ",TEXT($BP473,"mmm-yyyy")),Curves!$11:$11,0)</f>
        <v>35</v>
      </c>
      <c r="CP473" s="34"/>
      <c r="CQ473" s="34" t="n">
        <f aca="false">MATCH(CONCATENATE("NG ",TEXT($BQ473,"mmm-yyyy")),Curves!$11:$11,0)</f>
        <v>24</v>
      </c>
      <c r="CR473" s="34" t="n">
        <f aca="false">MATCH(CONCATENATE("B ",TEXT($BQ473,"mmm-yyyy")),Curves!$11:$11,0)</f>
        <v>12</v>
      </c>
      <c r="CS473" s="34" t="n">
        <f aca="false">MATCH(CONCATENATE("DISC ",TEXT($BQ473,"mmm-yyyy")),Curves!$11:$11,0)</f>
        <v>36</v>
      </c>
      <c r="CT473" s="34"/>
      <c r="CU473" s="34" t="n">
        <f aca="false">MATCH(CONCATENATE("NG ",TEXT($BR473,"mmm-yyyy")),Curves!$11:$11,0)</f>
        <v>25</v>
      </c>
      <c r="CV473" s="34" t="n">
        <f aca="false">MATCH(CONCATENATE("B ",TEXT($BR473,"mmm-yyyy")),Curves!$11:$11,0)</f>
        <v>13</v>
      </c>
      <c r="CW473" s="34" t="n">
        <f aca="false">MATCH(CONCATENATE("DISC ",TEXT($BR473,"mmm-yyyy")),Curves!$11:$11,0)</f>
        <v>37</v>
      </c>
      <c r="CX473" s="34"/>
      <c r="CY473" s="34" t="n">
        <f aca="false">MATCH(CONCATENATE("NG ",TEXT($BS473,"mmm-yyyy")),Curves!$11:$11,0)</f>
        <v>26</v>
      </c>
      <c r="CZ473" s="34" t="n">
        <f aca="false">MATCH(CONCATENATE("B ",TEXT($BS473,"mmm-yyyy")),Curves!$11:$11,0)</f>
        <v>14</v>
      </c>
      <c r="DA473" s="34" t="n">
        <f aca="false">MATCH(CONCATENATE("DISC ",TEXT($BS473,"mmm-yyyy")),Curves!$11:$11,0)</f>
        <v>38</v>
      </c>
      <c r="DB473" s="34"/>
      <c r="DC473" s="34" t="n">
        <f aca="false">MATCH(CONCATENATE("NG ",TEXT($BT473,"mmm-yyyy")),Curves!$11:$11,0)</f>
        <v>27</v>
      </c>
      <c r="DD473" s="34" t="n">
        <f aca="false">MATCH(CONCATENATE("B ",TEXT($BT473,"mmm-yyyy")),Curves!$11:$11,0)</f>
        <v>15</v>
      </c>
      <c r="DE473" s="34" t="n">
        <f aca="false">MATCH(CONCATENATE("DISC ",TEXT($BT473,"mmm-yyyy")),Curves!$11:$11,0)</f>
        <v>39</v>
      </c>
      <c r="DF473" s="34"/>
      <c r="DG473" s="34" t="n">
        <f aca="false">MATCH(CONCATENATE("NG ",TEXT($BU473,"mmm-yyyy")),Curves!$11:$11,0)</f>
        <v>28</v>
      </c>
      <c r="DH473" s="34" t="n">
        <f aca="false">MATCH(CONCATENATE("B ",TEXT($BU473,"mmm-yyyy")),Curves!$11:$11,0)</f>
        <v>16</v>
      </c>
      <c r="DI473" s="34" t="n">
        <f aca="false">MATCH(CONCATENATE("DISC ",TEXT($BU473,"mmm-yyyy")),Curves!$11:$11,0)</f>
        <v>40</v>
      </c>
      <c r="DK473" s="34" t="n">
        <f aca="false">MATCH(CONCATENATE("NG ",TEXT($BV473,"mmm-yyyy")),Curves!$11:$11,0)</f>
        <v>29</v>
      </c>
      <c r="DL473" s="34" t="n">
        <f aca="false">MATCH(CONCATENATE("B ",TEXT($BV473,"mmm-yyyy")),Curves!$11:$11,0)</f>
        <v>17</v>
      </c>
      <c r="DM473" s="34" t="n">
        <f aca="false">MATCH(CONCATENATE("DISC ",TEXT($BV473,"mmm-yyyy")),Curves!$11:$11,0)</f>
        <v>41</v>
      </c>
      <c r="DO473" s="34" t="n">
        <f aca="false">MATCH(CONCATENATE("NG ",TEXT($BW473,"mmm-yyyy")),Curves!$11:$11,0)</f>
        <v>30</v>
      </c>
      <c r="DP473" s="34" t="n">
        <f aca="false">MATCH(CONCATENATE("B ",TEXT($BW473,"mmm-yyyy")),Curves!$11:$11,0)</f>
        <v>18</v>
      </c>
      <c r="DQ473" s="34" t="n">
        <f aca="false">MATCH(CONCATENATE("DISC ",TEXT($BW473,"mmm-yyyy")),Curves!$11:$11,0)</f>
        <v>42</v>
      </c>
    </row>
    <row r="474" customFormat="false" ht="12.75" hidden="false" customHeight="false" outlineLevel="0" collapsed="false">
      <c r="B474" s="26" t="str">
        <f aca="false">IF(C474&lt;&gt;"",IF(C474&gt;=(WORKDAY(EOMONTH(C474,0)+1,-2)),EOMONTH(EOMONTH(C474,0)+1,0)+1,EOMONTH(C474,0)+1),"")</f>
        <v/>
      </c>
      <c r="C474" s="45" t="str">
        <f aca="false">IF(Curves!C483&lt;&gt;"",Curves!C483,"")</f>
        <v/>
      </c>
      <c r="D474" s="46"/>
      <c r="E474" s="47" t="e">
        <f aca="false">(T474+U474)*V474</f>
        <v>#N/A</v>
      </c>
      <c r="F474" s="47" t="e">
        <f aca="false">(X474+Y474)*Z474</f>
        <v>#N/A</v>
      </c>
      <c r="G474" s="47" t="e">
        <f aca="false">(AB474+AC474)*AD474</f>
        <v>#N/A</v>
      </c>
      <c r="H474" s="47" t="e">
        <f aca="false">(AF474+AG474)*AH474</f>
        <v>#N/A</v>
      </c>
      <c r="I474" s="47" t="e">
        <f aca="false">(AJ474+AK474)*AL474</f>
        <v>#N/A</v>
      </c>
      <c r="J474" s="47" t="e">
        <f aca="false">(AN474+AO474)*AP474</f>
        <v>#N/A</v>
      </c>
      <c r="K474" s="47" t="e">
        <f aca="false">(AR474+AS474)*AT474</f>
        <v>#N/A</v>
      </c>
      <c r="L474" s="47" t="e">
        <f aca="false">(AV474+AW474)*AX474</f>
        <v>#N/A</v>
      </c>
      <c r="M474" s="47" t="e">
        <f aca="false">(AZ474+BA474)*BB474</f>
        <v>#N/A</v>
      </c>
      <c r="N474" s="47" t="e">
        <f aca="false">(BD474+BE474)*BF474</f>
        <v>#N/A</v>
      </c>
      <c r="O474" s="48" t="e">
        <f aca="false">(BH474+BI474)*BJ474</f>
        <v>#N/A</v>
      </c>
      <c r="P474" s="49" t="e">
        <f aca="false">MAX(E474:O474)</f>
        <v>#N/A</v>
      </c>
      <c r="Q474" s="49" t="e">
        <f aca="false">MIN(O474)</f>
        <v>#N/A</v>
      </c>
      <c r="R474" s="50" t="e">
        <f aca="false">P474-Q474</f>
        <v>#N/A</v>
      </c>
      <c r="T474" s="31" t="e">
        <f aca="false">INDEX(Curves!$A$12:$AZ$907,$BZ474,CA474)</f>
        <v>#N/A</v>
      </c>
      <c r="U474" s="31" t="e">
        <f aca="false">INDEX(Curves!$A$12:$AZ$907,$BZ474,CB474)</f>
        <v>#N/A</v>
      </c>
      <c r="V474" s="31" t="e">
        <f aca="false">INDEX(Curves!$A$12:$AZ$907,$BZ474,CC474)</f>
        <v>#N/A</v>
      </c>
      <c r="W474" s="31"/>
      <c r="X474" s="31" t="e">
        <f aca="false">INDEX(Curves!$A$12:$AZ$907,$BZ474,CE474)</f>
        <v>#N/A</v>
      </c>
      <c r="Y474" s="31" t="e">
        <f aca="false">INDEX(Curves!$A$12:$AZ$907,$BZ474,CF474)</f>
        <v>#N/A</v>
      </c>
      <c r="Z474" s="31" t="e">
        <f aca="false">INDEX(Curves!$A$12:$AZ$907,$BZ474,CG474)</f>
        <v>#N/A</v>
      </c>
      <c r="AA474" s="31"/>
      <c r="AB474" s="31" t="e">
        <f aca="false">INDEX(Curves!$A$12:$AZ$907,$BZ474,CI474)</f>
        <v>#N/A</v>
      </c>
      <c r="AC474" s="31" t="e">
        <f aca="false">INDEX(Curves!$A$12:$AZ$907,$BZ474,CJ474)</f>
        <v>#N/A</v>
      </c>
      <c r="AD474" s="31" t="e">
        <f aca="false">INDEX(Curves!$A$12:$AZ$907,$BZ474,CK474)</f>
        <v>#N/A</v>
      </c>
      <c r="AE474" s="31"/>
      <c r="AF474" s="31" t="e">
        <f aca="false">INDEX(Curves!$A$12:$AZ$907,$BZ474,CM474)</f>
        <v>#N/A</v>
      </c>
      <c r="AG474" s="31" t="e">
        <f aca="false">INDEX(Curves!$A$12:$AZ$907,$BZ474,CN474)</f>
        <v>#N/A</v>
      </c>
      <c r="AH474" s="31" t="e">
        <f aca="false">INDEX(Curves!$A$12:$AZ$907,$BZ474,CO474)</f>
        <v>#N/A</v>
      </c>
      <c r="AI474" s="31"/>
      <c r="AJ474" s="31" t="e">
        <f aca="false">INDEX(Curves!$A$12:$AZ$907,$BZ474,CQ474)</f>
        <v>#N/A</v>
      </c>
      <c r="AK474" s="31" t="e">
        <f aca="false">INDEX(Curves!$A$12:$AZ$907,$BZ474,CR474)</f>
        <v>#N/A</v>
      </c>
      <c r="AL474" s="31" t="e">
        <f aca="false">INDEX(Curves!$A$12:$AZ$907,$BZ474,CS474)</f>
        <v>#N/A</v>
      </c>
      <c r="AM474" s="31"/>
      <c r="AN474" s="31" t="e">
        <f aca="false">INDEX(Curves!$A$12:$AZ$907,$BZ474,CU474)</f>
        <v>#N/A</v>
      </c>
      <c r="AO474" s="31" t="e">
        <f aca="false">INDEX(Curves!$A$12:$AZ$907,$BZ474,CV474)</f>
        <v>#N/A</v>
      </c>
      <c r="AP474" s="31" t="e">
        <f aca="false">INDEX(Curves!$A$12:$AZ$907,$BZ474,CW474)</f>
        <v>#N/A</v>
      </c>
      <c r="AQ474" s="31"/>
      <c r="AR474" s="31" t="e">
        <f aca="false">INDEX(Curves!$A$12:$AZ$907,$BZ474,CY474)</f>
        <v>#N/A</v>
      </c>
      <c r="AS474" s="31" t="e">
        <f aca="false">INDEX(Curves!$A$12:$AZ$907,$BZ474,CZ474)</f>
        <v>#N/A</v>
      </c>
      <c r="AT474" s="31" t="e">
        <f aca="false">INDEX(Curves!$A$12:$AZ$907,$BZ474,DA474)</f>
        <v>#N/A</v>
      </c>
      <c r="AU474" s="31"/>
      <c r="AV474" s="31" t="e">
        <f aca="false">INDEX(Curves!$A$12:$AZ$907,$BZ474,DC474)</f>
        <v>#N/A</v>
      </c>
      <c r="AW474" s="31" t="e">
        <f aca="false">INDEX(Curves!$A$12:$AZ$907,$BZ474,DD474)</f>
        <v>#N/A</v>
      </c>
      <c r="AX474" s="31" t="e">
        <f aca="false">INDEX(Curves!$A$12:$AZ$907,$BZ474,DE474)</f>
        <v>#N/A</v>
      </c>
      <c r="AY474" s="31"/>
      <c r="AZ474" s="31" t="e">
        <f aca="false">INDEX(Curves!$A$12:$AZ$907,$BZ474,DG474)</f>
        <v>#N/A</v>
      </c>
      <c r="BA474" s="31" t="e">
        <f aca="false">INDEX(Curves!$A$12:$AZ$907,$BZ474,DH474)</f>
        <v>#N/A</v>
      </c>
      <c r="BB474" s="31" t="e">
        <f aca="false">INDEX(Curves!$A$12:$AZ$907,$BZ474,DI474)</f>
        <v>#N/A</v>
      </c>
      <c r="BC474" s="31"/>
      <c r="BD474" s="31" t="e">
        <f aca="false">INDEX(Curves!$A$12:$AZ$907,$BZ474,DK474)</f>
        <v>#N/A</v>
      </c>
      <c r="BE474" s="31" t="e">
        <f aca="false">INDEX(Curves!$A$12:$AZ$907,$BZ474,DL474)</f>
        <v>#N/A</v>
      </c>
      <c r="BF474" s="31" t="e">
        <f aca="false">INDEX(Curves!$A$12:$AZ$907,$BZ474,DM474)</f>
        <v>#N/A</v>
      </c>
      <c r="BG474" s="31"/>
      <c r="BH474" s="31" t="e">
        <f aca="false">INDEX(Curves!$A$12:$AZ$907,$BZ474,DO474)</f>
        <v>#N/A</v>
      </c>
      <c r="BI474" s="31" t="e">
        <f aca="false">INDEX(Curves!$A$12:$AZ$907,$BZ474,DP474)</f>
        <v>#N/A</v>
      </c>
      <c r="BJ474" s="31" t="e">
        <f aca="false">INDEX(Curves!$A$12:$AZ$907,$BZ474,DQ474)</f>
        <v>#N/A</v>
      </c>
      <c r="BK474" s="0"/>
      <c r="BL474" s="0"/>
      <c r="BM474" s="51" t="n">
        <f aca="false">BM473</f>
        <v>35916</v>
      </c>
      <c r="BN474" s="51" t="n">
        <f aca="false">EOMONTH(BM474,1)</f>
        <v>35976</v>
      </c>
      <c r="BO474" s="51" t="n">
        <f aca="false">EOMONTH(BN474,1)</f>
        <v>36007</v>
      </c>
      <c r="BP474" s="51" t="n">
        <f aca="false">EOMONTH(BO474,1)</f>
        <v>36038</v>
      </c>
      <c r="BQ474" s="51" t="n">
        <f aca="false">EOMONTH(BP474,1)</f>
        <v>36068</v>
      </c>
      <c r="BR474" s="51" t="n">
        <f aca="false">EOMONTH(BQ474,1)</f>
        <v>36099</v>
      </c>
      <c r="BS474" s="51" t="n">
        <f aca="false">EOMONTH(BR474,1)</f>
        <v>36129</v>
      </c>
      <c r="BT474" s="51" t="n">
        <f aca="false">EOMONTH(BS474,1)</f>
        <v>36160</v>
      </c>
      <c r="BU474" s="51" t="n">
        <f aca="false">EOMONTH(BT474,1)</f>
        <v>36191</v>
      </c>
      <c r="BV474" s="51" t="n">
        <f aca="false">EOMONTH(BU474,1)</f>
        <v>36219</v>
      </c>
      <c r="BW474" s="51" t="n">
        <f aca="false">EOMONTH(BV474,1)</f>
        <v>36250</v>
      </c>
      <c r="BX474" s="52"/>
      <c r="BZ474" s="34" t="e">
        <f aca="false">MATCH(C474,Curves!$C$12:$C$433,0)</f>
        <v>#N/A</v>
      </c>
      <c r="CA474" s="34" t="n">
        <f aca="false">MATCH(CONCATENATE("NG ",TEXT($BM474,"mmm-yyyy")),Curves!$11:$11,0)</f>
        <v>20</v>
      </c>
      <c r="CB474" s="34" t="n">
        <f aca="false">MATCH(CONCATENATE("B ",TEXT($BM474,"mmm-yyyy")),Curves!$11:$11,0)</f>
        <v>8</v>
      </c>
      <c r="CC474" s="34" t="n">
        <f aca="false">MATCH(CONCATENATE("DISC ",TEXT($BM474,"mmm-yyyy")),Curves!$11:$11,0)</f>
        <v>32</v>
      </c>
      <c r="CD474" s="34"/>
      <c r="CE474" s="34" t="n">
        <f aca="false">MATCH(CONCATENATE("NG ",TEXT($BN474,"mmm-yyyy")),Curves!$11:$11,0)</f>
        <v>21</v>
      </c>
      <c r="CF474" s="34" t="n">
        <f aca="false">MATCH(CONCATENATE("B ",TEXT($BN474,"mmm-yyyy")),Curves!$11:$11,0)</f>
        <v>9</v>
      </c>
      <c r="CG474" s="34" t="n">
        <f aca="false">MATCH(CONCATENATE("DISC ",TEXT($BN474,"mmm-yyyy")),Curves!$11:$11,0)</f>
        <v>33</v>
      </c>
      <c r="CH474" s="34"/>
      <c r="CI474" s="34" t="n">
        <f aca="false">MATCH(CONCATENATE("NG ",TEXT($BO474,"mmm-yyyy")),Curves!$11:$11,0)</f>
        <v>22</v>
      </c>
      <c r="CJ474" s="34" t="n">
        <f aca="false">MATCH(CONCATENATE("B ",TEXT($BO474,"mmm-yyyy")),Curves!$11:$11,0)</f>
        <v>10</v>
      </c>
      <c r="CK474" s="34" t="n">
        <f aca="false">MATCH(CONCATENATE("DISC ",TEXT($BO474,"mmm-yyyy")),Curves!$11:$11,0)</f>
        <v>34</v>
      </c>
      <c r="CL474" s="34"/>
      <c r="CM474" s="34" t="n">
        <f aca="false">MATCH(CONCATENATE("NG ",TEXT($BP474,"mmm-yyyy")),Curves!$11:$11,0)</f>
        <v>23</v>
      </c>
      <c r="CN474" s="34" t="n">
        <f aca="false">MATCH(CONCATENATE("B ",TEXT($BP474,"mmm-yyyy")),Curves!$11:$11,0)</f>
        <v>11</v>
      </c>
      <c r="CO474" s="34" t="n">
        <f aca="false">MATCH(CONCATENATE("DISC ",TEXT($BP474,"mmm-yyyy")),Curves!$11:$11,0)</f>
        <v>35</v>
      </c>
      <c r="CP474" s="34"/>
      <c r="CQ474" s="34" t="n">
        <f aca="false">MATCH(CONCATENATE("NG ",TEXT($BQ474,"mmm-yyyy")),Curves!$11:$11,0)</f>
        <v>24</v>
      </c>
      <c r="CR474" s="34" t="n">
        <f aca="false">MATCH(CONCATENATE("B ",TEXT($BQ474,"mmm-yyyy")),Curves!$11:$11,0)</f>
        <v>12</v>
      </c>
      <c r="CS474" s="34" t="n">
        <f aca="false">MATCH(CONCATENATE("DISC ",TEXT($BQ474,"mmm-yyyy")),Curves!$11:$11,0)</f>
        <v>36</v>
      </c>
      <c r="CT474" s="34"/>
      <c r="CU474" s="34" t="n">
        <f aca="false">MATCH(CONCATENATE("NG ",TEXT($BR474,"mmm-yyyy")),Curves!$11:$11,0)</f>
        <v>25</v>
      </c>
      <c r="CV474" s="34" t="n">
        <f aca="false">MATCH(CONCATENATE("B ",TEXT($BR474,"mmm-yyyy")),Curves!$11:$11,0)</f>
        <v>13</v>
      </c>
      <c r="CW474" s="34" t="n">
        <f aca="false">MATCH(CONCATENATE("DISC ",TEXT($BR474,"mmm-yyyy")),Curves!$11:$11,0)</f>
        <v>37</v>
      </c>
      <c r="CX474" s="34"/>
      <c r="CY474" s="34" t="n">
        <f aca="false">MATCH(CONCATENATE("NG ",TEXT($BS474,"mmm-yyyy")),Curves!$11:$11,0)</f>
        <v>26</v>
      </c>
      <c r="CZ474" s="34" t="n">
        <f aca="false">MATCH(CONCATENATE("B ",TEXT($BS474,"mmm-yyyy")),Curves!$11:$11,0)</f>
        <v>14</v>
      </c>
      <c r="DA474" s="34" t="n">
        <f aca="false">MATCH(CONCATENATE("DISC ",TEXT($BS474,"mmm-yyyy")),Curves!$11:$11,0)</f>
        <v>38</v>
      </c>
      <c r="DB474" s="34"/>
      <c r="DC474" s="34" t="n">
        <f aca="false">MATCH(CONCATENATE("NG ",TEXT($BT474,"mmm-yyyy")),Curves!$11:$11,0)</f>
        <v>27</v>
      </c>
      <c r="DD474" s="34" t="n">
        <f aca="false">MATCH(CONCATENATE("B ",TEXT($BT474,"mmm-yyyy")),Curves!$11:$11,0)</f>
        <v>15</v>
      </c>
      <c r="DE474" s="34" t="n">
        <f aca="false">MATCH(CONCATENATE("DISC ",TEXT($BT474,"mmm-yyyy")),Curves!$11:$11,0)</f>
        <v>39</v>
      </c>
      <c r="DF474" s="34"/>
      <c r="DG474" s="34" t="n">
        <f aca="false">MATCH(CONCATENATE("NG ",TEXT($BU474,"mmm-yyyy")),Curves!$11:$11,0)</f>
        <v>28</v>
      </c>
      <c r="DH474" s="34" t="n">
        <f aca="false">MATCH(CONCATENATE("B ",TEXT($BU474,"mmm-yyyy")),Curves!$11:$11,0)</f>
        <v>16</v>
      </c>
      <c r="DI474" s="34" t="n">
        <f aca="false">MATCH(CONCATENATE("DISC ",TEXT($BU474,"mmm-yyyy")),Curves!$11:$11,0)</f>
        <v>40</v>
      </c>
      <c r="DK474" s="34" t="n">
        <f aca="false">MATCH(CONCATENATE("NG ",TEXT($BV474,"mmm-yyyy")),Curves!$11:$11,0)</f>
        <v>29</v>
      </c>
      <c r="DL474" s="34" t="n">
        <f aca="false">MATCH(CONCATENATE("B ",TEXT($BV474,"mmm-yyyy")),Curves!$11:$11,0)</f>
        <v>17</v>
      </c>
      <c r="DM474" s="34" t="n">
        <f aca="false">MATCH(CONCATENATE("DISC ",TEXT($BV474,"mmm-yyyy")),Curves!$11:$11,0)</f>
        <v>41</v>
      </c>
      <c r="DO474" s="34" t="n">
        <f aca="false">MATCH(CONCATENATE("NG ",TEXT($BW474,"mmm-yyyy")),Curves!$11:$11,0)</f>
        <v>30</v>
      </c>
      <c r="DP474" s="34" t="n">
        <f aca="false">MATCH(CONCATENATE("B ",TEXT($BW474,"mmm-yyyy")),Curves!$11:$11,0)</f>
        <v>18</v>
      </c>
      <c r="DQ474" s="34" t="n">
        <f aca="false">MATCH(CONCATENATE("DISC ",TEXT($BW474,"mmm-yyyy")),Curves!$11:$11,0)</f>
        <v>42</v>
      </c>
    </row>
    <row r="475" customFormat="false" ht="12.75" hidden="false" customHeight="false" outlineLevel="0" collapsed="false">
      <c r="B475" s="26" t="str">
        <f aca="false">IF(C475&lt;&gt;"",IF(C475&gt;=(WORKDAY(EOMONTH(C475,0)+1,-2)),EOMONTH(EOMONTH(C475,0)+1,0)+1,EOMONTH(C475,0)+1),"")</f>
        <v/>
      </c>
      <c r="C475" s="45" t="str">
        <f aca="false">IF(Curves!C484&lt;&gt;"",Curves!C484,"")</f>
        <v/>
      </c>
      <c r="D475" s="46"/>
      <c r="E475" s="47" t="e">
        <f aca="false">(T475+U475)*V475</f>
        <v>#N/A</v>
      </c>
      <c r="F475" s="47" t="e">
        <f aca="false">(X475+Y475)*Z475</f>
        <v>#N/A</v>
      </c>
      <c r="G475" s="47" t="e">
        <f aca="false">(AB475+AC475)*AD475</f>
        <v>#N/A</v>
      </c>
      <c r="H475" s="47" t="e">
        <f aca="false">(AF475+AG475)*AH475</f>
        <v>#N/A</v>
      </c>
      <c r="I475" s="47" t="e">
        <f aca="false">(AJ475+AK475)*AL475</f>
        <v>#N/A</v>
      </c>
      <c r="J475" s="47" t="e">
        <f aca="false">(AN475+AO475)*AP475</f>
        <v>#N/A</v>
      </c>
      <c r="K475" s="47" t="e">
        <f aca="false">(AR475+AS475)*AT475</f>
        <v>#N/A</v>
      </c>
      <c r="L475" s="47" t="e">
        <f aca="false">(AV475+AW475)*AX475</f>
        <v>#N/A</v>
      </c>
      <c r="M475" s="47" t="e">
        <f aca="false">(AZ475+BA475)*BB475</f>
        <v>#N/A</v>
      </c>
      <c r="N475" s="47" t="e">
        <f aca="false">(BD475+BE475)*BF475</f>
        <v>#N/A</v>
      </c>
      <c r="O475" s="48" t="e">
        <f aca="false">(BH475+BI475)*BJ475</f>
        <v>#N/A</v>
      </c>
      <c r="P475" s="49" t="e">
        <f aca="false">MAX(E475:O475)</f>
        <v>#N/A</v>
      </c>
      <c r="Q475" s="49" t="e">
        <f aca="false">MIN(O475)</f>
        <v>#N/A</v>
      </c>
      <c r="R475" s="50" t="e">
        <f aca="false">P475-Q475</f>
        <v>#N/A</v>
      </c>
      <c r="T475" s="31" t="e">
        <f aca="false">INDEX(Curves!$A$12:$AZ$907,$BZ475,CA475)</f>
        <v>#N/A</v>
      </c>
      <c r="U475" s="31" t="e">
        <f aca="false">INDEX(Curves!$A$12:$AZ$907,$BZ475,CB475)</f>
        <v>#N/A</v>
      </c>
      <c r="V475" s="31" t="e">
        <f aca="false">INDEX(Curves!$A$12:$AZ$907,$BZ475,CC475)</f>
        <v>#N/A</v>
      </c>
      <c r="W475" s="31"/>
      <c r="X475" s="31" t="e">
        <f aca="false">INDEX(Curves!$A$12:$AZ$907,$BZ475,CE475)</f>
        <v>#N/A</v>
      </c>
      <c r="Y475" s="31" t="e">
        <f aca="false">INDEX(Curves!$A$12:$AZ$907,$BZ475,CF475)</f>
        <v>#N/A</v>
      </c>
      <c r="Z475" s="31" t="e">
        <f aca="false">INDEX(Curves!$A$12:$AZ$907,$BZ475,CG475)</f>
        <v>#N/A</v>
      </c>
      <c r="AA475" s="31"/>
      <c r="AB475" s="31" t="e">
        <f aca="false">INDEX(Curves!$A$12:$AZ$907,$BZ475,CI475)</f>
        <v>#N/A</v>
      </c>
      <c r="AC475" s="31" t="e">
        <f aca="false">INDEX(Curves!$A$12:$AZ$907,$BZ475,CJ475)</f>
        <v>#N/A</v>
      </c>
      <c r="AD475" s="31" t="e">
        <f aca="false">INDEX(Curves!$A$12:$AZ$907,$BZ475,CK475)</f>
        <v>#N/A</v>
      </c>
      <c r="AE475" s="31"/>
      <c r="AF475" s="31" t="e">
        <f aca="false">INDEX(Curves!$A$12:$AZ$907,$BZ475,CM475)</f>
        <v>#N/A</v>
      </c>
      <c r="AG475" s="31" t="e">
        <f aca="false">INDEX(Curves!$A$12:$AZ$907,$BZ475,CN475)</f>
        <v>#N/A</v>
      </c>
      <c r="AH475" s="31" t="e">
        <f aca="false">INDEX(Curves!$A$12:$AZ$907,$BZ475,CO475)</f>
        <v>#N/A</v>
      </c>
      <c r="AI475" s="31"/>
      <c r="AJ475" s="31" t="e">
        <f aca="false">INDEX(Curves!$A$12:$AZ$907,$BZ475,CQ475)</f>
        <v>#N/A</v>
      </c>
      <c r="AK475" s="31" t="e">
        <f aca="false">INDEX(Curves!$A$12:$AZ$907,$BZ475,CR475)</f>
        <v>#N/A</v>
      </c>
      <c r="AL475" s="31" t="e">
        <f aca="false">INDEX(Curves!$A$12:$AZ$907,$BZ475,CS475)</f>
        <v>#N/A</v>
      </c>
      <c r="AM475" s="31"/>
      <c r="AN475" s="31" t="e">
        <f aca="false">INDEX(Curves!$A$12:$AZ$907,$BZ475,CU475)</f>
        <v>#N/A</v>
      </c>
      <c r="AO475" s="31" t="e">
        <f aca="false">INDEX(Curves!$A$12:$AZ$907,$BZ475,CV475)</f>
        <v>#N/A</v>
      </c>
      <c r="AP475" s="31" t="e">
        <f aca="false">INDEX(Curves!$A$12:$AZ$907,$BZ475,CW475)</f>
        <v>#N/A</v>
      </c>
      <c r="AQ475" s="31"/>
      <c r="AR475" s="31" t="e">
        <f aca="false">INDEX(Curves!$A$12:$AZ$907,$BZ475,CY475)</f>
        <v>#N/A</v>
      </c>
      <c r="AS475" s="31" t="e">
        <f aca="false">INDEX(Curves!$A$12:$AZ$907,$BZ475,CZ475)</f>
        <v>#N/A</v>
      </c>
      <c r="AT475" s="31" t="e">
        <f aca="false">INDEX(Curves!$A$12:$AZ$907,$BZ475,DA475)</f>
        <v>#N/A</v>
      </c>
      <c r="AU475" s="31"/>
      <c r="AV475" s="31" t="e">
        <f aca="false">INDEX(Curves!$A$12:$AZ$907,$BZ475,DC475)</f>
        <v>#N/A</v>
      </c>
      <c r="AW475" s="31" t="e">
        <f aca="false">INDEX(Curves!$A$12:$AZ$907,$BZ475,DD475)</f>
        <v>#N/A</v>
      </c>
      <c r="AX475" s="31" t="e">
        <f aca="false">INDEX(Curves!$A$12:$AZ$907,$BZ475,DE475)</f>
        <v>#N/A</v>
      </c>
      <c r="AY475" s="31"/>
      <c r="AZ475" s="31" t="e">
        <f aca="false">INDEX(Curves!$A$12:$AZ$907,$BZ475,DG475)</f>
        <v>#N/A</v>
      </c>
      <c r="BA475" s="31" t="e">
        <f aca="false">INDEX(Curves!$A$12:$AZ$907,$BZ475,DH475)</f>
        <v>#N/A</v>
      </c>
      <c r="BB475" s="31" t="e">
        <f aca="false">INDEX(Curves!$A$12:$AZ$907,$BZ475,DI475)</f>
        <v>#N/A</v>
      </c>
      <c r="BC475" s="31"/>
      <c r="BD475" s="31" t="e">
        <f aca="false">INDEX(Curves!$A$12:$AZ$907,$BZ475,DK475)</f>
        <v>#N/A</v>
      </c>
      <c r="BE475" s="31" t="e">
        <f aca="false">INDEX(Curves!$A$12:$AZ$907,$BZ475,DL475)</f>
        <v>#N/A</v>
      </c>
      <c r="BF475" s="31" t="e">
        <f aca="false">INDEX(Curves!$A$12:$AZ$907,$BZ475,DM475)</f>
        <v>#N/A</v>
      </c>
      <c r="BG475" s="31"/>
      <c r="BH475" s="31" t="e">
        <f aca="false">INDEX(Curves!$A$12:$AZ$907,$BZ475,DO475)</f>
        <v>#N/A</v>
      </c>
      <c r="BI475" s="31" t="e">
        <f aca="false">INDEX(Curves!$A$12:$AZ$907,$BZ475,DP475)</f>
        <v>#N/A</v>
      </c>
      <c r="BJ475" s="31" t="e">
        <f aca="false">INDEX(Curves!$A$12:$AZ$907,$BZ475,DQ475)</f>
        <v>#N/A</v>
      </c>
      <c r="BK475" s="0"/>
      <c r="BL475" s="0"/>
      <c r="BM475" s="51" t="n">
        <f aca="false">BM474</f>
        <v>35916</v>
      </c>
      <c r="BN475" s="51" t="n">
        <f aca="false">EOMONTH(BM475,1)</f>
        <v>35976</v>
      </c>
      <c r="BO475" s="51" t="n">
        <f aca="false">EOMONTH(BN475,1)</f>
        <v>36007</v>
      </c>
      <c r="BP475" s="51" t="n">
        <f aca="false">EOMONTH(BO475,1)</f>
        <v>36038</v>
      </c>
      <c r="BQ475" s="51" t="n">
        <f aca="false">EOMONTH(BP475,1)</f>
        <v>36068</v>
      </c>
      <c r="BR475" s="51" t="n">
        <f aca="false">EOMONTH(BQ475,1)</f>
        <v>36099</v>
      </c>
      <c r="BS475" s="51" t="n">
        <f aca="false">EOMONTH(BR475,1)</f>
        <v>36129</v>
      </c>
      <c r="BT475" s="51" t="n">
        <f aca="false">EOMONTH(BS475,1)</f>
        <v>36160</v>
      </c>
      <c r="BU475" s="51" t="n">
        <f aca="false">EOMONTH(BT475,1)</f>
        <v>36191</v>
      </c>
      <c r="BV475" s="51" t="n">
        <f aca="false">EOMONTH(BU475,1)</f>
        <v>36219</v>
      </c>
      <c r="BW475" s="51" t="n">
        <f aca="false">EOMONTH(BV475,1)</f>
        <v>36250</v>
      </c>
      <c r="BX475" s="52"/>
      <c r="BZ475" s="34" t="e">
        <f aca="false">MATCH(C475,Curves!$C$12:$C$433,0)</f>
        <v>#N/A</v>
      </c>
      <c r="CA475" s="34" t="n">
        <f aca="false">MATCH(CONCATENATE("NG ",TEXT($BM475,"mmm-yyyy")),Curves!$11:$11,0)</f>
        <v>20</v>
      </c>
      <c r="CB475" s="34" t="n">
        <f aca="false">MATCH(CONCATENATE("B ",TEXT($BM475,"mmm-yyyy")),Curves!$11:$11,0)</f>
        <v>8</v>
      </c>
      <c r="CC475" s="34" t="n">
        <f aca="false">MATCH(CONCATENATE("DISC ",TEXT($BM475,"mmm-yyyy")),Curves!$11:$11,0)</f>
        <v>32</v>
      </c>
      <c r="CD475" s="34"/>
      <c r="CE475" s="34" t="n">
        <f aca="false">MATCH(CONCATENATE("NG ",TEXT($BN475,"mmm-yyyy")),Curves!$11:$11,0)</f>
        <v>21</v>
      </c>
      <c r="CF475" s="34" t="n">
        <f aca="false">MATCH(CONCATENATE("B ",TEXT($BN475,"mmm-yyyy")),Curves!$11:$11,0)</f>
        <v>9</v>
      </c>
      <c r="CG475" s="34" t="n">
        <f aca="false">MATCH(CONCATENATE("DISC ",TEXT($BN475,"mmm-yyyy")),Curves!$11:$11,0)</f>
        <v>33</v>
      </c>
      <c r="CH475" s="34"/>
      <c r="CI475" s="34" t="n">
        <f aca="false">MATCH(CONCATENATE("NG ",TEXT($BO475,"mmm-yyyy")),Curves!$11:$11,0)</f>
        <v>22</v>
      </c>
      <c r="CJ475" s="34" t="n">
        <f aca="false">MATCH(CONCATENATE("B ",TEXT($BO475,"mmm-yyyy")),Curves!$11:$11,0)</f>
        <v>10</v>
      </c>
      <c r="CK475" s="34" t="n">
        <f aca="false">MATCH(CONCATENATE("DISC ",TEXT($BO475,"mmm-yyyy")),Curves!$11:$11,0)</f>
        <v>34</v>
      </c>
      <c r="CL475" s="34"/>
      <c r="CM475" s="34" t="n">
        <f aca="false">MATCH(CONCATENATE("NG ",TEXT($BP475,"mmm-yyyy")),Curves!$11:$11,0)</f>
        <v>23</v>
      </c>
      <c r="CN475" s="34" t="n">
        <f aca="false">MATCH(CONCATENATE("B ",TEXT($BP475,"mmm-yyyy")),Curves!$11:$11,0)</f>
        <v>11</v>
      </c>
      <c r="CO475" s="34" t="n">
        <f aca="false">MATCH(CONCATENATE("DISC ",TEXT($BP475,"mmm-yyyy")),Curves!$11:$11,0)</f>
        <v>35</v>
      </c>
      <c r="CP475" s="34"/>
      <c r="CQ475" s="34" t="n">
        <f aca="false">MATCH(CONCATENATE("NG ",TEXT($BQ475,"mmm-yyyy")),Curves!$11:$11,0)</f>
        <v>24</v>
      </c>
      <c r="CR475" s="34" t="n">
        <f aca="false">MATCH(CONCATENATE("B ",TEXT($BQ475,"mmm-yyyy")),Curves!$11:$11,0)</f>
        <v>12</v>
      </c>
      <c r="CS475" s="34" t="n">
        <f aca="false">MATCH(CONCATENATE("DISC ",TEXT($BQ475,"mmm-yyyy")),Curves!$11:$11,0)</f>
        <v>36</v>
      </c>
      <c r="CT475" s="34"/>
      <c r="CU475" s="34" t="n">
        <f aca="false">MATCH(CONCATENATE("NG ",TEXT($BR475,"mmm-yyyy")),Curves!$11:$11,0)</f>
        <v>25</v>
      </c>
      <c r="CV475" s="34" t="n">
        <f aca="false">MATCH(CONCATENATE("B ",TEXT($BR475,"mmm-yyyy")),Curves!$11:$11,0)</f>
        <v>13</v>
      </c>
      <c r="CW475" s="34" t="n">
        <f aca="false">MATCH(CONCATENATE("DISC ",TEXT($BR475,"mmm-yyyy")),Curves!$11:$11,0)</f>
        <v>37</v>
      </c>
      <c r="CX475" s="34"/>
      <c r="CY475" s="34" t="n">
        <f aca="false">MATCH(CONCATENATE("NG ",TEXT($BS475,"mmm-yyyy")),Curves!$11:$11,0)</f>
        <v>26</v>
      </c>
      <c r="CZ475" s="34" t="n">
        <f aca="false">MATCH(CONCATENATE("B ",TEXT($BS475,"mmm-yyyy")),Curves!$11:$11,0)</f>
        <v>14</v>
      </c>
      <c r="DA475" s="34" t="n">
        <f aca="false">MATCH(CONCATENATE("DISC ",TEXT($BS475,"mmm-yyyy")),Curves!$11:$11,0)</f>
        <v>38</v>
      </c>
      <c r="DB475" s="34"/>
      <c r="DC475" s="34" t="n">
        <f aca="false">MATCH(CONCATENATE("NG ",TEXT($BT475,"mmm-yyyy")),Curves!$11:$11,0)</f>
        <v>27</v>
      </c>
      <c r="DD475" s="34" t="n">
        <f aca="false">MATCH(CONCATENATE("B ",TEXT($BT475,"mmm-yyyy")),Curves!$11:$11,0)</f>
        <v>15</v>
      </c>
      <c r="DE475" s="34" t="n">
        <f aca="false">MATCH(CONCATENATE("DISC ",TEXT($BT475,"mmm-yyyy")),Curves!$11:$11,0)</f>
        <v>39</v>
      </c>
      <c r="DF475" s="34"/>
      <c r="DG475" s="34" t="n">
        <f aca="false">MATCH(CONCATENATE("NG ",TEXT($BU475,"mmm-yyyy")),Curves!$11:$11,0)</f>
        <v>28</v>
      </c>
      <c r="DH475" s="34" t="n">
        <f aca="false">MATCH(CONCATENATE("B ",TEXT($BU475,"mmm-yyyy")),Curves!$11:$11,0)</f>
        <v>16</v>
      </c>
      <c r="DI475" s="34" t="n">
        <f aca="false">MATCH(CONCATENATE("DISC ",TEXT($BU475,"mmm-yyyy")),Curves!$11:$11,0)</f>
        <v>40</v>
      </c>
      <c r="DK475" s="34" t="n">
        <f aca="false">MATCH(CONCATENATE("NG ",TEXT($BV475,"mmm-yyyy")),Curves!$11:$11,0)</f>
        <v>29</v>
      </c>
      <c r="DL475" s="34" t="n">
        <f aca="false">MATCH(CONCATENATE("B ",TEXT($BV475,"mmm-yyyy")),Curves!$11:$11,0)</f>
        <v>17</v>
      </c>
      <c r="DM475" s="34" t="n">
        <f aca="false">MATCH(CONCATENATE("DISC ",TEXT($BV475,"mmm-yyyy")),Curves!$11:$11,0)</f>
        <v>41</v>
      </c>
      <c r="DO475" s="34" t="n">
        <f aca="false">MATCH(CONCATENATE("NG ",TEXT($BW475,"mmm-yyyy")),Curves!$11:$11,0)</f>
        <v>30</v>
      </c>
      <c r="DP475" s="34" t="n">
        <f aca="false">MATCH(CONCATENATE("B ",TEXT($BW475,"mmm-yyyy")),Curves!$11:$11,0)</f>
        <v>18</v>
      </c>
      <c r="DQ475" s="34" t="n">
        <f aca="false">MATCH(CONCATENATE("DISC ",TEXT($BW475,"mmm-yyyy")),Curves!$11:$11,0)</f>
        <v>42</v>
      </c>
    </row>
    <row r="476" customFormat="false" ht="12.75" hidden="false" customHeight="false" outlineLevel="0" collapsed="false">
      <c r="B476" s="26" t="str">
        <f aca="false">IF(C476&lt;&gt;"",IF(C476&gt;=(WORKDAY(EOMONTH(C476,0)+1,-2)),EOMONTH(EOMONTH(C476,0)+1,0)+1,EOMONTH(C476,0)+1),"")</f>
        <v/>
      </c>
      <c r="C476" s="45" t="str">
        <f aca="false">IF(Curves!C485&lt;&gt;"",Curves!C485,"")</f>
        <v/>
      </c>
      <c r="D476" s="46"/>
      <c r="E476" s="47" t="e">
        <f aca="false">(T476+U476)*V476</f>
        <v>#N/A</v>
      </c>
      <c r="F476" s="47" t="e">
        <f aca="false">(X476+Y476)*Z476</f>
        <v>#N/A</v>
      </c>
      <c r="G476" s="47" t="e">
        <f aca="false">(AB476+AC476)*AD476</f>
        <v>#N/A</v>
      </c>
      <c r="H476" s="47" t="e">
        <f aca="false">(AF476+AG476)*AH476</f>
        <v>#N/A</v>
      </c>
      <c r="I476" s="47" t="e">
        <f aca="false">(AJ476+AK476)*AL476</f>
        <v>#N/A</v>
      </c>
      <c r="J476" s="47" t="e">
        <f aca="false">(AN476+AO476)*AP476</f>
        <v>#N/A</v>
      </c>
      <c r="K476" s="47" t="e">
        <f aca="false">(AR476+AS476)*AT476</f>
        <v>#N/A</v>
      </c>
      <c r="L476" s="47" t="e">
        <f aca="false">(AV476+AW476)*AX476</f>
        <v>#N/A</v>
      </c>
      <c r="M476" s="47" t="e">
        <f aca="false">(AZ476+BA476)*BB476</f>
        <v>#N/A</v>
      </c>
      <c r="N476" s="47" t="e">
        <f aca="false">(BD476+BE476)*BF476</f>
        <v>#N/A</v>
      </c>
      <c r="O476" s="48" t="e">
        <f aca="false">(BH476+BI476)*BJ476</f>
        <v>#N/A</v>
      </c>
      <c r="P476" s="49" t="e">
        <f aca="false">MAX(E476:O476)</f>
        <v>#N/A</v>
      </c>
      <c r="Q476" s="49" t="e">
        <f aca="false">MIN(O476)</f>
        <v>#N/A</v>
      </c>
      <c r="R476" s="50" t="e">
        <f aca="false">P476-Q476</f>
        <v>#N/A</v>
      </c>
      <c r="T476" s="31" t="e">
        <f aca="false">INDEX(Curves!$A$12:$AZ$907,$BZ476,CA476)</f>
        <v>#N/A</v>
      </c>
      <c r="U476" s="31" t="e">
        <f aca="false">INDEX(Curves!$A$12:$AZ$907,$BZ476,CB476)</f>
        <v>#N/A</v>
      </c>
      <c r="V476" s="31" t="e">
        <f aca="false">INDEX(Curves!$A$12:$AZ$907,$BZ476,CC476)</f>
        <v>#N/A</v>
      </c>
      <c r="W476" s="31"/>
      <c r="X476" s="31" t="e">
        <f aca="false">INDEX(Curves!$A$12:$AZ$907,$BZ476,CE476)</f>
        <v>#N/A</v>
      </c>
      <c r="Y476" s="31" t="e">
        <f aca="false">INDEX(Curves!$A$12:$AZ$907,$BZ476,CF476)</f>
        <v>#N/A</v>
      </c>
      <c r="Z476" s="31" t="e">
        <f aca="false">INDEX(Curves!$A$12:$AZ$907,$BZ476,CG476)</f>
        <v>#N/A</v>
      </c>
      <c r="AA476" s="31"/>
      <c r="AB476" s="31" t="e">
        <f aca="false">INDEX(Curves!$A$12:$AZ$907,$BZ476,CI476)</f>
        <v>#N/A</v>
      </c>
      <c r="AC476" s="31" t="e">
        <f aca="false">INDEX(Curves!$A$12:$AZ$907,$BZ476,CJ476)</f>
        <v>#N/A</v>
      </c>
      <c r="AD476" s="31" t="e">
        <f aca="false">INDEX(Curves!$A$12:$AZ$907,$BZ476,CK476)</f>
        <v>#N/A</v>
      </c>
      <c r="AE476" s="31"/>
      <c r="AF476" s="31" t="e">
        <f aca="false">INDEX(Curves!$A$12:$AZ$907,$BZ476,CM476)</f>
        <v>#N/A</v>
      </c>
      <c r="AG476" s="31" t="e">
        <f aca="false">INDEX(Curves!$A$12:$AZ$907,$BZ476,CN476)</f>
        <v>#N/A</v>
      </c>
      <c r="AH476" s="31" t="e">
        <f aca="false">INDEX(Curves!$A$12:$AZ$907,$BZ476,CO476)</f>
        <v>#N/A</v>
      </c>
      <c r="AI476" s="31"/>
      <c r="AJ476" s="31" t="e">
        <f aca="false">INDEX(Curves!$A$12:$AZ$907,$BZ476,CQ476)</f>
        <v>#N/A</v>
      </c>
      <c r="AK476" s="31" t="e">
        <f aca="false">INDEX(Curves!$A$12:$AZ$907,$BZ476,CR476)</f>
        <v>#N/A</v>
      </c>
      <c r="AL476" s="31" t="e">
        <f aca="false">INDEX(Curves!$A$12:$AZ$907,$BZ476,CS476)</f>
        <v>#N/A</v>
      </c>
      <c r="AM476" s="31"/>
      <c r="AN476" s="31" t="e">
        <f aca="false">INDEX(Curves!$A$12:$AZ$907,$BZ476,CU476)</f>
        <v>#N/A</v>
      </c>
      <c r="AO476" s="31" t="e">
        <f aca="false">INDEX(Curves!$A$12:$AZ$907,$BZ476,CV476)</f>
        <v>#N/A</v>
      </c>
      <c r="AP476" s="31" t="e">
        <f aca="false">INDEX(Curves!$A$12:$AZ$907,$BZ476,CW476)</f>
        <v>#N/A</v>
      </c>
      <c r="AQ476" s="31"/>
      <c r="AR476" s="31" t="e">
        <f aca="false">INDEX(Curves!$A$12:$AZ$907,$BZ476,CY476)</f>
        <v>#N/A</v>
      </c>
      <c r="AS476" s="31" t="e">
        <f aca="false">INDEX(Curves!$A$12:$AZ$907,$BZ476,CZ476)</f>
        <v>#N/A</v>
      </c>
      <c r="AT476" s="31" t="e">
        <f aca="false">INDEX(Curves!$A$12:$AZ$907,$BZ476,DA476)</f>
        <v>#N/A</v>
      </c>
      <c r="AU476" s="31"/>
      <c r="AV476" s="31" t="e">
        <f aca="false">INDEX(Curves!$A$12:$AZ$907,$BZ476,DC476)</f>
        <v>#N/A</v>
      </c>
      <c r="AW476" s="31" t="e">
        <f aca="false">INDEX(Curves!$A$12:$AZ$907,$BZ476,DD476)</f>
        <v>#N/A</v>
      </c>
      <c r="AX476" s="31" t="e">
        <f aca="false">INDEX(Curves!$A$12:$AZ$907,$BZ476,DE476)</f>
        <v>#N/A</v>
      </c>
      <c r="AY476" s="31"/>
      <c r="AZ476" s="31" t="e">
        <f aca="false">INDEX(Curves!$A$12:$AZ$907,$BZ476,DG476)</f>
        <v>#N/A</v>
      </c>
      <c r="BA476" s="31" t="e">
        <f aca="false">INDEX(Curves!$A$12:$AZ$907,$BZ476,DH476)</f>
        <v>#N/A</v>
      </c>
      <c r="BB476" s="31" t="e">
        <f aca="false">INDEX(Curves!$A$12:$AZ$907,$BZ476,DI476)</f>
        <v>#N/A</v>
      </c>
      <c r="BC476" s="31"/>
      <c r="BD476" s="31" t="e">
        <f aca="false">INDEX(Curves!$A$12:$AZ$907,$BZ476,DK476)</f>
        <v>#N/A</v>
      </c>
      <c r="BE476" s="31" t="e">
        <f aca="false">INDEX(Curves!$A$12:$AZ$907,$BZ476,DL476)</f>
        <v>#N/A</v>
      </c>
      <c r="BF476" s="31" t="e">
        <f aca="false">INDEX(Curves!$A$12:$AZ$907,$BZ476,DM476)</f>
        <v>#N/A</v>
      </c>
      <c r="BG476" s="31"/>
      <c r="BH476" s="31" t="e">
        <f aca="false">INDEX(Curves!$A$12:$AZ$907,$BZ476,DO476)</f>
        <v>#N/A</v>
      </c>
      <c r="BI476" s="31" t="e">
        <f aca="false">INDEX(Curves!$A$12:$AZ$907,$BZ476,DP476)</f>
        <v>#N/A</v>
      </c>
      <c r="BJ476" s="31" t="e">
        <f aca="false">INDEX(Curves!$A$12:$AZ$907,$BZ476,DQ476)</f>
        <v>#N/A</v>
      </c>
      <c r="BK476" s="0"/>
      <c r="BL476" s="0"/>
      <c r="BM476" s="51" t="n">
        <f aca="false">BM475</f>
        <v>35916</v>
      </c>
      <c r="BN476" s="51" t="n">
        <f aca="false">EOMONTH(BM476,1)</f>
        <v>35976</v>
      </c>
      <c r="BO476" s="51" t="n">
        <f aca="false">EOMONTH(BN476,1)</f>
        <v>36007</v>
      </c>
      <c r="BP476" s="51" t="n">
        <f aca="false">EOMONTH(BO476,1)</f>
        <v>36038</v>
      </c>
      <c r="BQ476" s="51" t="n">
        <f aca="false">EOMONTH(BP476,1)</f>
        <v>36068</v>
      </c>
      <c r="BR476" s="51" t="n">
        <f aca="false">EOMONTH(BQ476,1)</f>
        <v>36099</v>
      </c>
      <c r="BS476" s="51" t="n">
        <f aca="false">EOMONTH(BR476,1)</f>
        <v>36129</v>
      </c>
      <c r="BT476" s="51" t="n">
        <f aca="false">EOMONTH(BS476,1)</f>
        <v>36160</v>
      </c>
      <c r="BU476" s="51" t="n">
        <f aca="false">EOMONTH(BT476,1)</f>
        <v>36191</v>
      </c>
      <c r="BV476" s="51" t="n">
        <f aca="false">EOMONTH(BU476,1)</f>
        <v>36219</v>
      </c>
      <c r="BW476" s="51" t="n">
        <f aca="false">EOMONTH(BV476,1)</f>
        <v>36250</v>
      </c>
      <c r="BX476" s="52"/>
      <c r="BZ476" s="34" t="e">
        <f aca="false">MATCH(C476,Curves!$C$12:$C$433,0)</f>
        <v>#N/A</v>
      </c>
      <c r="CA476" s="34" t="n">
        <f aca="false">MATCH(CONCATENATE("NG ",TEXT($BM476,"mmm-yyyy")),Curves!$11:$11,0)</f>
        <v>20</v>
      </c>
      <c r="CB476" s="34" t="n">
        <f aca="false">MATCH(CONCATENATE("B ",TEXT($BM476,"mmm-yyyy")),Curves!$11:$11,0)</f>
        <v>8</v>
      </c>
      <c r="CC476" s="34" t="n">
        <f aca="false">MATCH(CONCATENATE("DISC ",TEXT($BM476,"mmm-yyyy")),Curves!$11:$11,0)</f>
        <v>32</v>
      </c>
      <c r="CD476" s="34"/>
      <c r="CE476" s="34" t="n">
        <f aca="false">MATCH(CONCATENATE("NG ",TEXT($BN476,"mmm-yyyy")),Curves!$11:$11,0)</f>
        <v>21</v>
      </c>
      <c r="CF476" s="34" t="n">
        <f aca="false">MATCH(CONCATENATE("B ",TEXT($BN476,"mmm-yyyy")),Curves!$11:$11,0)</f>
        <v>9</v>
      </c>
      <c r="CG476" s="34" t="n">
        <f aca="false">MATCH(CONCATENATE("DISC ",TEXT($BN476,"mmm-yyyy")),Curves!$11:$11,0)</f>
        <v>33</v>
      </c>
      <c r="CH476" s="34"/>
      <c r="CI476" s="34" t="n">
        <f aca="false">MATCH(CONCATENATE("NG ",TEXT($BO476,"mmm-yyyy")),Curves!$11:$11,0)</f>
        <v>22</v>
      </c>
      <c r="CJ476" s="34" t="n">
        <f aca="false">MATCH(CONCATENATE("B ",TEXT($BO476,"mmm-yyyy")),Curves!$11:$11,0)</f>
        <v>10</v>
      </c>
      <c r="CK476" s="34" t="n">
        <f aca="false">MATCH(CONCATENATE("DISC ",TEXT($BO476,"mmm-yyyy")),Curves!$11:$11,0)</f>
        <v>34</v>
      </c>
      <c r="CL476" s="34"/>
      <c r="CM476" s="34" t="n">
        <f aca="false">MATCH(CONCATENATE("NG ",TEXT($BP476,"mmm-yyyy")),Curves!$11:$11,0)</f>
        <v>23</v>
      </c>
      <c r="CN476" s="34" t="n">
        <f aca="false">MATCH(CONCATENATE("B ",TEXT($BP476,"mmm-yyyy")),Curves!$11:$11,0)</f>
        <v>11</v>
      </c>
      <c r="CO476" s="34" t="n">
        <f aca="false">MATCH(CONCATENATE("DISC ",TEXT($BP476,"mmm-yyyy")),Curves!$11:$11,0)</f>
        <v>35</v>
      </c>
      <c r="CP476" s="34"/>
      <c r="CQ476" s="34" t="n">
        <f aca="false">MATCH(CONCATENATE("NG ",TEXT($BQ476,"mmm-yyyy")),Curves!$11:$11,0)</f>
        <v>24</v>
      </c>
      <c r="CR476" s="34" t="n">
        <f aca="false">MATCH(CONCATENATE("B ",TEXT($BQ476,"mmm-yyyy")),Curves!$11:$11,0)</f>
        <v>12</v>
      </c>
      <c r="CS476" s="34" t="n">
        <f aca="false">MATCH(CONCATENATE("DISC ",TEXT($BQ476,"mmm-yyyy")),Curves!$11:$11,0)</f>
        <v>36</v>
      </c>
      <c r="CT476" s="34"/>
      <c r="CU476" s="34" t="n">
        <f aca="false">MATCH(CONCATENATE("NG ",TEXT($BR476,"mmm-yyyy")),Curves!$11:$11,0)</f>
        <v>25</v>
      </c>
      <c r="CV476" s="34" t="n">
        <f aca="false">MATCH(CONCATENATE("B ",TEXT($BR476,"mmm-yyyy")),Curves!$11:$11,0)</f>
        <v>13</v>
      </c>
      <c r="CW476" s="34" t="n">
        <f aca="false">MATCH(CONCATENATE("DISC ",TEXT($BR476,"mmm-yyyy")),Curves!$11:$11,0)</f>
        <v>37</v>
      </c>
      <c r="CX476" s="34"/>
      <c r="CY476" s="34" t="n">
        <f aca="false">MATCH(CONCATENATE("NG ",TEXT($BS476,"mmm-yyyy")),Curves!$11:$11,0)</f>
        <v>26</v>
      </c>
      <c r="CZ476" s="34" t="n">
        <f aca="false">MATCH(CONCATENATE("B ",TEXT($BS476,"mmm-yyyy")),Curves!$11:$11,0)</f>
        <v>14</v>
      </c>
      <c r="DA476" s="34" t="n">
        <f aca="false">MATCH(CONCATENATE("DISC ",TEXT($BS476,"mmm-yyyy")),Curves!$11:$11,0)</f>
        <v>38</v>
      </c>
      <c r="DB476" s="34"/>
      <c r="DC476" s="34" t="n">
        <f aca="false">MATCH(CONCATENATE("NG ",TEXT($BT476,"mmm-yyyy")),Curves!$11:$11,0)</f>
        <v>27</v>
      </c>
      <c r="DD476" s="34" t="n">
        <f aca="false">MATCH(CONCATENATE("B ",TEXT($BT476,"mmm-yyyy")),Curves!$11:$11,0)</f>
        <v>15</v>
      </c>
      <c r="DE476" s="34" t="n">
        <f aca="false">MATCH(CONCATENATE("DISC ",TEXT($BT476,"mmm-yyyy")),Curves!$11:$11,0)</f>
        <v>39</v>
      </c>
      <c r="DF476" s="34"/>
      <c r="DG476" s="34" t="n">
        <f aca="false">MATCH(CONCATENATE("NG ",TEXT($BU476,"mmm-yyyy")),Curves!$11:$11,0)</f>
        <v>28</v>
      </c>
      <c r="DH476" s="34" t="n">
        <f aca="false">MATCH(CONCATENATE("B ",TEXT($BU476,"mmm-yyyy")),Curves!$11:$11,0)</f>
        <v>16</v>
      </c>
      <c r="DI476" s="34" t="n">
        <f aca="false">MATCH(CONCATENATE("DISC ",TEXT($BU476,"mmm-yyyy")),Curves!$11:$11,0)</f>
        <v>40</v>
      </c>
      <c r="DK476" s="34" t="n">
        <f aca="false">MATCH(CONCATENATE("NG ",TEXT($BV476,"mmm-yyyy")),Curves!$11:$11,0)</f>
        <v>29</v>
      </c>
      <c r="DL476" s="34" t="n">
        <f aca="false">MATCH(CONCATENATE("B ",TEXT($BV476,"mmm-yyyy")),Curves!$11:$11,0)</f>
        <v>17</v>
      </c>
      <c r="DM476" s="34" t="n">
        <f aca="false">MATCH(CONCATENATE("DISC ",TEXT($BV476,"mmm-yyyy")),Curves!$11:$11,0)</f>
        <v>41</v>
      </c>
      <c r="DO476" s="34" t="n">
        <f aca="false">MATCH(CONCATENATE("NG ",TEXT($BW476,"mmm-yyyy")),Curves!$11:$11,0)</f>
        <v>30</v>
      </c>
      <c r="DP476" s="34" t="n">
        <f aca="false">MATCH(CONCATENATE("B ",TEXT($BW476,"mmm-yyyy")),Curves!$11:$11,0)</f>
        <v>18</v>
      </c>
      <c r="DQ476" s="34" t="n">
        <f aca="false">MATCH(CONCATENATE("DISC ",TEXT($BW476,"mmm-yyyy")),Curves!$11:$11,0)</f>
        <v>42</v>
      </c>
    </row>
    <row r="477" customFormat="false" ht="12.75" hidden="false" customHeight="false" outlineLevel="0" collapsed="false">
      <c r="B477" s="26" t="str">
        <f aca="false">IF(C477&lt;&gt;"",IF(C477&gt;=(WORKDAY(EOMONTH(C477,0)+1,-2)),EOMONTH(EOMONTH(C477,0)+1,0)+1,EOMONTH(C477,0)+1),"")</f>
        <v/>
      </c>
      <c r="C477" s="45" t="str">
        <f aca="false">IF(Curves!C486&lt;&gt;"",Curves!C486,"")</f>
        <v/>
      </c>
      <c r="D477" s="46"/>
      <c r="E477" s="47" t="e">
        <f aca="false">(T477+U477)*V477</f>
        <v>#N/A</v>
      </c>
      <c r="F477" s="47" t="e">
        <f aca="false">(X477+Y477)*Z477</f>
        <v>#N/A</v>
      </c>
      <c r="G477" s="47" t="e">
        <f aca="false">(AB477+AC477)*AD477</f>
        <v>#N/A</v>
      </c>
      <c r="H477" s="47" t="e">
        <f aca="false">(AF477+AG477)*AH477</f>
        <v>#N/A</v>
      </c>
      <c r="I477" s="47" t="e">
        <f aca="false">(AJ477+AK477)*AL477</f>
        <v>#N/A</v>
      </c>
      <c r="J477" s="47" t="e">
        <f aca="false">(AN477+AO477)*AP477</f>
        <v>#N/A</v>
      </c>
      <c r="K477" s="47" t="e">
        <f aca="false">(AR477+AS477)*AT477</f>
        <v>#N/A</v>
      </c>
      <c r="L477" s="47" t="e">
        <f aca="false">(AV477+AW477)*AX477</f>
        <v>#N/A</v>
      </c>
      <c r="M477" s="47" t="e">
        <f aca="false">(AZ477+BA477)*BB477</f>
        <v>#N/A</v>
      </c>
      <c r="N477" s="47" t="e">
        <f aca="false">(BD477+BE477)*BF477</f>
        <v>#N/A</v>
      </c>
      <c r="O477" s="48" t="e">
        <f aca="false">(BH477+BI477)*BJ477</f>
        <v>#N/A</v>
      </c>
      <c r="P477" s="49" t="e">
        <f aca="false">MAX(E477:O477)</f>
        <v>#N/A</v>
      </c>
      <c r="Q477" s="49" t="e">
        <f aca="false">MIN(O477)</f>
        <v>#N/A</v>
      </c>
      <c r="R477" s="50" t="e">
        <f aca="false">P477-Q477</f>
        <v>#N/A</v>
      </c>
      <c r="T477" s="31" t="e">
        <f aca="false">INDEX(Curves!$A$12:$AZ$907,$BZ477,CA477)</f>
        <v>#N/A</v>
      </c>
      <c r="U477" s="31" t="e">
        <f aca="false">INDEX(Curves!$A$12:$AZ$907,$BZ477,CB477)</f>
        <v>#N/A</v>
      </c>
      <c r="V477" s="31" t="e">
        <f aca="false">INDEX(Curves!$A$12:$AZ$907,$BZ477,CC477)</f>
        <v>#N/A</v>
      </c>
      <c r="W477" s="31"/>
      <c r="X477" s="31" t="e">
        <f aca="false">INDEX(Curves!$A$12:$AZ$907,$BZ477,CE477)</f>
        <v>#N/A</v>
      </c>
      <c r="Y477" s="31" t="e">
        <f aca="false">INDEX(Curves!$A$12:$AZ$907,$BZ477,CF477)</f>
        <v>#N/A</v>
      </c>
      <c r="Z477" s="31" t="e">
        <f aca="false">INDEX(Curves!$A$12:$AZ$907,$BZ477,CG477)</f>
        <v>#N/A</v>
      </c>
      <c r="AA477" s="31"/>
      <c r="AB477" s="31" t="e">
        <f aca="false">INDEX(Curves!$A$12:$AZ$907,$BZ477,CI477)</f>
        <v>#N/A</v>
      </c>
      <c r="AC477" s="31" t="e">
        <f aca="false">INDEX(Curves!$A$12:$AZ$907,$BZ477,CJ477)</f>
        <v>#N/A</v>
      </c>
      <c r="AD477" s="31" t="e">
        <f aca="false">INDEX(Curves!$A$12:$AZ$907,$BZ477,CK477)</f>
        <v>#N/A</v>
      </c>
      <c r="AE477" s="31"/>
      <c r="AF477" s="31" t="e">
        <f aca="false">INDEX(Curves!$A$12:$AZ$907,$BZ477,CM477)</f>
        <v>#N/A</v>
      </c>
      <c r="AG477" s="31" t="e">
        <f aca="false">INDEX(Curves!$A$12:$AZ$907,$BZ477,CN477)</f>
        <v>#N/A</v>
      </c>
      <c r="AH477" s="31" t="e">
        <f aca="false">INDEX(Curves!$A$12:$AZ$907,$BZ477,CO477)</f>
        <v>#N/A</v>
      </c>
      <c r="AI477" s="31"/>
      <c r="AJ477" s="31" t="e">
        <f aca="false">INDEX(Curves!$A$12:$AZ$907,$BZ477,CQ477)</f>
        <v>#N/A</v>
      </c>
      <c r="AK477" s="31" t="e">
        <f aca="false">INDEX(Curves!$A$12:$AZ$907,$BZ477,CR477)</f>
        <v>#N/A</v>
      </c>
      <c r="AL477" s="31" t="e">
        <f aca="false">INDEX(Curves!$A$12:$AZ$907,$BZ477,CS477)</f>
        <v>#N/A</v>
      </c>
      <c r="AM477" s="31"/>
      <c r="AN477" s="31" t="e">
        <f aca="false">INDEX(Curves!$A$12:$AZ$907,$BZ477,CU477)</f>
        <v>#N/A</v>
      </c>
      <c r="AO477" s="31" t="e">
        <f aca="false">INDEX(Curves!$A$12:$AZ$907,$BZ477,CV477)</f>
        <v>#N/A</v>
      </c>
      <c r="AP477" s="31" t="e">
        <f aca="false">INDEX(Curves!$A$12:$AZ$907,$BZ477,CW477)</f>
        <v>#N/A</v>
      </c>
      <c r="AQ477" s="31"/>
      <c r="AR477" s="31" t="e">
        <f aca="false">INDEX(Curves!$A$12:$AZ$907,$BZ477,CY477)</f>
        <v>#N/A</v>
      </c>
      <c r="AS477" s="31" t="e">
        <f aca="false">INDEX(Curves!$A$12:$AZ$907,$BZ477,CZ477)</f>
        <v>#N/A</v>
      </c>
      <c r="AT477" s="31" t="e">
        <f aca="false">INDEX(Curves!$A$12:$AZ$907,$BZ477,DA477)</f>
        <v>#N/A</v>
      </c>
      <c r="AU477" s="31"/>
      <c r="AV477" s="31" t="e">
        <f aca="false">INDEX(Curves!$A$12:$AZ$907,$BZ477,DC477)</f>
        <v>#N/A</v>
      </c>
      <c r="AW477" s="31" t="e">
        <f aca="false">INDEX(Curves!$A$12:$AZ$907,$BZ477,DD477)</f>
        <v>#N/A</v>
      </c>
      <c r="AX477" s="31" t="e">
        <f aca="false">INDEX(Curves!$A$12:$AZ$907,$BZ477,DE477)</f>
        <v>#N/A</v>
      </c>
      <c r="AY477" s="31"/>
      <c r="AZ477" s="31" t="e">
        <f aca="false">INDEX(Curves!$A$12:$AZ$907,$BZ477,DG477)</f>
        <v>#N/A</v>
      </c>
      <c r="BA477" s="31" t="e">
        <f aca="false">INDEX(Curves!$A$12:$AZ$907,$BZ477,DH477)</f>
        <v>#N/A</v>
      </c>
      <c r="BB477" s="31" t="e">
        <f aca="false">INDEX(Curves!$A$12:$AZ$907,$BZ477,DI477)</f>
        <v>#N/A</v>
      </c>
      <c r="BC477" s="31"/>
      <c r="BD477" s="31" t="e">
        <f aca="false">INDEX(Curves!$A$12:$AZ$907,$BZ477,DK477)</f>
        <v>#N/A</v>
      </c>
      <c r="BE477" s="31" t="e">
        <f aca="false">INDEX(Curves!$A$12:$AZ$907,$BZ477,DL477)</f>
        <v>#N/A</v>
      </c>
      <c r="BF477" s="31" t="e">
        <f aca="false">INDEX(Curves!$A$12:$AZ$907,$BZ477,DM477)</f>
        <v>#N/A</v>
      </c>
      <c r="BG477" s="31"/>
      <c r="BH477" s="31" t="e">
        <f aca="false">INDEX(Curves!$A$12:$AZ$907,$BZ477,DO477)</f>
        <v>#N/A</v>
      </c>
      <c r="BI477" s="31" t="e">
        <f aca="false">INDEX(Curves!$A$12:$AZ$907,$BZ477,DP477)</f>
        <v>#N/A</v>
      </c>
      <c r="BJ477" s="31" t="e">
        <f aca="false">INDEX(Curves!$A$12:$AZ$907,$BZ477,DQ477)</f>
        <v>#N/A</v>
      </c>
      <c r="BK477" s="0"/>
      <c r="BL477" s="0"/>
      <c r="BM477" s="51" t="n">
        <f aca="false">BM476</f>
        <v>35916</v>
      </c>
      <c r="BN477" s="51" t="n">
        <f aca="false">EOMONTH(BM477,1)</f>
        <v>35976</v>
      </c>
      <c r="BO477" s="51" t="n">
        <f aca="false">EOMONTH(BN477,1)</f>
        <v>36007</v>
      </c>
      <c r="BP477" s="51" t="n">
        <f aca="false">EOMONTH(BO477,1)</f>
        <v>36038</v>
      </c>
      <c r="BQ477" s="51" t="n">
        <f aca="false">EOMONTH(BP477,1)</f>
        <v>36068</v>
      </c>
      <c r="BR477" s="51" t="n">
        <f aca="false">EOMONTH(BQ477,1)</f>
        <v>36099</v>
      </c>
      <c r="BS477" s="51" t="n">
        <f aca="false">EOMONTH(BR477,1)</f>
        <v>36129</v>
      </c>
      <c r="BT477" s="51" t="n">
        <f aca="false">EOMONTH(BS477,1)</f>
        <v>36160</v>
      </c>
      <c r="BU477" s="51" t="n">
        <f aca="false">EOMONTH(BT477,1)</f>
        <v>36191</v>
      </c>
      <c r="BV477" s="51" t="n">
        <f aca="false">EOMONTH(BU477,1)</f>
        <v>36219</v>
      </c>
      <c r="BW477" s="51" t="n">
        <f aca="false">EOMONTH(BV477,1)</f>
        <v>36250</v>
      </c>
      <c r="BX477" s="52"/>
      <c r="BZ477" s="34" t="e">
        <f aca="false">MATCH(C477,Curves!$C$12:$C$433,0)</f>
        <v>#N/A</v>
      </c>
      <c r="CA477" s="34" t="n">
        <f aca="false">MATCH(CONCATENATE("NG ",TEXT($BM477,"mmm-yyyy")),Curves!$11:$11,0)</f>
        <v>20</v>
      </c>
      <c r="CB477" s="34" t="n">
        <f aca="false">MATCH(CONCATENATE("B ",TEXT($BM477,"mmm-yyyy")),Curves!$11:$11,0)</f>
        <v>8</v>
      </c>
      <c r="CC477" s="34" t="n">
        <f aca="false">MATCH(CONCATENATE("DISC ",TEXT($BM477,"mmm-yyyy")),Curves!$11:$11,0)</f>
        <v>32</v>
      </c>
      <c r="CD477" s="34"/>
      <c r="CE477" s="34" t="n">
        <f aca="false">MATCH(CONCATENATE("NG ",TEXT($BN477,"mmm-yyyy")),Curves!$11:$11,0)</f>
        <v>21</v>
      </c>
      <c r="CF477" s="34" t="n">
        <f aca="false">MATCH(CONCATENATE("B ",TEXT($BN477,"mmm-yyyy")),Curves!$11:$11,0)</f>
        <v>9</v>
      </c>
      <c r="CG477" s="34" t="n">
        <f aca="false">MATCH(CONCATENATE("DISC ",TEXT($BN477,"mmm-yyyy")),Curves!$11:$11,0)</f>
        <v>33</v>
      </c>
      <c r="CH477" s="34"/>
      <c r="CI477" s="34" t="n">
        <f aca="false">MATCH(CONCATENATE("NG ",TEXT($BO477,"mmm-yyyy")),Curves!$11:$11,0)</f>
        <v>22</v>
      </c>
      <c r="CJ477" s="34" t="n">
        <f aca="false">MATCH(CONCATENATE("B ",TEXT($BO477,"mmm-yyyy")),Curves!$11:$11,0)</f>
        <v>10</v>
      </c>
      <c r="CK477" s="34" t="n">
        <f aca="false">MATCH(CONCATENATE("DISC ",TEXT($BO477,"mmm-yyyy")),Curves!$11:$11,0)</f>
        <v>34</v>
      </c>
      <c r="CL477" s="34"/>
      <c r="CM477" s="34" t="n">
        <f aca="false">MATCH(CONCATENATE("NG ",TEXT($BP477,"mmm-yyyy")),Curves!$11:$11,0)</f>
        <v>23</v>
      </c>
      <c r="CN477" s="34" t="n">
        <f aca="false">MATCH(CONCATENATE("B ",TEXT($BP477,"mmm-yyyy")),Curves!$11:$11,0)</f>
        <v>11</v>
      </c>
      <c r="CO477" s="34" t="n">
        <f aca="false">MATCH(CONCATENATE("DISC ",TEXT($BP477,"mmm-yyyy")),Curves!$11:$11,0)</f>
        <v>35</v>
      </c>
      <c r="CP477" s="34"/>
      <c r="CQ477" s="34" t="n">
        <f aca="false">MATCH(CONCATENATE("NG ",TEXT($BQ477,"mmm-yyyy")),Curves!$11:$11,0)</f>
        <v>24</v>
      </c>
      <c r="CR477" s="34" t="n">
        <f aca="false">MATCH(CONCATENATE("B ",TEXT($BQ477,"mmm-yyyy")),Curves!$11:$11,0)</f>
        <v>12</v>
      </c>
      <c r="CS477" s="34" t="n">
        <f aca="false">MATCH(CONCATENATE("DISC ",TEXT($BQ477,"mmm-yyyy")),Curves!$11:$11,0)</f>
        <v>36</v>
      </c>
      <c r="CT477" s="34"/>
      <c r="CU477" s="34" t="n">
        <f aca="false">MATCH(CONCATENATE("NG ",TEXT($BR477,"mmm-yyyy")),Curves!$11:$11,0)</f>
        <v>25</v>
      </c>
      <c r="CV477" s="34" t="n">
        <f aca="false">MATCH(CONCATENATE("B ",TEXT($BR477,"mmm-yyyy")),Curves!$11:$11,0)</f>
        <v>13</v>
      </c>
      <c r="CW477" s="34" t="n">
        <f aca="false">MATCH(CONCATENATE("DISC ",TEXT($BR477,"mmm-yyyy")),Curves!$11:$11,0)</f>
        <v>37</v>
      </c>
      <c r="CX477" s="34"/>
      <c r="CY477" s="34" t="n">
        <f aca="false">MATCH(CONCATENATE("NG ",TEXT($BS477,"mmm-yyyy")),Curves!$11:$11,0)</f>
        <v>26</v>
      </c>
      <c r="CZ477" s="34" t="n">
        <f aca="false">MATCH(CONCATENATE("B ",TEXT($BS477,"mmm-yyyy")),Curves!$11:$11,0)</f>
        <v>14</v>
      </c>
      <c r="DA477" s="34" t="n">
        <f aca="false">MATCH(CONCATENATE("DISC ",TEXT($BS477,"mmm-yyyy")),Curves!$11:$11,0)</f>
        <v>38</v>
      </c>
      <c r="DB477" s="34"/>
      <c r="DC477" s="34" t="n">
        <f aca="false">MATCH(CONCATENATE("NG ",TEXT($BT477,"mmm-yyyy")),Curves!$11:$11,0)</f>
        <v>27</v>
      </c>
      <c r="DD477" s="34" t="n">
        <f aca="false">MATCH(CONCATENATE("B ",TEXT($BT477,"mmm-yyyy")),Curves!$11:$11,0)</f>
        <v>15</v>
      </c>
      <c r="DE477" s="34" t="n">
        <f aca="false">MATCH(CONCATENATE("DISC ",TEXT($BT477,"mmm-yyyy")),Curves!$11:$11,0)</f>
        <v>39</v>
      </c>
      <c r="DF477" s="34"/>
      <c r="DG477" s="34" t="n">
        <f aca="false">MATCH(CONCATENATE("NG ",TEXT($BU477,"mmm-yyyy")),Curves!$11:$11,0)</f>
        <v>28</v>
      </c>
      <c r="DH477" s="34" t="n">
        <f aca="false">MATCH(CONCATENATE("B ",TEXT($BU477,"mmm-yyyy")),Curves!$11:$11,0)</f>
        <v>16</v>
      </c>
      <c r="DI477" s="34" t="n">
        <f aca="false">MATCH(CONCATENATE("DISC ",TEXT($BU477,"mmm-yyyy")),Curves!$11:$11,0)</f>
        <v>40</v>
      </c>
      <c r="DK477" s="34" t="n">
        <f aca="false">MATCH(CONCATENATE("NG ",TEXT($BV477,"mmm-yyyy")),Curves!$11:$11,0)</f>
        <v>29</v>
      </c>
      <c r="DL477" s="34" t="n">
        <f aca="false">MATCH(CONCATENATE("B ",TEXT($BV477,"mmm-yyyy")),Curves!$11:$11,0)</f>
        <v>17</v>
      </c>
      <c r="DM477" s="34" t="n">
        <f aca="false">MATCH(CONCATENATE("DISC ",TEXT($BV477,"mmm-yyyy")),Curves!$11:$11,0)</f>
        <v>41</v>
      </c>
      <c r="DO477" s="34" t="n">
        <f aca="false">MATCH(CONCATENATE("NG ",TEXT($BW477,"mmm-yyyy")),Curves!$11:$11,0)</f>
        <v>30</v>
      </c>
      <c r="DP477" s="34" t="n">
        <f aca="false">MATCH(CONCATENATE("B ",TEXT($BW477,"mmm-yyyy")),Curves!$11:$11,0)</f>
        <v>18</v>
      </c>
      <c r="DQ477" s="34" t="n">
        <f aca="false">MATCH(CONCATENATE("DISC ",TEXT($BW477,"mmm-yyyy")),Curves!$11:$11,0)</f>
        <v>42</v>
      </c>
    </row>
    <row r="478" customFormat="false" ht="12.75" hidden="false" customHeight="false" outlineLevel="0" collapsed="false">
      <c r="B478" s="26" t="str">
        <f aca="false">IF(C478&lt;&gt;"",IF(C478&gt;=(WORKDAY(EOMONTH(C478,0)+1,-2)),EOMONTH(EOMONTH(C478,0)+1,0)+1,EOMONTH(C478,0)+1),"")</f>
        <v/>
      </c>
      <c r="C478" s="45" t="str">
        <f aca="false">IF(Curves!C487&lt;&gt;"",Curves!C487,"")</f>
        <v/>
      </c>
      <c r="D478" s="46"/>
      <c r="E478" s="47" t="e">
        <f aca="false">(T478+U478)*V478</f>
        <v>#N/A</v>
      </c>
      <c r="F478" s="47" t="e">
        <f aca="false">(X478+Y478)*Z478</f>
        <v>#N/A</v>
      </c>
      <c r="G478" s="47" t="e">
        <f aca="false">(AB478+AC478)*AD478</f>
        <v>#N/A</v>
      </c>
      <c r="H478" s="47" t="e">
        <f aca="false">(AF478+AG478)*AH478</f>
        <v>#N/A</v>
      </c>
      <c r="I478" s="47" t="e">
        <f aca="false">(AJ478+AK478)*AL478</f>
        <v>#N/A</v>
      </c>
      <c r="J478" s="47" t="e">
        <f aca="false">(AN478+AO478)*AP478</f>
        <v>#N/A</v>
      </c>
      <c r="K478" s="47" t="e">
        <f aca="false">(AR478+AS478)*AT478</f>
        <v>#N/A</v>
      </c>
      <c r="L478" s="47" t="e">
        <f aca="false">(AV478+AW478)*AX478</f>
        <v>#N/A</v>
      </c>
      <c r="M478" s="47" t="e">
        <f aca="false">(AZ478+BA478)*BB478</f>
        <v>#N/A</v>
      </c>
      <c r="N478" s="47" t="e">
        <f aca="false">(BD478+BE478)*BF478</f>
        <v>#N/A</v>
      </c>
      <c r="O478" s="48" t="e">
        <f aca="false">(BH478+BI478)*BJ478</f>
        <v>#N/A</v>
      </c>
      <c r="P478" s="49" t="e">
        <f aca="false">MAX(E478:O478)</f>
        <v>#N/A</v>
      </c>
      <c r="Q478" s="49" t="e">
        <f aca="false">MIN(O478)</f>
        <v>#N/A</v>
      </c>
      <c r="R478" s="50" t="e">
        <f aca="false">P478-Q478</f>
        <v>#N/A</v>
      </c>
      <c r="T478" s="31" t="e">
        <f aca="false">INDEX(Curves!$A$12:$AZ$907,$BZ478,CA478)</f>
        <v>#N/A</v>
      </c>
      <c r="U478" s="31" t="e">
        <f aca="false">INDEX(Curves!$A$12:$AZ$907,$BZ478,CB478)</f>
        <v>#N/A</v>
      </c>
      <c r="V478" s="31" t="e">
        <f aca="false">INDEX(Curves!$A$12:$AZ$907,$BZ478,CC478)</f>
        <v>#N/A</v>
      </c>
      <c r="W478" s="31"/>
      <c r="X478" s="31" t="e">
        <f aca="false">INDEX(Curves!$A$12:$AZ$907,$BZ478,CE478)</f>
        <v>#N/A</v>
      </c>
      <c r="Y478" s="31" t="e">
        <f aca="false">INDEX(Curves!$A$12:$AZ$907,$BZ478,CF478)</f>
        <v>#N/A</v>
      </c>
      <c r="Z478" s="31" t="e">
        <f aca="false">INDEX(Curves!$A$12:$AZ$907,$BZ478,CG478)</f>
        <v>#N/A</v>
      </c>
      <c r="AA478" s="31"/>
      <c r="AB478" s="31" t="e">
        <f aca="false">INDEX(Curves!$A$12:$AZ$907,$BZ478,CI478)</f>
        <v>#N/A</v>
      </c>
      <c r="AC478" s="31" t="e">
        <f aca="false">INDEX(Curves!$A$12:$AZ$907,$BZ478,CJ478)</f>
        <v>#N/A</v>
      </c>
      <c r="AD478" s="31" t="e">
        <f aca="false">INDEX(Curves!$A$12:$AZ$907,$BZ478,CK478)</f>
        <v>#N/A</v>
      </c>
      <c r="AE478" s="31"/>
      <c r="AF478" s="31" t="e">
        <f aca="false">INDEX(Curves!$A$12:$AZ$907,$BZ478,CM478)</f>
        <v>#N/A</v>
      </c>
      <c r="AG478" s="31" t="e">
        <f aca="false">INDEX(Curves!$A$12:$AZ$907,$BZ478,CN478)</f>
        <v>#N/A</v>
      </c>
      <c r="AH478" s="31" t="e">
        <f aca="false">INDEX(Curves!$A$12:$AZ$907,$BZ478,CO478)</f>
        <v>#N/A</v>
      </c>
      <c r="AI478" s="31"/>
      <c r="AJ478" s="31" t="e">
        <f aca="false">INDEX(Curves!$A$12:$AZ$907,$BZ478,CQ478)</f>
        <v>#N/A</v>
      </c>
      <c r="AK478" s="31" t="e">
        <f aca="false">INDEX(Curves!$A$12:$AZ$907,$BZ478,CR478)</f>
        <v>#N/A</v>
      </c>
      <c r="AL478" s="31" t="e">
        <f aca="false">INDEX(Curves!$A$12:$AZ$907,$BZ478,CS478)</f>
        <v>#N/A</v>
      </c>
      <c r="AM478" s="31"/>
      <c r="AN478" s="31" t="e">
        <f aca="false">INDEX(Curves!$A$12:$AZ$907,$BZ478,CU478)</f>
        <v>#N/A</v>
      </c>
      <c r="AO478" s="31" t="e">
        <f aca="false">INDEX(Curves!$A$12:$AZ$907,$BZ478,CV478)</f>
        <v>#N/A</v>
      </c>
      <c r="AP478" s="31" t="e">
        <f aca="false">INDEX(Curves!$A$12:$AZ$907,$BZ478,CW478)</f>
        <v>#N/A</v>
      </c>
      <c r="AQ478" s="31"/>
      <c r="AR478" s="31" t="e">
        <f aca="false">INDEX(Curves!$A$12:$AZ$907,$BZ478,CY478)</f>
        <v>#N/A</v>
      </c>
      <c r="AS478" s="31" t="e">
        <f aca="false">INDEX(Curves!$A$12:$AZ$907,$BZ478,CZ478)</f>
        <v>#N/A</v>
      </c>
      <c r="AT478" s="31" t="e">
        <f aca="false">INDEX(Curves!$A$12:$AZ$907,$BZ478,DA478)</f>
        <v>#N/A</v>
      </c>
      <c r="AU478" s="31"/>
      <c r="AV478" s="31" t="e">
        <f aca="false">INDEX(Curves!$A$12:$AZ$907,$BZ478,DC478)</f>
        <v>#N/A</v>
      </c>
      <c r="AW478" s="31" t="e">
        <f aca="false">INDEX(Curves!$A$12:$AZ$907,$BZ478,DD478)</f>
        <v>#N/A</v>
      </c>
      <c r="AX478" s="31" t="e">
        <f aca="false">INDEX(Curves!$A$12:$AZ$907,$BZ478,DE478)</f>
        <v>#N/A</v>
      </c>
      <c r="AY478" s="31"/>
      <c r="AZ478" s="31" t="e">
        <f aca="false">INDEX(Curves!$A$12:$AZ$907,$BZ478,DG478)</f>
        <v>#N/A</v>
      </c>
      <c r="BA478" s="31" t="e">
        <f aca="false">INDEX(Curves!$A$12:$AZ$907,$BZ478,DH478)</f>
        <v>#N/A</v>
      </c>
      <c r="BB478" s="31" t="e">
        <f aca="false">INDEX(Curves!$A$12:$AZ$907,$BZ478,DI478)</f>
        <v>#N/A</v>
      </c>
      <c r="BC478" s="31"/>
      <c r="BD478" s="31" t="e">
        <f aca="false">INDEX(Curves!$A$12:$AZ$907,$BZ478,DK478)</f>
        <v>#N/A</v>
      </c>
      <c r="BE478" s="31" t="e">
        <f aca="false">INDEX(Curves!$A$12:$AZ$907,$BZ478,DL478)</f>
        <v>#N/A</v>
      </c>
      <c r="BF478" s="31" t="e">
        <f aca="false">INDEX(Curves!$A$12:$AZ$907,$BZ478,DM478)</f>
        <v>#N/A</v>
      </c>
      <c r="BG478" s="31"/>
      <c r="BH478" s="31" t="e">
        <f aca="false">INDEX(Curves!$A$12:$AZ$907,$BZ478,DO478)</f>
        <v>#N/A</v>
      </c>
      <c r="BI478" s="31" t="e">
        <f aca="false">INDEX(Curves!$A$12:$AZ$907,$BZ478,DP478)</f>
        <v>#N/A</v>
      </c>
      <c r="BJ478" s="31" t="e">
        <f aca="false">INDEX(Curves!$A$12:$AZ$907,$BZ478,DQ478)</f>
        <v>#N/A</v>
      </c>
      <c r="BK478" s="0"/>
      <c r="BL478" s="0"/>
      <c r="BM478" s="51" t="n">
        <f aca="false">BM477</f>
        <v>35916</v>
      </c>
      <c r="BN478" s="51" t="n">
        <f aca="false">EOMONTH(BM478,1)</f>
        <v>35976</v>
      </c>
      <c r="BO478" s="51" t="n">
        <f aca="false">EOMONTH(BN478,1)</f>
        <v>36007</v>
      </c>
      <c r="BP478" s="51" t="n">
        <f aca="false">EOMONTH(BO478,1)</f>
        <v>36038</v>
      </c>
      <c r="BQ478" s="51" t="n">
        <f aca="false">EOMONTH(BP478,1)</f>
        <v>36068</v>
      </c>
      <c r="BR478" s="51" t="n">
        <f aca="false">EOMONTH(BQ478,1)</f>
        <v>36099</v>
      </c>
      <c r="BS478" s="51" t="n">
        <f aca="false">EOMONTH(BR478,1)</f>
        <v>36129</v>
      </c>
      <c r="BT478" s="51" t="n">
        <f aca="false">EOMONTH(BS478,1)</f>
        <v>36160</v>
      </c>
      <c r="BU478" s="51" t="n">
        <f aca="false">EOMONTH(BT478,1)</f>
        <v>36191</v>
      </c>
      <c r="BV478" s="51" t="n">
        <f aca="false">EOMONTH(BU478,1)</f>
        <v>36219</v>
      </c>
      <c r="BW478" s="51" t="n">
        <f aca="false">EOMONTH(BV478,1)</f>
        <v>36250</v>
      </c>
      <c r="BX478" s="52"/>
      <c r="BZ478" s="34" t="e">
        <f aca="false">MATCH(C478,Curves!$C$12:$C$433,0)</f>
        <v>#N/A</v>
      </c>
      <c r="CA478" s="34" t="n">
        <f aca="false">MATCH(CONCATENATE("NG ",TEXT($BM478,"mmm-yyyy")),Curves!$11:$11,0)</f>
        <v>20</v>
      </c>
      <c r="CB478" s="34" t="n">
        <f aca="false">MATCH(CONCATENATE("B ",TEXT($BM478,"mmm-yyyy")),Curves!$11:$11,0)</f>
        <v>8</v>
      </c>
      <c r="CC478" s="34" t="n">
        <f aca="false">MATCH(CONCATENATE("DISC ",TEXT($BM478,"mmm-yyyy")),Curves!$11:$11,0)</f>
        <v>32</v>
      </c>
      <c r="CD478" s="34"/>
      <c r="CE478" s="34" t="n">
        <f aca="false">MATCH(CONCATENATE("NG ",TEXT($BN478,"mmm-yyyy")),Curves!$11:$11,0)</f>
        <v>21</v>
      </c>
      <c r="CF478" s="34" t="n">
        <f aca="false">MATCH(CONCATENATE("B ",TEXT($BN478,"mmm-yyyy")),Curves!$11:$11,0)</f>
        <v>9</v>
      </c>
      <c r="CG478" s="34" t="n">
        <f aca="false">MATCH(CONCATENATE("DISC ",TEXT($BN478,"mmm-yyyy")),Curves!$11:$11,0)</f>
        <v>33</v>
      </c>
      <c r="CH478" s="34"/>
      <c r="CI478" s="34" t="n">
        <f aca="false">MATCH(CONCATENATE("NG ",TEXT($BO478,"mmm-yyyy")),Curves!$11:$11,0)</f>
        <v>22</v>
      </c>
      <c r="CJ478" s="34" t="n">
        <f aca="false">MATCH(CONCATENATE("B ",TEXT($BO478,"mmm-yyyy")),Curves!$11:$11,0)</f>
        <v>10</v>
      </c>
      <c r="CK478" s="34" t="n">
        <f aca="false">MATCH(CONCATENATE("DISC ",TEXT($BO478,"mmm-yyyy")),Curves!$11:$11,0)</f>
        <v>34</v>
      </c>
      <c r="CL478" s="34"/>
      <c r="CM478" s="34" t="n">
        <f aca="false">MATCH(CONCATENATE("NG ",TEXT($BP478,"mmm-yyyy")),Curves!$11:$11,0)</f>
        <v>23</v>
      </c>
      <c r="CN478" s="34" t="n">
        <f aca="false">MATCH(CONCATENATE("B ",TEXT($BP478,"mmm-yyyy")),Curves!$11:$11,0)</f>
        <v>11</v>
      </c>
      <c r="CO478" s="34" t="n">
        <f aca="false">MATCH(CONCATENATE("DISC ",TEXT($BP478,"mmm-yyyy")),Curves!$11:$11,0)</f>
        <v>35</v>
      </c>
      <c r="CP478" s="34"/>
      <c r="CQ478" s="34" t="n">
        <f aca="false">MATCH(CONCATENATE("NG ",TEXT($BQ478,"mmm-yyyy")),Curves!$11:$11,0)</f>
        <v>24</v>
      </c>
      <c r="CR478" s="34" t="n">
        <f aca="false">MATCH(CONCATENATE("B ",TEXT($BQ478,"mmm-yyyy")),Curves!$11:$11,0)</f>
        <v>12</v>
      </c>
      <c r="CS478" s="34" t="n">
        <f aca="false">MATCH(CONCATENATE("DISC ",TEXT($BQ478,"mmm-yyyy")),Curves!$11:$11,0)</f>
        <v>36</v>
      </c>
      <c r="CT478" s="34"/>
      <c r="CU478" s="34" t="n">
        <f aca="false">MATCH(CONCATENATE("NG ",TEXT($BR478,"mmm-yyyy")),Curves!$11:$11,0)</f>
        <v>25</v>
      </c>
      <c r="CV478" s="34" t="n">
        <f aca="false">MATCH(CONCATENATE("B ",TEXT($BR478,"mmm-yyyy")),Curves!$11:$11,0)</f>
        <v>13</v>
      </c>
      <c r="CW478" s="34" t="n">
        <f aca="false">MATCH(CONCATENATE("DISC ",TEXT($BR478,"mmm-yyyy")),Curves!$11:$11,0)</f>
        <v>37</v>
      </c>
      <c r="CX478" s="34"/>
      <c r="CY478" s="34" t="n">
        <f aca="false">MATCH(CONCATENATE("NG ",TEXT($BS478,"mmm-yyyy")),Curves!$11:$11,0)</f>
        <v>26</v>
      </c>
      <c r="CZ478" s="34" t="n">
        <f aca="false">MATCH(CONCATENATE("B ",TEXT($BS478,"mmm-yyyy")),Curves!$11:$11,0)</f>
        <v>14</v>
      </c>
      <c r="DA478" s="34" t="n">
        <f aca="false">MATCH(CONCATENATE("DISC ",TEXT($BS478,"mmm-yyyy")),Curves!$11:$11,0)</f>
        <v>38</v>
      </c>
      <c r="DB478" s="34"/>
      <c r="DC478" s="34" t="n">
        <f aca="false">MATCH(CONCATENATE("NG ",TEXT($BT478,"mmm-yyyy")),Curves!$11:$11,0)</f>
        <v>27</v>
      </c>
      <c r="DD478" s="34" t="n">
        <f aca="false">MATCH(CONCATENATE("B ",TEXT($BT478,"mmm-yyyy")),Curves!$11:$11,0)</f>
        <v>15</v>
      </c>
      <c r="DE478" s="34" t="n">
        <f aca="false">MATCH(CONCATENATE("DISC ",TEXT($BT478,"mmm-yyyy")),Curves!$11:$11,0)</f>
        <v>39</v>
      </c>
      <c r="DF478" s="34"/>
      <c r="DG478" s="34" t="n">
        <f aca="false">MATCH(CONCATENATE("NG ",TEXT($BU478,"mmm-yyyy")),Curves!$11:$11,0)</f>
        <v>28</v>
      </c>
      <c r="DH478" s="34" t="n">
        <f aca="false">MATCH(CONCATENATE("B ",TEXT($BU478,"mmm-yyyy")),Curves!$11:$11,0)</f>
        <v>16</v>
      </c>
      <c r="DI478" s="34" t="n">
        <f aca="false">MATCH(CONCATENATE("DISC ",TEXT($BU478,"mmm-yyyy")),Curves!$11:$11,0)</f>
        <v>40</v>
      </c>
      <c r="DK478" s="34" t="n">
        <f aca="false">MATCH(CONCATENATE("NG ",TEXT($BV478,"mmm-yyyy")),Curves!$11:$11,0)</f>
        <v>29</v>
      </c>
      <c r="DL478" s="34" t="n">
        <f aca="false">MATCH(CONCATENATE("B ",TEXT($BV478,"mmm-yyyy")),Curves!$11:$11,0)</f>
        <v>17</v>
      </c>
      <c r="DM478" s="34" t="n">
        <f aca="false">MATCH(CONCATENATE("DISC ",TEXT($BV478,"mmm-yyyy")),Curves!$11:$11,0)</f>
        <v>41</v>
      </c>
      <c r="DO478" s="34" t="n">
        <f aca="false">MATCH(CONCATENATE("NG ",TEXT($BW478,"mmm-yyyy")),Curves!$11:$11,0)</f>
        <v>30</v>
      </c>
      <c r="DP478" s="34" t="n">
        <f aca="false">MATCH(CONCATENATE("B ",TEXT($BW478,"mmm-yyyy")),Curves!$11:$11,0)</f>
        <v>18</v>
      </c>
      <c r="DQ478" s="34" t="n">
        <f aca="false">MATCH(CONCATENATE("DISC ",TEXT($BW478,"mmm-yyyy")),Curves!$11:$11,0)</f>
        <v>42</v>
      </c>
    </row>
    <row r="479" customFormat="false" ht="12.75" hidden="false" customHeight="false" outlineLevel="0" collapsed="false">
      <c r="B479" s="26" t="str">
        <f aca="false">IF(C479&lt;&gt;"",IF(C479&gt;=(WORKDAY(EOMONTH(C479,0)+1,-2)),EOMONTH(EOMONTH(C479,0)+1,0)+1,EOMONTH(C479,0)+1),"")</f>
        <v/>
      </c>
      <c r="C479" s="45" t="str">
        <f aca="false">IF(Curves!C488&lt;&gt;"",Curves!C488,"")</f>
        <v/>
      </c>
      <c r="D479" s="46"/>
      <c r="E479" s="47" t="e">
        <f aca="false">(T479+U479)*V479</f>
        <v>#N/A</v>
      </c>
      <c r="F479" s="47" t="e">
        <f aca="false">(X479+Y479)*Z479</f>
        <v>#N/A</v>
      </c>
      <c r="G479" s="47" t="e">
        <f aca="false">(AB479+AC479)*AD479</f>
        <v>#N/A</v>
      </c>
      <c r="H479" s="47" t="e">
        <f aca="false">(AF479+AG479)*AH479</f>
        <v>#N/A</v>
      </c>
      <c r="I479" s="47" t="e">
        <f aca="false">(AJ479+AK479)*AL479</f>
        <v>#N/A</v>
      </c>
      <c r="J479" s="47" t="e">
        <f aca="false">(AN479+AO479)*AP479</f>
        <v>#N/A</v>
      </c>
      <c r="K479" s="47" t="e">
        <f aca="false">(AR479+AS479)*AT479</f>
        <v>#N/A</v>
      </c>
      <c r="L479" s="47" t="e">
        <f aca="false">(AV479+AW479)*AX479</f>
        <v>#N/A</v>
      </c>
      <c r="M479" s="47" t="e">
        <f aca="false">(AZ479+BA479)*BB479</f>
        <v>#N/A</v>
      </c>
      <c r="N479" s="47" t="e">
        <f aca="false">(BD479+BE479)*BF479</f>
        <v>#N/A</v>
      </c>
      <c r="O479" s="48" t="e">
        <f aca="false">(BH479+BI479)*BJ479</f>
        <v>#N/A</v>
      </c>
      <c r="P479" s="49" t="e">
        <f aca="false">MAX(E479:O479)</f>
        <v>#N/A</v>
      </c>
      <c r="Q479" s="49" t="e">
        <f aca="false">MIN(O479)</f>
        <v>#N/A</v>
      </c>
      <c r="R479" s="50" t="e">
        <f aca="false">P479-Q479</f>
        <v>#N/A</v>
      </c>
      <c r="T479" s="31" t="e">
        <f aca="false">INDEX(Curves!$A$12:$AZ$907,$BZ479,CA479)</f>
        <v>#N/A</v>
      </c>
      <c r="U479" s="31" t="e">
        <f aca="false">INDEX(Curves!$A$12:$AZ$907,$BZ479,CB479)</f>
        <v>#N/A</v>
      </c>
      <c r="V479" s="31" t="e">
        <f aca="false">INDEX(Curves!$A$12:$AZ$907,$BZ479,CC479)</f>
        <v>#N/A</v>
      </c>
      <c r="W479" s="31"/>
      <c r="X479" s="31" t="e">
        <f aca="false">INDEX(Curves!$A$12:$AZ$907,$BZ479,CE479)</f>
        <v>#N/A</v>
      </c>
      <c r="Y479" s="31" t="e">
        <f aca="false">INDEX(Curves!$A$12:$AZ$907,$BZ479,CF479)</f>
        <v>#N/A</v>
      </c>
      <c r="Z479" s="31" t="e">
        <f aca="false">INDEX(Curves!$A$12:$AZ$907,$BZ479,CG479)</f>
        <v>#N/A</v>
      </c>
      <c r="AA479" s="31"/>
      <c r="AB479" s="31" t="e">
        <f aca="false">INDEX(Curves!$A$12:$AZ$907,$BZ479,CI479)</f>
        <v>#N/A</v>
      </c>
      <c r="AC479" s="31" t="e">
        <f aca="false">INDEX(Curves!$A$12:$AZ$907,$BZ479,CJ479)</f>
        <v>#N/A</v>
      </c>
      <c r="AD479" s="31" t="e">
        <f aca="false">INDEX(Curves!$A$12:$AZ$907,$BZ479,CK479)</f>
        <v>#N/A</v>
      </c>
      <c r="AE479" s="31"/>
      <c r="AF479" s="31" t="e">
        <f aca="false">INDEX(Curves!$A$12:$AZ$907,$BZ479,CM479)</f>
        <v>#N/A</v>
      </c>
      <c r="AG479" s="31" t="e">
        <f aca="false">INDEX(Curves!$A$12:$AZ$907,$BZ479,CN479)</f>
        <v>#N/A</v>
      </c>
      <c r="AH479" s="31" t="e">
        <f aca="false">INDEX(Curves!$A$12:$AZ$907,$BZ479,CO479)</f>
        <v>#N/A</v>
      </c>
      <c r="AI479" s="31"/>
      <c r="AJ479" s="31" t="e">
        <f aca="false">INDEX(Curves!$A$12:$AZ$907,$BZ479,CQ479)</f>
        <v>#N/A</v>
      </c>
      <c r="AK479" s="31" t="e">
        <f aca="false">INDEX(Curves!$A$12:$AZ$907,$BZ479,CR479)</f>
        <v>#N/A</v>
      </c>
      <c r="AL479" s="31" t="e">
        <f aca="false">INDEX(Curves!$A$12:$AZ$907,$BZ479,CS479)</f>
        <v>#N/A</v>
      </c>
      <c r="AM479" s="31"/>
      <c r="AN479" s="31" t="e">
        <f aca="false">INDEX(Curves!$A$12:$AZ$907,$BZ479,CU479)</f>
        <v>#N/A</v>
      </c>
      <c r="AO479" s="31" t="e">
        <f aca="false">INDEX(Curves!$A$12:$AZ$907,$BZ479,CV479)</f>
        <v>#N/A</v>
      </c>
      <c r="AP479" s="31" t="e">
        <f aca="false">INDEX(Curves!$A$12:$AZ$907,$BZ479,CW479)</f>
        <v>#N/A</v>
      </c>
      <c r="AQ479" s="31"/>
      <c r="AR479" s="31" t="e">
        <f aca="false">INDEX(Curves!$A$12:$AZ$907,$BZ479,CY479)</f>
        <v>#N/A</v>
      </c>
      <c r="AS479" s="31" t="e">
        <f aca="false">INDEX(Curves!$A$12:$AZ$907,$BZ479,CZ479)</f>
        <v>#N/A</v>
      </c>
      <c r="AT479" s="31" t="e">
        <f aca="false">INDEX(Curves!$A$12:$AZ$907,$BZ479,DA479)</f>
        <v>#N/A</v>
      </c>
      <c r="AU479" s="31"/>
      <c r="AV479" s="31" t="e">
        <f aca="false">INDEX(Curves!$A$12:$AZ$907,$BZ479,DC479)</f>
        <v>#N/A</v>
      </c>
      <c r="AW479" s="31" t="e">
        <f aca="false">INDEX(Curves!$A$12:$AZ$907,$BZ479,DD479)</f>
        <v>#N/A</v>
      </c>
      <c r="AX479" s="31" t="e">
        <f aca="false">INDEX(Curves!$A$12:$AZ$907,$BZ479,DE479)</f>
        <v>#N/A</v>
      </c>
      <c r="AY479" s="31"/>
      <c r="AZ479" s="31" t="e">
        <f aca="false">INDEX(Curves!$A$12:$AZ$907,$BZ479,DG479)</f>
        <v>#N/A</v>
      </c>
      <c r="BA479" s="31" t="e">
        <f aca="false">INDEX(Curves!$A$12:$AZ$907,$BZ479,DH479)</f>
        <v>#N/A</v>
      </c>
      <c r="BB479" s="31" t="e">
        <f aca="false">INDEX(Curves!$A$12:$AZ$907,$BZ479,DI479)</f>
        <v>#N/A</v>
      </c>
      <c r="BC479" s="31"/>
      <c r="BD479" s="31" t="e">
        <f aca="false">INDEX(Curves!$A$12:$AZ$907,$BZ479,DK479)</f>
        <v>#N/A</v>
      </c>
      <c r="BE479" s="31" t="e">
        <f aca="false">INDEX(Curves!$A$12:$AZ$907,$BZ479,DL479)</f>
        <v>#N/A</v>
      </c>
      <c r="BF479" s="31" t="e">
        <f aca="false">INDEX(Curves!$A$12:$AZ$907,$BZ479,DM479)</f>
        <v>#N/A</v>
      </c>
      <c r="BG479" s="31"/>
      <c r="BH479" s="31" t="e">
        <f aca="false">INDEX(Curves!$A$12:$AZ$907,$BZ479,DO479)</f>
        <v>#N/A</v>
      </c>
      <c r="BI479" s="31" t="e">
        <f aca="false">INDEX(Curves!$A$12:$AZ$907,$BZ479,DP479)</f>
        <v>#N/A</v>
      </c>
      <c r="BJ479" s="31" t="e">
        <f aca="false">INDEX(Curves!$A$12:$AZ$907,$BZ479,DQ479)</f>
        <v>#N/A</v>
      </c>
      <c r="BK479" s="0"/>
      <c r="BL479" s="0"/>
      <c r="BM479" s="51" t="n">
        <f aca="false">BM478</f>
        <v>35916</v>
      </c>
      <c r="BN479" s="51" t="n">
        <f aca="false">EOMONTH(BM479,1)</f>
        <v>35976</v>
      </c>
      <c r="BO479" s="51" t="n">
        <f aca="false">EOMONTH(BN479,1)</f>
        <v>36007</v>
      </c>
      <c r="BP479" s="51" t="n">
        <f aca="false">EOMONTH(BO479,1)</f>
        <v>36038</v>
      </c>
      <c r="BQ479" s="51" t="n">
        <f aca="false">EOMONTH(BP479,1)</f>
        <v>36068</v>
      </c>
      <c r="BR479" s="51" t="n">
        <f aca="false">EOMONTH(BQ479,1)</f>
        <v>36099</v>
      </c>
      <c r="BS479" s="51" t="n">
        <f aca="false">EOMONTH(BR479,1)</f>
        <v>36129</v>
      </c>
      <c r="BT479" s="51" t="n">
        <f aca="false">EOMONTH(BS479,1)</f>
        <v>36160</v>
      </c>
      <c r="BU479" s="51" t="n">
        <f aca="false">EOMONTH(BT479,1)</f>
        <v>36191</v>
      </c>
      <c r="BV479" s="51" t="n">
        <f aca="false">EOMONTH(BU479,1)</f>
        <v>36219</v>
      </c>
      <c r="BW479" s="51" t="n">
        <f aca="false">EOMONTH(BV479,1)</f>
        <v>36250</v>
      </c>
      <c r="BX479" s="52"/>
      <c r="BZ479" s="34" t="e">
        <f aca="false">MATCH(C479,Curves!$C$12:$C$433,0)</f>
        <v>#N/A</v>
      </c>
      <c r="CA479" s="34" t="n">
        <f aca="false">MATCH(CONCATENATE("NG ",TEXT($BM479,"mmm-yyyy")),Curves!$11:$11,0)</f>
        <v>20</v>
      </c>
      <c r="CB479" s="34" t="n">
        <f aca="false">MATCH(CONCATENATE("B ",TEXT($BM479,"mmm-yyyy")),Curves!$11:$11,0)</f>
        <v>8</v>
      </c>
      <c r="CC479" s="34" t="n">
        <f aca="false">MATCH(CONCATENATE("DISC ",TEXT($BM479,"mmm-yyyy")),Curves!$11:$11,0)</f>
        <v>32</v>
      </c>
      <c r="CD479" s="34"/>
      <c r="CE479" s="34" t="n">
        <f aca="false">MATCH(CONCATENATE("NG ",TEXT($BN479,"mmm-yyyy")),Curves!$11:$11,0)</f>
        <v>21</v>
      </c>
      <c r="CF479" s="34" t="n">
        <f aca="false">MATCH(CONCATENATE("B ",TEXT($BN479,"mmm-yyyy")),Curves!$11:$11,0)</f>
        <v>9</v>
      </c>
      <c r="CG479" s="34" t="n">
        <f aca="false">MATCH(CONCATENATE("DISC ",TEXT($BN479,"mmm-yyyy")),Curves!$11:$11,0)</f>
        <v>33</v>
      </c>
      <c r="CH479" s="34"/>
      <c r="CI479" s="34" t="n">
        <f aca="false">MATCH(CONCATENATE("NG ",TEXT($BO479,"mmm-yyyy")),Curves!$11:$11,0)</f>
        <v>22</v>
      </c>
      <c r="CJ479" s="34" t="n">
        <f aca="false">MATCH(CONCATENATE("B ",TEXT($BO479,"mmm-yyyy")),Curves!$11:$11,0)</f>
        <v>10</v>
      </c>
      <c r="CK479" s="34" t="n">
        <f aca="false">MATCH(CONCATENATE("DISC ",TEXT($BO479,"mmm-yyyy")),Curves!$11:$11,0)</f>
        <v>34</v>
      </c>
      <c r="CL479" s="34"/>
      <c r="CM479" s="34" t="n">
        <f aca="false">MATCH(CONCATENATE("NG ",TEXT($BP479,"mmm-yyyy")),Curves!$11:$11,0)</f>
        <v>23</v>
      </c>
      <c r="CN479" s="34" t="n">
        <f aca="false">MATCH(CONCATENATE("B ",TEXT($BP479,"mmm-yyyy")),Curves!$11:$11,0)</f>
        <v>11</v>
      </c>
      <c r="CO479" s="34" t="n">
        <f aca="false">MATCH(CONCATENATE("DISC ",TEXT($BP479,"mmm-yyyy")),Curves!$11:$11,0)</f>
        <v>35</v>
      </c>
      <c r="CP479" s="34"/>
      <c r="CQ479" s="34" t="n">
        <f aca="false">MATCH(CONCATENATE("NG ",TEXT($BQ479,"mmm-yyyy")),Curves!$11:$11,0)</f>
        <v>24</v>
      </c>
      <c r="CR479" s="34" t="n">
        <f aca="false">MATCH(CONCATENATE("B ",TEXT($BQ479,"mmm-yyyy")),Curves!$11:$11,0)</f>
        <v>12</v>
      </c>
      <c r="CS479" s="34" t="n">
        <f aca="false">MATCH(CONCATENATE("DISC ",TEXT($BQ479,"mmm-yyyy")),Curves!$11:$11,0)</f>
        <v>36</v>
      </c>
      <c r="CT479" s="34"/>
      <c r="CU479" s="34" t="n">
        <f aca="false">MATCH(CONCATENATE("NG ",TEXT($BR479,"mmm-yyyy")),Curves!$11:$11,0)</f>
        <v>25</v>
      </c>
      <c r="CV479" s="34" t="n">
        <f aca="false">MATCH(CONCATENATE("B ",TEXT($BR479,"mmm-yyyy")),Curves!$11:$11,0)</f>
        <v>13</v>
      </c>
      <c r="CW479" s="34" t="n">
        <f aca="false">MATCH(CONCATENATE("DISC ",TEXT($BR479,"mmm-yyyy")),Curves!$11:$11,0)</f>
        <v>37</v>
      </c>
      <c r="CX479" s="34"/>
      <c r="CY479" s="34" t="n">
        <f aca="false">MATCH(CONCATENATE("NG ",TEXT($BS479,"mmm-yyyy")),Curves!$11:$11,0)</f>
        <v>26</v>
      </c>
      <c r="CZ479" s="34" t="n">
        <f aca="false">MATCH(CONCATENATE("B ",TEXT($BS479,"mmm-yyyy")),Curves!$11:$11,0)</f>
        <v>14</v>
      </c>
      <c r="DA479" s="34" t="n">
        <f aca="false">MATCH(CONCATENATE("DISC ",TEXT($BS479,"mmm-yyyy")),Curves!$11:$11,0)</f>
        <v>38</v>
      </c>
      <c r="DB479" s="34"/>
      <c r="DC479" s="34" t="n">
        <f aca="false">MATCH(CONCATENATE("NG ",TEXT($BT479,"mmm-yyyy")),Curves!$11:$11,0)</f>
        <v>27</v>
      </c>
      <c r="DD479" s="34" t="n">
        <f aca="false">MATCH(CONCATENATE("B ",TEXT($BT479,"mmm-yyyy")),Curves!$11:$11,0)</f>
        <v>15</v>
      </c>
      <c r="DE479" s="34" t="n">
        <f aca="false">MATCH(CONCATENATE("DISC ",TEXT($BT479,"mmm-yyyy")),Curves!$11:$11,0)</f>
        <v>39</v>
      </c>
      <c r="DF479" s="34"/>
      <c r="DG479" s="34" t="n">
        <f aca="false">MATCH(CONCATENATE("NG ",TEXT($BU479,"mmm-yyyy")),Curves!$11:$11,0)</f>
        <v>28</v>
      </c>
      <c r="DH479" s="34" t="n">
        <f aca="false">MATCH(CONCATENATE("B ",TEXT($BU479,"mmm-yyyy")),Curves!$11:$11,0)</f>
        <v>16</v>
      </c>
      <c r="DI479" s="34" t="n">
        <f aca="false">MATCH(CONCATENATE("DISC ",TEXT($BU479,"mmm-yyyy")),Curves!$11:$11,0)</f>
        <v>40</v>
      </c>
      <c r="DK479" s="34" t="n">
        <f aca="false">MATCH(CONCATENATE("NG ",TEXT($BV479,"mmm-yyyy")),Curves!$11:$11,0)</f>
        <v>29</v>
      </c>
      <c r="DL479" s="34" t="n">
        <f aca="false">MATCH(CONCATENATE("B ",TEXT($BV479,"mmm-yyyy")),Curves!$11:$11,0)</f>
        <v>17</v>
      </c>
      <c r="DM479" s="34" t="n">
        <f aca="false">MATCH(CONCATENATE("DISC ",TEXT($BV479,"mmm-yyyy")),Curves!$11:$11,0)</f>
        <v>41</v>
      </c>
      <c r="DO479" s="34" t="n">
        <f aca="false">MATCH(CONCATENATE("NG ",TEXT($BW479,"mmm-yyyy")),Curves!$11:$11,0)</f>
        <v>30</v>
      </c>
      <c r="DP479" s="34" t="n">
        <f aca="false">MATCH(CONCATENATE("B ",TEXT($BW479,"mmm-yyyy")),Curves!$11:$11,0)</f>
        <v>18</v>
      </c>
      <c r="DQ479" s="34" t="n">
        <f aca="false">MATCH(CONCATENATE("DISC ",TEXT($BW479,"mmm-yyyy")),Curves!$11:$11,0)</f>
        <v>42</v>
      </c>
    </row>
    <row r="480" customFormat="false" ht="12.75" hidden="false" customHeight="false" outlineLevel="0" collapsed="false">
      <c r="B480" s="26" t="str">
        <f aca="false">IF(C480&lt;&gt;"",IF(C480&gt;=(WORKDAY(EOMONTH(C480,0)+1,-2)),EOMONTH(EOMONTH(C480,0)+1,0)+1,EOMONTH(C480,0)+1),"")</f>
        <v/>
      </c>
      <c r="C480" s="45" t="str">
        <f aca="false">IF(Curves!C489&lt;&gt;"",Curves!C489,"")</f>
        <v/>
      </c>
      <c r="D480" s="46"/>
      <c r="E480" s="47" t="e">
        <f aca="false">(T480+U480)*V480</f>
        <v>#N/A</v>
      </c>
      <c r="F480" s="47" t="e">
        <f aca="false">(X480+Y480)*Z480</f>
        <v>#N/A</v>
      </c>
      <c r="G480" s="47" t="e">
        <f aca="false">(AB480+AC480)*AD480</f>
        <v>#N/A</v>
      </c>
      <c r="H480" s="47" t="e">
        <f aca="false">(AF480+AG480)*AH480</f>
        <v>#N/A</v>
      </c>
      <c r="I480" s="47" t="e">
        <f aca="false">(AJ480+AK480)*AL480</f>
        <v>#N/A</v>
      </c>
      <c r="J480" s="47" t="e">
        <f aca="false">(AN480+AO480)*AP480</f>
        <v>#N/A</v>
      </c>
      <c r="K480" s="47" t="e">
        <f aca="false">(AR480+AS480)*AT480</f>
        <v>#N/A</v>
      </c>
      <c r="L480" s="47" t="e">
        <f aca="false">(AV480+AW480)*AX480</f>
        <v>#N/A</v>
      </c>
      <c r="M480" s="47" t="e">
        <f aca="false">(AZ480+BA480)*BB480</f>
        <v>#N/A</v>
      </c>
      <c r="N480" s="47" t="e">
        <f aca="false">(BD480+BE480)*BF480</f>
        <v>#N/A</v>
      </c>
      <c r="O480" s="48" t="e">
        <f aca="false">(BH480+BI480)*BJ480</f>
        <v>#N/A</v>
      </c>
      <c r="P480" s="49" t="e">
        <f aca="false">MAX(E480:O480)</f>
        <v>#N/A</v>
      </c>
      <c r="Q480" s="49" t="e">
        <f aca="false">MIN(O480)</f>
        <v>#N/A</v>
      </c>
      <c r="R480" s="50" t="e">
        <f aca="false">P480-Q480</f>
        <v>#N/A</v>
      </c>
      <c r="T480" s="31" t="e">
        <f aca="false">INDEX(Curves!$A$12:$AZ$907,$BZ480,CA480)</f>
        <v>#N/A</v>
      </c>
      <c r="U480" s="31" t="e">
        <f aca="false">INDEX(Curves!$A$12:$AZ$907,$BZ480,CB480)</f>
        <v>#N/A</v>
      </c>
      <c r="V480" s="31" t="e">
        <f aca="false">INDEX(Curves!$A$12:$AZ$907,$BZ480,CC480)</f>
        <v>#N/A</v>
      </c>
      <c r="W480" s="31"/>
      <c r="X480" s="31" t="e">
        <f aca="false">INDEX(Curves!$A$12:$AZ$907,$BZ480,CE480)</f>
        <v>#N/A</v>
      </c>
      <c r="Y480" s="31" t="e">
        <f aca="false">INDEX(Curves!$A$12:$AZ$907,$BZ480,CF480)</f>
        <v>#N/A</v>
      </c>
      <c r="Z480" s="31" t="e">
        <f aca="false">INDEX(Curves!$A$12:$AZ$907,$BZ480,CG480)</f>
        <v>#N/A</v>
      </c>
      <c r="AA480" s="31"/>
      <c r="AB480" s="31" t="e">
        <f aca="false">INDEX(Curves!$A$12:$AZ$907,$BZ480,CI480)</f>
        <v>#N/A</v>
      </c>
      <c r="AC480" s="31" t="e">
        <f aca="false">INDEX(Curves!$A$12:$AZ$907,$BZ480,CJ480)</f>
        <v>#N/A</v>
      </c>
      <c r="AD480" s="31" t="e">
        <f aca="false">INDEX(Curves!$A$12:$AZ$907,$BZ480,CK480)</f>
        <v>#N/A</v>
      </c>
      <c r="AE480" s="31"/>
      <c r="AF480" s="31" t="e">
        <f aca="false">INDEX(Curves!$A$12:$AZ$907,$BZ480,CM480)</f>
        <v>#N/A</v>
      </c>
      <c r="AG480" s="31" t="e">
        <f aca="false">INDEX(Curves!$A$12:$AZ$907,$BZ480,CN480)</f>
        <v>#N/A</v>
      </c>
      <c r="AH480" s="31" t="e">
        <f aca="false">INDEX(Curves!$A$12:$AZ$907,$BZ480,CO480)</f>
        <v>#N/A</v>
      </c>
      <c r="AI480" s="31"/>
      <c r="AJ480" s="31" t="e">
        <f aca="false">INDEX(Curves!$A$12:$AZ$907,$BZ480,CQ480)</f>
        <v>#N/A</v>
      </c>
      <c r="AK480" s="31" t="e">
        <f aca="false">INDEX(Curves!$A$12:$AZ$907,$BZ480,CR480)</f>
        <v>#N/A</v>
      </c>
      <c r="AL480" s="31" t="e">
        <f aca="false">INDEX(Curves!$A$12:$AZ$907,$BZ480,CS480)</f>
        <v>#N/A</v>
      </c>
      <c r="AM480" s="31"/>
      <c r="AN480" s="31" t="e">
        <f aca="false">INDEX(Curves!$A$12:$AZ$907,$BZ480,CU480)</f>
        <v>#N/A</v>
      </c>
      <c r="AO480" s="31" t="e">
        <f aca="false">INDEX(Curves!$A$12:$AZ$907,$BZ480,CV480)</f>
        <v>#N/A</v>
      </c>
      <c r="AP480" s="31" t="e">
        <f aca="false">INDEX(Curves!$A$12:$AZ$907,$BZ480,CW480)</f>
        <v>#N/A</v>
      </c>
      <c r="AQ480" s="31"/>
      <c r="AR480" s="31" t="e">
        <f aca="false">INDEX(Curves!$A$12:$AZ$907,$BZ480,CY480)</f>
        <v>#N/A</v>
      </c>
      <c r="AS480" s="31" t="e">
        <f aca="false">INDEX(Curves!$A$12:$AZ$907,$BZ480,CZ480)</f>
        <v>#N/A</v>
      </c>
      <c r="AT480" s="31" t="e">
        <f aca="false">INDEX(Curves!$A$12:$AZ$907,$BZ480,DA480)</f>
        <v>#N/A</v>
      </c>
      <c r="AU480" s="31"/>
      <c r="AV480" s="31" t="e">
        <f aca="false">INDEX(Curves!$A$12:$AZ$907,$BZ480,DC480)</f>
        <v>#N/A</v>
      </c>
      <c r="AW480" s="31" t="e">
        <f aca="false">INDEX(Curves!$A$12:$AZ$907,$BZ480,DD480)</f>
        <v>#N/A</v>
      </c>
      <c r="AX480" s="31" t="e">
        <f aca="false">INDEX(Curves!$A$12:$AZ$907,$BZ480,DE480)</f>
        <v>#N/A</v>
      </c>
      <c r="AY480" s="31"/>
      <c r="AZ480" s="31" t="e">
        <f aca="false">INDEX(Curves!$A$12:$AZ$907,$BZ480,DG480)</f>
        <v>#N/A</v>
      </c>
      <c r="BA480" s="31" t="e">
        <f aca="false">INDEX(Curves!$A$12:$AZ$907,$BZ480,DH480)</f>
        <v>#N/A</v>
      </c>
      <c r="BB480" s="31" t="e">
        <f aca="false">INDEX(Curves!$A$12:$AZ$907,$BZ480,DI480)</f>
        <v>#N/A</v>
      </c>
      <c r="BC480" s="31"/>
      <c r="BD480" s="31" t="e">
        <f aca="false">INDEX(Curves!$A$12:$AZ$907,$BZ480,DK480)</f>
        <v>#N/A</v>
      </c>
      <c r="BE480" s="31" t="e">
        <f aca="false">INDEX(Curves!$A$12:$AZ$907,$BZ480,DL480)</f>
        <v>#N/A</v>
      </c>
      <c r="BF480" s="31" t="e">
        <f aca="false">INDEX(Curves!$A$12:$AZ$907,$BZ480,DM480)</f>
        <v>#N/A</v>
      </c>
      <c r="BG480" s="31"/>
      <c r="BH480" s="31" t="e">
        <f aca="false">INDEX(Curves!$A$12:$AZ$907,$BZ480,DO480)</f>
        <v>#N/A</v>
      </c>
      <c r="BI480" s="31" t="e">
        <f aca="false">INDEX(Curves!$A$12:$AZ$907,$BZ480,DP480)</f>
        <v>#N/A</v>
      </c>
      <c r="BJ480" s="31" t="e">
        <f aca="false">INDEX(Curves!$A$12:$AZ$907,$BZ480,DQ480)</f>
        <v>#N/A</v>
      </c>
      <c r="BK480" s="0"/>
      <c r="BL480" s="0"/>
      <c r="BM480" s="51" t="n">
        <f aca="false">BM479</f>
        <v>35916</v>
      </c>
      <c r="BN480" s="51" t="n">
        <f aca="false">EOMONTH(BM480,1)</f>
        <v>35976</v>
      </c>
      <c r="BO480" s="51" t="n">
        <f aca="false">EOMONTH(BN480,1)</f>
        <v>36007</v>
      </c>
      <c r="BP480" s="51" t="n">
        <f aca="false">EOMONTH(BO480,1)</f>
        <v>36038</v>
      </c>
      <c r="BQ480" s="51" t="n">
        <f aca="false">EOMONTH(BP480,1)</f>
        <v>36068</v>
      </c>
      <c r="BR480" s="51" t="n">
        <f aca="false">EOMONTH(BQ480,1)</f>
        <v>36099</v>
      </c>
      <c r="BS480" s="51" t="n">
        <f aca="false">EOMONTH(BR480,1)</f>
        <v>36129</v>
      </c>
      <c r="BT480" s="51" t="n">
        <f aca="false">EOMONTH(BS480,1)</f>
        <v>36160</v>
      </c>
      <c r="BU480" s="51" t="n">
        <f aca="false">EOMONTH(BT480,1)</f>
        <v>36191</v>
      </c>
      <c r="BV480" s="51" t="n">
        <f aca="false">EOMONTH(BU480,1)</f>
        <v>36219</v>
      </c>
      <c r="BW480" s="51" t="n">
        <f aca="false">EOMONTH(BV480,1)</f>
        <v>36250</v>
      </c>
      <c r="BX480" s="52"/>
      <c r="BZ480" s="34" t="e">
        <f aca="false">MATCH(C480,Curves!$C$12:$C$433,0)</f>
        <v>#N/A</v>
      </c>
      <c r="CA480" s="34" t="n">
        <f aca="false">MATCH(CONCATENATE("NG ",TEXT($BM480,"mmm-yyyy")),Curves!$11:$11,0)</f>
        <v>20</v>
      </c>
      <c r="CB480" s="34" t="n">
        <f aca="false">MATCH(CONCATENATE("B ",TEXT($BM480,"mmm-yyyy")),Curves!$11:$11,0)</f>
        <v>8</v>
      </c>
      <c r="CC480" s="34" t="n">
        <f aca="false">MATCH(CONCATENATE("DISC ",TEXT($BM480,"mmm-yyyy")),Curves!$11:$11,0)</f>
        <v>32</v>
      </c>
      <c r="CD480" s="34"/>
      <c r="CE480" s="34" t="n">
        <f aca="false">MATCH(CONCATENATE("NG ",TEXT($BN480,"mmm-yyyy")),Curves!$11:$11,0)</f>
        <v>21</v>
      </c>
      <c r="CF480" s="34" t="n">
        <f aca="false">MATCH(CONCATENATE("B ",TEXT($BN480,"mmm-yyyy")),Curves!$11:$11,0)</f>
        <v>9</v>
      </c>
      <c r="CG480" s="34" t="n">
        <f aca="false">MATCH(CONCATENATE("DISC ",TEXT($BN480,"mmm-yyyy")),Curves!$11:$11,0)</f>
        <v>33</v>
      </c>
      <c r="CH480" s="34"/>
      <c r="CI480" s="34" t="n">
        <f aca="false">MATCH(CONCATENATE("NG ",TEXT($BO480,"mmm-yyyy")),Curves!$11:$11,0)</f>
        <v>22</v>
      </c>
      <c r="CJ480" s="34" t="n">
        <f aca="false">MATCH(CONCATENATE("B ",TEXT($BO480,"mmm-yyyy")),Curves!$11:$11,0)</f>
        <v>10</v>
      </c>
      <c r="CK480" s="34" t="n">
        <f aca="false">MATCH(CONCATENATE("DISC ",TEXT($BO480,"mmm-yyyy")),Curves!$11:$11,0)</f>
        <v>34</v>
      </c>
      <c r="CL480" s="34"/>
      <c r="CM480" s="34" t="n">
        <f aca="false">MATCH(CONCATENATE("NG ",TEXT($BP480,"mmm-yyyy")),Curves!$11:$11,0)</f>
        <v>23</v>
      </c>
      <c r="CN480" s="34" t="n">
        <f aca="false">MATCH(CONCATENATE("B ",TEXT($BP480,"mmm-yyyy")),Curves!$11:$11,0)</f>
        <v>11</v>
      </c>
      <c r="CO480" s="34" t="n">
        <f aca="false">MATCH(CONCATENATE("DISC ",TEXT($BP480,"mmm-yyyy")),Curves!$11:$11,0)</f>
        <v>35</v>
      </c>
      <c r="CP480" s="34"/>
      <c r="CQ480" s="34" t="n">
        <f aca="false">MATCH(CONCATENATE("NG ",TEXT($BQ480,"mmm-yyyy")),Curves!$11:$11,0)</f>
        <v>24</v>
      </c>
      <c r="CR480" s="34" t="n">
        <f aca="false">MATCH(CONCATENATE("B ",TEXT($BQ480,"mmm-yyyy")),Curves!$11:$11,0)</f>
        <v>12</v>
      </c>
      <c r="CS480" s="34" t="n">
        <f aca="false">MATCH(CONCATENATE("DISC ",TEXT($BQ480,"mmm-yyyy")),Curves!$11:$11,0)</f>
        <v>36</v>
      </c>
      <c r="CT480" s="34"/>
      <c r="CU480" s="34" t="n">
        <f aca="false">MATCH(CONCATENATE("NG ",TEXT($BR480,"mmm-yyyy")),Curves!$11:$11,0)</f>
        <v>25</v>
      </c>
      <c r="CV480" s="34" t="n">
        <f aca="false">MATCH(CONCATENATE("B ",TEXT($BR480,"mmm-yyyy")),Curves!$11:$11,0)</f>
        <v>13</v>
      </c>
      <c r="CW480" s="34" t="n">
        <f aca="false">MATCH(CONCATENATE("DISC ",TEXT($BR480,"mmm-yyyy")),Curves!$11:$11,0)</f>
        <v>37</v>
      </c>
      <c r="CX480" s="34"/>
      <c r="CY480" s="34" t="n">
        <f aca="false">MATCH(CONCATENATE("NG ",TEXT($BS480,"mmm-yyyy")),Curves!$11:$11,0)</f>
        <v>26</v>
      </c>
      <c r="CZ480" s="34" t="n">
        <f aca="false">MATCH(CONCATENATE("B ",TEXT($BS480,"mmm-yyyy")),Curves!$11:$11,0)</f>
        <v>14</v>
      </c>
      <c r="DA480" s="34" t="n">
        <f aca="false">MATCH(CONCATENATE("DISC ",TEXT($BS480,"mmm-yyyy")),Curves!$11:$11,0)</f>
        <v>38</v>
      </c>
      <c r="DB480" s="34"/>
      <c r="DC480" s="34" t="n">
        <f aca="false">MATCH(CONCATENATE("NG ",TEXT($BT480,"mmm-yyyy")),Curves!$11:$11,0)</f>
        <v>27</v>
      </c>
      <c r="DD480" s="34" t="n">
        <f aca="false">MATCH(CONCATENATE("B ",TEXT($BT480,"mmm-yyyy")),Curves!$11:$11,0)</f>
        <v>15</v>
      </c>
      <c r="DE480" s="34" t="n">
        <f aca="false">MATCH(CONCATENATE("DISC ",TEXT($BT480,"mmm-yyyy")),Curves!$11:$11,0)</f>
        <v>39</v>
      </c>
      <c r="DF480" s="34"/>
      <c r="DG480" s="34" t="n">
        <f aca="false">MATCH(CONCATENATE("NG ",TEXT($BU480,"mmm-yyyy")),Curves!$11:$11,0)</f>
        <v>28</v>
      </c>
      <c r="DH480" s="34" t="n">
        <f aca="false">MATCH(CONCATENATE("B ",TEXT($BU480,"mmm-yyyy")),Curves!$11:$11,0)</f>
        <v>16</v>
      </c>
      <c r="DI480" s="34" t="n">
        <f aca="false">MATCH(CONCATENATE("DISC ",TEXT($BU480,"mmm-yyyy")),Curves!$11:$11,0)</f>
        <v>40</v>
      </c>
      <c r="DK480" s="34" t="n">
        <f aca="false">MATCH(CONCATENATE("NG ",TEXT($BV480,"mmm-yyyy")),Curves!$11:$11,0)</f>
        <v>29</v>
      </c>
      <c r="DL480" s="34" t="n">
        <f aca="false">MATCH(CONCATENATE("B ",TEXT($BV480,"mmm-yyyy")),Curves!$11:$11,0)</f>
        <v>17</v>
      </c>
      <c r="DM480" s="34" t="n">
        <f aca="false">MATCH(CONCATENATE("DISC ",TEXT($BV480,"mmm-yyyy")),Curves!$11:$11,0)</f>
        <v>41</v>
      </c>
      <c r="DO480" s="34" t="n">
        <f aca="false">MATCH(CONCATENATE("NG ",TEXT($BW480,"mmm-yyyy")),Curves!$11:$11,0)</f>
        <v>30</v>
      </c>
      <c r="DP480" s="34" t="n">
        <f aca="false">MATCH(CONCATENATE("B ",TEXT($BW480,"mmm-yyyy")),Curves!$11:$11,0)</f>
        <v>18</v>
      </c>
      <c r="DQ480" s="34" t="n">
        <f aca="false">MATCH(CONCATENATE("DISC ",TEXT($BW480,"mmm-yyyy")),Curves!$11:$11,0)</f>
        <v>42</v>
      </c>
    </row>
    <row r="481" customFormat="false" ht="12.75" hidden="false" customHeight="false" outlineLevel="0" collapsed="false">
      <c r="B481" s="26" t="str">
        <f aca="false">IF(C481&lt;&gt;"",IF(C481&gt;=(WORKDAY(EOMONTH(C481,0)+1,-2)),EOMONTH(EOMONTH(C481,0)+1,0)+1,EOMONTH(C481,0)+1),"")</f>
        <v/>
      </c>
      <c r="C481" s="45" t="str">
        <f aca="false">IF(Curves!C490&lt;&gt;"",Curves!C490,"")</f>
        <v/>
      </c>
      <c r="D481" s="46"/>
      <c r="E481" s="47" t="e">
        <f aca="false">(T481+U481)*V481</f>
        <v>#N/A</v>
      </c>
      <c r="F481" s="47" t="e">
        <f aca="false">(X481+Y481)*Z481</f>
        <v>#N/A</v>
      </c>
      <c r="G481" s="47" t="e">
        <f aca="false">(AB481+AC481)*AD481</f>
        <v>#N/A</v>
      </c>
      <c r="H481" s="47" t="e">
        <f aca="false">(AF481+AG481)*AH481</f>
        <v>#N/A</v>
      </c>
      <c r="I481" s="47" t="e">
        <f aca="false">(AJ481+AK481)*AL481</f>
        <v>#N/A</v>
      </c>
      <c r="J481" s="47" t="e">
        <f aca="false">(AN481+AO481)*AP481</f>
        <v>#N/A</v>
      </c>
      <c r="K481" s="47" t="e">
        <f aca="false">(AR481+AS481)*AT481</f>
        <v>#N/A</v>
      </c>
      <c r="L481" s="47" t="e">
        <f aca="false">(AV481+AW481)*AX481</f>
        <v>#N/A</v>
      </c>
      <c r="M481" s="47" t="e">
        <f aca="false">(AZ481+BA481)*BB481</f>
        <v>#N/A</v>
      </c>
      <c r="N481" s="47" t="e">
        <f aca="false">(BD481+BE481)*BF481</f>
        <v>#N/A</v>
      </c>
      <c r="O481" s="48" t="e">
        <f aca="false">(BH481+BI481)*BJ481</f>
        <v>#N/A</v>
      </c>
      <c r="P481" s="49" t="e">
        <f aca="false">MAX(E481:O481)</f>
        <v>#N/A</v>
      </c>
      <c r="Q481" s="49" t="e">
        <f aca="false">MIN(O481)</f>
        <v>#N/A</v>
      </c>
      <c r="R481" s="50" t="e">
        <f aca="false">P481-Q481</f>
        <v>#N/A</v>
      </c>
      <c r="T481" s="31" t="e">
        <f aca="false">INDEX(Curves!$A$12:$AZ$907,$BZ481,CA481)</f>
        <v>#N/A</v>
      </c>
      <c r="U481" s="31" t="e">
        <f aca="false">INDEX(Curves!$A$12:$AZ$907,$BZ481,CB481)</f>
        <v>#N/A</v>
      </c>
      <c r="V481" s="31" t="e">
        <f aca="false">INDEX(Curves!$A$12:$AZ$907,$BZ481,CC481)</f>
        <v>#N/A</v>
      </c>
      <c r="W481" s="31"/>
      <c r="X481" s="31" t="e">
        <f aca="false">INDEX(Curves!$A$12:$AZ$907,$BZ481,CE481)</f>
        <v>#N/A</v>
      </c>
      <c r="Y481" s="31" t="e">
        <f aca="false">INDEX(Curves!$A$12:$AZ$907,$BZ481,CF481)</f>
        <v>#N/A</v>
      </c>
      <c r="Z481" s="31" t="e">
        <f aca="false">INDEX(Curves!$A$12:$AZ$907,$BZ481,CG481)</f>
        <v>#N/A</v>
      </c>
      <c r="AA481" s="31"/>
      <c r="AB481" s="31" t="e">
        <f aca="false">INDEX(Curves!$A$12:$AZ$907,$BZ481,CI481)</f>
        <v>#N/A</v>
      </c>
      <c r="AC481" s="31" t="e">
        <f aca="false">INDEX(Curves!$A$12:$AZ$907,$BZ481,CJ481)</f>
        <v>#N/A</v>
      </c>
      <c r="AD481" s="31" t="e">
        <f aca="false">INDEX(Curves!$A$12:$AZ$907,$BZ481,CK481)</f>
        <v>#N/A</v>
      </c>
      <c r="AE481" s="31"/>
      <c r="AF481" s="31" t="e">
        <f aca="false">INDEX(Curves!$A$12:$AZ$907,$BZ481,CM481)</f>
        <v>#N/A</v>
      </c>
      <c r="AG481" s="31" t="e">
        <f aca="false">INDEX(Curves!$A$12:$AZ$907,$BZ481,CN481)</f>
        <v>#N/A</v>
      </c>
      <c r="AH481" s="31" t="e">
        <f aca="false">INDEX(Curves!$A$12:$AZ$907,$BZ481,CO481)</f>
        <v>#N/A</v>
      </c>
      <c r="AI481" s="31"/>
      <c r="AJ481" s="31" t="e">
        <f aca="false">INDEX(Curves!$A$12:$AZ$907,$BZ481,CQ481)</f>
        <v>#N/A</v>
      </c>
      <c r="AK481" s="31" t="e">
        <f aca="false">INDEX(Curves!$A$12:$AZ$907,$BZ481,CR481)</f>
        <v>#N/A</v>
      </c>
      <c r="AL481" s="31" t="e">
        <f aca="false">INDEX(Curves!$A$12:$AZ$907,$BZ481,CS481)</f>
        <v>#N/A</v>
      </c>
      <c r="AM481" s="31"/>
      <c r="AN481" s="31" t="e">
        <f aca="false">INDEX(Curves!$A$12:$AZ$907,$BZ481,CU481)</f>
        <v>#N/A</v>
      </c>
      <c r="AO481" s="31" t="e">
        <f aca="false">INDEX(Curves!$A$12:$AZ$907,$BZ481,CV481)</f>
        <v>#N/A</v>
      </c>
      <c r="AP481" s="31" t="e">
        <f aca="false">INDEX(Curves!$A$12:$AZ$907,$BZ481,CW481)</f>
        <v>#N/A</v>
      </c>
      <c r="AQ481" s="31"/>
      <c r="AR481" s="31" t="e">
        <f aca="false">INDEX(Curves!$A$12:$AZ$907,$BZ481,CY481)</f>
        <v>#N/A</v>
      </c>
      <c r="AS481" s="31" t="e">
        <f aca="false">INDEX(Curves!$A$12:$AZ$907,$BZ481,CZ481)</f>
        <v>#N/A</v>
      </c>
      <c r="AT481" s="31" t="e">
        <f aca="false">INDEX(Curves!$A$12:$AZ$907,$BZ481,DA481)</f>
        <v>#N/A</v>
      </c>
      <c r="AU481" s="31"/>
      <c r="AV481" s="31" t="e">
        <f aca="false">INDEX(Curves!$A$12:$AZ$907,$BZ481,DC481)</f>
        <v>#N/A</v>
      </c>
      <c r="AW481" s="31" t="e">
        <f aca="false">INDEX(Curves!$A$12:$AZ$907,$BZ481,DD481)</f>
        <v>#N/A</v>
      </c>
      <c r="AX481" s="31" t="e">
        <f aca="false">INDEX(Curves!$A$12:$AZ$907,$BZ481,DE481)</f>
        <v>#N/A</v>
      </c>
      <c r="AY481" s="31"/>
      <c r="AZ481" s="31" t="e">
        <f aca="false">INDEX(Curves!$A$12:$AZ$907,$BZ481,DG481)</f>
        <v>#N/A</v>
      </c>
      <c r="BA481" s="31" t="e">
        <f aca="false">INDEX(Curves!$A$12:$AZ$907,$BZ481,DH481)</f>
        <v>#N/A</v>
      </c>
      <c r="BB481" s="31" t="e">
        <f aca="false">INDEX(Curves!$A$12:$AZ$907,$BZ481,DI481)</f>
        <v>#N/A</v>
      </c>
      <c r="BC481" s="31"/>
      <c r="BD481" s="31" t="e">
        <f aca="false">INDEX(Curves!$A$12:$AZ$907,$BZ481,DK481)</f>
        <v>#N/A</v>
      </c>
      <c r="BE481" s="31" t="e">
        <f aca="false">INDEX(Curves!$A$12:$AZ$907,$BZ481,DL481)</f>
        <v>#N/A</v>
      </c>
      <c r="BF481" s="31" t="e">
        <f aca="false">INDEX(Curves!$A$12:$AZ$907,$BZ481,DM481)</f>
        <v>#N/A</v>
      </c>
      <c r="BG481" s="31"/>
      <c r="BH481" s="31" t="e">
        <f aca="false">INDEX(Curves!$A$12:$AZ$907,$BZ481,DO481)</f>
        <v>#N/A</v>
      </c>
      <c r="BI481" s="31" t="e">
        <f aca="false">INDEX(Curves!$A$12:$AZ$907,$BZ481,DP481)</f>
        <v>#N/A</v>
      </c>
      <c r="BJ481" s="31" t="e">
        <f aca="false">INDEX(Curves!$A$12:$AZ$907,$BZ481,DQ481)</f>
        <v>#N/A</v>
      </c>
      <c r="BK481" s="0"/>
      <c r="BL481" s="0"/>
      <c r="BM481" s="51" t="n">
        <f aca="false">BM480</f>
        <v>35916</v>
      </c>
      <c r="BN481" s="51" t="n">
        <f aca="false">EOMONTH(BM481,1)</f>
        <v>35976</v>
      </c>
      <c r="BO481" s="51" t="n">
        <f aca="false">EOMONTH(BN481,1)</f>
        <v>36007</v>
      </c>
      <c r="BP481" s="51" t="n">
        <f aca="false">EOMONTH(BO481,1)</f>
        <v>36038</v>
      </c>
      <c r="BQ481" s="51" t="n">
        <f aca="false">EOMONTH(BP481,1)</f>
        <v>36068</v>
      </c>
      <c r="BR481" s="51" t="n">
        <f aca="false">EOMONTH(BQ481,1)</f>
        <v>36099</v>
      </c>
      <c r="BS481" s="51" t="n">
        <f aca="false">EOMONTH(BR481,1)</f>
        <v>36129</v>
      </c>
      <c r="BT481" s="51" t="n">
        <f aca="false">EOMONTH(BS481,1)</f>
        <v>36160</v>
      </c>
      <c r="BU481" s="51" t="n">
        <f aca="false">EOMONTH(BT481,1)</f>
        <v>36191</v>
      </c>
      <c r="BV481" s="51" t="n">
        <f aca="false">EOMONTH(BU481,1)</f>
        <v>36219</v>
      </c>
      <c r="BW481" s="51" t="n">
        <f aca="false">EOMONTH(BV481,1)</f>
        <v>36250</v>
      </c>
      <c r="BX481" s="52"/>
      <c r="BZ481" s="34" t="e">
        <f aca="false">MATCH(C481,Curves!$C$12:$C$433,0)</f>
        <v>#N/A</v>
      </c>
      <c r="CA481" s="34" t="n">
        <f aca="false">MATCH(CONCATENATE("NG ",TEXT($BM481,"mmm-yyyy")),Curves!$11:$11,0)</f>
        <v>20</v>
      </c>
      <c r="CB481" s="34" t="n">
        <f aca="false">MATCH(CONCATENATE("B ",TEXT($BM481,"mmm-yyyy")),Curves!$11:$11,0)</f>
        <v>8</v>
      </c>
      <c r="CC481" s="34" t="n">
        <f aca="false">MATCH(CONCATENATE("DISC ",TEXT($BM481,"mmm-yyyy")),Curves!$11:$11,0)</f>
        <v>32</v>
      </c>
      <c r="CD481" s="34"/>
      <c r="CE481" s="34" t="n">
        <f aca="false">MATCH(CONCATENATE("NG ",TEXT($BN481,"mmm-yyyy")),Curves!$11:$11,0)</f>
        <v>21</v>
      </c>
      <c r="CF481" s="34" t="n">
        <f aca="false">MATCH(CONCATENATE("B ",TEXT($BN481,"mmm-yyyy")),Curves!$11:$11,0)</f>
        <v>9</v>
      </c>
      <c r="CG481" s="34" t="n">
        <f aca="false">MATCH(CONCATENATE("DISC ",TEXT($BN481,"mmm-yyyy")),Curves!$11:$11,0)</f>
        <v>33</v>
      </c>
      <c r="CH481" s="34"/>
      <c r="CI481" s="34" t="n">
        <f aca="false">MATCH(CONCATENATE("NG ",TEXT($BO481,"mmm-yyyy")),Curves!$11:$11,0)</f>
        <v>22</v>
      </c>
      <c r="CJ481" s="34" t="n">
        <f aca="false">MATCH(CONCATENATE("B ",TEXT($BO481,"mmm-yyyy")),Curves!$11:$11,0)</f>
        <v>10</v>
      </c>
      <c r="CK481" s="34" t="n">
        <f aca="false">MATCH(CONCATENATE("DISC ",TEXT($BO481,"mmm-yyyy")),Curves!$11:$11,0)</f>
        <v>34</v>
      </c>
      <c r="CL481" s="34"/>
      <c r="CM481" s="34" t="n">
        <f aca="false">MATCH(CONCATENATE("NG ",TEXT($BP481,"mmm-yyyy")),Curves!$11:$11,0)</f>
        <v>23</v>
      </c>
      <c r="CN481" s="34" t="n">
        <f aca="false">MATCH(CONCATENATE("B ",TEXT($BP481,"mmm-yyyy")),Curves!$11:$11,0)</f>
        <v>11</v>
      </c>
      <c r="CO481" s="34" t="n">
        <f aca="false">MATCH(CONCATENATE("DISC ",TEXT($BP481,"mmm-yyyy")),Curves!$11:$11,0)</f>
        <v>35</v>
      </c>
      <c r="CP481" s="34"/>
      <c r="CQ481" s="34" t="n">
        <f aca="false">MATCH(CONCATENATE("NG ",TEXT($BQ481,"mmm-yyyy")),Curves!$11:$11,0)</f>
        <v>24</v>
      </c>
      <c r="CR481" s="34" t="n">
        <f aca="false">MATCH(CONCATENATE("B ",TEXT($BQ481,"mmm-yyyy")),Curves!$11:$11,0)</f>
        <v>12</v>
      </c>
      <c r="CS481" s="34" t="n">
        <f aca="false">MATCH(CONCATENATE("DISC ",TEXT($BQ481,"mmm-yyyy")),Curves!$11:$11,0)</f>
        <v>36</v>
      </c>
      <c r="CT481" s="34"/>
      <c r="CU481" s="34" t="n">
        <f aca="false">MATCH(CONCATENATE("NG ",TEXT($BR481,"mmm-yyyy")),Curves!$11:$11,0)</f>
        <v>25</v>
      </c>
      <c r="CV481" s="34" t="n">
        <f aca="false">MATCH(CONCATENATE("B ",TEXT($BR481,"mmm-yyyy")),Curves!$11:$11,0)</f>
        <v>13</v>
      </c>
      <c r="CW481" s="34" t="n">
        <f aca="false">MATCH(CONCATENATE("DISC ",TEXT($BR481,"mmm-yyyy")),Curves!$11:$11,0)</f>
        <v>37</v>
      </c>
      <c r="CX481" s="34"/>
      <c r="CY481" s="34" t="n">
        <f aca="false">MATCH(CONCATENATE("NG ",TEXT($BS481,"mmm-yyyy")),Curves!$11:$11,0)</f>
        <v>26</v>
      </c>
      <c r="CZ481" s="34" t="n">
        <f aca="false">MATCH(CONCATENATE("B ",TEXT($BS481,"mmm-yyyy")),Curves!$11:$11,0)</f>
        <v>14</v>
      </c>
      <c r="DA481" s="34" t="n">
        <f aca="false">MATCH(CONCATENATE("DISC ",TEXT($BS481,"mmm-yyyy")),Curves!$11:$11,0)</f>
        <v>38</v>
      </c>
      <c r="DB481" s="34"/>
      <c r="DC481" s="34" t="n">
        <f aca="false">MATCH(CONCATENATE("NG ",TEXT($BT481,"mmm-yyyy")),Curves!$11:$11,0)</f>
        <v>27</v>
      </c>
      <c r="DD481" s="34" t="n">
        <f aca="false">MATCH(CONCATENATE("B ",TEXT($BT481,"mmm-yyyy")),Curves!$11:$11,0)</f>
        <v>15</v>
      </c>
      <c r="DE481" s="34" t="n">
        <f aca="false">MATCH(CONCATENATE("DISC ",TEXT($BT481,"mmm-yyyy")),Curves!$11:$11,0)</f>
        <v>39</v>
      </c>
      <c r="DF481" s="34"/>
      <c r="DG481" s="34" t="n">
        <f aca="false">MATCH(CONCATENATE("NG ",TEXT($BU481,"mmm-yyyy")),Curves!$11:$11,0)</f>
        <v>28</v>
      </c>
      <c r="DH481" s="34" t="n">
        <f aca="false">MATCH(CONCATENATE("B ",TEXT($BU481,"mmm-yyyy")),Curves!$11:$11,0)</f>
        <v>16</v>
      </c>
      <c r="DI481" s="34" t="n">
        <f aca="false">MATCH(CONCATENATE("DISC ",TEXT($BU481,"mmm-yyyy")),Curves!$11:$11,0)</f>
        <v>40</v>
      </c>
      <c r="DK481" s="34" t="n">
        <f aca="false">MATCH(CONCATENATE("NG ",TEXT($BV481,"mmm-yyyy")),Curves!$11:$11,0)</f>
        <v>29</v>
      </c>
      <c r="DL481" s="34" t="n">
        <f aca="false">MATCH(CONCATENATE("B ",TEXT($BV481,"mmm-yyyy")),Curves!$11:$11,0)</f>
        <v>17</v>
      </c>
      <c r="DM481" s="34" t="n">
        <f aca="false">MATCH(CONCATENATE("DISC ",TEXT($BV481,"mmm-yyyy")),Curves!$11:$11,0)</f>
        <v>41</v>
      </c>
      <c r="DO481" s="34" t="n">
        <f aca="false">MATCH(CONCATENATE("NG ",TEXT($BW481,"mmm-yyyy")),Curves!$11:$11,0)</f>
        <v>30</v>
      </c>
      <c r="DP481" s="34" t="n">
        <f aca="false">MATCH(CONCATENATE("B ",TEXT($BW481,"mmm-yyyy")),Curves!$11:$11,0)</f>
        <v>18</v>
      </c>
      <c r="DQ481" s="34" t="n">
        <f aca="false">MATCH(CONCATENATE("DISC ",TEXT($BW481,"mmm-yyyy")),Curves!$11:$11,0)</f>
        <v>42</v>
      </c>
    </row>
    <row r="482" customFormat="false" ht="12.75" hidden="false" customHeight="false" outlineLevel="0" collapsed="false">
      <c r="B482" s="26" t="str">
        <f aca="false">IF(C482&lt;&gt;"",IF(C482&gt;=(WORKDAY(EOMONTH(C482,0)+1,-2)),EOMONTH(EOMONTH(C482,0)+1,0)+1,EOMONTH(C482,0)+1),"")</f>
        <v/>
      </c>
      <c r="C482" s="45" t="str">
        <f aca="false">IF(Curves!C491&lt;&gt;"",Curves!C491,"")</f>
        <v/>
      </c>
      <c r="D482" s="46"/>
      <c r="E482" s="47" t="e">
        <f aca="false">(T482+U482)*V482</f>
        <v>#N/A</v>
      </c>
      <c r="F482" s="47" t="e">
        <f aca="false">(X482+Y482)*Z482</f>
        <v>#N/A</v>
      </c>
      <c r="G482" s="47" t="e">
        <f aca="false">(AB482+AC482)*AD482</f>
        <v>#N/A</v>
      </c>
      <c r="H482" s="47" t="e">
        <f aca="false">(AF482+AG482)*AH482</f>
        <v>#N/A</v>
      </c>
      <c r="I482" s="47" t="e">
        <f aca="false">(AJ482+AK482)*AL482</f>
        <v>#N/A</v>
      </c>
      <c r="J482" s="47" t="e">
        <f aca="false">(AN482+AO482)*AP482</f>
        <v>#N/A</v>
      </c>
      <c r="K482" s="47" t="e">
        <f aca="false">(AR482+AS482)*AT482</f>
        <v>#N/A</v>
      </c>
      <c r="L482" s="47" t="e">
        <f aca="false">(AV482+AW482)*AX482</f>
        <v>#N/A</v>
      </c>
      <c r="M482" s="47" t="e">
        <f aca="false">(AZ482+BA482)*BB482</f>
        <v>#N/A</v>
      </c>
      <c r="N482" s="47" t="e">
        <f aca="false">(BD482+BE482)*BF482</f>
        <v>#N/A</v>
      </c>
      <c r="O482" s="48" t="e">
        <f aca="false">(BH482+BI482)*BJ482</f>
        <v>#N/A</v>
      </c>
      <c r="P482" s="49" t="e">
        <f aca="false">MAX(E482:O482)</f>
        <v>#N/A</v>
      </c>
      <c r="Q482" s="49" t="e">
        <f aca="false">MIN(O482)</f>
        <v>#N/A</v>
      </c>
      <c r="R482" s="50" t="e">
        <f aca="false">P482-Q482</f>
        <v>#N/A</v>
      </c>
      <c r="T482" s="31" t="e">
        <f aca="false">INDEX(Curves!$A$12:$AZ$907,$BZ482,CA482)</f>
        <v>#N/A</v>
      </c>
      <c r="U482" s="31" t="e">
        <f aca="false">INDEX(Curves!$A$12:$AZ$907,$BZ482,CB482)</f>
        <v>#N/A</v>
      </c>
      <c r="V482" s="31" t="e">
        <f aca="false">INDEX(Curves!$A$12:$AZ$907,$BZ482,CC482)</f>
        <v>#N/A</v>
      </c>
      <c r="W482" s="31"/>
      <c r="X482" s="31" t="e">
        <f aca="false">INDEX(Curves!$A$12:$AZ$907,$BZ482,CE482)</f>
        <v>#N/A</v>
      </c>
      <c r="Y482" s="31" t="e">
        <f aca="false">INDEX(Curves!$A$12:$AZ$907,$BZ482,CF482)</f>
        <v>#N/A</v>
      </c>
      <c r="Z482" s="31" t="e">
        <f aca="false">INDEX(Curves!$A$12:$AZ$907,$BZ482,CG482)</f>
        <v>#N/A</v>
      </c>
      <c r="AA482" s="31"/>
      <c r="AB482" s="31" t="e">
        <f aca="false">INDEX(Curves!$A$12:$AZ$907,$BZ482,CI482)</f>
        <v>#N/A</v>
      </c>
      <c r="AC482" s="31" t="e">
        <f aca="false">INDEX(Curves!$A$12:$AZ$907,$BZ482,CJ482)</f>
        <v>#N/A</v>
      </c>
      <c r="AD482" s="31" t="e">
        <f aca="false">INDEX(Curves!$A$12:$AZ$907,$BZ482,CK482)</f>
        <v>#N/A</v>
      </c>
      <c r="AE482" s="31"/>
      <c r="AF482" s="31" t="e">
        <f aca="false">INDEX(Curves!$A$12:$AZ$907,$BZ482,CM482)</f>
        <v>#N/A</v>
      </c>
      <c r="AG482" s="31" t="e">
        <f aca="false">INDEX(Curves!$A$12:$AZ$907,$BZ482,CN482)</f>
        <v>#N/A</v>
      </c>
      <c r="AH482" s="31" t="e">
        <f aca="false">INDEX(Curves!$A$12:$AZ$907,$BZ482,CO482)</f>
        <v>#N/A</v>
      </c>
      <c r="AI482" s="31"/>
      <c r="AJ482" s="31" t="e">
        <f aca="false">INDEX(Curves!$A$12:$AZ$907,$BZ482,CQ482)</f>
        <v>#N/A</v>
      </c>
      <c r="AK482" s="31" t="e">
        <f aca="false">INDEX(Curves!$A$12:$AZ$907,$BZ482,CR482)</f>
        <v>#N/A</v>
      </c>
      <c r="AL482" s="31" t="e">
        <f aca="false">INDEX(Curves!$A$12:$AZ$907,$BZ482,CS482)</f>
        <v>#N/A</v>
      </c>
      <c r="AM482" s="31"/>
      <c r="AN482" s="31" t="e">
        <f aca="false">INDEX(Curves!$A$12:$AZ$907,$BZ482,CU482)</f>
        <v>#N/A</v>
      </c>
      <c r="AO482" s="31" t="e">
        <f aca="false">INDEX(Curves!$A$12:$AZ$907,$BZ482,CV482)</f>
        <v>#N/A</v>
      </c>
      <c r="AP482" s="31" t="e">
        <f aca="false">INDEX(Curves!$A$12:$AZ$907,$BZ482,CW482)</f>
        <v>#N/A</v>
      </c>
      <c r="AQ482" s="31"/>
      <c r="AR482" s="31" t="e">
        <f aca="false">INDEX(Curves!$A$12:$AZ$907,$BZ482,CY482)</f>
        <v>#N/A</v>
      </c>
      <c r="AS482" s="31" t="e">
        <f aca="false">INDEX(Curves!$A$12:$AZ$907,$BZ482,CZ482)</f>
        <v>#N/A</v>
      </c>
      <c r="AT482" s="31" t="e">
        <f aca="false">INDEX(Curves!$A$12:$AZ$907,$BZ482,DA482)</f>
        <v>#N/A</v>
      </c>
      <c r="AU482" s="31"/>
      <c r="AV482" s="31" t="e">
        <f aca="false">INDEX(Curves!$A$12:$AZ$907,$BZ482,DC482)</f>
        <v>#N/A</v>
      </c>
      <c r="AW482" s="31" t="e">
        <f aca="false">INDEX(Curves!$A$12:$AZ$907,$BZ482,DD482)</f>
        <v>#N/A</v>
      </c>
      <c r="AX482" s="31" t="e">
        <f aca="false">INDEX(Curves!$A$12:$AZ$907,$BZ482,DE482)</f>
        <v>#N/A</v>
      </c>
      <c r="AY482" s="31"/>
      <c r="AZ482" s="31" t="e">
        <f aca="false">INDEX(Curves!$A$12:$AZ$907,$BZ482,DG482)</f>
        <v>#N/A</v>
      </c>
      <c r="BA482" s="31" t="e">
        <f aca="false">INDEX(Curves!$A$12:$AZ$907,$BZ482,DH482)</f>
        <v>#N/A</v>
      </c>
      <c r="BB482" s="31" t="e">
        <f aca="false">INDEX(Curves!$A$12:$AZ$907,$BZ482,DI482)</f>
        <v>#N/A</v>
      </c>
      <c r="BC482" s="31"/>
      <c r="BD482" s="31" t="e">
        <f aca="false">INDEX(Curves!$A$12:$AZ$907,$BZ482,DK482)</f>
        <v>#N/A</v>
      </c>
      <c r="BE482" s="31" t="e">
        <f aca="false">INDEX(Curves!$A$12:$AZ$907,$BZ482,DL482)</f>
        <v>#N/A</v>
      </c>
      <c r="BF482" s="31" t="e">
        <f aca="false">INDEX(Curves!$A$12:$AZ$907,$BZ482,DM482)</f>
        <v>#N/A</v>
      </c>
      <c r="BG482" s="31"/>
      <c r="BH482" s="31" t="e">
        <f aca="false">INDEX(Curves!$A$12:$AZ$907,$BZ482,DO482)</f>
        <v>#N/A</v>
      </c>
      <c r="BI482" s="31" t="e">
        <f aca="false">INDEX(Curves!$A$12:$AZ$907,$BZ482,DP482)</f>
        <v>#N/A</v>
      </c>
      <c r="BJ482" s="31" t="e">
        <f aca="false">INDEX(Curves!$A$12:$AZ$907,$BZ482,DQ482)</f>
        <v>#N/A</v>
      </c>
      <c r="BK482" s="0"/>
      <c r="BL482" s="0"/>
      <c r="BM482" s="51" t="n">
        <f aca="false">BM481</f>
        <v>35916</v>
      </c>
      <c r="BN482" s="51" t="n">
        <f aca="false">EOMONTH(BM482,1)</f>
        <v>35976</v>
      </c>
      <c r="BO482" s="51" t="n">
        <f aca="false">EOMONTH(BN482,1)</f>
        <v>36007</v>
      </c>
      <c r="BP482" s="51" t="n">
        <f aca="false">EOMONTH(BO482,1)</f>
        <v>36038</v>
      </c>
      <c r="BQ482" s="51" t="n">
        <f aca="false">EOMONTH(BP482,1)</f>
        <v>36068</v>
      </c>
      <c r="BR482" s="51" t="n">
        <f aca="false">EOMONTH(BQ482,1)</f>
        <v>36099</v>
      </c>
      <c r="BS482" s="51" t="n">
        <f aca="false">EOMONTH(BR482,1)</f>
        <v>36129</v>
      </c>
      <c r="BT482" s="51" t="n">
        <f aca="false">EOMONTH(BS482,1)</f>
        <v>36160</v>
      </c>
      <c r="BU482" s="51" t="n">
        <f aca="false">EOMONTH(BT482,1)</f>
        <v>36191</v>
      </c>
      <c r="BV482" s="51" t="n">
        <f aca="false">EOMONTH(BU482,1)</f>
        <v>36219</v>
      </c>
      <c r="BW482" s="51" t="n">
        <f aca="false">EOMONTH(BV482,1)</f>
        <v>36250</v>
      </c>
      <c r="BX482" s="52"/>
      <c r="BZ482" s="34" t="e">
        <f aca="false">MATCH(C482,Curves!$C$12:$C$433,0)</f>
        <v>#N/A</v>
      </c>
      <c r="CA482" s="34" t="n">
        <f aca="false">MATCH(CONCATENATE("NG ",TEXT($BM482,"mmm-yyyy")),Curves!$11:$11,0)</f>
        <v>20</v>
      </c>
      <c r="CB482" s="34" t="n">
        <f aca="false">MATCH(CONCATENATE("B ",TEXT($BM482,"mmm-yyyy")),Curves!$11:$11,0)</f>
        <v>8</v>
      </c>
      <c r="CC482" s="34" t="n">
        <f aca="false">MATCH(CONCATENATE("DISC ",TEXT($BM482,"mmm-yyyy")),Curves!$11:$11,0)</f>
        <v>32</v>
      </c>
      <c r="CD482" s="34"/>
      <c r="CE482" s="34" t="n">
        <f aca="false">MATCH(CONCATENATE("NG ",TEXT($BN482,"mmm-yyyy")),Curves!$11:$11,0)</f>
        <v>21</v>
      </c>
      <c r="CF482" s="34" t="n">
        <f aca="false">MATCH(CONCATENATE("B ",TEXT($BN482,"mmm-yyyy")),Curves!$11:$11,0)</f>
        <v>9</v>
      </c>
      <c r="CG482" s="34" t="n">
        <f aca="false">MATCH(CONCATENATE("DISC ",TEXT($BN482,"mmm-yyyy")),Curves!$11:$11,0)</f>
        <v>33</v>
      </c>
      <c r="CH482" s="34"/>
      <c r="CI482" s="34" t="n">
        <f aca="false">MATCH(CONCATENATE("NG ",TEXT($BO482,"mmm-yyyy")),Curves!$11:$11,0)</f>
        <v>22</v>
      </c>
      <c r="CJ482" s="34" t="n">
        <f aca="false">MATCH(CONCATENATE("B ",TEXT($BO482,"mmm-yyyy")),Curves!$11:$11,0)</f>
        <v>10</v>
      </c>
      <c r="CK482" s="34" t="n">
        <f aca="false">MATCH(CONCATENATE("DISC ",TEXT($BO482,"mmm-yyyy")),Curves!$11:$11,0)</f>
        <v>34</v>
      </c>
      <c r="CL482" s="34"/>
      <c r="CM482" s="34" t="n">
        <f aca="false">MATCH(CONCATENATE("NG ",TEXT($BP482,"mmm-yyyy")),Curves!$11:$11,0)</f>
        <v>23</v>
      </c>
      <c r="CN482" s="34" t="n">
        <f aca="false">MATCH(CONCATENATE("B ",TEXT($BP482,"mmm-yyyy")),Curves!$11:$11,0)</f>
        <v>11</v>
      </c>
      <c r="CO482" s="34" t="n">
        <f aca="false">MATCH(CONCATENATE("DISC ",TEXT($BP482,"mmm-yyyy")),Curves!$11:$11,0)</f>
        <v>35</v>
      </c>
      <c r="CP482" s="34"/>
      <c r="CQ482" s="34" t="n">
        <f aca="false">MATCH(CONCATENATE("NG ",TEXT($BQ482,"mmm-yyyy")),Curves!$11:$11,0)</f>
        <v>24</v>
      </c>
      <c r="CR482" s="34" t="n">
        <f aca="false">MATCH(CONCATENATE("B ",TEXT($BQ482,"mmm-yyyy")),Curves!$11:$11,0)</f>
        <v>12</v>
      </c>
      <c r="CS482" s="34" t="n">
        <f aca="false">MATCH(CONCATENATE("DISC ",TEXT($BQ482,"mmm-yyyy")),Curves!$11:$11,0)</f>
        <v>36</v>
      </c>
      <c r="CT482" s="34"/>
      <c r="CU482" s="34" t="n">
        <f aca="false">MATCH(CONCATENATE("NG ",TEXT($BR482,"mmm-yyyy")),Curves!$11:$11,0)</f>
        <v>25</v>
      </c>
      <c r="CV482" s="34" t="n">
        <f aca="false">MATCH(CONCATENATE("B ",TEXT($BR482,"mmm-yyyy")),Curves!$11:$11,0)</f>
        <v>13</v>
      </c>
      <c r="CW482" s="34" t="n">
        <f aca="false">MATCH(CONCATENATE("DISC ",TEXT($BR482,"mmm-yyyy")),Curves!$11:$11,0)</f>
        <v>37</v>
      </c>
      <c r="CX482" s="34"/>
      <c r="CY482" s="34" t="n">
        <f aca="false">MATCH(CONCATENATE("NG ",TEXT($BS482,"mmm-yyyy")),Curves!$11:$11,0)</f>
        <v>26</v>
      </c>
      <c r="CZ482" s="34" t="n">
        <f aca="false">MATCH(CONCATENATE("B ",TEXT($BS482,"mmm-yyyy")),Curves!$11:$11,0)</f>
        <v>14</v>
      </c>
      <c r="DA482" s="34" t="n">
        <f aca="false">MATCH(CONCATENATE("DISC ",TEXT($BS482,"mmm-yyyy")),Curves!$11:$11,0)</f>
        <v>38</v>
      </c>
      <c r="DB482" s="34"/>
      <c r="DC482" s="34" t="n">
        <f aca="false">MATCH(CONCATENATE("NG ",TEXT($BT482,"mmm-yyyy")),Curves!$11:$11,0)</f>
        <v>27</v>
      </c>
      <c r="DD482" s="34" t="n">
        <f aca="false">MATCH(CONCATENATE("B ",TEXT($BT482,"mmm-yyyy")),Curves!$11:$11,0)</f>
        <v>15</v>
      </c>
      <c r="DE482" s="34" t="n">
        <f aca="false">MATCH(CONCATENATE("DISC ",TEXT($BT482,"mmm-yyyy")),Curves!$11:$11,0)</f>
        <v>39</v>
      </c>
      <c r="DF482" s="34"/>
      <c r="DG482" s="34" t="n">
        <f aca="false">MATCH(CONCATENATE("NG ",TEXT($BU482,"mmm-yyyy")),Curves!$11:$11,0)</f>
        <v>28</v>
      </c>
      <c r="DH482" s="34" t="n">
        <f aca="false">MATCH(CONCATENATE("B ",TEXT($BU482,"mmm-yyyy")),Curves!$11:$11,0)</f>
        <v>16</v>
      </c>
      <c r="DI482" s="34" t="n">
        <f aca="false">MATCH(CONCATENATE("DISC ",TEXT($BU482,"mmm-yyyy")),Curves!$11:$11,0)</f>
        <v>40</v>
      </c>
      <c r="DK482" s="34" t="n">
        <f aca="false">MATCH(CONCATENATE("NG ",TEXT($BV482,"mmm-yyyy")),Curves!$11:$11,0)</f>
        <v>29</v>
      </c>
      <c r="DL482" s="34" t="n">
        <f aca="false">MATCH(CONCATENATE("B ",TEXT($BV482,"mmm-yyyy")),Curves!$11:$11,0)</f>
        <v>17</v>
      </c>
      <c r="DM482" s="34" t="n">
        <f aca="false">MATCH(CONCATENATE("DISC ",TEXT($BV482,"mmm-yyyy")),Curves!$11:$11,0)</f>
        <v>41</v>
      </c>
      <c r="DO482" s="34" t="n">
        <f aca="false">MATCH(CONCATENATE("NG ",TEXT($BW482,"mmm-yyyy")),Curves!$11:$11,0)</f>
        <v>30</v>
      </c>
      <c r="DP482" s="34" t="n">
        <f aca="false">MATCH(CONCATENATE("B ",TEXT($BW482,"mmm-yyyy")),Curves!$11:$11,0)</f>
        <v>18</v>
      </c>
      <c r="DQ482" s="34" t="n">
        <f aca="false">MATCH(CONCATENATE("DISC ",TEXT($BW482,"mmm-yyyy")),Curves!$11:$11,0)</f>
        <v>42</v>
      </c>
    </row>
    <row r="483" customFormat="false" ht="12.75" hidden="false" customHeight="false" outlineLevel="0" collapsed="false">
      <c r="B483" s="26" t="str">
        <f aca="false">IF(C483&lt;&gt;"",IF(C483&gt;=(WORKDAY(EOMONTH(C483,0)+1,-2)),EOMONTH(EOMONTH(C483,0)+1,0)+1,EOMONTH(C483,0)+1),"")</f>
        <v/>
      </c>
      <c r="C483" s="45" t="str">
        <f aca="false">IF(Curves!C492&lt;&gt;"",Curves!C492,"")</f>
        <v/>
      </c>
      <c r="D483" s="46"/>
      <c r="E483" s="47" t="e">
        <f aca="false">(T483+U483)*V483</f>
        <v>#N/A</v>
      </c>
      <c r="F483" s="47" t="e">
        <f aca="false">(X483+Y483)*Z483</f>
        <v>#N/A</v>
      </c>
      <c r="G483" s="47" t="e">
        <f aca="false">(AB483+AC483)*AD483</f>
        <v>#N/A</v>
      </c>
      <c r="H483" s="47" t="e">
        <f aca="false">(AF483+AG483)*AH483</f>
        <v>#N/A</v>
      </c>
      <c r="I483" s="47" t="e">
        <f aca="false">(AJ483+AK483)*AL483</f>
        <v>#N/A</v>
      </c>
      <c r="J483" s="47" t="e">
        <f aca="false">(AN483+AO483)*AP483</f>
        <v>#N/A</v>
      </c>
      <c r="K483" s="47" t="e">
        <f aca="false">(AR483+AS483)*AT483</f>
        <v>#N/A</v>
      </c>
      <c r="L483" s="47" t="e">
        <f aca="false">(AV483+AW483)*AX483</f>
        <v>#N/A</v>
      </c>
      <c r="M483" s="47" t="e">
        <f aca="false">(AZ483+BA483)*BB483</f>
        <v>#N/A</v>
      </c>
      <c r="N483" s="47" t="e">
        <f aca="false">(BD483+BE483)*BF483</f>
        <v>#N/A</v>
      </c>
      <c r="O483" s="48" t="e">
        <f aca="false">(BH483+BI483)*BJ483</f>
        <v>#N/A</v>
      </c>
      <c r="P483" s="49" t="e">
        <f aca="false">MAX(E483:O483)</f>
        <v>#N/A</v>
      </c>
      <c r="Q483" s="49" t="e">
        <f aca="false">MIN(O483)</f>
        <v>#N/A</v>
      </c>
      <c r="R483" s="50" t="e">
        <f aca="false">P483-Q483</f>
        <v>#N/A</v>
      </c>
      <c r="T483" s="31" t="e">
        <f aca="false">INDEX(Curves!$A$12:$AZ$907,$BZ483,CA483)</f>
        <v>#N/A</v>
      </c>
      <c r="U483" s="31" t="e">
        <f aca="false">INDEX(Curves!$A$12:$AZ$907,$BZ483,CB483)</f>
        <v>#N/A</v>
      </c>
      <c r="V483" s="31" t="e">
        <f aca="false">INDEX(Curves!$A$12:$AZ$907,$BZ483,CC483)</f>
        <v>#N/A</v>
      </c>
      <c r="W483" s="31"/>
      <c r="X483" s="31" t="e">
        <f aca="false">INDEX(Curves!$A$12:$AZ$907,$BZ483,CE483)</f>
        <v>#N/A</v>
      </c>
      <c r="Y483" s="31" t="e">
        <f aca="false">INDEX(Curves!$A$12:$AZ$907,$BZ483,CF483)</f>
        <v>#N/A</v>
      </c>
      <c r="Z483" s="31" t="e">
        <f aca="false">INDEX(Curves!$A$12:$AZ$907,$BZ483,CG483)</f>
        <v>#N/A</v>
      </c>
      <c r="AA483" s="31"/>
      <c r="AB483" s="31" t="e">
        <f aca="false">INDEX(Curves!$A$12:$AZ$907,$BZ483,CI483)</f>
        <v>#N/A</v>
      </c>
      <c r="AC483" s="31" t="e">
        <f aca="false">INDEX(Curves!$A$12:$AZ$907,$BZ483,CJ483)</f>
        <v>#N/A</v>
      </c>
      <c r="AD483" s="31" t="e">
        <f aca="false">INDEX(Curves!$A$12:$AZ$907,$BZ483,CK483)</f>
        <v>#N/A</v>
      </c>
      <c r="AE483" s="31"/>
      <c r="AF483" s="31" t="e">
        <f aca="false">INDEX(Curves!$A$12:$AZ$907,$BZ483,CM483)</f>
        <v>#N/A</v>
      </c>
      <c r="AG483" s="31" t="e">
        <f aca="false">INDEX(Curves!$A$12:$AZ$907,$BZ483,CN483)</f>
        <v>#N/A</v>
      </c>
      <c r="AH483" s="31" t="e">
        <f aca="false">INDEX(Curves!$A$12:$AZ$907,$BZ483,CO483)</f>
        <v>#N/A</v>
      </c>
      <c r="AI483" s="31"/>
      <c r="AJ483" s="31" t="e">
        <f aca="false">INDEX(Curves!$A$12:$AZ$907,$BZ483,CQ483)</f>
        <v>#N/A</v>
      </c>
      <c r="AK483" s="31" t="e">
        <f aca="false">INDEX(Curves!$A$12:$AZ$907,$BZ483,CR483)</f>
        <v>#N/A</v>
      </c>
      <c r="AL483" s="31" t="e">
        <f aca="false">INDEX(Curves!$A$12:$AZ$907,$BZ483,CS483)</f>
        <v>#N/A</v>
      </c>
      <c r="AM483" s="31"/>
      <c r="AN483" s="31" t="e">
        <f aca="false">INDEX(Curves!$A$12:$AZ$907,$BZ483,CU483)</f>
        <v>#N/A</v>
      </c>
      <c r="AO483" s="31" t="e">
        <f aca="false">INDEX(Curves!$A$12:$AZ$907,$BZ483,CV483)</f>
        <v>#N/A</v>
      </c>
      <c r="AP483" s="31" t="e">
        <f aca="false">INDEX(Curves!$A$12:$AZ$907,$BZ483,CW483)</f>
        <v>#N/A</v>
      </c>
      <c r="AQ483" s="31"/>
      <c r="AR483" s="31" t="e">
        <f aca="false">INDEX(Curves!$A$12:$AZ$907,$BZ483,CY483)</f>
        <v>#N/A</v>
      </c>
      <c r="AS483" s="31" t="e">
        <f aca="false">INDEX(Curves!$A$12:$AZ$907,$BZ483,CZ483)</f>
        <v>#N/A</v>
      </c>
      <c r="AT483" s="31" t="e">
        <f aca="false">INDEX(Curves!$A$12:$AZ$907,$BZ483,DA483)</f>
        <v>#N/A</v>
      </c>
      <c r="AU483" s="31"/>
      <c r="AV483" s="31" t="e">
        <f aca="false">INDEX(Curves!$A$12:$AZ$907,$BZ483,DC483)</f>
        <v>#N/A</v>
      </c>
      <c r="AW483" s="31" t="e">
        <f aca="false">INDEX(Curves!$A$12:$AZ$907,$BZ483,DD483)</f>
        <v>#N/A</v>
      </c>
      <c r="AX483" s="31" t="e">
        <f aca="false">INDEX(Curves!$A$12:$AZ$907,$BZ483,DE483)</f>
        <v>#N/A</v>
      </c>
      <c r="AY483" s="31"/>
      <c r="AZ483" s="31" t="e">
        <f aca="false">INDEX(Curves!$A$12:$AZ$907,$BZ483,DG483)</f>
        <v>#N/A</v>
      </c>
      <c r="BA483" s="31" t="e">
        <f aca="false">INDEX(Curves!$A$12:$AZ$907,$BZ483,DH483)</f>
        <v>#N/A</v>
      </c>
      <c r="BB483" s="31" t="e">
        <f aca="false">INDEX(Curves!$A$12:$AZ$907,$BZ483,DI483)</f>
        <v>#N/A</v>
      </c>
      <c r="BC483" s="31"/>
      <c r="BD483" s="31" t="e">
        <f aca="false">INDEX(Curves!$A$12:$AZ$907,$BZ483,DK483)</f>
        <v>#N/A</v>
      </c>
      <c r="BE483" s="31" t="e">
        <f aca="false">INDEX(Curves!$A$12:$AZ$907,$BZ483,DL483)</f>
        <v>#N/A</v>
      </c>
      <c r="BF483" s="31" t="e">
        <f aca="false">INDEX(Curves!$A$12:$AZ$907,$BZ483,DM483)</f>
        <v>#N/A</v>
      </c>
      <c r="BG483" s="31"/>
      <c r="BH483" s="31" t="e">
        <f aca="false">INDEX(Curves!$A$12:$AZ$907,$BZ483,DO483)</f>
        <v>#N/A</v>
      </c>
      <c r="BI483" s="31" t="e">
        <f aca="false">INDEX(Curves!$A$12:$AZ$907,$BZ483,DP483)</f>
        <v>#N/A</v>
      </c>
      <c r="BJ483" s="31" t="e">
        <f aca="false">INDEX(Curves!$A$12:$AZ$907,$BZ483,DQ483)</f>
        <v>#N/A</v>
      </c>
      <c r="BK483" s="0"/>
      <c r="BL483" s="0"/>
      <c r="BM483" s="51" t="n">
        <f aca="false">BM482</f>
        <v>35916</v>
      </c>
      <c r="BN483" s="51" t="n">
        <f aca="false">EOMONTH(BM483,1)</f>
        <v>35976</v>
      </c>
      <c r="BO483" s="51" t="n">
        <f aca="false">EOMONTH(BN483,1)</f>
        <v>36007</v>
      </c>
      <c r="BP483" s="51" t="n">
        <f aca="false">EOMONTH(BO483,1)</f>
        <v>36038</v>
      </c>
      <c r="BQ483" s="51" t="n">
        <f aca="false">EOMONTH(BP483,1)</f>
        <v>36068</v>
      </c>
      <c r="BR483" s="51" t="n">
        <f aca="false">EOMONTH(BQ483,1)</f>
        <v>36099</v>
      </c>
      <c r="BS483" s="51" t="n">
        <f aca="false">EOMONTH(BR483,1)</f>
        <v>36129</v>
      </c>
      <c r="BT483" s="51" t="n">
        <f aca="false">EOMONTH(BS483,1)</f>
        <v>36160</v>
      </c>
      <c r="BU483" s="51" t="n">
        <f aca="false">EOMONTH(BT483,1)</f>
        <v>36191</v>
      </c>
      <c r="BV483" s="51" t="n">
        <f aca="false">EOMONTH(BU483,1)</f>
        <v>36219</v>
      </c>
      <c r="BW483" s="51" t="n">
        <f aca="false">EOMONTH(BV483,1)</f>
        <v>36250</v>
      </c>
      <c r="BX483" s="52"/>
      <c r="BZ483" s="34" t="e">
        <f aca="false">MATCH(C483,Curves!$C$12:$C$433,0)</f>
        <v>#N/A</v>
      </c>
      <c r="CA483" s="34" t="n">
        <f aca="false">MATCH(CONCATENATE("NG ",TEXT($BM483,"mmm-yyyy")),Curves!$11:$11,0)</f>
        <v>20</v>
      </c>
      <c r="CB483" s="34" t="n">
        <f aca="false">MATCH(CONCATENATE("B ",TEXT($BM483,"mmm-yyyy")),Curves!$11:$11,0)</f>
        <v>8</v>
      </c>
      <c r="CC483" s="34" t="n">
        <f aca="false">MATCH(CONCATENATE("DISC ",TEXT($BM483,"mmm-yyyy")),Curves!$11:$11,0)</f>
        <v>32</v>
      </c>
      <c r="CD483" s="34"/>
      <c r="CE483" s="34" t="n">
        <f aca="false">MATCH(CONCATENATE("NG ",TEXT($BN483,"mmm-yyyy")),Curves!$11:$11,0)</f>
        <v>21</v>
      </c>
      <c r="CF483" s="34" t="n">
        <f aca="false">MATCH(CONCATENATE("B ",TEXT($BN483,"mmm-yyyy")),Curves!$11:$11,0)</f>
        <v>9</v>
      </c>
      <c r="CG483" s="34" t="n">
        <f aca="false">MATCH(CONCATENATE("DISC ",TEXT($BN483,"mmm-yyyy")),Curves!$11:$11,0)</f>
        <v>33</v>
      </c>
      <c r="CH483" s="34"/>
      <c r="CI483" s="34" t="n">
        <f aca="false">MATCH(CONCATENATE("NG ",TEXT($BO483,"mmm-yyyy")),Curves!$11:$11,0)</f>
        <v>22</v>
      </c>
      <c r="CJ483" s="34" t="n">
        <f aca="false">MATCH(CONCATENATE("B ",TEXT($BO483,"mmm-yyyy")),Curves!$11:$11,0)</f>
        <v>10</v>
      </c>
      <c r="CK483" s="34" t="n">
        <f aca="false">MATCH(CONCATENATE("DISC ",TEXT($BO483,"mmm-yyyy")),Curves!$11:$11,0)</f>
        <v>34</v>
      </c>
      <c r="CL483" s="34"/>
      <c r="CM483" s="34" t="n">
        <f aca="false">MATCH(CONCATENATE("NG ",TEXT($BP483,"mmm-yyyy")),Curves!$11:$11,0)</f>
        <v>23</v>
      </c>
      <c r="CN483" s="34" t="n">
        <f aca="false">MATCH(CONCATENATE("B ",TEXT($BP483,"mmm-yyyy")),Curves!$11:$11,0)</f>
        <v>11</v>
      </c>
      <c r="CO483" s="34" t="n">
        <f aca="false">MATCH(CONCATENATE("DISC ",TEXT($BP483,"mmm-yyyy")),Curves!$11:$11,0)</f>
        <v>35</v>
      </c>
      <c r="CP483" s="34"/>
      <c r="CQ483" s="34" t="n">
        <f aca="false">MATCH(CONCATENATE("NG ",TEXT($BQ483,"mmm-yyyy")),Curves!$11:$11,0)</f>
        <v>24</v>
      </c>
      <c r="CR483" s="34" t="n">
        <f aca="false">MATCH(CONCATENATE("B ",TEXT($BQ483,"mmm-yyyy")),Curves!$11:$11,0)</f>
        <v>12</v>
      </c>
      <c r="CS483" s="34" t="n">
        <f aca="false">MATCH(CONCATENATE("DISC ",TEXT($BQ483,"mmm-yyyy")),Curves!$11:$11,0)</f>
        <v>36</v>
      </c>
      <c r="CT483" s="34"/>
      <c r="CU483" s="34" t="n">
        <f aca="false">MATCH(CONCATENATE("NG ",TEXT($BR483,"mmm-yyyy")),Curves!$11:$11,0)</f>
        <v>25</v>
      </c>
      <c r="CV483" s="34" t="n">
        <f aca="false">MATCH(CONCATENATE("B ",TEXT($BR483,"mmm-yyyy")),Curves!$11:$11,0)</f>
        <v>13</v>
      </c>
      <c r="CW483" s="34" t="n">
        <f aca="false">MATCH(CONCATENATE("DISC ",TEXT($BR483,"mmm-yyyy")),Curves!$11:$11,0)</f>
        <v>37</v>
      </c>
      <c r="CX483" s="34"/>
      <c r="CY483" s="34" t="n">
        <f aca="false">MATCH(CONCATENATE("NG ",TEXT($BS483,"mmm-yyyy")),Curves!$11:$11,0)</f>
        <v>26</v>
      </c>
      <c r="CZ483" s="34" t="n">
        <f aca="false">MATCH(CONCATENATE("B ",TEXT($BS483,"mmm-yyyy")),Curves!$11:$11,0)</f>
        <v>14</v>
      </c>
      <c r="DA483" s="34" t="n">
        <f aca="false">MATCH(CONCATENATE("DISC ",TEXT($BS483,"mmm-yyyy")),Curves!$11:$11,0)</f>
        <v>38</v>
      </c>
      <c r="DB483" s="34"/>
      <c r="DC483" s="34" t="n">
        <f aca="false">MATCH(CONCATENATE("NG ",TEXT($BT483,"mmm-yyyy")),Curves!$11:$11,0)</f>
        <v>27</v>
      </c>
      <c r="DD483" s="34" t="n">
        <f aca="false">MATCH(CONCATENATE("B ",TEXT($BT483,"mmm-yyyy")),Curves!$11:$11,0)</f>
        <v>15</v>
      </c>
      <c r="DE483" s="34" t="n">
        <f aca="false">MATCH(CONCATENATE("DISC ",TEXT($BT483,"mmm-yyyy")),Curves!$11:$11,0)</f>
        <v>39</v>
      </c>
      <c r="DF483" s="34"/>
      <c r="DG483" s="34" t="n">
        <f aca="false">MATCH(CONCATENATE("NG ",TEXT($BU483,"mmm-yyyy")),Curves!$11:$11,0)</f>
        <v>28</v>
      </c>
      <c r="DH483" s="34" t="n">
        <f aca="false">MATCH(CONCATENATE("B ",TEXT($BU483,"mmm-yyyy")),Curves!$11:$11,0)</f>
        <v>16</v>
      </c>
      <c r="DI483" s="34" t="n">
        <f aca="false">MATCH(CONCATENATE("DISC ",TEXT($BU483,"mmm-yyyy")),Curves!$11:$11,0)</f>
        <v>40</v>
      </c>
      <c r="DK483" s="34" t="n">
        <f aca="false">MATCH(CONCATENATE("NG ",TEXT($BV483,"mmm-yyyy")),Curves!$11:$11,0)</f>
        <v>29</v>
      </c>
      <c r="DL483" s="34" t="n">
        <f aca="false">MATCH(CONCATENATE("B ",TEXT($BV483,"mmm-yyyy")),Curves!$11:$11,0)</f>
        <v>17</v>
      </c>
      <c r="DM483" s="34" t="n">
        <f aca="false">MATCH(CONCATENATE("DISC ",TEXT($BV483,"mmm-yyyy")),Curves!$11:$11,0)</f>
        <v>41</v>
      </c>
      <c r="DO483" s="34" t="n">
        <f aca="false">MATCH(CONCATENATE("NG ",TEXT($BW483,"mmm-yyyy")),Curves!$11:$11,0)</f>
        <v>30</v>
      </c>
      <c r="DP483" s="34" t="n">
        <f aca="false">MATCH(CONCATENATE("B ",TEXT($BW483,"mmm-yyyy")),Curves!$11:$11,0)</f>
        <v>18</v>
      </c>
      <c r="DQ483" s="34" t="n">
        <f aca="false">MATCH(CONCATENATE("DISC ",TEXT($BW483,"mmm-yyyy")),Curves!$11:$11,0)</f>
        <v>42</v>
      </c>
    </row>
    <row r="484" customFormat="false" ht="12.75" hidden="false" customHeight="false" outlineLevel="0" collapsed="false">
      <c r="B484" s="26" t="str">
        <f aca="false">IF(C484&lt;&gt;"",IF(C484&gt;=(WORKDAY(EOMONTH(C484,0)+1,-2)),EOMONTH(EOMONTH(C484,0)+1,0)+1,EOMONTH(C484,0)+1),"")</f>
        <v/>
      </c>
      <c r="C484" s="45" t="str">
        <f aca="false">IF(Curves!C493&lt;&gt;"",Curves!C493,"")</f>
        <v/>
      </c>
      <c r="D484" s="46"/>
      <c r="E484" s="47" t="e">
        <f aca="false">(T484+U484)*V484</f>
        <v>#N/A</v>
      </c>
      <c r="F484" s="47" t="e">
        <f aca="false">(X484+Y484)*Z484</f>
        <v>#N/A</v>
      </c>
      <c r="G484" s="47" t="e">
        <f aca="false">(AB484+AC484)*AD484</f>
        <v>#N/A</v>
      </c>
      <c r="H484" s="47" t="e">
        <f aca="false">(AF484+AG484)*AH484</f>
        <v>#N/A</v>
      </c>
      <c r="I484" s="47" t="e">
        <f aca="false">(AJ484+AK484)*AL484</f>
        <v>#N/A</v>
      </c>
      <c r="J484" s="47" t="e">
        <f aca="false">(AN484+AO484)*AP484</f>
        <v>#N/A</v>
      </c>
      <c r="K484" s="47" t="e">
        <f aca="false">(AR484+AS484)*AT484</f>
        <v>#N/A</v>
      </c>
      <c r="L484" s="47" t="e">
        <f aca="false">(AV484+AW484)*AX484</f>
        <v>#N/A</v>
      </c>
      <c r="M484" s="47" t="e">
        <f aca="false">(AZ484+BA484)*BB484</f>
        <v>#N/A</v>
      </c>
      <c r="N484" s="47" t="e">
        <f aca="false">(BD484+BE484)*BF484</f>
        <v>#N/A</v>
      </c>
      <c r="O484" s="48" t="e">
        <f aca="false">(BH484+BI484)*BJ484</f>
        <v>#N/A</v>
      </c>
      <c r="P484" s="49" t="e">
        <f aca="false">MAX(E484:O484)</f>
        <v>#N/A</v>
      </c>
      <c r="Q484" s="49" t="e">
        <f aca="false">MIN(O484)</f>
        <v>#N/A</v>
      </c>
      <c r="R484" s="50" t="e">
        <f aca="false">P484-Q484</f>
        <v>#N/A</v>
      </c>
      <c r="T484" s="31" t="e">
        <f aca="false">INDEX(Curves!$A$12:$AZ$907,$BZ484,CA484)</f>
        <v>#N/A</v>
      </c>
      <c r="U484" s="31" t="e">
        <f aca="false">INDEX(Curves!$A$12:$AZ$907,$BZ484,CB484)</f>
        <v>#N/A</v>
      </c>
      <c r="V484" s="31" t="e">
        <f aca="false">INDEX(Curves!$A$12:$AZ$907,$BZ484,CC484)</f>
        <v>#N/A</v>
      </c>
      <c r="W484" s="31"/>
      <c r="X484" s="31" t="e">
        <f aca="false">INDEX(Curves!$A$12:$AZ$907,$BZ484,CE484)</f>
        <v>#N/A</v>
      </c>
      <c r="Y484" s="31" t="e">
        <f aca="false">INDEX(Curves!$A$12:$AZ$907,$BZ484,CF484)</f>
        <v>#N/A</v>
      </c>
      <c r="Z484" s="31" t="e">
        <f aca="false">INDEX(Curves!$A$12:$AZ$907,$BZ484,CG484)</f>
        <v>#N/A</v>
      </c>
      <c r="AA484" s="31"/>
      <c r="AB484" s="31" t="e">
        <f aca="false">INDEX(Curves!$A$12:$AZ$907,$BZ484,CI484)</f>
        <v>#N/A</v>
      </c>
      <c r="AC484" s="31" t="e">
        <f aca="false">INDEX(Curves!$A$12:$AZ$907,$BZ484,CJ484)</f>
        <v>#N/A</v>
      </c>
      <c r="AD484" s="31" t="e">
        <f aca="false">INDEX(Curves!$A$12:$AZ$907,$BZ484,CK484)</f>
        <v>#N/A</v>
      </c>
      <c r="AE484" s="31"/>
      <c r="AF484" s="31" t="e">
        <f aca="false">INDEX(Curves!$A$12:$AZ$907,$BZ484,CM484)</f>
        <v>#N/A</v>
      </c>
      <c r="AG484" s="31" t="e">
        <f aca="false">INDEX(Curves!$A$12:$AZ$907,$BZ484,CN484)</f>
        <v>#N/A</v>
      </c>
      <c r="AH484" s="31" t="e">
        <f aca="false">INDEX(Curves!$A$12:$AZ$907,$BZ484,CO484)</f>
        <v>#N/A</v>
      </c>
      <c r="AI484" s="31"/>
      <c r="AJ484" s="31" t="e">
        <f aca="false">INDEX(Curves!$A$12:$AZ$907,$BZ484,CQ484)</f>
        <v>#N/A</v>
      </c>
      <c r="AK484" s="31" t="e">
        <f aca="false">INDEX(Curves!$A$12:$AZ$907,$BZ484,CR484)</f>
        <v>#N/A</v>
      </c>
      <c r="AL484" s="31" t="e">
        <f aca="false">INDEX(Curves!$A$12:$AZ$907,$BZ484,CS484)</f>
        <v>#N/A</v>
      </c>
      <c r="AM484" s="31"/>
      <c r="AN484" s="31" t="e">
        <f aca="false">INDEX(Curves!$A$12:$AZ$907,$BZ484,CU484)</f>
        <v>#N/A</v>
      </c>
      <c r="AO484" s="31" t="e">
        <f aca="false">INDEX(Curves!$A$12:$AZ$907,$BZ484,CV484)</f>
        <v>#N/A</v>
      </c>
      <c r="AP484" s="31" t="e">
        <f aca="false">INDEX(Curves!$A$12:$AZ$907,$BZ484,CW484)</f>
        <v>#N/A</v>
      </c>
      <c r="AQ484" s="31"/>
      <c r="AR484" s="31" t="e">
        <f aca="false">INDEX(Curves!$A$12:$AZ$907,$BZ484,CY484)</f>
        <v>#N/A</v>
      </c>
      <c r="AS484" s="31" t="e">
        <f aca="false">INDEX(Curves!$A$12:$AZ$907,$BZ484,CZ484)</f>
        <v>#N/A</v>
      </c>
      <c r="AT484" s="31" t="e">
        <f aca="false">INDEX(Curves!$A$12:$AZ$907,$BZ484,DA484)</f>
        <v>#N/A</v>
      </c>
      <c r="AU484" s="31"/>
      <c r="AV484" s="31" t="e">
        <f aca="false">INDEX(Curves!$A$12:$AZ$907,$BZ484,DC484)</f>
        <v>#N/A</v>
      </c>
      <c r="AW484" s="31" t="e">
        <f aca="false">INDEX(Curves!$A$12:$AZ$907,$BZ484,DD484)</f>
        <v>#N/A</v>
      </c>
      <c r="AX484" s="31" t="e">
        <f aca="false">INDEX(Curves!$A$12:$AZ$907,$BZ484,DE484)</f>
        <v>#N/A</v>
      </c>
      <c r="AY484" s="31"/>
      <c r="AZ484" s="31" t="e">
        <f aca="false">INDEX(Curves!$A$12:$AZ$907,$BZ484,DG484)</f>
        <v>#N/A</v>
      </c>
      <c r="BA484" s="31" t="e">
        <f aca="false">INDEX(Curves!$A$12:$AZ$907,$BZ484,DH484)</f>
        <v>#N/A</v>
      </c>
      <c r="BB484" s="31" t="e">
        <f aca="false">INDEX(Curves!$A$12:$AZ$907,$BZ484,DI484)</f>
        <v>#N/A</v>
      </c>
      <c r="BC484" s="31"/>
      <c r="BD484" s="31" t="e">
        <f aca="false">INDEX(Curves!$A$12:$AZ$907,$BZ484,DK484)</f>
        <v>#N/A</v>
      </c>
      <c r="BE484" s="31" t="e">
        <f aca="false">INDEX(Curves!$A$12:$AZ$907,$BZ484,DL484)</f>
        <v>#N/A</v>
      </c>
      <c r="BF484" s="31" t="e">
        <f aca="false">INDEX(Curves!$A$12:$AZ$907,$BZ484,DM484)</f>
        <v>#N/A</v>
      </c>
      <c r="BG484" s="31"/>
      <c r="BH484" s="31" t="e">
        <f aca="false">INDEX(Curves!$A$12:$AZ$907,$BZ484,DO484)</f>
        <v>#N/A</v>
      </c>
      <c r="BI484" s="31" t="e">
        <f aca="false">INDEX(Curves!$A$12:$AZ$907,$BZ484,DP484)</f>
        <v>#N/A</v>
      </c>
      <c r="BJ484" s="31" t="e">
        <f aca="false">INDEX(Curves!$A$12:$AZ$907,$BZ484,DQ484)</f>
        <v>#N/A</v>
      </c>
      <c r="BK484" s="0"/>
      <c r="BL484" s="0"/>
      <c r="BM484" s="51" t="n">
        <f aca="false">BM483</f>
        <v>35916</v>
      </c>
      <c r="BN484" s="51" t="n">
        <f aca="false">EOMONTH(BM484,1)</f>
        <v>35976</v>
      </c>
      <c r="BO484" s="51" t="n">
        <f aca="false">EOMONTH(BN484,1)</f>
        <v>36007</v>
      </c>
      <c r="BP484" s="51" t="n">
        <f aca="false">EOMONTH(BO484,1)</f>
        <v>36038</v>
      </c>
      <c r="BQ484" s="51" t="n">
        <f aca="false">EOMONTH(BP484,1)</f>
        <v>36068</v>
      </c>
      <c r="BR484" s="51" t="n">
        <f aca="false">EOMONTH(BQ484,1)</f>
        <v>36099</v>
      </c>
      <c r="BS484" s="51" t="n">
        <f aca="false">EOMONTH(BR484,1)</f>
        <v>36129</v>
      </c>
      <c r="BT484" s="51" t="n">
        <f aca="false">EOMONTH(BS484,1)</f>
        <v>36160</v>
      </c>
      <c r="BU484" s="51" t="n">
        <f aca="false">EOMONTH(BT484,1)</f>
        <v>36191</v>
      </c>
      <c r="BV484" s="51" t="n">
        <f aca="false">EOMONTH(BU484,1)</f>
        <v>36219</v>
      </c>
      <c r="BW484" s="51" t="n">
        <f aca="false">EOMONTH(BV484,1)</f>
        <v>36250</v>
      </c>
      <c r="BX484" s="52"/>
      <c r="BZ484" s="34" t="e">
        <f aca="false">MATCH(C484,Curves!$C$12:$C$433,0)</f>
        <v>#N/A</v>
      </c>
      <c r="CA484" s="34" t="n">
        <f aca="false">MATCH(CONCATENATE("NG ",TEXT($BM484,"mmm-yyyy")),Curves!$11:$11,0)</f>
        <v>20</v>
      </c>
      <c r="CB484" s="34" t="n">
        <f aca="false">MATCH(CONCATENATE("B ",TEXT($BM484,"mmm-yyyy")),Curves!$11:$11,0)</f>
        <v>8</v>
      </c>
      <c r="CC484" s="34" t="n">
        <f aca="false">MATCH(CONCATENATE("DISC ",TEXT($BM484,"mmm-yyyy")),Curves!$11:$11,0)</f>
        <v>32</v>
      </c>
      <c r="CD484" s="34"/>
      <c r="CE484" s="34" t="n">
        <f aca="false">MATCH(CONCATENATE("NG ",TEXT($BN484,"mmm-yyyy")),Curves!$11:$11,0)</f>
        <v>21</v>
      </c>
      <c r="CF484" s="34" t="n">
        <f aca="false">MATCH(CONCATENATE("B ",TEXT($BN484,"mmm-yyyy")),Curves!$11:$11,0)</f>
        <v>9</v>
      </c>
      <c r="CG484" s="34" t="n">
        <f aca="false">MATCH(CONCATENATE("DISC ",TEXT($BN484,"mmm-yyyy")),Curves!$11:$11,0)</f>
        <v>33</v>
      </c>
      <c r="CH484" s="34"/>
      <c r="CI484" s="34" t="n">
        <f aca="false">MATCH(CONCATENATE("NG ",TEXT($BO484,"mmm-yyyy")),Curves!$11:$11,0)</f>
        <v>22</v>
      </c>
      <c r="CJ484" s="34" t="n">
        <f aca="false">MATCH(CONCATENATE("B ",TEXT($BO484,"mmm-yyyy")),Curves!$11:$11,0)</f>
        <v>10</v>
      </c>
      <c r="CK484" s="34" t="n">
        <f aca="false">MATCH(CONCATENATE("DISC ",TEXT($BO484,"mmm-yyyy")),Curves!$11:$11,0)</f>
        <v>34</v>
      </c>
      <c r="CL484" s="34"/>
      <c r="CM484" s="34" t="n">
        <f aca="false">MATCH(CONCATENATE("NG ",TEXT($BP484,"mmm-yyyy")),Curves!$11:$11,0)</f>
        <v>23</v>
      </c>
      <c r="CN484" s="34" t="n">
        <f aca="false">MATCH(CONCATENATE("B ",TEXT($BP484,"mmm-yyyy")),Curves!$11:$11,0)</f>
        <v>11</v>
      </c>
      <c r="CO484" s="34" t="n">
        <f aca="false">MATCH(CONCATENATE("DISC ",TEXT($BP484,"mmm-yyyy")),Curves!$11:$11,0)</f>
        <v>35</v>
      </c>
      <c r="CP484" s="34"/>
      <c r="CQ484" s="34" t="n">
        <f aca="false">MATCH(CONCATENATE("NG ",TEXT($BQ484,"mmm-yyyy")),Curves!$11:$11,0)</f>
        <v>24</v>
      </c>
      <c r="CR484" s="34" t="n">
        <f aca="false">MATCH(CONCATENATE("B ",TEXT($BQ484,"mmm-yyyy")),Curves!$11:$11,0)</f>
        <v>12</v>
      </c>
      <c r="CS484" s="34" t="n">
        <f aca="false">MATCH(CONCATENATE("DISC ",TEXT($BQ484,"mmm-yyyy")),Curves!$11:$11,0)</f>
        <v>36</v>
      </c>
      <c r="CT484" s="34"/>
      <c r="CU484" s="34" t="n">
        <f aca="false">MATCH(CONCATENATE("NG ",TEXT($BR484,"mmm-yyyy")),Curves!$11:$11,0)</f>
        <v>25</v>
      </c>
      <c r="CV484" s="34" t="n">
        <f aca="false">MATCH(CONCATENATE("B ",TEXT($BR484,"mmm-yyyy")),Curves!$11:$11,0)</f>
        <v>13</v>
      </c>
      <c r="CW484" s="34" t="n">
        <f aca="false">MATCH(CONCATENATE("DISC ",TEXT($BR484,"mmm-yyyy")),Curves!$11:$11,0)</f>
        <v>37</v>
      </c>
      <c r="CX484" s="34"/>
      <c r="CY484" s="34" t="n">
        <f aca="false">MATCH(CONCATENATE("NG ",TEXT($BS484,"mmm-yyyy")),Curves!$11:$11,0)</f>
        <v>26</v>
      </c>
      <c r="CZ484" s="34" t="n">
        <f aca="false">MATCH(CONCATENATE("B ",TEXT($BS484,"mmm-yyyy")),Curves!$11:$11,0)</f>
        <v>14</v>
      </c>
      <c r="DA484" s="34" t="n">
        <f aca="false">MATCH(CONCATENATE("DISC ",TEXT($BS484,"mmm-yyyy")),Curves!$11:$11,0)</f>
        <v>38</v>
      </c>
      <c r="DB484" s="34"/>
      <c r="DC484" s="34" t="n">
        <f aca="false">MATCH(CONCATENATE("NG ",TEXT($BT484,"mmm-yyyy")),Curves!$11:$11,0)</f>
        <v>27</v>
      </c>
      <c r="DD484" s="34" t="n">
        <f aca="false">MATCH(CONCATENATE("B ",TEXT($BT484,"mmm-yyyy")),Curves!$11:$11,0)</f>
        <v>15</v>
      </c>
      <c r="DE484" s="34" t="n">
        <f aca="false">MATCH(CONCATENATE("DISC ",TEXT($BT484,"mmm-yyyy")),Curves!$11:$11,0)</f>
        <v>39</v>
      </c>
      <c r="DF484" s="34"/>
      <c r="DG484" s="34" t="n">
        <f aca="false">MATCH(CONCATENATE("NG ",TEXT($BU484,"mmm-yyyy")),Curves!$11:$11,0)</f>
        <v>28</v>
      </c>
      <c r="DH484" s="34" t="n">
        <f aca="false">MATCH(CONCATENATE("B ",TEXT($BU484,"mmm-yyyy")),Curves!$11:$11,0)</f>
        <v>16</v>
      </c>
      <c r="DI484" s="34" t="n">
        <f aca="false">MATCH(CONCATENATE("DISC ",TEXT($BU484,"mmm-yyyy")),Curves!$11:$11,0)</f>
        <v>40</v>
      </c>
      <c r="DK484" s="34" t="n">
        <f aca="false">MATCH(CONCATENATE("NG ",TEXT($BV484,"mmm-yyyy")),Curves!$11:$11,0)</f>
        <v>29</v>
      </c>
      <c r="DL484" s="34" t="n">
        <f aca="false">MATCH(CONCATENATE("B ",TEXT($BV484,"mmm-yyyy")),Curves!$11:$11,0)</f>
        <v>17</v>
      </c>
      <c r="DM484" s="34" t="n">
        <f aca="false">MATCH(CONCATENATE("DISC ",TEXT($BV484,"mmm-yyyy")),Curves!$11:$11,0)</f>
        <v>41</v>
      </c>
      <c r="DO484" s="34" t="n">
        <f aca="false">MATCH(CONCATENATE("NG ",TEXT($BW484,"mmm-yyyy")),Curves!$11:$11,0)</f>
        <v>30</v>
      </c>
      <c r="DP484" s="34" t="n">
        <f aca="false">MATCH(CONCATENATE("B ",TEXT($BW484,"mmm-yyyy")),Curves!$11:$11,0)</f>
        <v>18</v>
      </c>
      <c r="DQ484" s="34" t="n">
        <f aca="false">MATCH(CONCATENATE("DISC ",TEXT($BW484,"mmm-yyyy")),Curves!$11:$11,0)</f>
        <v>42</v>
      </c>
    </row>
    <row r="485" customFormat="false" ht="12.75" hidden="false" customHeight="false" outlineLevel="0" collapsed="false">
      <c r="B485" s="26" t="str">
        <f aca="false">IF(C485&lt;&gt;"",IF(C485&gt;=(WORKDAY(EOMONTH(C485,0)+1,-2)),EOMONTH(EOMONTH(C485,0)+1,0)+1,EOMONTH(C485,0)+1),"")</f>
        <v/>
      </c>
      <c r="C485" s="45" t="str">
        <f aca="false">IF(Curves!C494&lt;&gt;"",Curves!C494,"")</f>
        <v/>
      </c>
      <c r="D485" s="46"/>
      <c r="E485" s="47" t="e">
        <f aca="false">(T485+U485)*V485</f>
        <v>#N/A</v>
      </c>
      <c r="F485" s="47" t="e">
        <f aca="false">(X485+Y485)*Z485</f>
        <v>#N/A</v>
      </c>
      <c r="G485" s="47" t="e">
        <f aca="false">(AB485+AC485)*AD485</f>
        <v>#N/A</v>
      </c>
      <c r="H485" s="47" t="e">
        <f aca="false">(AF485+AG485)*AH485</f>
        <v>#N/A</v>
      </c>
      <c r="I485" s="47" t="e">
        <f aca="false">(AJ485+AK485)*AL485</f>
        <v>#N/A</v>
      </c>
      <c r="J485" s="47" t="e">
        <f aca="false">(AN485+AO485)*AP485</f>
        <v>#N/A</v>
      </c>
      <c r="K485" s="47" t="e">
        <f aca="false">(AR485+AS485)*AT485</f>
        <v>#N/A</v>
      </c>
      <c r="L485" s="47" t="e">
        <f aca="false">(AV485+AW485)*AX485</f>
        <v>#N/A</v>
      </c>
      <c r="M485" s="47" t="e">
        <f aca="false">(AZ485+BA485)*BB485</f>
        <v>#N/A</v>
      </c>
      <c r="N485" s="47" t="e">
        <f aca="false">(BD485+BE485)*BF485</f>
        <v>#N/A</v>
      </c>
      <c r="O485" s="48" t="e">
        <f aca="false">(BH485+BI485)*BJ485</f>
        <v>#N/A</v>
      </c>
      <c r="P485" s="49" t="e">
        <f aca="false">MAX(E485:O485)</f>
        <v>#N/A</v>
      </c>
      <c r="Q485" s="49" t="e">
        <f aca="false">MIN(O485)</f>
        <v>#N/A</v>
      </c>
      <c r="R485" s="50" t="e">
        <f aca="false">P485-Q485</f>
        <v>#N/A</v>
      </c>
      <c r="T485" s="31" t="e">
        <f aca="false">INDEX(Curves!$A$12:$AZ$907,$BZ485,CA485)</f>
        <v>#N/A</v>
      </c>
      <c r="U485" s="31" t="e">
        <f aca="false">INDEX(Curves!$A$12:$AZ$907,$BZ485,CB485)</f>
        <v>#N/A</v>
      </c>
      <c r="V485" s="31" t="e">
        <f aca="false">INDEX(Curves!$A$12:$AZ$907,$BZ485,CC485)</f>
        <v>#N/A</v>
      </c>
      <c r="W485" s="31"/>
      <c r="X485" s="31" t="e">
        <f aca="false">INDEX(Curves!$A$12:$AZ$907,$BZ485,CE485)</f>
        <v>#N/A</v>
      </c>
      <c r="Y485" s="31" t="e">
        <f aca="false">INDEX(Curves!$A$12:$AZ$907,$BZ485,CF485)</f>
        <v>#N/A</v>
      </c>
      <c r="Z485" s="31" t="e">
        <f aca="false">INDEX(Curves!$A$12:$AZ$907,$BZ485,CG485)</f>
        <v>#N/A</v>
      </c>
      <c r="AA485" s="31"/>
      <c r="AB485" s="31" t="e">
        <f aca="false">INDEX(Curves!$A$12:$AZ$907,$BZ485,CI485)</f>
        <v>#N/A</v>
      </c>
      <c r="AC485" s="31" t="e">
        <f aca="false">INDEX(Curves!$A$12:$AZ$907,$BZ485,CJ485)</f>
        <v>#N/A</v>
      </c>
      <c r="AD485" s="31" t="e">
        <f aca="false">INDEX(Curves!$A$12:$AZ$907,$BZ485,CK485)</f>
        <v>#N/A</v>
      </c>
      <c r="AE485" s="31"/>
      <c r="AF485" s="31" t="e">
        <f aca="false">INDEX(Curves!$A$12:$AZ$907,$BZ485,CM485)</f>
        <v>#N/A</v>
      </c>
      <c r="AG485" s="31" t="e">
        <f aca="false">INDEX(Curves!$A$12:$AZ$907,$BZ485,CN485)</f>
        <v>#N/A</v>
      </c>
      <c r="AH485" s="31" t="e">
        <f aca="false">INDEX(Curves!$A$12:$AZ$907,$BZ485,CO485)</f>
        <v>#N/A</v>
      </c>
      <c r="AI485" s="31"/>
      <c r="AJ485" s="31" t="e">
        <f aca="false">INDEX(Curves!$A$12:$AZ$907,$BZ485,CQ485)</f>
        <v>#N/A</v>
      </c>
      <c r="AK485" s="31" t="e">
        <f aca="false">INDEX(Curves!$A$12:$AZ$907,$BZ485,CR485)</f>
        <v>#N/A</v>
      </c>
      <c r="AL485" s="31" t="e">
        <f aca="false">INDEX(Curves!$A$12:$AZ$907,$BZ485,CS485)</f>
        <v>#N/A</v>
      </c>
      <c r="AM485" s="31"/>
      <c r="AN485" s="31" t="e">
        <f aca="false">INDEX(Curves!$A$12:$AZ$907,$BZ485,CU485)</f>
        <v>#N/A</v>
      </c>
      <c r="AO485" s="31" t="e">
        <f aca="false">INDEX(Curves!$A$12:$AZ$907,$BZ485,CV485)</f>
        <v>#N/A</v>
      </c>
      <c r="AP485" s="31" t="e">
        <f aca="false">INDEX(Curves!$A$12:$AZ$907,$BZ485,CW485)</f>
        <v>#N/A</v>
      </c>
      <c r="AQ485" s="31"/>
      <c r="AR485" s="31" t="e">
        <f aca="false">INDEX(Curves!$A$12:$AZ$907,$BZ485,CY485)</f>
        <v>#N/A</v>
      </c>
      <c r="AS485" s="31" t="e">
        <f aca="false">INDEX(Curves!$A$12:$AZ$907,$BZ485,CZ485)</f>
        <v>#N/A</v>
      </c>
      <c r="AT485" s="31" t="e">
        <f aca="false">INDEX(Curves!$A$12:$AZ$907,$BZ485,DA485)</f>
        <v>#N/A</v>
      </c>
      <c r="AU485" s="31"/>
      <c r="AV485" s="31" t="e">
        <f aca="false">INDEX(Curves!$A$12:$AZ$907,$BZ485,DC485)</f>
        <v>#N/A</v>
      </c>
      <c r="AW485" s="31" t="e">
        <f aca="false">INDEX(Curves!$A$12:$AZ$907,$BZ485,DD485)</f>
        <v>#N/A</v>
      </c>
      <c r="AX485" s="31" t="e">
        <f aca="false">INDEX(Curves!$A$12:$AZ$907,$BZ485,DE485)</f>
        <v>#N/A</v>
      </c>
      <c r="AY485" s="31"/>
      <c r="AZ485" s="31" t="e">
        <f aca="false">INDEX(Curves!$A$12:$AZ$907,$BZ485,DG485)</f>
        <v>#N/A</v>
      </c>
      <c r="BA485" s="31" t="e">
        <f aca="false">INDEX(Curves!$A$12:$AZ$907,$BZ485,DH485)</f>
        <v>#N/A</v>
      </c>
      <c r="BB485" s="31" t="e">
        <f aca="false">INDEX(Curves!$A$12:$AZ$907,$BZ485,DI485)</f>
        <v>#N/A</v>
      </c>
      <c r="BC485" s="31"/>
      <c r="BD485" s="31" t="e">
        <f aca="false">INDEX(Curves!$A$12:$AZ$907,$BZ485,DK485)</f>
        <v>#N/A</v>
      </c>
      <c r="BE485" s="31" t="e">
        <f aca="false">INDEX(Curves!$A$12:$AZ$907,$BZ485,DL485)</f>
        <v>#N/A</v>
      </c>
      <c r="BF485" s="31" t="e">
        <f aca="false">INDEX(Curves!$A$12:$AZ$907,$BZ485,DM485)</f>
        <v>#N/A</v>
      </c>
      <c r="BG485" s="31"/>
      <c r="BH485" s="31" t="e">
        <f aca="false">INDEX(Curves!$A$12:$AZ$907,$BZ485,DO485)</f>
        <v>#N/A</v>
      </c>
      <c r="BI485" s="31" t="e">
        <f aca="false">INDEX(Curves!$A$12:$AZ$907,$BZ485,DP485)</f>
        <v>#N/A</v>
      </c>
      <c r="BJ485" s="31" t="e">
        <f aca="false">INDEX(Curves!$A$12:$AZ$907,$BZ485,DQ485)</f>
        <v>#N/A</v>
      </c>
      <c r="BK485" s="0"/>
      <c r="BL485" s="0"/>
      <c r="BM485" s="51" t="n">
        <f aca="false">BM484</f>
        <v>35916</v>
      </c>
      <c r="BN485" s="51" t="n">
        <f aca="false">EOMONTH(BM485,1)</f>
        <v>35976</v>
      </c>
      <c r="BO485" s="51" t="n">
        <f aca="false">EOMONTH(BN485,1)</f>
        <v>36007</v>
      </c>
      <c r="BP485" s="51" t="n">
        <f aca="false">EOMONTH(BO485,1)</f>
        <v>36038</v>
      </c>
      <c r="BQ485" s="51" t="n">
        <f aca="false">EOMONTH(BP485,1)</f>
        <v>36068</v>
      </c>
      <c r="BR485" s="51" t="n">
        <f aca="false">EOMONTH(BQ485,1)</f>
        <v>36099</v>
      </c>
      <c r="BS485" s="51" t="n">
        <f aca="false">EOMONTH(BR485,1)</f>
        <v>36129</v>
      </c>
      <c r="BT485" s="51" t="n">
        <f aca="false">EOMONTH(BS485,1)</f>
        <v>36160</v>
      </c>
      <c r="BU485" s="51" t="n">
        <f aca="false">EOMONTH(BT485,1)</f>
        <v>36191</v>
      </c>
      <c r="BV485" s="51" t="n">
        <f aca="false">EOMONTH(BU485,1)</f>
        <v>36219</v>
      </c>
      <c r="BW485" s="51" t="n">
        <f aca="false">EOMONTH(BV485,1)</f>
        <v>36250</v>
      </c>
      <c r="BX485" s="52"/>
      <c r="BZ485" s="34" t="e">
        <f aca="false">MATCH(C485,Curves!$C$12:$C$433,0)</f>
        <v>#N/A</v>
      </c>
      <c r="CA485" s="34" t="n">
        <f aca="false">MATCH(CONCATENATE("NG ",TEXT($BM485,"mmm-yyyy")),Curves!$11:$11,0)</f>
        <v>20</v>
      </c>
      <c r="CB485" s="34" t="n">
        <f aca="false">MATCH(CONCATENATE("B ",TEXT($BM485,"mmm-yyyy")),Curves!$11:$11,0)</f>
        <v>8</v>
      </c>
      <c r="CC485" s="34" t="n">
        <f aca="false">MATCH(CONCATENATE("DISC ",TEXT($BM485,"mmm-yyyy")),Curves!$11:$11,0)</f>
        <v>32</v>
      </c>
      <c r="CD485" s="34"/>
      <c r="CE485" s="34" t="n">
        <f aca="false">MATCH(CONCATENATE("NG ",TEXT($BN485,"mmm-yyyy")),Curves!$11:$11,0)</f>
        <v>21</v>
      </c>
      <c r="CF485" s="34" t="n">
        <f aca="false">MATCH(CONCATENATE("B ",TEXT($BN485,"mmm-yyyy")),Curves!$11:$11,0)</f>
        <v>9</v>
      </c>
      <c r="CG485" s="34" t="n">
        <f aca="false">MATCH(CONCATENATE("DISC ",TEXT($BN485,"mmm-yyyy")),Curves!$11:$11,0)</f>
        <v>33</v>
      </c>
      <c r="CH485" s="34"/>
      <c r="CI485" s="34" t="n">
        <f aca="false">MATCH(CONCATENATE("NG ",TEXT($BO485,"mmm-yyyy")),Curves!$11:$11,0)</f>
        <v>22</v>
      </c>
      <c r="CJ485" s="34" t="n">
        <f aca="false">MATCH(CONCATENATE("B ",TEXT($BO485,"mmm-yyyy")),Curves!$11:$11,0)</f>
        <v>10</v>
      </c>
      <c r="CK485" s="34" t="n">
        <f aca="false">MATCH(CONCATENATE("DISC ",TEXT($BO485,"mmm-yyyy")),Curves!$11:$11,0)</f>
        <v>34</v>
      </c>
      <c r="CL485" s="34"/>
      <c r="CM485" s="34" t="n">
        <f aca="false">MATCH(CONCATENATE("NG ",TEXT($BP485,"mmm-yyyy")),Curves!$11:$11,0)</f>
        <v>23</v>
      </c>
      <c r="CN485" s="34" t="n">
        <f aca="false">MATCH(CONCATENATE("B ",TEXT($BP485,"mmm-yyyy")),Curves!$11:$11,0)</f>
        <v>11</v>
      </c>
      <c r="CO485" s="34" t="n">
        <f aca="false">MATCH(CONCATENATE("DISC ",TEXT($BP485,"mmm-yyyy")),Curves!$11:$11,0)</f>
        <v>35</v>
      </c>
      <c r="CP485" s="34"/>
      <c r="CQ485" s="34" t="n">
        <f aca="false">MATCH(CONCATENATE("NG ",TEXT($BQ485,"mmm-yyyy")),Curves!$11:$11,0)</f>
        <v>24</v>
      </c>
      <c r="CR485" s="34" t="n">
        <f aca="false">MATCH(CONCATENATE("B ",TEXT($BQ485,"mmm-yyyy")),Curves!$11:$11,0)</f>
        <v>12</v>
      </c>
      <c r="CS485" s="34" t="n">
        <f aca="false">MATCH(CONCATENATE("DISC ",TEXT($BQ485,"mmm-yyyy")),Curves!$11:$11,0)</f>
        <v>36</v>
      </c>
      <c r="CT485" s="34"/>
      <c r="CU485" s="34" t="n">
        <f aca="false">MATCH(CONCATENATE("NG ",TEXT($BR485,"mmm-yyyy")),Curves!$11:$11,0)</f>
        <v>25</v>
      </c>
      <c r="CV485" s="34" t="n">
        <f aca="false">MATCH(CONCATENATE("B ",TEXT($BR485,"mmm-yyyy")),Curves!$11:$11,0)</f>
        <v>13</v>
      </c>
      <c r="CW485" s="34" t="n">
        <f aca="false">MATCH(CONCATENATE("DISC ",TEXT($BR485,"mmm-yyyy")),Curves!$11:$11,0)</f>
        <v>37</v>
      </c>
      <c r="CX485" s="34"/>
      <c r="CY485" s="34" t="n">
        <f aca="false">MATCH(CONCATENATE("NG ",TEXT($BS485,"mmm-yyyy")),Curves!$11:$11,0)</f>
        <v>26</v>
      </c>
      <c r="CZ485" s="34" t="n">
        <f aca="false">MATCH(CONCATENATE("B ",TEXT($BS485,"mmm-yyyy")),Curves!$11:$11,0)</f>
        <v>14</v>
      </c>
      <c r="DA485" s="34" t="n">
        <f aca="false">MATCH(CONCATENATE("DISC ",TEXT($BS485,"mmm-yyyy")),Curves!$11:$11,0)</f>
        <v>38</v>
      </c>
      <c r="DB485" s="34"/>
      <c r="DC485" s="34" t="n">
        <f aca="false">MATCH(CONCATENATE("NG ",TEXT($BT485,"mmm-yyyy")),Curves!$11:$11,0)</f>
        <v>27</v>
      </c>
      <c r="DD485" s="34" t="n">
        <f aca="false">MATCH(CONCATENATE("B ",TEXT($BT485,"mmm-yyyy")),Curves!$11:$11,0)</f>
        <v>15</v>
      </c>
      <c r="DE485" s="34" t="n">
        <f aca="false">MATCH(CONCATENATE("DISC ",TEXT($BT485,"mmm-yyyy")),Curves!$11:$11,0)</f>
        <v>39</v>
      </c>
      <c r="DF485" s="34"/>
      <c r="DG485" s="34" t="n">
        <f aca="false">MATCH(CONCATENATE("NG ",TEXT($BU485,"mmm-yyyy")),Curves!$11:$11,0)</f>
        <v>28</v>
      </c>
      <c r="DH485" s="34" t="n">
        <f aca="false">MATCH(CONCATENATE("B ",TEXT($BU485,"mmm-yyyy")),Curves!$11:$11,0)</f>
        <v>16</v>
      </c>
      <c r="DI485" s="34" t="n">
        <f aca="false">MATCH(CONCATENATE("DISC ",TEXT($BU485,"mmm-yyyy")),Curves!$11:$11,0)</f>
        <v>40</v>
      </c>
      <c r="DK485" s="34" t="n">
        <f aca="false">MATCH(CONCATENATE("NG ",TEXT($BV485,"mmm-yyyy")),Curves!$11:$11,0)</f>
        <v>29</v>
      </c>
      <c r="DL485" s="34" t="n">
        <f aca="false">MATCH(CONCATENATE("B ",TEXT($BV485,"mmm-yyyy")),Curves!$11:$11,0)</f>
        <v>17</v>
      </c>
      <c r="DM485" s="34" t="n">
        <f aca="false">MATCH(CONCATENATE("DISC ",TEXT($BV485,"mmm-yyyy")),Curves!$11:$11,0)</f>
        <v>41</v>
      </c>
      <c r="DO485" s="34" t="n">
        <f aca="false">MATCH(CONCATENATE("NG ",TEXT($BW485,"mmm-yyyy")),Curves!$11:$11,0)</f>
        <v>30</v>
      </c>
      <c r="DP485" s="34" t="n">
        <f aca="false">MATCH(CONCATENATE("B ",TEXT($BW485,"mmm-yyyy")),Curves!$11:$11,0)</f>
        <v>18</v>
      </c>
      <c r="DQ485" s="34" t="n">
        <f aca="false">MATCH(CONCATENATE("DISC ",TEXT($BW485,"mmm-yyyy")),Curves!$11:$11,0)</f>
        <v>42</v>
      </c>
    </row>
    <row r="486" customFormat="false" ht="12.75" hidden="false" customHeight="false" outlineLevel="0" collapsed="false">
      <c r="B486" s="26" t="str">
        <f aca="false">IF(C486&lt;&gt;"",IF(C486&gt;=(WORKDAY(EOMONTH(C486,0)+1,-2)),EOMONTH(EOMONTH(C486,0)+1,0)+1,EOMONTH(C486,0)+1),"")</f>
        <v/>
      </c>
      <c r="C486" s="45" t="str">
        <f aca="false">IF(Curves!C495&lt;&gt;"",Curves!C495,"")</f>
        <v/>
      </c>
      <c r="D486" s="46"/>
      <c r="E486" s="47" t="e">
        <f aca="false">(T486+U486)*V486</f>
        <v>#N/A</v>
      </c>
      <c r="F486" s="47" t="e">
        <f aca="false">(X486+Y486)*Z486</f>
        <v>#N/A</v>
      </c>
      <c r="G486" s="47" t="e">
        <f aca="false">(AB486+AC486)*AD486</f>
        <v>#N/A</v>
      </c>
      <c r="H486" s="47" t="e">
        <f aca="false">(AF486+AG486)*AH486</f>
        <v>#N/A</v>
      </c>
      <c r="I486" s="47" t="e">
        <f aca="false">(AJ486+AK486)*AL486</f>
        <v>#N/A</v>
      </c>
      <c r="J486" s="47" t="e">
        <f aca="false">(AN486+AO486)*AP486</f>
        <v>#N/A</v>
      </c>
      <c r="K486" s="47" t="e">
        <f aca="false">(AR486+AS486)*AT486</f>
        <v>#N/A</v>
      </c>
      <c r="L486" s="47" t="e">
        <f aca="false">(AV486+AW486)*AX486</f>
        <v>#N/A</v>
      </c>
      <c r="M486" s="47" t="e">
        <f aca="false">(AZ486+BA486)*BB486</f>
        <v>#N/A</v>
      </c>
      <c r="N486" s="47" t="e">
        <f aca="false">(BD486+BE486)*BF486</f>
        <v>#N/A</v>
      </c>
      <c r="O486" s="48" t="e">
        <f aca="false">(BH486+BI486)*BJ486</f>
        <v>#N/A</v>
      </c>
      <c r="P486" s="49" t="e">
        <f aca="false">MAX(E486:O486)</f>
        <v>#N/A</v>
      </c>
      <c r="Q486" s="49" t="e">
        <f aca="false">MIN(O486)</f>
        <v>#N/A</v>
      </c>
      <c r="R486" s="50" t="e">
        <f aca="false">P486-Q486</f>
        <v>#N/A</v>
      </c>
      <c r="T486" s="31" t="e">
        <f aca="false">INDEX(Curves!$A$12:$AZ$907,$BZ486,CA486)</f>
        <v>#N/A</v>
      </c>
      <c r="U486" s="31" t="e">
        <f aca="false">INDEX(Curves!$A$12:$AZ$907,$BZ486,CB486)</f>
        <v>#N/A</v>
      </c>
      <c r="V486" s="31" t="e">
        <f aca="false">INDEX(Curves!$A$12:$AZ$907,$BZ486,CC486)</f>
        <v>#N/A</v>
      </c>
      <c r="W486" s="31"/>
      <c r="X486" s="31" t="e">
        <f aca="false">INDEX(Curves!$A$12:$AZ$907,$BZ486,CE486)</f>
        <v>#N/A</v>
      </c>
      <c r="Y486" s="31" t="e">
        <f aca="false">INDEX(Curves!$A$12:$AZ$907,$BZ486,CF486)</f>
        <v>#N/A</v>
      </c>
      <c r="Z486" s="31" t="e">
        <f aca="false">INDEX(Curves!$A$12:$AZ$907,$BZ486,CG486)</f>
        <v>#N/A</v>
      </c>
      <c r="AA486" s="31"/>
      <c r="AB486" s="31" t="e">
        <f aca="false">INDEX(Curves!$A$12:$AZ$907,$BZ486,CI486)</f>
        <v>#N/A</v>
      </c>
      <c r="AC486" s="31" t="e">
        <f aca="false">INDEX(Curves!$A$12:$AZ$907,$BZ486,CJ486)</f>
        <v>#N/A</v>
      </c>
      <c r="AD486" s="31" t="e">
        <f aca="false">INDEX(Curves!$A$12:$AZ$907,$BZ486,CK486)</f>
        <v>#N/A</v>
      </c>
      <c r="AE486" s="31"/>
      <c r="AF486" s="31" t="e">
        <f aca="false">INDEX(Curves!$A$12:$AZ$907,$BZ486,CM486)</f>
        <v>#N/A</v>
      </c>
      <c r="AG486" s="31" t="e">
        <f aca="false">INDEX(Curves!$A$12:$AZ$907,$BZ486,CN486)</f>
        <v>#N/A</v>
      </c>
      <c r="AH486" s="31" t="e">
        <f aca="false">INDEX(Curves!$A$12:$AZ$907,$BZ486,CO486)</f>
        <v>#N/A</v>
      </c>
      <c r="AI486" s="31"/>
      <c r="AJ486" s="31" t="e">
        <f aca="false">INDEX(Curves!$A$12:$AZ$907,$BZ486,CQ486)</f>
        <v>#N/A</v>
      </c>
      <c r="AK486" s="31" t="e">
        <f aca="false">INDEX(Curves!$A$12:$AZ$907,$BZ486,CR486)</f>
        <v>#N/A</v>
      </c>
      <c r="AL486" s="31" t="e">
        <f aca="false">INDEX(Curves!$A$12:$AZ$907,$BZ486,CS486)</f>
        <v>#N/A</v>
      </c>
      <c r="AM486" s="31"/>
      <c r="AN486" s="31" t="e">
        <f aca="false">INDEX(Curves!$A$12:$AZ$907,$BZ486,CU486)</f>
        <v>#N/A</v>
      </c>
      <c r="AO486" s="31" t="e">
        <f aca="false">INDEX(Curves!$A$12:$AZ$907,$BZ486,CV486)</f>
        <v>#N/A</v>
      </c>
      <c r="AP486" s="31" t="e">
        <f aca="false">INDEX(Curves!$A$12:$AZ$907,$BZ486,CW486)</f>
        <v>#N/A</v>
      </c>
      <c r="AQ486" s="31"/>
      <c r="AR486" s="31" t="e">
        <f aca="false">INDEX(Curves!$A$12:$AZ$907,$BZ486,CY486)</f>
        <v>#N/A</v>
      </c>
      <c r="AS486" s="31" t="e">
        <f aca="false">INDEX(Curves!$A$12:$AZ$907,$BZ486,CZ486)</f>
        <v>#N/A</v>
      </c>
      <c r="AT486" s="31" t="e">
        <f aca="false">INDEX(Curves!$A$12:$AZ$907,$BZ486,DA486)</f>
        <v>#N/A</v>
      </c>
      <c r="AU486" s="31"/>
      <c r="AV486" s="31" t="e">
        <f aca="false">INDEX(Curves!$A$12:$AZ$907,$BZ486,DC486)</f>
        <v>#N/A</v>
      </c>
      <c r="AW486" s="31" t="e">
        <f aca="false">INDEX(Curves!$A$12:$AZ$907,$BZ486,DD486)</f>
        <v>#N/A</v>
      </c>
      <c r="AX486" s="31" t="e">
        <f aca="false">INDEX(Curves!$A$12:$AZ$907,$BZ486,DE486)</f>
        <v>#N/A</v>
      </c>
      <c r="AY486" s="31"/>
      <c r="AZ486" s="31" t="e">
        <f aca="false">INDEX(Curves!$A$12:$AZ$907,$BZ486,DG486)</f>
        <v>#N/A</v>
      </c>
      <c r="BA486" s="31" t="e">
        <f aca="false">INDEX(Curves!$A$12:$AZ$907,$BZ486,DH486)</f>
        <v>#N/A</v>
      </c>
      <c r="BB486" s="31" t="e">
        <f aca="false">INDEX(Curves!$A$12:$AZ$907,$BZ486,DI486)</f>
        <v>#N/A</v>
      </c>
      <c r="BC486" s="31"/>
      <c r="BD486" s="31" t="e">
        <f aca="false">INDEX(Curves!$A$12:$AZ$907,$BZ486,DK486)</f>
        <v>#N/A</v>
      </c>
      <c r="BE486" s="31" t="e">
        <f aca="false">INDEX(Curves!$A$12:$AZ$907,$BZ486,DL486)</f>
        <v>#N/A</v>
      </c>
      <c r="BF486" s="31" t="e">
        <f aca="false">INDEX(Curves!$A$12:$AZ$907,$BZ486,DM486)</f>
        <v>#N/A</v>
      </c>
      <c r="BG486" s="31"/>
      <c r="BH486" s="31" t="e">
        <f aca="false">INDEX(Curves!$A$12:$AZ$907,$BZ486,DO486)</f>
        <v>#N/A</v>
      </c>
      <c r="BI486" s="31" t="e">
        <f aca="false">INDEX(Curves!$A$12:$AZ$907,$BZ486,DP486)</f>
        <v>#N/A</v>
      </c>
      <c r="BJ486" s="31" t="e">
        <f aca="false">INDEX(Curves!$A$12:$AZ$907,$BZ486,DQ486)</f>
        <v>#N/A</v>
      </c>
      <c r="BK486" s="0"/>
      <c r="BL486" s="0"/>
      <c r="BM486" s="51" t="n">
        <f aca="false">BM485</f>
        <v>35916</v>
      </c>
      <c r="BN486" s="51" t="n">
        <f aca="false">EOMONTH(BM486,1)</f>
        <v>35976</v>
      </c>
      <c r="BO486" s="51" t="n">
        <f aca="false">EOMONTH(BN486,1)</f>
        <v>36007</v>
      </c>
      <c r="BP486" s="51" t="n">
        <f aca="false">EOMONTH(BO486,1)</f>
        <v>36038</v>
      </c>
      <c r="BQ486" s="51" t="n">
        <f aca="false">EOMONTH(BP486,1)</f>
        <v>36068</v>
      </c>
      <c r="BR486" s="51" t="n">
        <f aca="false">EOMONTH(BQ486,1)</f>
        <v>36099</v>
      </c>
      <c r="BS486" s="51" t="n">
        <f aca="false">EOMONTH(BR486,1)</f>
        <v>36129</v>
      </c>
      <c r="BT486" s="51" t="n">
        <f aca="false">EOMONTH(BS486,1)</f>
        <v>36160</v>
      </c>
      <c r="BU486" s="51" t="n">
        <f aca="false">EOMONTH(BT486,1)</f>
        <v>36191</v>
      </c>
      <c r="BV486" s="51" t="n">
        <f aca="false">EOMONTH(BU486,1)</f>
        <v>36219</v>
      </c>
      <c r="BW486" s="51" t="n">
        <f aca="false">EOMONTH(BV486,1)</f>
        <v>36250</v>
      </c>
      <c r="BX486" s="52"/>
      <c r="BZ486" s="34" t="e">
        <f aca="false">MATCH(C486,Curves!$C$12:$C$433,0)</f>
        <v>#N/A</v>
      </c>
      <c r="CA486" s="34" t="n">
        <f aca="false">MATCH(CONCATENATE("NG ",TEXT($BM486,"mmm-yyyy")),Curves!$11:$11,0)</f>
        <v>20</v>
      </c>
      <c r="CB486" s="34" t="n">
        <f aca="false">MATCH(CONCATENATE("B ",TEXT($BM486,"mmm-yyyy")),Curves!$11:$11,0)</f>
        <v>8</v>
      </c>
      <c r="CC486" s="34" t="n">
        <f aca="false">MATCH(CONCATENATE("DISC ",TEXT($BM486,"mmm-yyyy")),Curves!$11:$11,0)</f>
        <v>32</v>
      </c>
      <c r="CD486" s="34"/>
      <c r="CE486" s="34" t="n">
        <f aca="false">MATCH(CONCATENATE("NG ",TEXT($BN486,"mmm-yyyy")),Curves!$11:$11,0)</f>
        <v>21</v>
      </c>
      <c r="CF486" s="34" t="n">
        <f aca="false">MATCH(CONCATENATE("B ",TEXT($BN486,"mmm-yyyy")),Curves!$11:$11,0)</f>
        <v>9</v>
      </c>
      <c r="CG486" s="34" t="n">
        <f aca="false">MATCH(CONCATENATE("DISC ",TEXT($BN486,"mmm-yyyy")),Curves!$11:$11,0)</f>
        <v>33</v>
      </c>
      <c r="CH486" s="34"/>
      <c r="CI486" s="34" t="n">
        <f aca="false">MATCH(CONCATENATE("NG ",TEXT($BO486,"mmm-yyyy")),Curves!$11:$11,0)</f>
        <v>22</v>
      </c>
      <c r="CJ486" s="34" t="n">
        <f aca="false">MATCH(CONCATENATE("B ",TEXT($BO486,"mmm-yyyy")),Curves!$11:$11,0)</f>
        <v>10</v>
      </c>
      <c r="CK486" s="34" t="n">
        <f aca="false">MATCH(CONCATENATE("DISC ",TEXT($BO486,"mmm-yyyy")),Curves!$11:$11,0)</f>
        <v>34</v>
      </c>
      <c r="CL486" s="34"/>
      <c r="CM486" s="34" t="n">
        <f aca="false">MATCH(CONCATENATE("NG ",TEXT($BP486,"mmm-yyyy")),Curves!$11:$11,0)</f>
        <v>23</v>
      </c>
      <c r="CN486" s="34" t="n">
        <f aca="false">MATCH(CONCATENATE("B ",TEXT($BP486,"mmm-yyyy")),Curves!$11:$11,0)</f>
        <v>11</v>
      </c>
      <c r="CO486" s="34" t="n">
        <f aca="false">MATCH(CONCATENATE("DISC ",TEXT($BP486,"mmm-yyyy")),Curves!$11:$11,0)</f>
        <v>35</v>
      </c>
      <c r="CP486" s="34"/>
      <c r="CQ486" s="34" t="n">
        <f aca="false">MATCH(CONCATENATE("NG ",TEXT($BQ486,"mmm-yyyy")),Curves!$11:$11,0)</f>
        <v>24</v>
      </c>
      <c r="CR486" s="34" t="n">
        <f aca="false">MATCH(CONCATENATE("B ",TEXT($BQ486,"mmm-yyyy")),Curves!$11:$11,0)</f>
        <v>12</v>
      </c>
      <c r="CS486" s="34" t="n">
        <f aca="false">MATCH(CONCATENATE("DISC ",TEXT($BQ486,"mmm-yyyy")),Curves!$11:$11,0)</f>
        <v>36</v>
      </c>
      <c r="CT486" s="34"/>
      <c r="CU486" s="34" t="n">
        <f aca="false">MATCH(CONCATENATE("NG ",TEXT($BR486,"mmm-yyyy")),Curves!$11:$11,0)</f>
        <v>25</v>
      </c>
      <c r="CV486" s="34" t="n">
        <f aca="false">MATCH(CONCATENATE("B ",TEXT($BR486,"mmm-yyyy")),Curves!$11:$11,0)</f>
        <v>13</v>
      </c>
      <c r="CW486" s="34" t="n">
        <f aca="false">MATCH(CONCATENATE("DISC ",TEXT($BR486,"mmm-yyyy")),Curves!$11:$11,0)</f>
        <v>37</v>
      </c>
      <c r="CX486" s="34"/>
      <c r="CY486" s="34" t="n">
        <f aca="false">MATCH(CONCATENATE("NG ",TEXT($BS486,"mmm-yyyy")),Curves!$11:$11,0)</f>
        <v>26</v>
      </c>
      <c r="CZ486" s="34" t="n">
        <f aca="false">MATCH(CONCATENATE("B ",TEXT($BS486,"mmm-yyyy")),Curves!$11:$11,0)</f>
        <v>14</v>
      </c>
      <c r="DA486" s="34" t="n">
        <f aca="false">MATCH(CONCATENATE("DISC ",TEXT($BS486,"mmm-yyyy")),Curves!$11:$11,0)</f>
        <v>38</v>
      </c>
      <c r="DB486" s="34"/>
      <c r="DC486" s="34" t="n">
        <f aca="false">MATCH(CONCATENATE("NG ",TEXT($BT486,"mmm-yyyy")),Curves!$11:$11,0)</f>
        <v>27</v>
      </c>
      <c r="DD486" s="34" t="n">
        <f aca="false">MATCH(CONCATENATE("B ",TEXT($BT486,"mmm-yyyy")),Curves!$11:$11,0)</f>
        <v>15</v>
      </c>
      <c r="DE486" s="34" t="n">
        <f aca="false">MATCH(CONCATENATE("DISC ",TEXT($BT486,"mmm-yyyy")),Curves!$11:$11,0)</f>
        <v>39</v>
      </c>
      <c r="DF486" s="34"/>
      <c r="DG486" s="34" t="n">
        <f aca="false">MATCH(CONCATENATE("NG ",TEXT($BU486,"mmm-yyyy")),Curves!$11:$11,0)</f>
        <v>28</v>
      </c>
      <c r="DH486" s="34" t="n">
        <f aca="false">MATCH(CONCATENATE("B ",TEXT($BU486,"mmm-yyyy")),Curves!$11:$11,0)</f>
        <v>16</v>
      </c>
      <c r="DI486" s="34" t="n">
        <f aca="false">MATCH(CONCATENATE("DISC ",TEXT($BU486,"mmm-yyyy")),Curves!$11:$11,0)</f>
        <v>40</v>
      </c>
      <c r="DK486" s="34" t="n">
        <f aca="false">MATCH(CONCATENATE("NG ",TEXT($BV486,"mmm-yyyy")),Curves!$11:$11,0)</f>
        <v>29</v>
      </c>
      <c r="DL486" s="34" t="n">
        <f aca="false">MATCH(CONCATENATE("B ",TEXT($BV486,"mmm-yyyy")),Curves!$11:$11,0)</f>
        <v>17</v>
      </c>
      <c r="DM486" s="34" t="n">
        <f aca="false">MATCH(CONCATENATE("DISC ",TEXT($BV486,"mmm-yyyy")),Curves!$11:$11,0)</f>
        <v>41</v>
      </c>
      <c r="DO486" s="34" t="n">
        <f aca="false">MATCH(CONCATENATE("NG ",TEXT($BW486,"mmm-yyyy")),Curves!$11:$11,0)</f>
        <v>30</v>
      </c>
      <c r="DP486" s="34" t="n">
        <f aca="false">MATCH(CONCATENATE("B ",TEXT($BW486,"mmm-yyyy")),Curves!$11:$11,0)</f>
        <v>18</v>
      </c>
      <c r="DQ486" s="34" t="n">
        <f aca="false">MATCH(CONCATENATE("DISC ",TEXT($BW486,"mmm-yyyy")),Curves!$11:$11,0)</f>
        <v>42</v>
      </c>
    </row>
    <row r="487" customFormat="false" ht="12.75" hidden="false" customHeight="false" outlineLevel="0" collapsed="false">
      <c r="B487" s="26" t="str">
        <f aca="false">IF(C487&lt;&gt;"",IF(C487&gt;=(WORKDAY(EOMONTH(C487,0)+1,-2)),EOMONTH(EOMONTH(C487,0)+1,0)+1,EOMONTH(C487,0)+1),"")</f>
        <v/>
      </c>
      <c r="C487" s="45" t="str">
        <f aca="false">IF(Curves!C496&lt;&gt;"",Curves!C496,"")</f>
        <v/>
      </c>
      <c r="D487" s="46"/>
      <c r="E487" s="47" t="e">
        <f aca="false">(T487+U487)*V487</f>
        <v>#N/A</v>
      </c>
      <c r="F487" s="47" t="e">
        <f aca="false">(X487+Y487)*Z487</f>
        <v>#N/A</v>
      </c>
      <c r="G487" s="47" t="e">
        <f aca="false">(AB487+AC487)*AD487</f>
        <v>#N/A</v>
      </c>
      <c r="H487" s="47" t="e">
        <f aca="false">(AF487+AG487)*AH487</f>
        <v>#N/A</v>
      </c>
      <c r="I487" s="47" t="e">
        <f aca="false">(AJ487+AK487)*AL487</f>
        <v>#N/A</v>
      </c>
      <c r="J487" s="47" t="e">
        <f aca="false">(AN487+AO487)*AP487</f>
        <v>#N/A</v>
      </c>
      <c r="K487" s="47" t="e">
        <f aca="false">(AR487+AS487)*AT487</f>
        <v>#N/A</v>
      </c>
      <c r="L487" s="47" t="e">
        <f aca="false">(AV487+AW487)*AX487</f>
        <v>#N/A</v>
      </c>
      <c r="M487" s="47" t="e">
        <f aca="false">(AZ487+BA487)*BB487</f>
        <v>#N/A</v>
      </c>
      <c r="N487" s="47" t="e">
        <f aca="false">(BD487+BE487)*BF487</f>
        <v>#N/A</v>
      </c>
      <c r="O487" s="48" t="e">
        <f aca="false">(BH487+BI487)*BJ487</f>
        <v>#N/A</v>
      </c>
      <c r="P487" s="49" t="e">
        <f aca="false">MAX(E487:O487)</f>
        <v>#N/A</v>
      </c>
      <c r="Q487" s="49" t="e">
        <f aca="false">MIN(O487)</f>
        <v>#N/A</v>
      </c>
      <c r="R487" s="50" t="e">
        <f aca="false">P487-Q487</f>
        <v>#N/A</v>
      </c>
      <c r="T487" s="31" t="e">
        <f aca="false">INDEX(Curves!$A$12:$AZ$907,$BZ487,CA487)</f>
        <v>#N/A</v>
      </c>
      <c r="U487" s="31" t="e">
        <f aca="false">INDEX(Curves!$A$12:$AZ$907,$BZ487,CB487)</f>
        <v>#N/A</v>
      </c>
      <c r="V487" s="31" t="e">
        <f aca="false">INDEX(Curves!$A$12:$AZ$907,$BZ487,CC487)</f>
        <v>#N/A</v>
      </c>
      <c r="W487" s="31"/>
      <c r="X487" s="31" t="e">
        <f aca="false">INDEX(Curves!$A$12:$AZ$907,$BZ487,CE487)</f>
        <v>#N/A</v>
      </c>
      <c r="Y487" s="31" t="e">
        <f aca="false">INDEX(Curves!$A$12:$AZ$907,$BZ487,CF487)</f>
        <v>#N/A</v>
      </c>
      <c r="Z487" s="31" t="e">
        <f aca="false">INDEX(Curves!$A$12:$AZ$907,$BZ487,CG487)</f>
        <v>#N/A</v>
      </c>
      <c r="AA487" s="31"/>
      <c r="AB487" s="31" t="e">
        <f aca="false">INDEX(Curves!$A$12:$AZ$907,$BZ487,CI487)</f>
        <v>#N/A</v>
      </c>
      <c r="AC487" s="31" t="e">
        <f aca="false">INDEX(Curves!$A$12:$AZ$907,$BZ487,CJ487)</f>
        <v>#N/A</v>
      </c>
      <c r="AD487" s="31" t="e">
        <f aca="false">INDEX(Curves!$A$12:$AZ$907,$BZ487,CK487)</f>
        <v>#N/A</v>
      </c>
      <c r="AE487" s="31"/>
      <c r="AF487" s="31" t="e">
        <f aca="false">INDEX(Curves!$A$12:$AZ$907,$BZ487,CM487)</f>
        <v>#N/A</v>
      </c>
      <c r="AG487" s="31" t="e">
        <f aca="false">INDEX(Curves!$A$12:$AZ$907,$BZ487,CN487)</f>
        <v>#N/A</v>
      </c>
      <c r="AH487" s="31" t="e">
        <f aca="false">INDEX(Curves!$A$12:$AZ$907,$BZ487,CO487)</f>
        <v>#N/A</v>
      </c>
      <c r="AI487" s="31"/>
      <c r="AJ487" s="31" t="e">
        <f aca="false">INDEX(Curves!$A$12:$AZ$907,$BZ487,CQ487)</f>
        <v>#N/A</v>
      </c>
      <c r="AK487" s="31" t="e">
        <f aca="false">INDEX(Curves!$A$12:$AZ$907,$BZ487,CR487)</f>
        <v>#N/A</v>
      </c>
      <c r="AL487" s="31" t="e">
        <f aca="false">INDEX(Curves!$A$12:$AZ$907,$BZ487,CS487)</f>
        <v>#N/A</v>
      </c>
      <c r="AM487" s="31"/>
      <c r="AN487" s="31" t="e">
        <f aca="false">INDEX(Curves!$A$12:$AZ$907,$BZ487,CU487)</f>
        <v>#N/A</v>
      </c>
      <c r="AO487" s="31" t="e">
        <f aca="false">INDEX(Curves!$A$12:$AZ$907,$BZ487,CV487)</f>
        <v>#N/A</v>
      </c>
      <c r="AP487" s="31" t="e">
        <f aca="false">INDEX(Curves!$A$12:$AZ$907,$BZ487,CW487)</f>
        <v>#N/A</v>
      </c>
      <c r="AQ487" s="31"/>
      <c r="AR487" s="31" t="e">
        <f aca="false">INDEX(Curves!$A$12:$AZ$907,$BZ487,CY487)</f>
        <v>#N/A</v>
      </c>
      <c r="AS487" s="31" t="e">
        <f aca="false">INDEX(Curves!$A$12:$AZ$907,$BZ487,CZ487)</f>
        <v>#N/A</v>
      </c>
      <c r="AT487" s="31" t="e">
        <f aca="false">INDEX(Curves!$A$12:$AZ$907,$BZ487,DA487)</f>
        <v>#N/A</v>
      </c>
      <c r="AU487" s="31"/>
      <c r="AV487" s="31" t="e">
        <f aca="false">INDEX(Curves!$A$12:$AZ$907,$BZ487,DC487)</f>
        <v>#N/A</v>
      </c>
      <c r="AW487" s="31" t="e">
        <f aca="false">INDEX(Curves!$A$12:$AZ$907,$BZ487,DD487)</f>
        <v>#N/A</v>
      </c>
      <c r="AX487" s="31" t="e">
        <f aca="false">INDEX(Curves!$A$12:$AZ$907,$BZ487,DE487)</f>
        <v>#N/A</v>
      </c>
      <c r="AY487" s="31"/>
      <c r="AZ487" s="31" t="e">
        <f aca="false">INDEX(Curves!$A$12:$AZ$907,$BZ487,DG487)</f>
        <v>#N/A</v>
      </c>
      <c r="BA487" s="31" t="e">
        <f aca="false">INDEX(Curves!$A$12:$AZ$907,$BZ487,DH487)</f>
        <v>#N/A</v>
      </c>
      <c r="BB487" s="31" t="e">
        <f aca="false">INDEX(Curves!$A$12:$AZ$907,$BZ487,DI487)</f>
        <v>#N/A</v>
      </c>
      <c r="BC487" s="31"/>
      <c r="BD487" s="31" t="e">
        <f aca="false">INDEX(Curves!$A$12:$AZ$907,$BZ487,DK487)</f>
        <v>#N/A</v>
      </c>
      <c r="BE487" s="31" t="e">
        <f aca="false">INDEX(Curves!$A$12:$AZ$907,$BZ487,DL487)</f>
        <v>#N/A</v>
      </c>
      <c r="BF487" s="31" t="e">
        <f aca="false">INDEX(Curves!$A$12:$AZ$907,$BZ487,DM487)</f>
        <v>#N/A</v>
      </c>
      <c r="BG487" s="31"/>
      <c r="BH487" s="31" t="e">
        <f aca="false">INDEX(Curves!$A$12:$AZ$907,$BZ487,DO487)</f>
        <v>#N/A</v>
      </c>
      <c r="BI487" s="31" t="e">
        <f aca="false">INDEX(Curves!$A$12:$AZ$907,$BZ487,DP487)</f>
        <v>#N/A</v>
      </c>
      <c r="BJ487" s="31" t="e">
        <f aca="false">INDEX(Curves!$A$12:$AZ$907,$BZ487,DQ487)</f>
        <v>#N/A</v>
      </c>
      <c r="BK487" s="0"/>
      <c r="BL487" s="0"/>
      <c r="BM487" s="51" t="n">
        <f aca="false">BM486</f>
        <v>35916</v>
      </c>
      <c r="BN487" s="51" t="n">
        <f aca="false">EOMONTH(BM487,1)</f>
        <v>35976</v>
      </c>
      <c r="BO487" s="51" t="n">
        <f aca="false">EOMONTH(BN487,1)</f>
        <v>36007</v>
      </c>
      <c r="BP487" s="51" t="n">
        <f aca="false">EOMONTH(BO487,1)</f>
        <v>36038</v>
      </c>
      <c r="BQ487" s="51" t="n">
        <f aca="false">EOMONTH(BP487,1)</f>
        <v>36068</v>
      </c>
      <c r="BR487" s="51" t="n">
        <f aca="false">EOMONTH(BQ487,1)</f>
        <v>36099</v>
      </c>
      <c r="BS487" s="51" t="n">
        <f aca="false">EOMONTH(BR487,1)</f>
        <v>36129</v>
      </c>
      <c r="BT487" s="51" t="n">
        <f aca="false">EOMONTH(BS487,1)</f>
        <v>36160</v>
      </c>
      <c r="BU487" s="51" t="n">
        <f aca="false">EOMONTH(BT487,1)</f>
        <v>36191</v>
      </c>
      <c r="BV487" s="51" t="n">
        <f aca="false">EOMONTH(BU487,1)</f>
        <v>36219</v>
      </c>
      <c r="BW487" s="51" t="n">
        <f aca="false">EOMONTH(BV487,1)</f>
        <v>36250</v>
      </c>
      <c r="BX487" s="52"/>
      <c r="BZ487" s="34" t="e">
        <f aca="false">MATCH(C487,Curves!$C$12:$C$433,0)</f>
        <v>#N/A</v>
      </c>
      <c r="CA487" s="34" t="n">
        <f aca="false">MATCH(CONCATENATE("NG ",TEXT($BM487,"mmm-yyyy")),Curves!$11:$11,0)</f>
        <v>20</v>
      </c>
      <c r="CB487" s="34" t="n">
        <f aca="false">MATCH(CONCATENATE("B ",TEXT($BM487,"mmm-yyyy")),Curves!$11:$11,0)</f>
        <v>8</v>
      </c>
      <c r="CC487" s="34" t="n">
        <f aca="false">MATCH(CONCATENATE("DISC ",TEXT($BM487,"mmm-yyyy")),Curves!$11:$11,0)</f>
        <v>32</v>
      </c>
      <c r="CD487" s="34"/>
      <c r="CE487" s="34" t="n">
        <f aca="false">MATCH(CONCATENATE("NG ",TEXT($BN487,"mmm-yyyy")),Curves!$11:$11,0)</f>
        <v>21</v>
      </c>
      <c r="CF487" s="34" t="n">
        <f aca="false">MATCH(CONCATENATE("B ",TEXT($BN487,"mmm-yyyy")),Curves!$11:$11,0)</f>
        <v>9</v>
      </c>
      <c r="CG487" s="34" t="n">
        <f aca="false">MATCH(CONCATENATE("DISC ",TEXT($BN487,"mmm-yyyy")),Curves!$11:$11,0)</f>
        <v>33</v>
      </c>
      <c r="CH487" s="34"/>
      <c r="CI487" s="34" t="n">
        <f aca="false">MATCH(CONCATENATE("NG ",TEXT($BO487,"mmm-yyyy")),Curves!$11:$11,0)</f>
        <v>22</v>
      </c>
      <c r="CJ487" s="34" t="n">
        <f aca="false">MATCH(CONCATENATE("B ",TEXT($BO487,"mmm-yyyy")),Curves!$11:$11,0)</f>
        <v>10</v>
      </c>
      <c r="CK487" s="34" t="n">
        <f aca="false">MATCH(CONCATENATE("DISC ",TEXT($BO487,"mmm-yyyy")),Curves!$11:$11,0)</f>
        <v>34</v>
      </c>
      <c r="CL487" s="34"/>
      <c r="CM487" s="34" t="n">
        <f aca="false">MATCH(CONCATENATE("NG ",TEXT($BP487,"mmm-yyyy")),Curves!$11:$11,0)</f>
        <v>23</v>
      </c>
      <c r="CN487" s="34" t="n">
        <f aca="false">MATCH(CONCATENATE("B ",TEXT($BP487,"mmm-yyyy")),Curves!$11:$11,0)</f>
        <v>11</v>
      </c>
      <c r="CO487" s="34" t="n">
        <f aca="false">MATCH(CONCATENATE("DISC ",TEXT($BP487,"mmm-yyyy")),Curves!$11:$11,0)</f>
        <v>35</v>
      </c>
      <c r="CP487" s="34"/>
      <c r="CQ487" s="34" t="n">
        <f aca="false">MATCH(CONCATENATE("NG ",TEXT($BQ487,"mmm-yyyy")),Curves!$11:$11,0)</f>
        <v>24</v>
      </c>
      <c r="CR487" s="34" t="n">
        <f aca="false">MATCH(CONCATENATE("B ",TEXT($BQ487,"mmm-yyyy")),Curves!$11:$11,0)</f>
        <v>12</v>
      </c>
      <c r="CS487" s="34" t="n">
        <f aca="false">MATCH(CONCATENATE("DISC ",TEXT($BQ487,"mmm-yyyy")),Curves!$11:$11,0)</f>
        <v>36</v>
      </c>
      <c r="CT487" s="34"/>
      <c r="CU487" s="34" t="n">
        <f aca="false">MATCH(CONCATENATE("NG ",TEXT($BR487,"mmm-yyyy")),Curves!$11:$11,0)</f>
        <v>25</v>
      </c>
      <c r="CV487" s="34" t="n">
        <f aca="false">MATCH(CONCATENATE("B ",TEXT($BR487,"mmm-yyyy")),Curves!$11:$11,0)</f>
        <v>13</v>
      </c>
      <c r="CW487" s="34" t="n">
        <f aca="false">MATCH(CONCATENATE("DISC ",TEXT($BR487,"mmm-yyyy")),Curves!$11:$11,0)</f>
        <v>37</v>
      </c>
      <c r="CX487" s="34"/>
      <c r="CY487" s="34" t="n">
        <f aca="false">MATCH(CONCATENATE("NG ",TEXT($BS487,"mmm-yyyy")),Curves!$11:$11,0)</f>
        <v>26</v>
      </c>
      <c r="CZ487" s="34" t="n">
        <f aca="false">MATCH(CONCATENATE("B ",TEXT($BS487,"mmm-yyyy")),Curves!$11:$11,0)</f>
        <v>14</v>
      </c>
      <c r="DA487" s="34" t="n">
        <f aca="false">MATCH(CONCATENATE("DISC ",TEXT($BS487,"mmm-yyyy")),Curves!$11:$11,0)</f>
        <v>38</v>
      </c>
      <c r="DB487" s="34"/>
      <c r="DC487" s="34" t="n">
        <f aca="false">MATCH(CONCATENATE("NG ",TEXT($BT487,"mmm-yyyy")),Curves!$11:$11,0)</f>
        <v>27</v>
      </c>
      <c r="DD487" s="34" t="n">
        <f aca="false">MATCH(CONCATENATE("B ",TEXT($BT487,"mmm-yyyy")),Curves!$11:$11,0)</f>
        <v>15</v>
      </c>
      <c r="DE487" s="34" t="n">
        <f aca="false">MATCH(CONCATENATE("DISC ",TEXT($BT487,"mmm-yyyy")),Curves!$11:$11,0)</f>
        <v>39</v>
      </c>
      <c r="DF487" s="34"/>
      <c r="DG487" s="34" t="n">
        <f aca="false">MATCH(CONCATENATE("NG ",TEXT($BU487,"mmm-yyyy")),Curves!$11:$11,0)</f>
        <v>28</v>
      </c>
      <c r="DH487" s="34" t="n">
        <f aca="false">MATCH(CONCATENATE("B ",TEXT($BU487,"mmm-yyyy")),Curves!$11:$11,0)</f>
        <v>16</v>
      </c>
      <c r="DI487" s="34" t="n">
        <f aca="false">MATCH(CONCATENATE("DISC ",TEXT($BU487,"mmm-yyyy")),Curves!$11:$11,0)</f>
        <v>40</v>
      </c>
      <c r="DK487" s="34" t="n">
        <f aca="false">MATCH(CONCATENATE("NG ",TEXT($BV487,"mmm-yyyy")),Curves!$11:$11,0)</f>
        <v>29</v>
      </c>
      <c r="DL487" s="34" t="n">
        <f aca="false">MATCH(CONCATENATE("B ",TEXT($BV487,"mmm-yyyy")),Curves!$11:$11,0)</f>
        <v>17</v>
      </c>
      <c r="DM487" s="34" t="n">
        <f aca="false">MATCH(CONCATENATE("DISC ",TEXT($BV487,"mmm-yyyy")),Curves!$11:$11,0)</f>
        <v>41</v>
      </c>
      <c r="DO487" s="34" t="n">
        <f aca="false">MATCH(CONCATENATE("NG ",TEXT($BW487,"mmm-yyyy")),Curves!$11:$11,0)</f>
        <v>30</v>
      </c>
      <c r="DP487" s="34" t="n">
        <f aca="false">MATCH(CONCATENATE("B ",TEXT($BW487,"mmm-yyyy")),Curves!$11:$11,0)</f>
        <v>18</v>
      </c>
      <c r="DQ487" s="34" t="n">
        <f aca="false">MATCH(CONCATENATE("DISC ",TEXT($BW487,"mmm-yyyy")),Curves!$11:$11,0)</f>
        <v>42</v>
      </c>
    </row>
    <row r="488" customFormat="false" ht="12.75" hidden="false" customHeight="false" outlineLevel="0" collapsed="false">
      <c r="B488" s="26" t="str">
        <f aca="false">IF(C488&lt;&gt;"",IF(C488&gt;=(WORKDAY(EOMONTH(C488,0)+1,-2)),EOMONTH(EOMONTH(C488,0)+1,0)+1,EOMONTH(C488,0)+1),"")</f>
        <v/>
      </c>
      <c r="C488" s="45" t="str">
        <f aca="false">IF(Curves!C497&lt;&gt;"",Curves!C497,"")</f>
        <v/>
      </c>
      <c r="D488" s="46"/>
      <c r="E488" s="47" t="e">
        <f aca="false">(T488+U488)*V488</f>
        <v>#N/A</v>
      </c>
      <c r="F488" s="47" t="e">
        <f aca="false">(X488+Y488)*Z488</f>
        <v>#N/A</v>
      </c>
      <c r="G488" s="47" t="e">
        <f aca="false">(AB488+AC488)*AD488</f>
        <v>#N/A</v>
      </c>
      <c r="H488" s="47" t="e">
        <f aca="false">(AF488+AG488)*AH488</f>
        <v>#N/A</v>
      </c>
      <c r="I488" s="47" t="e">
        <f aca="false">(AJ488+AK488)*AL488</f>
        <v>#N/A</v>
      </c>
      <c r="J488" s="47" t="e">
        <f aca="false">(AN488+AO488)*AP488</f>
        <v>#N/A</v>
      </c>
      <c r="K488" s="47" t="e">
        <f aca="false">(AR488+AS488)*AT488</f>
        <v>#N/A</v>
      </c>
      <c r="L488" s="47" t="e">
        <f aca="false">(AV488+AW488)*AX488</f>
        <v>#N/A</v>
      </c>
      <c r="M488" s="47" t="e">
        <f aca="false">(AZ488+BA488)*BB488</f>
        <v>#N/A</v>
      </c>
      <c r="N488" s="47" t="e">
        <f aca="false">(BD488+BE488)*BF488</f>
        <v>#N/A</v>
      </c>
      <c r="O488" s="48" t="e">
        <f aca="false">(BH488+BI488)*BJ488</f>
        <v>#N/A</v>
      </c>
      <c r="P488" s="49" t="e">
        <f aca="false">MAX(E488:O488)</f>
        <v>#N/A</v>
      </c>
      <c r="Q488" s="49" t="e">
        <f aca="false">MIN(O488)</f>
        <v>#N/A</v>
      </c>
      <c r="R488" s="50" t="e">
        <f aca="false">P488-Q488</f>
        <v>#N/A</v>
      </c>
      <c r="T488" s="31" t="e">
        <f aca="false">INDEX(Curves!$A$12:$AZ$907,$BZ488,CA488)</f>
        <v>#N/A</v>
      </c>
      <c r="U488" s="31" t="e">
        <f aca="false">INDEX(Curves!$A$12:$AZ$907,$BZ488,CB488)</f>
        <v>#N/A</v>
      </c>
      <c r="V488" s="31" t="e">
        <f aca="false">INDEX(Curves!$A$12:$AZ$907,$BZ488,CC488)</f>
        <v>#N/A</v>
      </c>
      <c r="W488" s="31"/>
      <c r="X488" s="31" t="e">
        <f aca="false">INDEX(Curves!$A$12:$AZ$907,$BZ488,CE488)</f>
        <v>#N/A</v>
      </c>
      <c r="Y488" s="31" t="e">
        <f aca="false">INDEX(Curves!$A$12:$AZ$907,$BZ488,CF488)</f>
        <v>#N/A</v>
      </c>
      <c r="Z488" s="31" t="e">
        <f aca="false">INDEX(Curves!$A$12:$AZ$907,$BZ488,CG488)</f>
        <v>#N/A</v>
      </c>
      <c r="AA488" s="31"/>
      <c r="AB488" s="31" t="e">
        <f aca="false">INDEX(Curves!$A$12:$AZ$907,$BZ488,CI488)</f>
        <v>#N/A</v>
      </c>
      <c r="AC488" s="31" t="e">
        <f aca="false">INDEX(Curves!$A$12:$AZ$907,$BZ488,CJ488)</f>
        <v>#N/A</v>
      </c>
      <c r="AD488" s="31" t="e">
        <f aca="false">INDEX(Curves!$A$12:$AZ$907,$BZ488,CK488)</f>
        <v>#N/A</v>
      </c>
      <c r="AE488" s="31"/>
      <c r="AF488" s="31" t="e">
        <f aca="false">INDEX(Curves!$A$12:$AZ$907,$BZ488,CM488)</f>
        <v>#N/A</v>
      </c>
      <c r="AG488" s="31" t="e">
        <f aca="false">INDEX(Curves!$A$12:$AZ$907,$BZ488,CN488)</f>
        <v>#N/A</v>
      </c>
      <c r="AH488" s="31" t="e">
        <f aca="false">INDEX(Curves!$A$12:$AZ$907,$BZ488,CO488)</f>
        <v>#N/A</v>
      </c>
      <c r="AI488" s="31"/>
      <c r="AJ488" s="31" t="e">
        <f aca="false">INDEX(Curves!$A$12:$AZ$907,$BZ488,CQ488)</f>
        <v>#N/A</v>
      </c>
      <c r="AK488" s="31" t="e">
        <f aca="false">INDEX(Curves!$A$12:$AZ$907,$BZ488,CR488)</f>
        <v>#N/A</v>
      </c>
      <c r="AL488" s="31" t="e">
        <f aca="false">INDEX(Curves!$A$12:$AZ$907,$BZ488,CS488)</f>
        <v>#N/A</v>
      </c>
      <c r="AM488" s="31"/>
      <c r="AN488" s="31" t="e">
        <f aca="false">INDEX(Curves!$A$12:$AZ$907,$BZ488,CU488)</f>
        <v>#N/A</v>
      </c>
      <c r="AO488" s="31" t="e">
        <f aca="false">INDEX(Curves!$A$12:$AZ$907,$BZ488,CV488)</f>
        <v>#N/A</v>
      </c>
      <c r="AP488" s="31" t="e">
        <f aca="false">INDEX(Curves!$A$12:$AZ$907,$BZ488,CW488)</f>
        <v>#N/A</v>
      </c>
      <c r="AQ488" s="31"/>
      <c r="AR488" s="31" t="e">
        <f aca="false">INDEX(Curves!$A$12:$AZ$907,$BZ488,CY488)</f>
        <v>#N/A</v>
      </c>
      <c r="AS488" s="31" t="e">
        <f aca="false">INDEX(Curves!$A$12:$AZ$907,$BZ488,CZ488)</f>
        <v>#N/A</v>
      </c>
      <c r="AT488" s="31" t="e">
        <f aca="false">INDEX(Curves!$A$12:$AZ$907,$BZ488,DA488)</f>
        <v>#N/A</v>
      </c>
      <c r="AU488" s="31"/>
      <c r="AV488" s="31" t="e">
        <f aca="false">INDEX(Curves!$A$12:$AZ$907,$BZ488,DC488)</f>
        <v>#N/A</v>
      </c>
      <c r="AW488" s="31" t="e">
        <f aca="false">INDEX(Curves!$A$12:$AZ$907,$BZ488,DD488)</f>
        <v>#N/A</v>
      </c>
      <c r="AX488" s="31" t="e">
        <f aca="false">INDEX(Curves!$A$12:$AZ$907,$BZ488,DE488)</f>
        <v>#N/A</v>
      </c>
      <c r="AY488" s="31"/>
      <c r="AZ488" s="31" t="e">
        <f aca="false">INDEX(Curves!$A$12:$AZ$907,$BZ488,DG488)</f>
        <v>#N/A</v>
      </c>
      <c r="BA488" s="31" t="e">
        <f aca="false">INDEX(Curves!$A$12:$AZ$907,$BZ488,DH488)</f>
        <v>#N/A</v>
      </c>
      <c r="BB488" s="31" t="e">
        <f aca="false">INDEX(Curves!$A$12:$AZ$907,$BZ488,DI488)</f>
        <v>#N/A</v>
      </c>
      <c r="BC488" s="31"/>
      <c r="BD488" s="31" t="e">
        <f aca="false">INDEX(Curves!$A$12:$AZ$907,$BZ488,DK488)</f>
        <v>#N/A</v>
      </c>
      <c r="BE488" s="31" t="e">
        <f aca="false">INDEX(Curves!$A$12:$AZ$907,$BZ488,DL488)</f>
        <v>#N/A</v>
      </c>
      <c r="BF488" s="31" t="e">
        <f aca="false">INDEX(Curves!$A$12:$AZ$907,$BZ488,DM488)</f>
        <v>#N/A</v>
      </c>
      <c r="BG488" s="31"/>
      <c r="BH488" s="31" t="e">
        <f aca="false">INDEX(Curves!$A$12:$AZ$907,$BZ488,DO488)</f>
        <v>#N/A</v>
      </c>
      <c r="BI488" s="31" t="e">
        <f aca="false">INDEX(Curves!$A$12:$AZ$907,$BZ488,DP488)</f>
        <v>#N/A</v>
      </c>
      <c r="BJ488" s="31" t="e">
        <f aca="false">INDEX(Curves!$A$12:$AZ$907,$BZ488,DQ488)</f>
        <v>#N/A</v>
      </c>
      <c r="BK488" s="0"/>
      <c r="BL488" s="0"/>
      <c r="BM488" s="51" t="n">
        <f aca="false">BM487</f>
        <v>35916</v>
      </c>
      <c r="BN488" s="51" t="n">
        <f aca="false">EOMONTH(BM488,1)</f>
        <v>35976</v>
      </c>
      <c r="BO488" s="51" t="n">
        <f aca="false">EOMONTH(BN488,1)</f>
        <v>36007</v>
      </c>
      <c r="BP488" s="51" t="n">
        <f aca="false">EOMONTH(BO488,1)</f>
        <v>36038</v>
      </c>
      <c r="BQ488" s="51" t="n">
        <f aca="false">EOMONTH(BP488,1)</f>
        <v>36068</v>
      </c>
      <c r="BR488" s="51" t="n">
        <f aca="false">EOMONTH(BQ488,1)</f>
        <v>36099</v>
      </c>
      <c r="BS488" s="51" t="n">
        <f aca="false">EOMONTH(BR488,1)</f>
        <v>36129</v>
      </c>
      <c r="BT488" s="51" t="n">
        <f aca="false">EOMONTH(BS488,1)</f>
        <v>36160</v>
      </c>
      <c r="BU488" s="51" t="n">
        <f aca="false">EOMONTH(BT488,1)</f>
        <v>36191</v>
      </c>
      <c r="BV488" s="51" t="n">
        <f aca="false">EOMONTH(BU488,1)</f>
        <v>36219</v>
      </c>
      <c r="BW488" s="51" t="n">
        <f aca="false">EOMONTH(BV488,1)</f>
        <v>36250</v>
      </c>
      <c r="BX488" s="52"/>
      <c r="BZ488" s="34" t="e">
        <f aca="false">MATCH(C488,Curves!$C$12:$C$433,0)</f>
        <v>#N/A</v>
      </c>
      <c r="CA488" s="34" t="n">
        <f aca="false">MATCH(CONCATENATE("NG ",TEXT($BM488,"mmm-yyyy")),Curves!$11:$11,0)</f>
        <v>20</v>
      </c>
      <c r="CB488" s="34" t="n">
        <f aca="false">MATCH(CONCATENATE("B ",TEXT($BM488,"mmm-yyyy")),Curves!$11:$11,0)</f>
        <v>8</v>
      </c>
      <c r="CC488" s="34" t="n">
        <f aca="false">MATCH(CONCATENATE("DISC ",TEXT($BM488,"mmm-yyyy")),Curves!$11:$11,0)</f>
        <v>32</v>
      </c>
      <c r="CD488" s="34"/>
      <c r="CE488" s="34" t="n">
        <f aca="false">MATCH(CONCATENATE("NG ",TEXT($BN488,"mmm-yyyy")),Curves!$11:$11,0)</f>
        <v>21</v>
      </c>
      <c r="CF488" s="34" t="n">
        <f aca="false">MATCH(CONCATENATE("B ",TEXT($BN488,"mmm-yyyy")),Curves!$11:$11,0)</f>
        <v>9</v>
      </c>
      <c r="CG488" s="34" t="n">
        <f aca="false">MATCH(CONCATENATE("DISC ",TEXT($BN488,"mmm-yyyy")),Curves!$11:$11,0)</f>
        <v>33</v>
      </c>
      <c r="CH488" s="34"/>
      <c r="CI488" s="34" t="n">
        <f aca="false">MATCH(CONCATENATE("NG ",TEXT($BO488,"mmm-yyyy")),Curves!$11:$11,0)</f>
        <v>22</v>
      </c>
      <c r="CJ488" s="34" t="n">
        <f aca="false">MATCH(CONCATENATE("B ",TEXT($BO488,"mmm-yyyy")),Curves!$11:$11,0)</f>
        <v>10</v>
      </c>
      <c r="CK488" s="34" t="n">
        <f aca="false">MATCH(CONCATENATE("DISC ",TEXT($BO488,"mmm-yyyy")),Curves!$11:$11,0)</f>
        <v>34</v>
      </c>
      <c r="CL488" s="34"/>
      <c r="CM488" s="34" t="n">
        <f aca="false">MATCH(CONCATENATE("NG ",TEXT($BP488,"mmm-yyyy")),Curves!$11:$11,0)</f>
        <v>23</v>
      </c>
      <c r="CN488" s="34" t="n">
        <f aca="false">MATCH(CONCATENATE("B ",TEXT($BP488,"mmm-yyyy")),Curves!$11:$11,0)</f>
        <v>11</v>
      </c>
      <c r="CO488" s="34" t="n">
        <f aca="false">MATCH(CONCATENATE("DISC ",TEXT($BP488,"mmm-yyyy")),Curves!$11:$11,0)</f>
        <v>35</v>
      </c>
      <c r="CP488" s="34"/>
      <c r="CQ488" s="34" t="n">
        <f aca="false">MATCH(CONCATENATE("NG ",TEXT($BQ488,"mmm-yyyy")),Curves!$11:$11,0)</f>
        <v>24</v>
      </c>
      <c r="CR488" s="34" t="n">
        <f aca="false">MATCH(CONCATENATE("B ",TEXT($BQ488,"mmm-yyyy")),Curves!$11:$11,0)</f>
        <v>12</v>
      </c>
      <c r="CS488" s="34" t="n">
        <f aca="false">MATCH(CONCATENATE("DISC ",TEXT($BQ488,"mmm-yyyy")),Curves!$11:$11,0)</f>
        <v>36</v>
      </c>
      <c r="CT488" s="34"/>
      <c r="CU488" s="34" t="n">
        <f aca="false">MATCH(CONCATENATE("NG ",TEXT($BR488,"mmm-yyyy")),Curves!$11:$11,0)</f>
        <v>25</v>
      </c>
      <c r="CV488" s="34" t="n">
        <f aca="false">MATCH(CONCATENATE("B ",TEXT($BR488,"mmm-yyyy")),Curves!$11:$11,0)</f>
        <v>13</v>
      </c>
      <c r="CW488" s="34" t="n">
        <f aca="false">MATCH(CONCATENATE("DISC ",TEXT($BR488,"mmm-yyyy")),Curves!$11:$11,0)</f>
        <v>37</v>
      </c>
      <c r="CX488" s="34"/>
      <c r="CY488" s="34" t="n">
        <f aca="false">MATCH(CONCATENATE("NG ",TEXT($BS488,"mmm-yyyy")),Curves!$11:$11,0)</f>
        <v>26</v>
      </c>
      <c r="CZ488" s="34" t="n">
        <f aca="false">MATCH(CONCATENATE("B ",TEXT($BS488,"mmm-yyyy")),Curves!$11:$11,0)</f>
        <v>14</v>
      </c>
      <c r="DA488" s="34" t="n">
        <f aca="false">MATCH(CONCATENATE("DISC ",TEXT($BS488,"mmm-yyyy")),Curves!$11:$11,0)</f>
        <v>38</v>
      </c>
      <c r="DB488" s="34"/>
      <c r="DC488" s="34" t="n">
        <f aca="false">MATCH(CONCATENATE("NG ",TEXT($BT488,"mmm-yyyy")),Curves!$11:$11,0)</f>
        <v>27</v>
      </c>
      <c r="DD488" s="34" t="n">
        <f aca="false">MATCH(CONCATENATE("B ",TEXT($BT488,"mmm-yyyy")),Curves!$11:$11,0)</f>
        <v>15</v>
      </c>
      <c r="DE488" s="34" t="n">
        <f aca="false">MATCH(CONCATENATE("DISC ",TEXT($BT488,"mmm-yyyy")),Curves!$11:$11,0)</f>
        <v>39</v>
      </c>
      <c r="DF488" s="34"/>
      <c r="DG488" s="34" t="n">
        <f aca="false">MATCH(CONCATENATE("NG ",TEXT($BU488,"mmm-yyyy")),Curves!$11:$11,0)</f>
        <v>28</v>
      </c>
      <c r="DH488" s="34" t="n">
        <f aca="false">MATCH(CONCATENATE("B ",TEXT($BU488,"mmm-yyyy")),Curves!$11:$11,0)</f>
        <v>16</v>
      </c>
      <c r="DI488" s="34" t="n">
        <f aca="false">MATCH(CONCATENATE("DISC ",TEXT($BU488,"mmm-yyyy")),Curves!$11:$11,0)</f>
        <v>40</v>
      </c>
      <c r="DK488" s="34" t="n">
        <f aca="false">MATCH(CONCATENATE("NG ",TEXT($BV488,"mmm-yyyy")),Curves!$11:$11,0)</f>
        <v>29</v>
      </c>
      <c r="DL488" s="34" t="n">
        <f aca="false">MATCH(CONCATENATE("B ",TEXT($BV488,"mmm-yyyy")),Curves!$11:$11,0)</f>
        <v>17</v>
      </c>
      <c r="DM488" s="34" t="n">
        <f aca="false">MATCH(CONCATENATE("DISC ",TEXT($BV488,"mmm-yyyy")),Curves!$11:$11,0)</f>
        <v>41</v>
      </c>
      <c r="DO488" s="34" t="n">
        <f aca="false">MATCH(CONCATENATE("NG ",TEXT($BW488,"mmm-yyyy")),Curves!$11:$11,0)</f>
        <v>30</v>
      </c>
      <c r="DP488" s="34" t="n">
        <f aca="false">MATCH(CONCATENATE("B ",TEXT($BW488,"mmm-yyyy")),Curves!$11:$11,0)</f>
        <v>18</v>
      </c>
      <c r="DQ488" s="34" t="n">
        <f aca="false">MATCH(CONCATENATE("DISC ",TEXT($BW488,"mmm-yyyy")),Curves!$11:$11,0)</f>
        <v>42</v>
      </c>
    </row>
    <row r="489" customFormat="false" ht="12.75" hidden="false" customHeight="false" outlineLevel="0" collapsed="false">
      <c r="B489" s="26" t="str">
        <f aca="false">IF(C489&lt;&gt;"",IF(C489&gt;=(WORKDAY(EOMONTH(C489,0)+1,-2)),EOMONTH(EOMONTH(C489,0)+1,0)+1,EOMONTH(C489,0)+1),"")</f>
        <v/>
      </c>
      <c r="C489" s="45" t="str">
        <f aca="false">IF(Curves!C498&lt;&gt;"",Curves!C498,"")</f>
        <v/>
      </c>
      <c r="D489" s="46"/>
      <c r="E489" s="47" t="e">
        <f aca="false">(T489+U489)*V489</f>
        <v>#N/A</v>
      </c>
      <c r="F489" s="47" t="e">
        <f aca="false">(X489+Y489)*Z489</f>
        <v>#N/A</v>
      </c>
      <c r="G489" s="47" t="e">
        <f aca="false">(AB489+AC489)*AD489</f>
        <v>#N/A</v>
      </c>
      <c r="H489" s="47" t="e">
        <f aca="false">(AF489+AG489)*AH489</f>
        <v>#N/A</v>
      </c>
      <c r="I489" s="47" t="e">
        <f aca="false">(AJ489+AK489)*AL489</f>
        <v>#N/A</v>
      </c>
      <c r="J489" s="47" t="e">
        <f aca="false">(AN489+AO489)*AP489</f>
        <v>#N/A</v>
      </c>
      <c r="K489" s="47" t="e">
        <f aca="false">(AR489+AS489)*AT489</f>
        <v>#N/A</v>
      </c>
      <c r="L489" s="47" t="e">
        <f aca="false">(AV489+AW489)*AX489</f>
        <v>#N/A</v>
      </c>
      <c r="M489" s="47" t="e">
        <f aca="false">(AZ489+BA489)*BB489</f>
        <v>#N/A</v>
      </c>
      <c r="N489" s="47" t="e">
        <f aca="false">(BD489+BE489)*BF489</f>
        <v>#N/A</v>
      </c>
      <c r="O489" s="48" t="e">
        <f aca="false">(BH489+BI489)*BJ489</f>
        <v>#N/A</v>
      </c>
      <c r="P489" s="49" t="e">
        <f aca="false">MAX(E489:O489)</f>
        <v>#N/A</v>
      </c>
      <c r="Q489" s="49" t="e">
        <f aca="false">MIN(O489)</f>
        <v>#N/A</v>
      </c>
      <c r="R489" s="50" t="e">
        <f aca="false">P489-Q489</f>
        <v>#N/A</v>
      </c>
      <c r="T489" s="31" t="e">
        <f aca="false">INDEX(Curves!$A$12:$AZ$907,$BZ489,CA489)</f>
        <v>#N/A</v>
      </c>
      <c r="U489" s="31" t="e">
        <f aca="false">INDEX(Curves!$A$12:$AZ$907,$BZ489,CB489)</f>
        <v>#N/A</v>
      </c>
      <c r="V489" s="31" t="e">
        <f aca="false">INDEX(Curves!$A$12:$AZ$907,$BZ489,CC489)</f>
        <v>#N/A</v>
      </c>
      <c r="W489" s="31"/>
      <c r="X489" s="31" t="e">
        <f aca="false">INDEX(Curves!$A$12:$AZ$907,$BZ489,CE489)</f>
        <v>#N/A</v>
      </c>
      <c r="Y489" s="31" t="e">
        <f aca="false">INDEX(Curves!$A$12:$AZ$907,$BZ489,CF489)</f>
        <v>#N/A</v>
      </c>
      <c r="Z489" s="31" t="e">
        <f aca="false">INDEX(Curves!$A$12:$AZ$907,$BZ489,CG489)</f>
        <v>#N/A</v>
      </c>
      <c r="AA489" s="31"/>
      <c r="AB489" s="31" t="e">
        <f aca="false">INDEX(Curves!$A$12:$AZ$907,$BZ489,CI489)</f>
        <v>#N/A</v>
      </c>
      <c r="AC489" s="31" t="e">
        <f aca="false">INDEX(Curves!$A$12:$AZ$907,$BZ489,CJ489)</f>
        <v>#N/A</v>
      </c>
      <c r="AD489" s="31" t="e">
        <f aca="false">INDEX(Curves!$A$12:$AZ$907,$BZ489,CK489)</f>
        <v>#N/A</v>
      </c>
      <c r="AE489" s="31"/>
      <c r="AF489" s="31" t="e">
        <f aca="false">INDEX(Curves!$A$12:$AZ$907,$BZ489,CM489)</f>
        <v>#N/A</v>
      </c>
      <c r="AG489" s="31" t="e">
        <f aca="false">INDEX(Curves!$A$12:$AZ$907,$BZ489,CN489)</f>
        <v>#N/A</v>
      </c>
      <c r="AH489" s="31" t="e">
        <f aca="false">INDEX(Curves!$A$12:$AZ$907,$BZ489,CO489)</f>
        <v>#N/A</v>
      </c>
      <c r="AI489" s="31"/>
      <c r="AJ489" s="31" t="e">
        <f aca="false">INDEX(Curves!$A$12:$AZ$907,$BZ489,CQ489)</f>
        <v>#N/A</v>
      </c>
      <c r="AK489" s="31" t="e">
        <f aca="false">INDEX(Curves!$A$12:$AZ$907,$BZ489,CR489)</f>
        <v>#N/A</v>
      </c>
      <c r="AL489" s="31" t="e">
        <f aca="false">INDEX(Curves!$A$12:$AZ$907,$BZ489,CS489)</f>
        <v>#N/A</v>
      </c>
      <c r="AM489" s="31"/>
      <c r="AN489" s="31" t="e">
        <f aca="false">INDEX(Curves!$A$12:$AZ$907,$BZ489,CU489)</f>
        <v>#N/A</v>
      </c>
      <c r="AO489" s="31" t="e">
        <f aca="false">INDEX(Curves!$A$12:$AZ$907,$BZ489,CV489)</f>
        <v>#N/A</v>
      </c>
      <c r="AP489" s="31" t="e">
        <f aca="false">INDEX(Curves!$A$12:$AZ$907,$BZ489,CW489)</f>
        <v>#N/A</v>
      </c>
      <c r="AQ489" s="31"/>
      <c r="AR489" s="31" t="e">
        <f aca="false">INDEX(Curves!$A$12:$AZ$907,$BZ489,CY489)</f>
        <v>#N/A</v>
      </c>
      <c r="AS489" s="31" t="e">
        <f aca="false">INDEX(Curves!$A$12:$AZ$907,$BZ489,CZ489)</f>
        <v>#N/A</v>
      </c>
      <c r="AT489" s="31" t="e">
        <f aca="false">INDEX(Curves!$A$12:$AZ$907,$BZ489,DA489)</f>
        <v>#N/A</v>
      </c>
      <c r="AU489" s="31"/>
      <c r="AV489" s="31" t="e">
        <f aca="false">INDEX(Curves!$A$12:$AZ$907,$BZ489,DC489)</f>
        <v>#N/A</v>
      </c>
      <c r="AW489" s="31" t="e">
        <f aca="false">INDEX(Curves!$A$12:$AZ$907,$BZ489,DD489)</f>
        <v>#N/A</v>
      </c>
      <c r="AX489" s="31" t="e">
        <f aca="false">INDEX(Curves!$A$12:$AZ$907,$BZ489,DE489)</f>
        <v>#N/A</v>
      </c>
      <c r="AY489" s="31"/>
      <c r="AZ489" s="31" t="e">
        <f aca="false">INDEX(Curves!$A$12:$AZ$907,$BZ489,DG489)</f>
        <v>#N/A</v>
      </c>
      <c r="BA489" s="31" t="e">
        <f aca="false">INDEX(Curves!$A$12:$AZ$907,$BZ489,DH489)</f>
        <v>#N/A</v>
      </c>
      <c r="BB489" s="31" t="e">
        <f aca="false">INDEX(Curves!$A$12:$AZ$907,$BZ489,DI489)</f>
        <v>#N/A</v>
      </c>
      <c r="BC489" s="31"/>
      <c r="BD489" s="31" t="e">
        <f aca="false">INDEX(Curves!$A$12:$AZ$907,$BZ489,DK489)</f>
        <v>#N/A</v>
      </c>
      <c r="BE489" s="31" t="e">
        <f aca="false">INDEX(Curves!$A$12:$AZ$907,$BZ489,DL489)</f>
        <v>#N/A</v>
      </c>
      <c r="BF489" s="31" t="e">
        <f aca="false">INDEX(Curves!$A$12:$AZ$907,$BZ489,DM489)</f>
        <v>#N/A</v>
      </c>
      <c r="BG489" s="31"/>
      <c r="BH489" s="31" t="e">
        <f aca="false">INDEX(Curves!$A$12:$AZ$907,$BZ489,DO489)</f>
        <v>#N/A</v>
      </c>
      <c r="BI489" s="31" t="e">
        <f aca="false">INDEX(Curves!$A$12:$AZ$907,$BZ489,DP489)</f>
        <v>#N/A</v>
      </c>
      <c r="BJ489" s="31" t="e">
        <f aca="false">INDEX(Curves!$A$12:$AZ$907,$BZ489,DQ489)</f>
        <v>#N/A</v>
      </c>
      <c r="BK489" s="0"/>
      <c r="BL489" s="0"/>
      <c r="BM489" s="51" t="n">
        <f aca="false">BM488</f>
        <v>35916</v>
      </c>
      <c r="BN489" s="51" t="n">
        <f aca="false">EOMONTH(BM489,1)</f>
        <v>35976</v>
      </c>
      <c r="BO489" s="51" t="n">
        <f aca="false">EOMONTH(BN489,1)</f>
        <v>36007</v>
      </c>
      <c r="BP489" s="51" t="n">
        <f aca="false">EOMONTH(BO489,1)</f>
        <v>36038</v>
      </c>
      <c r="BQ489" s="51" t="n">
        <f aca="false">EOMONTH(BP489,1)</f>
        <v>36068</v>
      </c>
      <c r="BR489" s="51" t="n">
        <f aca="false">EOMONTH(BQ489,1)</f>
        <v>36099</v>
      </c>
      <c r="BS489" s="51" t="n">
        <f aca="false">EOMONTH(BR489,1)</f>
        <v>36129</v>
      </c>
      <c r="BT489" s="51" t="n">
        <f aca="false">EOMONTH(BS489,1)</f>
        <v>36160</v>
      </c>
      <c r="BU489" s="51" t="n">
        <f aca="false">EOMONTH(BT489,1)</f>
        <v>36191</v>
      </c>
      <c r="BV489" s="51" t="n">
        <f aca="false">EOMONTH(BU489,1)</f>
        <v>36219</v>
      </c>
      <c r="BW489" s="51" t="n">
        <f aca="false">EOMONTH(BV489,1)</f>
        <v>36250</v>
      </c>
      <c r="BX489" s="52"/>
      <c r="BZ489" s="34" t="e">
        <f aca="false">MATCH(C489,Curves!$C$12:$C$433,0)</f>
        <v>#N/A</v>
      </c>
      <c r="CA489" s="34" t="n">
        <f aca="false">MATCH(CONCATENATE("NG ",TEXT($BM489,"mmm-yyyy")),Curves!$11:$11,0)</f>
        <v>20</v>
      </c>
      <c r="CB489" s="34" t="n">
        <f aca="false">MATCH(CONCATENATE("B ",TEXT($BM489,"mmm-yyyy")),Curves!$11:$11,0)</f>
        <v>8</v>
      </c>
      <c r="CC489" s="34" t="n">
        <f aca="false">MATCH(CONCATENATE("DISC ",TEXT($BM489,"mmm-yyyy")),Curves!$11:$11,0)</f>
        <v>32</v>
      </c>
      <c r="CD489" s="34"/>
      <c r="CE489" s="34" t="n">
        <f aca="false">MATCH(CONCATENATE("NG ",TEXT($BN489,"mmm-yyyy")),Curves!$11:$11,0)</f>
        <v>21</v>
      </c>
      <c r="CF489" s="34" t="n">
        <f aca="false">MATCH(CONCATENATE("B ",TEXT($BN489,"mmm-yyyy")),Curves!$11:$11,0)</f>
        <v>9</v>
      </c>
      <c r="CG489" s="34" t="n">
        <f aca="false">MATCH(CONCATENATE("DISC ",TEXT($BN489,"mmm-yyyy")),Curves!$11:$11,0)</f>
        <v>33</v>
      </c>
      <c r="CH489" s="34"/>
      <c r="CI489" s="34" t="n">
        <f aca="false">MATCH(CONCATENATE("NG ",TEXT($BO489,"mmm-yyyy")),Curves!$11:$11,0)</f>
        <v>22</v>
      </c>
      <c r="CJ489" s="34" t="n">
        <f aca="false">MATCH(CONCATENATE("B ",TEXT($BO489,"mmm-yyyy")),Curves!$11:$11,0)</f>
        <v>10</v>
      </c>
      <c r="CK489" s="34" t="n">
        <f aca="false">MATCH(CONCATENATE("DISC ",TEXT($BO489,"mmm-yyyy")),Curves!$11:$11,0)</f>
        <v>34</v>
      </c>
      <c r="CL489" s="34"/>
      <c r="CM489" s="34" t="n">
        <f aca="false">MATCH(CONCATENATE("NG ",TEXT($BP489,"mmm-yyyy")),Curves!$11:$11,0)</f>
        <v>23</v>
      </c>
      <c r="CN489" s="34" t="n">
        <f aca="false">MATCH(CONCATENATE("B ",TEXT($BP489,"mmm-yyyy")),Curves!$11:$11,0)</f>
        <v>11</v>
      </c>
      <c r="CO489" s="34" t="n">
        <f aca="false">MATCH(CONCATENATE("DISC ",TEXT($BP489,"mmm-yyyy")),Curves!$11:$11,0)</f>
        <v>35</v>
      </c>
      <c r="CP489" s="34"/>
      <c r="CQ489" s="34" t="n">
        <f aca="false">MATCH(CONCATENATE("NG ",TEXT($BQ489,"mmm-yyyy")),Curves!$11:$11,0)</f>
        <v>24</v>
      </c>
      <c r="CR489" s="34" t="n">
        <f aca="false">MATCH(CONCATENATE("B ",TEXT($BQ489,"mmm-yyyy")),Curves!$11:$11,0)</f>
        <v>12</v>
      </c>
      <c r="CS489" s="34" t="n">
        <f aca="false">MATCH(CONCATENATE("DISC ",TEXT($BQ489,"mmm-yyyy")),Curves!$11:$11,0)</f>
        <v>36</v>
      </c>
      <c r="CT489" s="34"/>
      <c r="CU489" s="34" t="n">
        <f aca="false">MATCH(CONCATENATE("NG ",TEXT($BR489,"mmm-yyyy")),Curves!$11:$11,0)</f>
        <v>25</v>
      </c>
      <c r="CV489" s="34" t="n">
        <f aca="false">MATCH(CONCATENATE("B ",TEXT($BR489,"mmm-yyyy")),Curves!$11:$11,0)</f>
        <v>13</v>
      </c>
      <c r="CW489" s="34" t="n">
        <f aca="false">MATCH(CONCATENATE("DISC ",TEXT($BR489,"mmm-yyyy")),Curves!$11:$11,0)</f>
        <v>37</v>
      </c>
      <c r="CX489" s="34"/>
      <c r="CY489" s="34" t="n">
        <f aca="false">MATCH(CONCATENATE("NG ",TEXT($BS489,"mmm-yyyy")),Curves!$11:$11,0)</f>
        <v>26</v>
      </c>
      <c r="CZ489" s="34" t="n">
        <f aca="false">MATCH(CONCATENATE("B ",TEXT($BS489,"mmm-yyyy")),Curves!$11:$11,0)</f>
        <v>14</v>
      </c>
      <c r="DA489" s="34" t="n">
        <f aca="false">MATCH(CONCATENATE("DISC ",TEXT($BS489,"mmm-yyyy")),Curves!$11:$11,0)</f>
        <v>38</v>
      </c>
      <c r="DB489" s="34"/>
      <c r="DC489" s="34" t="n">
        <f aca="false">MATCH(CONCATENATE("NG ",TEXT($BT489,"mmm-yyyy")),Curves!$11:$11,0)</f>
        <v>27</v>
      </c>
      <c r="DD489" s="34" t="n">
        <f aca="false">MATCH(CONCATENATE("B ",TEXT($BT489,"mmm-yyyy")),Curves!$11:$11,0)</f>
        <v>15</v>
      </c>
      <c r="DE489" s="34" t="n">
        <f aca="false">MATCH(CONCATENATE("DISC ",TEXT($BT489,"mmm-yyyy")),Curves!$11:$11,0)</f>
        <v>39</v>
      </c>
      <c r="DF489" s="34"/>
      <c r="DG489" s="34" t="n">
        <f aca="false">MATCH(CONCATENATE("NG ",TEXT($BU489,"mmm-yyyy")),Curves!$11:$11,0)</f>
        <v>28</v>
      </c>
      <c r="DH489" s="34" t="n">
        <f aca="false">MATCH(CONCATENATE("B ",TEXT($BU489,"mmm-yyyy")),Curves!$11:$11,0)</f>
        <v>16</v>
      </c>
      <c r="DI489" s="34" t="n">
        <f aca="false">MATCH(CONCATENATE("DISC ",TEXT($BU489,"mmm-yyyy")),Curves!$11:$11,0)</f>
        <v>40</v>
      </c>
      <c r="DK489" s="34" t="n">
        <f aca="false">MATCH(CONCATENATE("NG ",TEXT($BV489,"mmm-yyyy")),Curves!$11:$11,0)</f>
        <v>29</v>
      </c>
      <c r="DL489" s="34" t="n">
        <f aca="false">MATCH(CONCATENATE("B ",TEXT($BV489,"mmm-yyyy")),Curves!$11:$11,0)</f>
        <v>17</v>
      </c>
      <c r="DM489" s="34" t="n">
        <f aca="false">MATCH(CONCATENATE("DISC ",TEXT($BV489,"mmm-yyyy")),Curves!$11:$11,0)</f>
        <v>41</v>
      </c>
      <c r="DO489" s="34" t="n">
        <f aca="false">MATCH(CONCATENATE("NG ",TEXT($BW489,"mmm-yyyy")),Curves!$11:$11,0)</f>
        <v>30</v>
      </c>
      <c r="DP489" s="34" t="n">
        <f aca="false">MATCH(CONCATENATE("B ",TEXT($BW489,"mmm-yyyy")),Curves!$11:$11,0)</f>
        <v>18</v>
      </c>
      <c r="DQ489" s="34" t="n">
        <f aca="false">MATCH(CONCATENATE("DISC ",TEXT($BW489,"mmm-yyyy")),Curves!$11:$11,0)</f>
        <v>42</v>
      </c>
    </row>
    <row r="490" customFormat="false" ht="12.75" hidden="false" customHeight="false" outlineLevel="0" collapsed="false">
      <c r="B490" s="26" t="str">
        <f aca="false">IF(C490&lt;&gt;"",IF(C490&gt;=(WORKDAY(EOMONTH(C490,0)+1,-2)),EOMONTH(EOMONTH(C490,0)+1,0)+1,EOMONTH(C490,0)+1),"")</f>
        <v/>
      </c>
      <c r="C490" s="45" t="str">
        <f aca="false">IF(Curves!C499&lt;&gt;"",Curves!C499,"")</f>
        <v/>
      </c>
      <c r="D490" s="46"/>
      <c r="E490" s="47" t="e">
        <f aca="false">(T490+U490)*V490</f>
        <v>#N/A</v>
      </c>
      <c r="F490" s="47" t="e">
        <f aca="false">(X490+Y490)*Z490</f>
        <v>#N/A</v>
      </c>
      <c r="G490" s="47" t="e">
        <f aca="false">(AB490+AC490)*AD490</f>
        <v>#N/A</v>
      </c>
      <c r="H490" s="47" t="e">
        <f aca="false">(AF490+AG490)*AH490</f>
        <v>#N/A</v>
      </c>
      <c r="I490" s="47" t="e">
        <f aca="false">(AJ490+AK490)*AL490</f>
        <v>#N/A</v>
      </c>
      <c r="J490" s="47" t="e">
        <f aca="false">(AN490+AO490)*AP490</f>
        <v>#N/A</v>
      </c>
      <c r="K490" s="47" t="e">
        <f aca="false">(AR490+AS490)*AT490</f>
        <v>#N/A</v>
      </c>
      <c r="L490" s="47" t="e">
        <f aca="false">(AV490+AW490)*AX490</f>
        <v>#N/A</v>
      </c>
      <c r="M490" s="47" t="e">
        <f aca="false">(AZ490+BA490)*BB490</f>
        <v>#N/A</v>
      </c>
      <c r="N490" s="47" t="e">
        <f aca="false">(BD490+BE490)*BF490</f>
        <v>#N/A</v>
      </c>
      <c r="O490" s="48" t="e">
        <f aca="false">(BH490+BI490)*BJ490</f>
        <v>#N/A</v>
      </c>
      <c r="P490" s="49" t="e">
        <f aca="false">MAX(E490:O490)</f>
        <v>#N/A</v>
      </c>
      <c r="Q490" s="49" t="e">
        <f aca="false">MIN(O490)</f>
        <v>#N/A</v>
      </c>
      <c r="R490" s="50" t="e">
        <f aca="false">P490-Q490</f>
        <v>#N/A</v>
      </c>
      <c r="T490" s="31" t="e">
        <f aca="false">INDEX(Curves!$A$12:$AZ$907,$BZ490,CA490)</f>
        <v>#N/A</v>
      </c>
      <c r="U490" s="31" t="e">
        <f aca="false">INDEX(Curves!$A$12:$AZ$907,$BZ490,CB490)</f>
        <v>#N/A</v>
      </c>
      <c r="V490" s="31" t="e">
        <f aca="false">INDEX(Curves!$A$12:$AZ$907,$BZ490,CC490)</f>
        <v>#N/A</v>
      </c>
      <c r="W490" s="31"/>
      <c r="X490" s="31" t="e">
        <f aca="false">INDEX(Curves!$A$12:$AZ$907,$BZ490,CE490)</f>
        <v>#N/A</v>
      </c>
      <c r="Y490" s="31" t="e">
        <f aca="false">INDEX(Curves!$A$12:$AZ$907,$BZ490,CF490)</f>
        <v>#N/A</v>
      </c>
      <c r="Z490" s="31" t="e">
        <f aca="false">INDEX(Curves!$A$12:$AZ$907,$BZ490,CG490)</f>
        <v>#N/A</v>
      </c>
      <c r="AA490" s="31"/>
      <c r="AB490" s="31" t="e">
        <f aca="false">INDEX(Curves!$A$12:$AZ$907,$BZ490,CI490)</f>
        <v>#N/A</v>
      </c>
      <c r="AC490" s="31" t="e">
        <f aca="false">INDEX(Curves!$A$12:$AZ$907,$BZ490,CJ490)</f>
        <v>#N/A</v>
      </c>
      <c r="AD490" s="31" t="e">
        <f aca="false">INDEX(Curves!$A$12:$AZ$907,$BZ490,CK490)</f>
        <v>#N/A</v>
      </c>
      <c r="AE490" s="31"/>
      <c r="AF490" s="31" t="e">
        <f aca="false">INDEX(Curves!$A$12:$AZ$907,$BZ490,CM490)</f>
        <v>#N/A</v>
      </c>
      <c r="AG490" s="31" t="e">
        <f aca="false">INDEX(Curves!$A$12:$AZ$907,$BZ490,CN490)</f>
        <v>#N/A</v>
      </c>
      <c r="AH490" s="31" t="e">
        <f aca="false">INDEX(Curves!$A$12:$AZ$907,$BZ490,CO490)</f>
        <v>#N/A</v>
      </c>
      <c r="AI490" s="31"/>
      <c r="AJ490" s="31" t="e">
        <f aca="false">INDEX(Curves!$A$12:$AZ$907,$BZ490,CQ490)</f>
        <v>#N/A</v>
      </c>
      <c r="AK490" s="31" t="e">
        <f aca="false">INDEX(Curves!$A$12:$AZ$907,$BZ490,CR490)</f>
        <v>#N/A</v>
      </c>
      <c r="AL490" s="31" t="e">
        <f aca="false">INDEX(Curves!$A$12:$AZ$907,$BZ490,CS490)</f>
        <v>#N/A</v>
      </c>
      <c r="AM490" s="31"/>
      <c r="AN490" s="31" t="e">
        <f aca="false">INDEX(Curves!$A$12:$AZ$907,$BZ490,CU490)</f>
        <v>#N/A</v>
      </c>
      <c r="AO490" s="31" t="e">
        <f aca="false">INDEX(Curves!$A$12:$AZ$907,$BZ490,CV490)</f>
        <v>#N/A</v>
      </c>
      <c r="AP490" s="31" t="e">
        <f aca="false">INDEX(Curves!$A$12:$AZ$907,$BZ490,CW490)</f>
        <v>#N/A</v>
      </c>
      <c r="AQ490" s="31"/>
      <c r="AR490" s="31" t="e">
        <f aca="false">INDEX(Curves!$A$12:$AZ$907,$BZ490,CY490)</f>
        <v>#N/A</v>
      </c>
      <c r="AS490" s="31" t="e">
        <f aca="false">INDEX(Curves!$A$12:$AZ$907,$BZ490,CZ490)</f>
        <v>#N/A</v>
      </c>
      <c r="AT490" s="31" t="e">
        <f aca="false">INDEX(Curves!$A$12:$AZ$907,$BZ490,DA490)</f>
        <v>#N/A</v>
      </c>
      <c r="AU490" s="31"/>
      <c r="AV490" s="31" t="e">
        <f aca="false">INDEX(Curves!$A$12:$AZ$907,$BZ490,DC490)</f>
        <v>#N/A</v>
      </c>
      <c r="AW490" s="31" t="e">
        <f aca="false">INDEX(Curves!$A$12:$AZ$907,$BZ490,DD490)</f>
        <v>#N/A</v>
      </c>
      <c r="AX490" s="31" t="e">
        <f aca="false">INDEX(Curves!$A$12:$AZ$907,$BZ490,DE490)</f>
        <v>#N/A</v>
      </c>
      <c r="AY490" s="31"/>
      <c r="AZ490" s="31" t="e">
        <f aca="false">INDEX(Curves!$A$12:$AZ$907,$BZ490,DG490)</f>
        <v>#N/A</v>
      </c>
      <c r="BA490" s="31" t="e">
        <f aca="false">INDEX(Curves!$A$12:$AZ$907,$BZ490,DH490)</f>
        <v>#N/A</v>
      </c>
      <c r="BB490" s="31" t="e">
        <f aca="false">INDEX(Curves!$A$12:$AZ$907,$BZ490,DI490)</f>
        <v>#N/A</v>
      </c>
      <c r="BC490" s="31"/>
      <c r="BD490" s="31" t="e">
        <f aca="false">INDEX(Curves!$A$12:$AZ$907,$BZ490,DK490)</f>
        <v>#N/A</v>
      </c>
      <c r="BE490" s="31" t="e">
        <f aca="false">INDEX(Curves!$A$12:$AZ$907,$BZ490,DL490)</f>
        <v>#N/A</v>
      </c>
      <c r="BF490" s="31" t="e">
        <f aca="false">INDEX(Curves!$A$12:$AZ$907,$BZ490,DM490)</f>
        <v>#N/A</v>
      </c>
      <c r="BG490" s="31"/>
      <c r="BH490" s="31" t="e">
        <f aca="false">INDEX(Curves!$A$12:$AZ$907,$BZ490,DO490)</f>
        <v>#N/A</v>
      </c>
      <c r="BI490" s="31" t="e">
        <f aca="false">INDEX(Curves!$A$12:$AZ$907,$BZ490,DP490)</f>
        <v>#N/A</v>
      </c>
      <c r="BJ490" s="31" t="e">
        <f aca="false">INDEX(Curves!$A$12:$AZ$907,$BZ490,DQ490)</f>
        <v>#N/A</v>
      </c>
      <c r="BK490" s="0"/>
      <c r="BL490" s="0"/>
      <c r="BM490" s="51" t="n">
        <f aca="false">BM489</f>
        <v>35916</v>
      </c>
      <c r="BN490" s="51" t="n">
        <f aca="false">EOMONTH(BM490,1)</f>
        <v>35976</v>
      </c>
      <c r="BO490" s="51" t="n">
        <f aca="false">EOMONTH(BN490,1)</f>
        <v>36007</v>
      </c>
      <c r="BP490" s="51" t="n">
        <f aca="false">EOMONTH(BO490,1)</f>
        <v>36038</v>
      </c>
      <c r="BQ490" s="51" t="n">
        <f aca="false">EOMONTH(BP490,1)</f>
        <v>36068</v>
      </c>
      <c r="BR490" s="51" t="n">
        <f aca="false">EOMONTH(BQ490,1)</f>
        <v>36099</v>
      </c>
      <c r="BS490" s="51" t="n">
        <f aca="false">EOMONTH(BR490,1)</f>
        <v>36129</v>
      </c>
      <c r="BT490" s="51" t="n">
        <f aca="false">EOMONTH(BS490,1)</f>
        <v>36160</v>
      </c>
      <c r="BU490" s="51" t="n">
        <f aca="false">EOMONTH(BT490,1)</f>
        <v>36191</v>
      </c>
      <c r="BV490" s="51" t="n">
        <f aca="false">EOMONTH(BU490,1)</f>
        <v>36219</v>
      </c>
      <c r="BW490" s="51" t="n">
        <f aca="false">EOMONTH(BV490,1)</f>
        <v>36250</v>
      </c>
      <c r="BX490" s="52"/>
      <c r="BZ490" s="34" t="e">
        <f aca="false">MATCH(C490,Curves!$C$12:$C$433,0)</f>
        <v>#N/A</v>
      </c>
      <c r="CA490" s="34" t="n">
        <f aca="false">MATCH(CONCATENATE("NG ",TEXT($BM490,"mmm-yyyy")),Curves!$11:$11,0)</f>
        <v>20</v>
      </c>
      <c r="CB490" s="34" t="n">
        <f aca="false">MATCH(CONCATENATE("B ",TEXT($BM490,"mmm-yyyy")),Curves!$11:$11,0)</f>
        <v>8</v>
      </c>
      <c r="CC490" s="34" t="n">
        <f aca="false">MATCH(CONCATENATE("DISC ",TEXT($BM490,"mmm-yyyy")),Curves!$11:$11,0)</f>
        <v>32</v>
      </c>
      <c r="CD490" s="34"/>
      <c r="CE490" s="34" t="n">
        <f aca="false">MATCH(CONCATENATE("NG ",TEXT($BN490,"mmm-yyyy")),Curves!$11:$11,0)</f>
        <v>21</v>
      </c>
      <c r="CF490" s="34" t="n">
        <f aca="false">MATCH(CONCATENATE("B ",TEXT($BN490,"mmm-yyyy")),Curves!$11:$11,0)</f>
        <v>9</v>
      </c>
      <c r="CG490" s="34" t="n">
        <f aca="false">MATCH(CONCATENATE("DISC ",TEXT($BN490,"mmm-yyyy")),Curves!$11:$11,0)</f>
        <v>33</v>
      </c>
      <c r="CH490" s="34"/>
      <c r="CI490" s="34" t="n">
        <f aca="false">MATCH(CONCATENATE("NG ",TEXT($BO490,"mmm-yyyy")),Curves!$11:$11,0)</f>
        <v>22</v>
      </c>
      <c r="CJ490" s="34" t="n">
        <f aca="false">MATCH(CONCATENATE("B ",TEXT($BO490,"mmm-yyyy")),Curves!$11:$11,0)</f>
        <v>10</v>
      </c>
      <c r="CK490" s="34" t="n">
        <f aca="false">MATCH(CONCATENATE("DISC ",TEXT($BO490,"mmm-yyyy")),Curves!$11:$11,0)</f>
        <v>34</v>
      </c>
      <c r="CL490" s="34"/>
      <c r="CM490" s="34" t="n">
        <f aca="false">MATCH(CONCATENATE("NG ",TEXT($BP490,"mmm-yyyy")),Curves!$11:$11,0)</f>
        <v>23</v>
      </c>
      <c r="CN490" s="34" t="n">
        <f aca="false">MATCH(CONCATENATE("B ",TEXT($BP490,"mmm-yyyy")),Curves!$11:$11,0)</f>
        <v>11</v>
      </c>
      <c r="CO490" s="34" t="n">
        <f aca="false">MATCH(CONCATENATE("DISC ",TEXT($BP490,"mmm-yyyy")),Curves!$11:$11,0)</f>
        <v>35</v>
      </c>
      <c r="CP490" s="34"/>
      <c r="CQ490" s="34" t="n">
        <f aca="false">MATCH(CONCATENATE("NG ",TEXT($BQ490,"mmm-yyyy")),Curves!$11:$11,0)</f>
        <v>24</v>
      </c>
      <c r="CR490" s="34" t="n">
        <f aca="false">MATCH(CONCATENATE("B ",TEXT($BQ490,"mmm-yyyy")),Curves!$11:$11,0)</f>
        <v>12</v>
      </c>
      <c r="CS490" s="34" t="n">
        <f aca="false">MATCH(CONCATENATE("DISC ",TEXT($BQ490,"mmm-yyyy")),Curves!$11:$11,0)</f>
        <v>36</v>
      </c>
      <c r="CT490" s="34"/>
      <c r="CU490" s="34" t="n">
        <f aca="false">MATCH(CONCATENATE("NG ",TEXT($BR490,"mmm-yyyy")),Curves!$11:$11,0)</f>
        <v>25</v>
      </c>
      <c r="CV490" s="34" t="n">
        <f aca="false">MATCH(CONCATENATE("B ",TEXT($BR490,"mmm-yyyy")),Curves!$11:$11,0)</f>
        <v>13</v>
      </c>
      <c r="CW490" s="34" t="n">
        <f aca="false">MATCH(CONCATENATE("DISC ",TEXT($BR490,"mmm-yyyy")),Curves!$11:$11,0)</f>
        <v>37</v>
      </c>
      <c r="CX490" s="34"/>
      <c r="CY490" s="34" t="n">
        <f aca="false">MATCH(CONCATENATE("NG ",TEXT($BS490,"mmm-yyyy")),Curves!$11:$11,0)</f>
        <v>26</v>
      </c>
      <c r="CZ490" s="34" t="n">
        <f aca="false">MATCH(CONCATENATE("B ",TEXT($BS490,"mmm-yyyy")),Curves!$11:$11,0)</f>
        <v>14</v>
      </c>
      <c r="DA490" s="34" t="n">
        <f aca="false">MATCH(CONCATENATE("DISC ",TEXT($BS490,"mmm-yyyy")),Curves!$11:$11,0)</f>
        <v>38</v>
      </c>
      <c r="DB490" s="34"/>
      <c r="DC490" s="34" t="n">
        <f aca="false">MATCH(CONCATENATE("NG ",TEXT($BT490,"mmm-yyyy")),Curves!$11:$11,0)</f>
        <v>27</v>
      </c>
      <c r="DD490" s="34" t="n">
        <f aca="false">MATCH(CONCATENATE("B ",TEXT($BT490,"mmm-yyyy")),Curves!$11:$11,0)</f>
        <v>15</v>
      </c>
      <c r="DE490" s="34" t="n">
        <f aca="false">MATCH(CONCATENATE("DISC ",TEXT($BT490,"mmm-yyyy")),Curves!$11:$11,0)</f>
        <v>39</v>
      </c>
      <c r="DF490" s="34"/>
      <c r="DG490" s="34" t="n">
        <f aca="false">MATCH(CONCATENATE("NG ",TEXT($BU490,"mmm-yyyy")),Curves!$11:$11,0)</f>
        <v>28</v>
      </c>
      <c r="DH490" s="34" t="n">
        <f aca="false">MATCH(CONCATENATE("B ",TEXT($BU490,"mmm-yyyy")),Curves!$11:$11,0)</f>
        <v>16</v>
      </c>
      <c r="DI490" s="34" t="n">
        <f aca="false">MATCH(CONCATENATE("DISC ",TEXT($BU490,"mmm-yyyy")),Curves!$11:$11,0)</f>
        <v>40</v>
      </c>
      <c r="DK490" s="34" t="n">
        <f aca="false">MATCH(CONCATENATE("NG ",TEXT($BV490,"mmm-yyyy")),Curves!$11:$11,0)</f>
        <v>29</v>
      </c>
      <c r="DL490" s="34" t="n">
        <f aca="false">MATCH(CONCATENATE("B ",TEXT($BV490,"mmm-yyyy")),Curves!$11:$11,0)</f>
        <v>17</v>
      </c>
      <c r="DM490" s="34" t="n">
        <f aca="false">MATCH(CONCATENATE("DISC ",TEXT($BV490,"mmm-yyyy")),Curves!$11:$11,0)</f>
        <v>41</v>
      </c>
      <c r="DO490" s="34" t="n">
        <f aca="false">MATCH(CONCATENATE("NG ",TEXT($BW490,"mmm-yyyy")),Curves!$11:$11,0)</f>
        <v>30</v>
      </c>
      <c r="DP490" s="34" t="n">
        <f aca="false">MATCH(CONCATENATE("B ",TEXT($BW490,"mmm-yyyy")),Curves!$11:$11,0)</f>
        <v>18</v>
      </c>
      <c r="DQ490" s="34" t="n">
        <f aca="false">MATCH(CONCATENATE("DISC ",TEXT($BW490,"mmm-yyyy")),Curves!$11:$11,0)</f>
        <v>42</v>
      </c>
    </row>
    <row r="491" customFormat="false" ht="12.75" hidden="false" customHeight="false" outlineLevel="0" collapsed="false">
      <c r="B491" s="26" t="str">
        <f aca="false">IF(C491&lt;&gt;"",IF(C491&gt;=(WORKDAY(EOMONTH(C491,0)+1,-2)),EOMONTH(EOMONTH(C491,0)+1,0)+1,EOMONTH(C491,0)+1),"")</f>
        <v/>
      </c>
      <c r="C491" s="45" t="str">
        <f aca="false">IF(Curves!C500&lt;&gt;"",Curves!C500,"")</f>
        <v/>
      </c>
      <c r="D491" s="46"/>
      <c r="E491" s="47" t="e">
        <f aca="false">(T491+U491)*V491</f>
        <v>#N/A</v>
      </c>
      <c r="F491" s="47" t="e">
        <f aca="false">(X491+Y491)*Z491</f>
        <v>#N/A</v>
      </c>
      <c r="G491" s="47" t="e">
        <f aca="false">(AB491+AC491)*AD491</f>
        <v>#N/A</v>
      </c>
      <c r="H491" s="47" t="e">
        <f aca="false">(AF491+AG491)*AH491</f>
        <v>#N/A</v>
      </c>
      <c r="I491" s="47" t="e">
        <f aca="false">(AJ491+AK491)*AL491</f>
        <v>#N/A</v>
      </c>
      <c r="J491" s="47" t="e">
        <f aca="false">(AN491+AO491)*AP491</f>
        <v>#N/A</v>
      </c>
      <c r="K491" s="47" t="e">
        <f aca="false">(AR491+AS491)*AT491</f>
        <v>#N/A</v>
      </c>
      <c r="L491" s="47" t="e">
        <f aca="false">(AV491+AW491)*AX491</f>
        <v>#N/A</v>
      </c>
      <c r="M491" s="47" t="e">
        <f aca="false">(AZ491+BA491)*BB491</f>
        <v>#N/A</v>
      </c>
      <c r="N491" s="47" t="e">
        <f aca="false">(BD491+BE491)*BF491</f>
        <v>#N/A</v>
      </c>
      <c r="O491" s="48" t="e">
        <f aca="false">(BH491+BI491)*BJ491</f>
        <v>#N/A</v>
      </c>
      <c r="P491" s="49" t="e">
        <f aca="false">MAX(E491:O491)</f>
        <v>#N/A</v>
      </c>
      <c r="Q491" s="49" t="e">
        <f aca="false">MIN(O491)</f>
        <v>#N/A</v>
      </c>
      <c r="R491" s="50" t="e">
        <f aca="false">P491-Q491</f>
        <v>#N/A</v>
      </c>
      <c r="T491" s="31" t="e">
        <f aca="false">INDEX(Curves!$A$12:$AZ$907,$BZ491,CA491)</f>
        <v>#N/A</v>
      </c>
      <c r="U491" s="31" t="e">
        <f aca="false">INDEX(Curves!$A$12:$AZ$907,$BZ491,CB491)</f>
        <v>#N/A</v>
      </c>
      <c r="V491" s="31" t="e">
        <f aca="false">INDEX(Curves!$A$12:$AZ$907,$BZ491,CC491)</f>
        <v>#N/A</v>
      </c>
      <c r="W491" s="31"/>
      <c r="X491" s="31" t="e">
        <f aca="false">INDEX(Curves!$A$12:$AZ$907,$BZ491,CE491)</f>
        <v>#N/A</v>
      </c>
      <c r="Y491" s="31" t="e">
        <f aca="false">INDEX(Curves!$A$12:$AZ$907,$BZ491,CF491)</f>
        <v>#N/A</v>
      </c>
      <c r="Z491" s="31" t="e">
        <f aca="false">INDEX(Curves!$A$12:$AZ$907,$BZ491,CG491)</f>
        <v>#N/A</v>
      </c>
      <c r="AA491" s="31"/>
      <c r="AB491" s="31" t="e">
        <f aca="false">INDEX(Curves!$A$12:$AZ$907,$BZ491,CI491)</f>
        <v>#N/A</v>
      </c>
      <c r="AC491" s="31" t="e">
        <f aca="false">INDEX(Curves!$A$12:$AZ$907,$BZ491,CJ491)</f>
        <v>#N/A</v>
      </c>
      <c r="AD491" s="31" t="e">
        <f aca="false">INDEX(Curves!$A$12:$AZ$907,$BZ491,CK491)</f>
        <v>#N/A</v>
      </c>
      <c r="AE491" s="31"/>
      <c r="AF491" s="31" t="e">
        <f aca="false">INDEX(Curves!$A$12:$AZ$907,$BZ491,CM491)</f>
        <v>#N/A</v>
      </c>
      <c r="AG491" s="31" t="e">
        <f aca="false">INDEX(Curves!$A$12:$AZ$907,$BZ491,CN491)</f>
        <v>#N/A</v>
      </c>
      <c r="AH491" s="31" t="e">
        <f aca="false">INDEX(Curves!$A$12:$AZ$907,$BZ491,CO491)</f>
        <v>#N/A</v>
      </c>
      <c r="AI491" s="31"/>
      <c r="AJ491" s="31" t="e">
        <f aca="false">INDEX(Curves!$A$12:$AZ$907,$BZ491,CQ491)</f>
        <v>#N/A</v>
      </c>
      <c r="AK491" s="31" t="e">
        <f aca="false">INDEX(Curves!$A$12:$AZ$907,$BZ491,CR491)</f>
        <v>#N/A</v>
      </c>
      <c r="AL491" s="31" t="e">
        <f aca="false">INDEX(Curves!$A$12:$AZ$907,$BZ491,CS491)</f>
        <v>#N/A</v>
      </c>
      <c r="AM491" s="31"/>
      <c r="AN491" s="31" t="e">
        <f aca="false">INDEX(Curves!$A$12:$AZ$907,$BZ491,CU491)</f>
        <v>#N/A</v>
      </c>
      <c r="AO491" s="31" t="e">
        <f aca="false">INDEX(Curves!$A$12:$AZ$907,$BZ491,CV491)</f>
        <v>#N/A</v>
      </c>
      <c r="AP491" s="31" t="e">
        <f aca="false">INDEX(Curves!$A$12:$AZ$907,$BZ491,CW491)</f>
        <v>#N/A</v>
      </c>
      <c r="AQ491" s="31"/>
      <c r="AR491" s="31" t="e">
        <f aca="false">INDEX(Curves!$A$12:$AZ$907,$BZ491,CY491)</f>
        <v>#N/A</v>
      </c>
      <c r="AS491" s="31" t="e">
        <f aca="false">INDEX(Curves!$A$12:$AZ$907,$BZ491,CZ491)</f>
        <v>#N/A</v>
      </c>
      <c r="AT491" s="31" t="e">
        <f aca="false">INDEX(Curves!$A$12:$AZ$907,$BZ491,DA491)</f>
        <v>#N/A</v>
      </c>
      <c r="AU491" s="31"/>
      <c r="AV491" s="31" t="e">
        <f aca="false">INDEX(Curves!$A$12:$AZ$907,$BZ491,DC491)</f>
        <v>#N/A</v>
      </c>
      <c r="AW491" s="31" t="e">
        <f aca="false">INDEX(Curves!$A$12:$AZ$907,$BZ491,DD491)</f>
        <v>#N/A</v>
      </c>
      <c r="AX491" s="31" t="e">
        <f aca="false">INDEX(Curves!$A$12:$AZ$907,$BZ491,DE491)</f>
        <v>#N/A</v>
      </c>
      <c r="AY491" s="31"/>
      <c r="AZ491" s="31" t="e">
        <f aca="false">INDEX(Curves!$A$12:$AZ$907,$BZ491,DG491)</f>
        <v>#N/A</v>
      </c>
      <c r="BA491" s="31" t="e">
        <f aca="false">INDEX(Curves!$A$12:$AZ$907,$BZ491,DH491)</f>
        <v>#N/A</v>
      </c>
      <c r="BB491" s="31" t="e">
        <f aca="false">INDEX(Curves!$A$12:$AZ$907,$BZ491,DI491)</f>
        <v>#N/A</v>
      </c>
      <c r="BC491" s="31"/>
      <c r="BD491" s="31" t="e">
        <f aca="false">INDEX(Curves!$A$12:$AZ$907,$BZ491,DK491)</f>
        <v>#N/A</v>
      </c>
      <c r="BE491" s="31" t="e">
        <f aca="false">INDEX(Curves!$A$12:$AZ$907,$BZ491,DL491)</f>
        <v>#N/A</v>
      </c>
      <c r="BF491" s="31" t="e">
        <f aca="false">INDEX(Curves!$A$12:$AZ$907,$BZ491,DM491)</f>
        <v>#N/A</v>
      </c>
      <c r="BG491" s="31"/>
      <c r="BH491" s="31" t="e">
        <f aca="false">INDEX(Curves!$A$12:$AZ$907,$BZ491,DO491)</f>
        <v>#N/A</v>
      </c>
      <c r="BI491" s="31" t="e">
        <f aca="false">INDEX(Curves!$A$12:$AZ$907,$BZ491,DP491)</f>
        <v>#N/A</v>
      </c>
      <c r="BJ491" s="31" t="e">
        <f aca="false">INDEX(Curves!$A$12:$AZ$907,$BZ491,DQ491)</f>
        <v>#N/A</v>
      </c>
      <c r="BK491" s="0"/>
      <c r="BL491" s="0"/>
      <c r="BM491" s="51" t="n">
        <f aca="false">BM490</f>
        <v>35916</v>
      </c>
      <c r="BN491" s="51" t="n">
        <f aca="false">EOMONTH(BM491,1)</f>
        <v>35976</v>
      </c>
      <c r="BO491" s="51" t="n">
        <f aca="false">EOMONTH(BN491,1)</f>
        <v>36007</v>
      </c>
      <c r="BP491" s="51" t="n">
        <f aca="false">EOMONTH(BO491,1)</f>
        <v>36038</v>
      </c>
      <c r="BQ491" s="51" t="n">
        <f aca="false">EOMONTH(BP491,1)</f>
        <v>36068</v>
      </c>
      <c r="BR491" s="51" t="n">
        <f aca="false">EOMONTH(BQ491,1)</f>
        <v>36099</v>
      </c>
      <c r="BS491" s="51" t="n">
        <f aca="false">EOMONTH(BR491,1)</f>
        <v>36129</v>
      </c>
      <c r="BT491" s="51" t="n">
        <f aca="false">EOMONTH(BS491,1)</f>
        <v>36160</v>
      </c>
      <c r="BU491" s="51" t="n">
        <f aca="false">EOMONTH(BT491,1)</f>
        <v>36191</v>
      </c>
      <c r="BV491" s="51" t="n">
        <f aca="false">EOMONTH(BU491,1)</f>
        <v>36219</v>
      </c>
      <c r="BW491" s="51" t="n">
        <f aca="false">EOMONTH(BV491,1)</f>
        <v>36250</v>
      </c>
      <c r="BX491" s="52"/>
      <c r="BZ491" s="34" t="e">
        <f aca="false">MATCH(C491,Curves!$C$12:$C$433,0)</f>
        <v>#N/A</v>
      </c>
      <c r="CA491" s="34" t="n">
        <f aca="false">MATCH(CONCATENATE("NG ",TEXT($BM491,"mmm-yyyy")),Curves!$11:$11,0)</f>
        <v>20</v>
      </c>
      <c r="CB491" s="34" t="n">
        <f aca="false">MATCH(CONCATENATE("B ",TEXT($BM491,"mmm-yyyy")),Curves!$11:$11,0)</f>
        <v>8</v>
      </c>
      <c r="CC491" s="34" t="n">
        <f aca="false">MATCH(CONCATENATE("DISC ",TEXT($BM491,"mmm-yyyy")),Curves!$11:$11,0)</f>
        <v>32</v>
      </c>
      <c r="CD491" s="34"/>
      <c r="CE491" s="34" t="n">
        <f aca="false">MATCH(CONCATENATE("NG ",TEXT($BN491,"mmm-yyyy")),Curves!$11:$11,0)</f>
        <v>21</v>
      </c>
      <c r="CF491" s="34" t="n">
        <f aca="false">MATCH(CONCATENATE("B ",TEXT($BN491,"mmm-yyyy")),Curves!$11:$11,0)</f>
        <v>9</v>
      </c>
      <c r="CG491" s="34" t="n">
        <f aca="false">MATCH(CONCATENATE("DISC ",TEXT($BN491,"mmm-yyyy")),Curves!$11:$11,0)</f>
        <v>33</v>
      </c>
      <c r="CH491" s="34"/>
      <c r="CI491" s="34" t="n">
        <f aca="false">MATCH(CONCATENATE("NG ",TEXT($BO491,"mmm-yyyy")),Curves!$11:$11,0)</f>
        <v>22</v>
      </c>
      <c r="CJ491" s="34" t="n">
        <f aca="false">MATCH(CONCATENATE("B ",TEXT($BO491,"mmm-yyyy")),Curves!$11:$11,0)</f>
        <v>10</v>
      </c>
      <c r="CK491" s="34" t="n">
        <f aca="false">MATCH(CONCATENATE("DISC ",TEXT($BO491,"mmm-yyyy")),Curves!$11:$11,0)</f>
        <v>34</v>
      </c>
      <c r="CL491" s="34"/>
      <c r="CM491" s="34" t="n">
        <f aca="false">MATCH(CONCATENATE("NG ",TEXT($BP491,"mmm-yyyy")),Curves!$11:$11,0)</f>
        <v>23</v>
      </c>
      <c r="CN491" s="34" t="n">
        <f aca="false">MATCH(CONCATENATE("B ",TEXT($BP491,"mmm-yyyy")),Curves!$11:$11,0)</f>
        <v>11</v>
      </c>
      <c r="CO491" s="34" t="n">
        <f aca="false">MATCH(CONCATENATE("DISC ",TEXT($BP491,"mmm-yyyy")),Curves!$11:$11,0)</f>
        <v>35</v>
      </c>
      <c r="CP491" s="34"/>
      <c r="CQ491" s="34" t="n">
        <f aca="false">MATCH(CONCATENATE("NG ",TEXT($BQ491,"mmm-yyyy")),Curves!$11:$11,0)</f>
        <v>24</v>
      </c>
      <c r="CR491" s="34" t="n">
        <f aca="false">MATCH(CONCATENATE("B ",TEXT($BQ491,"mmm-yyyy")),Curves!$11:$11,0)</f>
        <v>12</v>
      </c>
      <c r="CS491" s="34" t="n">
        <f aca="false">MATCH(CONCATENATE("DISC ",TEXT($BQ491,"mmm-yyyy")),Curves!$11:$11,0)</f>
        <v>36</v>
      </c>
      <c r="CT491" s="34"/>
      <c r="CU491" s="34" t="n">
        <f aca="false">MATCH(CONCATENATE("NG ",TEXT($BR491,"mmm-yyyy")),Curves!$11:$11,0)</f>
        <v>25</v>
      </c>
      <c r="CV491" s="34" t="n">
        <f aca="false">MATCH(CONCATENATE("B ",TEXT($BR491,"mmm-yyyy")),Curves!$11:$11,0)</f>
        <v>13</v>
      </c>
      <c r="CW491" s="34" t="n">
        <f aca="false">MATCH(CONCATENATE("DISC ",TEXT($BR491,"mmm-yyyy")),Curves!$11:$11,0)</f>
        <v>37</v>
      </c>
      <c r="CX491" s="34"/>
      <c r="CY491" s="34" t="n">
        <f aca="false">MATCH(CONCATENATE("NG ",TEXT($BS491,"mmm-yyyy")),Curves!$11:$11,0)</f>
        <v>26</v>
      </c>
      <c r="CZ491" s="34" t="n">
        <f aca="false">MATCH(CONCATENATE("B ",TEXT($BS491,"mmm-yyyy")),Curves!$11:$11,0)</f>
        <v>14</v>
      </c>
      <c r="DA491" s="34" t="n">
        <f aca="false">MATCH(CONCATENATE("DISC ",TEXT($BS491,"mmm-yyyy")),Curves!$11:$11,0)</f>
        <v>38</v>
      </c>
      <c r="DB491" s="34"/>
      <c r="DC491" s="34" t="n">
        <f aca="false">MATCH(CONCATENATE("NG ",TEXT($BT491,"mmm-yyyy")),Curves!$11:$11,0)</f>
        <v>27</v>
      </c>
      <c r="DD491" s="34" t="n">
        <f aca="false">MATCH(CONCATENATE("B ",TEXT($BT491,"mmm-yyyy")),Curves!$11:$11,0)</f>
        <v>15</v>
      </c>
      <c r="DE491" s="34" t="n">
        <f aca="false">MATCH(CONCATENATE("DISC ",TEXT($BT491,"mmm-yyyy")),Curves!$11:$11,0)</f>
        <v>39</v>
      </c>
      <c r="DF491" s="34"/>
      <c r="DG491" s="34" t="n">
        <f aca="false">MATCH(CONCATENATE("NG ",TEXT($BU491,"mmm-yyyy")),Curves!$11:$11,0)</f>
        <v>28</v>
      </c>
      <c r="DH491" s="34" t="n">
        <f aca="false">MATCH(CONCATENATE("B ",TEXT($BU491,"mmm-yyyy")),Curves!$11:$11,0)</f>
        <v>16</v>
      </c>
      <c r="DI491" s="34" t="n">
        <f aca="false">MATCH(CONCATENATE("DISC ",TEXT($BU491,"mmm-yyyy")),Curves!$11:$11,0)</f>
        <v>40</v>
      </c>
      <c r="DK491" s="34" t="n">
        <f aca="false">MATCH(CONCATENATE("NG ",TEXT($BV491,"mmm-yyyy")),Curves!$11:$11,0)</f>
        <v>29</v>
      </c>
      <c r="DL491" s="34" t="n">
        <f aca="false">MATCH(CONCATENATE("B ",TEXT($BV491,"mmm-yyyy")),Curves!$11:$11,0)</f>
        <v>17</v>
      </c>
      <c r="DM491" s="34" t="n">
        <f aca="false">MATCH(CONCATENATE("DISC ",TEXT($BV491,"mmm-yyyy")),Curves!$11:$11,0)</f>
        <v>41</v>
      </c>
      <c r="DO491" s="34" t="n">
        <f aca="false">MATCH(CONCATENATE("NG ",TEXT($BW491,"mmm-yyyy")),Curves!$11:$11,0)</f>
        <v>30</v>
      </c>
      <c r="DP491" s="34" t="n">
        <f aca="false">MATCH(CONCATENATE("B ",TEXT($BW491,"mmm-yyyy")),Curves!$11:$11,0)</f>
        <v>18</v>
      </c>
      <c r="DQ491" s="34" t="n">
        <f aca="false">MATCH(CONCATENATE("DISC ",TEXT($BW491,"mmm-yyyy")),Curves!$11:$11,0)</f>
        <v>42</v>
      </c>
    </row>
    <row r="492" customFormat="false" ht="12.75" hidden="false" customHeight="false" outlineLevel="0" collapsed="false">
      <c r="B492" s="26" t="str">
        <f aca="false">IF(C492&lt;&gt;"",IF(C492&gt;=(WORKDAY(EOMONTH(C492,0)+1,-2)),EOMONTH(EOMONTH(C492,0)+1,0)+1,EOMONTH(C492,0)+1),"")</f>
        <v/>
      </c>
      <c r="C492" s="45" t="str">
        <f aca="false">IF(Curves!C501&lt;&gt;"",Curves!C501,"")</f>
        <v/>
      </c>
      <c r="D492" s="46"/>
      <c r="E492" s="47" t="e">
        <f aca="false">(T492+U492)*V492</f>
        <v>#N/A</v>
      </c>
      <c r="F492" s="47" t="e">
        <f aca="false">(X492+Y492)*Z492</f>
        <v>#N/A</v>
      </c>
      <c r="G492" s="47" t="e">
        <f aca="false">(AB492+AC492)*AD492</f>
        <v>#N/A</v>
      </c>
      <c r="H492" s="47" t="e">
        <f aca="false">(AF492+AG492)*AH492</f>
        <v>#N/A</v>
      </c>
      <c r="I492" s="47" t="e">
        <f aca="false">(AJ492+AK492)*AL492</f>
        <v>#N/A</v>
      </c>
      <c r="J492" s="47" t="e">
        <f aca="false">(AN492+AO492)*AP492</f>
        <v>#N/A</v>
      </c>
      <c r="K492" s="47" t="e">
        <f aca="false">(AR492+AS492)*AT492</f>
        <v>#N/A</v>
      </c>
      <c r="L492" s="47" t="e">
        <f aca="false">(AV492+AW492)*AX492</f>
        <v>#N/A</v>
      </c>
      <c r="M492" s="47" t="e">
        <f aca="false">(AZ492+BA492)*BB492</f>
        <v>#N/A</v>
      </c>
      <c r="N492" s="47" t="e">
        <f aca="false">(BD492+BE492)*BF492</f>
        <v>#N/A</v>
      </c>
      <c r="O492" s="48" t="e">
        <f aca="false">(BH492+BI492)*BJ492</f>
        <v>#N/A</v>
      </c>
      <c r="P492" s="49" t="e">
        <f aca="false">MAX(E492:O492)</f>
        <v>#N/A</v>
      </c>
      <c r="Q492" s="49" t="e">
        <f aca="false">MIN(O492)</f>
        <v>#N/A</v>
      </c>
      <c r="R492" s="50" t="e">
        <f aca="false">P492-Q492</f>
        <v>#N/A</v>
      </c>
      <c r="T492" s="31" t="e">
        <f aca="false">INDEX(Curves!$A$12:$AZ$907,$BZ492,CA492)</f>
        <v>#N/A</v>
      </c>
      <c r="U492" s="31" t="e">
        <f aca="false">INDEX(Curves!$A$12:$AZ$907,$BZ492,CB492)</f>
        <v>#N/A</v>
      </c>
      <c r="V492" s="31" t="e">
        <f aca="false">INDEX(Curves!$A$12:$AZ$907,$BZ492,CC492)</f>
        <v>#N/A</v>
      </c>
      <c r="W492" s="31"/>
      <c r="X492" s="31" t="e">
        <f aca="false">INDEX(Curves!$A$12:$AZ$907,$BZ492,CE492)</f>
        <v>#N/A</v>
      </c>
      <c r="Y492" s="31" t="e">
        <f aca="false">INDEX(Curves!$A$12:$AZ$907,$BZ492,CF492)</f>
        <v>#N/A</v>
      </c>
      <c r="Z492" s="31" t="e">
        <f aca="false">INDEX(Curves!$A$12:$AZ$907,$BZ492,CG492)</f>
        <v>#N/A</v>
      </c>
      <c r="AA492" s="31"/>
      <c r="AB492" s="31" t="e">
        <f aca="false">INDEX(Curves!$A$12:$AZ$907,$BZ492,CI492)</f>
        <v>#N/A</v>
      </c>
      <c r="AC492" s="31" t="e">
        <f aca="false">INDEX(Curves!$A$12:$AZ$907,$BZ492,CJ492)</f>
        <v>#N/A</v>
      </c>
      <c r="AD492" s="31" t="e">
        <f aca="false">INDEX(Curves!$A$12:$AZ$907,$BZ492,CK492)</f>
        <v>#N/A</v>
      </c>
      <c r="AE492" s="31"/>
      <c r="AF492" s="31" t="e">
        <f aca="false">INDEX(Curves!$A$12:$AZ$907,$BZ492,CM492)</f>
        <v>#N/A</v>
      </c>
      <c r="AG492" s="31" t="e">
        <f aca="false">INDEX(Curves!$A$12:$AZ$907,$BZ492,CN492)</f>
        <v>#N/A</v>
      </c>
      <c r="AH492" s="31" t="e">
        <f aca="false">INDEX(Curves!$A$12:$AZ$907,$BZ492,CO492)</f>
        <v>#N/A</v>
      </c>
      <c r="AI492" s="31"/>
      <c r="AJ492" s="31" t="e">
        <f aca="false">INDEX(Curves!$A$12:$AZ$907,$BZ492,CQ492)</f>
        <v>#N/A</v>
      </c>
      <c r="AK492" s="31" t="e">
        <f aca="false">INDEX(Curves!$A$12:$AZ$907,$BZ492,CR492)</f>
        <v>#N/A</v>
      </c>
      <c r="AL492" s="31" t="e">
        <f aca="false">INDEX(Curves!$A$12:$AZ$907,$BZ492,CS492)</f>
        <v>#N/A</v>
      </c>
      <c r="AM492" s="31"/>
      <c r="AN492" s="31" t="e">
        <f aca="false">INDEX(Curves!$A$12:$AZ$907,$BZ492,CU492)</f>
        <v>#N/A</v>
      </c>
      <c r="AO492" s="31" t="e">
        <f aca="false">INDEX(Curves!$A$12:$AZ$907,$BZ492,CV492)</f>
        <v>#N/A</v>
      </c>
      <c r="AP492" s="31" t="e">
        <f aca="false">INDEX(Curves!$A$12:$AZ$907,$BZ492,CW492)</f>
        <v>#N/A</v>
      </c>
      <c r="AQ492" s="31"/>
      <c r="AR492" s="31" t="e">
        <f aca="false">INDEX(Curves!$A$12:$AZ$907,$BZ492,CY492)</f>
        <v>#N/A</v>
      </c>
      <c r="AS492" s="31" t="e">
        <f aca="false">INDEX(Curves!$A$12:$AZ$907,$BZ492,CZ492)</f>
        <v>#N/A</v>
      </c>
      <c r="AT492" s="31" t="e">
        <f aca="false">INDEX(Curves!$A$12:$AZ$907,$BZ492,DA492)</f>
        <v>#N/A</v>
      </c>
      <c r="AU492" s="31"/>
      <c r="AV492" s="31" t="e">
        <f aca="false">INDEX(Curves!$A$12:$AZ$907,$BZ492,DC492)</f>
        <v>#N/A</v>
      </c>
      <c r="AW492" s="31" t="e">
        <f aca="false">INDEX(Curves!$A$12:$AZ$907,$BZ492,DD492)</f>
        <v>#N/A</v>
      </c>
      <c r="AX492" s="31" t="e">
        <f aca="false">INDEX(Curves!$A$12:$AZ$907,$BZ492,DE492)</f>
        <v>#N/A</v>
      </c>
      <c r="AY492" s="31"/>
      <c r="AZ492" s="31" t="e">
        <f aca="false">INDEX(Curves!$A$12:$AZ$907,$BZ492,DG492)</f>
        <v>#N/A</v>
      </c>
      <c r="BA492" s="31" t="e">
        <f aca="false">INDEX(Curves!$A$12:$AZ$907,$BZ492,DH492)</f>
        <v>#N/A</v>
      </c>
      <c r="BB492" s="31" t="e">
        <f aca="false">INDEX(Curves!$A$12:$AZ$907,$BZ492,DI492)</f>
        <v>#N/A</v>
      </c>
      <c r="BC492" s="31"/>
      <c r="BD492" s="31" t="e">
        <f aca="false">INDEX(Curves!$A$12:$AZ$907,$BZ492,DK492)</f>
        <v>#N/A</v>
      </c>
      <c r="BE492" s="31" t="e">
        <f aca="false">INDEX(Curves!$A$12:$AZ$907,$BZ492,DL492)</f>
        <v>#N/A</v>
      </c>
      <c r="BF492" s="31" t="e">
        <f aca="false">INDEX(Curves!$A$12:$AZ$907,$BZ492,DM492)</f>
        <v>#N/A</v>
      </c>
      <c r="BG492" s="31"/>
      <c r="BH492" s="31" t="e">
        <f aca="false">INDEX(Curves!$A$12:$AZ$907,$BZ492,DO492)</f>
        <v>#N/A</v>
      </c>
      <c r="BI492" s="31" t="e">
        <f aca="false">INDEX(Curves!$A$12:$AZ$907,$BZ492,DP492)</f>
        <v>#N/A</v>
      </c>
      <c r="BJ492" s="31" t="e">
        <f aca="false">INDEX(Curves!$A$12:$AZ$907,$BZ492,DQ492)</f>
        <v>#N/A</v>
      </c>
      <c r="BK492" s="0"/>
      <c r="BL492" s="0"/>
      <c r="BM492" s="51" t="n">
        <f aca="false">BM491</f>
        <v>35916</v>
      </c>
      <c r="BN492" s="51" t="n">
        <f aca="false">EOMONTH(BM492,1)</f>
        <v>35976</v>
      </c>
      <c r="BO492" s="51" t="n">
        <f aca="false">EOMONTH(BN492,1)</f>
        <v>36007</v>
      </c>
      <c r="BP492" s="51" t="n">
        <f aca="false">EOMONTH(BO492,1)</f>
        <v>36038</v>
      </c>
      <c r="BQ492" s="51" t="n">
        <f aca="false">EOMONTH(BP492,1)</f>
        <v>36068</v>
      </c>
      <c r="BR492" s="51" t="n">
        <f aca="false">EOMONTH(BQ492,1)</f>
        <v>36099</v>
      </c>
      <c r="BS492" s="51" t="n">
        <f aca="false">EOMONTH(BR492,1)</f>
        <v>36129</v>
      </c>
      <c r="BT492" s="51" t="n">
        <f aca="false">EOMONTH(BS492,1)</f>
        <v>36160</v>
      </c>
      <c r="BU492" s="51" t="n">
        <f aca="false">EOMONTH(BT492,1)</f>
        <v>36191</v>
      </c>
      <c r="BV492" s="51" t="n">
        <f aca="false">EOMONTH(BU492,1)</f>
        <v>36219</v>
      </c>
      <c r="BW492" s="51" t="n">
        <f aca="false">EOMONTH(BV492,1)</f>
        <v>36250</v>
      </c>
      <c r="BX492" s="52"/>
      <c r="BZ492" s="34" t="e">
        <f aca="false">MATCH(C492,Curves!$C$12:$C$433,0)</f>
        <v>#N/A</v>
      </c>
      <c r="CA492" s="34" t="n">
        <f aca="false">MATCH(CONCATENATE("NG ",TEXT($BM492,"mmm-yyyy")),Curves!$11:$11,0)</f>
        <v>20</v>
      </c>
      <c r="CB492" s="34" t="n">
        <f aca="false">MATCH(CONCATENATE("B ",TEXT($BM492,"mmm-yyyy")),Curves!$11:$11,0)</f>
        <v>8</v>
      </c>
      <c r="CC492" s="34" t="n">
        <f aca="false">MATCH(CONCATENATE("DISC ",TEXT($BM492,"mmm-yyyy")),Curves!$11:$11,0)</f>
        <v>32</v>
      </c>
      <c r="CD492" s="34"/>
      <c r="CE492" s="34" t="n">
        <f aca="false">MATCH(CONCATENATE("NG ",TEXT($BN492,"mmm-yyyy")),Curves!$11:$11,0)</f>
        <v>21</v>
      </c>
      <c r="CF492" s="34" t="n">
        <f aca="false">MATCH(CONCATENATE("B ",TEXT($BN492,"mmm-yyyy")),Curves!$11:$11,0)</f>
        <v>9</v>
      </c>
      <c r="CG492" s="34" t="n">
        <f aca="false">MATCH(CONCATENATE("DISC ",TEXT($BN492,"mmm-yyyy")),Curves!$11:$11,0)</f>
        <v>33</v>
      </c>
      <c r="CH492" s="34"/>
      <c r="CI492" s="34" t="n">
        <f aca="false">MATCH(CONCATENATE("NG ",TEXT($BO492,"mmm-yyyy")),Curves!$11:$11,0)</f>
        <v>22</v>
      </c>
      <c r="CJ492" s="34" t="n">
        <f aca="false">MATCH(CONCATENATE("B ",TEXT($BO492,"mmm-yyyy")),Curves!$11:$11,0)</f>
        <v>10</v>
      </c>
      <c r="CK492" s="34" t="n">
        <f aca="false">MATCH(CONCATENATE("DISC ",TEXT($BO492,"mmm-yyyy")),Curves!$11:$11,0)</f>
        <v>34</v>
      </c>
      <c r="CL492" s="34"/>
      <c r="CM492" s="34" t="n">
        <f aca="false">MATCH(CONCATENATE("NG ",TEXT($BP492,"mmm-yyyy")),Curves!$11:$11,0)</f>
        <v>23</v>
      </c>
      <c r="CN492" s="34" t="n">
        <f aca="false">MATCH(CONCATENATE("B ",TEXT($BP492,"mmm-yyyy")),Curves!$11:$11,0)</f>
        <v>11</v>
      </c>
      <c r="CO492" s="34" t="n">
        <f aca="false">MATCH(CONCATENATE("DISC ",TEXT($BP492,"mmm-yyyy")),Curves!$11:$11,0)</f>
        <v>35</v>
      </c>
      <c r="CP492" s="34"/>
      <c r="CQ492" s="34" t="n">
        <f aca="false">MATCH(CONCATENATE("NG ",TEXT($BQ492,"mmm-yyyy")),Curves!$11:$11,0)</f>
        <v>24</v>
      </c>
      <c r="CR492" s="34" t="n">
        <f aca="false">MATCH(CONCATENATE("B ",TEXT($BQ492,"mmm-yyyy")),Curves!$11:$11,0)</f>
        <v>12</v>
      </c>
      <c r="CS492" s="34" t="n">
        <f aca="false">MATCH(CONCATENATE("DISC ",TEXT($BQ492,"mmm-yyyy")),Curves!$11:$11,0)</f>
        <v>36</v>
      </c>
      <c r="CT492" s="34"/>
      <c r="CU492" s="34" t="n">
        <f aca="false">MATCH(CONCATENATE("NG ",TEXT($BR492,"mmm-yyyy")),Curves!$11:$11,0)</f>
        <v>25</v>
      </c>
      <c r="CV492" s="34" t="n">
        <f aca="false">MATCH(CONCATENATE("B ",TEXT($BR492,"mmm-yyyy")),Curves!$11:$11,0)</f>
        <v>13</v>
      </c>
      <c r="CW492" s="34" t="n">
        <f aca="false">MATCH(CONCATENATE("DISC ",TEXT($BR492,"mmm-yyyy")),Curves!$11:$11,0)</f>
        <v>37</v>
      </c>
      <c r="CX492" s="34"/>
      <c r="CY492" s="34" t="n">
        <f aca="false">MATCH(CONCATENATE("NG ",TEXT($BS492,"mmm-yyyy")),Curves!$11:$11,0)</f>
        <v>26</v>
      </c>
      <c r="CZ492" s="34" t="n">
        <f aca="false">MATCH(CONCATENATE("B ",TEXT($BS492,"mmm-yyyy")),Curves!$11:$11,0)</f>
        <v>14</v>
      </c>
      <c r="DA492" s="34" t="n">
        <f aca="false">MATCH(CONCATENATE("DISC ",TEXT($BS492,"mmm-yyyy")),Curves!$11:$11,0)</f>
        <v>38</v>
      </c>
      <c r="DB492" s="34"/>
      <c r="DC492" s="34" t="n">
        <f aca="false">MATCH(CONCATENATE("NG ",TEXT($BT492,"mmm-yyyy")),Curves!$11:$11,0)</f>
        <v>27</v>
      </c>
      <c r="DD492" s="34" t="n">
        <f aca="false">MATCH(CONCATENATE("B ",TEXT($BT492,"mmm-yyyy")),Curves!$11:$11,0)</f>
        <v>15</v>
      </c>
      <c r="DE492" s="34" t="n">
        <f aca="false">MATCH(CONCATENATE("DISC ",TEXT($BT492,"mmm-yyyy")),Curves!$11:$11,0)</f>
        <v>39</v>
      </c>
      <c r="DF492" s="34"/>
      <c r="DG492" s="34" t="n">
        <f aca="false">MATCH(CONCATENATE("NG ",TEXT($BU492,"mmm-yyyy")),Curves!$11:$11,0)</f>
        <v>28</v>
      </c>
      <c r="DH492" s="34" t="n">
        <f aca="false">MATCH(CONCATENATE("B ",TEXT($BU492,"mmm-yyyy")),Curves!$11:$11,0)</f>
        <v>16</v>
      </c>
      <c r="DI492" s="34" t="n">
        <f aca="false">MATCH(CONCATENATE("DISC ",TEXT($BU492,"mmm-yyyy")),Curves!$11:$11,0)</f>
        <v>40</v>
      </c>
      <c r="DK492" s="34" t="n">
        <f aca="false">MATCH(CONCATENATE("NG ",TEXT($BV492,"mmm-yyyy")),Curves!$11:$11,0)</f>
        <v>29</v>
      </c>
      <c r="DL492" s="34" t="n">
        <f aca="false">MATCH(CONCATENATE("B ",TEXT($BV492,"mmm-yyyy")),Curves!$11:$11,0)</f>
        <v>17</v>
      </c>
      <c r="DM492" s="34" t="n">
        <f aca="false">MATCH(CONCATENATE("DISC ",TEXT($BV492,"mmm-yyyy")),Curves!$11:$11,0)</f>
        <v>41</v>
      </c>
      <c r="DO492" s="34" t="n">
        <f aca="false">MATCH(CONCATENATE("NG ",TEXT($BW492,"mmm-yyyy")),Curves!$11:$11,0)</f>
        <v>30</v>
      </c>
      <c r="DP492" s="34" t="n">
        <f aca="false">MATCH(CONCATENATE("B ",TEXT($BW492,"mmm-yyyy")),Curves!$11:$11,0)</f>
        <v>18</v>
      </c>
      <c r="DQ492" s="34" t="n">
        <f aca="false">MATCH(CONCATENATE("DISC ",TEXT($BW492,"mmm-yyyy")),Curves!$11:$11,0)</f>
        <v>42</v>
      </c>
    </row>
    <row r="493" customFormat="false" ht="12.75" hidden="false" customHeight="false" outlineLevel="0" collapsed="false">
      <c r="B493" s="26" t="str">
        <f aca="false">IF(C493&lt;&gt;"",IF(C493&gt;=(WORKDAY(EOMONTH(C493,0)+1,-2)),EOMONTH(EOMONTH(C493,0)+1,0)+1,EOMONTH(C493,0)+1),"")</f>
        <v/>
      </c>
      <c r="C493" s="45" t="str">
        <f aca="false">IF(Curves!C502&lt;&gt;"",Curves!C502,"")</f>
        <v/>
      </c>
      <c r="D493" s="46"/>
      <c r="E493" s="47" t="e">
        <f aca="false">(T493+U493)*V493</f>
        <v>#N/A</v>
      </c>
      <c r="F493" s="47" t="e">
        <f aca="false">(X493+Y493)*Z493</f>
        <v>#N/A</v>
      </c>
      <c r="G493" s="47" t="e">
        <f aca="false">(AB493+AC493)*AD493</f>
        <v>#N/A</v>
      </c>
      <c r="H493" s="47" t="e">
        <f aca="false">(AF493+AG493)*AH493</f>
        <v>#N/A</v>
      </c>
      <c r="I493" s="47" t="e">
        <f aca="false">(AJ493+AK493)*AL493</f>
        <v>#N/A</v>
      </c>
      <c r="J493" s="47" t="e">
        <f aca="false">(AN493+AO493)*AP493</f>
        <v>#N/A</v>
      </c>
      <c r="K493" s="47" t="e">
        <f aca="false">(AR493+AS493)*AT493</f>
        <v>#N/A</v>
      </c>
      <c r="L493" s="47" t="e">
        <f aca="false">(AV493+AW493)*AX493</f>
        <v>#N/A</v>
      </c>
      <c r="M493" s="47" t="e">
        <f aca="false">(AZ493+BA493)*BB493</f>
        <v>#N/A</v>
      </c>
      <c r="N493" s="47" t="e">
        <f aca="false">(BD493+BE493)*BF493</f>
        <v>#N/A</v>
      </c>
      <c r="O493" s="48" t="e">
        <f aca="false">(BH493+BI493)*BJ493</f>
        <v>#N/A</v>
      </c>
      <c r="P493" s="49" t="e">
        <f aca="false">MAX(E493:O493)</f>
        <v>#N/A</v>
      </c>
      <c r="Q493" s="49" t="e">
        <f aca="false">MIN(O493)</f>
        <v>#N/A</v>
      </c>
      <c r="R493" s="50" t="e">
        <f aca="false">P493-Q493</f>
        <v>#N/A</v>
      </c>
      <c r="T493" s="31" t="e">
        <f aca="false">INDEX(Curves!$A$12:$AZ$907,$BZ493,CA493)</f>
        <v>#N/A</v>
      </c>
      <c r="U493" s="31" t="e">
        <f aca="false">INDEX(Curves!$A$12:$AZ$907,$BZ493,CB493)</f>
        <v>#N/A</v>
      </c>
      <c r="V493" s="31" t="e">
        <f aca="false">INDEX(Curves!$A$12:$AZ$907,$BZ493,CC493)</f>
        <v>#N/A</v>
      </c>
      <c r="W493" s="31"/>
      <c r="X493" s="31" t="e">
        <f aca="false">INDEX(Curves!$A$12:$AZ$907,$BZ493,CE493)</f>
        <v>#N/A</v>
      </c>
      <c r="Y493" s="31" t="e">
        <f aca="false">INDEX(Curves!$A$12:$AZ$907,$BZ493,CF493)</f>
        <v>#N/A</v>
      </c>
      <c r="Z493" s="31" t="e">
        <f aca="false">INDEX(Curves!$A$12:$AZ$907,$BZ493,CG493)</f>
        <v>#N/A</v>
      </c>
      <c r="AA493" s="31"/>
      <c r="AB493" s="31" t="e">
        <f aca="false">INDEX(Curves!$A$12:$AZ$907,$BZ493,CI493)</f>
        <v>#N/A</v>
      </c>
      <c r="AC493" s="31" t="e">
        <f aca="false">INDEX(Curves!$A$12:$AZ$907,$BZ493,CJ493)</f>
        <v>#N/A</v>
      </c>
      <c r="AD493" s="31" t="e">
        <f aca="false">INDEX(Curves!$A$12:$AZ$907,$BZ493,CK493)</f>
        <v>#N/A</v>
      </c>
      <c r="AE493" s="31"/>
      <c r="AF493" s="31" t="e">
        <f aca="false">INDEX(Curves!$A$12:$AZ$907,$BZ493,CM493)</f>
        <v>#N/A</v>
      </c>
      <c r="AG493" s="31" t="e">
        <f aca="false">INDEX(Curves!$A$12:$AZ$907,$BZ493,CN493)</f>
        <v>#N/A</v>
      </c>
      <c r="AH493" s="31" t="e">
        <f aca="false">INDEX(Curves!$A$12:$AZ$907,$BZ493,CO493)</f>
        <v>#N/A</v>
      </c>
      <c r="AI493" s="31"/>
      <c r="AJ493" s="31" t="e">
        <f aca="false">INDEX(Curves!$A$12:$AZ$907,$BZ493,CQ493)</f>
        <v>#N/A</v>
      </c>
      <c r="AK493" s="31" t="e">
        <f aca="false">INDEX(Curves!$A$12:$AZ$907,$BZ493,CR493)</f>
        <v>#N/A</v>
      </c>
      <c r="AL493" s="31" t="e">
        <f aca="false">INDEX(Curves!$A$12:$AZ$907,$BZ493,CS493)</f>
        <v>#N/A</v>
      </c>
      <c r="AM493" s="31"/>
      <c r="AN493" s="31" t="e">
        <f aca="false">INDEX(Curves!$A$12:$AZ$907,$BZ493,CU493)</f>
        <v>#N/A</v>
      </c>
      <c r="AO493" s="31" t="e">
        <f aca="false">INDEX(Curves!$A$12:$AZ$907,$BZ493,CV493)</f>
        <v>#N/A</v>
      </c>
      <c r="AP493" s="31" t="e">
        <f aca="false">INDEX(Curves!$A$12:$AZ$907,$BZ493,CW493)</f>
        <v>#N/A</v>
      </c>
      <c r="AQ493" s="31"/>
      <c r="AR493" s="31" t="e">
        <f aca="false">INDEX(Curves!$A$12:$AZ$907,$BZ493,CY493)</f>
        <v>#N/A</v>
      </c>
      <c r="AS493" s="31" t="e">
        <f aca="false">INDEX(Curves!$A$12:$AZ$907,$BZ493,CZ493)</f>
        <v>#N/A</v>
      </c>
      <c r="AT493" s="31" t="e">
        <f aca="false">INDEX(Curves!$A$12:$AZ$907,$BZ493,DA493)</f>
        <v>#N/A</v>
      </c>
      <c r="AU493" s="31"/>
      <c r="AV493" s="31" t="e">
        <f aca="false">INDEX(Curves!$A$12:$AZ$907,$BZ493,DC493)</f>
        <v>#N/A</v>
      </c>
      <c r="AW493" s="31" t="e">
        <f aca="false">INDEX(Curves!$A$12:$AZ$907,$BZ493,DD493)</f>
        <v>#N/A</v>
      </c>
      <c r="AX493" s="31" t="e">
        <f aca="false">INDEX(Curves!$A$12:$AZ$907,$BZ493,DE493)</f>
        <v>#N/A</v>
      </c>
      <c r="AY493" s="31"/>
      <c r="AZ493" s="31" t="e">
        <f aca="false">INDEX(Curves!$A$12:$AZ$907,$BZ493,DG493)</f>
        <v>#N/A</v>
      </c>
      <c r="BA493" s="31" t="e">
        <f aca="false">INDEX(Curves!$A$12:$AZ$907,$BZ493,DH493)</f>
        <v>#N/A</v>
      </c>
      <c r="BB493" s="31" t="e">
        <f aca="false">INDEX(Curves!$A$12:$AZ$907,$BZ493,DI493)</f>
        <v>#N/A</v>
      </c>
      <c r="BC493" s="31"/>
      <c r="BD493" s="31" t="e">
        <f aca="false">INDEX(Curves!$A$12:$AZ$907,$BZ493,DK493)</f>
        <v>#N/A</v>
      </c>
      <c r="BE493" s="31" t="e">
        <f aca="false">INDEX(Curves!$A$12:$AZ$907,$BZ493,DL493)</f>
        <v>#N/A</v>
      </c>
      <c r="BF493" s="31" t="e">
        <f aca="false">INDEX(Curves!$A$12:$AZ$907,$BZ493,DM493)</f>
        <v>#N/A</v>
      </c>
      <c r="BG493" s="31"/>
      <c r="BH493" s="31" t="e">
        <f aca="false">INDEX(Curves!$A$12:$AZ$907,$BZ493,DO493)</f>
        <v>#N/A</v>
      </c>
      <c r="BI493" s="31" t="e">
        <f aca="false">INDEX(Curves!$A$12:$AZ$907,$BZ493,DP493)</f>
        <v>#N/A</v>
      </c>
      <c r="BJ493" s="31" t="e">
        <f aca="false">INDEX(Curves!$A$12:$AZ$907,$BZ493,DQ493)</f>
        <v>#N/A</v>
      </c>
      <c r="BK493" s="0"/>
      <c r="BL493" s="0"/>
      <c r="BM493" s="51" t="n">
        <f aca="false">BM492</f>
        <v>35916</v>
      </c>
      <c r="BN493" s="51" t="n">
        <f aca="false">EOMONTH(BM493,1)</f>
        <v>35976</v>
      </c>
      <c r="BO493" s="51" t="n">
        <f aca="false">EOMONTH(BN493,1)</f>
        <v>36007</v>
      </c>
      <c r="BP493" s="51" t="n">
        <f aca="false">EOMONTH(BO493,1)</f>
        <v>36038</v>
      </c>
      <c r="BQ493" s="51" t="n">
        <f aca="false">EOMONTH(BP493,1)</f>
        <v>36068</v>
      </c>
      <c r="BR493" s="51" t="n">
        <f aca="false">EOMONTH(BQ493,1)</f>
        <v>36099</v>
      </c>
      <c r="BS493" s="51" t="n">
        <f aca="false">EOMONTH(BR493,1)</f>
        <v>36129</v>
      </c>
      <c r="BT493" s="51" t="n">
        <f aca="false">EOMONTH(BS493,1)</f>
        <v>36160</v>
      </c>
      <c r="BU493" s="51" t="n">
        <f aca="false">EOMONTH(BT493,1)</f>
        <v>36191</v>
      </c>
      <c r="BV493" s="51" t="n">
        <f aca="false">EOMONTH(BU493,1)</f>
        <v>36219</v>
      </c>
      <c r="BW493" s="51" t="n">
        <f aca="false">EOMONTH(BV493,1)</f>
        <v>36250</v>
      </c>
      <c r="BX493" s="52"/>
      <c r="BZ493" s="34" t="e">
        <f aca="false">MATCH(C493,Curves!$C$12:$C$433,0)</f>
        <v>#N/A</v>
      </c>
      <c r="CA493" s="34" t="n">
        <f aca="false">MATCH(CONCATENATE("NG ",TEXT($BM493,"mmm-yyyy")),Curves!$11:$11,0)</f>
        <v>20</v>
      </c>
      <c r="CB493" s="34" t="n">
        <f aca="false">MATCH(CONCATENATE("B ",TEXT($BM493,"mmm-yyyy")),Curves!$11:$11,0)</f>
        <v>8</v>
      </c>
      <c r="CC493" s="34" t="n">
        <f aca="false">MATCH(CONCATENATE("DISC ",TEXT($BM493,"mmm-yyyy")),Curves!$11:$11,0)</f>
        <v>32</v>
      </c>
      <c r="CD493" s="34"/>
      <c r="CE493" s="34" t="n">
        <f aca="false">MATCH(CONCATENATE("NG ",TEXT($BN493,"mmm-yyyy")),Curves!$11:$11,0)</f>
        <v>21</v>
      </c>
      <c r="CF493" s="34" t="n">
        <f aca="false">MATCH(CONCATENATE("B ",TEXT($BN493,"mmm-yyyy")),Curves!$11:$11,0)</f>
        <v>9</v>
      </c>
      <c r="CG493" s="34" t="n">
        <f aca="false">MATCH(CONCATENATE("DISC ",TEXT($BN493,"mmm-yyyy")),Curves!$11:$11,0)</f>
        <v>33</v>
      </c>
      <c r="CH493" s="34"/>
      <c r="CI493" s="34" t="n">
        <f aca="false">MATCH(CONCATENATE("NG ",TEXT($BO493,"mmm-yyyy")),Curves!$11:$11,0)</f>
        <v>22</v>
      </c>
      <c r="CJ493" s="34" t="n">
        <f aca="false">MATCH(CONCATENATE("B ",TEXT($BO493,"mmm-yyyy")),Curves!$11:$11,0)</f>
        <v>10</v>
      </c>
      <c r="CK493" s="34" t="n">
        <f aca="false">MATCH(CONCATENATE("DISC ",TEXT($BO493,"mmm-yyyy")),Curves!$11:$11,0)</f>
        <v>34</v>
      </c>
      <c r="CL493" s="34"/>
      <c r="CM493" s="34" t="n">
        <f aca="false">MATCH(CONCATENATE("NG ",TEXT($BP493,"mmm-yyyy")),Curves!$11:$11,0)</f>
        <v>23</v>
      </c>
      <c r="CN493" s="34" t="n">
        <f aca="false">MATCH(CONCATENATE("B ",TEXT($BP493,"mmm-yyyy")),Curves!$11:$11,0)</f>
        <v>11</v>
      </c>
      <c r="CO493" s="34" t="n">
        <f aca="false">MATCH(CONCATENATE("DISC ",TEXT($BP493,"mmm-yyyy")),Curves!$11:$11,0)</f>
        <v>35</v>
      </c>
      <c r="CP493" s="34"/>
      <c r="CQ493" s="34" t="n">
        <f aca="false">MATCH(CONCATENATE("NG ",TEXT($BQ493,"mmm-yyyy")),Curves!$11:$11,0)</f>
        <v>24</v>
      </c>
      <c r="CR493" s="34" t="n">
        <f aca="false">MATCH(CONCATENATE("B ",TEXT($BQ493,"mmm-yyyy")),Curves!$11:$11,0)</f>
        <v>12</v>
      </c>
      <c r="CS493" s="34" t="n">
        <f aca="false">MATCH(CONCATENATE("DISC ",TEXT($BQ493,"mmm-yyyy")),Curves!$11:$11,0)</f>
        <v>36</v>
      </c>
      <c r="CT493" s="34"/>
      <c r="CU493" s="34" t="n">
        <f aca="false">MATCH(CONCATENATE("NG ",TEXT($BR493,"mmm-yyyy")),Curves!$11:$11,0)</f>
        <v>25</v>
      </c>
      <c r="CV493" s="34" t="n">
        <f aca="false">MATCH(CONCATENATE("B ",TEXT($BR493,"mmm-yyyy")),Curves!$11:$11,0)</f>
        <v>13</v>
      </c>
      <c r="CW493" s="34" t="n">
        <f aca="false">MATCH(CONCATENATE("DISC ",TEXT($BR493,"mmm-yyyy")),Curves!$11:$11,0)</f>
        <v>37</v>
      </c>
      <c r="CX493" s="34"/>
      <c r="CY493" s="34" t="n">
        <f aca="false">MATCH(CONCATENATE("NG ",TEXT($BS493,"mmm-yyyy")),Curves!$11:$11,0)</f>
        <v>26</v>
      </c>
      <c r="CZ493" s="34" t="n">
        <f aca="false">MATCH(CONCATENATE("B ",TEXT($BS493,"mmm-yyyy")),Curves!$11:$11,0)</f>
        <v>14</v>
      </c>
      <c r="DA493" s="34" t="n">
        <f aca="false">MATCH(CONCATENATE("DISC ",TEXT($BS493,"mmm-yyyy")),Curves!$11:$11,0)</f>
        <v>38</v>
      </c>
      <c r="DB493" s="34"/>
      <c r="DC493" s="34" t="n">
        <f aca="false">MATCH(CONCATENATE("NG ",TEXT($BT493,"mmm-yyyy")),Curves!$11:$11,0)</f>
        <v>27</v>
      </c>
      <c r="DD493" s="34" t="n">
        <f aca="false">MATCH(CONCATENATE("B ",TEXT($BT493,"mmm-yyyy")),Curves!$11:$11,0)</f>
        <v>15</v>
      </c>
      <c r="DE493" s="34" t="n">
        <f aca="false">MATCH(CONCATENATE("DISC ",TEXT($BT493,"mmm-yyyy")),Curves!$11:$11,0)</f>
        <v>39</v>
      </c>
      <c r="DF493" s="34"/>
      <c r="DG493" s="34" t="n">
        <f aca="false">MATCH(CONCATENATE("NG ",TEXT($BU493,"mmm-yyyy")),Curves!$11:$11,0)</f>
        <v>28</v>
      </c>
      <c r="DH493" s="34" t="n">
        <f aca="false">MATCH(CONCATENATE("B ",TEXT($BU493,"mmm-yyyy")),Curves!$11:$11,0)</f>
        <v>16</v>
      </c>
      <c r="DI493" s="34" t="n">
        <f aca="false">MATCH(CONCATENATE("DISC ",TEXT($BU493,"mmm-yyyy")),Curves!$11:$11,0)</f>
        <v>40</v>
      </c>
      <c r="DK493" s="34" t="n">
        <f aca="false">MATCH(CONCATENATE("NG ",TEXT($BV493,"mmm-yyyy")),Curves!$11:$11,0)</f>
        <v>29</v>
      </c>
      <c r="DL493" s="34" t="n">
        <f aca="false">MATCH(CONCATENATE("B ",TEXT($BV493,"mmm-yyyy")),Curves!$11:$11,0)</f>
        <v>17</v>
      </c>
      <c r="DM493" s="34" t="n">
        <f aca="false">MATCH(CONCATENATE("DISC ",TEXT($BV493,"mmm-yyyy")),Curves!$11:$11,0)</f>
        <v>41</v>
      </c>
      <c r="DO493" s="34" t="n">
        <f aca="false">MATCH(CONCATENATE("NG ",TEXT($BW493,"mmm-yyyy")),Curves!$11:$11,0)</f>
        <v>30</v>
      </c>
      <c r="DP493" s="34" t="n">
        <f aca="false">MATCH(CONCATENATE("B ",TEXT($BW493,"mmm-yyyy")),Curves!$11:$11,0)</f>
        <v>18</v>
      </c>
      <c r="DQ493" s="34" t="n">
        <f aca="false">MATCH(CONCATENATE("DISC ",TEXT($BW493,"mmm-yyyy")),Curves!$11:$11,0)</f>
        <v>42</v>
      </c>
    </row>
    <row r="494" customFormat="false" ht="12.75" hidden="false" customHeight="false" outlineLevel="0" collapsed="false">
      <c r="B494" s="26" t="str">
        <f aca="false">IF(C494&lt;&gt;"",IF(C494&gt;=(WORKDAY(EOMONTH(C494,0)+1,-2)),EOMONTH(EOMONTH(C494,0)+1,0)+1,EOMONTH(C494,0)+1),"")</f>
        <v/>
      </c>
      <c r="C494" s="45" t="str">
        <f aca="false">IF(Curves!C503&lt;&gt;"",Curves!C503,"")</f>
        <v/>
      </c>
      <c r="D494" s="46"/>
      <c r="E494" s="47" t="e">
        <f aca="false">(T494+U494)*V494</f>
        <v>#N/A</v>
      </c>
      <c r="F494" s="47" t="e">
        <f aca="false">(X494+Y494)*Z494</f>
        <v>#N/A</v>
      </c>
      <c r="G494" s="47" t="e">
        <f aca="false">(AB494+AC494)*AD494</f>
        <v>#N/A</v>
      </c>
      <c r="H494" s="47" t="e">
        <f aca="false">(AF494+AG494)*AH494</f>
        <v>#N/A</v>
      </c>
      <c r="I494" s="47" t="e">
        <f aca="false">(AJ494+AK494)*AL494</f>
        <v>#N/A</v>
      </c>
      <c r="J494" s="47" t="e">
        <f aca="false">(AN494+AO494)*AP494</f>
        <v>#N/A</v>
      </c>
      <c r="K494" s="47" t="e">
        <f aca="false">(AR494+AS494)*AT494</f>
        <v>#N/A</v>
      </c>
      <c r="L494" s="47" t="e">
        <f aca="false">(AV494+AW494)*AX494</f>
        <v>#N/A</v>
      </c>
      <c r="M494" s="47" t="e">
        <f aca="false">(AZ494+BA494)*BB494</f>
        <v>#N/A</v>
      </c>
      <c r="N494" s="47" t="e">
        <f aca="false">(BD494+BE494)*BF494</f>
        <v>#N/A</v>
      </c>
      <c r="O494" s="48" t="e">
        <f aca="false">(BH494+BI494)*BJ494</f>
        <v>#N/A</v>
      </c>
      <c r="P494" s="49" t="e">
        <f aca="false">MAX(E494:O494)</f>
        <v>#N/A</v>
      </c>
      <c r="Q494" s="49" t="e">
        <f aca="false">MIN(O494)</f>
        <v>#N/A</v>
      </c>
      <c r="R494" s="50" t="e">
        <f aca="false">P494-Q494</f>
        <v>#N/A</v>
      </c>
      <c r="T494" s="31" t="e">
        <f aca="false">INDEX(Curves!$A$12:$AZ$907,$BZ494,CA494)</f>
        <v>#N/A</v>
      </c>
      <c r="U494" s="31" t="e">
        <f aca="false">INDEX(Curves!$A$12:$AZ$907,$BZ494,CB494)</f>
        <v>#N/A</v>
      </c>
      <c r="V494" s="31" t="e">
        <f aca="false">INDEX(Curves!$A$12:$AZ$907,$BZ494,CC494)</f>
        <v>#N/A</v>
      </c>
      <c r="W494" s="31"/>
      <c r="X494" s="31" t="e">
        <f aca="false">INDEX(Curves!$A$12:$AZ$907,$BZ494,CE494)</f>
        <v>#N/A</v>
      </c>
      <c r="Y494" s="31" t="e">
        <f aca="false">INDEX(Curves!$A$12:$AZ$907,$BZ494,CF494)</f>
        <v>#N/A</v>
      </c>
      <c r="Z494" s="31" t="e">
        <f aca="false">INDEX(Curves!$A$12:$AZ$907,$BZ494,CG494)</f>
        <v>#N/A</v>
      </c>
      <c r="AA494" s="31"/>
      <c r="AB494" s="31" t="e">
        <f aca="false">INDEX(Curves!$A$12:$AZ$907,$BZ494,CI494)</f>
        <v>#N/A</v>
      </c>
      <c r="AC494" s="31" t="e">
        <f aca="false">INDEX(Curves!$A$12:$AZ$907,$BZ494,CJ494)</f>
        <v>#N/A</v>
      </c>
      <c r="AD494" s="31" t="e">
        <f aca="false">INDEX(Curves!$A$12:$AZ$907,$BZ494,CK494)</f>
        <v>#N/A</v>
      </c>
      <c r="AE494" s="31"/>
      <c r="AF494" s="31" t="e">
        <f aca="false">INDEX(Curves!$A$12:$AZ$907,$BZ494,CM494)</f>
        <v>#N/A</v>
      </c>
      <c r="AG494" s="31" t="e">
        <f aca="false">INDEX(Curves!$A$12:$AZ$907,$BZ494,CN494)</f>
        <v>#N/A</v>
      </c>
      <c r="AH494" s="31" t="e">
        <f aca="false">INDEX(Curves!$A$12:$AZ$907,$BZ494,CO494)</f>
        <v>#N/A</v>
      </c>
      <c r="AI494" s="31"/>
      <c r="AJ494" s="31" t="e">
        <f aca="false">INDEX(Curves!$A$12:$AZ$907,$BZ494,CQ494)</f>
        <v>#N/A</v>
      </c>
      <c r="AK494" s="31" t="e">
        <f aca="false">INDEX(Curves!$A$12:$AZ$907,$BZ494,CR494)</f>
        <v>#N/A</v>
      </c>
      <c r="AL494" s="31" t="e">
        <f aca="false">INDEX(Curves!$A$12:$AZ$907,$BZ494,CS494)</f>
        <v>#N/A</v>
      </c>
      <c r="AM494" s="31"/>
      <c r="AN494" s="31" t="e">
        <f aca="false">INDEX(Curves!$A$12:$AZ$907,$BZ494,CU494)</f>
        <v>#N/A</v>
      </c>
      <c r="AO494" s="31" t="e">
        <f aca="false">INDEX(Curves!$A$12:$AZ$907,$BZ494,CV494)</f>
        <v>#N/A</v>
      </c>
      <c r="AP494" s="31" t="e">
        <f aca="false">INDEX(Curves!$A$12:$AZ$907,$BZ494,CW494)</f>
        <v>#N/A</v>
      </c>
      <c r="AQ494" s="31"/>
      <c r="AR494" s="31" t="e">
        <f aca="false">INDEX(Curves!$A$12:$AZ$907,$BZ494,CY494)</f>
        <v>#N/A</v>
      </c>
      <c r="AS494" s="31" t="e">
        <f aca="false">INDEX(Curves!$A$12:$AZ$907,$BZ494,CZ494)</f>
        <v>#N/A</v>
      </c>
      <c r="AT494" s="31" t="e">
        <f aca="false">INDEX(Curves!$A$12:$AZ$907,$BZ494,DA494)</f>
        <v>#N/A</v>
      </c>
      <c r="AU494" s="31"/>
      <c r="AV494" s="31" t="e">
        <f aca="false">INDEX(Curves!$A$12:$AZ$907,$BZ494,DC494)</f>
        <v>#N/A</v>
      </c>
      <c r="AW494" s="31" t="e">
        <f aca="false">INDEX(Curves!$A$12:$AZ$907,$BZ494,DD494)</f>
        <v>#N/A</v>
      </c>
      <c r="AX494" s="31" t="e">
        <f aca="false">INDEX(Curves!$A$12:$AZ$907,$BZ494,DE494)</f>
        <v>#N/A</v>
      </c>
      <c r="AY494" s="31"/>
      <c r="AZ494" s="31" t="e">
        <f aca="false">INDEX(Curves!$A$12:$AZ$907,$BZ494,DG494)</f>
        <v>#N/A</v>
      </c>
      <c r="BA494" s="31" t="e">
        <f aca="false">INDEX(Curves!$A$12:$AZ$907,$BZ494,DH494)</f>
        <v>#N/A</v>
      </c>
      <c r="BB494" s="31" t="e">
        <f aca="false">INDEX(Curves!$A$12:$AZ$907,$BZ494,DI494)</f>
        <v>#N/A</v>
      </c>
      <c r="BC494" s="31"/>
      <c r="BD494" s="31" t="e">
        <f aca="false">INDEX(Curves!$A$12:$AZ$907,$BZ494,DK494)</f>
        <v>#N/A</v>
      </c>
      <c r="BE494" s="31" t="e">
        <f aca="false">INDEX(Curves!$A$12:$AZ$907,$BZ494,DL494)</f>
        <v>#N/A</v>
      </c>
      <c r="BF494" s="31" t="e">
        <f aca="false">INDEX(Curves!$A$12:$AZ$907,$BZ494,DM494)</f>
        <v>#N/A</v>
      </c>
      <c r="BG494" s="31"/>
      <c r="BH494" s="31" t="e">
        <f aca="false">INDEX(Curves!$A$12:$AZ$907,$BZ494,DO494)</f>
        <v>#N/A</v>
      </c>
      <c r="BI494" s="31" t="e">
        <f aca="false">INDEX(Curves!$A$12:$AZ$907,$BZ494,DP494)</f>
        <v>#N/A</v>
      </c>
      <c r="BJ494" s="31" t="e">
        <f aca="false">INDEX(Curves!$A$12:$AZ$907,$BZ494,DQ494)</f>
        <v>#N/A</v>
      </c>
      <c r="BK494" s="0"/>
      <c r="BL494" s="0"/>
      <c r="BM494" s="51" t="n">
        <f aca="false">BM493</f>
        <v>35916</v>
      </c>
      <c r="BN494" s="51" t="n">
        <f aca="false">EOMONTH(BM494,1)</f>
        <v>35976</v>
      </c>
      <c r="BO494" s="51" t="n">
        <f aca="false">EOMONTH(BN494,1)</f>
        <v>36007</v>
      </c>
      <c r="BP494" s="51" t="n">
        <f aca="false">EOMONTH(BO494,1)</f>
        <v>36038</v>
      </c>
      <c r="BQ494" s="51" t="n">
        <f aca="false">EOMONTH(BP494,1)</f>
        <v>36068</v>
      </c>
      <c r="BR494" s="51" t="n">
        <f aca="false">EOMONTH(BQ494,1)</f>
        <v>36099</v>
      </c>
      <c r="BS494" s="51" t="n">
        <f aca="false">EOMONTH(BR494,1)</f>
        <v>36129</v>
      </c>
      <c r="BT494" s="51" t="n">
        <f aca="false">EOMONTH(BS494,1)</f>
        <v>36160</v>
      </c>
      <c r="BU494" s="51" t="n">
        <f aca="false">EOMONTH(BT494,1)</f>
        <v>36191</v>
      </c>
      <c r="BV494" s="51" t="n">
        <f aca="false">EOMONTH(BU494,1)</f>
        <v>36219</v>
      </c>
      <c r="BW494" s="51" t="n">
        <f aca="false">EOMONTH(BV494,1)</f>
        <v>36250</v>
      </c>
      <c r="BX494" s="52"/>
      <c r="BZ494" s="34" t="e">
        <f aca="false">MATCH(C494,Curves!$C$12:$C$433,0)</f>
        <v>#N/A</v>
      </c>
      <c r="CA494" s="34" t="n">
        <f aca="false">MATCH(CONCATENATE("NG ",TEXT($BM494,"mmm-yyyy")),Curves!$11:$11,0)</f>
        <v>20</v>
      </c>
      <c r="CB494" s="34" t="n">
        <f aca="false">MATCH(CONCATENATE("B ",TEXT($BM494,"mmm-yyyy")),Curves!$11:$11,0)</f>
        <v>8</v>
      </c>
      <c r="CC494" s="34" t="n">
        <f aca="false">MATCH(CONCATENATE("DISC ",TEXT($BM494,"mmm-yyyy")),Curves!$11:$11,0)</f>
        <v>32</v>
      </c>
      <c r="CD494" s="34"/>
      <c r="CE494" s="34" t="n">
        <f aca="false">MATCH(CONCATENATE("NG ",TEXT($BN494,"mmm-yyyy")),Curves!$11:$11,0)</f>
        <v>21</v>
      </c>
      <c r="CF494" s="34" t="n">
        <f aca="false">MATCH(CONCATENATE("B ",TEXT($BN494,"mmm-yyyy")),Curves!$11:$11,0)</f>
        <v>9</v>
      </c>
      <c r="CG494" s="34" t="n">
        <f aca="false">MATCH(CONCATENATE("DISC ",TEXT($BN494,"mmm-yyyy")),Curves!$11:$11,0)</f>
        <v>33</v>
      </c>
      <c r="CH494" s="34"/>
      <c r="CI494" s="34" t="n">
        <f aca="false">MATCH(CONCATENATE("NG ",TEXT($BO494,"mmm-yyyy")),Curves!$11:$11,0)</f>
        <v>22</v>
      </c>
      <c r="CJ494" s="34" t="n">
        <f aca="false">MATCH(CONCATENATE("B ",TEXT($BO494,"mmm-yyyy")),Curves!$11:$11,0)</f>
        <v>10</v>
      </c>
      <c r="CK494" s="34" t="n">
        <f aca="false">MATCH(CONCATENATE("DISC ",TEXT($BO494,"mmm-yyyy")),Curves!$11:$11,0)</f>
        <v>34</v>
      </c>
      <c r="CL494" s="34"/>
      <c r="CM494" s="34" t="n">
        <f aca="false">MATCH(CONCATENATE("NG ",TEXT($BP494,"mmm-yyyy")),Curves!$11:$11,0)</f>
        <v>23</v>
      </c>
      <c r="CN494" s="34" t="n">
        <f aca="false">MATCH(CONCATENATE("B ",TEXT($BP494,"mmm-yyyy")),Curves!$11:$11,0)</f>
        <v>11</v>
      </c>
      <c r="CO494" s="34" t="n">
        <f aca="false">MATCH(CONCATENATE("DISC ",TEXT($BP494,"mmm-yyyy")),Curves!$11:$11,0)</f>
        <v>35</v>
      </c>
      <c r="CP494" s="34"/>
      <c r="CQ494" s="34" t="n">
        <f aca="false">MATCH(CONCATENATE("NG ",TEXT($BQ494,"mmm-yyyy")),Curves!$11:$11,0)</f>
        <v>24</v>
      </c>
      <c r="CR494" s="34" t="n">
        <f aca="false">MATCH(CONCATENATE("B ",TEXT($BQ494,"mmm-yyyy")),Curves!$11:$11,0)</f>
        <v>12</v>
      </c>
      <c r="CS494" s="34" t="n">
        <f aca="false">MATCH(CONCATENATE("DISC ",TEXT($BQ494,"mmm-yyyy")),Curves!$11:$11,0)</f>
        <v>36</v>
      </c>
      <c r="CT494" s="34"/>
      <c r="CU494" s="34" t="n">
        <f aca="false">MATCH(CONCATENATE("NG ",TEXT($BR494,"mmm-yyyy")),Curves!$11:$11,0)</f>
        <v>25</v>
      </c>
      <c r="CV494" s="34" t="n">
        <f aca="false">MATCH(CONCATENATE("B ",TEXT($BR494,"mmm-yyyy")),Curves!$11:$11,0)</f>
        <v>13</v>
      </c>
      <c r="CW494" s="34" t="n">
        <f aca="false">MATCH(CONCATENATE("DISC ",TEXT($BR494,"mmm-yyyy")),Curves!$11:$11,0)</f>
        <v>37</v>
      </c>
      <c r="CX494" s="34"/>
      <c r="CY494" s="34" t="n">
        <f aca="false">MATCH(CONCATENATE("NG ",TEXT($BS494,"mmm-yyyy")),Curves!$11:$11,0)</f>
        <v>26</v>
      </c>
      <c r="CZ494" s="34" t="n">
        <f aca="false">MATCH(CONCATENATE("B ",TEXT($BS494,"mmm-yyyy")),Curves!$11:$11,0)</f>
        <v>14</v>
      </c>
      <c r="DA494" s="34" t="n">
        <f aca="false">MATCH(CONCATENATE("DISC ",TEXT($BS494,"mmm-yyyy")),Curves!$11:$11,0)</f>
        <v>38</v>
      </c>
      <c r="DB494" s="34"/>
      <c r="DC494" s="34" t="n">
        <f aca="false">MATCH(CONCATENATE("NG ",TEXT($BT494,"mmm-yyyy")),Curves!$11:$11,0)</f>
        <v>27</v>
      </c>
      <c r="DD494" s="34" t="n">
        <f aca="false">MATCH(CONCATENATE("B ",TEXT($BT494,"mmm-yyyy")),Curves!$11:$11,0)</f>
        <v>15</v>
      </c>
      <c r="DE494" s="34" t="n">
        <f aca="false">MATCH(CONCATENATE("DISC ",TEXT($BT494,"mmm-yyyy")),Curves!$11:$11,0)</f>
        <v>39</v>
      </c>
      <c r="DF494" s="34"/>
      <c r="DG494" s="34" t="n">
        <f aca="false">MATCH(CONCATENATE("NG ",TEXT($BU494,"mmm-yyyy")),Curves!$11:$11,0)</f>
        <v>28</v>
      </c>
      <c r="DH494" s="34" t="n">
        <f aca="false">MATCH(CONCATENATE("B ",TEXT($BU494,"mmm-yyyy")),Curves!$11:$11,0)</f>
        <v>16</v>
      </c>
      <c r="DI494" s="34" t="n">
        <f aca="false">MATCH(CONCATENATE("DISC ",TEXT($BU494,"mmm-yyyy")),Curves!$11:$11,0)</f>
        <v>40</v>
      </c>
      <c r="DK494" s="34" t="n">
        <f aca="false">MATCH(CONCATENATE("NG ",TEXT($BV494,"mmm-yyyy")),Curves!$11:$11,0)</f>
        <v>29</v>
      </c>
      <c r="DL494" s="34" t="n">
        <f aca="false">MATCH(CONCATENATE("B ",TEXT($BV494,"mmm-yyyy")),Curves!$11:$11,0)</f>
        <v>17</v>
      </c>
      <c r="DM494" s="34" t="n">
        <f aca="false">MATCH(CONCATENATE("DISC ",TEXT($BV494,"mmm-yyyy")),Curves!$11:$11,0)</f>
        <v>41</v>
      </c>
      <c r="DO494" s="34" t="n">
        <f aca="false">MATCH(CONCATENATE("NG ",TEXT($BW494,"mmm-yyyy")),Curves!$11:$11,0)</f>
        <v>30</v>
      </c>
      <c r="DP494" s="34" t="n">
        <f aca="false">MATCH(CONCATENATE("B ",TEXT($BW494,"mmm-yyyy")),Curves!$11:$11,0)</f>
        <v>18</v>
      </c>
      <c r="DQ494" s="34" t="n">
        <f aca="false">MATCH(CONCATENATE("DISC ",TEXT($BW494,"mmm-yyyy")),Curves!$11:$11,0)</f>
        <v>42</v>
      </c>
    </row>
    <row r="495" customFormat="false" ht="12.75" hidden="false" customHeight="false" outlineLevel="0" collapsed="false">
      <c r="B495" s="26" t="str">
        <f aca="false">IF(C495&lt;&gt;"",IF(C495&gt;=(WORKDAY(EOMONTH(C495,0)+1,-2)),EOMONTH(EOMONTH(C495,0)+1,0)+1,EOMONTH(C495,0)+1),"")</f>
        <v/>
      </c>
      <c r="C495" s="45" t="str">
        <f aca="false">IF(Curves!C504&lt;&gt;"",Curves!C504,"")</f>
        <v/>
      </c>
      <c r="D495" s="46"/>
      <c r="E495" s="47" t="e">
        <f aca="false">(T495+U495)*V495</f>
        <v>#N/A</v>
      </c>
      <c r="F495" s="47" t="e">
        <f aca="false">(X495+Y495)*Z495</f>
        <v>#N/A</v>
      </c>
      <c r="G495" s="47" t="e">
        <f aca="false">(AB495+AC495)*AD495</f>
        <v>#N/A</v>
      </c>
      <c r="H495" s="47" t="e">
        <f aca="false">(AF495+AG495)*AH495</f>
        <v>#N/A</v>
      </c>
      <c r="I495" s="47" t="e">
        <f aca="false">(AJ495+AK495)*AL495</f>
        <v>#N/A</v>
      </c>
      <c r="J495" s="47" t="e">
        <f aca="false">(AN495+AO495)*AP495</f>
        <v>#N/A</v>
      </c>
      <c r="K495" s="47" t="e">
        <f aca="false">(AR495+AS495)*AT495</f>
        <v>#N/A</v>
      </c>
      <c r="L495" s="47" t="e">
        <f aca="false">(AV495+AW495)*AX495</f>
        <v>#N/A</v>
      </c>
      <c r="M495" s="47" t="e">
        <f aca="false">(AZ495+BA495)*BB495</f>
        <v>#N/A</v>
      </c>
      <c r="N495" s="47" t="e">
        <f aca="false">(BD495+BE495)*BF495</f>
        <v>#N/A</v>
      </c>
      <c r="O495" s="48" t="e">
        <f aca="false">(BH495+BI495)*BJ495</f>
        <v>#N/A</v>
      </c>
      <c r="P495" s="49" t="e">
        <f aca="false">MAX(E495:O495)</f>
        <v>#N/A</v>
      </c>
      <c r="Q495" s="49" t="e">
        <f aca="false">MIN(O495)</f>
        <v>#N/A</v>
      </c>
      <c r="R495" s="50" t="e">
        <f aca="false">P495-Q495</f>
        <v>#N/A</v>
      </c>
      <c r="T495" s="31" t="e">
        <f aca="false">INDEX(Curves!$A$12:$AZ$907,$BZ495,CA495)</f>
        <v>#N/A</v>
      </c>
      <c r="U495" s="31" t="e">
        <f aca="false">INDEX(Curves!$A$12:$AZ$907,$BZ495,CB495)</f>
        <v>#N/A</v>
      </c>
      <c r="V495" s="31" t="e">
        <f aca="false">INDEX(Curves!$A$12:$AZ$907,$BZ495,CC495)</f>
        <v>#N/A</v>
      </c>
      <c r="W495" s="31"/>
      <c r="X495" s="31" t="e">
        <f aca="false">INDEX(Curves!$A$12:$AZ$907,$BZ495,CE495)</f>
        <v>#N/A</v>
      </c>
      <c r="Y495" s="31" t="e">
        <f aca="false">INDEX(Curves!$A$12:$AZ$907,$BZ495,CF495)</f>
        <v>#N/A</v>
      </c>
      <c r="Z495" s="31" t="e">
        <f aca="false">INDEX(Curves!$A$12:$AZ$907,$BZ495,CG495)</f>
        <v>#N/A</v>
      </c>
      <c r="AA495" s="31"/>
      <c r="AB495" s="31" t="e">
        <f aca="false">INDEX(Curves!$A$12:$AZ$907,$BZ495,CI495)</f>
        <v>#N/A</v>
      </c>
      <c r="AC495" s="31" t="e">
        <f aca="false">INDEX(Curves!$A$12:$AZ$907,$BZ495,CJ495)</f>
        <v>#N/A</v>
      </c>
      <c r="AD495" s="31" t="e">
        <f aca="false">INDEX(Curves!$A$12:$AZ$907,$BZ495,CK495)</f>
        <v>#N/A</v>
      </c>
      <c r="AE495" s="31"/>
      <c r="AF495" s="31" t="e">
        <f aca="false">INDEX(Curves!$A$12:$AZ$907,$BZ495,CM495)</f>
        <v>#N/A</v>
      </c>
      <c r="AG495" s="31" t="e">
        <f aca="false">INDEX(Curves!$A$12:$AZ$907,$BZ495,CN495)</f>
        <v>#N/A</v>
      </c>
      <c r="AH495" s="31" t="e">
        <f aca="false">INDEX(Curves!$A$12:$AZ$907,$BZ495,CO495)</f>
        <v>#N/A</v>
      </c>
      <c r="AI495" s="31"/>
      <c r="AJ495" s="31" t="e">
        <f aca="false">INDEX(Curves!$A$12:$AZ$907,$BZ495,CQ495)</f>
        <v>#N/A</v>
      </c>
      <c r="AK495" s="31" t="e">
        <f aca="false">INDEX(Curves!$A$12:$AZ$907,$BZ495,CR495)</f>
        <v>#N/A</v>
      </c>
      <c r="AL495" s="31" t="e">
        <f aca="false">INDEX(Curves!$A$12:$AZ$907,$BZ495,CS495)</f>
        <v>#N/A</v>
      </c>
      <c r="AM495" s="31"/>
      <c r="AN495" s="31" t="e">
        <f aca="false">INDEX(Curves!$A$12:$AZ$907,$BZ495,CU495)</f>
        <v>#N/A</v>
      </c>
      <c r="AO495" s="31" t="e">
        <f aca="false">INDEX(Curves!$A$12:$AZ$907,$BZ495,CV495)</f>
        <v>#N/A</v>
      </c>
      <c r="AP495" s="31" t="e">
        <f aca="false">INDEX(Curves!$A$12:$AZ$907,$BZ495,CW495)</f>
        <v>#N/A</v>
      </c>
      <c r="AQ495" s="31"/>
      <c r="AR495" s="31" t="e">
        <f aca="false">INDEX(Curves!$A$12:$AZ$907,$BZ495,CY495)</f>
        <v>#N/A</v>
      </c>
      <c r="AS495" s="31" t="e">
        <f aca="false">INDEX(Curves!$A$12:$AZ$907,$BZ495,CZ495)</f>
        <v>#N/A</v>
      </c>
      <c r="AT495" s="31" t="e">
        <f aca="false">INDEX(Curves!$A$12:$AZ$907,$BZ495,DA495)</f>
        <v>#N/A</v>
      </c>
      <c r="AU495" s="31"/>
      <c r="AV495" s="31" t="e">
        <f aca="false">INDEX(Curves!$A$12:$AZ$907,$BZ495,DC495)</f>
        <v>#N/A</v>
      </c>
      <c r="AW495" s="31" t="e">
        <f aca="false">INDEX(Curves!$A$12:$AZ$907,$BZ495,DD495)</f>
        <v>#N/A</v>
      </c>
      <c r="AX495" s="31" t="e">
        <f aca="false">INDEX(Curves!$A$12:$AZ$907,$BZ495,DE495)</f>
        <v>#N/A</v>
      </c>
      <c r="AY495" s="31"/>
      <c r="AZ495" s="31" t="e">
        <f aca="false">INDEX(Curves!$A$12:$AZ$907,$BZ495,DG495)</f>
        <v>#N/A</v>
      </c>
      <c r="BA495" s="31" t="e">
        <f aca="false">INDEX(Curves!$A$12:$AZ$907,$BZ495,DH495)</f>
        <v>#N/A</v>
      </c>
      <c r="BB495" s="31" t="e">
        <f aca="false">INDEX(Curves!$A$12:$AZ$907,$BZ495,DI495)</f>
        <v>#N/A</v>
      </c>
      <c r="BC495" s="31"/>
      <c r="BD495" s="31" t="e">
        <f aca="false">INDEX(Curves!$A$12:$AZ$907,$BZ495,DK495)</f>
        <v>#N/A</v>
      </c>
      <c r="BE495" s="31" t="e">
        <f aca="false">INDEX(Curves!$A$12:$AZ$907,$BZ495,DL495)</f>
        <v>#N/A</v>
      </c>
      <c r="BF495" s="31" t="e">
        <f aca="false">INDEX(Curves!$A$12:$AZ$907,$BZ495,DM495)</f>
        <v>#N/A</v>
      </c>
      <c r="BG495" s="31"/>
      <c r="BH495" s="31" t="e">
        <f aca="false">INDEX(Curves!$A$12:$AZ$907,$BZ495,DO495)</f>
        <v>#N/A</v>
      </c>
      <c r="BI495" s="31" t="e">
        <f aca="false">INDEX(Curves!$A$12:$AZ$907,$BZ495,DP495)</f>
        <v>#N/A</v>
      </c>
      <c r="BJ495" s="31" t="e">
        <f aca="false">INDEX(Curves!$A$12:$AZ$907,$BZ495,DQ495)</f>
        <v>#N/A</v>
      </c>
      <c r="BK495" s="0"/>
      <c r="BL495" s="0"/>
      <c r="BM495" s="51" t="n">
        <f aca="false">BM494</f>
        <v>35916</v>
      </c>
      <c r="BN495" s="51" t="n">
        <f aca="false">EOMONTH(BM495,1)</f>
        <v>35976</v>
      </c>
      <c r="BO495" s="51" t="n">
        <f aca="false">EOMONTH(BN495,1)</f>
        <v>36007</v>
      </c>
      <c r="BP495" s="51" t="n">
        <f aca="false">EOMONTH(BO495,1)</f>
        <v>36038</v>
      </c>
      <c r="BQ495" s="51" t="n">
        <f aca="false">EOMONTH(BP495,1)</f>
        <v>36068</v>
      </c>
      <c r="BR495" s="51" t="n">
        <f aca="false">EOMONTH(BQ495,1)</f>
        <v>36099</v>
      </c>
      <c r="BS495" s="51" t="n">
        <f aca="false">EOMONTH(BR495,1)</f>
        <v>36129</v>
      </c>
      <c r="BT495" s="51" t="n">
        <f aca="false">EOMONTH(BS495,1)</f>
        <v>36160</v>
      </c>
      <c r="BU495" s="51" t="n">
        <f aca="false">EOMONTH(BT495,1)</f>
        <v>36191</v>
      </c>
      <c r="BV495" s="51" t="n">
        <f aca="false">EOMONTH(BU495,1)</f>
        <v>36219</v>
      </c>
      <c r="BW495" s="51" t="n">
        <f aca="false">EOMONTH(BV495,1)</f>
        <v>36250</v>
      </c>
      <c r="BX495" s="52"/>
      <c r="BZ495" s="34" t="e">
        <f aca="false">MATCH(C495,Curves!$C$12:$C$433,0)</f>
        <v>#N/A</v>
      </c>
      <c r="CA495" s="34" t="n">
        <f aca="false">MATCH(CONCATENATE("NG ",TEXT($BM495,"mmm-yyyy")),Curves!$11:$11,0)</f>
        <v>20</v>
      </c>
      <c r="CB495" s="34" t="n">
        <f aca="false">MATCH(CONCATENATE("B ",TEXT($BM495,"mmm-yyyy")),Curves!$11:$11,0)</f>
        <v>8</v>
      </c>
      <c r="CC495" s="34" t="n">
        <f aca="false">MATCH(CONCATENATE("DISC ",TEXT($BM495,"mmm-yyyy")),Curves!$11:$11,0)</f>
        <v>32</v>
      </c>
      <c r="CD495" s="34"/>
      <c r="CE495" s="34" t="n">
        <f aca="false">MATCH(CONCATENATE("NG ",TEXT($BN495,"mmm-yyyy")),Curves!$11:$11,0)</f>
        <v>21</v>
      </c>
      <c r="CF495" s="34" t="n">
        <f aca="false">MATCH(CONCATENATE("B ",TEXT($BN495,"mmm-yyyy")),Curves!$11:$11,0)</f>
        <v>9</v>
      </c>
      <c r="CG495" s="34" t="n">
        <f aca="false">MATCH(CONCATENATE("DISC ",TEXT($BN495,"mmm-yyyy")),Curves!$11:$11,0)</f>
        <v>33</v>
      </c>
      <c r="CH495" s="34"/>
      <c r="CI495" s="34" t="n">
        <f aca="false">MATCH(CONCATENATE("NG ",TEXT($BO495,"mmm-yyyy")),Curves!$11:$11,0)</f>
        <v>22</v>
      </c>
      <c r="CJ495" s="34" t="n">
        <f aca="false">MATCH(CONCATENATE("B ",TEXT($BO495,"mmm-yyyy")),Curves!$11:$11,0)</f>
        <v>10</v>
      </c>
      <c r="CK495" s="34" t="n">
        <f aca="false">MATCH(CONCATENATE("DISC ",TEXT($BO495,"mmm-yyyy")),Curves!$11:$11,0)</f>
        <v>34</v>
      </c>
      <c r="CL495" s="34"/>
      <c r="CM495" s="34" t="n">
        <f aca="false">MATCH(CONCATENATE("NG ",TEXT($BP495,"mmm-yyyy")),Curves!$11:$11,0)</f>
        <v>23</v>
      </c>
      <c r="CN495" s="34" t="n">
        <f aca="false">MATCH(CONCATENATE("B ",TEXT($BP495,"mmm-yyyy")),Curves!$11:$11,0)</f>
        <v>11</v>
      </c>
      <c r="CO495" s="34" t="n">
        <f aca="false">MATCH(CONCATENATE("DISC ",TEXT($BP495,"mmm-yyyy")),Curves!$11:$11,0)</f>
        <v>35</v>
      </c>
      <c r="CP495" s="34"/>
      <c r="CQ495" s="34" t="n">
        <f aca="false">MATCH(CONCATENATE("NG ",TEXT($BQ495,"mmm-yyyy")),Curves!$11:$11,0)</f>
        <v>24</v>
      </c>
      <c r="CR495" s="34" t="n">
        <f aca="false">MATCH(CONCATENATE("B ",TEXT($BQ495,"mmm-yyyy")),Curves!$11:$11,0)</f>
        <v>12</v>
      </c>
      <c r="CS495" s="34" t="n">
        <f aca="false">MATCH(CONCATENATE("DISC ",TEXT($BQ495,"mmm-yyyy")),Curves!$11:$11,0)</f>
        <v>36</v>
      </c>
      <c r="CT495" s="34"/>
      <c r="CU495" s="34" t="n">
        <f aca="false">MATCH(CONCATENATE("NG ",TEXT($BR495,"mmm-yyyy")),Curves!$11:$11,0)</f>
        <v>25</v>
      </c>
      <c r="CV495" s="34" t="n">
        <f aca="false">MATCH(CONCATENATE("B ",TEXT($BR495,"mmm-yyyy")),Curves!$11:$11,0)</f>
        <v>13</v>
      </c>
      <c r="CW495" s="34" t="n">
        <f aca="false">MATCH(CONCATENATE("DISC ",TEXT($BR495,"mmm-yyyy")),Curves!$11:$11,0)</f>
        <v>37</v>
      </c>
      <c r="CX495" s="34"/>
      <c r="CY495" s="34" t="n">
        <f aca="false">MATCH(CONCATENATE("NG ",TEXT($BS495,"mmm-yyyy")),Curves!$11:$11,0)</f>
        <v>26</v>
      </c>
      <c r="CZ495" s="34" t="n">
        <f aca="false">MATCH(CONCATENATE("B ",TEXT($BS495,"mmm-yyyy")),Curves!$11:$11,0)</f>
        <v>14</v>
      </c>
      <c r="DA495" s="34" t="n">
        <f aca="false">MATCH(CONCATENATE("DISC ",TEXT($BS495,"mmm-yyyy")),Curves!$11:$11,0)</f>
        <v>38</v>
      </c>
      <c r="DB495" s="34"/>
      <c r="DC495" s="34" t="n">
        <f aca="false">MATCH(CONCATENATE("NG ",TEXT($BT495,"mmm-yyyy")),Curves!$11:$11,0)</f>
        <v>27</v>
      </c>
      <c r="DD495" s="34" t="n">
        <f aca="false">MATCH(CONCATENATE("B ",TEXT($BT495,"mmm-yyyy")),Curves!$11:$11,0)</f>
        <v>15</v>
      </c>
      <c r="DE495" s="34" t="n">
        <f aca="false">MATCH(CONCATENATE("DISC ",TEXT($BT495,"mmm-yyyy")),Curves!$11:$11,0)</f>
        <v>39</v>
      </c>
      <c r="DF495" s="34"/>
      <c r="DG495" s="34" t="n">
        <f aca="false">MATCH(CONCATENATE("NG ",TEXT($BU495,"mmm-yyyy")),Curves!$11:$11,0)</f>
        <v>28</v>
      </c>
      <c r="DH495" s="34" t="n">
        <f aca="false">MATCH(CONCATENATE("B ",TEXT($BU495,"mmm-yyyy")),Curves!$11:$11,0)</f>
        <v>16</v>
      </c>
      <c r="DI495" s="34" t="n">
        <f aca="false">MATCH(CONCATENATE("DISC ",TEXT($BU495,"mmm-yyyy")),Curves!$11:$11,0)</f>
        <v>40</v>
      </c>
      <c r="DK495" s="34" t="n">
        <f aca="false">MATCH(CONCATENATE("NG ",TEXT($BV495,"mmm-yyyy")),Curves!$11:$11,0)</f>
        <v>29</v>
      </c>
      <c r="DL495" s="34" t="n">
        <f aca="false">MATCH(CONCATENATE("B ",TEXT($BV495,"mmm-yyyy")),Curves!$11:$11,0)</f>
        <v>17</v>
      </c>
      <c r="DM495" s="34" t="n">
        <f aca="false">MATCH(CONCATENATE("DISC ",TEXT($BV495,"mmm-yyyy")),Curves!$11:$11,0)</f>
        <v>41</v>
      </c>
      <c r="DO495" s="34" t="n">
        <f aca="false">MATCH(CONCATENATE("NG ",TEXT($BW495,"mmm-yyyy")),Curves!$11:$11,0)</f>
        <v>30</v>
      </c>
      <c r="DP495" s="34" t="n">
        <f aca="false">MATCH(CONCATENATE("B ",TEXT($BW495,"mmm-yyyy")),Curves!$11:$11,0)</f>
        <v>18</v>
      </c>
      <c r="DQ495" s="34" t="n">
        <f aca="false">MATCH(CONCATENATE("DISC ",TEXT($BW495,"mmm-yyyy")),Curves!$11:$11,0)</f>
        <v>42</v>
      </c>
    </row>
    <row r="496" customFormat="false" ht="12.75" hidden="false" customHeight="false" outlineLevel="0" collapsed="false">
      <c r="B496" s="26" t="str">
        <f aca="false">IF(C496&lt;&gt;"",IF(C496&gt;=(WORKDAY(EOMONTH(C496,0)+1,-2)),EOMONTH(EOMONTH(C496,0)+1,0)+1,EOMONTH(C496,0)+1),"")</f>
        <v/>
      </c>
      <c r="C496" s="45" t="str">
        <f aca="false">IF(Curves!C505&lt;&gt;"",Curves!C505,"")</f>
        <v/>
      </c>
      <c r="D496" s="46"/>
      <c r="E496" s="47" t="e">
        <f aca="false">(T496+U496)*V496</f>
        <v>#N/A</v>
      </c>
      <c r="F496" s="47" t="e">
        <f aca="false">(X496+Y496)*Z496</f>
        <v>#N/A</v>
      </c>
      <c r="G496" s="47" t="e">
        <f aca="false">(AB496+AC496)*AD496</f>
        <v>#N/A</v>
      </c>
      <c r="H496" s="47" t="e">
        <f aca="false">(AF496+AG496)*AH496</f>
        <v>#N/A</v>
      </c>
      <c r="I496" s="47" t="e">
        <f aca="false">(AJ496+AK496)*AL496</f>
        <v>#N/A</v>
      </c>
      <c r="J496" s="47" t="e">
        <f aca="false">(AN496+AO496)*AP496</f>
        <v>#N/A</v>
      </c>
      <c r="K496" s="47" t="e">
        <f aca="false">(AR496+AS496)*AT496</f>
        <v>#N/A</v>
      </c>
      <c r="L496" s="47" t="e">
        <f aca="false">(AV496+AW496)*AX496</f>
        <v>#N/A</v>
      </c>
      <c r="M496" s="47" t="e">
        <f aca="false">(AZ496+BA496)*BB496</f>
        <v>#N/A</v>
      </c>
      <c r="N496" s="47" t="e">
        <f aca="false">(BD496+BE496)*BF496</f>
        <v>#N/A</v>
      </c>
      <c r="O496" s="48" t="e">
        <f aca="false">(BH496+BI496)*BJ496</f>
        <v>#N/A</v>
      </c>
      <c r="P496" s="49" t="e">
        <f aca="false">MAX(E496:O496)</f>
        <v>#N/A</v>
      </c>
      <c r="Q496" s="49" t="e">
        <f aca="false">MIN(O496)</f>
        <v>#N/A</v>
      </c>
      <c r="R496" s="50" t="e">
        <f aca="false">P496-Q496</f>
        <v>#N/A</v>
      </c>
      <c r="T496" s="31" t="e">
        <f aca="false">INDEX(Curves!$A$12:$AZ$907,$BZ496,CA496)</f>
        <v>#N/A</v>
      </c>
      <c r="U496" s="31" t="e">
        <f aca="false">INDEX(Curves!$A$12:$AZ$907,$BZ496,CB496)</f>
        <v>#N/A</v>
      </c>
      <c r="V496" s="31" t="e">
        <f aca="false">INDEX(Curves!$A$12:$AZ$907,$BZ496,CC496)</f>
        <v>#N/A</v>
      </c>
      <c r="W496" s="31"/>
      <c r="X496" s="31" t="e">
        <f aca="false">INDEX(Curves!$A$12:$AZ$907,$BZ496,CE496)</f>
        <v>#N/A</v>
      </c>
      <c r="Y496" s="31" t="e">
        <f aca="false">INDEX(Curves!$A$12:$AZ$907,$BZ496,CF496)</f>
        <v>#N/A</v>
      </c>
      <c r="Z496" s="31" t="e">
        <f aca="false">INDEX(Curves!$A$12:$AZ$907,$BZ496,CG496)</f>
        <v>#N/A</v>
      </c>
      <c r="AA496" s="31"/>
      <c r="AB496" s="31" t="e">
        <f aca="false">INDEX(Curves!$A$12:$AZ$907,$BZ496,CI496)</f>
        <v>#N/A</v>
      </c>
      <c r="AC496" s="31" t="e">
        <f aca="false">INDEX(Curves!$A$12:$AZ$907,$BZ496,CJ496)</f>
        <v>#N/A</v>
      </c>
      <c r="AD496" s="31" t="e">
        <f aca="false">INDEX(Curves!$A$12:$AZ$907,$BZ496,CK496)</f>
        <v>#N/A</v>
      </c>
      <c r="AE496" s="31"/>
      <c r="AF496" s="31" t="e">
        <f aca="false">INDEX(Curves!$A$12:$AZ$907,$BZ496,CM496)</f>
        <v>#N/A</v>
      </c>
      <c r="AG496" s="31" t="e">
        <f aca="false">INDEX(Curves!$A$12:$AZ$907,$BZ496,CN496)</f>
        <v>#N/A</v>
      </c>
      <c r="AH496" s="31" t="e">
        <f aca="false">INDEX(Curves!$A$12:$AZ$907,$BZ496,CO496)</f>
        <v>#N/A</v>
      </c>
      <c r="AI496" s="31"/>
      <c r="AJ496" s="31" t="e">
        <f aca="false">INDEX(Curves!$A$12:$AZ$907,$BZ496,CQ496)</f>
        <v>#N/A</v>
      </c>
      <c r="AK496" s="31" t="e">
        <f aca="false">INDEX(Curves!$A$12:$AZ$907,$BZ496,CR496)</f>
        <v>#N/A</v>
      </c>
      <c r="AL496" s="31" t="e">
        <f aca="false">INDEX(Curves!$A$12:$AZ$907,$BZ496,CS496)</f>
        <v>#N/A</v>
      </c>
      <c r="AM496" s="31"/>
      <c r="AN496" s="31" t="e">
        <f aca="false">INDEX(Curves!$A$12:$AZ$907,$BZ496,CU496)</f>
        <v>#N/A</v>
      </c>
      <c r="AO496" s="31" t="e">
        <f aca="false">INDEX(Curves!$A$12:$AZ$907,$BZ496,CV496)</f>
        <v>#N/A</v>
      </c>
      <c r="AP496" s="31" t="e">
        <f aca="false">INDEX(Curves!$A$12:$AZ$907,$BZ496,CW496)</f>
        <v>#N/A</v>
      </c>
      <c r="AQ496" s="31"/>
      <c r="AR496" s="31" t="e">
        <f aca="false">INDEX(Curves!$A$12:$AZ$907,$BZ496,CY496)</f>
        <v>#N/A</v>
      </c>
      <c r="AS496" s="31" t="e">
        <f aca="false">INDEX(Curves!$A$12:$AZ$907,$BZ496,CZ496)</f>
        <v>#N/A</v>
      </c>
      <c r="AT496" s="31" t="e">
        <f aca="false">INDEX(Curves!$A$12:$AZ$907,$BZ496,DA496)</f>
        <v>#N/A</v>
      </c>
      <c r="AU496" s="31"/>
      <c r="AV496" s="31" t="e">
        <f aca="false">INDEX(Curves!$A$12:$AZ$907,$BZ496,DC496)</f>
        <v>#N/A</v>
      </c>
      <c r="AW496" s="31" t="e">
        <f aca="false">INDEX(Curves!$A$12:$AZ$907,$BZ496,DD496)</f>
        <v>#N/A</v>
      </c>
      <c r="AX496" s="31" t="e">
        <f aca="false">INDEX(Curves!$A$12:$AZ$907,$BZ496,DE496)</f>
        <v>#N/A</v>
      </c>
      <c r="AY496" s="31"/>
      <c r="AZ496" s="31" t="e">
        <f aca="false">INDEX(Curves!$A$12:$AZ$907,$BZ496,DG496)</f>
        <v>#N/A</v>
      </c>
      <c r="BA496" s="31" t="e">
        <f aca="false">INDEX(Curves!$A$12:$AZ$907,$BZ496,DH496)</f>
        <v>#N/A</v>
      </c>
      <c r="BB496" s="31" t="e">
        <f aca="false">INDEX(Curves!$A$12:$AZ$907,$BZ496,DI496)</f>
        <v>#N/A</v>
      </c>
      <c r="BC496" s="31"/>
      <c r="BD496" s="31" t="e">
        <f aca="false">INDEX(Curves!$A$12:$AZ$907,$BZ496,DK496)</f>
        <v>#N/A</v>
      </c>
      <c r="BE496" s="31" t="e">
        <f aca="false">INDEX(Curves!$A$12:$AZ$907,$BZ496,DL496)</f>
        <v>#N/A</v>
      </c>
      <c r="BF496" s="31" t="e">
        <f aca="false">INDEX(Curves!$A$12:$AZ$907,$BZ496,DM496)</f>
        <v>#N/A</v>
      </c>
      <c r="BG496" s="31"/>
      <c r="BH496" s="31" t="e">
        <f aca="false">INDEX(Curves!$A$12:$AZ$907,$BZ496,DO496)</f>
        <v>#N/A</v>
      </c>
      <c r="BI496" s="31" t="e">
        <f aca="false">INDEX(Curves!$A$12:$AZ$907,$BZ496,DP496)</f>
        <v>#N/A</v>
      </c>
      <c r="BJ496" s="31" t="e">
        <f aca="false">INDEX(Curves!$A$12:$AZ$907,$BZ496,DQ496)</f>
        <v>#N/A</v>
      </c>
      <c r="BK496" s="0"/>
      <c r="BL496" s="0"/>
      <c r="BM496" s="51" t="n">
        <f aca="false">BM495</f>
        <v>35916</v>
      </c>
      <c r="BN496" s="51" t="n">
        <f aca="false">EOMONTH(BM496,1)</f>
        <v>35976</v>
      </c>
      <c r="BO496" s="51" t="n">
        <f aca="false">EOMONTH(BN496,1)</f>
        <v>36007</v>
      </c>
      <c r="BP496" s="51" t="n">
        <f aca="false">EOMONTH(BO496,1)</f>
        <v>36038</v>
      </c>
      <c r="BQ496" s="51" t="n">
        <f aca="false">EOMONTH(BP496,1)</f>
        <v>36068</v>
      </c>
      <c r="BR496" s="51" t="n">
        <f aca="false">EOMONTH(BQ496,1)</f>
        <v>36099</v>
      </c>
      <c r="BS496" s="51" t="n">
        <f aca="false">EOMONTH(BR496,1)</f>
        <v>36129</v>
      </c>
      <c r="BT496" s="51" t="n">
        <f aca="false">EOMONTH(BS496,1)</f>
        <v>36160</v>
      </c>
      <c r="BU496" s="51" t="n">
        <f aca="false">EOMONTH(BT496,1)</f>
        <v>36191</v>
      </c>
      <c r="BV496" s="51" t="n">
        <f aca="false">EOMONTH(BU496,1)</f>
        <v>36219</v>
      </c>
      <c r="BW496" s="51" t="n">
        <f aca="false">EOMONTH(BV496,1)</f>
        <v>36250</v>
      </c>
      <c r="BX496" s="52"/>
      <c r="BZ496" s="34" t="e">
        <f aca="false">MATCH(C496,Curves!$C$12:$C$433,0)</f>
        <v>#N/A</v>
      </c>
      <c r="CA496" s="34" t="n">
        <f aca="false">MATCH(CONCATENATE("NG ",TEXT($BM496,"mmm-yyyy")),Curves!$11:$11,0)</f>
        <v>20</v>
      </c>
      <c r="CB496" s="34" t="n">
        <f aca="false">MATCH(CONCATENATE("B ",TEXT($BM496,"mmm-yyyy")),Curves!$11:$11,0)</f>
        <v>8</v>
      </c>
      <c r="CC496" s="34" t="n">
        <f aca="false">MATCH(CONCATENATE("DISC ",TEXT($BM496,"mmm-yyyy")),Curves!$11:$11,0)</f>
        <v>32</v>
      </c>
      <c r="CD496" s="34"/>
      <c r="CE496" s="34" t="n">
        <f aca="false">MATCH(CONCATENATE("NG ",TEXT($BN496,"mmm-yyyy")),Curves!$11:$11,0)</f>
        <v>21</v>
      </c>
      <c r="CF496" s="34" t="n">
        <f aca="false">MATCH(CONCATENATE("B ",TEXT($BN496,"mmm-yyyy")),Curves!$11:$11,0)</f>
        <v>9</v>
      </c>
      <c r="CG496" s="34" t="n">
        <f aca="false">MATCH(CONCATENATE("DISC ",TEXT($BN496,"mmm-yyyy")),Curves!$11:$11,0)</f>
        <v>33</v>
      </c>
      <c r="CH496" s="34"/>
      <c r="CI496" s="34" t="n">
        <f aca="false">MATCH(CONCATENATE("NG ",TEXT($BO496,"mmm-yyyy")),Curves!$11:$11,0)</f>
        <v>22</v>
      </c>
      <c r="CJ496" s="34" t="n">
        <f aca="false">MATCH(CONCATENATE("B ",TEXT($BO496,"mmm-yyyy")),Curves!$11:$11,0)</f>
        <v>10</v>
      </c>
      <c r="CK496" s="34" t="n">
        <f aca="false">MATCH(CONCATENATE("DISC ",TEXT($BO496,"mmm-yyyy")),Curves!$11:$11,0)</f>
        <v>34</v>
      </c>
      <c r="CL496" s="34"/>
      <c r="CM496" s="34" t="n">
        <f aca="false">MATCH(CONCATENATE("NG ",TEXT($BP496,"mmm-yyyy")),Curves!$11:$11,0)</f>
        <v>23</v>
      </c>
      <c r="CN496" s="34" t="n">
        <f aca="false">MATCH(CONCATENATE("B ",TEXT($BP496,"mmm-yyyy")),Curves!$11:$11,0)</f>
        <v>11</v>
      </c>
      <c r="CO496" s="34" t="n">
        <f aca="false">MATCH(CONCATENATE("DISC ",TEXT($BP496,"mmm-yyyy")),Curves!$11:$11,0)</f>
        <v>35</v>
      </c>
      <c r="CP496" s="34"/>
      <c r="CQ496" s="34" t="n">
        <f aca="false">MATCH(CONCATENATE("NG ",TEXT($BQ496,"mmm-yyyy")),Curves!$11:$11,0)</f>
        <v>24</v>
      </c>
      <c r="CR496" s="34" t="n">
        <f aca="false">MATCH(CONCATENATE("B ",TEXT($BQ496,"mmm-yyyy")),Curves!$11:$11,0)</f>
        <v>12</v>
      </c>
      <c r="CS496" s="34" t="n">
        <f aca="false">MATCH(CONCATENATE("DISC ",TEXT($BQ496,"mmm-yyyy")),Curves!$11:$11,0)</f>
        <v>36</v>
      </c>
      <c r="CT496" s="34"/>
      <c r="CU496" s="34" t="n">
        <f aca="false">MATCH(CONCATENATE("NG ",TEXT($BR496,"mmm-yyyy")),Curves!$11:$11,0)</f>
        <v>25</v>
      </c>
      <c r="CV496" s="34" t="n">
        <f aca="false">MATCH(CONCATENATE("B ",TEXT($BR496,"mmm-yyyy")),Curves!$11:$11,0)</f>
        <v>13</v>
      </c>
      <c r="CW496" s="34" t="n">
        <f aca="false">MATCH(CONCATENATE("DISC ",TEXT($BR496,"mmm-yyyy")),Curves!$11:$11,0)</f>
        <v>37</v>
      </c>
      <c r="CX496" s="34"/>
      <c r="CY496" s="34" t="n">
        <f aca="false">MATCH(CONCATENATE("NG ",TEXT($BS496,"mmm-yyyy")),Curves!$11:$11,0)</f>
        <v>26</v>
      </c>
      <c r="CZ496" s="34" t="n">
        <f aca="false">MATCH(CONCATENATE("B ",TEXT($BS496,"mmm-yyyy")),Curves!$11:$11,0)</f>
        <v>14</v>
      </c>
      <c r="DA496" s="34" t="n">
        <f aca="false">MATCH(CONCATENATE("DISC ",TEXT($BS496,"mmm-yyyy")),Curves!$11:$11,0)</f>
        <v>38</v>
      </c>
      <c r="DB496" s="34"/>
      <c r="DC496" s="34" t="n">
        <f aca="false">MATCH(CONCATENATE("NG ",TEXT($BT496,"mmm-yyyy")),Curves!$11:$11,0)</f>
        <v>27</v>
      </c>
      <c r="DD496" s="34" t="n">
        <f aca="false">MATCH(CONCATENATE("B ",TEXT($BT496,"mmm-yyyy")),Curves!$11:$11,0)</f>
        <v>15</v>
      </c>
      <c r="DE496" s="34" t="n">
        <f aca="false">MATCH(CONCATENATE("DISC ",TEXT($BT496,"mmm-yyyy")),Curves!$11:$11,0)</f>
        <v>39</v>
      </c>
      <c r="DF496" s="34"/>
      <c r="DG496" s="34" t="n">
        <f aca="false">MATCH(CONCATENATE("NG ",TEXT($BU496,"mmm-yyyy")),Curves!$11:$11,0)</f>
        <v>28</v>
      </c>
      <c r="DH496" s="34" t="n">
        <f aca="false">MATCH(CONCATENATE("B ",TEXT($BU496,"mmm-yyyy")),Curves!$11:$11,0)</f>
        <v>16</v>
      </c>
      <c r="DI496" s="34" t="n">
        <f aca="false">MATCH(CONCATENATE("DISC ",TEXT($BU496,"mmm-yyyy")),Curves!$11:$11,0)</f>
        <v>40</v>
      </c>
      <c r="DK496" s="34" t="n">
        <f aca="false">MATCH(CONCATENATE("NG ",TEXT($BV496,"mmm-yyyy")),Curves!$11:$11,0)</f>
        <v>29</v>
      </c>
      <c r="DL496" s="34" t="n">
        <f aca="false">MATCH(CONCATENATE("B ",TEXT($BV496,"mmm-yyyy")),Curves!$11:$11,0)</f>
        <v>17</v>
      </c>
      <c r="DM496" s="34" t="n">
        <f aca="false">MATCH(CONCATENATE("DISC ",TEXT($BV496,"mmm-yyyy")),Curves!$11:$11,0)</f>
        <v>41</v>
      </c>
      <c r="DO496" s="34" t="n">
        <f aca="false">MATCH(CONCATENATE("NG ",TEXT($BW496,"mmm-yyyy")),Curves!$11:$11,0)</f>
        <v>30</v>
      </c>
      <c r="DP496" s="34" t="n">
        <f aca="false">MATCH(CONCATENATE("B ",TEXT($BW496,"mmm-yyyy")),Curves!$11:$11,0)</f>
        <v>18</v>
      </c>
      <c r="DQ496" s="34" t="n">
        <f aca="false">MATCH(CONCATENATE("DISC ",TEXT($BW496,"mmm-yyyy")),Curves!$11:$11,0)</f>
        <v>42</v>
      </c>
    </row>
    <row r="497" customFormat="false" ht="12.75" hidden="false" customHeight="false" outlineLevel="0" collapsed="false">
      <c r="B497" s="26" t="str">
        <f aca="false">IF(C497&lt;&gt;"",IF(C497&gt;=(WORKDAY(EOMONTH(C497,0)+1,-2)),EOMONTH(EOMONTH(C497,0)+1,0)+1,EOMONTH(C497,0)+1),"")</f>
        <v/>
      </c>
      <c r="C497" s="45" t="str">
        <f aca="false">IF(Curves!C506&lt;&gt;"",Curves!C506,"")</f>
        <v/>
      </c>
      <c r="D497" s="46"/>
      <c r="E497" s="47" t="e">
        <f aca="false">(T497+U497)*V497</f>
        <v>#N/A</v>
      </c>
      <c r="F497" s="47" t="e">
        <f aca="false">(X497+Y497)*Z497</f>
        <v>#N/A</v>
      </c>
      <c r="G497" s="47" t="e">
        <f aca="false">(AB497+AC497)*AD497</f>
        <v>#N/A</v>
      </c>
      <c r="H497" s="47" t="e">
        <f aca="false">(AF497+AG497)*AH497</f>
        <v>#N/A</v>
      </c>
      <c r="I497" s="47" t="e">
        <f aca="false">(AJ497+AK497)*AL497</f>
        <v>#N/A</v>
      </c>
      <c r="J497" s="47" t="e">
        <f aca="false">(AN497+AO497)*AP497</f>
        <v>#N/A</v>
      </c>
      <c r="K497" s="47" t="e">
        <f aca="false">(AR497+AS497)*AT497</f>
        <v>#N/A</v>
      </c>
      <c r="L497" s="47" t="e">
        <f aca="false">(AV497+AW497)*AX497</f>
        <v>#N/A</v>
      </c>
      <c r="M497" s="47" t="e">
        <f aca="false">(AZ497+BA497)*BB497</f>
        <v>#N/A</v>
      </c>
      <c r="N497" s="47" t="e">
        <f aca="false">(BD497+BE497)*BF497</f>
        <v>#N/A</v>
      </c>
      <c r="O497" s="48" t="e">
        <f aca="false">(BH497+BI497)*BJ497</f>
        <v>#N/A</v>
      </c>
      <c r="P497" s="49" t="e">
        <f aca="false">MAX(E497:O497)</f>
        <v>#N/A</v>
      </c>
      <c r="Q497" s="49" t="e">
        <f aca="false">MIN(O497)</f>
        <v>#N/A</v>
      </c>
      <c r="R497" s="50" t="e">
        <f aca="false">P497-Q497</f>
        <v>#N/A</v>
      </c>
      <c r="T497" s="31" t="e">
        <f aca="false">INDEX(Curves!$A$12:$AZ$907,$BZ497,CA497)</f>
        <v>#N/A</v>
      </c>
      <c r="U497" s="31" t="e">
        <f aca="false">INDEX(Curves!$A$12:$AZ$907,$BZ497,CB497)</f>
        <v>#N/A</v>
      </c>
      <c r="V497" s="31" t="e">
        <f aca="false">INDEX(Curves!$A$12:$AZ$907,$BZ497,CC497)</f>
        <v>#N/A</v>
      </c>
      <c r="W497" s="31"/>
      <c r="X497" s="31" t="e">
        <f aca="false">INDEX(Curves!$A$12:$AZ$907,$BZ497,CE497)</f>
        <v>#N/A</v>
      </c>
      <c r="Y497" s="31" t="e">
        <f aca="false">INDEX(Curves!$A$12:$AZ$907,$BZ497,CF497)</f>
        <v>#N/A</v>
      </c>
      <c r="Z497" s="31" t="e">
        <f aca="false">INDEX(Curves!$A$12:$AZ$907,$BZ497,CG497)</f>
        <v>#N/A</v>
      </c>
      <c r="AA497" s="31"/>
      <c r="AB497" s="31" t="e">
        <f aca="false">INDEX(Curves!$A$12:$AZ$907,$BZ497,CI497)</f>
        <v>#N/A</v>
      </c>
      <c r="AC497" s="31" t="e">
        <f aca="false">INDEX(Curves!$A$12:$AZ$907,$BZ497,CJ497)</f>
        <v>#N/A</v>
      </c>
      <c r="AD497" s="31" t="e">
        <f aca="false">INDEX(Curves!$A$12:$AZ$907,$BZ497,CK497)</f>
        <v>#N/A</v>
      </c>
      <c r="AE497" s="31"/>
      <c r="AF497" s="31" t="e">
        <f aca="false">INDEX(Curves!$A$12:$AZ$907,$BZ497,CM497)</f>
        <v>#N/A</v>
      </c>
      <c r="AG497" s="31" t="e">
        <f aca="false">INDEX(Curves!$A$12:$AZ$907,$BZ497,CN497)</f>
        <v>#N/A</v>
      </c>
      <c r="AH497" s="31" t="e">
        <f aca="false">INDEX(Curves!$A$12:$AZ$907,$BZ497,CO497)</f>
        <v>#N/A</v>
      </c>
      <c r="AI497" s="31"/>
      <c r="AJ497" s="31" t="e">
        <f aca="false">INDEX(Curves!$A$12:$AZ$907,$BZ497,CQ497)</f>
        <v>#N/A</v>
      </c>
      <c r="AK497" s="31" t="e">
        <f aca="false">INDEX(Curves!$A$12:$AZ$907,$BZ497,CR497)</f>
        <v>#N/A</v>
      </c>
      <c r="AL497" s="31" t="e">
        <f aca="false">INDEX(Curves!$A$12:$AZ$907,$BZ497,CS497)</f>
        <v>#N/A</v>
      </c>
      <c r="AM497" s="31"/>
      <c r="AN497" s="31" t="e">
        <f aca="false">INDEX(Curves!$A$12:$AZ$907,$BZ497,CU497)</f>
        <v>#N/A</v>
      </c>
      <c r="AO497" s="31" t="e">
        <f aca="false">INDEX(Curves!$A$12:$AZ$907,$BZ497,CV497)</f>
        <v>#N/A</v>
      </c>
      <c r="AP497" s="31" t="e">
        <f aca="false">INDEX(Curves!$A$12:$AZ$907,$BZ497,CW497)</f>
        <v>#N/A</v>
      </c>
      <c r="AQ497" s="31"/>
      <c r="AR497" s="31" t="e">
        <f aca="false">INDEX(Curves!$A$12:$AZ$907,$BZ497,CY497)</f>
        <v>#N/A</v>
      </c>
      <c r="AS497" s="31" t="e">
        <f aca="false">INDEX(Curves!$A$12:$AZ$907,$BZ497,CZ497)</f>
        <v>#N/A</v>
      </c>
      <c r="AT497" s="31" t="e">
        <f aca="false">INDEX(Curves!$A$12:$AZ$907,$BZ497,DA497)</f>
        <v>#N/A</v>
      </c>
      <c r="AU497" s="31"/>
      <c r="AV497" s="31" t="e">
        <f aca="false">INDEX(Curves!$A$12:$AZ$907,$BZ497,DC497)</f>
        <v>#N/A</v>
      </c>
      <c r="AW497" s="31" t="e">
        <f aca="false">INDEX(Curves!$A$12:$AZ$907,$BZ497,DD497)</f>
        <v>#N/A</v>
      </c>
      <c r="AX497" s="31" t="e">
        <f aca="false">INDEX(Curves!$A$12:$AZ$907,$BZ497,DE497)</f>
        <v>#N/A</v>
      </c>
      <c r="AY497" s="31"/>
      <c r="AZ497" s="31" t="e">
        <f aca="false">INDEX(Curves!$A$12:$AZ$907,$BZ497,DG497)</f>
        <v>#N/A</v>
      </c>
      <c r="BA497" s="31" t="e">
        <f aca="false">INDEX(Curves!$A$12:$AZ$907,$BZ497,DH497)</f>
        <v>#N/A</v>
      </c>
      <c r="BB497" s="31" t="e">
        <f aca="false">INDEX(Curves!$A$12:$AZ$907,$BZ497,DI497)</f>
        <v>#N/A</v>
      </c>
      <c r="BC497" s="31"/>
      <c r="BD497" s="31" t="e">
        <f aca="false">INDEX(Curves!$A$12:$AZ$907,$BZ497,DK497)</f>
        <v>#N/A</v>
      </c>
      <c r="BE497" s="31" t="e">
        <f aca="false">INDEX(Curves!$A$12:$AZ$907,$BZ497,DL497)</f>
        <v>#N/A</v>
      </c>
      <c r="BF497" s="31" t="e">
        <f aca="false">INDEX(Curves!$A$12:$AZ$907,$BZ497,DM497)</f>
        <v>#N/A</v>
      </c>
      <c r="BG497" s="31"/>
      <c r="BH497" s="31" t="e">
        <f aca="false">INDEX(Curves!$A$12:$AZ$907,$BZ497,DO497)</f>
        <v>#N/A</v>
      </c>
      <c r="BI497" s="31" t="e">
        <f aca="false">INDEX(Curves!$A$12:$AZ$907,$BZ497,DP497)</f>
        <v>#N/A</v>
      </c>
      <c r="BJ497" s="31" t="e">
        <f aca="false">INDEX(Curves!$A$12:$AZ$907,$BZ497,DQ497)</f>
        <v>#N/A</v>
      </c>
      <c r="BK497" s="0"/>
      <c r="BL497" s="0"/>
      <c r="BM497" s="51" t="n">
        <f aca="false">BM496</f>
        <v>35916</v>
      </c>
      <c r="BN497" s="51" t="n">
        <f aca="false">EOMONTH(BM497,1)</f>
        <v>35976</v>
      </c>
      <c r="BO497" s="51" t="n">
        <f aca="false">EOMONTH(BN497,1)</f>
        <v>36007</v>
      </c>
      <c r="BP497" s="51" t="n">
        <f aca="false">EOMONTH(BO497,1)</f>
        <v>36038</v>
      </c>
      <c r="BQ497" s="51" t="n">
        <f aca="false">EOMONTH(BP497,1)</f>
        <v>36068</v>
      </c>
      <c r="BR497" s="51" t="n">
        <f aca="false">EOMONTH(BQ497,1)</f>
        <v>36099</v>
      </c>
      <c r="BS497" s="51" t="n">
        <f aca="false">EOMONTH(BR497,1)</f>
        <v>36129</v>
      </c>
      <c r="BT497" s="51" t="n">
        <f aca="false">EOMONTH(BS497,1)</f>
        <v>36160</v>
      </c>
      <c r="BU497" s="51" t="n">
        <f aca="false">EOMONTH(BT497,1)</f>
        <v>36191</v>
      </c>
      <c r="BV497" s="51" t="n">
        <f aca="false">EOMONTH(BU497,1)</f>
        <v>36219</v>
      </c>
      <c r="BW497" s="51" t="n">
        <f aca="false">EOMONTH(BV497,1)</f>
        <v>36250</v>
      </c>
      <c r="BX497" s="52"/>
      <c r="BZ497" s="34" t="e">
        <f aca="false">MATCH(C497,Curves!$C$12:$C$433,0)</f>
        <v>#N/A</v>
      </c>
      <c r="CA497" s="34" t="n">
        <f aca="false">MATCH(CONCATENATE("NG ",TEXT($BM497,"mmm-yyyy")),Curves!$11:$11,0)</f>
        <v>20</v>
      </c>
      <c r="CB497" s="34" t="n">
        <f aca="false">MATCH(CONCATENATE("B ",TEXT($BM497,"mmm-yyyy")),Curves!$11:$11,0)</f>
        <v>8</v>
      </c>
      <c r="CC497" s="34" t="n">
        <f aca="false">MATCH(CONCATENATE("DISC ",TEXT($BM497,"mmm-yyyy")),Curves!$11:$11,0)</f>
        <v>32</v>
      </c>
      <c r="CD497" s="34"/>
      <c r="CE497" s="34" t="n">
        <f aca="false">MATCH(CONCATENATE("NG ",TEXT($BN497,"mmm-yyyy")),Curves!$11:$11,0)</f>
        <v>21</v>
      </c>
      <c r="CF497" s="34" t="n">
        <f aca="false">MATCH(CONCATENATE("B ",TEXT($BN497,"mmm-yyyy")),Curves!$11:$11,0)</f>
        <v>9</v>
      </c>
      <c r="CG497" s="34" t="n">
        <f aca="false">MATCH(CONCATENATE("DISC ",TEXT($BN497,"mmm-yyyy")),Curves!$11:$11,0)</f>
        <v>33</v>
      </c>
      <c r="CH497" s="34"/>
      <c r="CI497" s="34" t="n">
        <f aca="false">MATCH(CONCATENATE("NG ",TEXT($BO497,"mmm-yyyy")),Curves!$11:$11,0)</f>
        <v>22</v>
      </c>
      <c r="CJ497" s="34" t="n">
        <f aca="false">MATCH(CONCATENATE("B ",TEXT($BO497,"mmm-yyyy")),Curves!$11:$11,0)</f>
        <v>10</v>
      </c>
      <c r="CK497" s="34" t="n">
        <f aca="false">MATCH(CONCATENATE("DISC ",TEXT($BO497,"mmm-yyyy")),Curves!$11:$11,0)</f>
        <v>34</v>
      </c>
      <c r="CL497" s="34"/>
      <c r="CM497" s="34" t="n">
        <f aca="false">MATCH(CONCATENATE("NG ",TEXT($BP497,"mmm-yyyy")),Curves!$11:$11,0)</f>
        <v>23</v>
      </c>
      <c r="CN497" s="34" t="n">
        <f aca="false">MATCH(CONCATENATE("B ",TEXT($BP497,"mmm-yyyy")),Curves!$11:$11,0)</f>
        <v>11</v>
      </c>
      <c r="CO497" s="34" t="n">
        <f aca="false">MATCH(CONCATENATE("DISC ",TEXT($BP497,"mmm-yyyy")),Curves!$11:$11,0)</f>
        <v>35</v>
      </c>
      <c r="CP497" s="34"/>
      <c r="CQ497" s="34" t="n">
        <f aca="false">MATCH(CONCATENATE("NG ",TEXT($BQ497,"mmm-yyyy")),Curves!$11:$11,0)</f>
        <v>24</v>
      </c>
      <c r="CR497" s="34" t="n">
        <f aca="false">MATCH(CONCATENATE("B ",TEXT($BQ497,"mmm-yyyy")),Curves!$11:$11,0)</f>
        <v>12</v>
      </c>
      <c r="CS497" s="34" t="n">
        <f aca="false">MATCH(CONCATENATE("DISC ",TEXT($BQ497,"mmm-yyyy")),Curves!$11:$11,0)</f>
        <v>36</v>
      </c>
      <c r="CT497" s="34"/>
      <c r="CU497" s="34" t="n">
        <f aca="false">MATCH(CONCATENATE("NG ",TEXT($BR497,"mmm-yyyy")),Curves!$11:$11,0)</f>
        <v>25</v>
      </c>
      <c r="CV497" s="34" t="n">
        <f aca="false">MATCH(CONCATENATE("B ",TEXT($BR497,"mmm-yyyy")),Curves!$11:$11,0)</f>
        <v>13</v>
      </c>
      <c r="CW497" s="34" t="n">
        <f aca="false">MATCH(CONCATENATE("DISC ",TEXT($BR497,"mmm-yyyy")),Curves!$11:$11,0)</f>
        <v>37</v>
      </c>
      <c r="CX497" s="34"/>
      <c r="CY497" s="34" t="n">
        <f aca="false">MATCH(CONCATENATE("NG ",TEXT($BS497,"mmm-yyyy")),Curves!$11:$11,0)</f>
        <v>26</v>
      </c>
      <c r="CZ497" s="34" t="n">
        <f aca="false">MATCH(CONCATENATE("B ",TEXT($BS497,"mmm-yyyy")),Curves!$11:$11,0)</f>
        <v>14</v>
      </c>
      <c r="DA497" s="34" t="n">
        <f aca="false">MATCH(CONCATENATE("DISC ",TEXT($BS497,"mmm-yyyy")),Curves!$11:$11,0)</f>
        <v>38</v>
      </c>
      <c r="DB497" s="34"/>
      <c r="DC497" s="34" t="n">
        <f aca="false">MATCH(CONCATENATE("NG ",TEXT($BT497,"mmm-yyyy")),Curves!$11:$11,0)</f>
        <v>27</v>
      </c>
      <c r="DD497" s="34" t="n">
        <f aca="false">MATCH(CONCATENATE("B ",TEXT($BT497,"mmm-yyyy")),Curves!$11:$11,0)</f>
        <v>15</v>
      </c>
      <c r="DE497" s="34" t="n">
        <f aca="false">MATCH(CONCATENATE("DISC ",TEXT($BT497,"mmm-yyyy")),Curves!$11:$11,0)</f>
        <v>39</v>
      </c>
      <c r="DF497" s="34"/>
      <c r="DG497" s="34" t="n">
        <f aca="false">MATCH(CONCATENATE("NG ",TEXT($BU497,"mmm-yyyy")),Curves!$11:$11,0)</f>
        <v>28</v>
      </c>
      <c r="DH497" s="34" t="n">
        <f aca="false">MATCH(CONCATENATE("B ",TEXT($BU497,"mmm-yyyy")),Curves!$11:$11,0)</f>
        <v>16</v>
      </c>
      <c r="DI497" s="34" t="n">
        <f aca="false">MATCH(CONCATENATE("DISC ",TEXT($BU497,"mmm-yyyy")),Curves!$11:$11,0)</f>
        <v>40</v>
      </c>
      <c r="DK497" s="34" t="n">
        <f aca="false">MATCH(CONCATENATE("NG ",TEXT($BV497,"mmm-yyyy")),Curves!$11:$11,0)</f>
        <v>29</v>
      </c>
      <c r="DL497" s="34" t="n">
        <f aca="false">MATCH(CONCATENATE("B ",TEXT($BV497,"mmm-yyyy")),Curves!$11:$11,0)</f>
        <v>17</v>
      </c>
      <c r="DM497" s="34" t="n">
        <f aca="false">MATCH(CONCATENATE("DISC ",TEXT($BV497,"mmm-yyyy")),Curves!$11:$11,0)</f>
        <v>41</v>
      </c>
      <c r="DO497" s="34" t="n">
        <f aca="false">MATCH(CONCATENATE("NG ",TEXT($BW497,"mmm-yyyy")),Curves!$11:$11,0)</f>
        <v>30</v>
      </c>
      <c r="DP497" s="34" t="n">
        <f aca="false">MATCH(CONCATENATE("B ",TEXT($BW497,"mmm-yyyy")),Curves!$11:$11,0)</f>
        <v>18</v>
      </c>
      <c r="DQ497" s="34" t="n">
        <f aca="false">MATCH(CONCATENATE("DISC ",TEXT($BW497,"mmm-yyyy")),Curves!$11:$11,0)</f>
        <v>42</v>
      </c>
    </row>
    <row r="498" customFormat="false" ht="12.75" hidden="false" customHeight="false" outlineLevel="0" collapsed="false">
      <c r="B498" s="26" t="str">
        <f aca="false">IF(C498&lt;&gt;"",IF(C498&gt;=(WORKDAY(EOMONTH(C498,0)+1,-2)),EOMONTH(EOMONTH(C498,0)+1,0)+1,EOMONTH(C498,0)+1),"")</f>
        <v/>
      </c>
      <c r="C498" s="45" t="str">
        <f aca="false">IF(Curves!C507&lt;&gt;"",Curves!C507,"")</f>
        <v/>
      </c>
      <c r="D498" s="46"/>
      <c r="E498" s="47" t="e">
        <f aca="false">(T498+U498)*V498</f>
        <v>#N/A</v>
      </c>
      <c r="F498" s="47" t="e">
        <f aca="false">(X498+Y498)*Z498</f>
        <v>#N/A</v>
      </c>
      <c r="G498" s="47" t="e">
        <f aca="false">(AB498+AC498)*AD498</f>
        <v>#N/A</v>
      </c>
      <c r="H498" s="47" t="e">
        <f aca="false">(AF498+AG498)*AH498</f>
        <v>#N/A</v>
      </c>
      <c r="I498" s="47" t="e">
        <f aca="false">(AJ498+AK498)*AL498</f>
        <v>#N/A</v>
      </c>
      <c r="J498" s="47" t="e">
        <f aca="false">(AN498+AO498)*AP498</f>
        <v>#N/A</v>
      </c>
      <c r="K498" s="47" t="e">
        <f aca="false">(AR498+AS498)*AT498</f>
        <v>#N/A</v>
      </c>
      <c r="L498" s="47" t="e">
        <f aca="false">(AV498+AW498)*AX498</f>
        <v>#N/A</v>
      </c>
      <c r="M498" s="47" t="e">
        <f aca="false">(AZ498+BA498)*BB498</f>
        <v>#N/A</v>
      </c>
      <c r="N498" s="47" t="e">
        <f aca="false">(BD498+BE498)*BF498</f>
        <v>#N/A</v>
      </c>
      <c r="O498" s="48" t="e">
        <f aca="false">(BH498+BI498)*BJ498</f>
        <v>#N/A</v>
      </c>
      <c r="P498" s="49" t="e">
        <f aca="false">MAX(E498:O498)</f>
        <v>#N/A</v>
      </c>
      <c r="Q498" s="49" t="e">
        <f aca="false">MIN(O498)</f>
        <v>#N/A</v>
      </c>
      <c r="R498" s="50" t="e">
        <f aca="false">P498-Q498</f>
        <v>#N/A</v>
      </c>
      <c r="T498" s="31" t="e">
        <f aca="false">INDEX(Curves!$A$12:$AZ$907,$BZ498,CA498)</f>
        <v>#N/A</v>
      </c>
      <c r="U498" s="31" t="e">
        <f aca="false">INDEX(Curves!$A$12:$AZ$907,$BZ498,CB498)</f>
        <v>#N/A</v>
      </c>
      <c r="V498" s="31" t="e">
        <f aca="false">INDEX(Curves!$A$12:$AZ$907,$BZ498,CC498)</f>
        <v>#N/A</v>
      </c>
      <c r="W498" s="31"/>
      <c r="X498" s="31" t="e">
        <f aca="false">INDEX(Curves!$A$12:$AZ$907,$BZ498,CE498)</f>
        <v>#N/A</v>
      </c>
      <c r="Y498" s="31" t="e">
        <f aca="false">INDEX(Curves!$A$12:$AZ$907,$BZ498,CF498)</f>
        <v>#N/A</v>
      </c>
      <c r="Z498" s="31" t="e">
        <f aca="false">INDEX(Curves!$A$12:$AZ$907,$BZ498,CG498)</f>
        <v>#N/A</v>
      </c>
      <c r="AA498" s="31"/>
      <c r="AB498" s="31" t="e">
        <f aca="false">INDEX(Curves!$A$12:$AZ$907,$BZ498,CI498)</f>
        <v>#N/A</v>
      </c>
      <c r="AC498" s="31" t="e">
        <f aca="false">INDEX(Curves!$A$12:$AZ$907,$BZ498,CJ498)</f>
        <v>#N/A</v>
      </c>
      <c r="AD498" s="31" t="e">
        <f aca="false">INDEX(Curves!$A$12:$AZ$907,$BZ498,CK498)</f>
        <v>#N/A</v>
      </c>
      <c r="AE498" s="31"/>
      <c r="AF498" s="31" t="e">
        <f aca="false">INDEX(Curves!$A$12:$AZ$907,$BZ498,CM498)</f>
        <v>#N/A</v>
      </c>
      <c r="AG498" s="31" t="e">
        <f aca="false">INDEX(Curves!$A$12:$AZ$907,$BZ498,CN498)</f>
        <v>#N/A</v>
      </c>
      <c r="AH498" s="31" t="e">
        <f aca="false">INDEX(Curves!$A$12:$AZ$907,$BZ498,CO498)</f>
        <v>#N/A</v>
      </c>
      <c r="AI498" s="31"/>
      <c r="AJ498" s="31" t="e">
        <f aca="false">INDEX(Curves!$A$12:$AZ$907,$BZ498,CQ498)</f>
        <v>#N/A</v>
      </c>
      <c r="AK498" s="31" t="e">
        <f aca="false">INDEX(Curves!$A$12:$AZ$907,$BZ498,CR498)</f>
        <v>#N/A</v>
      </c>
      <c r="AL498" s="31" t="e">
        <f aca="false">INDEX(Curves!$A$12:$AZ$907,$BZ498,CS498)</f>
        <v>#N/A</v>
      </c>
      <c r="AM498" s="31"/>
      <c r="AN498" s="31" t="e">
        <f aca="false">INDEX(Curves!$A$12:$AZ$907,$BZ498,CU498)</f>
        <v>#N/A</v>
      </c>
      <c r="AO498" s="31" t="e">
        <f aca="false">INDEX(Curves!$A$12:$AZ$907,$BZ498,CV498)</f>
        <v>#N/A</v>
      </c>
      <c r="AP498" s="31" t="e">
        <f aca="false">INDEX(Curves!$A$12:$AZ$907,$BZ498,CW498)</f>
        <v>#N/A</v>
      </c>
      <c r="AQ498" s="31"/>
      <c r="AR498" s="31" t="e">
        <f aca="false">INDEX(Curves!$A$12:$AZ$907,$BZ498,CY498)</f>
        <v>#N/A</v>
      </c>
      <c r="AS498" s="31" t="e">
        <f aca="false">INDEX(Curves!$A$12:$AZ$907,$BZ498,CZ498)</f>
        <v>#N/A</v>
      </c>
      <c r="AT498" s="31" t="e">
        <f aca="false">INDEX(Curves!$A$12:$AZ$907,$BZ498,DA498)</f>
        <v>#N/A</v>
      </c>
      <c r="AU498" s="31"/>
      <c r="AV498" s="31" t="e">
        <f aca="false">INDEX(Curves!$A$12:$AZ$907,$BZ498,DC498)</f>
        <v>#N/A</v>
      </c>
      <c r="AW498" s="31" t="e">
        <f aca="false">INDEX(Curves!$A$12:$AZ$907,$BZ498,DD498)</f>
        <v>#N/A</v>
      </c>
      <c r="AX498" s="31" t="e">
        <f aca="false">INDEX(Curves!$A$12:$AZ$907,$BZ498,DE498)</f>
        <v>#N/A</v>
      </c>
      <c r="AY498" s="31"/>
      <c r="AZ498" s="31" t="e">
        <f aca="false">INDEX(Curves!$A$12:$AZ$907,$BZ498,DG498)</f>
        <v>#N/A</v>
      </c>
      <c r="BA498" s="31" t="e">
        <f aca="false">INDEX(Curves!$A$12:$AZ$907,$BZ498,DH498)</f>
        <v>#N/A</v>
      </c>
      <c r="BB498" s="31" t="e">
        <f aca="false">INDEX(Curves!$A$12:$AZ$907,$BZ498,DI498)</f>
        <v>#N/A</v>
      </c>
      <c r="BC498" s="31"/>
      <c r="BD498" s="31" t="e">
        <f aca="false">INDEX(Curves!$A$12:$AZ$907,$BZ498,DK498)</f>
        <v>#N/A</v>
      </c>
      <c r="BE498" s="31" t="e">
        <f aca="false">INDEX(Curves!$A$12:$AZ$907,$BZ498,DL498)</f>
        <v>#N/A</v>
      </c>
      <c r="BF498" s="31" t="e">
        <f aca="false">INDEX(Curves!$A$12:$AZ$907,$BZ498,DM498)</f>
        <v>#N/A</v>
      </c>
      <c r="BG498" s="31"/>
      <c r="BH498" s="31" t="e">
        <f aca="false">INDEX(Curves!$A$12:$AZ$907,$BZ498,DO498)</f>
        <v>#N/A</v>
      </c>
      <c r="BI498" s="31" t="e">
        <f aca="false">INDEX(Curves!$A$12:$AZ$907,$BZ498,DP498)</f>
        <v>#N/A</v>
      </c>
      <c r="BJ498" s="31" t="e">
        <f aca="false">INDEX(Curves!$A$12:$AZ$907,$BZ498,DQ498)</f>
        <v>#N/A</v>
      </c>
      <c r="BK498" s="0"/>
      <c r="BL498" s="0"/>
      <c r="BM498" s="51" t="n">
        <f aca="false">BM497</f>
        <v>35916</v>
      </c>
      <c r="BN498" s="51" t="n">
        <f aca="false">EOMONTH(BM498,1)</f>
        <v>35976</v>
      </c>
      <c r="BO498" s="51" t="n">
        <f aca="false">EOMONTH(BN498,1)</f>
        <v>36007</v>
      </c>
      <c r="BP498" s="51" t="n">
        <f aca="false">EOMONTH(BO498,1)</f>
        <v>36038</v>
      </c>
      <c r="BQ498" s="51" t="n">
        <f aca="false">EOMONTH(BP498,1)</f>
        <v>36068</v>
      </c>
      <c r="BR498" s="51" t="n">
        <f aca="false">EOMONTH(BQ498,1)</f>
        <v>36099</v>
      </c>
      <c r="BS498" s="51" t="n">
        <f aca="false">EOMONTH(BR498,1)</f>
        <v>36129</v>
      </c>
      <c r="BT498" s="51" t="n">
        <f aca="false">EOMONTH(BS498,1)</f>
        <v>36160</v>
      </c>
      <c r="BU498" s="51" t="n">
        <f aca="false">EOMONTH(BT498,1)</f>
        <v>36191</v>
      </c>
      <c r="BV498" s="51" t="n">
        <f aca="false">EOMONTH(BU498,1)</f>
        <v>36219</v>
      </c>
      <c r="BW498" s="51" t="n">
        <f aca="false">EOMONTH(BV498,1)</f>
        <v>36250</v>
      </c>
      <c r="BX498" s="52"/>
      <c r="BZ498" s="34" t="e">
        <f aca="false">MATCH(C498,Curves!$C$12:$C$433,0)</f>
        <v>#N/A</v>
      </c>
      <c r="CA498" s="34" t="n">
        <f aca="false">MATCH(CONCATENATE("NG ",TEXT($BM498,"mmm-yyyy")),Curves!$11:$11,0)</f>
        <v>20</v>
      </c>
      <c r="CB498" s="34" t="n">
        <f aca="false">MATCH(CONCATENATE("B ",TEXT($BM498,"mmm-yyyy")),Curves!$11:$11,0)</f>
        <v>8</v>
      </c>
      <c r="CC498" s="34" t="n">
        <f aca="false">MATCH(CONCATENATE("DISC ",TEXT($BM498,"mmm-yyyy")),Curves!$11:$11,0)</f>
        <v>32</v>
      </c>
      <c r="CD498" s="34"/>
      <c r="CE498" s="34" t="n">
        <f aca="false">MATCH(CONCATENATE("NG ",TEXT($BN498,"mmm-yyyy")),Curves!$11:$11,0)</f>
        <v>21</v>
      </c>
      <c r="CF498" s="34" t="n">
        <f aca="false">MATCH(CONCATENATE("B ",TEXT($BN498,"mmm-yyyy")),Curves!$11:$11,0)</f>
        <v>9</v>
      </c>
      <c r="CG498" s="34" t="n">
        <f aca="false">MATCH(CONCATENATE("DISC ",TEXT($BN498,"mmm-yyyy")),Curves!$11:$11,0)</f>
        <v>33</v>
      </c>
      <c r="CH498" s="34"/>
      <c r="CI498" s="34" t="n">
        <f aca="false">MATCH(CONCATENATE("NG ",TEXT($BO498,"mmm-yyyy")),Curves!$11:$11,0)</f>
        <v>22</v>
      </c>
      <c r="CJ498" s="34" t="n">
        <f aca="false">MATCH(CONCATENATE("B ",TEXT($BO498,"mmm-yyyy")),Curves!$11:$11,0)</f>
        <v>10</v>
      </c>
      <c r="CK498" s="34" t="n">
        <f aca="false">MATCH(CONCATENATE("DISC ",TEXT($BO498,"mmm-yyyy")),Curves!$11:$11,0)</f>
        <v>34</v>
      </c>
      <c r="CL498" s="34"/>
      <c r="CM498" s="34" t="n">
        <f aca="false">MATCH(CONCATENATE("NG ",TEXT($BP498,"mmm-yyyy")),Curves!$11:$11,0)</f>
        <v>23</v>
      </c>
      <c r="CN498" s="34" t="n">
        <f aca="false">MATCH(CONCATENATE("B ",TEXT($BP498,"mmm-yyyy")),Curves!$11:$11,0)</f>
        <v>11</v>
      </c>
      <c r="CO498" s="34" t="n">
        <f aca="false">MATCH(CONCATENATE("DISC ",TEXT($BP498,"mmm-yyyy")),Curves!$11:$11,0)</f>
        <v>35</v>
      </c>
      <c r="CP498" s="34"/>
      <c r="CQ498" s="34" t="n">
        <f aca="false">MATCH(CONCATENATE("NG ",TEXT($BQ498,"mmm-yyyy")),Curves!$11:$11,0)</f>
        <v>24</v>
      </c>
      <c r="CR498" s="34" t="n">
        <f aca="false">MATCH(CONCATENATE("B ",TEXT($BQ498,"mmm-yyyy")),Curves!$11:$11,0)</f>
        <v>12</v>
      </c>
      <c r="CS498" s="34" t="n">
        <f aca="false">MATCH(CONCATENATE("DISC ",TEXT($BQ498,"mmm-yyyy")),Curves!$11:$11,0)</f>
        <v>36</v>
      </c>
      <c r="CT498" s="34"/>
      <c r="CU498" s="34" t="n">
        <f aca="false">MATCH(CONCATENATE("NG ",TEXT($BR498,"mmm-yyyy")),Curves!$11:$11,0)</f>
        <v>25</v>
      </c>
      <c r="CV498" s="34" t="n">
        <f aca="false">MATCH(CONCATENATE("B ",TEXT($BR498,"mmm-yyyy")),Curves!$11:$11,0)</f>
        <v>13</v>
      </c>
      <c r="CW498" s="34" t="n">
        <f aca="false">MATCH(CONCATENATE("DISC ",TEXT($BR498,"mmm-yyyy")),Curves!$11:$11,0)</f>
        <v>37</v>
      </c>
      <c r="CX498" s="34"/>
      <c r="CY498" s="34" t="n">
        <f aca="false">MATCH(CONCATENATE("NG ",TEXT($BS498,"mmm-yyyy")),Curves!$11:$11,0)</f>
        <v>26</v>
      </c>
      <c r="CZ498" s="34" t="n">
        <f aca="false">MATCH(CONCATENATE("B ",TEXT($BS498,"mmm-yyyy")),Curves!$11:$11,0)</f>
        <v>14</v>
      </c>
      <c r="DA498" s="34" t="n">
        <f aca="false">MATCH(CONCATENATE("DISC ",TEXT($BS498,"mmm-yyyy")),Curves!$11:$11,0)</f>
        <v>38</v>
      </c>
      <c r="DB498" s="34"/>
      <c r="DC498" s="34" t="n">
        <f aca="false">MATCH(CONCATENATE("NG ",TEXT($BT498,"mmm-yyyy")),Curves!$11:$11,0)</f>
        <v>27</v>
      </c>
      <c r="DD498" s="34" t="n">
        <f aca="false">MATCH(CONCATENATE("B ",TEXT($BT498,"mmm-yyyy")),Curves!$11:$11,0)</f>
        <v>15</v>
      </c>
      <c r="DE498" s="34" t="n">
        <f aca="false">MATCH(CONCATENATE("DISC ",TEXT($BT498,"mmm-yyyy")),Curves!$11:$11,0)</f>
        <v>39</v>
      </c>
      <c r="DF498" s="34"/>
      <c r="DG498" s="34" t="n">
        <f aca="false">MATCH(CONCATENATE("NG ",TEXT($BU498,"mmm-yyyy")),Curves!$11:$11,0)</f>
        <v>28</v>
      </c>
      <c r="DH498" s="34" t="n">
        <f aca="false">MATCH(CONCATENATE("B ",TEXT($BU498,"mmm-yyyy")),Curves!$11:$11,0)</f>
        <v>16</v>
      </c>
      <c r="DI498" s="34" t="n">
        <f aca="false">MATCH(CONCATENATE("DISC ",TEXT($BU498,"mmm-yyyy")),Curves!$11:$11,0)</f>
        <v>40</v>
      </c>
      <c r="DK498" s="34" t="n">
        <f aca="false">MATCH(CONCATENATE("NG ",TEXT($BV498,"mmm-yyyy")),Curves!$11:$11,0)</f>
        <v>29</v>
      </c>
      <c r="DL498" s="34" t="n">
        <f aca="false">MATCH(CONCATENATE("B ",TEXT($BV498,"mmm-yyyy")),Curves!$11:$11,0)</f>
        <v>17</v>
      </c>
      <c r="DM498" s="34" t="n">
        <f aca="false">MATCH(CONCATENATE("DISC ",TEXT($BV498,"mmm-yyyy")),Curves!$11:$11,0)</f>
        <v>41</v>
      </c>
      <c r="DO498" s="34" t="n">
        <f aca="false">MATCH(CONCATENATE("NG ",TEXT($BW498,"mmm-yyyy")),Curves!$11:$11,0)</f>
        <v>30</v>
      </c>
      <c r="DP498" s="34" t="n">
        <f aca="false">MATCH(CONCATENATE("B ",TEXT($BW498,"mmm-yyyy")),Curves!$11:$11,0)</f>
        <v>18</v>
      </c>
      <c r="DQ498" s="34" t="n">
        <f aca="false">MATCH(CONCATENATE("DISC ",TEXT($BW498,"mmm-yyyy")),Curves!$11:$11,0)</f>
        <v>42</v>
      </c>
    </row>
    <row r="499" customFormat="false" ht="12.75" hidden="false" customHeight="false" outlineLevel="0" collapsed="false">
      <c r="B499" s="26" t="str">
        <f aca="false">IF(C499&lt;&gt;"",IF(C499&gt;=(WORKDAY(EOMONTH(C499,0)+1,-2)),EOMONTH(EOMONTH(C499,0)+1,0)+1,EOMONTH(C499,0)+1),"")</f>
        <v/>
      </c>
      <c r="C499" s="45" t="str">
        <f aca="false">IF(Curves!C508&lt;&gt;"",Curves!C508,"")</f>
        <v/>
      </c>
      <c r="D499" s="46"/>
      <c r="E499" s="47" t="e">
        <f aca="false">(T499+U499)*V499</f>
        <v>#N/A</v>
      </c>
      <c r="F499" s="47" t="e">
        <f aca="false">(X499+Y499)*Z499</f>
        <v>#N/A</v>
      </c>
      <c r="G499" s="47" t="e">
        <f aca="false">(AB499+AC499)*AD499</f>
        <v>#N/A</v>
      </c>
      <c r="H499" s="47" t="e">
        <f aca="false">(AF499+AG499)*AH499</f>
        <v>#N/A</v>
      </c>
      <c r="I499" s="47" t="e">
        <f aca="false">(AJ499+AK499)*AL499</f>
        <v>#N/A</v>
      </c>
      <c r="J499" s="47" t="e">
        <f aca="false">(AN499+AO499)*AP499</f>
        <v>#N/A</v>
      </c>
      <c r="K499" s="47" t="e">
        <f aca="false">(AR499+AS499)*AT499</f>
        <v>#N/A</v>
      </c>
      <c r="L499" s="47" t="e">
        <f aca="false">(AV499+AW499)*AX499</f>
        <v>#N/A</v>
      </c>
      <c r="M499" s="47" t="e">
        <f aca="false">(AZ499+BA499)*BB499</f>
        <v>#N/A</v>
      </c>
      <c r="N499" s="47" t="e">
        <f aca="false">(BD499+BE499)*BF499</f>
        <v>#N/A</v>
      </c>
      <c r="O499" s="48" t="e">
        <f aca="false">(BH499+BI499)*BJ499</f>
        <v>#N/A</v>
      </c>
      <c r="P499" s="49" t="e">
        <f aca="false">MAX(E499:O499)</f>
        <v>#N/A</v>
      </c>
      <c r="Q499" s="49" t="e">
        <f aca="false">MIN(O499)</f>
        <v>#N/A</v>
      </c>
      <c r="R499" s="50" t="e">
        <f aca="false">P499-Q499</f>
        <v>#N/A</v>
      </c>
      <c r="T499" s="31" t="e">
        <f aca="false">INDEX(Curves!$A$12:$AZ$907,$BZ499,CA499)</f>
        <v>#N/A</v>
      </c>
      <c r="U499" s="31" t="e">
        <f aca="false">INDEX(Curves!$A$12:$AZ$907,$BZ499,CB499)</f>
        <v>#N/A</v>
      </c>
      <c r="V499" s="31" t="e">
        <f aca="false">INDEX(Curves!$A$12:$AZ$907,$BZ499,CC499)</f>
        <v>#N/A</v>
      </c>
      <c r="W499" s="31"/>
      <c r="X499" s="31" t="e">
        <f aca="false">INDEX(Curves!$A$12:$AZ$907,$BZ499,CE499)</f>
        <v>#N/A</v>
      </c>
      <c r="Y499" s="31" t="e">
        <f aca="false">INDEX(Curves!$A$12:$AZ$907,$BZ499,CF499)</f>
        <v>#N/A</v>
      </c>
      <c r="Z499" s="31" t="e">
        <f aca="false">INDEX(Curves!$A$12:$AZ$907,$BZ499,CG499)</f>
        <v>#N/A</v>
      </c>
      <c r="AA499" s="31"/>
      <c r="AB499" s="31" t="e">
        <f aca="false">INDEX(Curves!$A$12:$AZ$907,$BZ499,CI499)</f>
        <v>#N/A</v>
      </c>
      <c r="AC499" s="31" t="e">
        <f aca="false">INDEX(Curves!$A$12:$AZ$907,$BZ499,CJ499)</f>
        <v>#N/A</v>
      </c>
      <c r="AD499" s="31" t="e">
        <f aca="false">INDEX(Curves!$A$12:$AZ$907,$BZ499,CK499)</f>
        <v>#N/A</v>
      </c>
      <c r="AE499" s="31"/>
      <c r="AF499" s="31" t="e">
        <f aca="false">INDEX(Curves!$A$12:$AZ$907,$BZ499,CM499)</f>
        <v>#N/A</v>
      </c>
      <c r="AG499" s="31" t="e">
        <f aca="false">INDEX(Curves!$A$12:$AZ$907,$BZ499,CN499)</f>
        <v>#N/A</v>
      </c>
      <c r="AH499" s="31" t="e">
        <f aca="false">INDEX(Curves!$A$12:$AZ$907,$BZ499,CO499)</f>
        <v>#N/A</v>
      </c>
      <c r="AI499" s="31"/>
      <c r="AJ499" s="31" t="e">
        <f aca="false">INDEX(Curves!$A$12:$AZ$907,$BZ499,CQ499)</f>
        <v>#N/A</v>
      </c>
      <c r="AK499" s="31" t="e">
        <f aca="false">INDEX(Curves!$A$12:$AZ$907,$BZ499,CR499)</f>
        <v>#N/A</v>
      </c>
      <c r="AL499" s="31" t="e">
        <f aca="false">INDEX(Curves!$A$12:$AZ$907,$BZ499,CS499)</f>
        <v>#N/A</v>
      </c>
      <c r="AM499" s="31"/>
      <c r="AN499" s="31" t="e">
        <f aca="false">INDEX(Curves!$A$12:$AZ$907,$BZ499,CU499)</f>
        <v>#N/A</v>
      </c>
      <c r="AO499" s="31" t="e">
        <f aca="false">INDEX(Curves!$A$12:$AZ$907,$BZ499,CV499)</f>
        <v>#N/A</v>
      </c>
      <c r="AP499" s="31" t="e">
        <f aca="false">INDEX(Curves!$A$12:$AZ$907,$BZ499,CW499)</f>
        <v>#N/A</v>
      </c>
      <c r="AQ499" s="31"/>
      <c r="AR499" s="31" t="e">
        <f aca="false">INDEX(Curves!$A$12:$AZ$907,$BZ499,CY499)</f>
        <v>#N/A</v>
      </c>
      <c r="AS499" s="31" t="e">
        <f aca="false">INDEX(Curves!$A$12:$AZ$907,$BZ499,CZ499)</f>
        <v>#N/A</v>
      </c>
      <c r="AT499" s="31" t="e">
        <f aca="false">INDEX(Curves!$A$12:$AZ$907,$BZ499,DA499)</f>
        <v>#N/A</v>
      </c>
      <c r="AU499" s="31"/>
      <c r="AV499" s="31" t="e">
        <f aca="false">INDEX(Curves!$A$12:$AZ$907,$BZ499,DC499)</f>
        <v>#N/A</v>
      </c>
      <c r="AW499" s="31" t="e">
        <f aca="false">INDEX(Curves!$A$12:$AZ$907,$BZ499,DD499)</f>
        <v>#N/A</v>
      </c>
      <c r="AX499" s="31" t="e">
        <f aca="false">INDEX(Curves!$A$12:$AZ$907,$BZ499,DE499)</f>
        <v>#N/A</v>
      </c>
      <c r="AY499" s="31"/>
      <c r="AZ499" s="31" t="e">
        <f aca="false">INDEX(Curves!$A$12:$AZ$907,$BZ499,DG499)</f>
        <v>#N/A</v>
      </c>
      <c r="BA499" s="31" t="e">
        <f aca="false">INDEX(Curves!$A$12:$AZ$907,$BZ499,DH499)</f>
        <v>#N/A</v>
      </c>
      <c r="BB499" s="31" t="e">
        <f aca="false">INDEX(Curves!$A$12:$AZ$907,$BZ499,DI499)</f>
        <v>#N/A</v>
      </c>
      <c r="BC499" s="31"/>
      <c r="BD499" s="31" t="e">
        <f aca="false">INDEX(Curves!$A$12:$AZ$907,$BZ499,DK499)</f>
        <v>#N/A</v>
      </c>
      <c r="BE499" s="31" t="e">
        <f aca="false">INDEX(Curves!$A$12:$AZ$907,$BZ499,DL499)</f>
        <v>#N/A</v>
      </c>
      <c r="BF499" s="31" t="e">
        <f aca="false">INDEX(Curves!$A$12:$AZ$907,$BZ499,DM499)</f>
        <v>#N/A</v>
      </c>
      <c r="BG499" s="31"/>
      <c r="BH499" s="31" t="e">
        <f aca="false">INDEX(Curves!$A$12:$AZ$907,$BZ499,DO499)</f>
        <v>#N/A</v>
      </c>
      <c r="BI499" s="31" t="e">
        <f aca="false">INDEX(Curves!$A$12:$AZ$907,$BZ499,DP499)</f>
        <v>#N/A</v>
      </c>
      <c r="BJ499" s="31" t="e">
        <f aca="false">INDEX(Curves!$A$12:$AZ$907,$BZ499,DQ499)</f>
        <v>#N/A</v>
      </c>
      <c r="BK499" s="0"/>
      <c r="BL499" s="0"/>
      <c r="BM499" s="51" t="n">
        <f aca="false">BM498</f>
        <v>35916</v>
      </c>
      <c r="BN499" s="51" t="n">
        <f aca="false">EOMONTH(BM499,1)</f>
        <v>35976</v>
      </c>
      <c r="BO499" s="51" t="n">
        <f aca="false">EOMONTH(BN499,1)</f>
        <v>36007</v>
      </c>
      <c r="BP499" s="51" t="n">
        <f aca="false">EOMONTH(BO499,1)</f>
        <v>36038</v>
      </c>
      <c r="BQ499" s="51" t="n">
        <f aca="false">EOMONTH(BP499,1)</f>
        <v>36068</v>
      </c>
      <c r="BR499" s="51" t="n">
        <f aca="false">EOMONTH(BQ499,1)</f>
        <v>36099</v>
      </c>
      <c r="BS499" s="51" t="n">
        <f aca="false">EOMONTH(BR499,1)</f>
        <v>36129</v>
      </c>
      <c r="BT499" s="51" t="n">
        <f aca="false">EOMONTH(BS499,1)</f>
        <v>36160</v>
      </c>
      <c r="BU499" s="51" t="n">
        <f aca="false">EOMONTH(BT499,1)</f>
        <v>36191</v>
      </c>
      <c r="BV499" s="51" t="n">
        <f aca="false">EOMONTH(BU499,1)</f>
        <v>36219</v>
      </c>
      <c r="BW499" s="51" t="n">
        <f aca="false">EOMONTH(BV499,1)</f>
        <v>36250</v>
      </c>
      <c r="BX499" s="52"/>
      <c r="BZ499" s="34" t="e">
        <f aca="false">MATCH(C499,Curves!$C$12:$C$433,0)</f>
        <v>#N/A</v>
      </c>
      <c r="CA499" s="34" t="n">
        <f aca="false">MATCH(CONCATENATE("NG ",TEXT($BM499,"mmm-yyyy")),Curves!$11:$11,0)</f>
        <v>20</v>
      </c>
      <c r="CB499" s="34" t="n">
        <f aca="false">MATCH(CONCATENATE("B ",TEXT($BM499,"mmm-yyyy")),Curves!$11:$11,0)</f>
        <v>8</v>
      </c>
      <c r="CC499" s="34" t="n">
        <f aca="false">MATCH(CONCATENATE("DISC ",TEXT($BM499,"mmm-yyyy")),Curves!$11:$11,0)</f>
        <v>32</v>
      </c>
      <c r="CD499" s="34"/>
      <c r="CE499" s="34" t="n">
        <f aca="false">MATCH(CONCATENATE("NG ",TEXT($BN499,"mmm-yyyy")),Curves!$11:$11,0)</f>
        <v>21</v>
      </c>
      <c r="CF499" s="34" t="n">
        <f aca="false">MATCH(CONCATENATE("B ",TEXT($BN499,"mmm-yyyy")),Curves!$11:$11,0)</f>
        <v>9</v>
      </c>
      <c r="CG499" s="34" t="n">
        <f aca="false">MATCH(CONCATENATE("DISC ",TEXT($BN499,"mmm-yyyy")),Curves!$11:$11,0)</f>
        <v>33</v>
      </c>
      <c r="CH499" s="34"/>
      <c r="CI499" s="34" t="n">
        <f aca="false">MATCH(CONCATENATE("NG ",TEXT($BO499,"mmm-yyyy")),Curves!$11:$11,0)</f>
        <v>22</v>
      </c>
      <c r="CJ499" s="34" t="n">
        <f aca="false">MATCH(CONCATENATE("B ",TEXT($BO499,"mmm-yyyy")),Curves!$11:$11,0)</f>
        <v>10</v>
      </c>
      <c r="CK499" s="34" t="n">
        <f aca="false">MATCH(CONCATENATE("DISC ",TEXT($BO499,"mmm-yyyy")),Curves!$11:$11,0)</f>
        <v>34</v>
      </c>
      <c r="CL499" s="34"/>
      <c r="CM499" s="34" t="n">
        <f aca="false">MATCH(CONCATENATE("NG ",TEXT($BP499,"mmm-yyyy")),Curves!$11:$11,0)</f>
        <v>23</v>
      </c>
      <c r="CN499" s="34" t="n">
        <f aca="false">MATCH(CONCATENATE("B ",TEXT($BP499,"mmm-yyyy")),Curves!$11:$11,0)</f>
        <v>11</v>
      </c>
      <c r="CO499" s="34" t="n">
        <f aca="false">MATCH(CONCATENATE("DISC ",TEXT($BP499,"mmm-yyyy")),Curves!$11:$11,0)</f>
        <v>35</v>
      </c>
      <c r="CP499" s="34"/>
      <c r="CQ499" s="34" t="n">
        <f aca="false">MATCH(CONCATENATE("NG ",TEXT($BQ499,"mmm-yyyy")),Curves!$11:$11,0)</f>
        <v>24</v>
      </c>
      <c r="CR499" s="34" t="n">
        <f aca="false">MATCH(CONCATENATE("B ",TEXT($BQ499,"mmm-yyyy")),Curves!$11:$11,0)</f>
        <v>12</v>
      </c>
      <c r="CS499" s="34" t="n">
        <f aca="false">MATCH(CONCATENATE("DISC ",TEXT($BQ499,"mmm-yyyy")),Curves!$11:$11,0)</f>
        <v>36</v>
      </c>
      <c r="CT499" s="34"/>
      <c r="CU499" s="34" t="n">
        <f aca="false">MATCH(CONCATENATE("NG ",TEXT($BR499,"mmm-yyyy")),Curves!$11:$11,0)</f>
        <v>25</v>
      </c>
      <c r="CV499" s="34" t="n">
        <f aca="false">MATCH(CONCATENATE("B ",TEXT($BR499,"mmm-yyyy")),Curves!$11:$11,0)</f>
        <v>13</v>
      </c>
      <c r="CW499" s="34" t="n">
        <f aca="false">MATCH(CONCATENATE("DISC ",TEXT($BR499,"mmm-yyyy")),Curves!$11:$11,0)</f>
        <v>37</v>
      </c>
      <c r="CX499" s="34"/>
      <c r="CY499" s="34" t="n">
        <f aca="false">MATCH(CONCATENATE("NG ",TEXT($BS499,"mmm-yyyy")),Curves!$11:$11,0)</f>
        <v>26</v>
      </c>
      <c r="CZ499" s="34" t="n">
        <f aca="false">MATCH(CONCATENATE("B ",TEXT($BS499,"mmm-yyyy")),Curves!$11:$11,0)</f>
        <v>14</v>
      </c>
      <c r="DA499" s="34" t="n">
        <f aca="false">MATCH(CONCATENATE("DISC ",TEXT($BS499,"mmm-yyyy")),Curves!$11:$11,0)</f>
        <v>38</v>
      </c>
      <c r="DB499" s="34"/>
      <c r="DC499" s="34" t="n">
        <f aca="false">MATCH(CONCATENATE("NG ",TEXT($BT499,"mmm-yyyy")),Curves!$11:$11,0)</f>
        <v>27</v>
      </c>
      <c r="DD499" s="34" t="n">
        <f aca="false">MATCH(CONCATENATE("B ",TEXT($BT499,"mmm-yyyy")),Curves!$11:$11,0)</f>
        <v>15</v>
      </c>
      <c r="DE499" s="34" t="n">
        <f aca="false">MATCH(CONCATENATE("DISC ",TEXT($BT499,"mmm-yyyy")),Curves!$11:$11,0)</f>
        <v>39</v>
      </c>
      <c r="DF499" s="34"/>
      <c r="DG499" s="34" t="n">
        <f aca="false">MATCH(CONCATENATE("NG ",TEXT($BU499,"mmm-yyyy")),Curves!$11:$11,0)</f>
        <v>28</v>
      </c>
      <c r="DH499" s="34" t="n">
        <f aca="false">MATCH(CONCATENATE("B ",TEXT($BU499,"mmm-yyyy")),Curves!$11:$11,0)</f>
        <v>16</v>
      </c>
      <c r="DI499" s="34" t="n">
        <f aca="false">MATCH(CONCATENATE("DISC ",TEXT($BU499,"mmm-yyyy")),Curves!$11:$11,0)</f>
        <v>40</v>
      </c>
      <c r="DK499" s="34" t="n">
        <f aca="false">MATCH(CONCATENATE("NG ",TEXT($BV499,"mmm-yyyy")),Curves!$11:$11,0)</f>
        <v>29</v>
      </c>
      <c r="DL499" s="34" t="n">
        <f aca="false">MATCH(CONCATENATE("B ",TEXT($BV499,"mmm-yyyy")),Curves!$11:$11,0)</f>
        <v>17</v>
      </c>
      <c r="DM499" s="34" t="n">
        <f aca="false">MATCH(CONCATENATE("DISC ",TEXT($BV499,"mmm-yyyy")),Curves!$11:$11,0)</f>
        <v>41</v>
      </c>
      <c r="DO499" s="34" t="n">
        <f aca="false">MATCH(CONCATENATE("NG ",TEXT($BW499,"mmm-yyyy")),Curves!$11:$11,0)</f>
        <v>30</v>
      </c>
      <c r="DP499" s="34" t="n">
        <f aca="false">MATCH(CONCATENATE("B ",TEXT($BW499,"mmm-yyyy")),Curves!$11:$11,0)</f>
        <v>18</v>
      </c>
      <c r="DQ499" s="34" t="n">
        <f aca="false">MATCH(CONCATENATE("DISC ",TEXT($BW499,"mmm-yyyy")),Curves!$11:$11,0)</f>
        <v>42</v>
      </c>
    </row>
    <row r="500" customFormat="false" ht="12.75" hidden="false" customHeight="false" outlineLevel="0" collapsed="false">
      <c r="B500" s="26" t="str">
        <f aca="false">IF(C500&lt;&gt;"",IF(C500&gt;=(WORKDAY(EOMONTH(C500,0)+1,-2)),EOMONTH(EOMONTH(C500,0)+1,0)+1,EOMONTH(C500,0)+1),"")</f>
        <v/>
      </c>
      <c r="C500" s="45" t="str">
        <f aca="false">IF(Curves!C509&lt;&gt;"",Curves!C509,"")</f>
        <v/>
      </c>
      <c r="D500" s="46"/>
      <c r="E500" s="47" t="e">
        <f aca="false">(T500+U500)*V500</f>
        <v>#N/A</v>
      </c>
      <c r="F500" s="47" t="e">
        <f aca="false">(X500+Y500)*Z500</f>
        <v>#N/A</v>
      </c>
      <c r="G500" s="47" t="e">
        <f aca="false">(AB500+AC500)*AD500</f>
        <v>#N/A</v>
      </c>
      <c r="H500" s="47" t="e">
        <f aca="false">(AF500+AG500)*AH500</f>
        <v>#N/A</v>
      </c>
      <c r="I500" s="47" t="e">
        <f aca="false">(AJ500+AK500)*AL500</f>
        <v>#N/A</v>
      </c>
      <c r="J500" s="47" t="e">
        <f aca="false">(AN500+AO500)*AP500</f>
        <v>#N/A</v>
      </c>
      <c r="K500" s="47" t="e">
        <f aca="false">(AR500+AS500)*AT500</f>
        <v>#N/A</v>
      </c>
      <c r="L500" s="47" t="e">
        <f aca="false">(AV500+AW500)*AX500</f>
        <v>#N/A</v>
      </c>
      <c r="M500" s="47" t="e">
        <f aca="false">(AZ500+BA500)*BB500</f>
        <v>#N/A</v>
      </c>
      <c r="N500" s="47" t="e">
        <f aca="false">(BD500+BE500)*BF500</f>
        <v>#N/A</v>
      </c>
      <c r="O500" s="48" t="e">
        <f aca="false">(BH500+BI500)*BJ500</f>
        <v>#N/A</v>
      </c>
      <c r="P500" s="49" t="e">
        <f aca="false">MAX(E500:O500)</f>
        <v>#N/A</v>
      </c>
      <c r="Q500" s="49" t="e">
        <f aca="false">MIN(O500)</f>
        <v>#N/A</v>
      </c>
      <c r="R500" s="50" t="e">
        <f aca="false">P500-Q500</f>
        <v>#N/A</v>
      </c>
      <c r="T500" s="31" t="e">
        <f aca="false">INDEX(Curves!$A$12:$AZ$907,$BZ500,CA500)</f>
        <v>#N/A</v>
      </c>
      <c r="U500" s="31" t="e">
        <f aca="false">INDEX(Curves!$A$12:$AZ$907,$BZ500,CB500)</f>
        <v>#N/A</v>
      </c>
      <c r="V500" s="31" t="e">
        <f aca="false">INDEX(Curves!$A$12:$AZ$907,$BZ500,CC500)</f>
        <v>#N/A</v>
      </c>
      <c r="W500" s="31"/>
      <c r="X500" s="31" t="e">
        <f aca="false">INDEX(Curves!$A$12:$AZ$907,$BZ500,CE500)</f>
        <v>#N/A</v>
      </c>
      <c r="Y500" s="31" t="e">
        <f aca="false">INDEX(Curves!$A$12:$AZ$907,$BZ500,CF500)</f>
        <v>#N/A</v>
      </c>
      <c r="Z500" s="31" t="e">
        <f aca="false">INDEX(Curves!$A$12:$AZ$907,$BZ500,CG500)</f>
        <v>#N/A</v>
      </c>
      <c r="AA500" s="31"/>
      <c r="AB500" s="31" t="e">
        <f aca="false">INDEX(Curves!$A$12:$AZ$907,$BZ500,CI500)</f>
        <v>#N/A</v>
      </c>
      <c r="AC500" s="31" t="e">
        <f aca="false">INDEX(Curves!$A$12:$AZ$907,$BZ500,CJ500)</f>
        <v>#N/A</v>
      </c>
      <c r="AD500" s="31" t="e">
        <f aca="false">INDEX(Curves!$A$12:$AZ$907,$BZ500,CK500)</f>
        <v>#N/A</v>
      </c>
      <c r="AE500" s="31"/>
      <c r="AF500" s="31" t="e">
        <f aca="false">INDEX(Curves!$A$12:$AZ$907,$BZ500,CM500)</f>
        <v>#N/A</v>
      </c>
      <c r="AG500" s="31" t="e">
        <f aca="false">INDEX(Curves!$A$12:$AZ$907,$BZ500,CN500)</f>
        <v>#N/A</v>
      </c>
      <c r="AH500" s="31" t="e">
        <f aca="false">INDEX(Curves!$A$12:$AZ$907,$BZ500,CO500)</f>
        <v>#N/A</v>
      </c>
      <c r="AI500" s="31"/>
      <c r="AJ500" s="31" t="e">
        <f aca="false">INDEX(Curves!$A$12:$AZ$907,$BZ500,CQ500)</f>
        <v>#N/A</v>
      </c>
      <c r="AK500" s="31" t="e">
        <f aca="false">INDEX(Curves!$A$12:$AZ$907,$BZ500,CR500)</f>
        <v>#N/A</v>
      </c>
      <c r="AL500" s="31" t="e">
        <f aca="false">INDEX(Curves!$A$12:$AZ$907,$BZ500,CS500)</f>
        <v>#N/A</v>
      </c>
      <c r="AM500" s="31"/>
      <c r="AN500" s="31" t="e">
        <f aca="false">INDEX(Curves!$A$12:$AZ$907,$BZ500,CU500)</f>
        <v>#N/A</v>
      </c>
      <c r="AO500" s="31" t="e">
        <f aca="false">INDEX(Curves!$A$12:$AZ$907,$BZ500,CV500)</f>
        <v>#N/A</v>
      </c>
      <c r="AP500" s="31" t="e">
        <f aca="false">INDEX(Curves!$A$12:$AZ$907,$BZ500,CW500)</f>
        <v>#N/A</v>
      </c>
      <c r="AQ500" s="31"/>
      <c r="AR500" s="31" t="e">
        <f aca="false">INDEX(Curves!$A$12:$AZ$907,$BZ500,CY500)</f>
        <v>#N/A</v>
      </c>
      <c r="AS500" s="31" t="e">
        <f aca="false">INDEX(Curves!$A$12:$AZ$907,$BZ500,CZ500)</f>
        <v>#N/A</v>
      </c>
      <c r="AT500" s="31" t="e">
        <f aca="false">INDEX(Curves!$A$12:$AZ$907,$BZ500,DA500)</f>
        <v>#N/A</v>
      </c>
      <c r="AU500" s="31"/>
      <c r="AV500" s="31" t="e">
        <f aca="false">INDEX(Curves!$A$12:$AZ$907,$BZ500,DC500)</f>
        <v>#N/A</v>
      </c>
      <c r="AW500" s="31" t="e">
        <f aca="false">INDEX(Curves!$A$12:$AZ$907,$BZ500,DD500)</f>
        <v>#N/A</v>
      </c>
      <c r="AX500" s="31" t="e">
        <f aca="false">INDEX(Curves!$A$12:$AZ$907,$BZ500,DE500)</f>
        <v>#N/A</v>
      </c>
      <c r="AY500" s="31"/>
      <c r="AZ500" s="31" t="e">
        <f aca="false">INDEX(Curves!$A$12:$AZ$907,$BZ500,DG500)</f>
        <v>#N/A</v>
      </c>
      <c r="BA500" s="31" t="e">
        <f aca="false">INDEX(Curves!$A$12:$AZ$907,$BZ500,DH500)</f>
        <v>#N/A</v>
      </c>
      <c r="BB500" s="31" t="e">
        <f aca="false">INDEX(Curves!$A$12:$AZ$907,$BZ500,DI500)</f>
        <v>#N/A</v>
      </c>
      <c r="BC500" s="31"/>
      <c r="BD500" s="31" t="e">
        <f aca="false">INDEX(Curves!$A$12:$AZ$907,$BZ500,DK500)</f>
        <v>#N/A</v>
      </c>
      <c r="BE500" s="31" t="e">
        <f aca="false">INDEX(Curves!$A$12:$AZ$907,$BZ500,DL500)</f>
        <v>#N/A</v>
      </c>
      <c r="BF500" s="31" t="e">
        <f aca="false">INDEX(Curves!$A$12:$AZ$907,$BZ500,DM500)</f>
        <v>#N/A</v>
      </c>
      <c r="BG500" s="31"/>
      <c r="BH500" s="31" t="e">
        <f aca="false">INDEX(Curves!$A$12:$AZ$907,$BZ500,DO500)</f>
        <v>#N/A</v>
      </c>
      <c r="BI500" s="31" t="e">
        <f aca="false">INDEX(Curves!$A$12:$AZ$907,$BZ500,DP500)</f>
        <v>#N/A</v>
      </c>
      <c r="BJ500" s="31" t="e">
        <f aca="false">INDEX(Curves!$A$12:$AZ$907,$BZ500,DQ500)</f>
        <v>#N/A</v>
      </c>
      <c r="BK500" s="0"/>
      <c r="BL500" s="0"/>
      <c r="BM500" s="51" t="n">
        <f aca="false">BM499</f>
        <v>35916</v>
      </c>
      <c r="BN500" s="51" t="n">
        <f aca="false">EOMONTH(BM500,1)</f>
        <v>35976</v>
      </c>
      <c r="BO500" s="51" t="n">
        <f aca="false">EOMONTH(BN500,1)</f>
        <v>36007</v>
      </c>
      <c r="BP500" s="51" t="n">
        <f aca="false">EOMONTH(BO500,1)</f>
        <v>36038</v>
      </c>
      <c r="BQ500" s="51" t="n">
        <f aca="false">EOMONTH(BP500,1)</f>
        <v>36068</v>
      </c>
      <c r="BR500" s="51" t="n">
        <f aca="false">EOMONTH(BQ500,1)</f>
        <v>36099</v>
      </c>
      <c r="BS500" s="51" t="n">
        <f aca="false">EOMONTH(BR500,1)</f>
        <v>36129</v>
      </c>
      <c r="BT500" s="51" t="n">
        <f aca="false">EOMONTH(BS500,1)</f>
        <v>36160</v>
      </c>
      <c r="BU500" s="51" t="n">
        <f aca="false">EOMONTH(BT500,1)</f>
        <v>36191</v>
      </c>
      <c r="BV500" s="51" t="n">
        <f aca="false">EOMONTH(BU500,1)</f>
        <v>36219</v>
      </c>
      <c r="BW500" s="51" t="n">
        <f aca="false">EOMONTH(BV500,1)</f>
        <v>36250</v>
      </c>
      <c r="BX500" s="52"/>
      <c r="BZ500" s="34" t="e">
        <f aca="false">MATCH(C500,Curves!$C$12:$C$433,0)</f>
        <v>#N/A</v>
      </c>
      <c r="CA500" s="34" t="n">
        <f aca="false">MATCH(CONCATENATE("NG ",TEXT($BM500,"mmm-yyyy")),Curves!$11:$11,0)</f>
        <v>20</v>
      </c>
      <c r="CB500" s="34" t="n">
        <f aca="false">MATCH(CONCATENATE("B ",TEXT($BM500,"mmm-yyyy")),Curves!$11:$11,0)</f>
        <v>8</v>
      </c>
      <c r="CC500" s="34" t="n">
        <f aca="false">MATCH(CONCATENATE("DISC ",TEXT($BM500,"mmm-yyyy")),Curves!$11:$11,0)</f>
        <v>32</v>
      </c>
      <c r="CD500" s="34"/>
      <c r="CE500" s="34" t="n">
        <f aca="false">MATCH(CONCATENATE("NG ",TEXT($BN500,"mmm-yyyy")),Curves!$11:$11,0)</f>
        <v>21</v>
      </c>
      <c r="CF500" s="34" t="n">
        <f aca="false">MATCH(CONCATENATE("B ",TEXT($BN500,"mmm-yyyy")),Curves!$11:$11,0)</f>
        <v>9</v>
      </c>
      <c r="CG500" s="34" t="n">
        <f aca="false">MATCH(CONCATENATE("DISC ",TEXT($BN500,"mmm-yyyy")),Curves!$11:$11,0)</f>
        <v>33</v>
      </c>
      <c r="CH500" s="34"/>
      <c r="CI500" s="34" t="n">
        <f aca="false">MATCH(CONCATENATE("NG ",TEXT($BO500,"mmm-yyyy")),Curves!$11:$11,0)</f>
        <v>22</v>
      </c>
      <c r="CJ500" s="34" t="n">
        <f aca="false">MATCH(CONCATENATE("B ",TEXT($BO500,"mmm-yyyy")),Curves!$11:$11,0)</f>
        <v>10</v>
      </c>
      <c r="CK500" s="34" t="n">
        <f aca="false">MATCH(CONCATENATE("DISC ",TEXT($BO500,"mmm-yyyy")),Curves!$11:$11,0)</f>
        <v>34</v>
      </c>
      <c r="CL500" s="34"/>
      <c r="CM500" s="34" t="n">
        <f aca="false">MATCH(CONCATENATE("NG ",TEXT($BP500,"mmm-yyyy")),Curves!$11:$11,0)</f>
        <v>23</v>
      </c>
      <c r="CN500" s="34" t="n">
        <f aca="false">MATCH(CONCATENATE("B ",TEXT($BP500,"mmm-yyyy")),Curves!$11:$11,0)</f>
        <v>11</v>
      </c>
      <c r="CO500" s="34" t="n">
        <f aca="false">MATCH(CONCATENATE("DISC ",TEXT($BP500,"mmm-yyyy")),Curves!$11:$11,0)</f>
        <v>35</v>
      </c>
      <c r="CP500" s="34"/>
      <c r="CQ500" s="34" t="n">
        <f aca="false">MATCH(CONCATENATE("NG ",TEXT($BQ500,"mmm-yyyy")),Curves!$11:$11,0)</f>
        <v>24</v>
      </c>
      <c r="CR500" s="34" t="n">
        <f aca="false">MATCH(CONCATENATE("B ",TEXT($BQ500,"mmm-yyyy")),Curves!$11:$11,0)</f>
        <v>12</v>
      </c>
      <c r="CS500" s="34" t="n">
        <f aca="false">MATCH(CONCATENATE("DISC ",TEXT($BQ500,"mmm-yyyy")),Curves!$11:$11,0)</f>
        <v>36</v>
      </c>
      <c r="CT500" s="34"/>
      <c r="CU500" s="34" t="n">
        <f aca="false">MATCH(CONCATENATE("NG ",TEXT($BR500,"mmm-yyyy")),Curves!$11:$11,0)</f>
        <v>25</v>
      </c>
      <c r="CV500" s="34" t="n">
        <f aca="false">MATCH(CONCATENATE("B ",TEXT($BR500,"mmm-yyyy")),Curves!$11:$11,0)</f>
        <v>13</v>
      </c>
      <c r="CW500" s="34" t="n">
        <f aca="false">MATCH(CONCATENATE("DISC ",TEXT($BR500,"mmm-yyyy")),Curves!$11:$11,0)</f>
        <v>37</v>
      </c>
      <c r="CX500" s="34"/>
      <c r="CY500" s="34" t="n">
        <f aca="false">MATCH(CONCATENATE("NG ",TEXT($BS500,"mmm-yyyy")),Curves!$11:$11,0)</f>
        <v>26</v>
      </c>
      <c r="CZ500" s="34" t="n">
        <f aca="false">MATCH(CONCATENATE("B ",TEXT($BS500,"mmm-yyyy")),Curves!$11:$11,0)</f>
        <v>14</v>
      </c>
      <c r="DA500" s="34" t="n">
        <f aca="false">MATCH(CONCATENATE("DISC ",TEXT($BS500,"mmm-yyyy")),Curves!$11:$11,0)</f>
        <v>38</v>
      </c>
      <c r="DB500" s="34"/>
      <c r="DC500" s="34" t="n">
        <f aca="false">MATCH(CONCATENATE("NG ",TEXT($BT500,"mmm-yyyy")),Curves!$11:$11,0)</f>
        <v>27</v>
      </c>
      <c r="DD500" s="34" t="n">
        <f aca="false">MATCH(CONCATENATE("B ",TEXT($BT500,"mmm-yyyy")),Curves!$11:$11,0)</f>
        <v>15</v>
      </c>
      <c r="DE500" s="34" t="n">
        <f aca="false">MATCH(CONCATENATE("DISC ",TEXT($BT500,"mmm-yyyy")),Curves!$11:$11,0)</f>
        <v>39</v>
      </c>
      <c r="DF500" s="34"/>
      <c r="DG500" s="34" t="n">
        <f aca="false">MATCH(CONCATENATE("NG ",TEXT($BU500,"mmm-yyyy")),Curves!$11:$11,0)</f>
        <v>28</v>
      </c>
      <c r="DH500" s="34" t="n">
        <f aca="false">MATCH(CONCATENATE("B ",TEXT($BU500,"mmm-yyyy")),Curves!$11:$11,0)</f>
        <v>16</v>
      </c>
      <c r="DI500" s="34" t="n">
        <f aca="false">MATCH(CONCATENATE("DISC ",TEXT($BU500,"mmm-yyyy")),Curves!$11:$11,0)</f>
        <v>40</v>
      </c>
      <c r="DK500" s="34" t="n">
        <f aca="false">MATCH(CONCATENATE("NG ",TEXT($BV500,"mmm-yyyy")),Curves!$11:$11,0)</f>
        <v>29</v>
      </c>
      <c r="DL500" s="34" t="n">
        <f aca="false">MATCH(CONCATENATE("B ",TEXT($BV500,"mmm-yyyy")),Curves!$11:$11,0)</f>
        <v>17</v>
      </c>
      <c r="DM500" s="34" t="n">
        <f aca="false">MATCH(CONCATENATE("DISC ",TEXT($BV500,"mmm-yyyy")),Curves!$11:$11,0)</f>
        <v>41</v>
      </c>
      <c r="DO500" s="34" t="n">
        <f aca="false">MATCH(CONCATENATE("NG ",TEXT($BW500,"mmm-yyyy")),Curves!$11:$11,0)</f>
        <v>30</v>
      </c>
      <c r="DP500" s="34" t="n">
        <f aca="false">MATCH(CONCATENATE("B ",TEXT($BW500,"mmm-yyyy")),Curves!$11:$11,0)</f>
        <v>18</v>
      </c>
      <c r="DQ500" s="34" t="n">
        <f aca="false">MATCH(CONCATENATE("DISC ",TEXT($BW500,"mmm-yyyy")),Curves!$11:$11,0)</f>
        <v>42</v>
      </c>
    </row>
    <row r="501" customFormat="false" ht="12.75" hidden="false" customHeight="false" outlineLevel="0" collapsed="false">
      <c r="B501" s="26" t="str">
        <f aca="false">IF(C501&lt;&gt;"",IF(C501&gt;=(WORKDAY(EOMONTH(C501,0)+1,-2)),EOMONTH(EOMONTH(C501,0)+1,0)+1,EOMONTH(C501,0)+1),"")</f>
        <v/>
      </c>
      <c r="C501" s="45" t="str">
        <f aca="false">IF(Curves!C510&lt;&gt;"",Curves!C510,"")</f>
        <v/>
      </c>
      <c r="D501" s="46"/>
      <c r="E501" s="47" t="e">
        <f aca="false">(T501+U501)*V501</f>
        <v>#N/A</v>
      </c>
      <c r="F501" s="47" t="e">
        <f aca="false">(X501+Y501)*Z501</f>
        <v>#N/A</v>
      </c>
      <c r="G501" s="47" t="e">
        <f aca="false">(AB501+AC501)*AD501</f>
        <v>#N/A</v>
      </c>
      <c r="H501" s="47" t="e">
        <f aca="false">(AF501+AG501)*AH501</f>
        <v>#N/A</v>
      </c>
      <c r="I501" s="47" t="e">
        <f aca="false">(AJ501+AK501)*AL501</f>
        <v>#N/A</v>
      </c>
      <c r="J501" s="47" t="e">
        <f aca="false">(AN501+AO501)*AP501</f>
        <v>#N/A</v>
      </c>
      <c r="K501" s="47" t="e">
        <f aca="false">(AR501+AS501)*AT501</f>
        <v>#N/A</v>
      </c>
      <c r="L501" s="47" t="e">
        <f aca="false">(AV501+AW501)*AX501</f>
        <v>#N/A</v>
      </c>
      <c r="M501" s="47" t="e">
        <f aca="false">(AZ501+BA501)*BB501</f>
        <v>#N/A</v>
      </c>
      <c r="N501" s="47" t="e">
        <f aca="false">(BD501+BE501)*BF501</f>
        <v>#N/A</v>
      </c>
      <c r="O501" s="48" t="e">
        <f aca="false">(BH501+BI501)*BJ501</f>
        <v>#N/A</v>
      </c>
      <c r="P501" s="49" t="e">
        <f aca="false">MAX(E501:O501)</f>
        <v>#N/A</v>
      </c>
      <c r="Q501" s="49" t="e">
        <f aca="false">MIN(O501)</f>
        <v>#N/A</v>
      </c>
      <c r="R501" s="50" t="e">
        <f aca="false">P501-Q501</f>
        <v>#N/A</v>
      </c>
      <c r="T501" s="31" t="e">
        <f aca="false">INDEX(Curves!$A$12:$AZ$907,$BZ501,CA501)</f>
        <v>#N/A</v>
      </c>
      <c r="U501" s="31" t="e">
        <f aca="false">INDEX(Curves!$A$12:$AZ$907,$BZ501,CB501)</f>
        <v>#N/A</v>
      </c>
      <c r="V501" s="31" t="e">
        <f aca="false">INDEX(Curves!$A$12:$AZ$907,$BZ501,CC501)</f>
        <v>#N/A</v>
      </c>
      <c r="W501" s="31"/>
      <c r="X501" s="31" t="e">
        <f aca="false">INDEX(Curves!$A$12:$AZ$907,$BZ501,CE501)</f>
        <v>#N/A</v>
      </c>
      <c r="Y501" s="31" t="e">
        <f aca="false">INDEX(Curves!$A$12:$AZ$907,$BZ501,CF501)</f>
        <v>#N/A</v>
      </c>
      <c r="Z501" s="31" t="e">
        <f aca="false">INDEX(Curves!$A$12:$AZ$907,$BZ501,CG501)</f>
        <v>#N/A</v>
      </c>
      <c r="AA501" s="31"/>
      <c r="AB501" s="31" t="e">
        <f aca="false">INDEX(Curves!$A$12:$AZ$907,$BZ501,CI501)</f>
        <v>#N/A</v>
      </c>
      <c r="AC501" s="31" t="e">
        <f aca="false">INDEX(Curves!$A$12:$AZ$907,$BZ501,CJ501)</f>
        <v>#N/A</v>
      </c>
      <c r="AD501" s="31" t="e">
        <f aca="false">INDEX(Curves!$A$12:$AZ$907,$BZ501,CK501)</f>
        <v>#N/A</v>
      </c>
      <c r="AE501" s="31"/>
      <c r="AF501" s="31" t="e">
        <f aca="false">INDEX(Curves!$A$12:$AZ$907,$BZ501,CM501)</f>
        <v>#N/A</v>
      </c>
      <c r="AG501" s="31" t="e">
        <f aca="false">INDEX(Curves!$A$12:$AZ$907,$BZ501,CN501)</f>
        <v>#N/A</v>
      </c>
      <c r="AH501" s="31" t="e">
        <f aca="false">INDEX(Curves!$A$12:$AZ$907,$BZ501,CO501)</f>
        <v>#N/A</v>
      </c>
      <c r="AI501" s="31"/>
      <c r="AJ501" s="31" t="e">
        <f aca="false">INDEX(Curves!$A$12:$AZ$907,$BZ501,CQ501)</f>
        <v>#N/A</v>
      </c>
      <c r="AK501" s="31" t="e">
        <f aca="false">INDEX(Curves!$A$12:$AZ$907,$BZ501,CR501)</f>
        <v>#N/A</v>
      </c>
      <c r="AL501" s="31" t="e">
        <f aca="false">INDEX(Curves!$A$12:$AZ$907,$BZ501,CS501)</f>
        <v>#N/A</v>
      </c>
      <c r="AM501" s="31"/>
      <c r="AN501" s="31" t="e">
        <f aca="false">INDEX(Curves!$A$12:$AZ$907,$BZ501,CU501)</f>
        <v>#N/A</v>
      </c>
      <c r="AO501" s="31" t="e">
        <f aca="false">INDEX(Curves!$A$12:$AZ$907,$BZ501,CV501)</f>
        <v>#N/A</v>
      </c>
      <c r="AP501" s="31" t="e">
        <f aca="false">INDEX(Curves!$A$12:$AZ$907,$BZ501,CW501)</f>
        <v>#N/A</v>
      </c>
      <c r="AQ501" s="31"/>
      <c r="AR501" s="31" t="e">
        <f aca="false">INDEX(Curves!$A$12:$AZ$907,$BZ501,CY501)</f>
        <v>#N/A</v>
      </c>
      <c r="AS501" s="31" t="e">
        <f aca="false">INDEX(Curves!$A$12:$AZ$907,$BZ501,CZ501)</f>
        <v>#N/A</v>
      </c>
      <c r="AT501" s="31" t="e">
        <f aca="false">INDEX(Curves!$A$12:$AZ$907,$BZ501,DA501)</f>
        <v>#N/A</v>
      </c>
      <c r="AU501" s="31"/>
      <c r="AV501" s="31" t="e">
        <f aca="false">INDEX(Curves!$A$12:$AZ$907,$BZ501,DC501)</f>
        <v>#N/A</v>
      </c>
      <c r="AW501" s="31" t="e">
        <f aca="false">INDEX(Curves!$A$12:$AZ$907,$BZ501,DD501)</f>
        <v>#N/A</v>
      </c>
      <c r="AX501" s="31" t="e">
        <f aca="false">INDEX(Curves!$A$12:$AZ$907,$BZ501,DE501)</f>
        <v>#N/A</v>
      </c>
      <c r="AY501" s="31"/>
      <c r="AZ501" s="31" t="e">
        <f aca="false">INDEX(Curves!$A$12:$AZ$907,$BZ501,DG501)</f>
        <v>#N/A</v>
      </c>
      <c r="BA501" s="31" t="e">
        <f aca="false">INDEX(Curves!$A$12:$AZ$907,$BZ501,DH501)</f>
        <v>#N/A</v>
      </c>
      <c r="BB501" s="31" t="e">
        <f aca="false">INDEX(Curves!$A$12:$AZ$907,$BZ501,DI501)</f>
        <v>#N/A</v>
      </c>
      <c r="BC501" s="31"/>
      <c r="BD501" s="31" t="e">
        <f aca="false">INDEX(Curves!$A$12:$AZ$907,$BZ501,DK501)</f>
        <v>#N/A</v>
      </c>
      <c r="BE501" s="31" t="e">
        <f aca="false">INDEX(Curves!$A$12:$AZ$907,$BZ501,DL501)</f>
        <v>#N/A</v>
      </c>
      <c r="BF501" s="31" t="e">
        <f aca="false">INDEX(Curves!$A$12:$AZ$907,$BZ501,DM501)</f>
        <v>#N/A</v>
      </c>
      <c r="BG501" s="31"/>
      <c r="BH501" s="31" t="e">
        <f aca="false">INDEX(Curves!$A$12:$AZ$907,$BZ501,DO501)</f>
        <v>#N/A</v>
      </c>
      <c r="BI501" s="31" t="e">
        <f aca="false">INDEX(Curves!$A$12:$AZ$907,$BZ501,DP501)</f>
        <v>#N/A</v>
      </c>
      <c r="BJ501" s="31" t="e">
        <f aca="false">INDEX(Curves!$A$12:$AZ$907,$BZ501,DQ501)</f>
        <v>#N/A</v>
      </c>
      <c r="BK501" s="0"/>
      <c r="BL501" s="0"/>
      <c r="BM501" s="51" t="n">
        <f aca="false">BM500</f>
        <v>35916</v>
      </c>
      <c r="BN501" s="51" t="n">
        <f aca="false">EOMONTH(BM501,1)</f>
        <v>35976</v>
      </c>
      <c r="BO501" s="51" t="n">
        <f aca="false">EOMONTH(BN501,1)</f>
        <v>36007</v>
      </c>
      <c r="BP501" s="51" t="n">
        <f aca="false">EOMONTH(BO501,1)</f>
        <v>36038</v>
      </c>
      <c r="BQ501" s="51" t="n">
        <f aca="false">EOMONTH(BP501,1)</f>
        <v>36068</v>
      </c>
      <c r="BR501" s="51" t="n">
        <f aca="false">EOMONTH(BQ501,1)</f>
        <v>36099</v>
      </c>
      <c r="BS501" s="51" t="n">
        <f aca="false">EOMONTH(BR501,1)</f>
        <v>36129</v>
      </c>
      <c r="BT501" s="51" t="n">
        <f aca="false">EOMONTH(BS501,1)</f>
        <v>36160</v>
      </c>
      <c r="BU501" s="51" t="n">
        <f aca="false">EOMONTH(BT501,1)</f>
        <v>36191</v>
      </c>
      <c r="BV501" s="51" t="n">
        <f aca="false">EOMONTH(BU501,1)</f>
        <v>36219</v>
      </c>
      <c r="BW501" s="51" t="n">
        <f aca="false">EOMONTH(BV501,1)</f>
        <v>36250</v>
      </c>
      <c r="BX501" s="52"/>
      <c r="BZ501" s="34" t="e">
        <f aca="false">MATCH(C501,Curves!$C$12:$C$433,0)</f>
        <v>#N/A</v>
      </c>
      <c r="CA501" s="34" t="n">
        <f aca="false">MATCH(CONCATENATE("NG ",TEXT($BM501,"mmm-yyyy")),Curves!$11:$11,0)</f>
        <v>20</v>
      </c>
      <c r="CB501" s="34" t="n">
        <f aca="false">MATCH(CONCATENATE("B ",TEXT($BM501,"mmm-yyyy")),Curves!$11:$11,0)</f>
        <v>8</v>
      </c>
      <c r="CC501" s="34" t="n">
        <f aca="false">MATCH(CONCATENATE("DISC ",TEXT($BM501,"mmm-yyyy")),Curves!$11:$11,0)</f>
        <v>32</v>
      </c>
      <c r="CD501" s="34"/>
      <c r="CE501" s="34" t="n">
        <f aca="false">MATCH(CONCATENATE("NG ",TEXT($BN501,"mmm-yyyy")),Curves!$11:$11,0)</f>
        <v>21</v>
      </c>
      <c r="CF501" s="34" t="n">
        <f aca="false">MATCH(CONCATENATE("B ",TEXT($BN501,"mmm-yyyy")),Curves!$11:$11,0)</f>
        <v>9</v>
      </c>
      <c r="CG501" s="34" t="n">
        <f aca="false">MATCH(CONCATENATE("DISC ",TEXT($BN501,"mmm-yyyy")),Curves!$11:$11,0)</f>
        <v>33</v>
      </c>
      <c r="CH501" s="34"/>
      <c r="CI501" s="34" t="n">
        <f aca="false">MATCH(CONCATENATE("NG ",TEXT($BO501,"mmm-yyyy")),Curves!$11:$11,0)</f>
        <v>22</v>
      </c>
      <c r="CJ501" s="34" t="n">
        <f aca="false">MATCH(CONCATENATE("B ",TEXT($BO501,"mmm-yyyy")),Curves!$11:$11,0)</f>
        <v>10</v>
      </c>
      <c r="CK501" s="34" t="n">
        <f aca="false">MATCH(CONCATENATE("DISC ",TEXT($BO501,"mmm-yyyy")),Curves!$11:$11,0)</f>
        <v>34</v>
      </c>
      <c r="CL501" s="34"/>
      <c r="CM501" s="34" t="n">
        <f aca="false">MATCH(CONCATENATE("NG ",TEXT($BP501,"mmm-yyyy")),Curves!$11:$11,0)</f>
        <v>23</v>
      </c>
      <c r="CN501" s="34" t="n">
        <f aca="false">MATCH(CONCATENATE("B ",TEXT($BP501,"mmm-yyyy")),Curves!$11:$11,0)</f>
        <v>11</v>
      </c>
      <c r="CO501" s="34" t="n">
        <f aca="false">MATCH(CONCATENATE("DISC ",TEXT($BP501,"mmm-yyyy")),Curves!$11:$11,0)</f>
        <v>35</v>
      </c>
      <c r="CP501" s="34"/>
      <c r="CQ501" s="34" t="n">
        <f aca="false">MATCH(CONCATENATE("NG ",TEXT($BQ501,"mmm-yyyy")),Curves!$11:$11,0)</f>
        <v>24</v>
      </c>
      <c r="CR501" s="34" t="n">
        <f aca="false">MATCH(CONCATENATE("B ",TEXT($BQ501,"mmm-yyyy")),Curves!$11:$11,0)</f>
        <v>12</v>
      </c>
      <c r="CS501" s="34" t="n">
        <f aca="false">MATCH(CONCATENATE("DISC ",TEXT($BQ501,"mmm-yyyy")),Curves!$11:$11,0)</f>
        <v>36</v>
      </c>
      <c r="CT501" s="34"/>
      <c r="CU501" s="34" t="n">
        <f aca="false">MATCH(CONCATENATE("NG ",TEXT($BR501,"mmm-yyyy")),Curves!$11:$11,0)</f>
        <v>25</v>
      </c>
      <c r="CV501" s="34" t="n">
        <f aca="false">MATCH(CONCATENATE("B ",TEXT($BR501,"mmm-yyyy")),Curves!$11:$11,0)</f>
        <v>13</v>
      </c>
      <c r="CW501" s="34" t="n">
        <f aca="false">MATCH(CONCATENATE("DISC ",TEXT($BR501,"mmm-yyyy")),Curves!$11:$11,0)</f>
        <v>37</v>
      </c>
      <c r="CX501" s="34"/>
      <c r="CY501" s="34" t="n">
        <f aca="false">MATCH(CONCATENATE("NG ",TEXT($BS501,"mmm-yyyy")),Curves!$11:$11,0)</f>
        <v>26</v>
      </c>
      <c r="CZ501" s="34" t="n">
        <f aca="false">MATCH(CONCATENATE("B ",TEXT($BS501,"mmm-yyyy")),Curves!$11:$11,0)</f>
        <v>14</v>
      </c>
      <c r="DA501" s="34" t="n">
        <f aca="false">MATCH(CONCATENATE("DISC ",TEXT($BS501,"mmm-yyyy")),Curves!$11:$11,0)</f>
        <v>38</v>
      </c>
      <c r="DB501" s="34"/>
      <c r="DC501" s="34" t="n">
        <f aca="false">MATCH(CONCATENATE("NG ",TEXT($BT501,"mmm-yyyy")),Curves!$11:$11,0)</f>
        <v>27</v>
      </c>
      <c r="DD501" s="34" t="n">
        <f aca="false">MATCH(CONCATENATE("B ",TEXT($BT501,"mmm-yyyy")),Curves!$11:$11,0)</f>
        <v>15</v>
      </c>
      <c r="DE501" s="34" t="n">
        <f aca="false">MATCH(CONCATENATE("DISC ",TEXT($BT501,"mmm-yyyy")),Curves!$11:$11,0)</f>
        <v>39</v>
      </c>
      <c r="DF501" s="34"/>
      <c r="DG501" s="34" t="n">
        <f aca="false">MATCH(CONCATENATE("NG ",TEXT($BU501,"mmm-yyyy")),Curves!$11:$11,0)</f>
        <v>28</v>
      </c>
      <c r="DH501" s="34" t="n">
        <f aca="false">MATCH(CONCATENATE("B ",TEXT($BU501,"mmm-yyyy")),Curves!$11:$11,0)</f>
        <v>16</v>
      </c>
      <c r="DI501" s="34" t="n">
        <f aca="false">MATCH(CONCATENATE("DISC ",TEXT($BU501,"mmm-yyyy")),Curves!$11:$11,0)</f>
        <v>40</v>
      </c>
      <c r="DK501" s="34" t="n">
        <f aca="false">MATCH(CONCATENATE("NG ",TEXT($BV501,"mmm-yyyy")),Curves!$11:$11,0)</f>
        <v>29</v>
      </c>
      <c r="DL501" s="34" t="n">
        <f aca="false">MATCH(CONCATENATE("B ",TEXT($BV501,"mmm-yyyy")),Curves!$11:$11,0)</f>
        <v>17</v>
      </c>
      <c r="DM501" s="34" t="n">
        <f aca="false">MATCH(CONCATENATE("DISC ",TEXT($BV501,"mmm-yyyy")),Curves!$11:$11,0)</f>
        <v>41</v>
      </c>
      <c r="DO501" s="34" t="n">
        <f aca="false">MATCH(CONCATENATE("NG ",TEXT($BW501,"mmm-yyyy")),Curves!$11:$11,0)</f>
        <v>30</v>
      </c>
      <c r="DP501" s="34" t="n">
        <f aca="false">MATCH(CONCATENATE("B ",TEXT($BW501,"mmm-yyyy")),Curves!$11:$11,0)</f>
        <v>18</v>
      </c>
      <c r="DQ501" s="34" t="n">
        <f aca="false">MATCH(CONCATENATE("DISC ",TEXT($BW501,"mmm-yyyy")),Curves!$11:$11,0)</f>
        <v>42</v>
      </c>
    </row>
    <row r="502" customFormat="false" ht="12.75" hidden="false" customHeight="false" outlineLevel="0" collapsed="false">
      <c r="B502" s="26" t="str">
        <f aca="false">IF(C502&lt;&gt;"",IF(C502&gt;=(WORKDAY(EOMONTH(C502,0)+1,-2)),EOMONTH(EOMONTH(C502,0)+1,0)+1,EOMONTH(C502,0)+1),"")</f>
        <v/>
      </c>
      <c r="C502" s="45" t="str">
        <f aca="false">IF(Curves!C511&lt;&gt;"",Curves!C511,"")</f>
        <v/>
      </c>
      <c r="D502" s="46"/>
      <c r="E502" s="47" t="e">
        <f aca="false">(T502+U502)*V502</f>
        <v>#N/A</v>
      </c>
      <c r="F502" s="47" t="e">
        <f aca="false">(X502+Y502)*Z502</f>
        <v>#N/A</v>
      </c>
      <c r="G502" s="47" t="e">
        <f aca="false">(AB502+AC502)*AD502</f>
        <v>#N/A</v>
      </c>
      <c r="H502" s="47" t="e">
        <f aca="false">(AF502+AG502)*AH502</f>
        <v>#N/A</v>
      </c>
      <c r="I502" s="47" t="e">
        <f aca="false">(AJ502+AK502)*AL502</f>
        <v>#N/A</v>
      </c>
      <c r="J502" s="47" t="e">
        <f aca="false">(AN502+AO502)*AP502</f>
        <v>#N/A</v>
      </c>
      <c r="K502" s="47" t="e">
        <f aca="false">(AR502+AS502)*AT502</f>
        <v>#N/A</v>
      </c>
      <c r="L502" s="47" t="e">
        <f aca="false">(AV502+AW502)*AX502</f>
        <v>#N/A</v>
      </c>
      <c r="M502" s="47" t="e">
        <f aca="false">(AZ502+BA502)*BB502</f>
        <v>#N/A</v>
      </c>
      <c r="N502" s="47" t="e">
        <f aca="false">(BD502+BE502)*BF502</f>
        <v>#N/A</v>
      </c>
      <c r="O502" s="48" t="e">
        <f aca="false">(BH502+BI502)*BJ502</f>
        <v>#N/A</v>
      </c>
      <c r="P502" s="49" t="e">
        <f aca="false">MAX(E502:O502)</f>
        <v>#N/A</v>
      </c>
      <c r="Q502" s="49" t="e">
        <f aca="false">MIN(O502)</f>
        <v>#N/A</v>
      </c>
      <c r="R502" s="50" t="e">
        <f aca="false">P502-Q502</f>
        <v>#N/A</v>
      </c>
      <c r="T502" s="31" t="e">
        <f aca="false">INDEX(Curves!$A$12:$AZ$907,$BZ502,CA502)</f>
        <v>#N/A</v>
      </c>
      <c r="U502" s="31" t="e">
        <f aca="false">INDEX(Curves!$A$12:$AZ$907,$BZ502,CB502)</f>
        <v>#N/A</v>
      </c>
      <c r="V502" s="31" t="e">
        <f aca="false">INDEX(Curves!$A$12:$AZ$907,$BZ502,CC502)</f>
        <v>#N/A</v>
      </c>
      <c r="W502" s="31"/>
      <c r="X502" s="31" t="e">
        <f aca="false">INDEX(Curves!$A$12:$AZ$907,$BZ502,CE502)</f>
        <v>#N/A</v>
      </c>
      <c r="Y502" s="31" t="e">
        <f aca="false">INDEX(Curves!$A$12:$AZ$907,$BZ502,CF502)</f>
        <v>#N/A</v>
      </c>
      <c r="Z502" s="31" t="e">
        <f aca="false">INDEX(Curves!$A$12:$AZ$907,$BZ502,CG502)</f>
        <v>#N/A</v>
      </c>
      <c r="AA502" s="31"/>
      <c r="AB502" s="31" t="e">
        <f aca="false">INDEX(Curves!$A$12:$AZ$907,$BZ502,CI502)</f>
        <v>#N/A</v>
      </c>
      <c r="AC502" s="31" t="e">
        <f aca="false">INDEX(Curves!$A$12:$AZ$907,$BZ502,CJ502)</f>
        <v>#N/A</v>
      </c>
      <c r="AD502" s="31" t="e">
        <f aca="false">INDEX(Curves!$A$12:$AZ$907,$BZ502,CK502)</f>
        <v>#N/A</v>
      </c>
      <c r="AE502" s="31"/>
      <c r="AF502" s="31" t="e">
        <f aca="false">INDEX(Curves!$A$12:$AZ$907,$BZ502,CM502)</f>
        <v>#N/A</v>
      </c>
      <c r="AG502" s="31" t="e">
        <f aca="false">INDEX(Curves!$A$12:$AZ$907,$BZ502,CN502)</f>
        <v>#N/A</v>
      </c>
      <c r="AH502" s="31" t="e">
        <f aca="false">INDEX(Curves!$A$12:$AZ$907,$BZ502,CO502)</f>
        <v>#N/A</v>
      </c>
      <c r="AI502" s="31"/>
      <c r="AJ502" s="31" t="e">
        <f aca="false">INDEX(Curves!$A$12:$AZ$907,$BZ502,CQ502)</f>
        <v>#N/A</v>
      </c>
      <c r="AK502" s="31" t="e">
        <f aca="false">INDEX(Curves!$A$12:$AZ$907,$BZ502,CR502)</f>
        <v>#N/A</v>
      </c>
      <c r="AL502" s="31" t="e">
        <f aca="false">INDEX(Curves!$A$12:$AZ$907,$BZ502,CS502)</f>
        <v>#N/A</v>
      </c>
      <c r="AM502" s="31"/>
      <c r="AN502" s="31" t="e">
        <f aca="false">INDEX(Curves!$A$12:$AZ$907,$BZ502,CU502)</f>
        <v>#N/A</v>
      </c>
      <c r="AO502" s="31" t="e">
        <f aca="false">INDEX(Curves!$A$12:$AZ$907,$BZ502,CV502)</f>
        <v>#N/A</v>
      </c>
      <c r="AP502" s="31" t="e">
        <f aca="false">INDEX(Curves!$A$12:$AZ$907,$BZ502,CW502)</f>
        <v>#N/A</v>
      </c>
      <c r="AQ502" s="31"/>
      <c r="AR502" s="31" t="e">
        <f aca="false">INDEX(Curves!$A$12:$AZ$907,$BZ502,CY502)</f>
        <v>#N/A</v>
      </c>
      <c r="AS502" s="31" t="e">
        <f aca="false">INDEX(Curves!$A$12:$AZ$907,$BZ502,CZ502)</f>
        <v>#N/A</v>
      </c>
      <c r="AT502" s="31" t="e">
        <f aca="false">INDEX(Curves!$A$12:$AZ$907,$BZ502,DA502)</f>
        <v>#N/A</v>
      </c>
      <c r="AU502" s="31"/>
      <c r="AV502" s="31" t="e">
        <f aca="false">INDEX(Curves!$A$12:$AZ$907,$BZ502,DC502)</f>
        <v>#N/A</v>
      </c>
      <c r="AW502" s="31" t="e">
        <f aca="false">INDEX(Curves!$A$12:$AZ$907,$BZ502,DD502)</f>
        <v>#N/A</v>
      </c>
      <c r="AX502" s="31" t="e">
        <f aca="false">INDEX(Curves!$A$12:$AZ$907,$BZ502,DE502)</f>
        <v>#N/A</v>
      </c>
      <c r="AY502" s="31"/>
      <c r="AZ502" s="31" t="e">
        <f aca="false">INDEX(Curves!$A$12:$AZ$907,$BZ502,DG502)</f>
        <v>#N/A</v>
      </c>
      <c r="BA502" s="31" t="e">
        <f aca="false">INDEX(Curves!$A$12:$AZ$907,$BZ502,DH502)</f>
        <v>#N/A</v>
      </c>
      <c r="BB502" s="31" t="e">
        <f aca="false">INDEX(Curves!$A$12:$AZ$907,$BZ502,DI502)</f>
        <v>#N/A</v>
      </c>
      <c r="BC502" s="31"/>
      <c r="BD502" s="31" t="e">
        <f aca="false">INDEX(Curves!$A$12:$AZ$907,$BZ502,DK502)</f>
        <v>#N/A</v>
      </c>
      <c r="BE502" s="31" t="e">
        <f aca="false">INDEX(Curves!$A$12:$AZ$907,$BZ502,DL502)</f>
        <v>#N/A</v>
      </c>
      <c r="BF502" s="31" t="e">
        <f aca="false">INDEX(Curves!$A$12:$AZ$907,$BZ502,DM502)</f>
        <v>#N/A</v>
      </c>
      <c r="BG502" s="31"/>
      <c r="BH502" s="31" t="e">
        <f aca="false">INDEX(Curves!$A$12:$AZ$907,$BZ502,DO502)</f>
        <v>#N/A</v>
      </c>
      <c r="BI502" s="31" t="e">
        <f aca="false">INDEX(Curves!$A$12:$AZ$907,$BZ502,DP502)</f>
        <v>#N/A</v>
      </c>
      <c r="BJ502" s="31" t="e">
        <f aca="false">INDEX(Curves!$A$12:$AZ$907,$BZ502,DQ502)</f>
        <v>#N/A</v>
      </c>
      <c r="BK502" s="0"/>
      <c r="BL502" s="0"/>
      <c r="BM502" s="51" t="n">
        <f aca="false">BM501</f>
        <v>35916</v>
      </c>
      <c r="BN502" s="51" t="n">
        <f aca="false">EOMONTH(BM502,1)</f>
        <v>35976</v>
      </c>
      <c r="BO502" s="51" t="n">
        <f aca="false">EOMONTH(BN502,1)</f>
        <v>36007</v>
      </c>
      <c r="BP502" s="51" t="n">
        <f aca="false">EOMONTH(BO502,1)</f>
        <v>36038</v>
      </c>
      <c r="BQ502" s="51" t="n">
        <f aca="false">EOMONTH(BP502,1)</f>
        <v>36068</v>
      </c>
      <c r="BR502" s="51" t="n">
        <f aca="false">EOMONTH(BQ502,1)</f>
        <v>36099</v>
      </c>
      <c r="BS502" s="51" t="n">
        <f aca="false">EOMONTH(BR502,1)</f>
        <v>36129</v>
      </c>
      <c r="BT502" s="51" t="n">
        <f aca="false">EOMONTH(BS502,1)</f>
        <v>36160</v>
      </c>
      <c r="BU502" s="51" t="n">
        <f aca="false">EOMONTH(BT502,1)</f>
        <v>36191</v>
      </c>
      <c r="BV502" s="51" t="n">
        <f aca="false">EOMONTH(BU502,1)</f>
        <v>36219</v>
      </c>
      <c r="BW502" s="51" t="n">
        <f aca="false">EOMONTH(BV502,1)</f>
        <v>36250</v>
      </c>
      <c r="BX502" s="52"/>
      <c r="BZ502" s="34" t="e">
        <f aca="false">MATCH(C502,Curves!$C$12:$C$433,0)</f>
        <v>#N/A</v>
      </c>
      <c r="CA502" s="34" t="n">
        <f aca="false">MATCH(CONCATENATE("NG ",TEXT($BM502,"mmm-yyyy")),Curves!$11:$11,0)</f>
        <v>20</v>
      </c>
      <c r="CB502" s="34" t="n">
        <f aca="false">MATCH(CONCATENATE("B ",TEXT($BM502,"mmm-yyyy")),Curves!$11:$11,0)</f>
        <v>8</v>
      </c>
      <c r="CC502" s="34" t="n">
        <f aca="false">MATCH(CONCATENATE("DISC ",TEXT($BM502,"mmm-yyyy")),Curves!$11:$11,0)</f>
        <v>32</v>
      </c>
      <c r="CD502" s="34"/>
      <c r="CE502" s="34" t="n">
        <f aca="false">MATCH(CONCATENATE("NG ",TEXT($BN502,"mmm-yyyy")),Curves!$11:$11,0)</f>
        <v>21</v>
      </c>
      <c r="CF502" s="34" t="n">
        <f aca="false">MATCH(CONCATENATE("B ",TEXT($BN502,"mmm-yyyy")),Curves!$11:$11,0)</f>
        <v>9</v>
      </c>
      <c r="CG502" s="34" t="n">
        <f aca="false">MATCH(CONCATENATE("DISC ",TEXT($BN502,"mmm-yyyy")),Curves!$11:$11,0)</f>
        <v>33</v>
      </c>
      <c r="CH502" s="34"/>
      <c r="CI502" s="34" t="n">
        <f aca="false">MATCH(CONCATENATE("NG ",TEXT($BO502,"mmm-yyyy")),Curves!$11:$11,0)</f>
        <v>22</v>
      </c>
      <c r="CJ502" s="34" t="n">
        <f aca="false">MATCH(CONCATENATE("B ",TEXT($BO502,"mmm-yyyy")),Curves!$11:$11,0)</f>
        <v>10</v>
      </c>
      <c r="CK502" s="34" t="n">
        <f aca="false">MATCH(CONCATENATE("DISC ",TEXT($BO502,"mmm-yyyy")),Curves!$11:$11,0)</f>
        <v>34</v>
      </c>
      <c r="CL502" s="34"/>
      <c r="CM502" s="34" t="n">
        <f aca="false">MATCH(CONCATENATE("NG ",TEXT($BP502,"mmm-yyyy")),Curves!$11:$11,0)</f>
        <v>23</v>
      </c>
      <c r="CN502" s="34" t="n">
        <f aca="false">MATCH(CONCATENATE("B ",TEXT($BP502,"mmm-yyyy")),Curves!$11:$11,0)</f>
        <v>11</v>
      </c>
      <c r="CO502" s="34" t="n">
        <f aca="false">MATCH(CONCATENATE("DISC ",TEXT($BP502,"mmm-yyyy")),Curves!$11:$11,0)</f>
        <v>35</v>
      </c>
      <c r="CP502" s="34"/>
      <c r="CQ502" s="34" t="n">
        <f aca="false">MATCH(CONCATENATE("NG ",TEXT($BQ502,"mmm-yyyy")),Curves!$11:$11,0)</f>
        <v>24</v>
      </c>
      <c r="CR502" s="34" t="n">
        <f aca="false">MATCH(CONCATENATE("B ",TEXT($BQ502,"mmm-yyyy")),Curves!$11:$11,0)</f>
        <v>12</v>
      </c>
      <c r="CS502" s="34" t="n">
        <f aca="false">MATCH(CONCATENATE("DISC ",TEXT($BQ502,"mmm-yyyy")),Curves!$11:$11,0)</f>
        <v>36</v>
      </c>
      <c r="CT502" s="34"/>
      <c r="CU502" s="34" t="n">
        <f aca="false">MATCH(CONCATENATE("NG ",TEXT($BR502,"mmm-yyyy")),Curves!$11:$11,0)</f>
        <v>25</v>
      </c>
      <c r="CV502" s="34" t="n">
        <f aca="false">MATCH(CONCATENATE("B ",TEXT($BR502,"mmm-yyyy")),Curves!$11:$11,0)</f>
        <v>13</v>
      </c>
      <c r="CW502" s="34" t="n">
        <f aca="false">MATCH(CONCATENATE("DISC ",TEXT($BR502,"mmm-yyyy")),Curves!$11:$11,0)</f>
        <v>37</v>
      </c>
      <c r="CX502" s="34"/>
      <c r="CY502" s="34" t="n">
        <f aca="false">MATCH(CONCATENATE("NG ",TEXT($BS502,"mmm-yyyy")),Curves!$11:$11,0)</f>
        <v>26</v>
      </c>
      <c r="CZ502" s="34" t="n">
        <f aca="false">MATCH(CONCATENATE("B ",TEXT($BS502,"mmm-yyyy")),Curves!$11:$11,0)</f>
        <v>14</v>
      </c>
      <c r="DA502" s="34" t="n">
        <f aca="false">MATCH(CONCATENATE("DISC ",TEXT($BS502,"mmm-yyyy")),Curves!$11:$11,0)</f>
        <v>38</v>
      </c>
      <c r="DB502" s="34"/>
      <c r="DC502" s="34" t="n">
        <f aca="false">MATCH(CONCATENATE("NG ",TEXT($BT502,"mmm-yyyy")),Curves!$11:$11,0)</f>
        <v>27</v>
      </c>
      <c r="DD502" s="34" t="n">
        <f aca="false">MATCH(CONCATENATE("B ",TEXT($BT502,"mmm-yyyy")),Curves!$11:$11,0)</f>
        <v>15</v>
      </c>
      <c r="DE502" s="34" t="n">
        <f aca="false">MATCH(CONCATENATE("DISC ",TEXT($BT502,"mmm-yyyy")),Curves!$11:$11,0)</f>
        <v>39</v>
      </c>
      <c r="DF502" s="34"/>
      <c r="DG502" s="34" t="n">
        <f aca="false">MATCH(CONCATENATE("NG ",TEXT($BU502,"mmm-yyyy")),Curves!$11:$11,0)</f>
        <v>28</v>
      </c>
      <c r="DH502" s="34" t="n">
        <f aca="false">MATCH(CONCATENATE("B ",TEXT($BU502,"mmm-yyyy")),Curves!$11:$11,0)</f>
        <v>16</v>
      </c>
      <c r="DI502" s="34" t="n">
        <f aca="false">MATCH(CONCATENATE("DISC ",TEXT($BU502,"mmm-yyyy")),Curves!$11:$11,0)</f>
        <v>40</v>
      </c>
      <c r="DK502" s="34" t="n">
        <f aca="false">MATCH(CONCATENATE("NG ",TEXT($BV502,"mmm-yyyy")),Curves!$11:$11,0)</f>
        <v>29</v>
      </c>
      <c r="DL502" s="34" t="n">
        <f aca="false">MATCH(CONCATENATE("B ",TEXT($BV502,"mmm-yyyy")),Curves!$11:$11,0)</f>
        <v>17</v>
      </c>
      <c r="DM502" s="34" t="n">
        <f aca="false">MATCH(CONCATENATE("DISC ",TEXT($BV502,"mmm-yyyy")),Curves!$11:$11,0)</f>
        <v>41</v>
      </c>
      <c r="DO502" s="34" t="n">
        <f aca="false">MATCH(CONCATENATE("NG ",TEXT($BW502,"mmm-yyyy")),Curves!$11:$11,0)</f>
        <v>30</v>
      </c>
      <c r="DP502" s="34" t="n">
        <f aca="false">MATCH(CONCATENATE("B ",TEXT($BW502,"mmm-yyyy")),Curves!$11:$11,0)</f>
        <v>18</v>
      </c>
      <c r="DQ502" s="34" t="n">
        <f aca="false">MATCH(CONCATENATE("DISC ",TEXT($BW502,"mmm-yyyy")),Curves!$11:$11,0)</f>
        <v>42</v>
      </c>
    </row>
    <row r="503" customFormat="false" ht="12.75" hidden="false" customHeight="false" outlineLevel="0" collapsed="false">
      <c r="B503" s="26" t="str">
        <f aca="false">IF(C503&lt;&gt;"",IF(C503&gt;=(WORKDAY(EOMONTH(C503,0)+1,-2)),EOMONTH(EOMONTH(C503,0)+1,0)+1,EOMONTH(C503,0)+1),"")</f>
        <v/>
      </c>
      <c r="C503" s="45" t="str">
        <f aca="false">IF(Curves!C512&lt;&gt;"",Curves!C512,"")</f>
        <v/>
      </c>
      <c r="D503" s="46"/>
      <c r="E503" s="47" t="e">
        <f aca="false">(T503+U503)*V503</f>
        <v>#N/A</v>
      </c>
      <c r="F503" s="47" t="e">
        <f aca="false">(X503+Y503)*Z503</f>
        <v>#N/A</v>
      </c>
      <c r="G503" s="47" t="e">
        <f aca="false">(AB503+AC503)*AD503</f>
        <v>#N/A</v>
      </c>
      <c r="H503" s="47" t="e">
        <f aca="false">(AF503+AG503)*AH503</f>
        <v>#N/A</v>
      </c>
      <c r="I503" s="47" t="e">
        <f aca="false">(AJ503+AK503)*AL503</f>
        <v>#N/A</v>
      </c>
      <c r="J503" s="47" t="e">
        <f aca="false">(AN503+AO503)*AP503</f>
        <v>#N/A</v>
      </c>
      <c r="K503" s="47" t="e">
        <f aca="false">(AR503+AS503)*AT503</f>
        <v>#N/A</v>
      </c>
      <c r="L503" s="47" t="e">
        <f aca="false">(AV503+AW503)*AX503</f>
        <v>#N/A</v>
      </c>
      <c r="M503" s="47" t="e">
        <f aca="false">(AZ503+BA503)*BB503</f>
        <v>#N/A</v>
      </c>
      <c r="N503" s="47" t="e">
        <f aca="false">(BD503+BE503)*BF503</f>
        <v>#N/A</v>
      </c>
      <c r="O503" s="48" t="e">
        <f aca="false">(BH503+BI503)*BJ503</f>
        <v>#N/A</v>
      </c>
      <c r="P503" s="49" t="e">
        <f aca="false">MAX(E503:O503)</f>
        <v>#N/A</v>
      </c>
      <c r="Q503" s="49" t="e">
        <f aca="false">MIN(O503)</f>
        <v>#N/A</v>
      </c>
      <c r="R503" s="50" t="e">
        <f aca="false">P503-Q503</f>
        <v>#N/A</v>
      </c>
      <c r="T503" s="31" t="e">
        <f aca="false">INDEX(Curves!$A$12:$AZ$907,$BZ503,CA503)</f>
        <v>#N/A</v>
      </c>
      <c r="U503" s="31" t="e">
        <f aca="false">INDEX(Curves!$A$12:$AZ$907,$BZ503,CB503)</f>
        <v>#N/A</v>
      </c>
      <c r="V503" s="31" t="e">
        <f aca="false">INDEX(Curves!$A$12:$AZ$907,$BZ503,CC503)</f>
        <v>#N/A</v>
      </c>
      <c r="W503" s="31"/>
      <c r="X503" s="31" t="e">
        <f aca="false">INDEX(Curves!$A$12:$AZ$907,$BZ503,CE503)</f>
        <v>#N/A</v>
      </c>
      <c r="Y503" s="31" t="e">
        <f aca="false">INDEX(Curves!$A$12:$AZ$907,$BZ503,CF503)</f>
        <v>#N/A</v>
      </c>
      <c r="Z503" s="31" t="e">
        <f aca="false">INDEX(Curves!$A$12:$AZ$907,$BZ503,CG503)</f>
        <v>#N/A</v>
      </c>
      <c r="AA503" s="31"/>
      <c r="AB503" s="31" t="e">
        <f aca="false">INDEX(Curves!$A$12:$AZ$907,$BZ503,CI503)</f>
        <v>#N/A</v>
      </c>
      <c r="AC503" s="31" t="e">
        <f aca="false">INDEX(Curves!$A$12:$AZ$907,$BZ503,CJ503)</f>
        <v>#N/A</v>
      </c>
      <c r="AD503" s="31" t="e">
        <f aca="false">INDEX(Curves!$A$12:$AZ$907,$BZ503,CK503)</f>
        <v>#N/A</v>
      </c>
      <c r="AE503" s="31"/>
      <c r="AF503" s="31" t="e">
        <f aca="false">INDEX(Curves!$A$12:$AZ$907,$BZ503,CM503)</f>
        <v>#N/A</v>
      </c>
      <c r="AG503" s="31" t="e">
        <f aca="false">INDEX(Curves!$A$12:$AZ$907,$BZ503,CN503)</f>
        <v>#N/A</v>
      </c>
      <c r="AH503" s="31" t="e">
        <f aca="false">INDEX(Curves!$A$12:$AZ$907,$BZ503,CO503)</f>
        <v>#N/A</v>
      </c>
      <c r="AI503" s="31"/>
      <c r="AJ503" s="31" t="e">
        <f aca="false">INDEX(Curves!$A$12:$AZ$907,$BZ503,CQ503)</f>
        <v>#N/A</v>
      </c>
      <c r="AK503" s="31" t="e">
        <f aca="false">INDEX(Curves!$A$12:$AZ$907,$BZ503,CR503)</f>
        <v>#N/A</v>
      </c>
      <c r="AL503" s="31" t="e">
        <f aca="false">INDEX(Curves!$A$12:$AZ$907,$BZ503,CS503)</f>
        <v>#N/A</v>
      </c>
      <c r="AM503" s="31"/>
      <c r="AN503" s="31" t="e">
        <f aca="false">INDEX(Curves!$A$12:$AZ$907,$BZ503,CU503)</f>
        <v>#N/A</v>
      </c>
      <c r="AO503" s="31" t="e">
        <f aca="false">INDEX(Curves!$A$12:$AZ$907,$BZ503,CV503)</f>
        <v>#N/A</v>
      </c>
      <c r="AP503" s="31" t="e">
        <f aca="false">INDEX(Curves!$A$12:$AZ$907,$BZ503,CW503)</f>
        <v>#N/A</v>
      </c>
      <c r="AQ503" s="31"/>
      <c r="AR503" s="31" t="e">
        <f aca="false">INDEX(Curves!$A$12:$AZ$907,$BZ503,CY503)</f>
        <v>#N/A</v>
      </c>
      <c r="AS503" s="31" t="e">
        <f aca="false">INDEX(Curves!$A$12:$AZ$907,$BZ503,CZ503)</f>
        <v>#N/A</v>
      </c>
      <c r="AT503" s="31" t="e">
        <f aca="false">INDEX(Curves!$A$12:$AZ$907,$BZ503,DA503)</f>
        <v>#N/A</v>
      </c>
      <c r="AU503" s="31"/>
      <c r="AV503" s="31" t="e">
        <f aca="false">INDEX(Curves!$A$12:$AZ$907,$BZ503,DC503)</f>
        <v>#N/A</v>
      </c>
      <c r="AW503" s="31" t="e">
        <f aca="false">INDEX(Curves!$A$12:$AZ$907,$BZ503,DD503)</f>
        <v>#N/A</v>
      </c>
      <c r="AX503" s="31" t="e">
        <f aca="false">INDEX(Curves!$A$12:$AZ$907,$BZ503,DE503)</f>
        <v>#N/A</v>
      </c>
      <c r="AY503" s="31"/>
      <c r="AZ503" s="31" t="e">
        <f aca="false">INDEX(Curves!$A$12:$AZ$907,$BZ503,DG503)</f>
        <v>#N/A</v>
      </c>
      <c r="BA503" s="31" t="e">
        <f aca="false">INDEX(Curves!$A$12:$AZ$907,$BZ503,DH503)</f>
        <v>#N/A</v>
      </c>
      <c r="BB503" s="31" t="e">
        <f aca="false">INDEX(Curves!$A$12:$AZ$907,$BZ503,DI503)</f>
        <v>#N/A</v>
      </c>
      <c r="BC503" s="31"/>
      <c r="BD503" s="31" t="e">
        <f aca="false">INDEX(Curves!$A$12:$AZ$907,$BZ503,DK503)</f>
        <v>#N/A</v>
      </c>
      <c r="BE503" s="31" t="e">
        <f aca="false">INDEX(Curves!$A$12:$AZ$907,$BZ503,DL503)</f>
        <v>#N/A</v>
      </c>
      <c r="BF503" s="31" t="e">
        <f aca="false">INDEX(Curves!$A$12:$AZ$907,$BZ503,DM503)</f>
        <v>#N/A</v>
      </c>
      <c r="BG503" s="31"/>
      <c r="BH503" s="31" t="e">
        <f aca="false">INDEX(Curves!$A$12:$AZ$907,$BZ503,DO503)</f>
        <v>#N/A</v>
      </c>
      <c r="BI503" s="31" t="e">
        <f aca="false">INDEX(Curves!$A$12:$AZ$907,$BZ503,DP503)</f>
        <v>#N/A</v>
      </c>
      <c r="BJ503" s="31" t="e">
        <f aca="false">INDEX(Curves!$A$12:$AZ$907,$BZ503,DQ503)</f>
        <v>#N/A</v>
      </c>
      <c r="BK503" s="0"/>
      <c r="BL503" s="0"/>
      <c r="BM503" s="51" t="n">
        <f aca="false">BM502</f>
        <v>35916</v>
      </c>
      <c r="BN503" s="51" t="n">
        <f aca="false">EOMONTH(BM503,1)</f>
        <v>35976</v>
      </c>
      <c r="BO503" s="51" t="n">
        <f aca="false">EOMONTH(BN503,1)</f>
        <v>36007</v>
      </c>
      <c r="BP503" s="51" t="n">
        <f aca="false">EOMONTH(BO503,1)</f>
        <v>36038</v>
      </c>
      <c r="BQ503" s="51" t="n">
        <f aca="false">EOMONTH(BP503,1)</f>
        <v>36068</v>
      </c>
      <c r="BR503" s="51" t="n">
        <f aca="false">EOMONTH(BQ503,1)</f>
        <v>36099</v>
      </c>
      <c r="BS503" s="51" t="n">
        <f aca="false">EOMONTH(BR503,1)</f>
        <v>36129</v>
      </c>
      <c r="BT503" s="51" t="n">
        <f aca="false">EOMONTH(BS503,1)</f>
        <v>36160</v>
      </c>
      <c r="BU503" s="51" t="n">
        <f aca="false">EOMONTH(BT503,1)</f>
        <v>36191</v>
      </c>
      <c r="BV503" s="51" t="n">
        <f aca="false">EOMONTH(BU503,1)</f>
        <v>36219</v>
      </c>
      <c r="BW503" s="51" t="n">
        <f aca="false">EOMONTH(BV503,1)</f>
        <v>36250</v>
      </c>
      <c r="BX503" s="52"/>
      <c r="BZ503" s="34" t="e">
        <f aca="false">MATCH(C503,Curves!$C$12:$C$433,0)</f>
        <v>#N/A</v>
      </c>
      <c r="CA503" s="34" t="n">
        <f aca="false">MATCH(CONCATENATE("NG ",TEXT($BM503,"mmm-yyyy")),Curves!$11:$11,0)</f>
        <v>20</v>
      </c>
      <c r="CB503" s="34" t="n">
        <f aca="false">MATCH(CONCATENATE("B ",TEXT($BM503,"mmm-yyyy")),Curves!$11:$11,0)</f>
        <v>8</v>
      </c>
      <c r="CC503" s="34" t="n">
        <f aca="false">MATCH(CONCATENATE("DISC ",TEXT($BM503,"mmm-yyyy")),Curves!$11:$11,0)</f>
        <v>32</v>
      </c>
      <c r="CD503" s="34"/>
      <c r="CE503" s="34" t="n">
        <f aca="false">MATCH(CONCATENATE("NG ",TEXT($BN503,"mmm-yyyy")),Curves!$11:$11,0)</f>
        <v>21</v>
      </c>
      <c r="CF503" s="34" t="n">
        <f aca="false">MATCH(CONCATENATE("B ",TEXT($BN503,"mmm-yyyy")),Curves!$11:$11,0)</f>
        <v>9</v>
      </c>
      <c r="CG503" s="34" t="n">
        <f aca="false">MATCH(CONCATENATE("DISC ",TEXT($BN503,"mmm-yyyy")),Curves!$11:$11,0)</f>
        <v>33</v>
      </c>
      <c r="CH503" s="34"/>
      <c r="CI503" s="34" t="n">
        <f aca="false">MATCH(CONCATENATE("NG ",TEXT($BO503,"mmm-yyyy")),Curves!$11:$11,0)</f>
        <v>22</v>
      </c>
      <c r="CJ503" s="34" t="n">
        <f aca="false">MATCH(CONCATENATE("B ",TEXT($BO503,"mmm-yyyy")),Curves!$11:$11,0)</f>
        <v>10</v>
      </c>
      <c r="CK503" s="34" t="n">
        <f aca="false">MATCH(CONCATENATE("DISC ",TEXT($BO503,"mmm-yyyy")),Curves!$11:$11,0)</f>
        <v>34</v>
      </c>
      <c r="CL503" s="34"/>
      <c r="CM503" s="34" t="n">
        <f aca="false">MATCH(CONCATENATE("NG ",TEXT($BP503,"mmm-yyyy")),Curves!$11:$11,0)</f>
        <v>23</v>
      </c>
      <c r="CN503" s="34" t="n">
        <f aca="false">MATCH(CONCATENATE("B ",TEXT($BP503,"mmm-yyyy")),Curves!$11:$11,0)</f>
        <v>11</v>
      </c>
      <c r="CO503" s="34" t="n">
        <f aca="false">MATCH(CONCATENATE("DISC ",TEXT($BP503,"mmm-yyyy")),Curves!$11:$11,0)</f>
        <v>35</v>
      </c>
      <c r="CP503" s="34"/>
      <c r="CQ503" s="34" t="n">
        <f aca="false">MATCH(CONCATENATE("NG ",TEXT($BQ503,"mmm-yyyy")),Curves!$11:$11,0)</f>
        <v>24</v>
      </c>
      <c r="CR503" s="34" t="n">
        <f aca="false">MATCH(CONCATENATE("B ",TEXT($BQ503,"mmm-yyyy")),Curves!$11:$11,0)</f>
        <v>12</v>
      </c>
      <c r="CS503" s="34" t="n">
        <f aca="false">MATCH(CONCATENATE("DISC ",TEXT($BQ503,"mmm-yyyy")),Curves!$11:$11,0)</f>
        <v>36</v>
      </c>
      <c r="CT503" s="34"/>
      <c r="CU503" s="34" t="n">
        <f aca="false">MATCH(CONCATENATE("NG ",TEXT($BR503,"mmm-yyyy")),Curves!$11:$11,0)</f>
        <v>25</v>
      </c>
      <c r="CV503" s="34" t="n">
        <f aca="false">MATCH(CONCATENATE("B ",TEXT($BR503,"mmm-yyyy")),Curves!$11:$11,0)</f>
        <v>13</v>
      </c>
      <c r="CW503" s="34" t="n">
        <f aca="false">MATCH(CONCATENATE("DISC ",TEXT($BR503,"mmm-yyyy")),Curves!$11:$11,0)</f>
        <v>37</v>
      </c>
      <c r="CX503" s="34"/>
      <c r="CY503" s="34" t="n">
        <f aca="false">MATCH(CONCATENATE("NG ",TEXT($BS503,"mmm-yyyy")),Curves!$11:$11,0)</f>
        <v>26</v>
      </c>
      <c r="CZ503" s="34" t="n">
        <f aca="false">MATCH(CONCATENATE("B ",TEXT($BS503,"mmm-yyyy")),Curves!$11:$11,0)</f>
        <v>14</v>
      </c>
      <c r="DA503" s="34" t="n">
        <f aca="false">MATCH(CONCATENATE("DISC ",TEXT($BS503,"mmm-yyyy")),Curves!$11:$11,0)</f>
        <v>38</v>
      </c>
      <c r="DB503" s="34"/>
      <c r="DC503" s="34" t="n">
        <f aca="false">MATCH(CONCATENATE("NG ",TEXT($BT503,"mmm-yyyy")),Curves!$11:$11,0)</f>
        <v>27</v>
      </c>
      <c r="DD503" s="34" t="n">
        <f aca="false">MATCH(CONCATENATE("B ",TEXT($BT503,"mmm-yyyy")),Curves!$11:$11,0)</f>
        <v>15</v>
      </c>
      <c r="DE503" s="34" t="n">
        <f aca="false">MATCH(CONCATENATE("DISC ",TEXT($BT503,"mmm-yyyy")),Curves!$11:$11,0)</f>
        <v>39</v>
      </c>
      <c r="DF503" s="34"/>
      <c r="DG503" s="34" t="n">
        <f aca="false">MATCH(CONCATENATE("NG ",TEXT($BU503,"mmm-yyyy")),Curves!$11:$11,0)</f>
        <v>28</v>
      </c>
      <c r="DH503" s="34" t="n">
        <f aca="false">MATCH(CONCATENATE("B ",TEXT($BU503,"mmm-yyyy")),Curves!$11:$11,0)</f>
        <v>16</v>
      </c>
      <c r="DI503" s="34" t="n">
        <f aca="false">MATCH(CONCATENATE("DISC ",TEXT($BU503,"mmm-yyyy")),Curves!$11:$11,0)</f>
        <v>40</v>
      </c>
      <c r="DK503" s="34" t="n">
        <f aca="false">MATCH(CONCATENATE("NG ",TEXT($BV503,"mmm-yyyy")),Curves!$11:$11,0)</f>
        <v>29</v>
      </c>
      <c r="DL503" s="34" t="n">
        <f aca="false">MATCH(CONCATENATE("B ",TEXT($BV503,"mmm-yyyy")),Curves!$11:$11,0)</f>
        <v>17</v>
      </c>
      <c r="DM503" s="34" t="n">
        <f aca="false">MATCH(CONCATENATE("DISC ",TEXT($BV503,"mmm-yyyy")),Curves!$11:$11,0)</f>
        <v>41</v>
      </c>
      <c r="DO503" s="34" t="n">
        <f aca="false">MATCH(CONCATENATE("NG ",TEXT($BW503,"mmm-yyyy")),Curves!$11:$11,0)</f>
        <v>30</v>
      </c>
      <c r="DP503" s="34" t="n">
        <f aca="false">MATCH(CONCATENATE("B ",TEXT($BW503,"mmm-yyyy")),Curves!$11:$11,0)</f>
        <v>18</v>
      </c>
      <c r="DQ503" s="34" t="n">
        <f aca="false">MATCH(CONCATENATE("DISC ",TEXT($BW503,"mmm-yyyy")),Curves!$11:$11,0)</f>
        <v>42</v>
      </c>
    </row>
    <row r="504" customFormat="false" ht="12.75" hidden="false" customHeight="false" outlineLevel="0" collapsed="false">
      <c r="B504" s="26" t="str">
        <f aca="false">IF(C504&lt;&gt;"",IF(C504&gt;=(WORKDAY(EOMONTH(C504,0)+1,-2)),EOMONTH(EOMONTH(C504,0)+1,0)+1,EOMONTH(C504,0)+1),"")</f>
        <v/>
      </c>
      <c r="C504" s="45" t="str">
        <f aca="false">IF(Curves!C513&lt;&gt;"",Curves!C513,"")</f>
        <v/>
      </c>
      <c r="D504" s="46"/>
      <c r="E504" s="47" t="e">
        <f aca="false">(T504+U504)*V504</f>
        <v>#N/A</v>
      </c>
      <c r="F504" s="47" t="e">
        <f aca="false">(X504+Y504)*Z504</f>
        <v>#N/A</v>
      </c>
      <c r="G504" s="47" t="e">
        <f aca="false">(AB504+AC504)*AD504</f>
        <v>#N/A</v>
      </c>
      <c r="H504" s="47" t="e">
        <f aca="false">(AF504+AG504)*AH504</f>
        <v>#N/A</v>
      </c>
      <c r="I504" s="47" t="e">
        <f aca="false">(AJ504+AK504)*AL504</f>
        <v>#N/A</v>
      </c>
      <c r="J504" s="47" t="e">
        <f aca="false">(AN504+AO504)*AP504</f>
        <v>#N/A</v>
      </c>
      <c r="K504" s="47" t="e">
        <f aca="false">(AR504+AS504)*AT504</f>
        <v>#N/A</v>
      </c>
      <c r="L504" s="47" t="e">
        <f aca="false">(AV504+AW504)*AX504</f>
        <v>#N/A</v>
      </c>
      <c r="M504" s="47" t="e">
        <f aca="false">(AZ504+BA504)*BB504</f>
        <v>#N/A</v>
      </c>
      <c r="N504" s="47" t="e">
        <f aca="false">(BD504+BE504)*BF504</f>
        <v>#N/A</v>
      </c>
      <c r="O504" s="48" t="e">
        <f aca="false">(BH504+BI504)*BJ504</f>
        <v>#N/A</v>
      </c>
      <c r="P504" s="49" t="e">
        <f aca="false">MAX(E504:O504)</f>
        <v>#N/A</v>
      </c>
      <c r="Q504" s="49" t="e">
        <f aca="false">MIN(O504)</f>
        <v>#N/A</v>
      </c>
      <c r="R504" s="50" t="e">
        <f aca="false">P504-Q504</f>
        <v>#N/A</v>
      </c>
      <c r="T504" s="31" t="e">
        <f aca="false">INDEX(Curves!$A$12:$AZ$907,$BZ504,CA504)</f>
        <v>#N/A</v>
      </c>
      <c r="U504" s="31" t="e">
        <f aca="false">INDEX(Curves!$A$12:$AZ$907,$BZ504,CB504)</f>
        <v>#N/A</v>
      </c>
      <c r="V504" s="31" t="e">
        <f aca="false">INDEX(Curves!$A$12:$AZ$907,$BZ504,CC504)</f>
        <v>#N/A</v>
      </c>
      <c r="W504" s="31"/>
      <c r="X504" s="31" t="e">
        <f aca="false">INDEX(Curves!$A$12:$AZ$907,$BZ504,CE504)</f>
        <v>#N/A</v>
      </c>
      <c r="Y504" s="31" t="e">
        <f aca="false">INDEX(Curves!$A$12:$AZ$907,$BZ504,CF504)</f>
        <v>#N/A</v>
      </c>
      <c r="Z504" s="31" t="e">
        <f aca="false">INDEX(Curves!$A$12:$AZ$907,$BZ504,CG504)</f>
        <v>#N/A</v>
      </c>
      <c r="AA504" s="31"/>
      <c r="AB504" s="31" t="e">
        <f aca="false">INDEX(Curves!$A$12:$AZ$907,$BZ504,CI504)</f>
        <v>#N/A</v>
      </c>
      <c r="AC504" s="31" t="e">
        <f aca="false">INDEX(Curves!$A$12:$AZ$907,$BZ504,CJ504)</f>
        <v>#N/A</v>
      </c>
      <c r="AD504" s="31" t="e">
        <f aca="false">INDEX(Curves!$A$12:$AZ$907,$BZ504,CK504)</f>
        <v>#N/A</v>
      </c>
      <c r="AE504" s="31"/>
      <c r="AF504" s="31" t="e">
        <f aca="false">INDEX(Curves!$A$12:$AZ$907,$BZ504,CM504)</f>
        <v>#N/A</v>
      </c>
      <c r="AG504" s="31" t="e">
        <f aca="false">INDEX(Curves!$A$12:$AZ$907,$BZ504,CN504)</f>
        <v>#N/A</v>
      </c>
      <c r="AH504" s="31" t="e">
        <f aca="false">INDEX(Curves!$A$12:$AZ$907,$BZ504,CO504)</f>
        <v>#N/A</v>
      </c>
      <c r="AI504" s="31"/>
      <c r="AJ504" s="31" t="e">
        <f aca="false">INDEX(Curves!$A$12:$AZ$907,$BZ504,CQ504)</f>
        <v>#N/A</v>
      </c>
      <c r="AK504" s="31" t="e">
        <f aca="false">INDEX(Curves!$A$12:$AZ$907,$BZ504,CR504)</f>
        <v>#N/A</v>
      </c>
      <c r="AL504" s="31" t="e">
        <f aca="false">INDEX(Curves!$A$12:$AZ$907,$BZ504,CS504)</f>
        <v>#N/A</v>
      </c>
      <c r="AM504" s="31"/>
      <c r="AN504" s="31" t="e">
        <f aca="false">INDEX(Curves!$A$12:$AZ$907,$BZ504,CU504)</f>
        <v>#N/A</v>
      </c>
      <c r="AO504" s="31" t="e">
        <f aca="false">INDEX(Curves!$A$12:$AZ$907,$BZ504,CV504)</f>
        <v>#N/A</v>
      </c>
      <c r="AP504" s="31" t="e">
        <f aca="false">INDEX(Curves!$A$12:$AZ$907,$BZ504,CW504)</f>
        <v>#N/A</v>
      </c>
      <c r="AQ504" s="31"/>
      <c r="AR504" s="31" t="e">
        <f aca="false">INDEX(Curves!$A$12:$AZ$907,$BZ504,CY504)</f>
        <v>#N/A</v>
      </c>
      <c r="AS504" s="31" t="e">
        <f aca="false">INDEX(Curves!$A$12:$AZ$907,$BZ504,CZ504)</f>
        <v>#N/A</v>
      </c>
      <c r="AT504" s="31" t="e">
        <f aca="false">INDEX(Curves!$A$12:$AZ$907,$BZ504,DA504)</f>
        <v>#N/A</v>
      </c>
      <c r="AU504" s="31"/>
      <c r="AV504" s="31" t="e">
        <f aca="false">INDEX(Curves!$A$12:$AZ$907,$BZ504,DC504)</f>
        <v>#N/A</v>
      </c>
      <c r="AW504" s="31" t="e">
        <f aca="false">INDEX(Curves!$A$12:$AZ$907,$BZ504,DD504)</f>
        <v>#N/A</v>
      </c>
      <c r="AX504" s="31" t="e">
        <f aca="false">INDEX(Curves!$A$12:$AZ$907,$BZ504,DE504)</f>
        <v>#N/A</v>
      </c>
      <c r="AY504" s="31"/>
      <c r="AZ504" s="31" t="e">
        <f aca="false">INDEX(Curves!$A$12:$AZ$907,$BZ504,DG504)</f>
        <v>#N/A</v>
      </c>
      <c r="BA504" s="31" t="e">
        <f aca="false">INDEX(Curves!$A$12:$AZ$907,$BZ504,DH504)</f>
        <v>#N/A</v>
      </c>
      <c r="BB504" s="31" t="e">
        <f aca="false">INDEX(Curves!$A$12:$AZ$907,$BZ504,DI504)</f>
        <v>#N/A</v>
      </c>
      <c r="BC504" s="31"/>
      <c r="BD504" s="31" t="e">
        <f aca="false">INDEX(Curves!$A$12:$AZ$907,$BZ504,DK504)</f>
        <v>#N/A</v>
      </c>
      <c r="BE504" s="31" t="e">
        <f aca="false">INDEX(Curves!$A$12:$AZ$907,$BZ504,DL504)</f>
        <v>#N/A</v>
      </c>
      <c r="BF504" s="31" t="e">
        <f aca="false">INDEX(Curves!$A$12:$AZ$907,$BZ504,DM504)</f>
        <v>#N/A</v>
      </c>
      <c r="BG504" s="31"/>
      <c r="BH504" s="31" t="e">
        <f aca="false">INDEX(Curves!$A$12:$AZ$907,$BZ504,DO504)</f>
        <v>#N/A</v>
      </c>
      <c r="BI504" s="31" t="e">
        <f aca="false">INDEX(Curves!$A$12:$AZ$907,$BZ504,DP504)</f>
        <v>#N/A</v>
      </c>
      <c r="BJ504" s="31" t="e">
        <f aca="false">INDEX(Curves!$A$12:$AZ$907,$BZ504,DQ504)</f>
        <v>#N/A</v>
      </c>
      <c r="BK504" s="0"/>
      <c r="BL504" s="0"/>
      <c r="BM504" s="51" t="n">
        <f aca="false">BM503</f>
        <v>35916</v>
      </c>
      <c r="BN504" s="51" t="n">
        <f aca="false">EOMONTH(BM504,1)</f>
        <v>35976</v>
      </c>
      <c r="BO504" s="51" t="n">
        <f aca="false">EOMONTH(BN504,1)</f>
        <v>36007</v>
      </c>
      <c r="BP504" s="51" t="n">
        <f aca="false">EOMONTH(BO504,1)</f>
        <v>36038</v>
      </c>
      <c r="BQ504" s="51" t="n">
        <f aca="false">EOMONTH(BP504,1)</f>
        <v>36068</v>
      </c>
      <c r="BR504" s="51" t="n">
        <f aca="false">EOMONTH(BQ504,1)</f>
        <v>36099</v>
      </c>
      <c r="BS504" s="51" t="n">
        <f aca="false">EOMONTH(BR504,1)</f>
        <v>36129</v>
      </c>
      <c r="BT504" s="51" t="n">
        <f aca="false">EOMONTH(BS504,1)</f>
        <v>36160</v>
      </c>
      <c r="BU504" s="51" t="n">
        <f aca="false">EOMONTH(BT504,1)</f>
        <v>36191</v>
      </c>
      <c r="BV504" s="51" t="n">
        <f aca="false">EOMONTH(BU504,1)</f>
        <v>36219</v>
      </c>
      <c r="BW504" s="51" t="n">
        <f aca="false">EOMONTH(BV504,1)</f>
        <v>36250</v>
      </c>
      <c r="BX504" s="52"/>
      <c r="BZ504" s="34" t="e">
        <f aca="false">MATCH(C504,Curves!$C$12:$C$433,0)</f>
        <v>#N/A</v>
      </c>
      <c r="CA504" s="34" t="n">
        <f aca="false">MATCH(CONCATENATE("NG ",TEXT($BM504,"mmm-yyyy")),Curves!$11:$11,0)</f>
        <v>20</v>
      </c>
      <c r="CB504" s="34" t="n">
        <f aca="false">MATCH(CONCATENATE("B ",TEXT($BM504,"mmm-yyyy")),Curves!$11:$11,0)</f>
        <v>8</v>
      </c>
      <c r="CC504" s="34" t="n">
        <f aca="false">MATCH(CONCATENATE("DISC ",TEXT($BM504,"mmm-yyyy")),Curves!$11:$11,0)</f>
        <v>32</v>
      </c>
      <c r="CD504" s="34"/>
      <c r="CE504" s="34" t="n">
        <f aca="false">MATCH(CONCATENATE("NG ",TEXT($BN504,"mmm-yyyy")),Curves!$11:$11,0)</f>
        <v>21</v>
      </c>
      <c r="CF504" s="34" t="n">
        <f aca="false">MATCH(CONCATENATE("B ",TEXT($BN504,"mmm-yyyy")),Curves!$11:$11,0)</f>
        <v>9</v>
      </c>
      <c r="CG504" s="34" t="n">
        <f aca="false">MATCH(CONCATENATE("DISC ",TEXT($BN504,"mmm-yyyy")),Curves!$11:$11,0)</f>
        <v>33</v>
      </c>
      <c r="CH504" s="34"/>
      <c r="CI504" s="34" t="n">
        <f aca="false">MATCH(CONCATENATE("NG ",TEXT($BO504,"mmm-yyyy")),Curves!$11:$11,0)</f>
        <v>22</v>
      </c>
      <c r="CJ504" s="34" t="n">
        <f aca="false">MATCH(CONCATENATE("B ",TEXT($BO504,"mmm-yyyy")),Curves!$11:$11,0)</f>
        <v>10</v>
      </c>
      <c r="CK504" s="34" t="n">
        <f aca="false">MATCH(CONCATENATE("DISC ",TEXT($BO504,"mmm-yyyy")),Curves!$11:$11,0)</f>
        <v>34</v>
      </c>
      <c r="CL504" s="34"/>
      <c r="CM504" s="34" t="n">
        <f aca="false">MATCH(CONCATENATE("NG ",TEXT($BP504,"mmm-yyyy")),Curves!$11:$11,0)</f>
        <v>23</v>
      </c>
      <c r="CN504" s="34" t="n">
        <f aca="false">MATCH(CONCATENATE("B ",TEXT($BP504,"mmm-yyyy")),Curves!$11:$11,0)</f>
        <v>11</v>
      </c>
      <c r="CO504" s="34" t="n">
        <f aca="false">MATCH(CONCATENATE("DISC ",TEXT($BP504,"mmm-yyyy")),Curves!$11:$11,0)</f>
        <v>35</v>
      </c>
      <c r="CP504" s="34"/>
      <c r="CQ504" s="34" t="n">
        <f aca="false">MATCH(CONCATENATE("NG ",TEXT($BQ504,"mmm-yyyy")),Curves!$11:$11,0)</f>
        <v>24</v>
      </c>
      <c r="CR504" s="34" t="n">
        <f aca="false">MATCH(CONCATENATE("B ",TEXT($BQ504,"mmm-yyyy")),Curves!$11:$11,0)</f>
        <v>12</v>
      </c>
      <c r="CS504" s="34" t="n">
        <f aca="false">MATCH(CONCATENATE("DISC ",TEXT($BQ504,"mmm-yyyy")),Curves!$11:$11,0)</f>
        <v>36</v>
      </c>
      <c r="CT504" s="34"/>
      <c r="CU504" s="34" t="n">
        <f aca="false">MATCH(CONCATENATE("NG ",TEXT($BR504,"mmm-yyyy")),Curves!$11:$11,0)</f>
        <v>25</v>
      </c>
      <c r="CV504" s="34" t="n">
        <f aca="false">MATCH(CONCATENATE("B ",TEXT($BR504,"mmm-yyyy")),Curves!$11:$11,0)</f>
        <v>13</v>
      </c>
      <c r="CW504" s="34" t="n">
        <f aca="false">MATCH(CONCATENATE("DISC ",TEXT($BR504,"mmm-yyyy")),Curves!$11:$11,0)</f>
        <v>37</v>
      </c>
      <c r="CX504" s="34"/>
      <c r="CY504" s="34" t="n">
        <f aca="false">MATCH(CONCATENATE("NG ",TEXT($BS504,"mmm-yyyy")),Curves!$11:$11,0)</f>
        <v>26</v>
      </c>
      <c r="CZ504" s="34" t="n">
        <f aca="false">MATCH(CONCATENATE("B ",TEXT($BS504,"mmm-yyyy")),Curves!$11:$11,0)</f>
        <v>14</v>
      </c>
      <c r="DA504" s="34" t="n">
        <f aca="false">MATCH(CONCATENATE("DISC ",TEXT($BS504,"mmm-yyyy")),Curves!$11:$11,0)</f>
        <v>38</v>
      </c>
      <c r="DB504" s="34"/>
      <c r="DC504" s="34" t="n">
        <f aca="false">MATCH(CONCATENATE("NG ",TEXT($BT504,"mmm-yyyy")),Curves!$11:$11,0)</f>
        <v>27</v>
      </c>
      <c r="DD504" s="34" t="n">
        <f aca="false">MATCH(CONCATENATE("B ",TEXT($BT504,"mmm-yyyy")),Curves!$11:$11,0)</f>
        <v>15</v>
      </c>
      <c r="DE504" s="34" t="n">
        <f aca="false">MATCH(CONCATENATE("DISC ",TEXT($BT504,"mmm-yyyy")),Curves!$11:$11,0)</f>
        <v>39</v>
      </c>
      <c r="DF504" s="34"/>
      <c r="DG504" s="34" t="n">
        <f aca="false">MATCH(CONCATENATE("NG ",TEXT($BU504,"mmm-yyyy")),Curves!$11:$11,0)</f>
        <v>28</v>
      </c>
      <c r="DH504" s="34" t="n">
        <f aca="false">MATCH(CONCATENATE("B ",TEXT($BU504,"mmm-yyyy")),Curves!$11:$11,0)</f>
        <v>16</v>
      </c>
      <c r="DI504" s="34" t="n">
        <f aca="false">MATCH(CONCATENATE("DISC ",TEXT($BU504,"mmm-yyyy")),Curves!$11:$11,0)</f>
        <v>40</v>
      </c>
      <c r="DK504" s="34" t="n">
        <f aca="false">MATCH(CONCATENATE("NG ",TEXT($BV504,"mmm-yyyy")),Curves!$11:$11,0)</f>
        <v>29</v>
      </c>
      <c r="DL504" s="34" t="n">
        <f aca="false">MATCH(CONCATENATE("B ",TEXT($BV504,"mmm-yyyy")),Curves!$11:$11,0)</f>
        <v>17</v>
      </c>
      <c r="DM504" s="34" t="n">
        <f aca="false">MATCH(CONCATENATE("DISC ",TEXT($BV504,"mmm-yyyy")),Curves!$11:$11,0)</f>
        <v>41</v>
      </c>
      <c r="DO504" s="34" t="n">
        <f aca="false">MATCH(CONCATENATE("NG ",TEXT($BW504,"mmm-yyyy")),Curves!$11:$11,0)</f>
        <v>30</v>
      </c>
      <c r="DP504" s="34" t="n">
        <f aca="false">MATCH(CONCATENATE("B ",TEXT($BW504,"mmm-yyyy")),Curves!$11:$11,0)</f>
        <v>18</v>
      </c>
      <c r="DQ504" s="34" t="n">
        <f aca="false">MATCH(CONCATENATE("DISC ",TEXT($BW504,"mmm-yyyy")),Curves!$11:$11,0)</f>
        <v>42</v>
      </c>
    </row>
    <row r="505" customFormat="false" ht="12.75" hidden="false" customHeight="false" outlineLevel="0" collapsed="false">
      <c r="B505" s="26" t="str">
        <f aca="false">IF(C505&lt;&gt;"",IF(C505&gt;=(WORKDAY(EOMONTH(C505,0)+1,-2)),EOMONTH(EOMONTH(C505,0)+1,0)+1,EOMONTH(C505,0)+1),"")</f>
        <v/>
      </c>
      <c r="C505" s="45" t="str">
        <f aca="false">IF(Curves!C514&lt;&gt;"",Curves!C514,"")</f>
        <v/>
      </c>
      <c r="D505" s="46"/>
      <c r="E505" s="47" t="e">
        <f aca="false">(T505+U505)*V505</f>
        <v>#N/A</v>
      </c>
      <c r="F505" s="47" t="e">
        <f aca="false">(X505+Y505)*Z505</f>
        <v>#N/A</v>
      </c>
      <c r="G505" s="47" t="e">
        <f aca="false">(AB505+AC505)*AD505</f>
        <v>#N/A</v>
      </c>
      <c r="H505" s="47" t="e">
        <f aca="false">(AF505+AG505)*AH505</f>
        <v>#N/A</v>
      </c>
      <c r="I505" s="47" t="e">
        <f aca="false">(AJ505+AK505)*AL505</f>
        <v>#N/A</v>
      </c>
      <c r="J505" s="47" t="e">
        <f aca="false">(AN505+AO505)*AP505</f>
        <v>#N/A</v>
      </c>
      <c r="K505" s="47" t="e">
        <f aca="false">(AR505+AS505)*AT505</f>
        <v>#N/A</v>
      </c>
      <c r="L505" s="47" t="e">
        <f aca="false">(AV505+AW505)*AX505</f>
        <v>#N/A</v>
      </c>
      <c r="M505" s="47" t="e">
        <f aca="false">(AZ505+BA505)*BB505</f>
        <v>#N/A</v>
      </c>
      <c r="N505" s="47" t="e">
        <f aca="false">(BD505+BE505)*BF505</f>
        <v>#N/A</v>
      </c>
      <c r="O505" s="48" t="e">
        <f aca="false">(BH505+BI505)*BJ505</f>
        <v>#N/A</v>
      </c>
      <c r="P505" s="49" t="e">
        <f aca="false">MAX(E505:O505)</f>
        <v>#N/A</v>
      </c>
      <c r="Q505" s="49" t="e">
        <f aca="false">MIN(O505)</f>
        <v>#N/A</v>
      </c>
      <c r="R505" s="50" t="e">
        <f aca="false">P505-Q505</f>
        <v>#N/A</v>
      </c>
      <c r="T505" s="31" t="e">
        <f aca="false">INDEX(Curves!$A$12:$AZ$907,$BZ505,CA505)</f>
        <v>#N/A</v>
      </c>
      <c r="U505" s="31" t="e">
        <f aca="false">INDEX(Curves!$A$12:$AZ$907,$BZ505,CB505)</f>
        <v>#N/A</v>
      </c>
      <c r="V505" s="31" t="e">
        <f aca="false">INDEX(Curves!$A$12:$AZ$907,$BZ505,CC505)</f>
        <v>#N/A</v>
      </c>
      <c r="W505" s="31"/>
      <c r="X505" s="31" t="e">
        <f aca="false">INDEX(Curves!$A$12:$AZ$907,$BZ505,CE505)</f>
        <v>#N/A</v>
      </c>
      <c r="Y505" s="31" t="e">
        <f aca="false">INDEX(Curves!$A$12:$AZ$907,$BZ505,CF505)</f>
        <v>#N/A</v>
      </c>
      <c r="Z505" s="31" t="e">
        <f aca="false">INDEX(Curves!$A$12:$AZ$907,$BZ505,CG505)</f>
        <v>#N/A</v>
      </c>
      <c r="AA505" s="31"/>
      <c r="AB505" s="31" t="e">
        <f aca="false">INDEX(Curves!$A$12:$AZ$907,$BZ505,CI505)</f>
        <v>#N/A</v>
      </c>
      <c r="AC505" s="31" t="e">
        <f aca="false">INDEX(Curves!$A$12:$AZ$907,$BZ505,CJ505)</f>
        <v>#N/A</v>
      </c>
      <c r="AD505" s="31" t="e">
        <f aca="false">INDEX(Curves!$A$12:$AZ$907,$BZ505,CK505)</f>
        <v>#N/A</v>
      </c>
      <c r="AE505" s="31"/>
      <c r="AF505" s="31" t="e">
        <f aca="false">INDEX(Curves!$A$12:$AZ$907,$BZ505,CM505)</f>
        <v>#N/A</v>
      </c>
      <c r="AG505" s="31" t="e">
        <f aca="false">INDEX(Curves!$A$12:$AZ$907,$BZ505,CN505)</f>
        <v>#N/A</v>
      </c>
      <c r="AH505" s="31" t="e">
        <f aca="false">INDEX(Curves!$A$12:$AZ$907,$BZ505,CO505)</f>
        <v>#N/A</v>
      </c>
      <c r="AI505" s="31"/>
      <c r="AJ505" s="31" t="e">
        <f aca="false">INDEX(Curves!$A$12:$AZ$907,$BZ505,CQ505)</f>
        <v>#N/A</v>
      </c>
      <c r="AK505" s="31" t="e">
        <f aca="false">INDEX(Curves!$A$12:$AZ$907,$BZ505,CR505)</f>
        <v>#N/A</v>
      </c>
      <c r="AL505" s="31" t="e">
        <f aca="false">INDEX(Curves!$A$12:$AZ$907,$BZ505,CS505)</f>
        <v>#N/A</v>
      </c>
      <c r="AM505" s="31"/>
      <c r="AN505" s="31" t="e">
        <f aca="false">INDEX(Curves!$A$12:$AZ$907,$BZ505,CU505)</f>
        <v>#N/A</v>
      </c>
      <c r="AO505" s="31" t="e">
        <f aca="false">INDEX(Curves!$A$12:$AZ$907,$BZ505,CV505)</f>
        <v>#N/A</v>
      </c>
      <c r="AP505" s="31" t="e">
        <f aca="false">INDEX(Curves!$A$12:$AZ$907,$BZ505,CW505)</f>
        <v>#N/A</v>
      </c>
      <c r="AQ505" s="31"/>
      <c r="AR505" s="31" t="e">
        <f aca="false">INDEX(Curves!$A$12:$AZ$907,$BZ505,CY505)</f>
        <v>#N/A</v>
      </c>
      <c r="AS505" s="31" t="e">
        <f aca="false">INDEX(Curves!$A$12:$AZ$907,$BZ505,CZ505)</f>
        <v>#N/A</v>
      </c>
      <c r="AT505" s="31" t="e">
        <f aca="false">INDEX(Curves!$A$12:$AZ$907,$BZ505,DA505)</f>
        <v>#N/A</v>
      </c>
      <c r="AU505" s="31"/>
      <c r="AV505" s="31" t="e">
        <f aca="false">INDEX(Curves!$A$12:$AZ$907,$BZ505,DC505)</f>
        <v>#N/A</v>
      </c>
      <c r="AW505" s="31" t="e">
        <f aca="false">INDEX(Curves!$A$12:$AZ$907,$BZ505,DD505)</f>
        <v>#N/A</v>
      </c>
      <c r="AX505" s="31" t="e">
        <f aca="false">INDEX(Curves!$A$12:$AZ$907,$BZ505,DE505)</f>
        <v>#N/A</v>
      </c>
      <c r="AY505" s="31"/>
      <c r="AZ505" s="31" t="e">
        <f aca="false">INDEX(Curves!$A$12:$AZ$907,$BZ505,DG505)</f>
        <v>#N/A</v>
      </c>
      <c r="BA505" s="31" t="e">
        <f aca="false">INDEX(Curves!$A$12:$AZ$907,$BZ505,DH505)</f>
        <v>#N/A</v>
      </c>
      <c r="BB505" s="31" t="e">
        <f aca="false">INDEX(Curves!$A$12:$AZ$907,$BZ505,DI505)</f>
        <v>#N/A</v>
      </c>
      <c r="BC505" s="31"/>
      <c r="BD505" s="31" t="e">
        <f aca="false">INDEX(Curves!$A$12:$AZ$907,$BZ505,DK505)</f>
        <v>#N/A</v>
      </c>
      <c r="BE505" s="31" t="e">
        <f aca="false">INDEX(Curves!$A$12:$AZ$907,$BZ505,DL505)</f>
        <v>#N/A</v>
      </c>
      <c r="BF505" s="31" t="e">
        <f aca="false">INDEX(Curves!$A$12:$AZ$907,$BZ505,DM505)</f>
        <v>#N/A</v>
      </c>
      <c r="BG505" s="31"/>
      <c r="BH505" s="31" t="e">
        <f aca="false">INDEX(Curves!$A$12:$AZ$907,$BZ505,DO505)</f>
        <v>#N/A</v>
      </c>
      <c r="BI505" s="31" t="e">
        <f aca="false">INDEX(Curves!$A$12:$AZ$907,$BZ505,DP505)</f>
        <v>#N/A</v>
      </c>
      <c r="BJ505" s="31" t="e">
        <f aca="false">INDEX(Curves!$A$12:$AZ$907,$BZ505,DQ505)</f>
        <v>#N/A</v>
      </c>
      <c r="BK505" s="0"/>
      <c r="BL505" s="0"/>
      <c r="BM505" s="51" t="n">
        <f aca="false">BM504</f>
        <v>35916</v>
      </c>
      <c r="BN505" s="51" t="n">
        <f aca="false">EOMONTH(BM505,1)</f>
        <v>35976</v>
      </c>
      <c r="BO505" s="51" t="n">
        <f aca="false">EOMONTH(BN505,1)</f>
        <v>36007</v>
      </c>
      <c r="BP505" s="51" t="n">
        <f aca="false">EOMONTH(BO505,1)</f>
        <v>36038</v>
      </c>
      <c r="BQ505" s="51" t="n">
        <f aca="false">EOMONTH(BP505,1)</f>
        <v>36068</v>
      </c>
      <c r="BR505" s="51" t="n">
        <f aca="false">EOMONTH(BQ505,1)</f>
        <v>36099</v>
      </c>
      <c r="BS505" s="51" t="n">
        <f aca="false">EOMONTH(BR505,1)</f>
        <v>36129</v>
      </c>
      <c r="BT505" s="51" t="n">
        <f aca="false">EOMONTH(BS505,1)</f>
        <v>36160</v>
      </c>
      <c r="BU505" s="51" t="n">
        <f aca="false">EOMONTH(BT505,1)</f>
        <v>36191</v>
      </c>
      <c r="BV505" s="51" t="n">
        <f aca="false">EOMONTH(BU505,1)</f>
        <v>36219</v>
      </c>
      <c r="BW505" s="51" t="n">
        <f aca="false">EOMONTH(BV505,1)</f>
        <v>36250</v>
      </c>
      <c r="BX505" s="52"/>
      <c r="BZ505" s="34" t="e">
        <f aca="false">MATCH(C505,Curves!$C$12:$C$433,0)</f>
        <v>#N/A</v>
      </c>
      <c r="CA505" s="34" t="n">
        <f aca="false">MATCH(CONCATENATE("NG ",TEXT($BM505,"mmm-yyyy")),Curves!$11:$11,0)</f>
        <v>20</v>
      </c>
      <c r="CB505" s="34" t="n">
        <f aca="false">MATCH(CONCATENATE("B ",TEXT($BM505,"mmm-yyyy")),Curves!$11:$11,0)</f>
        <v>8</v>
      </c>
      <c r="CC505" s="34" t="n">
        <f aca="false">MATCH(CONCATENATE("DISC ",TEXT($BM505,"mmm-yyyy")),Curves!$11:$11,0)</f>
        <v>32</v>
      </c>
      <c r="CD505" s="34"/>
      <c r="CE505" s="34" t="n">
        <f aca="false">MATCH(CONCATENATE("NG ",TEXT($BN505,"mmm-yyyy")),Curves!$11:$11,0)</f>
        <v>21</v>
      </c>
      <c r="CF505" s="34" t="n">
        <f aca="false">MATCH(CONCATENATE("B ",TEXT($BN505,"mmm-yyyy")),Curves!$11:$11,0)</f>
        <v>9</v>
      </c>
      <c r="CG505" s="34" t="n">
        <f aca="false">MATCH(CONCATENATE("DISC ",TEXT($BN505,"mmm-yyyy")),Curves!$11:$11,0)</f>
        <v>33</v>
      </c>
      <c r="CH505" s="34"/>
      <c r="CI505" s="34" t="n">
        <f aca="false">MATCH(CONCATENATE("NG ",TEXT($BO505,"mmm-yyyy")),Curves!$11:$11,0)</f>
        <v>22</v>
      </c>
      <c r="CJ505" s="34" t="n">
        <f aca="false">MATCH(CONCATENATE("B ",TEXT($BO505,"mmm-yyyy")),Curves!$11:$11,0)</f>
        <v>10</v>
      </c>
      <c r="CK505" s="34" t="n">
        <f aca="false">MATCH(CONCATENATE("DISC ",TEXT($BO505,"mmm-yyyy")),Curves!$11:$11,0)</f>
        <v>34</v>
      </c>
      <c r="CL505" s="34"/>
      <c r="CM505" s="34" t="n">
        <f aca="false">MATCH(CONCATENATE("NG ",TEXT($BP505,"mmm-yyyy")),Curves!$11:$11,0)</f>
        <v>23</v>
      </c>
      <c r="CN505" s="34" t="n">
        <f aca="false">MATCH(CONCATENATE("B ",TEXT($BP505,"mmm-yyyy")),Curves!$11:$11,0)</f>
        <v>11</v>
      </c>
      <c r="CO505" s="34" t="n">
        <f aca="false">MATCH(CONCATENATE("DISC ",TEXT($BP505,"mmm-yyyy")),Curves!$11:$11,0)</f>
        <v>35</v>
      </c>
      <c r="CP505" s="34"/>
      <c r="CQ505" s="34" t="n">
        <f aca="false">MATCH(CONCATENATE("NG ",TEXT($BQ505,"mmm-yyyy")),Curves!$11:$11,0)</f>
        <v>24</v>
      </c>
      <c r="CR505" s="34" t="n">
        <f aca="false">MATCH(CONCATENATE("B ",TEXT($BQ505,"mmm-yyyy")),Curves!$11:$11,0)</f>
        <v>12</v>
      </c>
      <c r="CS505" s="34" t="n">
        <f aca="false">MATCH(CONCATENATE("DISC ",TEXT($BQ505,"mmm-yyyy")),Curves!$11:$11,0)</f>
        <v>36</v>
      </c>
      <c r="CT505" s="34"/>
      <c r="CU505" s="34" t="n">
        <f aca="false">MATCH(CONCATENATE("NG ",TEXT($BR505,"mmm-yyyy")),Curves!$11:$11,0)</f>
        <v>25</v>
      </c>
      <c r="CV505" s="34" t="n">
        <f aca="false">MATCH(CONCATENATE("B ",TEXT($BR505,"mmm-yyyy")),Curves!$11:$11,0)</f>
        <v>13</v>
      </c>
      <c r="CW505" s="34" t="n">
        <f aca="false">MATCH(CONCATENATE("DISC ",TEXT($BR505,"mmm-yyyy")),Curves!$11:$11,0)</f>
        <v>37</v>
      </c>
      <c r="CX505" s="34"/>
      <c r="CY505" s="34" t="n">
        <f aca="false">MATCH(CONCATENATE("NG ",TEXT($BS505,"mmm-yyyy")),Curves!$11:$11,0)</f>
        <v>26</v>
      </c>
      <c r="CZ505" s="34" t="n">
        <f aca="false">MATCH(CONCATENATE("B ",TEXT($BS505,"mmm-yyyy")),Curves!$11:$11,0)</f>
        <v>14</v>
      </c>
      <c r="DA505" s="34" t="n">
        <f aca="false">MATCH(CONCATENATE("DISC ",TEXT($BS505,"mmm-yyyy")),Curves!$11:$11,0)</f>
        <v>38</v>
      </c>
      <c r="DB505" s="34"/>
      <c r="DC505" s="34" t="n">
        <f aca="false">MATCH(CONCATENATE("NG ",TEXT($BT505,"mmm-yyyy")),Curves!$11:$11,0)</f>
        <v>27</v>
      </c>
      <c r="DD505" s="34" t="n">
        <f aca="false">MATCH(CONCATENATE("B ",TEXT($BT505,"mmm-yyyy")),Curves!$11:$11,0)</f>
        <v>15</v>
      </c>
      <c r="DE505" s="34" t="n">
        <f aca="false">MATCH(CONCATENATE("DISC ",TEXT($BT505,"mmm-yyyy")),Curves!$11:$11,0)</f>
        <v>39</v>
      </c>
      <c r="DF505" s="34"/>
      <c r="DG505" s="34" t="n">
        <f aca="false">MATCH(CONCATENATE("NG ",TEXT($BU505,"mmm-yyyy")),Curves!$11:$11,0)</f>
        <v>28</v>
      </c>
      <c r="DH505" s="34" t="n">
        <f aca="false">MATCH(CONCATENATE("B ",TEXT($BU505,"mmm-yyyy")),Curves!$11:$11,0)</f>
        <v>16</v>
      </c>
      <c r="DI505" s="34" t="n">
        <f aca="false">MATCH(CONCATENATE("DISC ",TEXT($BU505,"mmm-yyyy")),Curves!$11:$11,0)</f>
        <v>40</v>
      </c>
      <c r="DK505" s="34" t="n">
        <f aca="false">MATCH(CONCATENATE("NG ",TEXT($BV505,"mmm-yyyy")),Curves!$11:$11,0)</f>
        <v>29</v>
      </c>
      <c r="DL505" s="34" t="n">
        <f aca="false">MATCH(CONCATENATE("B ",TEXT($BV505,"mmm-yyyy")),Curves!$11:$11,0)</f>
        <v>17</v>
      </c>
      <c r="DM505" s="34" t="n">
        <f aca="false">MATCH(CONCATENATE("DISC ",TEXT($BV505,"mmm-yyyy")),Curves!$11:$11,0)</f>
        <v>41</v>
      </c>
      <c r="DO505" s="34" t="n">
        <f aca="false">MATCH(CONCATENATE("NG ",TEXT($BW505,"mmm-yyyy")),Curves!$11:$11,0)</f>
        <v>30</v>
      </c>
      <c r="DP505" s="34" t="n">
        <f aca="false">MATCH(CONCATENATE("B ",TEXT($BW505,"mmm-yyyy")),Curves!$11:$11,0)</f>
        <v>18</v>
      </c>
      <c r="DQ505" s="34" t="n">
        <f aca="false">MATCH(CONCATENATE("DISC ",TEXT($BW505,"mmm-yyyy")),Curves!$11:$11,0)</f>
        <v>42</v>
      </c>
    </row>
    <row r="506" customFormat="false" ht="12.75" hidden="false" customHeight="false" outlineLevel="0" collapsed="false">
      <c r="B506" s="26" t="str">
        <f aca="false">IF(C506&lt;&gt;"",IF(C506&gt;=(WORKDAY(EOMONTH(C506,0)+1,-2)),EOMONTH(EOMONTH(C506,0)+1,0)+1,EOMONTH(C506,0)+1),"")</f>
        <v/>
      </c>
      <c r="C506" s="45" t="str">
        <f aca="false">IF(Curves!C515&lt;&gt;"",Curves!C515,"")</f>
        <v/>
      </c>
      <c r="D506" s="46"/>
      <c r="E506" s="47" t="e">
        <f aca="false">(T506+U506)*V506</f>
        <v>#N/A</v>
      </c>
      <c r="F506" s="47" t="e">
        <f aca="false">(X506+Y506)*Z506</f>
        <v>#N/A</v>
      </c>
      <c r="G506" s="47" t="e">
        <f aca="false">(AB506+AC506)*AD506</f>
        <v>#N/A</v>
      </c>
      <c r="H506" s="47" t="e">
        <f aca="false">(AF506+AG506)*AH506</f>
        <v>#N/A</v>
      </c>
      <c r="I506" s="47" t="e">
        <f aca="false">(AJ506+AK506)*AL506</f>
        <v>#N/A</v>
      </c>
      <c r="J506" s="47" t="e">
        <f aca="false">(AN506+AO506)*AP506</f>
        <v>#N/A</v>
      </c>
      <c r="K506" s="47" t="e">
        <f aca="false">(AR506+AS506)*AT506</f>
        <v>#N/A</v>
      </c>
      <c r="L506" s="47" t="e">
        <f aca="false">(AV506+AW506)*AX506</f>
        <v>#N/A</v>
      </c>
      <c r="M506" s="47" t="e">
        <f aca="false">(AZ506+BA506)*BB506</f>
        <v>#N/A</v>
      </c>
      <c r="N506" s="47" t="e">
        <f aca="false">(BD506+BE506)*BF506</f>
        <v>#N/A</v>
      </c>
      <c r="O506" s="48" t="e">
        <f aca="false">(BH506+BI506)*BJ506</f>
        <v>#N/A</v>
      </c>
      <c r="P506" s="49" t="e">
        <f aca="false">MAX(E506:O506)</f>
        <v>#N/A</v>
      </c>
      <c r="Q506" s="49" t="e">
        <f aca="false">MIN(O506)</f>
        <v>#N/A</v>
      </c>
      <c r="R506" s="50" t="e">
        <f aca="false">P506-Q506</f>
        <v>#N/A</v>
      </c>
      <c r="T506" s="31" t="e">
        <f aca="false">INDEX(Curves!$A$12:$AZ$907,$BZ506,CA506)</f>
        <v>#N/A</v>
      </c>
      <c r="U506" s="31" t="e">
        <f aca="false">INDEX(Curves!$A$12:$AZ$907,$BZ506,CB506)</f>
        <v>#N/A</v>
      </c>
      <c r="V506" s="31" t="e">
        <f aca="false">INDEX(Curves!$A$12:$AZ$907,$BZ506,CC506)</f>
        <v>#N/A</v>
      </c>
      <c r="W506" s="31"/>
      <c r="X506" s="31" t="e">
        <f aca="false">INDEX(Curves!$A$12:$AZ$907,$BZ506,CE506)</f>
        <v>#N/A</v>
      </c>
      <c r="Y506" s="31" t="e">
        <f aca="false">INDEX(Curves!$A$12:$AZ$907,$BZ506,CF506)</f>
        <v>#N/A</v>
      </c>
      <c r="Z506" s="31" t="e">
        <f aca="false">INDEX(Curves!$A$12:$AZ$907,$BZ506,CG506)</f>
        <v>#N/A</v>
      </c>
      <c r="AA506" s="31"/>
      <c r="AB506" s="31" t="e">
        <f aca="false">INDEX(Curves!$A$12:$AZ$907,$BZ506,CI506)</f>
        <v>#N/A</v>
      </c>
      <c r="AC506" s="31" t="e">
        <f aca="false">INDEX(Curves!$A$12:$AZ$907,$BZ506,CJ506)</f>
        <v>#N/A</v>
      </c>
      <c r="AD506" s="31" t="e">
        <f aca="false">INDEX(Curves!$A$12:$AZ$907,$BZ506,CK506)</f>
        <v>#N/A</v>
      </c>
      <c r="AE506" s="31"/>
      <c r="AF506" s="31" t="e">
        <f aca="false">INDEX(Curves!$A$12:$AZ$907,$BZ506,CM506)</f>
        <v>#N/A</v>
      </c>
      <c r="AG506" s="31" t="e">
        <f aca="false">INDEX(Curves!$A$12:$AZ$907,$BZ506,CN506)</f>
        <v>#N/A</v>
      </c>
      <c r="AH506" s="31" t="e">
        <f aca="false">INDEX(Curves!$A$12:$AZ$907,$BZ506,CO506)</f>
        <v>#N/A</v>
      </c>
      <c r="AI506" s="31"/>
      <c r="AJ506" s="31" t="e">
        <f aca="false">INDEX(Curves!$A$12:$AZ$907,$BZ506,CQ506)</f>
        <v>#N/A</v>
      </c>
      <c r="AK506" s="31" t="e">
        <f aca="false">INDEX(Curves!$A$12:$AZ$907,$BZ506,CR506)</f>
        <v>#N/A</v>
      </c>
      <c r="AL506" s="31" t="e">
        <f aca="false">INDEX(Curves!$A$12:$AZ$907,$BZ506,CS506)</f>
        <v>#N/A</v>
      </c>
      <c r="AM506" s="31"/>
      <c r="AN506" s="31" t="e">
        <f aca="false">INDEX(Curves!$A$12:$AZ$907,$BZ506,CU506)</f>
        <v>#N/A</v>
      </c>
      <c r="AO506" s="31" t="e">
        <f aca="false">INDEX(Curves!$A$12:$AZ$907,$BZ506,CV506)</f>
        <v>#N/A</v>
      </c>
      <c r="AP506" s="31" t="e">
        <f aca="false">INDEX(Curves!$A$12:$AZ$907,$BZ506,CW506)</f>
        <v>#N/A</v>
      </c>
      <c r="AQ506" s="31"/>
      <c r="AR506" s="31" t="e">
        <f aca="false">INDEX(Curves!$A$12:$AZ$907,$BZ506,CY506)</f>
        <v>#N/A</v>
      </c>
      <c r="AS506" s="31" t="e">
        <f aca="false">INDEX(Curves!$A$12:$AZ$907,$BZ506,CZ506)</f>
        <v>#N/A</v>
      </c>
      <c r="AT506" s="31" t="e">
        <f aca="false">INDEX(Curves!$A$12:$AZ$907,$BZ506,DA506)</f>
        <v>#N/A</v>
      </c>
      <c r="AU506" s="31"/>
      <c r="AV506" s="31" t="e">
        <f aca="false">INDEX(Curves!$A$12:$AZ$907,$BZ506,DC506)</f>
        <v>#N/A</v>
      </c>
      <c r="AW506" s="31" t="e">
        <f aca="false">INDEX(Curves!$A$12:$AZ$907,$BZ506,DD506)</f>
        <v>#N/A</v>
      </c>
      <c r="AX506" s="31" t="e">
        <f aca="false">INDEX(Curves!$A$12:$AZ$907,$BZ506,DE506)</f>
        <v>#N/A</v>
      </c>
      <c r="AY506" s="31"/>
      <c r="AZ506" s="31" t="e">
        <f aca="false">INDEX(Curves!$A$12:$AZ$907,$BZ506,DG506)</f>
        <v>#N/A</v>
      </c>
      <c r="BA506" s="31" t="e">
        <f aca="false">INDEX(Curves!$A$12:$AZ$907,$BZ506,DH506)</f>
        <v>#N/A</v>
      </c>
      <c r="BB506" s="31" t="e">
        <f aca="false">INDEX(Curves!$A$12:$AZ$907,$BZ506,DI506)</f>
        <v>#N/A</v>
      </c>
      <c r="BC506" s="31"/>
      <c r="BD506" s="31" t="e">
        <f aca="false">INDEX(Curves!$A$12:$AZ$907,$BZ506,DK506)</f>
        <v>#N/A</v>
      </c>
      <c r="BE506" s="31" t="e">
        <f aca="false">INDEX(Curves!$A$12:$AZ$907,$BZ506,DL506)</f>
        <v>#N/A</v>
      </c>
      <c r="BF506" s="31" t="e">
        <f aca="false">INDEX(Curves!$A$12:$AZ$907,$BZ506,DM506)</f>
        <v>#N/A</v>
      </c>
      <c r="BG506" s="31"/>
      <c r="BH506" s="31" t="e">
        <f aca="false">INDEX(Curves!$A$12:$AZ$907,$BZ506,DO506)</f>
        <v>#N/A</v>
      </c>
      <c r="BI506" s="31" t="e">
        <f aca="false">INDEX(Curves!$A$12:$AZ$907,$BZ506,DP506)</f>
        <v>#N/A</v>
      </c>
      <c r="BJ506" s="31" t="e">
        <f aca="false">INDEX(Curves!$A$12:$AZ$907,$BZ506,DQ506)</f>
        <v>#N/A</v>
      </c>
      <c r="BK506" s="0"/>
      <c r="BL506" s="0"/>
      <c r="BT506" s="9"/>
      <c r="BU506" s="9"/>
      <c r="BV506" s="9"/>
      <c r="BZ506" s="34" t="e">
        <f aca="false">MATCH(C506,Curves!$C$12:$C$433,0)</f>
        <v>#N/A</v>
      </c>
      <c r="CA506" s="34" t="e">
        <f aca="false">MATCH(CONCATENATE("NG ",TEXT($BM506,"mmm-yyyy")),Curves!$11:$11,0)</f>
        <v>#N/A</v>
      </c>
      <c r="CB506" s="34" t="e">
        <f aca="false">MATCH(CONCATENATE("B ",TEXT($BM506,"mmm-yyyy")),Curves!$11:$11,0)</f>
        <v>#N/A</v>
      </c>
      <c r="CC506" s="34" t="e">
        <f aca="false">MATCH(CONCATENATE("DISC ",TEXT($BM506,"mmm-yyyy")),Curves!$11:$11,0)</f>
        <v>#N/A</v>
      </c>
      <c r="CD506" s="34"/>
      <c r="CE506" s="34" t="e">
        <f aca="false">MATCH(CONCATENATE("NG ",TEXT($BN506,"mmm-yyyy")),Curves!$11:$11,0)</f>
        <v>#N/A</v>
      </c>
      <c r="CF506" s="34" t="e">
        <f aca="false">MATCH(CONCATENATE("B ",TEXT($BN506,"mmm-yyyy")),Curves!$11:$11,0)</f>
        <v>#N/A</v>
      </c>
      <c r="CG506" s="34" t="e">
        <f aca="false">MATCH(CONCATENATE("DISC ",TEXT($BN506,"mmm-yyyy")),Curves!$11:$11,0)</f>
        <v>#N/A</v>
      </c>
      <c r="CH506" s="34"/>
      <c r="CI506" s="34" t="e">
        <f aca="false">MATCH(CONCATENATE("NG ",TEXT($BO506,"mmm-yyyy")),Curves!$11:$11,0)</f>
        <v>#N/A</v>
      </c>
      <c r="CJ506" s="34" t="e">
        <f aca="false">MATCH(CONCATENATE("B ",TEXT($BO506,"mmm-yyyy")),Curves!$11:$11,0)</f>
        <v>#N/A</v>
      </c>
      <c r="CK506" s="34" t="e">
        <f aca="false">MATCH(CONCATENATE("DISC ",TEXT($BO506,"mmm-yyyy")),Curves!$11:$11,0)</f>
        <v>#N/A</v>
      </c>
      <c r="CL506" s="34"/>
      <c r="CM506" s="34" t="e">
        <f aca="false">MATCH(CONCATENATE("NG ",TEXT($BP506,"mmm-yyyy")),Curves!$11:$11,0)</f>
        <v>#N/A</v>
      </c>
      <c r="CN506" s="34" t="e">
        <f aca="false">MATCH(CONCATENATE("B ",TEXT($BP506,"mmm-yyyy")),Curves!$11:$11,0)</f>
        <v>#N/A</v>
      </c>
      <c r="CO506" s="34" t="e">
        <f aca="false">MATCH(CONCATENATE("DISC ",TEXT($BP506,"mmm-yyyy")),Curves!$11:$11,0)</f>
        <v>#N/A</v>
      </c>
      <c r="CP506" s="34"/>
      <c r="CQ506" s="34" t="e">
        <f aca="false">MATCH(CONCATENATE("NG ",TEXT($BQ506,"mmm-yyyy")),Curves!$11:$11,0)</f>
        <v>#N/A</v>
      </c>
      <c r="CR506" s="34" t="e">
        <f aca="false">MATCH(CONCATENATE("B ",TEXT($BQ506,"mmm-yyyy")),Curves!$11:$11,0)</f>
        <v>#N/A</v>
      </c>
      <c r="CS506" s="34" t="e">
        <f aca="false">MATCH(CONCATENATE("DISC ",TEXT($BQ506,"mmm-yyyy")),Curves!$11:$11,0)</f>
        <v>#N/A</v>
      </c>
      <c r="CT506" s="34"/>
      <c r="CU506" s="34" t="e">
        <f aca="false">MATCH(CONCATENATE("NG ",TEXT($BR506,"mmm-yyyy")),Curves!$11:$11,0)</f>
        <v>#N/A</v>
      </c>
      <c r="CV506" s="34" t="e">
        <f aca="false">MATCH(CONCATENATE("B ",TEXT($BR506,"mmm-yyyy")),Curves!$11:$11,0)</f>
        <v>#N/A</v>
      </c>
      <c r="CW506" s="34" t="e">
        <f aca="false">MATCH(CONCATENATE("DISC ",TEXT($BR506,"mmm-yyyy")),Curves!$11:$11,0)</f>
        <v>#N/A</v>
      </c>
      <c r="CX506" s="34"/>
      <c r="CY506" s="34" t="e">
        <f aca="false">MATCH(CONCATENATE("NG ",TEXT($BS506,"mmm-yyyy")),Curves!$11:$11,0)</f>
        <v>#N/A</v>
      </c>
      <c r="CZ506" s="34" t="e">
        <f aca="false">MATCH(CONCATENATE("B ",TEXT($BS506,"mmm-yyyy")),Curves!$11:$11,0)</f>
        <v>#N/A</v>
      </c>
      <c r="DA506" s="34" t="e">
        <f aca="false">MATCH(CONCATENATE("DISC ",TEXT($BS506,"mmm-yyyy")),Curves!$11:$11,0)</f>
        <v>#N/A</v>
      </c>
      <c r="DB506" s="34"/>
      <c r="DC506" s="34" t="e">
        <f aca="false">MATCH(CONCATENATE("NG ",TEXT($BT506,"mmm-yyyy")),Curves!$11:$11,0)</f>
        <v>#N/A</v>
      </c>
      <c r="DD506" s="34" t="e">
        <f aca="false">MATCH(CONCATENATE("B ",TEXT($BT506,"mmm-yyyy")),Curves!$11:$11,0)</f>
        <v>#N/A</v>
      </c>
      <c r="DE506" s="34" t="e">
        <f aca="false">MATCH(CONCATENATE("DISC ",TEXT($BT506,"mmm-yyyy")),Curves!$11:$11,0)</f>
        <v>#N/A</v>
      </c>
      <c r="DF506" s="34"/>
      <c r="DG506" s="34" t="e">
        <f aca="false">MATCH(CONCATENATE("NG ",TEXT($BU506,"mmm-yyyy")),Curves!$11:$11,0)</f>
        <v>#N/A</v>
      </c>
      <c r="DH506" s="34" t="e">
        <f aca="false">MATCH(CONCATENATE("B ",TEXT($BU506,"mmm-yyyy")),Curves!$11:$11,0)</f>
        <v>#N/A</v>
      </c>
      <c r="DI506" s="34" t="e">
        <f aca="false">MATCH(CONCATENATE("DISC ",TEXT($BU506,"mmm-yyyy")),Curves!$11:$11,0)</f>
        <v>#N/A</v>
      </c>
      <c r="DK506" s="34" t="e">
        <f aca="false">MATCH(CONCATENATE("NG ",TEXT($BV506,"mmm-yyyy")),Curves!$11:$11,0)</f>
        <v>#N/A</v>
      </c>
      <c r="DL506" s="34" t="e">
        <f aca="false">MATCH(CONCATENATE("B ",TEXT($BV506,"mmm-yyyy")),Curves!$11:$11,0)</f>
        <v>#N/A</v>
      </c>
      <c r="DM506" s="34" t="e">
        <f aca="false">MATCH(CONCATENATE("DISC ",TEXT($BV506,"mmm-yyyy")),Curves!$11:$11,0)</f>
        <v>#N/A</v>
      </c>
      <c r="DO506" s="34" t="e">
        <f aca="false">MATCH(CONCATENATE("NG ",TEXT($BW506,"mmm-yyyy")),Curves!$11:$11,0)</f>
        <v>#N/A</v>
      </c>
      <c r="DP506" s="34" t="e">
        <f aca="false">MATCH(CONCATENATE("B ",TEXT($BW506,"mmm-yyyy")),Curves!$11:$11,0)</f>
        <v>#N/A</v>
      </c>
      <c r="DQ506" s="34" t="e">
        <f aca="false">MATCH(CONCATENATE("DISC ",TEXT($BW506,"mmm-yyyy")),Curves!$11:$11,0)</f>
        <v>#N/A</v>
      </c>
    </row>
    <row r="507" customFormat="false" ht="12.75" hidden="false" customHeight="false" outlineLevel="0" collapsed="false">
      <c r="B507" s="26" t="str">
        <f aca="false">IF(C507&lt;&gt;"",IF(C507&gt;=(WORKDAY(EOMONTH(C507,0)+1,-2)),EOMONTH(EOMONTH(C507,0)+1,0)+1,EOMONTH(C507,0)+1),"")</f>
        <v/>
      </c>
      <c r="C507" s="45" t="str">
        <f aca="false">IF(Curves!C516&lt;&gt;"",Curves!C516,"")</f>
        <v/>
      </c>
      <c r="D507" s="46"/>
      <c r="E507" s="47" t="e">
        <f aca="false">(T507+U507)*V507</f>
        <v>#N/A</v>
      </c>
      <c r="F507" s="47" t="e">
        <f aca="false">(X507+Y507)*Z507</f>
        <v>#N/A</v>
      </c>
      <c r="G507" s="47" t="e">
        <f aca="false">(AB507+AC507)*AD507</f>
        <v>#N/A</v>
      </c>
      <c r="H507" s="47" t="e">
        <f aca="false">(AF507+AG507)*AH507</f>
        <v>#N/A</v>
      </c>
      <c r="I507" s="47" t="e">
        <f aca="false">(AJ507+AK507)*AL507</f>
        <v>#N/A</v>
      </c>
      <c r="J507" s="47" t="e">
        <f aca="false">(AN507+AO507)*AP507</f>
        <v>#N/A</v>
      </c>
      <c r="K507" s="47" t="e">
        <f aca="false">(AR507+AS507)*AT507</f>
        <v>#N/A</v>
      </c>
      <c r="L507" s="47" t="e">
        <f aca="false">(AV507+AW507)*AX507</f>
        <v>#N/A</v>
      </c>
      <c r="M507" s="47" t="e">
        <f aca="false">(AZ507+BA507)*BB507</f>
        <v>#N/A</v>
      </c>
      <c r="N507" s="47" t="e">
        <f aca="false">(BD507+BE507)*BF507</f>
        <v>#N/A</v>
      </c>
      <c r="O507" s="48" t="e">
        <f aca="false">(BH507+BI507)*BJ507</f>
        <v>#N/A</v>
      </c>
      <c r="P507" s="49" t="e">
        <f aca="false">MAX(E507:O507)</f>
        <v>#N/A</v>
      </c>
      <c r="Q507" s="49" t="e">
        <f aca="false">MIN(O507)</f>
        <v>#N/A</v>
      </c>
      <c r="R507" s="50" t="e">
        <f aca="false">P507-Q507</f>
        <v>#N/A</v>
      </c>
      <c r="T507" s="31" t="e">
        <f aca="false">INDEX(Curves!$A$12:$AZ$907,$BZ507,CA507)</f>
        <v>#N/A</v>
      </c>
      <c r="U507" s="31" t="e">
        <f aca="false">INDEX(Curves!$A$12:$AZ$907,$BZ507,CB507)</f>
        <v>#N/A</v>
      </c>
      <c r="V507" s="31" t="e">
        <f aca="false">INDEX(Curves!$A$12:$AZ$907,$BZ507,CC507)</f>
        <v>#N/A</v>
      </c>
      <c r="W507" s="31"/>
      <c r="X507" s="31" t="e">
        <f aca="false">INDEX(Curves!$A$12:$AZ$907,$BZ507,CE507)</f>
        <v>#N/A</v>
      </c>
      <c r="Y507" s="31" t="e">
        <f aca="false">INDEX(Curves!$A$12:$AZ$907,$BZ507,CF507)</f>
        <v>#N/A</v>
      </c>
      <c r="Z507" s="31" t="e">
        <f aca="false">INDEX(Curves!$A$12:$AZ$907,$BZ507,CG507)</f>
        <v>#N/A</v>
      </c>
      <c r="AA507" s="31"/>
      <c r="AB507" s="31" t="e">
        <f aca="false">INDEX(Curves!$A$12:$AZ$907,$BZ507,CI507)</f>
        <v>#N/A</v>
      </c>
      <c r="AC507" s="31" t="e">
        <f aca="false">INDEX(Curves!$A$12:$AZ$907,$BZ507,CJ507)</f>
        <v>#N/A</v>
      </c>
      <c r="AD507" s="31" t="e">
        <f aca="false">INDEX(Curves!$A$12:$AZ$907,$BZ507,CK507)</f>
        <v>#N/A</v>
      </c>
      <c r="AE507" s="31"/>
      <c r="AF507" s="31" t="e">
        <f aca="false">INDEX(Curves!$A$12:$AZ$907,$BZ507,CM507)</f>
        <v>#N/A</v>
      </c>
      <c r="AG507" s="31" t="e">
        <f aca="false">INDEX(Curves!$A$12:$AZ$907,$BZ507,CN507)</f>
        <v>#N/A</v>
      </c>
      <c r="AH507" s="31" t="e">
        <f aca="false">INDEX(Curves!$A$12:$AZ$907,$BZ507,CO507)</f>
        <v>#N/A</v>
      </c>
      <c r="AI507" s="31"/>
      <c r="AJ507" s="31" t="e">
        <f aca="false">INDEX(Curves!$A$12:$AZ$907,$BZ507,CQ507)</f>
        <v>#N/A</v>
      </c>
      <c r="AK507" s="31" t="e">
        <f aca="false">INDEX(Curves!$A$12:$AZ$907,$BZ507,CR507)</f>
        <v>#N/A</v>
      </c>
      <c r="AL507" s="31" t="e">
        <f aca="false">INDEX(Curves!$A$12:$AZ$907,$BZ507,CS507)</f>
        <v>#N/A</v>
      </c>
      <c r="AM507" s="31"/>
      <c r="AN507" s="31" t="e">
        <f aca="false">INDEX(Curves!$A$12:$AZ$907,$BZ507,CU507)</f>
        <v>#N/A</v>
      </c>
      <c r="AO507" s="31" t="e">
        <f aca="false">INDEX(Curves!$A$12:$AZ$907,$BZ507,CV507)</f>
        <v>#N/A</v>
      </c>
      <c r="AP507" s="31" t="e">
        <f aca="false">INDEX(Curves!$A$12:$AZ$907,$BZ507,CW507)</f>
        <v>#N/A</v>
      </c>
      <c r="AQ507" s="31"/>
      <c r="AR507" s="31" t="e">
        <f aca="false">INDEX(Curves!$A$12:$AZ$907,$BZ507,CY507)</f>
        <v>#N/A</v>
      </c>
      <c r="AS507" s="31" t="e">
        <f aca="false">INDEX(Curves!$A$12:$AZ$907,$BZ507,CZ507)</f>
        <v>#N/A</v>
      </c>
      <c r="AT507" s="31" t="e">
        <f aca="false">INDEX(Curves!$A$12:$AZ$907,$BZ507,DA507)</f>
        <v>#N/A</v>
      </c>
      <c r="AU507" s="31"/>
      <c r="AV507" s="31" t="e">
        <f aca="false">INDEX(Curves!$A$12:$AZ$907,$BZ507,DC507)</f>
        <v>#N/A</v>
      </c>
      <c r="AW507" s="31" t="e">
        <f aca="false">INDEX(Curves!$A$12:$AZ$907,$BZ507,DD507)</f>
        <v>#N/A</v>
      </c>
      <c r="AX507" s="31" t="e">
        <f aca="false">INDEX(Curves!$A$12:$AZ$907,$BZ507,DE507)</f>
        <v>#N/A</v>
      </c>
      <c r="AY507" s="31"/>
      <c r="AZ507" s="31" t="e">
        <f aca="false">INDEX(Curves!$A$12:$AZ$907,$BZ507,DG507)</f>
        <v>#N/A</v>
      </c>
      <c r="BA507" s="31" t="e">
        <f aca="false">INDEX(Curves!$A$12:$AZ$907,$BZ507,DH507)</f>
        <v>#N/A</v>
      </c>
      <c r="BB507" s="31" t="e">
        <f aca="false">INDEX(Curves!$A$12:$AZ$907,$BZ507,DI507)</f>
        <v>#N/A</v>
      </c>
      <c r="BC507" s="31"/>
      <c r="BD507" s="31" t="e">
        <f aca="false">INDEX(Curves!$A$12:$AZ$907,$BZ507,DK507)</f>
        <v>#N/A</v>
      </c>
      <c r="BE507" s="31" t="e">
        <f aca="false">INDEX(Curves!$A$12:$AZ$907,$BZ507,DL507)</f>
        <v>#N/A</v>
      </c>
      <c r="BF507" s="31" t="e">
        <f aca="false">INDEX(Curves!$A$12:$AZ$907,$BZ507,DM507)</f>
        <v>#N/A</v>
      </c>
      <c r="BG507" s="31"/>
      <c r="BH507" s="31" t="e">
        <f aca="false">INDEX(Curves!$A$12:$AZ$907,$BZ507,DO507)</f>
        <v>#N/A</v>
      </c>
      <c r="BI507" s="31" t="e">
        <f aca="false">INDEX(Curves!$A$12:$AZ$907,$BZ507,DP507)</f>
        <v>#N/A</v>
      </c>
      <c r="BJ507" s="31" t="e">
        <f aca="false">INDEX(Curves!$A$12:$AZ$907,$BZ507,DQ507)</f>
        <v>#N/A</v>
      </c>
      <c r="BK507" s="0"/>
      <c r="BL507" s="0"/>
      <c r="BT507" s="9"/>
      <c r="BU507" s="9"/>
      <c r="BV507" s="9"/>
      <c r="BZ507" s="34" t="e">
        <f aca="false">MATCH(C507,Curves!$C$12:$C$433,0)</f>
        <v>#N/A</v>
      </c>
      <c r="CA507" s="34" t="e">
        <f aca="false">MATCH(CONCATENATE("NG ",TEXT($BM507,"mmm-yyyy")),Curves!$11:$11,0)</f>
        <v>#N/A</v>
      </c>
      <c r="CB507" s="34" t="e">
        <f aca="false">MATCH(CONCATENATE("B ",TEXT($BM507,"mmm-yyyy")),Curves!$11:$11,0)</f>
        <v>#N/A</v>
      </c>
      <c r="CC507" s="34" t="e">
        <f aca="false">MATCH(CONCATENATE("DISC ",TEXT($BM507,"mmm-yyyy")),Curves!$11:$11,0)</f>
        <v>#N/A</v>
      </c>
      <c r="CD507" s="34"/>
      <c r="CE507" s="34" t="e">
        <f aca="false">MATCH(CONCATENATE("NG ",TEXT($BN507,"mmm-yyyy")),Curves!$11:$11,0)</f>
        <v>#N/A</v>
      </c>
      <c r="CF507" s="34" t="e">
        <f aca="false">MATCH(CONCATENATE("B ",TEXT($BN507,"mmm-yyyy")),Curves!$11:$11,0)</f>
        <v>#N/A</v>
      </c>
      <c r="CG507" s="34" t="e">
        <f aca="false">MATCH(CONCATENATE("DISC ",TEXT($BN507,"mmm-yyyy")),Curves!$11:$11,0)</f>
        <v>#N/A</v>
      </c>
      <c r="CH507" s="34"/>
      <c r="CI507" s="34" t="e">
        <f aca="false">MATCH(CONCATENATE("NG ",TEXT($BO507,"mmm-yyyy")),Curves!$11:$11,0)</f>
        <v>#N/A</v>
      </c>
      <c r="CJ507" s="34" t="e">
        <f aca="false">MATCH(CONCATENATE("B ",TEXT($BO507,"mmm-yyyy")),Curves!$11:$11,0)</f>
        <v>#N/A</v>
      </c>
      <c r="CK507" s="34" t="e">
        <f aca="false">MATCH(CONCATENATE("DISC ",TEXT($BO507,"mmm-yyyy")),Curves!$11:$11,0)</f>
        <v>#N/A</v>
      </c>
      <c r="CL507" s="34"/>
      <c r="CM507" s="34" t="e">
        <f aca="false">MATCH(CONCATENATE("NG ",TEXT($BP507,"mmm-yyyy")),Curves!$11:$11,0)</f>
        <v>#N/A</v>
      </c>
      <c r="CN507" s="34" t="e">
        <f aca="false">MATCH(CONCATENATE("B ",TEXT($BP507,"mmm-yyyy")),Curves!$11:$11,0)</f>
        <v>#N/A</v>
      </c>
      <c r="CO507" s="34" t="e">
        <f aca="false">MATCH(CONCATENATE("DISC ",TEXT($BP507,"mmm-yyyy")),Curves!$11:$11,0)</f>
        <v>#N/A</v>
      </c>
      <c r="CP507" s="34"/>
      <c r="CQ507" s="34" t="e">
        <f aca="false">MATCH(CONCATENATE("NG ",TEXT($BQ507,"mmm-yyyy")),Curves!$11:$11,0)</f>
        <v>#N/A</v>
      </c>
      <c r="CR507" s="34" t="e">
        <f aca="false">MATCH(CONCATENATE("B ",TEXT($BQ507,"mmm-yyyy")),Curves!$11:$11,0)</f>
        <v>#N/A</v>
      </c>
      <c r="CS507" s="34" t="e">
        <f aca="false">MATCH(CONCATENATE("DISC ",TEXT($BQ507,"mmm-yyyy")),Curves!$11:$11,0)</f>
        <v>#N/A</v>
      </c>
      <c r="CT507" s="34"/>
      <c r="CU507" s="34" t="e">
        <f aca="false">MATCH(CONCATENATE("NG ",TEXT($BR507,"mmm-yyyy")),Curves!$11:$11,0)</f>
        <v>#N/A</v>
      </c>
      <c r="CV507" s="34" t="e">
        <f aca="false">MATCH(CONCATENATE("B ",TEXT($BR507,"mmm-yyyy")),Curves!$11:$11,0)</f>
        <v>#N/A</v>
      </c>
      <c r="CW507" s="34" t="e">
        <f aca="false">MATCH(CONCATENATE("DISC ",TEXT($BR507,"mmm-yyyy")),Curves!$11:$11,0)</f>
        <v>#N/A</v>
      </c>
      <c r="CX507" s="34"/>
      <c r="CY507" s="34" t="e">
        <f aca="false">MATCH(CONCATENATE("NG ",TEXT($BS507,"mmm-yyyy")),Curves!$11:$11,0)</f>
        <v>#N/A</v>
      </c>
      <c r="CZ507" s="34" t="e">
        <f aca="false">MATCH(CONCATENATE("B ",TEXT($BS507,"mmm-yyyy")),Curves!$11:$11,0)</f>
        <v>#N/A</v>
      </c>
      <c r="DA507" s="34" t="e">
        <f aca="false">MATCH(CONCATENATE("DISC ",TEXT($BS507,"mmm-yyyy")),Curves!$11:$11,0)</f>
        <v>#N/A</v>
      </c>
      <c r="DB507" s="34"/>
      <c r="DC507" s="34" t="e">
        <f aca="false">MATCH(CONCATENATE("NG ",TEXT($BT507,"mmm-yyyy")),Curves!$11:$11,0)</f>
        <v>#N/A</v>
      </c>
      <c r="DD507" s="34" t="e">
        <f aca="false">MATCH(CONCATENATE("B ",TEXT($BT507,"mmm-yyyy")),Curves!$11:$11,0)</f>
        <v>#N/A</v>
      </c>
      <c r="DE507" s="34" t="e">
        <f aca="false">MATCH(CONCATENATE("DISC ",TEXT($BT507,"mmm-yyyy")),Curves!$11:$11,0)</f>
        <v>#N/A</v>
      </c>
      <c r="DF507" s="34"/>
      <c r="DG507" s="34" t="e">
        <f aca="false">MATCH(CONCATENATE("NG ",TEXT($BU507,"mmm-yyyy")),Curves!$11:$11,0)</f>
        <v>#N/A</v>
      </c>
      <c r="DH507" s="34" t="e">
        <f aca="false">MATCH(CONCATENATE("B ",TEXT($BU507,"mmm-yyyy")),Curves!$11:$11,0)</f>
        <v>#N/A</v>
      </c>
      <c r="DI507" s="34" t="e">
        <f aca="false">MATCH(CONCATENATE("DISC ",TEXT($BU507,"mmm-yyyy")),Curves!$11:$11,0)</f>
        <v>#N/A</v>
      </c>
      <c r="DK507" s="34" t="e">
        <f aca="false">MATCH(CONCATENATE("NG ",TEXT($BV507,"mmm-yyyy")),Curves!$11:$11,0)</f>
        <v>#N/A</v>
      </c>
      <c r="DL507" s="34" t="e">
        <f aca="false">MATCH(CONCATENATE("B ",TEXT($BV507,"mmm-yyyy")),Curves!$11:$11,0)</f>
        <v>#N/A</v>
      </c>
      <c r="DM507" s="34" t="e">
        <f aca="false">MATCH(CONCATENATE("DISC ",TEXT($BV507,"mmm-yyyy")),Curves!$11:$11,0)</f>
        <v>#N/A</v>
      </c>
      <c r="DO507" s="34" t="e">
        <f aca="false">MATCH(CONCATENATE("NG ",TEXT($BW507,"mmm-yyyy")),Curves!$11:$11,0)</f>
        <v>#N/A</v>
      </c>
      <c r="DP507" s="34" t="e">
        <f aca="false">MATCH(CONCATENATE("B ",TEXT($BW507,"mmm-yyyy")),Curves!$11:$11,0)</f>
        <v>#N/A</v>
      </c>
      <c r="DQ507" s="34" t="e">
        <f aca="false">MATCH(CONCATENATE("DISC ",TEXT($BW507,"mmm-yyyy")),Curves!$11:$11,0)</f>
        <v>#N/A</v>
      </c>
    </row>
    <row r="508" customFormat="false" ht="12.75" hidden="false" customHeight="false" outlineLevel="0" collapsed="false">
      <c r="B508" s="26" t="str">
        <f aca="false">IF(C508&lt;&gt;"",IF(C508&gt;=(WORKDAY(EOMONTH(C508,0)+1,-2)),EOMONTH(EOMONTH(C508,0)+1,0)+1,EOMONTH(C508,0)+1),"")</f>
        <v/>
      </c>
      <c r="C508" s="45" t="str">
        <f aca="false">IF(Curves!C517&lt;&gt;"",Curves!C517,"")</f>
        <v/>
      </c>
      <c r="D508" s="46"/>
      <c r="E508" s="47" t="e">
        <f aca="false">(T508+U508)*V508</f>
        <v>#N/A</v>
      </c>
      <c r="F508" s="47" t="e">
        <f aca="false">(X508+Y508)*Z508</f>
        <v>#N/A</v>
      </c>
      <c r="G508" s="47" t="e">
        <f aca="false">(AB508+AC508)*AD508</f>
        <v>#N/A</v>
      </c>
      <c r="H508" s="47" t="e">
        <f aca="false">(AF508+AG508)*AH508</f>
        <v>#N/A</v>
      </c>
      <c r="I508" s="47" t="e">
        <f aca="false">(AJ508+AK508)*AL508</f>
        <v>#N/A</v>
      </c>
      <c r="J508" s="47" t="e">
        <f aca="false">(AN508+AO508)*AP508</f>
        <v>#N/A</v>
      </c>
      <c r="K508" s="47" t="e">
        <f aca="false">(AR508+AS508)*AT508</f>
        <v>#N/A</v>
      </c>
      <c r="L508" s="47" t="e">
        <f aca="false">(AV508+AW508)*AX508</f>
        <v>#N/A</v>
      </c>
      <c r="M508" s="47" t="e">
        <f aca="false">(AZ508+BA508)*BB508</f>
        <v>#N/A</v>
      </c>
      <c r="N508" s="47" t="e">
        <f aca="false">(BD508+BE508)*BF508</f>
        <v>#N/A</v>
      </c>
      <c r="O508" s="48" t="e">
        <f aca="false">(BH508+BI508)*BJ508</f>
        <v>#N/A</v>
      </c>
      <c r="P508" s="49" t="e">
        <f aca="false">MAX(E508:O508)</f>
        <v>#N/A</v>
      </c>
      <c r="Q508" s="49" t="e">
        <f aca="false">MIN(O508)</f>
        <v>#N/A</v>
      </c>
      <c r="R508" s="50" t="e">
        <f aca="false">P508-Q508</f>
        <v>#N/A</v>
      </c>
      <c r="T508" s="31" t="e">
        <f aca="false">INDEX(Curves!$A$12:$AZ$907,$BZ508,CA508)</f>
        <v>#N/A</v>
      </c>
      <c r="U508" s="31" t="e">
        <f aca="false">INDEX(Curves!$A$12:$AZ$907,$BZ508,CB508)</f>
        <v>#N/A</v>
      </c>
      <c r="V508" s="31" t="e">
        <f aca="false">INDEX(Curves!$A$12:$AZ$907,$BZ508,CC508)</f>
        <v>#N/A</v>
      </c>
      <c r="W508" s="31"/>
      <c r="X508" s="31" t="e">
        <f aca="false">INDEX(Curves!$A$12:$AZ$907,$BZ508,CE508)</f>
        <v>#N/A</v>
      </c>
      <c r="Y508" s="31" t="e">
        <f aca="false">INDEX(Curves!$A$12:$AZ$907,$BZ508,CF508)</f>
        <v>#N/A</v>
      </c>
      <c r="Z508" s="31" t="e">
        <f aca="false">INDEX(Curves!$A$12:$AZ$907,$BZ508,CG508)</f>
        <v>#N/A</v>
      </c>
      <c r="AA508" s="31"/>
      <c r="AB508" s="31" t="e">
        <f aca="false">INDEX(Curves!$A$12:$AZ$907,$BZ508,CI508)</f>
        <v>#N/A</v>
      </c>
      <c r="AC508" s="31" t="e">
        <f aca="false">INDEX(Curves!$A$12:$AZ$907,$BZ508,CJ508)</f>
        <v>#N/A</v>
      </c>
      <c r="AD508" s="31" t="e">
        <f aca="false">INDEX(Curves!$A$12:$AZ$907,$BZ508,CK508)</f>
        <v>#N/A</v>
      </c>
      <c r="AE508" s="31"/>
      <c r="AF508" s="31" t="e">
        <f aca="false">INDEX(Curves!$A$12:$AZ$907,$BZ508,CM508)</f>
        <v>#N/A</v>
      </c>
      <c r="AG508" s="31" t="e">
        <f aca="false">INDEX(Curves!$A$12:$AZ$907,$BZ508,CN508)</f>
        <v>#N/A</v>
      </c>
      <c r="AH508" s="31" t="e">
        <f aca="false">INDEX(Curves!$A$12:$AZ$907,$BZ508,CO508)</f>
        <v>#N/A</v>
      </c>
      <c r="AI508" s="31"/>
      <c r="AJ508" s="31" t="e">
        <f aca="false">INDEX(Curves!$A$12:$AZ$907,$BZ508,CQ508)</f>
        <v>#N/A</v>
      </c>
      <c r="AK508" s="31" t="e">
        <f aca="false">INDEX(Curves!$A$12:$AZ$907,$BZ508,CR508)</f>
        <v>#N/A</v>
      </c>
      <c r="AL508" s="31" t="e">
        <f aca="false">INDEX(Curves!$A$12:$AZ$907,$BZ508,CS508)</f>
        <v>#N/A</v>
      </c>
      <c r="AM508" s="31"/>
      <c r="AN508" s="31" t="e">
        <f aca="false">INDEX(Curves!$A$12:$AZ$907,$BZ508,CU508)</f>
        <v>#N/A</v>
      </c>
      <c r="AO508" s="31" t="e">
        <f aca="false">INDEX(Curves!$A$12:$AZ$907,$BZ508,CV508)</f>
        <v>#N/A</v>
      </c>
      <c r="AP508" s="31" t="e">
        <f aca="false">INDEX(Curves!$A$12:$AZ$907,$BZ508,CW508)</f>
        <v>#N/A</v>
      </c>
      <c r="AQ508" s="31"/>
      <c r="AR508" s="31" t="e">
        <f aca="false">INDEX(Curves!$A$12:$AZ$907,$BZ508,CY508)</f>
        <v>#N/A</v>
      </c>
      <c r="AS508" s="31" t="e">
        <f aca="false">INDEX(Curves!$A$12:$AZ$907,$BZ508,CZ508)</f>
        <v>#N/A</v>
      </c>
      <c r="AT508" s="31" t="e">
        <f aca="false">INDEX(Curves!$A$12:$AZ$907,$BZ508,DA508)</f>
        <v>#N/A</v>
      </c>
      <c r="AU508" s="31"/>
      <c r="AV508" s="31" t="e">
        <f aca="false">INDEX(Curves!$A$12:$AZ$907,$BZ508,DC508)</f>
        <v>#N/A</v>
      </c>
      <c r="AW508" s="31" t="e">
        <f aca="false">INDEX(Curves!$A$12:$AZ$907,$BZ508,DD508)</f>
        <v>#N/A</v>
      </c>
      <c r="AX508" s="31" t="e">
        <f aca="false">INDEX(Curves!$A$12:$AZ$907,$BZ508,DE508)</f>
        <v>#N/A</v>
      </c>
      <c r="AY508" s="31"/>
      <c r="AZ508" s="31" t="e">
        <f aca="false">INDEX(Curves!$A$12:$AZ$907,$BZ508,DG508)</f>
        <v>#N/A</v>
      </c>
      <c r="BA508" s="31" t="e">
        <f aca="false">INDEX(Curves!$A$12:$AZ$907,$BZ508,DH508)</f>
        <v>#N/A</v>
      </c>
      <c r="BB508" s="31" t="e">
        <f aca="false">INDEX(Curves!$A$12:$AZ$907,$BZ508,DI508)</f>
        <v>#N/A</v>
      </c>
      <c r="BC508" s="31"/>
      <c r="BD508" s="31" t="e">
        <f aca="false">INDEX(Curves!$A$12:$AZ$907,$BZ508,DK508)</f>
        <v>#N/A</v>
      </c>
      <c r="BE508" s="31" t="e">
        <f aca="false">INDEX(Curves!$A$12:$AZ$907,$BZ508,DL508)</f>
        <v>#N/A</v>
      </c>
      <c r="BF508" s="31" t="e">
        <f aca="false">INDEX(Curves!$A$12:$AZ$907,$BZ508,DM508)</f>
        <v>#N/A</v>
      </c>
      <c r="BG508" s="31"/>
      <c r="BH508" s="31" t="e">
        <f aca="false">INDEX(Curves!$A$12:$AZ$907,$BZ508,DO508)</f>
        <v>#N/A</v>
      </c>
      <c r="BI508" s="31" t="e">
        <f aca="false">INDEX(Curves!$A$12:$AZ$907,$BZ508,DP508)</f>
        <v>#N/A</v>
      </c>
      <c r="BJ508" s="31" t="e">
        <f aca="false">INDEX(Curves!$A$12:$AZ$907,$BZ508,DQ508)</f>
        <v>#N/A</v>
      </c>
      <c r="BK508" s="0"/>
      <c r="BL508" s="0"/>
      <c r="BT508" s="9"/>
      <c r="BU508" s="9"/>
      <c r="BV508" s="9"/>
      <c r="BZ508" s="34" t="e">
        <f aca="false">MATCH(C508,Curves!$C$12:$C$433,0)</f>
        <v>#N/A</v>
      </c>
      <c r="CA508" s="34" t="e">
        <f aca="false">MATCH(CONCATENATE("NG ",TEXT($BM508,"mmm-yyyy")),Curves!$11:$11,0)</f>
        <v>#N/A</v>
      </c>
      <c r="CB508" s="34" t="e">
        <f aca="false">MATCH(CONCATENATE("B ",TEXT($BM508,"mmm-yyyy")),Curves!$11:$11,0)</f>
        <v>#N/A</v>
      </c>
      <c r="CC508" s="34" t="e">
        <f aca="false">MATCH(CONCATENATE("DISC ",TEXT($BM508,"mmm-yyyy")),Curves!$11:$11,0)</f>
        <v>#N/A</v>
      </c>
      <c r="CD508" s="34"/>
      <c r="CE508" s="34" t="e">
        <f aca="false">MATCH(CONCATENATE("NG ",TEXT($BN508,"mmm-yyyy")),Curves!$11:$11,0)</f>
        <v>#N/A</v>
      </c>
      <c r="CF508" s="34" t="e">
        <f aca="false">MATCH(CONCATENATE("B ",TEXT($BN508,"mmm-yyyy")),Curves!$11:$11,0)</f>
        <v>#N/A</v>
      </c>
      <c r="CG508" s="34" t="e">
        <f aca="false">MATCH(CONCATENATE("DISC ",TEXT($BN508,"mmm-yyyy")),Curves!$11:$11,0)</f>
        <v>#N/A</v>
      </c>
      <c r="CH508" s="34"/>
      <c r="CI508" s="34" t="e">
        <f aca="false">MATCH(CONCATENATE("NG ",TEXT($BO508,"mmm-yyyy")),Curves!$11:$11,0)</f>
        <v>#N/A</v>
      </c>
      <c r="CJ508" s="34" t="e">
        <f aca="false">MATCH(CONCATENATE("B ",TEXT($BO508,"mmm-yyyy")),Curves!$11:$11,0)</f>
        <v>#N/A</v>
      </c>
      <c r="CK508" s="34" t="e">
        <f aca="false">MATCH(CONCATENATE("DISC ",TEXT($BO508,"mmm-yyyy")),Curves!$11:$11,0)</f>
        <v>#N/A</v>
      </c>
      <c r="CL508" s="34"/>
      <c r="CM508" s="34" t="e">
        <f aca="false">MATCH(CONCATENATE("NG ",TEXT($BP508,"mmm-yyyy")),Curves!$11:$11,0)</f>
        <v>#N/A</v>
      </c>
      <c r="CN508" s="34" t="e">
        <f aca="false">MATCH(CONCATENATE("B ",TEXT($BP508,"mmm-yyyy")),Curves!$11:$11,0)</f>
        <v>#N/A</v>
      </c>
      <c r="CO508" s="34" t="e">
        <f aca="false">MATCH(CONCATENATE("DISC ",TEXT($BP508,"mmm-yyyy")),Curves!$11:$11,0)</f>
        <v>#N/A</v>
      </c>
      <c r="CP508" s="34"/>
      <c r="CQ508" s="34" t="e">
        <f aca="false">MATCH(CONCATENATE("NG ",TEXT($BQ508,"mmm-yyyy")),Curves!$11:$11,0)</f>
        <v>#N/A</v>
      </c>
      <c r="CR508" s="34" t="e">
        <f aca="false">MATCH(CONCATENATE("B ",TEXT($BQ508,"mmm-yyyy")),Curves!$11:$11,0)</f>
        <v>#N/A</v>
      </c>
      <c r="CS508" s="34" t="e">
        <f aca="false">MATCH(CONCATENATE("DISC ",TEXT($BQ508,"mmm-yyyy")),Curves!$11:$11,0)</f>
        <v>#N/A</v>
      </c>
      <c r="CT508" s="34"/>
      <c r="CU508" s="34" t="e">
        <f aca="false">MATCH(CONCATENATE("NG ",TEXT($BR508,"mmm-yyyy")),Curves!$11:$11,0)</f>
        <v>#N/A</v>
      </c>
      <c r="CV508" s="34" t="e">
        <f aca="false">MATCH(CONCATENATE("B ",TEXT($BR508,"mmm-yyyy")),Curves!$11:$11,0)</f>
        <v>#N/A</v>
      </c>
      <c r="CW508" s="34" t="e">
        <f aca="false">MATCH(CONCATENATE("DISC ",TEXT($BR508,"mmm-yyyy")),Curves!$11:$11,0)</f>
        <v>#N/A</v>
      </c>
      <c r="CX508" s="34"/>
      <c r="CY508" s="34" t="e">
        <f aca="false">MATCH(CONCATENATE("NG ",TEXT($BS508,"mmm-yyyy")),Curves!$11:$11,0)</f>
        <v>#N/A</v>
      </c>
      <c r="CZ508" s="34" t="e">
        <f aca="false">MATCH(CONCATENATE("B ",TEXT($BS508,"mmm-yyyy")),Curves!$11:$11,0)</f>
        <v>#N/A</v>
      </c>
      <c r="DA508" s="34" t="e">
        <f aca="false">MATCH(CONCATENATE("DISC ",TEXT($BS508,"mmm-yyyy")),Curves!$11:$11,0)</f>
        <v>#N/A</v>
      </c>
      <c r="DB508" s="34"/>
      <c r="DC508" s="34" t="e">
        <f aca="false">MATCH(CONCATENATE("NG ",TEXT($BT508,"mmm-yyyy")),Curves!$11:$11,0)</f>
        <v>#N/A</v>
      </c>
      <c r="DD508" s="34" t="e">
        <f aca="false">MATCH(CONCATENATE("B ",TEXT($BT508,"mmm-yyyy")),Curves!$11:$11,0)</f>
        <v>#N/A</v>
      </c>
      <c r="DE508" s="34" t="e">
        <f aca="false">MATCH(CONCATENATE("DISC ",TEXT($BT508,"mmm-yyyy")),Curves!$11:$11,0)</f>
        <v>#N/A</v>
      </c>
      <c r="DF508" s="34"/>
      <c r="DG508" s="34" t="e">
        <f aca="false">MATCH(CONCATENATE("NG ",TEXT($BU508,"mmm-yyyy")),Curves!$11:$11,0)</f>
        <v>#N/A</v>
      </c>
      <c r="DH508" s="34" t="e">
        <f aca="false">MATCH(CONCATENATE("B ",TEXT($BU508,"mmm-yyyy")),Curves!$11:$11,0)</f>
        <v>#N/A</v>
      </c>
      <c r="DI508" s="34" t="e">
        <f aca="false">MATCH(CONCATENATE("DISC ",TEXT($BU508,"mmm-yyyy")),Curves!$11:$11,0)</f>
        <v>#N/A</v>
      </c>
      <c r="DK508" s="34" t="e">
        <f aca="false">MATCH(CONCATENATE("NG ",TEXT($BV508,"mmm-yyyy")),Curves!$11:$11,0)</f>
        <v>#N/A</v>
      </c>
      <c r="DL508" s="34" t="e">
        <f aca="false">MATCH(CONCATENATE("B ",TEXT($BV508,"mmm-yyyy")),Curves!$11:$11,0)</f>
        <v>#N/A</v>
      </c>
      <c r="DM508" s="34" t="e">
        <f aca="false">MATCH(CONCATENATE("DISC ",TEXT($BV508,"mmm-yyyy")),Curves!$11:$11,0)</f>
        <v>#N/A</v>
      </c>
      <c r="DO508" s="34" t="e">
        <f aca="false">MATCH(CONCATENATE("NG ",TEXT($BW508,"mmm-yyyy")),Curves!$11:$11,0)</f>
        <v>#N/A</v>
      </c>
      <c r="DP508" s="34" t="e">
        <f aca="false">MATCH(CONCATENATE("B ",TEXT($BW508,"mmm-yyyy")),Curves!$11:$11,0)</f>
        <v>#N/A</v>
      </c>
      <c r="DQ508" s="34" t="e">
        <f aca="false">MATCH(CONCATENATE("DISC ",TEXT($BW508,"mmm-yyyy")),Curves!$11:$11,0)</f>
        <v>#N/A</v>
      </c>
    </row>
    <row r="509" customFormat="false" ht="12.75" hidden="false" customHeight="false" outlineLevel="0" collapsed="false">
      <c r="B509" s="26" t="str">
        <f aca="false">IF(C509&lt;&gt;"",IF(C509&gt;=(WORKDAY(EOMONTH(C509,0)+1,-2)),EOMONTH(EOMONTH(C509,0)+1,0)+1,EOMONTH(C509,0)+1),"")</f>
        <v/>
      </c>
      <c r="C509" s="45" t="str">
        <f aca="false">IF(Curves!C518&lt;&gt;"",Curves!C518,"")</f>
        <v/>
      </c>
      <c r="D509" s="46"/>
      <c r="E509" s="47" t="e">
        <f aca="false">(T509+U509)*V509</f>
        <v>#N/A</v>
      </c>
      <c r="F509" s="47" t="e">
        <f aca="false">(X509+Y509)*Z509</f>
        <v>#N/A</v>
      </c>
      <c r="G509" s="47" t="e">
        <f aca="false">(AB509+AC509)*AD509</f>
        <v>#N/A</v>
      </c>
      <c r="H509" s="47" t="e">
        <f aca="false">(AF509+AG509)*AH509</f>
        <v>#N/A</v>
      </c>
      <c r="I509" s="47" t="e">
        <f aca="false">(AJ509+AK509)*AL509</f>
        <v>#N/A</v>
      </c>
      <c r="J509" s="47" t="e">
        <f aca="false">(AN509+AO509)*AP509</f>
        <v>#N/A</v>
      </c>
      <c r="K509" s="47" t="e">
        <f aca="false">(AR509+AS509)*AT509</f>
        <v>#N/A</v>
      </c>
      <c r="L509" s="47" t="e">
        <f aca="false">(AV509+AW509)*AX509</f>
        <v>#N/A</v>
      </c>
      <c r="M509" s="47" t="e">
        <f aca="false">(AZ509+BA509)*BB509</f>
        <v>#N/A</v>
      </c>
      <c r="N509" s="47" t="e">
        <f aca="false">(BD509+BE509)*BF509</f>
        <v>#N/A</v>
      </c>
      <c r="O509" s="48" t="e">
        <f aca="false">(BH509+BI509)*BJ509</f>
        <v>#N/A</v>
      </c>
      <c r="P509" s="49" t="e">
        <f aca="false">MAX(E509:O509)</f>
        <v>#N/A</v>
      </c>
      <c r="Q509" s="49" t="e">
        <f aca="false">MIN(O509)</f>
        <v>#N/A</v>
      </c>
      <c r="R509" s="50" t="e">
        <f aca="false">P509-Q509</f>
        <v>#N/A</v>
      </c>
      <c r="T509" s="31" t="e">
        <f aca="false">INDEX(Curves!$A$12:$AZ$907,$BZ509,CA509)</f>
        <v>#N/A</v>
      </c>
      <c r="U509" s="31" t="e">
        <f aca="false">INDEX(Curves!$A$12:$AZ$907,$BZ509,CB509)</f>
        <v>#N/A</v>
      </c>
      <c r="V509" s="31" t="e">
        <f aca="false">INDEX(Curves!$A$12:$AZ$907,$BZ509,CC509)</f>
        <v>#N/A</v>
      </c>
      <c r="W509" s="31"/>
      <c r="X509" s="31" t="e">
        <f aca="false">INDEX(Curves!$A$12:$AZ$907,$BZ509,CE509)</f>
        <v>#N/A</v>
      </c>
      <c r="Y509" s="31" t="e">
        <f aca="false">INDEX(Curves!$A$12:$AZ$907,$BZ509,CF509)</f>
        <v>#N/A</v>
      </c>
      <c r="Z509" s="31" t="e">
        <f aca="false">INDEX(Curves!$A$12:$AZ$907,$BZ509,CG509)</f>
        <v>#N/A</v>
      </c>
      <c r="AA509" s="31"/>
      <c r="AB509" s="31" t="e">
        <f aca="false">INDEX(Curves!$A$12:$AZ$907,$BZ509,CI509)</f>
        <v>#N/A</v>
      </c>
      <c r="AC509" s="31" t="e">
        <f aca="false">INDEX(Curves!$A$12:$AZ$907,$BZ509,CJ509)</f>
        <v>#N/A</v>
      </c>
      <c r="AD509" s="31" t="e">
        <f aca="false">INDEX(Curves!$A$12:$AZ$907,$BZ509,CK509)</f>
        <v>#N/A</v>
      </c>
      <c r="AE509" s="31"/>
      <c r="AF509" s="31" t="e">
        <f aca="false">INDEX(Curves!$A$12:$AZ$907,$BZ509,CM509)</f>
        <v>#N/A</v>
      </c>
      <c r="AG509" s="31" t="e">
        <f aca="false">INDEX(Curves!$A$12:$AZ$907,$BZ509,CN509)</f>
        <v>#N/A</v>
      </c>
      <c r="AH509" s="31" t="e">
        <f aca="false">INDEX(Curves!$A$12:$AZ$907,$BZ509,CO509)</f>
        <v>#N/A</v>
      </c>
      <c r="AI509" s="31"/>
      <c r="AJ509" s="31" t="e">
        <f aca="false">INDEX(Curves!$A$12:$AZ$907,$BZ509,CQ509)</f>
        <v>#N/A</v>
      </c>
      <c r="AK509" s="31" t="e">
        <f aca="false">INDEX(Curves!$A$12:$AZ$907,$BZ509,CR509)</f>
        <v>#N/A</v>
      </c>
      <c r="AL509" s="31" t="e">
        <f aca="false">INDEX(Curves!$A$12:$AZ$907,$BZ509,CS509)</f>
        <v>#N/A</v>
      </c>
      <c r="AM509" s="31"/>
      <c r="AN509" s="31" t="e">
        <f aca="false">INDEX(Curves!$A$12:$AZ$907,$BZ509,CU509)</f>
        <v>#N/A</v>
      </c>
      <c r="AO509" s="31" t="e">
        <f aca="false">INDEX(Curves!$A$12:$AZ$907,$BZ509,CV509)</f>
        <v>#N/A</v>
      </c>
      <c r="AP509" s="31" t="e">
        <f aca="false">INDEX(Curves!$A$12:$AZ$907,$BZ509,CW509)</f>
        <v>#N/A</v>
      </c>
      <c r="AQ509" s="31"/>
      <c r="AR509" s="31" t="e">
        <f aca="false">INDEX(Curves!$A$12:$AZ$907,$BZ509,CY509)</f>
        <v>#N/A</v>
      </c>
      <c r="AS509" s="31" t="e">
        <f aca="false">INDEX(Curves!$A$12:$AZ$907,$BZ509,CZ509)</f>
        <v>#N/A</v>
      </c>
      <c r="AT509" s="31" t="e">
        <f aca="false">INDEX(Curves!$A$12:$AZ$907,$BZ509,DA509)</f>
        <v>#N/A</v>
      </c>
      <c r="AU509" s="31"/>
      <c r="AV509" s="31" t="e">
        <f aca="false">INDEX(Curves!$A$12:$AZ$907,$BZ509,DC509)</f>
        <v>#N/A</v>
      </c>
      <c r="AW509" s="31" t="e">
        <f aca="false">INDEX(Curves!$A$12:$AZ$907,$BZ509,DD509)</f>
        <v>#N/A</v>
      </c>
      <c r="AX509" s="31" t="e">
        <f aca="false">INDEX(Curves!$A$12:$AZ$907,$BZ509,DE509)</f>
        <v>#N/A</v>
      </c>
      <c r="AY509" s="31"/>
      <c r="AZ509" s="31" t="e">
        <f aca="false">INDEX(Curves!$A$12:$AZ$907,$BZ509,DG509)</f>
        <v>#N/A</v>
      </c>
      <c r="BA509" s="31" t="e">
        <f aca="false">INDEX(Curves!$A$12:$AZ$907,$BZ509,DH509)</f>
        <v>#N/A</v>
      </c>
      <c r="BB509" s="31" t="e">
        <f aca="false">INDEX(Curves!$A$12:$AZ$907,$BZ509,DI509)</f>
        <v>#N/A</v>
      </c>
      <c r="BC509" s="31"/>
      <c r="BD509" s="31" t="e">
        <f aca="false">INDEX(Curves!$A$12:$AZ$907,$BZ509,DK509)</f>
        <v>#N/A</v>
      </c>
      <c r="BE509" s="31" t="e">
        <f aca="false">INDEX(Curves!$A$12:$AZ$907,$BZ509,DL509)</f>
        <v>#N/A</v>
      </c>
      <c r="BF509" s="31" t="e">
        <f aca="false">INDEX(Curves!$A$12:$AZ$907,$BZ509,DM509)</f>
        <v>#N/A</v>
      </c>
      <c r="BG509" s="31"/>
      <c r="BH509" s="31" t="e">
        <f aca="false">INDEX(Curves!$A$12:$AZ$907,$BZ509,DO509)</f>
        <v>#N/A</v>
      </c>
      <c r="BI509" s="31" t="e">
        <f aca="false">INDEX(Curves!$A$12:$AZ$907,$BZ509,DP509)</f>
        <v>#N/A</v>
      </c>
      <c r="BJ509" s="31" t="e">
        <f aca="false">INDEX(Curves!$A$12:$AZ$907,$BZ509,DQ509)</f>
        <v>#N/A</v>
      </c>
      <c r="BK509" s="0"/>
      <c r="BL509" s="0"/>
      <c r="BT509" s="9"/>
      <c r="BU509" s="9"/>
      <c r="BV509" s="9"/>
      <c r="BZ509" s="34" t="e">
        <f aca="false">MATCH(C509,Curves!$C$12:$C$433,0)</f>
        <v>#N/A</v>
      </c>
      <c r="CA509" s="34" t="e">
        <f aca="false">MATCH(CONCATENATE("NG ",TEXT($BM509,"mmm-yyyy")),Curves!$11:$11,0)</f>
        <v>#N/A</v>
      </c>
      <c r="CB509" s="34" t="e">
        <f aca="false">MATCH(CONCATENATE("B ",TEXT($BM509,"mmm-yyyy")),Curves!$11:$11,0)</f>
        <v>#N/A</v>
      </c>
      <c r="CC509" s="34" t="e">
        <f aca="false">MATCH(CONCATENATE("DISC ",TEXT($BM509,"mmm-yyyy")),Curves!$11:$11,0)</f>
        <v>#N/A</v>
      </c>
      <c r="CD509" s="34"/>
      <c r="CE509" s="34" t="e">
        <f aca="false">MATCH(CONCATENATE("NG ",TEXT($BN509,"mmm-yyyy")),Curves!$11:$11,0)</f>
        <v>#N/A</v>
      </c>
      <c r="CF509" s="34" t="e">
        <f aca="false">MATCH(CONCATENATE("B ",TEXT($BN509,"mmm-yyyy")),Curves!$11:$11,0)</f>
        <v>#N/A</v>
      </c>
      <c r="CG509" s="34" t="e">
        <f aca="false">MATCH(CONCATENATE("DISC ",TEXT($BN509,"mmm-yyyy")),Curves!$11:$11,0)</f>
        <v>#N/A</v>
      </c>
      <c r="CH509" s="34"/>
      <c r="CI509" s="34" t="e">
        <f aca="false">MATCH(CONCATENATE("NG ",TEXT($BO509,"mmm-yyyy")),Curves!$11:$11,0)</f>
        <v>#N/A</v>
      </c>
      <c r="CJ509" s="34" t="e">
        <f aca="false">MATCH(CONCATENATE("B ",TEXT($BO509,"mmm-yyyy")),Curves!$11:$11,0)</f>
        <v>#N/A</v>
      </c>
      <c r="CK509" s="34" t="e">
        <f aca="false">MATCH(CONCATENATE("DISC ",TEXT($BO509,"mmm-yyyy")),Curves!$11:$11,0)</f>
        <v>#N/A</v>
      </c>
      <c r="CL509" s="34"/>
      <c r="CM509" s="34" t="e">
        <f aca="false">MATCH(CONCATENATE("NG ",TEXT($BP509,"mmm-yyyy")),Curves!$11:$11,0)</f>
        <v>#N/A</v>
      </c>
      <c r="CN509" s="34" t="e">
        <f aca="false">MATCH(CONCATENATE("B ",TEXT($BP509,"mmm-yyyy")),Curves!$11:$11,0)</f>
        <v>#N/A</v>
      </c>
      <c r="CO509" s="34" t="e">
        <f aca="false">MATCH(CONCATENATE("DISC ",TEXT($BP509,"mmm-yyyy")),Curves!$11:$11,0)</f>
        <v>#N/A</v>
      </c>
      <c r="CP509" s="34"/>
      <c r="CQ509" s="34" t="e">
        <f aca="false">MATCH(CONCATENATE("NG ",TEXT($BQ509,"mmm-yyyy")),Curves!$11:$11,0)</f>
        <v>#N/A</v>
      </c>
      <c r="CR509" s="34" t="e">
        <f aca="false">MATCH(CONCATENATE("B ",TEXT($BQ509,"mmm-yyyy")),Curves!$11:$11,0)</f>
        <v>#N/A</v>
      </c>
      <c r="CS509" s="34" t="e">
        <f aca="false">MATCH(CONCATENATE("DISC ",TEXT($BQ509,"mmm-yyyy")),Curves!$11:$11,0)</f>
        <v>#N/A</v>
      </c>
      <c r="CT509" s="34"/>
      <c r="CU509" s="34" t="e">
        <f aca="false">MATCH(CONCATENATE("NG ",TEXT($BR509,"mmm-yyyy")),Curves!$11:$11,0)</f>
        <v>#N/A</v>
      </c>
      <c r="CV509" s="34" t="e">
        <f aca="false">MATCH(CONCATENATE("B ",TEXT($BR509,"mmm-yyyy")),Curves!$11:$11,0)</f>
        <v>#N/A</v>
      </c>
      <c r="CW509" s="34" t="e">
        <f aca="false">MATCH(CONCATENATE("DISC ",TEXT($BR509,"mmm-yyyy")),Curves!$11:$11,0)</f>
        <v>#N/A</v>
      </c>
      <c r="CX509" s="34"/>
      <c r="CY509" s="34" t="e">
        <f aca="false">MATCH(CONCATENATE("NG ",TEXT($BS509,"mmm-yyyy")),Curves!$11:$11,0)</f>
        <v>#N/A</v>
      </c>
      <c r="CZ509" s="34" t="e">
        <f aca="false">MATCH(CONCATENATE("B ",TEXT($BS509,"mmm-yyyy")),Curves!$11:$11,0)</f>
        <v>#N/A</v>
      </c>
      <c r="DA509" s="34" t="e">
        <f aca="false">MATCH(CONCATENATE("DISC ",TEXT($BS509,"mmm-yyyy")),Curves!$11:$11,0)</f>
        <v>#N/A</v>
      </c>
      <c r="DB509" s="34"/>
      <c r="DC509" s="34" t="e">
        <f aca="false">MATCH(CONCATENATE("NG ",TEXT($BT509,"mmm-yyyy")),Curves!$11:$11,0)</f>
        <v>#N/A</v>
      </c>
      <c r="DD509" s="34" t="e">
        <f aca="false">MATCH(CONCATENATE("B ",TEXT($BT509,"mmm-yyyy")),Curves!$11:$11,0)</f>
        <v>#N/A</v>
      </c>
      <c r="DE509" s="34" t="e">
        <f aca="false">MATCH(CONCATENATE("DISC ",TEXT($BT509,"mmm-yyyy")),Curves!$11:$11,0)</f>
        <v>#N/A</v>
      </c>
      <c r="DF509" s="34"/>
      <c r="DG509" s="34" t="e">
        <f aca="false">MATCH(CONCATENATE("NG ",TEXT($BU509,"mmm-yyyy")),Curves!$11:$11,0)</f>
        <v>#N/A</v>
      </c>
      <c r="DH509" s="34" t="e">
        <f aca="false">MATCH(CONCATENATE("B ",TEXT($BU509,"mmm-yyyy")),Curves!$11:$11,0)</f>
        <v>#N/A</v>
      </c>
      <c r="DI509" s="34" t="e">
        <f aca="false">MATCH(CONCATENATE("DISC ",TEXT($BU509,"mmm-yyyy")),Curves!$11:$11,0)</f>
        <v>#N/A</v>
      </c>
      <c r="DK509" s="34" t="e">
        <f aca="false">MATCH(CONCATENATE("NG ",TEXT($BV509,"mmm-yyyy")),Curves!$11:$11,0)</f>
        <v>#N/A</v>
      </c>
      <c r="DL509" s="34" t="e">
        <f aca="false">MATCH(CONCATENATE("B ",TEXT($BV509,"mmm-yyyy")),Curves!$11:$11,0)</f>
        <v>#N/A</v>
      </c>
      <c r="DM509" s="34" t="e">
        <f aca="false">MATCH(CONCATENATE("DISC ",TEXT($BV509,"mmm-yyyy")),Curves!$11:$11,0)</f>
        <v>#N/A</v>
      </c>
      <c r="DO509" s="34" t="e">
        <f aca="false">MATCH(CONCATENATE("NG ",TEXT($BW509,"mmm-yyyy")),Curves!$11:$11,0)</f>
        <v>#N/A</v>
      </c>
      <c r="DP509" s="34" t="e">
        <f aca="false">MATCH(CONCATENATE("B ",TEXT($BW509,"mmm-yyyy")),Curves!$11:$11,0)</f>
        <v>#N/A</v>
      </c>
      <c r="DQ509" s="34" t="e">
        <f aca="false">MATCH(CONCATENATE("DISC ",TEXT($BW509,"mmm-yyyy")),Curves!$11:$11,0)</f>
        <v>#N/A</v>
      </c>
    </row>
    <row r="510" customFormat="false" ht="12.75" hidden="false" customHeight="false" outlineLevel="0" collapsed="false">
      <c r="B510" s="26" t="str">
        <f aca="false">IF(C510&lt;&gt;"",IF(C510&gt;=(WORKDAY(EOMONTH(C510,0)+1,-2)),EOMONTH(EOMONTH(C510,0)+1,0)+1,EOMONTH(C510,0)+1),"")</f>
        <v/>
      </c>
      <c r="C510" s="45" t="str">
        <f aca="false">IF(Curves!C519&lt;&gt;"",Curves!C519,"")</f>
        <v/>
      </c>
      <c r="D510" s="46"/>
      <c r="E510" s="47" t="e">
        <f aca="false">(T510+U510)*V510</f>
        <v>#N/A</v>
      </c>
      <c r="F510" s="47" t="e">
        <f aca="false">(X510+Y510)*Z510</f>
        <v>#N/A</v>
      </c>
      <c r="G510" s="47" t="e">
        <f aca="false">(AB510+AC510)*AD510</f>
        <v>#N/A</v>
      </c>
      <c r="H510" s="47" t="e">
        <f aca="false">(AF510+AG510)*AH510</f>
        <v>#N/A</v>
      </c>
      <c r="I510" s="47" t="e">
        <f aca="false">(AJ510+AK510)*AL510</f>
        <v>#N/A</v>
      </c>
      <c r="J510" s="47" t="e">
        <f aca="false">(AN510+AO510)*AP510</f>
        <v>#N/A</v>
      </c>
      <c r="K510" s="47" t="e">
        <f aca="false">(AR510+AS510)*AT510</f>
        <v>#N/A</v>
      </c>
      <c r="L510" s="47" t="e">
        <f aca="false">(AV510+AW510)*AX510</f>
        <v>#N/A</v>
      </c>
      <c r="M510" s="47" t="e">
        <f aca="false">(AZ510+BA510)*BB510</f>
        <v>#N/A</v>
      </c>
      <c r="N510" s="47" t="e">
        <f aca="false">(BD510+BE510)*BF510</f>
        <v>#N/A</v>
      </c>
      <c r="O510" s="48" t="e">
        <f aca="false">(BH510+BI510)*BJ510</f>
        <v>#N/A</v>
      </c>
      <c r="P510" s="49" t="e">
        <f aca="false">MAX(E510:O510)</f>
        <v>#N/A</v>
      </c>
      <c r="Q510" s="49" t="e">
        <f aca="false">MIN(O510)</f>
        <v>#N/A</v>
      </c>
      <c r="R510" s="50" t="e">
        <f aca="false">P510-Q510</f>
        <v>#N/A</v>
      </c>
      <c r="T510" s="31" t="e">
        <f aca="false">INDEX(Curves!$A$12:$AZ$907,$BZ510,CA510)</f>
        <v>#N/A</v>
      </c>
      <c r="U510" s="31" t="e">
        <f aca="false">INDEX(Curves!$A$12:$AZ$907,$BZ510,CB510)</f>
        <v>#N/A</v>
      </c>
      <c r="V510" s="31" t="e">
        <f aca="false">INDEX(Curves!$A$12:$AZ$907,$BZ510,CC510)</f>
        <v>#N/A</v>
      </c>
      <c r="W510" s="31"/>
      <c r="X510" s="31" t="e">
        <f aca="false">INDEX(Curves!$A$12:$AZ$907,$BZ510,CE510)</f>
        <v>#N/A</v>
      </c>
      <c r="Y510" s="31" t="e">
        <f aca="false">INDEX(Curves!$A$12:$AZ$907,$BZ510,CF510)</f>
        <v>#N/A</v>
      </c>
      <c r="Z510" s="31" t="e">
        <f aca="false">INDEX(Curves!$A$12:$AZ$907,$BZ510,CG510)</f>
        <v>#N/A</v>
      </c>
      <c r="AA510" s="31"/>
      <c r="AB510" s="31" t="e">
        <f aca="false">INDEX(Curves!$A$12:$AZ$907,$BZ510,CI510)</f>
        <v>#N/A</v>
      </c>
      <c r="AC510" s="31" t="e">
        <f aca="false">INDEX(Curves!$A$12:$AZ$907,$BZ510,CJ510)</f>
        <v>#N/A</v>
      </c>
      <c r="AD510" s="31" t="e">
        <f aca="false">INDEX(Curves!$A$12:$AZ$907,$BZ510,CK510)</f>
        <v>#N/A</v>
      </c>
      <c r="AE510" s="31"/>
      <c r="AF510" s="31" t="e">
        <f aca="false">INDEX(Curves!$A$12:$AZ$907,$BZ510,CM510)</f>
        <v>#N/A</v>
      </c>
      <c r="AG510" s="31" t="e">
        <f aca="false">INDEX(Curves!$A$12:$AZ$907,$BZ510,CN510)</f>
        <v>#N/A</v>
      </c>
      <c r="AH510" s="31" t="e">
        <f aca="false">INDEX(Curves!$A$12:$AZ$907,$BZ510,CO510)</f>
        <v>#N/A</v>
      </c>
      <c r="AI510" s="31"/>
      <c r="AJ510" s="31" t="e">
        <f aca="false">INDEX(Curves!$A$12:$AZ$907,$BZ510,CQ510)</f>
        <v>#N/A</v>
      </c>
      <c r="AK510" s="31" t="e">
        <f aca="false">INDEX(Curves!$A$12:$AZ$907,$BZ510,CR510)</f>
        <v>#N/A</v>
      </c>
      <c r="AL510" s="31" t="e">
        <f aca="false">INDEX(Curves!$A$12:$AZ$907,$BZ510,CS510)</f>
        <v>#N/A</v>
      </c>
      <c r="AM510" s="31"/>
      <c r="AN510" s="31" t="e">
        <f aca="false">INDEX(Curves!$A$12:$AZ$907,$BZ510,CU510)</f>
        <v>#N/A</v>
      </c>
      <c r="AO510" s="31" t="e">
        <f aca="false">INDEX(Curves!$A$12:$AZ$907,$BZ510,CV510)</f>
        <v>#N/A</v>
      </c>
      <c r="AP510" s="31" t="e">
        <f aca="false">INDEX(Curves!$A$12:$AZ$907,$BZ510,CW510)</f>
        <v>#N/A</v>
      </c>
      <c r="AQ510" s="31"/>
      <c r="AR510" s="31" t="e">
        <f aca="false">INDEX(Curves!$A$12:$AZ$907,$BZ510,CY510)</f>
        <v>#N/A</v>
      </c>
      <c r="AS510" s="31" t="e">
        <f aca="false">INDEX(Curves!$A$12:$AZ$907,$BZ510,CZ510)</f>
        <v>#N/A</v>
      </c>
      <c r="AT510" s="31" t="e">
        <f aca="false">INDEX(Curves!$A$12:$AZ$907,$BZ510,DA510)</f>
        <v>#N/A</v>
      </c>
      <c r="AU510" s="31"/>
      <c r="AV510" s="31" t="e">
        <f aca="false">INDEX(Curves!$A$12:$AZ$907,$BZ510,DC510)</f>
        <v>#N/A</v>
      </c>
      <c r="AW510" s="31" t="e">
        <f aca="false">INDEX(Curves!$A$12:$AZ$907,$BZ510,DD510)</f>
        <v>#N/A</v>
      </c>
      <c r="AX510" s="31" t="e">
        <f aca="false">INDEX(Curves!$A$12:$AZ$907,$BZ510,DE510)</f>
        <v>#N/A</v>
      </c>
      <c r="AY510" s="31"/>
      <c r="AZ510" s="31" t="e">
        <f aca="false">INDEX(Curves!$A$12:$AZ$907,$BZ510,DG510)</f>
        <v>#N/A</v>
      </c>
      <c r="BA510" s="31" t="e">
        <f aca="false">INDEX(Curves!$A$12:$AZ$907,$BZ510,DH510)</f>
        <v>#N/A</v>
      </c>
      <c r="BB510" s="31" t="e">
        <f aca="false">INDEX(Curves!$A$12:$AZ$907,$BZ510,DI510)</f>
        <v>#N/A</v>
      </c>
      <c r="BC510" s="31"/>
      <c r="BD510" s="31" t="e">
        <f aca="false">INDEX(Curves!$A$12:$AZ$907,$BZ510,DK510)</f>
        <v>#N/A</v>
      </c>
      <c r="BE510" s="31" t="e">
        <f aca="false">INDEX(Curves!$A$12:$AZ$907,$BZ510,DL510)</f>
        <v>#N/A</v>
      </c>
      <c r="BF510" s="31" t="e">
        <f aca="false">INDEX(Curves!$A$12:$AZ$907,$BZ510,DM510)</f>
        <v>#N/A</v>
      </c>
      <c r="BG510" s="31"/>
      <c r="BH510" s="31" t="e">
        <f aca="false">INDEX(Curves!$A$12:$AZ$907,$BZ510,DO510)</f>
        <v>#N/A</v>
      </c>
      <c r="BI510" s="31" t="e">
        <f aca="false">INDEX(Curves!$A$12:$AZ$907,$BZ510,DP510)</f>
        <v>#N/A</v>
      </c>
      <c r="BJ510" s="31" t="e">
        <f aca="false">INDEX(Curves!$A$12:$AZ$907,$BZ510,DQ510)</f>
        <v>#N/A</v>
      </c>
      <c r="BK510" s="0"/>
      <c r="BL510" s="0"/>
      <c r="BT510" s="9"/>
      <c r="BU510" s="9"/>
      <c r="BV510" s="9"/>
      <c r="BZ510" s="34" t="e">
        <f aca="false">MATCH(C510,Curves!$C$12:$C$433,0)</f>
        <v>#N/A</v>
      </c>
      <c r="CA510" s="34" t="e">
        <f aca="false">MATCH(CONCATENATE("NG ",TEXT($BM510,"mmm-yyyy")),Curves!$11:$11,0)</f>
        <v>#N/A</v>
      </c>
      <c r="CB510" s="34" t="e">
        <f aca="false">MATCH(CONCATENATE("B ",TEXT($BM510,"mmm-yyyy")),Curves!$11:$11,0)</f>
        <v>#N/A</v>
      </c>
      <c r="CC510" s="34" t="e">
        <f aca="false">MATCH(CONCATENATE("DISC ",TEXT($BM510,"mmm-yyyy")),Curves!$11:$11,0)</f>
        <v>#N/A</v>
      </c>
      <c r="CD510" s="34"/>
      <c r="CE510" s="34" t="e">
        <f aca="false">MATCH(CONCATENATE("NG ",TEXT($BN510,"mmm-yyyy")),Curves!$11:$11,0)</f>
        <v>#N/A</v>
      </c>
      <c r="CF510" s="34" t="e">
        <f aca="false">MATCH(CONCATENATE("B ",TEXT($BN510,"mmm-yyyy")),Curves!$11:$11,0)</f>
        <v>#N/A</v>
      </c>
      <c r="CG510" s="34" t="e">
        <f aca="false">MATCH(CONCATENATE("DISC ",TEXT($BN510,"mmm-yyyy")),Curves!$11:$11,0)</f>
        <v>#N/A</v>
      </c>
      <c r="CH510" s="34"/>
      <c r="CI510" s="34" t="e">
        <f aca="false">MATCH(CONCATENATE("NG ",TEXT($BO510,"mmm-yyyy")),Curves!$11:$11,0)</f>
        <v>#N/A</v>
      </c>
      <c r="CJ510" s="34" t="e">
        <f aca="false">MATCH(CONCATENATE("B ",TEXT($BO510,"mmm-yyyy")),Curves!$11:$11,0)</f>
        <v>#N/A</v>
      </c>
      <c r="CK510" s="34" t="e">
        <f aca="false">MATCH(CONCATENATE("DISC ",TEXT($BO510,"mmm-yyyy")),Curves!$11:$11,0)</f>
        <v>#N/A</v>
      </c>
      <c r="CL510" s="34"/>
      <c r="CM510" s="34" t="e">
        <f aca="false">MATCH(CONCATENATE("NG ",TEXT($BP510,"mmm-yyyy")),Curves!$11:$11,0)</f>
        <v>#N/A</v>
      </c>
      <c r="CN510" s="34" t="e">
        <f aca="false">MATCH(CONCATENATE("B ",TEXT($BP510,"mmm-yyyy")),Curves!$11:$11,0)</f>
        <v>#N/A</v>
      </c>
      <c r="CO510" s="34" t="e">
        <f aca="false">MATCH(CONCATENATE("DISC ",TEXT($BP510,"mmm-yyyy")),Curves!$11:$11,0)</f>
        <v>#N/A</v>
      </c>
      <c r="CP510" s="34"/>
      <c r="CQ510" s="34" t="e">
        <f aca="false">MATCH(CONCATENATE("NG ",TEXT($BQ510,"mmm-yyyy")),Curves!$11:$11,0)</f>
        <v>#N/A</v>
      </c>
      <c r="CR510" s="34" t="e">
        <f aca="false">MATCH(CONCATENATE("B ",TEXT($BQ510,"mmm-yyyy")),Curves!$11:$11,0)</f>
        <v>#N/A</v>
      </c>
      <c r="CS510" s="34" t="e">
        <f aca="false">MATCH(CONCATENATE("DISC ",TEXT($BQ510,"mmm-yyyy")),Curves!$11:$11,0)</f>
        <v>#N/A</v>
      </c>
      <c r="CT510" s="34"/>
      <c r="CU510" s="34" t="e">
        <f aca="false">MATCH(CONCATENATE("NG ",TEXT($BR510,"mmm-yyyy")),Curves!$11:$11,0)</f>
        <v>#N/A</v>
      </c>
      <c r="CV510" s="34" t="e">
        <f aca="false">MATCH(CONCATENATE("B ",TEXT($BR510,"mmm-yyyy")),Curves!$11:$11,0)</f>
        <v>#N/A</v>
      </c>
      <c r="CW510" s="34" t="e">
        <f aca="false">MATCH(CONCATENATE("DISC ",TEXT($BR510,"mmm-yyyy")),Curves!$11:$11,0)</f>
        <v>#N/A</v>
      </c>
      <c r="CX510" s="34"/>
      <c r="CY510" s="34" t="e">
        <f aca="false">MATCH(CONCATENATE("NG ",TEXT($BS510,"mmm-yyyy")),Curves!$11:$11,0)</f>
        <v>#N/A</v>
      </c>
      <c r="CZ510" s="34" t="e">
        <f aca="false">MATCH(CONCATENATE("B ",TEXT($BS510,"mmm-yyyy")),Curves!$11:$11,0)</f>
        <v>#N/A</v>
      </c>
      <c r="DA510" s="34" t="e">
        <f aca="false">MATCH(CONCATENATE("DISC ",TEXT($BS510,"mmm-yyyy")),Curves!$11:$11,0)</f>
        <v>#N/A</v>
      </c>
      <c r="DB510" s="34"/>
      <c r="DC510" s="34" t="e">
        <f aca="false">MATCH(CONCATENATE("NG ",TEXT($BT510,"mmm-yyyy")),Curves!$11:$11,0)</f>
        <v>#N/A</v>
      </c>
      <c r="DD510" s="34" t="e">
        <f aca="false">MATCH(CONCATENATE("B ",TEXT($BT510,"mmm-yyyy")),Curves!$11:$11,0)</f>
        <v>#N/A</v>
      </c>
      <c r="DE510" s="34" t="e">
        <f aca="false">MATCH(CONCATENATE("DISC ",TEXT($BT510,"mmm-yyyy")),Curves!$11:$11,0)</f>
        <v>#N/A</v>
      </c>
      <c r="DF510" s="34"/>
      <c r="DG510" s="34" t="e">
        <f aca="false">MATCH(CONCATENATE("NG ",TEXT($BU510,"mmm-yyyy")),Curves!$11:$11,0)</f>
        <v>#N/A</v>
      </c>
      <c r="DH510" s="34" t="e">
        <f aca="false">MATCH(CONCATENATE("B ",TEXT($BU510,"mmm-yyyy")),Curves!$11:$11,0)</f>
        <v>#N/A</v>
      </c>
      <c r="DI510" s="34" t="e">
        <f aca="false">MATCH(CONCATENATE("DISC ",TEXT($BU510,"mmm-yyyy")),Curves!$11:$11,0)</f>
        <v>#N/A</v>
      </c>
      <c r="DK510" s="34" t="e">
        <f aca="false">MATCH(CONCATENATE("NG ",TEXT($BV510,"mmm-yyyy")),Curves!$11:$11,0)</f>
        <v>#N/A</v>
      </c>
      <c r="DL510" s="34" t="e">
        <f aca="false">MATCH(CONCATENATE("B ",TEXT($BV510,"mmm-yyyy")),Curves!$11:$11,0)</f>
        <v>#N/A</v>
      </c>
      <c r="DM510" s="34" t="e">
        <f aca="false">MATCH(CONCATENATE("DISC ",TEXT($BV510,"mmm-yyyy")),Curves!$11:$11,0)</f>
        <v>#N/A</v>
      </c>
      <c r="DO510" s="34" t="e">
        <f aca="false">MATCH(CONCATENATE("NG ",TEXT($BW510,"mmm-yyyy")),Curves!$11:$11,0)</f>
        <v>#N/A</v>
      </c>
      <c r="DP510" s="34" t="e">
        <f aca="false">MATCH(CONCATENATE("B ",TEXT($BW510,"mmm-yyyy")),Curves!$11:$11,0)</f>
        <v>#N/A</v>
      </c>
      <c r="DQ510" s="34" t="e">
        <f aca="false">MATCH(CONCATENATE("DISC ",TEXT($BW510,"mmm-yyyy")),Curves!$11:$11,0)</f>
        <v>#N/A</v>
      </c>
    </row>
    <row r="511" customFormat="false" ht="12.75" hidden="false" customHeight="false" outlineLevel="0" collapsed="false">
      <c r="B511" s="26" t="str">
        <f aca="false">IF(C511&lt;&gt;"",IF(C511&gt;=(WORKDAY(EOMONTH(C511,0)+1,-2)),EOMONTH(EOMONTH(C511,0)+1,0)+1,EOMONTH(C511,0)+1),"")</f>
        <v/>
      </c>
      <c r="C511" s="45" t="str">
        <f aca="false">IF(Curves!C520&lt;&gt;"",Curves!C520,"")</f>
        <v/>
      </c>
      <c r="D511" s="46"/>
      <c r="E511" s="47" t="e">
        <f aca="false">(T511+U511)*V511</f>
        <v>#N/A</v>
      </c>
      <c r="F511" s="47" t="e">
        <f aca="false">(X511+Y511)*Z511</f>
        <v>#N/A</v>
      </c>
      <c r="G511" s="47" t="e">
        <f aca="false">(AB511+AC511)*AD511</f>
        <v>#N/A</v>
      </c>
      <c r="H511" s="47" t="e">
        <f aca="false">(AF511+AG511)*AH511</f>
        <v>#N/A</v>
      </c>
      <c r="I511" s="47" t="e">
        <f aca="false">(AJ511+AK511)*AL511</f>
        <v>#N/A</v>
      </c>
      <c r="J511" s="47" t="e">
        <f aca="false">(AN511+AO511)*AP511</f>
        <v>#N/A</v>
      </c>
      <c r="K511" s="47" t="e">
        <f aca="false">(AR511+AS511)*AT511</f>
        <v>#N/A</v>
      </c>
      <c r="L511" s="47" t="e">
        <f aca="false">(AV511+AW511)*AX511</f>
        <v>#N/A</v>
      </c>
      <c r="M511" s="47" t="e">
        <f aca="false">(AZ511+BA511)*BB511</f>
        <v>#N/A</v>
      </c>
      <c r="N511" s="47" t="e">
        <f aca="false">(BD511+BE511)*BF511</f>
        <v>#N/A</v>
      </c>
      <c r="O511" s="48" t="e">
        <f aca="false">(BH511+BI511)*BJ511</f>
        <v>#N/A</v>
      </c>
      <c r="P511" s="49" t="e">
        <f aca="false">MAX(E511:O511)</f>
        <v>#N/A</v>
      </c>
      <c r="Q511" s="49" t="e">
        <f aca="false">MIN(O511)</f>
        <v>#N/A</v>
      </c>
      <c r="R511" s="50" t="e">
        <f aca="false">P511-Q511</f>
        <v>#N/A</v>
      </c>
      <c r="T511" s="31" t="e">
        <f aca="false">INDEX(Curves!$A$12:$AZ$907,$BZ511,CA511)</f>
        <v>#N/A</v>
      </c>
      <c r="U511" s="31" t="e">
        <f aca="false">INDEX(Curves!$A$12:$AZ$907,$BZ511,CB511)</f>
        <v>#N/A</v>
      </c>
      <c r="V511" s="31" t="e">
        <f aca="false">INDEX(Curves!$A$12:$AZ$907,$BZ511,CC511)</f>
        <v>#N/A</v>
      </c>
      <c r="W511" s="31"/>
      <c r="X511" s="31" t="e">
        <f aca="false">INDEX(Curves!$A$12:$AZ$907,$BZ511,CE511)</f>
        <v>#N/A</v>
      </c>
      <c r="Y511" s="31" t="e">
        <f aca="false">INDEX(Curves!$A$12:$AZ$907,$BZ511,CF511)</f>
        <v>#N/A</v>
      </c>
      <c r="Z511" s="31" t="e">
        <f aca="false">INDEX(Curves!$A$12:$AZ$907,$BZ511,CG511)</f>
        <v>#N/A</v>
      </c>
      <c r="AA511" s="31"/>
      <c r="AB511" s="31" t="e">
        <f aca="false">INDEX(Curves!$A$12:$AZ$907,$BZ511,CI511)</f>
        <v>#N/A</v>
      </c>
      <c r="AC511" s="31" t="e">
        <f aca="false">INDEX(Curves!$A$12:$AZ$907,$BZ511,CJ511)</f>
        <v>#N/A</v>
      </c>
      <c r="AD511" s="31" t="e">
        <f aca="false">INDEX(Curves!$A$12:$AZ$907,$BZ511,CK511)</f>
        <v>#N/A</v>
      </c>
      <c r="AE511" s="31"/>
      <c r="AF511" s="31" t="e">
        <f aca="false">INDEX(Curves!$A$12:$AZ$907,$BZ511,CM511)</f>
        <v>#N/A</v>
      </c>
      <c r="AG511" s="31" t="e">
        <f aca="false">INDEX(Curves!$A$12:$AZ$907,$BZ511,CN511)</f>
        <v>#N/A</v>
      </c>
      <c r="AH511" s="31" t="e">
        <f aca="false">INDEX(Curves!$A$12:$AZ$907,$BZ511,CO511)</f>
        <v>#N/A</v>
      </c>
      <c r="AI511" s="31"/>
      <c r="AJ511" s="31" t="e">
        <f aca="false">INDEX(Curves!$A$12:$AZ$907,$BZ511,CQ511)</f>
        <v>#N/A</v>
      </c>
      <c r="AK511" s="31" t="e">
        <f aca="false">INDEX(Curves!$A$12:$AZ$907,$BZ511,CR511)</f>
        <v>#N/A</v>
      </c>
      <c r="AL511" s="31" t="e">
        <f aca="false">INDEX(Curves!$A$12:$AZ$907,$BZ511,CS511)</f>
        <v>#N/A</v>
      </c>
      <c r="AM511" s="31"/>
      <c r="AN511" s="31" t="e">
        <f aca="false">INDEX(Curves!$A$12:$AZ$907,$BZ511,CU511)</f>
        <v>#N/A</v>
      </c>
      <c r="AO511" s="31" t="e">
        <f aca="false">INDEX(Curves!$A$12:$AZ$907,$BZ511,CV511)</f>
        <v>#N/A</v>
      </c>
      <c r="AP511" s="31" t="e">
        <f aca="false">INDEX(Curves!$A$12:$AZ$907,$BZ511,CW511)</f>
        <v>#N/A</v>
      </c>
      <c r="AQ511" s="31"/>
      <c r="AR511" s="31" t="e">
        <f aca="false">INDEX(Curves!$A$12:$AZ$907,$BZ511,CY511)</f>
        <v>#N/A</v>
      </c>
      <c r="AS511" s="31" t="e">
        <f aca="false">INDEX(Curves!$A$12:$AZ$907,$BZ511,CZ511)</f>
        <v>#N/A</v>
      </c>
      <c r="AT511" s="31" t="e">
        <f aca="false">INDEX(Curves!$A$12:$AZ$907,$BZ511,DA511)</f>
        <v>#N/A</v>
      </c>
      <c r="AU511" s="31"/>
      <c r="AV511" s="31" t="e">
        <f aca="false">INDEX(Curves!$A$12:$AZ$907,$BZ511,DC511)</f>
        <v>#N/A</v>
      </c>
      <c r="AW511" s="31" t="e">
        <f aca="false">INDEX(Curves!$A$12:$AZ$907,$BZ511,DD511)</f>
        <v>#N/A</v>
      </c>
      <c r="AX511" s="31" t="e">
        <f aca="false">INDEX(Curves!$A$12:$AZ$907,$BZ511,DE511)</f>
        <v>#N/A</v>
      </c>
      <c r="AY511" s="31"/>
      <c r="AZ511" s="31" t="e">
        <f aca="false">INDEX(Curves!$A$12:$AZ$907,$BZ511,DG511)</f>
        <v>#N/A</v>
      </c>
      <c r="BA511" s="31" t="e">
        <f aca="false">INDEX(Curves!$A$12:$AZ$907,$BZ511,DH511)</f>
        <v>#N/A</v>
      </c>
      <c r="BB511" s="31" t="e">
        <f aca="false">INDEX(Curves!$A$12:$AZ$907,$BZ511,DI511)</f>
        <v>#N/A</v>
      </c>
      <c r="BC511" s="31"/>
      <c r="BD511" s="31" t="e">
        <f aca="false">INDEX(Curves!$A$12:$AZ$907,$BZ511,DK511)</f>
        <v>#N/A</v>
      </c>
      <c r="BE511" s="31" t="e">
        <f aca="false">INDEX(Curves!$A$12:$AZ$907,$BZ511,DL511)</f>
        <v>#N/A</v>
      </c>
      <c r="BF511" s="31" t="e">
        <f aca="false">INDEX(Curves!$A$12:$AZ$907,$BZ511,DM511)</f>
        <v>#N/A</v>
      </c>
      <c r="BG511" s="31"/>
      <c r="BH511" s="31" t="e">
        <f aca="false">INDEX(Curves!$A$12:$AZ$907,$BZ511,DO511)</f>
        <v>#N/A</v>
      </c>
      <c r="BI511" s="31" t="e">
        <f aca="false">INDEX(Curves!$A$12:$AZ$907,$BZ511,DP511)</f>
        <v>#N/A</v>
      </c>
      <c r="BJ511" s="31" t="e">
        <f aca="false">INDEX(Curves!$A$12:$AZ$907,$BZ511,DQ511)</f>
        <v>#N/A</v>
      </c>
      <c r="BK511" s="0"/>
      <c r="BL511" s="0"/>
      <c r="BT511" s="9"/>
      <c r="BU511" s="9"/>
      <c r="BV511" s="9"/>
      <c r="BZ511" s="34" t="e">
        <f aca="false">MATCH(C511,Curves!$C$12:$C$433,0)</f>
        <v>#N/A</v>
      </c>
      <c r="CA511" s="34" t="e">
        <f aca="false">MATCH(CONCATENATE("NG ",TEXT($BM511,"mmm-yyyy")),Curves!$11:$11,0)</f>
        <v>#N/A</v>
      </c>
      <c r="CB511" s="34" t="e">
        <f aca="false">MATCH(CONCATENATE("B ",TEXT($BM511,"mmm-yyyy")),Curves!$11:$11,0)</f>
        <v>#N/A</v>
      </c>
      <c r="CC511" s="34" t="e">
        <f aca="false">MATCH(CONCATENATE("DISC ",TEXT($BM511,"mmm-yyyy")),Curves!$11:$11,0)</f>
        <v>#N/A</v>
      </c>
      <c r="CD511" s="34"/>
      <c r="CE511" s="34" t="e">
        <f aca="false">MATCH(CONCATENATE("NG ",TEXT($BN511,"mmm-yyyy")),Curves!$11:$11,0)</f>
        <v>#N/A</v>
      </c>
      <c r="CF511" s="34" t="e">
        <f aca="false">MATCH(CONCATENATE("B ",TEXT($BN511,"mmm-yyyy")),Curves!$11:$11,0)</f>
        <v>#N/A</v>
      </c>
      <c r="CG511" s="34" t="e">
        <f aca="false">MATCH(CONCATENATE("DISC ",TEXT($BN511,"mmm-yyyy")),Curves!$11:$11,0)</f>
        <v>#N/A</v>
      </c>
      <c r="CH511" s="34"/>
      <c r="CI511" s="34" t="e">
        <f aca="false">MATCH(CONCATENATE("NG ",TEXT($BO511,"mmm-yyyy")),Curves!$11:$11,0)</f>
        <v>#N/A</v>
      </c>
      <c r="CJ511" s="34" t="e">
        <f aca="false">MATCH(CONCATENATE("B ",TEXT($BO511,"mmm-yyyy")),Curves!$11:$11,0)</f>
        <v>#N/A</v>
      </c>
      <c r="CK511" s="34" t="e">
        <f aca="false">MATCH(CONCATENATE("DISC ",TEXT($BO511,"mmm-yyyy")),Curves!$11:$11,0)</f>
        <v>#N/A</v>
      </c>
      <c r="CL511" s="34"/>
      <c r="CM511" s="34" t="e">
        <f aca="false">MATCH(CONCATENATE("NG ",TEXT($BP511,"mmm-yyyy")),Curves!$11:$11,0)</f>
        <v>#N/A</v>
      </c>
      <c r="CN511" s="34" t="e">
        <f aca="false">MATCH(CONCATENATE("B ",TEXT($BP511,"mmm-yyyy")),Curves!$11:$11,0)</f>
        <v>#N/A</v>
      </c>
      <c r="CO511" s="34" t="e">
        <f aca="false">MATCH(CONCATENATE("DISC ",TEXT($BP511,"mmm-yyyy")),Curves!$11:$11,0)</f>
        <v>#N/A</v>
      </c>
      <c r="CP511" s="34"/>
      <c r="CQ511" s="34" t="e">
        <f aca="false">MATCH(CONCATENATE("NG ",TEXT($BQ511,"mmm-yyyy")),Curves!$11:$11,0)</f>
        <v>#N/A</v>
      </c>
      <c r="CR511" s="34" t="e">
        <f aca="false">MATCH(CONCATENATE("B ",TEXT($BQ511,"mmm-yyyy")),Curves!$11:$11,0)</f>
        <v>#N/A</v>
      </c>
      <c r="CS511" s="34" t="e">
        <f aca="false">MATCH(CONCATENATE("DISC ",TEXT($BQ511,"mmm-yyyy")),Curves!$11:$11,0)</f>
        <v>#N/A</v>
      </c>
      <c r="CT511" s="34"/>
      <c r="CU511" s="34" t="e">
        <f aca="false">MATCH(CONCATENATE("NG ",TEXT($BR511,"mmm-yyyy")),Curves!$11:$11,0)</f>
        <v>#N/A</v>
      </c>
      <c r="CV511" s="34" t="e">
        <f aca="false">MATCH(CONCATENATE("B ",TEXT($BR511,"mmm-yyyy")),Curves!$11:$11,0)</f>
        <v>#N/A</v>
      </c>
      <c r="CW511" s="34" t="e">
        <f aca="false">MATCH(CONCATENATE("DISC ",TEXT($BR511,"mmm-yyyy")),Curves!$11:$11,0)</f>
        <v>#N/A</v>
      </c>
      <c r="CX511" s="34"/>
      <c r="CY511" s="34" t="e">
        <f aca="false">MATCH(CONCATENATE("NG ",TEXT($BS511,"mmm-yyyy")),Curves!$11:$11,0)</f>
        <v>#N/A</v>
      </c>
      <c r="CZ511" s="34" t="e">
        <f aca="false">MATCH(CONCATENATE("B ",TEXT($BS511,"mmm-yyyy")),Curves!$11:$11,0)</f>
        <v>#N/A</v>
      </c>
      <c r="DA511" s="34" t="e">
        <f aca="false">MATCH(CONCATENATE("DISC ",TEXT($BS511,"mmm-yyyy")),Curves!$11:$11,0)</f>
        <v>#N/A</v>
      </c>
      <c r="DB511" s="34"/>
      <c r="DC511" s="34" t="e">
        <f aca="false">MATCH(CONCATENATE("NG ",TEXT($BT511,"mmm-yyyy")),Curves!$11:$11,0)</f>
        <v>#N/A</v>
      </c>
      <c r="DD511" s="34" t="e">
        <f aca="false">MATCH(CONCATENATE("B ",TEXT($BT511,"mmm-yyyy")),Curves!$11:$11,0)</f>
        <v>#N/A</v>
      </c>
      <c r="DE511" s="34" t="e">
        <f aca="false">MATCH(CONCATENATE("DISC ",TEXT($BT511,"mmm-yyyy")),Curves!$11:$11,0)</f>
        <v>#N/A</v>
      </c>
      <c r="DF511" s="34"/>
      <c r="DG511" s="34" t="e">
        <f aca="false">MATCH(CONCATENATE("NG ",TEXT($BU511,"mmm-yyyy")),Curves!$11:$11,0)</f>
        <v>#N/A</v>
      </c>
      <c r="DH511" s="34" t="e">
        <f aca="false">MATCH(CONCATENATE("B ",TEXT($BU511,"mmm-yyyy")),Curves!$11:$11,0)</f>
        <v>#N/A</v>
      </c>
      <c r="DI511" s="34" t="e">
        <f aca="false">MATCH(CONCATENATE("DISC ",TEXT($BU511,"mmm-yyyy")),Curves!$11:$11,0)</f>
        <v>#N/A</v>
      </c>
      <c r="DK511" s="34" t="e">
        <f aca="false">MATCH(CONCATENATE("NG ",TEXT($BV511,"mmm-yyyy")),Curves!$11:$11,0)</f>
        <v>#N/A</v>
      </c>
      <c r="DL511" s="34" t="e">
        <f aca="false">MATCH(CONCATENATE("B ",TEXT($BV511,"mmm-yyyy")),Curves!$11:$11,0)</f>
        <v>#N/A</v>
      </c>
      <c r="DM511" s="34" t="e">
        <f aca="false">MATCH(CONCATENATE("DISC ",TEXT($BV511,"mmm-yyyy")),Curves!$11:$11,0)</f>
        <v>#N/A</v>
      </c>
      <c r="DO511" s="34" t="e">
        <f aca="false">MATCH(CONCATENATE("NG ",TEXT($BW511,"mmm-yyyy")),Curves!$11:$11,0)</f>
        <v>#N/A</v>
      </c>
      <c r="DP511" s="34" t="e">
        <f aca="false">MATCH(CONCATENATE("B ",TEXT($BW511,"mmm-yyyy")),Curves!$11:$11,0)</f>
        <v>#N/A</v>
      </c>
      <c r="DQ511" s="34" t="e">
        <f aca="false">MATCH(CONCATENATE("DISC ",TEXT($BW511,"mmm-yyyy")),Curves!$11:$11,0)</f>
        <v>#N/A</v>
      </c>
    </row>
    <row r="512" customFormat="false" ht="12.75" hidden="false" customHeight="false" outlineLevel="0" collapsed="false">
      <c r="B512" s="26" t="str">
        <f aca="false">IF(C512&lt;&gt;"",IF(C512&gt;=(WORKDAY(EOMONTH(C512,0)+1,-2)),EOMONTH(EOMONTH(C512,0)+1,0)+1,EOMONTH(C512,0)+1),"")</f>
        <v/>
      </c>
      <c r="C512" s="45" t="str">
        <f aca="false">IF(Curves!C521&lt;&gt;"",Curves!C521,"")</f>
        <v/>
      </c>
      <c r="D512" s="46"/>
      <c r="E512" s="47" t="e">
        <f aca="false">(T512+U512)*V512</f>
        <v>#N/A</v>
      </c>
      <c r="F512" s="47" t="e">
        <f aca="false">(X512+Y512)*Z512</f>
        <v>#N/A</v>
      </c>
      <c r="G512" s="47" t="e">
        <f aca="false">(AB512+AC512)*AD512</f>
        <v>#N/A</v>
      </c>
      <c r="H512" s="47" t="e">
        <f aca="false">(AF512+AG512)*AH512</f>
        <v>#N/A</v>
      </c>
      <c r="I512" s="47" t="e">
        <f aca="false">(AJ512+AK512)*AL512</f>
        <v>#N/A</v>
      </c>
      <c r="J512" s="47" t="e">
        <f aca="false">(AN512+AO512)*AP512</f>
        <v>#N/A</v>
      </c>
      <c r="K512" s="47" t="e">
        <f aca="false">(AR512+AS512)*AT512</f>
        <v>#N/A</v>
      </c>
      <c r="L512" s="47" t="e">
        <f aca="false">(AV512+AW512)*AX512</f>
        <v>#N/A</v>
      </c>
      <c r="M512" s="47" t="e">
        <f aca="false">(AZ512+BA512)*BB512</f>
        <v>#N/A</v>
      </c>
      <c r="N512" s="47" t="e">
        <f aca="false">(BD512+BE512)*BF512</f>
        <v>#N/A</v>
      </c>
      <c r="O512" s="48" t="e">
        <f aca="false">(BH512+BI512)*BJ512</f>
        <v>#N/A</v>
      </c>
      <c r="P512" s="49" t="e">
        <f aca="false">MAX(E512:O512)</f>
        <v>#N/A</v>
      </c>
      <c r="Q512" s="49" t="e">
        <f aca="false">MIN(O512)</f>
        <v>#N/A</v>
      </c>
      <c r="R512" s="50" t="e">
        <f aca="false">P512-Q512</f>
        <v>#N/A</v>
      </c>
      <c r="T512" s="31" t="e">
        <f aca="false">INDEX(Curves!$A$12:$AZ$907,$BZ512,CA512)</f>
        <v>#N/A</v>
      </c>
      <c r="U512" s="31" t="e">
        <f aca="false">INDEX(Curves!$A$12:$AZ$907,$BZ512,CB512)</f>
        <v>#N/A</v>
      </c>
      <c r="V512" s="31" t="e">
        <f aca="false">INDEX(Curves!$A$12:$AZ$907,$BZ512,CC512)</f>
        <v>#N/A</v>
      </c>
      <c r="W512" s="31"/>
      <c r="X512" s="31" t="e">
        <f aca="false">INDEX(Curves!$A$12:$AZ$907,$BZ512,CE512)</f>
        <v>#N/A</v>
      </c>
      <c r="Y512" s="31" t="e">
        <f aca="false">INDEX(Curves!$A$12:$AZ$907,$BZ512,CF512)</f>
        <v>#N/A</v>
      </c>
      <c r="Z512" s="31" t="e">
        <f aca="false">INDEX(Curves!$A$12:$AZ$907,$BZ512,CG512)</f>
        <v>#N/A</v>
      </c>
      <c r="AA512" s="31"/>
      <c r="AB512" s="31" t="e">
        <f aca="false">INDEX(Curves!$A$12:$AZ$907,$BZ512,CI512)</f>
        <v>#N/A</v>
      </c>
      <c r="AC512" s="31" t="e">
        <f aca="false">INDEX(Curves!$A$12:$AZ$907,$BZ512,CJ512)</f>
        <v>#N/A</v>
      </c>
      <c r="AD512" s="31" t="e">
        <f aca="false">INDEX(Curves!$A$12:$AZ$907,$BZ512,CK512)</f>
        <v>#N/A</v>
      </c>
      <c r="AE512" s="31"/>
      <c r="AF512" s="31" t="e">
        <f aca="false">INDEX(Curves!$A$12:$AZ$907,$BZ512,CM512)</f>
        <v>#N/A</v>
      </c>
      <c r="AG512" s="31" t="e">
        <f aca="false">INDEX(Curves!$A$12:$AZ$907,$BZ512,CN512)</f>
        <v>#N/A</v>
      </c>
      <c r="AH512" s="31" t="e">
        <f aca="false">INDEX(Curves!$A$12:$AZ$907,$BZ512,CO512)</f>
        <v>#N/A</v>
      </c>
      <c r="AI512" s="31"/>
      <c r="AJ512" s="31" t="e">
        <f aca="false">INDEX(Curves!$A$12:$AZ$907,$BZ512,CQ512)</f>
        <v>#N/A</v>
      </c>
      <c r="AK512" s="31" t="e">
        <f aca="false">INDEX(Curves!$A$12:$AZ$907,$BZ512,CR512)</f>
        <v>#N/A</v>
      </c>
      <c r="AL512" s="31" t="e">
        <f aca="false">INDEX(Curves!$A$12:$AZ$907,$BZ512,CS512)</f>
        <v>#N/A</v>
      </c>
      <c r="AM512" s="31"/>
      <c r="AN512" s="31" t="e">
        <f aca="false">INDEX(Curves!$A$12:$AZ$907,$BZ512,CU512)</f>
        <v>#N/A</v>
      </c>
      <c r="AO512" s="31" t="e">
        <f aca="false">INDEX(Curves!$A$12:$AZ$907,$BZ512,CV512)</f>
        <v>#N/A</v>
      </c>
      <c r="AP512" s="31" t="e">
        <f aca="false">INDEX(Curves!$A$12:$AZ$907,$BZ512,CW512)</f>
        <v>#N/A</v>
      </c>
      <c r="AQ512" s="31"/>
      <c r="AR512" s="31" t="e">
        <f aca="false">INDEX(Curves!$A$12:$AZ$907,$BZ512,CY512)</f>
        <v>#N/A</v>
      </c>
      <c r="AS512" s="31" t="e">
        <f aca="false">INDEX(Curves!$A$12:$AZ$907,$BZ512,CZ512)</f>
        <v>#N/A</v>
      </c>
      <c r="AT512" s="31" t="e">
        <f aca="false">INDEX(Curves!$A$12:$AZ$907,$BZ512,DA512)</f>
        <v>#N/A</v>
      </c>
      <c r="AU512" s="31"/>
      <c r="AV512" s="31" t="e">
        <f aca="false">INDEX(Curves!$A$12:$AZ$907,$BZ512,DC512)</f>
        <v>#N/A</v>
      </c>
      <c r="AW512" s="31" t="e">
        <f aca="false">INDEX(Curves!$A$12:$AZ$907,$BZ512,DD512)</f>
        <v>#N/A</v>
      </c>
      <c r="AX512" s="31" t="e">
        <f aca="false">INDEX(Curves!$A$12:$AZ$907,$BZ512,DE512)</f>
        <v>#N/A</v>
      </c>
      <c r="AY512" s="31"/>
      <c r="AZ512" s="31" t="e">
        <f aca="false">INDEX(Curves!$A$12:$AZ$907,$BZ512,DG512)</f>
        <v>#N/A</v>
      </c>
      <c r="BA512" s="31" t="e">
        <f aca="false">INDEX(Curves!$A$12:$AZ$907,$BZ512,DH512)</f>
        <v>#N/A</v>
      </c>
      <c r="BB512" s="31" t="e">
        <f aca="false">INDEX(Curves!$A$12:$AZ$907,$BZ512,DI512)</f>
        <v>#N/A</v>
      </c>
      <c r="BC512" s="31"/>
      <c r="BD512" s="31" t="e">
        <f aca="false">INDEX(Curves!$A$12:$AZ$907,$BZ512,DK512)</f>
        <v>#N/A</v>
      </c>
      <c r="BE512" s="31" t="e">
        <f aca="false">INDEX(Curves!$A$12:$AZ$907,$BZ512,DL512)</f>
        <v>#N/A</v>
      </c>
      <c r="BF512" s="31" t="e">
        <f aca="false">INDEX(Curves!$A$12:$AZ$907,$BZ512,DM512)</f>
        <v>#N/A</v>
      </c>
      <c r="BG512" s="31"/>
      <c r="BH512" s="31" t="e">
        <f aca="false">INDEX(Curves!$A$12:$AZ$907,$BZ512,DO512)</f>
        <v>#N/A</v>
      </c>
      <c r="BI512" s="31" t="e">
        <f aca="false">INDEX(Curves!$A$12:$AZ$907,$BZ512,DP512)</f>
        <v>#N/A</v>
      </c>
      <c r="BJ512" s="31" t="e">
        <f aca="false">INDEX(Curves!$A$12:$AZ$907,$BZ512,DQ512)</f>
        <v>#N/A</v>
      </c>
      <c r="BK512" s="0"/>
      <c r="BL512" s="0"/>
      <c r="BT512" s="9"/>
      <c r="BU512" s="9"/>
      <c r="BV512" s="9"/>
      <c r="BZ512" s="34" t="e">
        <f aca="false">MATCH(C512,Curves!$C$12:$C$433,0)</f>
        <v>#N/A</v>
      </c>
      <c r="CA512" s="34" t="e">
        <f aca="false">MATCH(CONCATENATE("NG ",TEXT($BM512,"mmm-yyyy")),Curves!$11:$11,0)</f>
        <v>#N/A</v>
      </c>
      <c r="CB512" s="34" t="e">
        <f aca="false">MATCH(CONCATENATE("B ",TEXT($BM512,"mmm-yyyy")),Curves!$11:$11,0)</f>
        <v>#N/A</v>
      </c>
      <c r="CC512" s="34" t="e">
        <f aca="false">MATCH(CONCATENATE("DISC ",TEXT($BM512,"mmm-yyyy")),Curves!$11:$11,0)</f>
        <v>#N/A</v>
      </c>
      <c r="CD512" s="34"/>
      <c r="CE512" s="34" t="e">
        <f aca="false">MATCH(CONCATENATE("NG ",TEXT($BN512,"mmm-yyyy")),Curves!$11:$11,0)</f>
        <v>#N/A</v>
      </c>
      <c r="CF512" s="34" t="e">
        <f aca="false">MATCH(CONCATENATE("B ",TEXT($BN512,"mmm-yyyy")),Curves!$11:$11,0)</f>
        <v>#N/A</v>
      </c>
      <c r="CG512" s="34" t="e">
        <f aca="false">MATCH(CONCATENATE("DISC ",TEXT($BN512,"mmm-yyyy")),Curves!$11:$11,0)</f>
        <v>#N/A</v>
      </c>
      <c r="CH512" s="34"/>
      <c r="CI512" s="34" t="e">
        <f aca="false">MATCH(CONCATENATE("NG ",TEXT($BO512,"mmm-yyyy")),Curves!$11:$11,0)</f>
        <v>#N/A</v>
      </c>
      <c r="CJ512" s="34" t="e">
        <f aca="false">MATCH(CONCATENATE("B ",TEXT($BO512,"mmm-yyyy")),Curves!$11:$11,0)</f>
        <v>#N/A</v>
      </c>
      <c r="CK512" s="34" t="e">
        <f aca="false">MATCH(CONCATENATE("DISC ",TEXT($BO512,"mmm-yyyy")),Curves!$11:$11,0)</f>
        <v>#N/A</v>
      </c>
      <c r="CL512" s="34"/>
      <c r="CM512" s="34" t="e">
        <f aca="false">MATCH(CONCATENATE("NG ",TEXT($BP512,"mmm-yyyy")),Curves!$11:$11,0)</f>
        <v>#N/A</v>
      </c>
      <c r="CN512" s="34" t="e">
        <f aca="false">MATCH(CONCATENATE("B ",TEXT($BP512,"mmm-yyyy")),Curves!$11:$11,0)</f>
        <v>#N/A</v>
      </c>
      <c r="CO512" s="34" t="e">
        <f aca="false">MATCH(CONCATENATE("DISC ",TEXT($BP512,"mmm-yyyy")),Curves!$11:$11,0)</f>
        <v>#N/A</v>
      </c>
      <c r="CP512" s="34"/>
      <c r="CQ512" s="34" t="e">
        <f aca="false">MATCH(CONCATENATE("NG ",TEXT($BQ512,"mmm-yyyy")),Curves!$11:$11,0)</f>
        <v>#N/A</v>
      </c>
      <c r="CR512" s="34" t="e">
        <f aca="false">MATCH(CONCATENATE("B ",TEXT($BQ512,"mmm-yyyy")),Curves!$11:$11,0)</f>
        <v>#N/A</v>
      </c>
      <c r="CS512" s="34" t="e">
        <f aca="false">MATCH(CONCATENATE("DISC ",TEXT($BQ512,"mmm-yyyy")),Curves!$11:$11,0)</f>
        <v>#N/A</v>
      </c>
      <c r="CT512" s="34"/>
      <c r="CU512" s="34" t="e">
        <f aca="false">MATCH(CONCATENATE("NG ",TEXT($BR512,"mmm-yyyy")),Curves!$11:$11,0)</f>
        <v>#N/A</v>
      </c>
      <c r="CV512" s="34" t="e">
        <f aca="false">MATCH(CONCATENATE("B ",TEXT($BR512,"mmm-yyyy")),Curves!$11:$11,0)</f>
        <v>#N/A</v>
      </c>
      <c r="CW512" s="34" t="e">
        <f aca="false">MATCH(CONCATENATE("DISC ",TEXT($BR512,"mmm-yyyy")),Curves!$11:$11,0)</f>
        <v>#N/A</v>
      </c>
      <c r="CX512" s="34"/>
      <c r="CY512" s="34" t="e">
        <f aca="false">MATCH(CONCATENATE("NG ",TEXT($BS512,"mmm-yyyy")),Curves!$11:$11,0)</f>
        <v>#N/A</v>
      </c>
      <c r="CZ512" s="34" t="e">
        <f aca="false">MATCH(CONCATENATE("B ",TEXT($BS512,"mmm-yyyy")),Curves!$11:$11,0)</f>
        <v>#N/A</v>
      </c>
      <c r="DA512" s="34" t="e">
        <f aca="false">MATCH(CONCATENATE("DISC ",TEXT($BS512,"mmm-yyyy")),Curves!$11:$11,0)</f>
        <v>#N/A</v>
      </c>
      <c r="DB512" s="34"/>
      <c r="DC512" s="34" t="e">
        <f aca="false">MATCH(CONCATENATE("NG ",TEXT($BT512,"mmm-yyyy")),Curves!$11:$11,0)</f>
        <v>#N/A</v>
      </c>
      <c r="DD512" s="34" t="e">
        <f aca="false">MATCH(CONCATENATE("B ",TEXT($BT512,"mmm-yyyy")),Curves!$11:$11,0)</f>
        <v>#N/A</v>
      </c>
      <c r="DE512" s="34" t="e">
        <f aca="false">MATCH(CONCATENATE("DISC ",TEXT($BT512,"mmm-yyyy")),Curves!$11:$11,0)</f>
        <v>#N/A</v>
      </c>
      <c r="DF512" s="34"/>
      <c r="DG512" s="34" t="e">
        <f aca="false">MATCH(CONCATENATE("NG ",TEXT($BU512,"mmm-yyyy")),Curves!$11:$11,0)</f>
        <v>#N/A</v>
      </c>
      <c r="DH512" s="34" t="e">
        <f aca="false">MATCH(CONCATENATE("B ",TEXT($BU512,"mmm-yyyy")),Curves!$11:$11,0)</f>
        <v>#N/A</v>
      </c>
      <c r="DI512" s="34" t="e">
        <f aca="false">MATCH(CONCATENATE("DISC ",TEXT($BU512,"mmm-yyyy")),Curves!$11:$11,0)</f>
        <v>#N/A</v>
      </c>
      <c r="DK512" s="34" t="e">
        <f aca="false">MATCH(CONCATENATE("NG ",TEXT($BV512,"mmm-yyyy")),Curves!$11:$11,0)</f>
        <v>#N/A</v>
      </c>
      <c r="DL512" s="34" t="e">
        <f aca="false">MATCH(CONCATENATE("B ",TEXT($BV512,"mmm-yyyy")),Curves!$11:$11,0)</f>
        <v>#N/A</v>
      </c>
      <c r="DM512" s="34" t="e">
        <f aca="false">MATCH(CONCATENATE("DISC ",TEXT($BV512,"mmm-yyyy")),Curves!$11:$11,0)</f>
        <v>#N/A</v>
      </c>
      <c r="DO512" s="34" t="e">
        <f aca="false">MATCH(CONCATENATE("NG ",TEXT($BW512,"mmm-yyyy")),Curves!$11:$11,0)</f>
        <v>#N/A</v>
      </c>
      <c r="DP512" s="34" t="e">
        <f aca="false">MATCH(CONCATENATE("B ",TEXT($BW512,"mmm-yyyy")),Curves!$11:$11,0)</f>
        <v>#N/A</v>
      </c>
      <c r="DQ512" s="34" t="e">
        <f aca="false">MATCH(CONCATENATE("DISC ",TEXT($BW512,"mmm-yyyy")),Curves!$11:$11,0)</f>
        <v>#N/A</v>
      </c>
    </row>
    <row r="513" customFormat="false" ht="12.75" hidden="false" customHeight="false" outlineLevel="0" collapsed="false">
      <c r="B513" s="26" t="str">
        <f aca="false">IF(C513&lt;&gt;"",IF(C513&gt;=(WORKDAY(EOMONTH(C513,0)+1,-2)),EOMONTH(EOMONTH(C513,0)+1,0)+1,EOMONTH(C513,0)+1),"")</f>
        <v/>
      </c>
      <c r="C513" s="45" t="str">
        <f aca="false">IF(Curves!C522&lt;&gt;"",Curves!C522,"")</f>
        <v/>
      </c>
      <c r="D513" s="46"/>
      <c r="E513" s="47" t="e">
        <f aca="false">(T513+U513)*V513</f>
        <v>#N/A</v>
      </c>
      <c r="F513" s="47" t="e">
        <f aca="false">(X513+Y513)*Z513</f>
        <v>#N/A</v>
      </c>
      <c r="G513" s="47" t="e">
        <f aca="false">(AB513+AC513)*AD513</f>
        <v>#N/A</v>
      </c>
      <c r="H513" s="47" t="e">
        <f aca="false">(AF513+AG513)*AH513</f>
        <v>#N/A</v>
      </c>
      <c r="I513" s="47" t="e">
        <f aca="false">(AJ513+AK513)*AL513</f>
        <v>#N/A</v>
      </c>
      <c r="J513" s="47" t="e">
        <f aca="false">(AN513+AO513)*AP513</f>
        <v>#N/A</v>
      </c>
      <c r="K513" s="47" t="e">
        <f aca="false">(AR513+AS513)*AT513</f>
        <v>#N/A</v>
      </c>
      <c r="L513" s="47" t="e">
        <f aca="false">(AV513+AW513)*AX513</f>
        <v>#N/A</v>
      </c>
      <c r="M513" s="47" t="e">
        <f aca="false">(AZ513+BA513)*BB513</f>
        <v>#N/A</v>
      </c>
      <c r="N513" s="47" t="e">
        <f aca="false">(BD513+BE513)*BF513</f>
        <v>#N/A</v>
      </c>
      <c r="O513" s="48" t="e">
        <f aca="false">(BH513+BI513)*BJ513</f>
        <v>#N/A</v>
      </c>
      <c r="P513" s="49" t="e">
        <f aca="false">MAX(E513:O513)</f>
        <v>#N/A</v>
      </c>
      <c r="Q513" s="49" t="e">
        <f aca="false">MIN(O513)</f>
        <v>#N/A</v>
      </c>
      <c r="R513" s="50" t="e">
        <f aca="false">P513-Q513</f>
        <v>#N/A</v>
      </c>
      <c r="T513" s="31" t="e">
        <f aca="false">INDEX(Curves!$A$12:$AZ$907,$BZ513,CA513)</f>
        <v>#N/A</v>
      </c>
      <c r="U513" s="31" t="e">
        <f aca="false">INDEX(Curves!$A$12:$AZ$907,$BZ513,CB513)</f>
        <v>#N/A</v>
      </c>
      <c r="V513" s="31" t="e">
        <f aca="false">INDEX(Curves!$A$12:$AZ$907,$BZ513,CC513)</f>
        <v>#N/A</v>
      </c>
      <c r="W513" s="31"/>
      <c r="X513" s="31" t="e">
        <f aca="false">INDEX(Curves!$A$12:$AZ$907,$BZ513,CE513)</f>
        <v>#N/A</v>
      </c>
      <c r="Y513" s="31" t="e">
        <f aca="false">INDEX(Curves!$A$12:$AZ$907,$BZ513,CF513)</f>
        <v>#N/A</v>
      </c>
      <c r="Z513" s="31" t="e">
        <f aca="false">INDEX(Curves!$A$12:$AZ$907,$BZ513,CG513)</f>
        <v>#N/A</v>
      </c>
      <c r="AA513" s="31"/>
      <c r="AB513" s="31" t="e">
        <f aca="false">INDEX(Curves!$A$12:$AZ$907,$BZ513,CI513)</f>
        <v>#N/A</v>
      </c>
      <c r="AC513" s="31" t="e">
        <f aca="false">INDEX(Curves!$A$12:$AZ$907,$BZ513,CJ513)</f>
        <v>#N/A</v>
      </c>
      <c r="AD513" s="31" t="e">
        <f aca="false">INDEX(Curves!$A$12:$AZ$907,$BZ513,CK513)</f>
        <v>#N/A</v>
      </c>
      <c r="AE513" s="31"/>
      <c r="AF513" s="31" t="e">
        <f aca="false">INDEX(Curves!$A$12:$AZ$907,$BZ513,CM513)</f>
        <v>#N/A</v>
      </c>
      <c r="AG513" s="31" t="e">
        <f aca="false">INDEX(Curves!$A$12:$AZ$907,$BZ513,CN513)</f>
        <v>#N/A</v>
      </c>
      <c r="AH513" s="31" t="e">
        <f aca="false">INDEX(Curves!$A$12:$AZ$907,$BZ513,CO513)</f>
        <v>#N/A</v>
      </c>
      <c r="AI513" s="31"/>
      <c r="AJ513" s="31" t="e">
        <f aca="false">INDEX(Curves!$A$12:$AZ$907,$BZ513,CQ513)</f>
        <v>#N/A</v>
      </c>
      <c r="AK513" s="31" t="e">
        <f aca="false">INDEX(Curves!$A$12:$AZ$907,$BZ513,CR513)</f>
        <v>#N/A</v>
      </c>
      <c r="AL513" s="31" t="e">
        <f aca="false">INDEX(Curves!$A$12:$AZ$907,$BZ513,CS513)</f>
        <v>#N/A</v>
      </c>
      <c r="AM513" s="31"/>
      <c r="AN513" s="31" t="e">
        <f aca="false">INDEX(Curves!$A$12:$AZ$907,$BZ513,CU513)</f>
        <v>#N/A</v>
      </c>
      <c r="AO513" s="31" t="e">
        <f aca="false">INDEX(Curves!$A$12:$AZ$907,$BZ513,CV513)</f>
        <v>#N/A</v>
      </c>
      <c r="AP513" s="31" t="e">
        <f aca="false">INDEX(Curves!$A$12:$AZ$907,$BZ513,CW513)</f>
        <v>#N/A</v>
      </c>
      <c r="AQ513" s="31"/>
      <c r="AR513" s="31" t="e">
        <f aca="false">INDEX(Curves!$A$12:$AZ$907,$BZ513,CY513)</f>
        <v>#N/A</v>
      </c>
      <c r="AS513" s="31" t="e">
        <f aca="false">INDEX(Curves!$A$12:$AZ$907,$BZ513,CZ513)</f>
        <v>#N/A</v>
      </c>
      <c r="AT513" s="31" t="e">
        <f aca="false">INDEX(Curves!$A$12:$AZ$907,$BZ513,DA513)</f>
        <v>#N/A</v>
      </c>
      <c r="AU513" s="31"/>
      <c r="AV513" s="31" t="e">
        <f aca="false">INDEX(Curves!$A$12:$AZ$907,$BZ513,DC513)</f>
        <v>#N/A</v>
      </c>
      <c r="AW513" s="31" t="e">
        <f aca="false">INDEX(Curves!$A$12:$AZ$907,$BZ513,DD513)</f>
        <v>#N/A</v>
      </c>
      <c r="AX513" s="31" t="e">
        <f aca="false">INDEX(Curves!$A$12:$AZ$907,$BZ513,DE513)</f>
        <v>#N/A</v>
      </c>
      <c r="AY513" s="31"/>
      <c r="AZ513" s="31" t="e">
        <f aca="false">INDEX(Curves!$A$12:$AZ$907,$BZ513,DG513)</f>
        <v>#N/A</v>
      </c>
      <c r="BA513" s="31" t="e">
        <f aca="false">INDEX(Curves!$A$12:$AZ$907,$BZ513,DH513)</f>
        <v>#N/A</v>
      </c>
      <c r="BB513" s="31" t="e">
        <f aca="false">INDEX(Curves!$A$12:$AZ$907,$BZ513,DI513)</f>
        <v>#N/A</v>
      </c>
      <c r="BC513" s="31"/>
      <c r="BD513" s="31" t="e">
        <f aca="false">INDEX(Curves!$A$12:$AZ$907,$BZ513,DK513)</f>
        <v>#N/A</v>
      </c>
      <c r="BE513" s="31" t="e">
        <f aca="false">INDEX(Curves!$A$12:$AZ$907,$BZ513,DL513)</f>
        <v>#N/A</v>
      </c>
      <c r="BF513" s="31" t="e">
        <f aca="false">INDEX(Curves!$A$12:$AZ$907,$BZ513,DM513)</f>
        <v>#N/A</v>
      </c>
      <c r="BG513" s="31"/>
      <c r="BH513" s="31" t="e">
        <f aca="false">INDEX(Curves!$A$12:$AZ$907,$BZ513,DO513)</f>
        <v>#N/A</v>
      </c>
      <c r="BI513" s="31" t="e">
        <f aca="false">INDEX(Curves!$A$12:$AZ$907,$BZ513,DP513)</f>
        <v>#N/A</v>
      </c>
      <c r="BJ513" s="31" t="e">
        <f aca="false">INDEX(Curves!$A$12:$AZ$907,$BZ513,DQ513)</f>
        <v>#N/A</v>
      </c>
      <c r="BK513" s="0"/>
      <c r="BL513" s="0"/>
      <c r="BT513" s="9"/>
      <c r="BU513" s="9"/>
      <c r="BV513" s="9"/>
      <c r="BZ513" s="34" t="e">
        <f aca="false">MATCH(C513,Curves!$C$12:$C$433,0)</f>
        <v>#N/A</v>
      </c>
      <c r="CA513" s="34" t="e">
        <f aca="false">MATCH(CONCATENATE("NG ",TEXT($BM513,"mmm-yyyy")),Curves!$11:$11,0)</f>
        <v>#N/A</v>
      </c>
      <c r="CB513" s="34" t="e">
        <f aca="false">MATCH(CONCATENATE("B ",TEXT($BM513,"mmm-yyyy")),Curves!$11:$11,0)</f>
        <v>#N/A</v>
      </c>
      <c r="CC513" s="34" t="e">
        <f aca="false">MATCH(CONCATENATE("DISC ",TEXT($BM513,"mmm-yyyy")),Curves!$11:$11,0)</f>
        <v>#N/A</v>
      </c>
      <c r="CD513" s="34"/>
      <c r="CE513" s="34" t="e">
        <f aca="false">MATCH(CONCATENATE("NG ",TEXT($BN513,"mmm-yyyy")),Curves!$11:$11,0)</f>
        <v>#N/A</v>
      </c>
      <c r="CF513" s="34" t="e">
        <f aca="false">MATCH(CONCATENATE("B ",TEXT($BN513,"mmm-yyyy")),Curves!$11:$11,0)</f>
        <v>#N/A</v>
      </c>
      <c r="CG513" s="34" t="e">
        <f aca="false">MATCH(CONCATENATE("DISC ",TEXT($BN513,"mmm-yyyy")),Curves!$11:$11,0)</f>
        <v>#N/A</v>
      </c>
      <c r="CH513" s="34"/>
      <c r="CI513" s="34" t="e">
        <f aca="false">MATCH(CONCATENATE("NG ",TEXT($BO513,"mmm-yyyy")),Curves!$11:$11,0)</f>
        <v>#N/A</v>
      </c>
      <c r="CJ513" s="34" t="e">
        <f aca="false">MATCH(CONCATENATE("B ",TEXT($BO513,"mmm-yyyy")),Curves!$11:$11,0)</f>
        <v>#N/A</v>
      </c>
      <c r="CK513" s="34" t="e">
        <f aca="false">MATCH(CONCATENATE("DISC ",TEXT($BO513,"mmm-yyyy")),Curves!$11:$11,0)</f>
        <v>#N/A</v>
      </c>
      <c r="CL513" s="34"/>
      <c r="CM513" s="34" t="e">
        <f aca="false">MATCH(CONCATENATE("NG ",TEXT($BP513,"mmm-yyyy")),Curves!$11:$11,0)</f>
        <v>#N/A</v>
      </c>
      <c r="CN513" s="34" t="e">
        <f aca="false">MATCH(CONCATENATE("B ",TEXT($BP513,"mmm-yyyy")),Curves!$11:$11,0)</f>
        <v>#N/A</v>
      </c>
      <c r="CO513" s="34" t="e">
        <f aca="false">MATCH(CONCATENATE("DISC ",TEXT($BP513,"mmm-yyyy")),Curves!$11:$11,0)</f>
        <v>#N/A</v>
      </c>
      <c r="CP513" s="34"/>
      <c r="CQ513" s="34" t="e">
        <f aca="false">MATCH(CONCATENATE("NG ",TEXT($BQ513,"mmm-yyyy")),Curves!$11:$11,0)</f>
        <v>#N/A</v>
      </c>
      <c r="CR513" s="34" t="e">
        <f aca="false">MATCH(CONCATENATE("B ",TEXT($BQ513,"mmm-yyyy")),Curves!$11:$11,0)</f>
        <v>#N/A</v>
      </c>
      <c r="CS513" s="34" t="e">
        <f aca="false">MATCH(CONCATENATE("DISC ",TEXT($BQ513,"mmm-yyyy")),Curves!$11:$11,0)</f>
        <v>#N/A</v>
      </c>
      <c r="CT513" s="34"/>
      <c r="CU513" s="34" t="e">
        <f aca="false">MATCH(CONCATENATE("NG ",TEXT($BR513,"mmm-yyyy")),Curves!$11:$11,0)</f>
        <v>#N/A</v>
      </c>
      <c r="CV513" s="34" t="e">
        <f aca="false">MATCH(CONCATENATE("B ",TEXT($BR513,"mmm-yyyy")),Curves!$11:$11,0)</f>
        <v>#N/A</v>
      </c>
      <c r="CW513" s="34" t="e">
        <f aca="false">MATCH(CONCATENATE("DISC ",TEXT($BR513,"mmm-yyyy")),Curves!$11:$11,0)</f>
        <v>#N/A</v>
      </c>
      <c r="CX513" s="34"/>
      <c r="CY513" s="34" t="e">
        <f aca="false">MATCH(CONCATENATE("NG ",TEXT($BS513,"mmm-yyyy")),Curves!$11:$11,0)</f>
        <v>#N/A</v>
      </c>
      <c r="CZ513" s="34" t="e">
        <f aca="false">MATCH(CONCATENATE("B ",TEXT($BS513,"mmm-yyyy")),Curves!$11:$11,0)</f>
        <v>#N/A</v>
      </c>
      <c r="DA513" s="34" t="e">
        <f aca="false">MATCH(CONCATENATE("DISC ",TEXT($BS513,"mmm-yyyy")),Curves!$11:$11,0)</f>
        <v>#N/A</v>
      </c>
      <c r="DB513" s="34"/>
      <c r="DC513" s="34" t="e">
        <f aca="false">MATCH(CONCATENATE("NG ",TEXT($BT513,"mmm-yyyy")),Curves!$11:$11,0)</f>
        <v>#N/A</v>
      </c>
      <c r="DD513" s="34" t="e">
        <f aca="false">MATCH(CONCATENATE("B ",TEXT($BT513,"mmm-yyyy")),Curves!$11:$11,0)</f>
        <v>#N/A</v>
      </c>
      <c r="DE513" s="34" t="e">
        <f aca="false">MATCH(CONCATENATE("DISC ",TEXT($BT513,"mmm-yyyy")),Curves!$11:$11,0)</f>
        <v>#N/A</v>
      </c>
      <c r="DF513" s="34"/>
      <c r="DG513" s="34" t="e">
        <f aca="false">MATCH(CONCATENATE("NG ",TEXT($BU513,"mmm-yyyy")),Curves!$11:$11,0)</f>
        <v>#N/A</v>
      </c>
      <c r="DH513" s="34" t="e">
        <f aca="false">MATCH(CONCATENATE("B ",TEXT($BU513,"mmm-yyyy")),Curves!$11:$11,0)</f>
        <v>#N/A</v>
      </c>
      <c r="DI513" s="34" t="e">
        <f aca="false">MATCH(CONCATENATE("DISC ",TEXT($BU513,"mmm-yyyy")),Curves!$11:$11,0)</f>
        <v>#N/A</v>
      </c>
      <c r="DK513" s="34" t="e">
        <f aca="false">MATCH(CONCATENATE("NG ",TEXT($BV513,"mmm-yyyy")),Curves!$11:$11,0)</f>
        <v>#N/A</v>
      </c>
      <c r="DL513" s="34" t="e">
        <f aca="false">MATCH(CONCATENATE("B ",TEXT($BV513,"mmm-yyyy")),Curves!$11:$11,0)</f>
        <v>#N/A</v>
      </c>
      <c r="DM513" s="34" t="e">
        <f aca="false">MATCH(CONCATENATE("DISC ",TEXT($BV513,"mmm-yyyy")),Curves!$11:$11,0)</f>
        <v>#N/A</v>
      </c>
      <c r="DO513" s="34" t="e">
        <f aca="false">MATCH(CONCATENATE("NG ",TEXT($BW513,"mmm-yyyy")),Curves!$11:$11,0)</f>
        <v>#N/A</v>
      </c>
      <c r="DP513" s="34" t="e">
        <f aca="false">MATCH(CONCATENATE("B ",TEXT($BW513,"mmm-yyyy")),Curves!$11:$11,0)</f>
        <v>#N/A</v>
      </c>
      <c r="DQ513" s="34" t="e">
        <f aca="false">MATCH(CONCATENATE("DISC ",TEXT($BW513,"mmm-yyyy")),Curves!$11:$11,0)</f>
        <v>#N/A</v>
      </c>
    </row>
    <row r="514" customFormat="false" ht="12.75" hidden="false" customHeight="false" outlineLevel="0" collapsed="false">
      <c r="B514" s="26" t="str">
        <f aca="false">IF(C514&lt;&gt;"",IF(C514&gt;=(WORKDAY(EOMONTH(C514,0)+1,-2)),EOMONTH(EOMONTH(C514,0)+1,0)+1,EOMONTH(C514,0)+1),"")</f>
        <v/>
      </c>
      <c r="C514" s="45" t="str">
        <f aca="false">IF(Curves!C523&lt;&gt;"",Curves!C523,"")</f>
        <v/>
      </c>
      <c r="D514" s="46"/>
      <c r="E514" s="47" t="e">
        <f aca="false">(T514+U514)*V514</f>
        <v>#N/A</v>
      </c>
      <c r="F514" s="47" t="e">
        <f aca="false">(X514+Y514)*Z514</f>
        <v>#N/A</v>
      </c>
      <c r="G514" s="47" t="e">
        <f aca="false">(AB514+AC514)*AD514</f>
        <v>#N/A</v>
      </c>
      <c r="H514" s="47" t="e">
        <f aca="false">(AF514+AG514)*AH514</f>
        <v>#N/A</v>
      </c>
      <c r="I514" s="47" t="e">
        <f aca="false">(AJ514+AK514)*AL514</f>
        <v>#N/A</v>
      </c>
      <c r="J514" s="47" t="e">
        <f aca="false">(AN514+AO514)*AP514</f>
        <v>#N/A</v>
      </c>
      <c r="K514" s="47" t="e">
        <f aca="false">(AR514+AS514)*AT514</f>
        <v>#N/A</v>
      </c>
      <c r="L514" s="47" t="e">
        <f aca="false">(AV514+AW514)*AX514</f>
        <v>#N/A</v>
      </c>
      <c r="M514" s="47" t="e">
        <f aca="false">(AZ514+BA514)*BB514</f>
        <v>#N/A</v>
      </c>
      <c r="N514" s="47" t="e">
        <f aca="false">(BD514+BE514)*BF514</f>
        <v>#N/A</v>
      </c>
      <c r="O514" s="48" t="e">
        <f aca="false">(BH514+BI514)*BJ514</f>
        <v>#N/A</v>
      </c>
      <c r="P514" s="49" t="e">
        <f aca="false">MAX(E514:O514)</f>
        <v>#N/A</v>
      </c>
      <c r="Q514" s="49" t="e">
        <f aca="false">MIN(O514)</f>
        <v>#N/A</v>
      </c>
      <c r="R514" s="50" t="e">
        <f aca="false">P514-Q514</f>
        <v>#N/A</v>
      </c>
      <c r="T514" s="31" t="e">
        <f aca="false">INDEX(Curves!$A$12:$AZ$907,$BZ514,CA514)</f>
        <v>#N/A</v>
      </c>
      <c r="U514" s="31" t="e">
        <f aca="false">INDEX(Curves!$A$12:$AZ$907,$BZ514,CB514)</f>
        <v>#N/A</v>
      </c>
      <c r="V514" s="31" t="e">
        <f aca="false">INDEX(Curves!$A$12:$AZ$907,$BZ514,CC514)</f>
        <v>#N/A</v>
      </c>
      <c r="W514" s="31"/>
      <c r="X514" s="31" t="e">
        <f aca="false">INDEX(Curves!$A$12:$AZ$907,$BZ514,CE514)</f>
        <v>#N/A</v>
      </c>
      <c r="Y514" s="31" t="e">
        <f aca="false">INDEX(Curves!$A$12:$AZ$907,$BZ514,CF514)</f>
        <v>#N/A</v>
      </c>
      <c r="Z514" s="31" t="e">
        <f aca="false">INDEX(Curves!$A$12:$AZ$907,$BZ514,CG514)</f>
        <v>#N/A</v>
      </c>
      <c r="AA514" s="31"/>
      <c r="AB514" s="31" t="e">
        <f aca="false">INDEX(Curves!$A$12:$AZ$907,$BZ514,CI514)</f>
        <v>#N/A</v>
      </c>
      <c r="AC514" s="31" t="e">
        <f aca="false">INDEX(Curves!$A$12:$AZ$907,$BZ514,CJ514)</f>
        <v>#N/A</v>
      </c>
      <c r="AD514" s="31" t="e">
        <f aca="false">INDEX(Curves!$A$12:$AZ$907,$BZ514,CK514)</f>
        <v>#N/A</v>
      </c>
      <c r="AE514" s="31"/>
      <c r="AF514" s="31" t="e">
        <f aca="false">INDEX(Curves!$A$12:$AZ$907,$BZ514,CM514)</f>
        <v>#N/A</v>
      </c>
      <c r="AG514" s="31" t="e">
        <f aca="false">INDEX(Curves!$A$12:$AZ$907,$BZ514,CN514)</f>
        <v>#N/A</v>
      </c>
      <c r="AH514" s="31" t="e">
        <f aca="false">INDEX(Curves!$A$12:$AZ$907,$BZ514,CO514)</f>
        <v>#N/A</v>
      </c>
      <c r="AI514" s="31"/>
      <c r="AJ514" s="31" t="e">
        <f aca="false">INDEX(Curves!$A$12:$AZ$907,$BZ514,CQ514)</f>
        <v>#N/A</v>
      </c>
      <c r="AK514" s="31" t="e">
        <f aca="false">INDEX(Curves!$A$12:$AZ$907,$BZ514,CR514)</f>
        <v>#N/A</v>
      </c>
      <c r="AL514" s="31" t="e">
        <f aca="false">INDEX(Curves!$A$12:$AZ$907,$BZ514,CS514)</f>
        <v>#N/A</v>
      </c>
      <c r="AM514" s="31"/>
      <c r="AN514" s="31" t="e">
        <f aca="false">INDEX(Curves!$A$12:$AZ$907,$BZ514,CU514)</f>
        <v>#N/A</v>
      </c>
      <c r="AO514" s="31" t="e">
        <f aca="false">INDEX(Curves!$A$12:$AZ$907,$BZ514,CV514)</f>
        <v>#N/A</v>
      </c>
      <c r="AP514" s="31" t="e">
        <f aca="false">INDEX(Curves!$A$12:$AZ$907,$BZ514,CW514)</f>
        <v>#N/A</v>
      </c>
      <c r="AQ514" s="31"/>
      <c r="AR514" s="31" t="e">
        <f aca="false">INDEX(Curves!$A$12:$AZ$907,$BZ514,CY514)</f>
        <v>#N/A</v>
      </c>
      <c r="AS514" s="31" t="e">
        <f aca="false">INDEX(Curves!$A$12:$AZ$907,$BZ514,CZ514)</f>
        <v>#N/A</v>
      </c>
      <c r="AT514" s="31" t="e">
        <f aca="false">INDEX(Curves!$A$12:$AZ$907,$BZ514,DA514)</f>
        <v>#N/A</v>
      </c>
      <c r="AU514" s="31"/>
      <c r="AV514" s="31" t="e">
        <f aca="false">INDEX(Curves!$A$12:$AZ$907,$BZ514,DC514)</f>
        <v>#N/A</v>
      </c>
      <c r="AW514" s="31" t="e">
        <f aca="false">INDEX(Curves!$A$12:$AZ$907,$BZ514,DD514)</f>
        <v>#N/A</v>
      </c>
      <c r="AX514" s="31" t="e">
        <f aca="false">INDEX(Curves!$A$12:$AZ$907,$BZ514,DE514)</f>
        <v>#N/A</v>
      </c>
      <c r="AY514" s="31"/>
      <c r="AZ514" s="31" t="e">
        <f aca="false">INDEX(Curves!$A$12:$AZ$907,$BZ514,DG514)</f>
        <v>#N/A</v>
      </c>
      <c r="BA514" s="31" t="e">
        <f aca="false">INDEX(Curves!$A$12:$AZ$907,$BZ514,DH514)</f>
        <v>#N/A</v>
      </c>
      <c r="BB514" s="31" t="e">
        <f aca="false">INDEX(Curves!$A$12:$AZ$907,$BZ514,DI514)</f>
        <v>#N/A</v>
      </c>
      <c r="BC514" s="31"/>
      <c r="BD514" s="31" t="e">
        <f aca="false">INDEX(Curves!$A$12:$AZ$907,$BZ514,DK514)</f>
        <v>#N/A</v>
      </c>
      <c r="BE514" s="31" t="e">
        <f aca="false">INDEX(Curves!$A$12:$AZ$907,$BZ514,DL514)</f>
        <v>#N/A</v>
      </c>
      <c r="BF514" s="31" t="e">
        <f aca="false">INDEX(Curves!$A$12:$AZ$907,$BZ514,DM514)</f>
        <v>#N/A</v>
      </c>
      <c r="BG514" s="31"/>
      <c r="BH514" s="31" t="e">
        <f aca="false">INDEX(Curves!$A$12:$AZ$907,$BZ514,DO514)</f>
        <v>#N/A</v>
      </c>
      <c r="BI514" s="31" t="e">
        <f aca="false">INDEX(Curves!$A$12:$AZ$907,$BZ514,DP514)</f>
        <v>#N/A</v>
      </c>
      <c r="BJ514" s="31" t="e">
        <f aca="false">INDEX(Curves!$A$12:$AZ$907,$BZ514,DQ514)</f>
        <v>#N/A</v>
      </c>
      <c r="BK514" s="0"/>
      <c r="BL514" s="0"/>
      <c r="BT514" s="9"/>
      <c r="BU514" s="9"/>
      <c r="BV514" s="9"/>
      <c r="BZ514" s="34" t="e">
        <f aca="false">MATCH(C514,Curves!$C$12:$C$433,0)</f>
        <v>#N/A</v>
      </c>
      <c r="CA514" s="34" t="e">
        <f aca="false">MATCH(CONCATENATE("NG ",TEXT($BM514,"mmm-yyyy")),Curves!$11:$11,0)</f>
        <v>#N/A</v>
      </c>
      <c r="CB514" s="34" t="e">
        <f aca="false">MATCH(CONCATENATE("B ",TEXT($BM514,"mmm-yyyy")),Curves!$11:$11,0)</f>
        <v>#N/A</v>
      </c>
      <c r="CC514" s="34" t="e">
        <f aca="false">MATCH(CONCATENATE("DISC ",TEXT($BM514,"mmm-yyyy")),Curves!$11:$11,0)</f>
        <v>#N/A</v>
      </c>
      <c r="CD514" s="34"/>
      <c r="CE514" s="34" t="e">
        <f aca="false">MATCH(CONCATENATE("NG ",TEXT($BN514,"mmm-yyyy")),Curves!$11:$11,0)</f>
        <v>#N/A</v>
      </c>
      <c r="CF514" s="34" t="e">
        <f aca="false">MATCH(CONCATENATE("B ",TEXT($BN514,"mmm-yyyy")),Curves!$11:$11,0)</f>
        <v>#N/A</v>
      </c>
      <c r="CG514" s="34" t="e">
        <f aca="false">MATCH(CONCATENATE("DISC ",TEXT($BN514,"mmm-yyyy")),Curves!$11:$11,0)</f>
        <v>#N/A</v>
      </c>
      <c r="CH514" s="34"/>
      <c r="CI514" s="34" t="e">
        <f aca="false">MATCH(CONCATENATE("NG ",TEXT($BO514,"mmm-yyyy")),Curves!$11:$11,0)</f>
        <v>#N/A</v>
      </c>
      <c r="CJ514" s="34" t="e">
        <f aca="false">MATCH(CONCATENATE("B ",TEXT($BO514,"mmm-yyyy")),Curves!$11:$11,0)</f>
        <v>#N/A</v>
      </c>
      <c r="CK514" s="34" t="e">
        <f aca="false">MATCH(CONCATENATE("DISC ",TEXT($BO514,"mmm-yyyy")),Curves!$11:$11,0)</f>
        <v>#N/A</v>
      </c>
      <c r="CL514" s="34"/>
      <c r="CM514" s="34" t="e">
        <f aca="false">MATCH(CONCATENATE("NG ",TEXT($BP514,"mmm-yyyy")),Curves!$11:$11,0)</f>
        <v>#N/A</v>
      </c>
      <c r="CN514" s="34" t="e">
        <f aca="false">MATCH(CONCATENATE("B ",TEXT($BP514,"mmm-yyyy")),Curves!$11:$11,0)</f>
        <v>#N/A</v>
      </c>
      <c r="CO514" s="34" t="e">
        <f aca="false">MATCH(CONCATENATE("DISC ",TEXT($BP514,"mmm-yyyy")),Curves!$11:$11,0)</f>
        <v>#N/A</v>
      </c>
      <c r="CP514" s="34"/>
      <c r="CQ514" s="34" t="e">
        <f aca="false">MATCH(CONCATENATE("NG ",TEXT($BQ514,"mmm-yyyy")),Curves!$11:$11,0)</f>
        <v>#N/A</v>
      </c>
      <c r="CR514" s="34" t="e">
        <f aca="false">MATCH(CONCATENATE("B ",TEXT($BQ514,"mmm-yyyy")),Curves!$11:$11,0)</f>
        <v>#N/A</v>
      </c>
      <c r="CS514" s="34" t="e">
        <f aca="false">MATCH(CONCATENATE("DISC ",TEXT($BQ514,"mmm-yyyy")),Curves!$11:$11,0)</f>
        <v>#N/A</v>
      </c>
      <c r="CT514" s="34"/>
      <c r="CU514" s="34" t="e">
        <f aca="false">MATCH(CONCATENATE("NG ",TEXT($BR514,"mmm-yyyy")),Curves!$11:$11,0)</f>
        <v>#N/A</v>
      </c>
      <c r="CV514" s="34" t="e">
        <f aca="false">MATCH(CONCATENATE("B ",TEXT($BR514,"mmm-yyyy")),Curves!$11:$11,0)</f>
        <v>#N/A</v>
      </c>
      <c r="CW514" s="34" t="e">
        <f aca="false">MATCH(CONCATENATE("DISC ",TEXT($BR514,"mmm-yyyy")),Curves!$11:$11,0)</f>
        <v>#N/A</v>
      </c>
      <c r="CX514" s="34"/>
      <c r="CY514" s="34" t="e">
        <f aca="false">MATCH(CONCATENATE("NG ",TEXT($BS514,"mmm-yyyy")),Curves!$11:$11,0)</f>
        <v>#N/A</v>
      </c>
      <c r="CZ514" s="34" t="e">
        <f aca="false">MATCH(CONCATENATE("B ",TEXT($BS514,"mmm-yyyy")),Curves!$11:$11,0)</f>
        <v>#N/A</v>
      </c>
      <c r="DA514" s="34" t="e">
        <f aca="false">MATCH(CONCATENATE("DISC ",TEXT($BS514,"mmm-yyyy")),Curves!$11:$11,0)</f>
        <v>#N/A</v>
      </c>
      <c r="DB514" s="34"/>
      <c r="DC514" s="34" t="e">
        <f aca="false">MATCH(CONCATENATE("NG ",TEXT($BT514,"mmm-yyyy")),Curves!$11:$11,0)</f>
        <v>#N/A</v>
      </c>
      <c r="DD514" s="34" t="e">
        <f aca="false">MATCH(CONCATENATE("B ",TEXT($BT514,"mmm-yyyy")),Curves!$11:$11,0)</f>
        <v>#N/A</v>
      </c>
      <c r="DE514" s="34" t="e">
        <f aca="false">MATCH(CONCATENATE("DISC ",TEXT($BT514,"mmm-yyyy")),Curves!$11:$11,0)</f>
        <v>#N/A</v>
      </c>
      <c r="DF514" s="34"/>
      <c r="DG514" s="34" t="e">
        <f aca="false">MATCH(CONCATENATE("NG ",TEXT($BU514,"mmm-yyyy")),Curves!$11:$11,0)</f>
        <v>#N/A</v>
      </c>
      <c r="DH514" s="34" t="e">
        <f aca="false">MATCH(CONCATENATE("B ",TEXT($BU514,"mmm-yyyy")),Curves!$11:$11,0)</f>
        <v>#N/A</v>
      </c>
      <c r="DI514" s="34" t="e">
        <f aca="false">MATCH(CONCATENATE("DISC ",TEXT($BU514,"mmm-yyyy")),Curves!$11:$11,0)</f>
        <v>#N/A</v>
      </c>
      <c r="DK514" s="34" t="e">
        <f aca="false">MATCH(CONCATENATE("NG ",TEXT($BV514,"mmm-yyyy")),Curves!$11:$11,0)</f>
        <v>#N/A</v>
      </c>
      <c r="DL514" s="34" t="e">
        <f aca="false">MATCH(CONCATENATE("B ",TEXT($BV514,"mmm-yyyy")),Curves!$11:$11,0)</f>
        <v>#N/A</v>
      </c>
      <c r="DM514" s="34" t="e">
        <f aca="false">MATCH(CONCATENATE("DISC ",TEXT($BV514,"mmm-yyyy")),Curves!$11:$11,0)</f>
        <v>#N/A</v>
      </c>
      <c r="DO514" s="34" t="e">
        <f aca="false">MATCH(CONCATENATE("NG ",TEXT($BW514,"mmm-yyyy")),Curves!$11:$11,0)</f>
        <v>#N/A</v>
      </c>
      <c r="DP514" s="34" t="e">
        <f aca="false">MATCH(CONCATENATE("B ",TEXT($BW514,"mmm-yyyy")),Curves!$11:$11,0)</f>
        <v>#N/A</v>
      </c>
      <c r="DQ514" s="34" t="e">
        <f aca="false">MATCH(CONCATENATE("DISC ",TEXT($BW514,"mmm-yyyy")),Curves!$11:$11,0)</f>
        <v>#N/A</v>
      </c>
    </row>
    <row r="515" customFormat="false" ht="12.75" hidden="false" customHeight="false" outlineLevel="0" collapsed="false">
      <c r="B515" s="26" t="str">
        <f aca="false">IF(C515&lt;&gt;"",IF(C515&gt;=(WORKDAY(EOMONTH(C515,0)+1,-2)),EOMONTH(EOMONTH(C515,0)+1,0)+1,EOMONTH(C515,0)+1),"")</f>
        <v/>
      </c>
      <c r="C515" s="45" t="str">
        <f aca="false">IF(Curves!C524&lt;&gt;"",Curves!C524,"")</f>
        <v/>
      </c>
      <c r="D515" s="46"/>
      <c r="E515" s="47" t="e">
        <f aca="false">(T515+U515)*V515</f>
        <v>#N/A</v>
      </c>
      <c r="F515" s="47" t="e">
        <f aca="false">(X515+Y515)*Z515</f>
        <v>#N/A</v>
      </c>
      <c r="G515" s="47" t="e">
        <f aca="false">(AB515+AC515)*AD515</f>
        <v>#N/A</v>
      </c>
      <c r="H515" s="47" t="e">
        <f aca="false">(AF515+AG515)*AH515</f>
        <v>#N/A</v>
      </c>
      <c r="I515" s="47" t="e">
        <f aca="false">(AJ515+AK515)*AL515</f>
        <v>#N/A</v>
      </c>
      <c r="J515" s="47" t="e">
        <f aca="false">(AN515+AO515)*AP515</f>
        <v>#N/A</v>
      </c>
      <c r="K515" s="47" t="e">
        <f aca="false">(AR515+AS515)*AT515</f>
        <v>#N/A</v>
      </c>
      <c r="L515" s="47" t="e">
        <f aca="false">(AV515+AW515)*AX515</f>
        <v>#N/A</v>
      </c>
      <c r="M515" s="47" t="e">
        <f aca="false">(AZ515+BA515)*BB515</f>
        <v>#N/A</v>
      </c>
      <c r="N515" s="47" t="e">
        <f aca="false">(BD515+BE515)*BF515</f>
        <v>#N/A</v>
      </c>
      <c r="O515" s="48" t="e">
        <f aca="false">(BH515+BI515)*BJ515</f>
        <v>#N/A</v>
      </c>
      <c r="P515" s="49" t="e">
        <f aca="false">MAX(E515:O515)</f>
        <v>#N/A</v>
      </c>
      <c r="Q515" s="49" t="e">
        <f aca="false">MIN(O515)</f>
        <v>#N/A</v>
      </c>
      <c r="R515" s="50" t="e">
        <f aca="false">P515-Q515</f>
        <v>#N/A</v>
      </c>
      <c r="T515" s="31" t="e">
        <f aca="false">INDEX(Curves!$A$12:$AZ$907,$BZ515,CA515)</f>
        <v>#N/A</v>
      </c>
      <c r="U515" s="31" t="e">
        <f aca="false">INDEX(Curves!$A$12:$AZ$907,$BZ515,CB515)</f>
        <v>#N/A</v>
      </c>
      <c r="V515" s="31" t="e">
        <f aca="false">INDEX(Curves!$A$12:$AZ$907,$BZ515,CC515)</f>
        <v>#N/A</v>
      </c>
      <c r="W515" s="31"/>
      <c r="X515" s="31" t="e">
        <f aca="false">INDEX(Curves!$A$12:$AZ$907,$BZ515,CE515)</f>
        <v>#N/A</v>
      </c>
      <c r="Y515" s="31" t="e">
        <f aca="false">INDEX(Curves!$A$12:$AZ$907,$BZ515,CF515)</f>
        <v>#N/A</v>
      </c>
      <c r="Z515" s="31" t="e">
        <f aca="false">INDEX(Curves!$A$12:$AZ$907,$BZ515,CG515)</f>
        <v>#N/A</v>
      </c>
      <c r="AA515" s="31"/>
      <c r="AB515" s="31" t="e">
        <f aca="false">INDEX(Curves!$A$12:$AZ$907,$BZ515,CI515)</f>
        <v>#N/A</v>
      </c>
      <c r="AC515" s="31" t="e">
        <f aca="false">INDEX(Curves!$A$12:$AZ$907,$BZ515,CJ515)</f>
        <v>#N/A</v>
      </c>
      <c r="AD515" s="31" t="e">
        <f aca="false">INDEX(Curves!$A$12:$AZ$907,$BZ515,CK515)</f>
        <v>#N/A</v>
      </c>
      <c r="AE515" s="31"/>
      <c r="AF515" s="31" t="e">
        <f aca="false">INDEX(Curves!$A$12:$AZ$907,$BZ515,CM515)</f>
        <v>#N/A</v>
      </c>
      <c r="AG515" s="31" t="e">
        <f aca="false">INDEX(Curves!$A$12:$AZ$907,$BZ515,CN515)</f>
        <v>#N/A</v>
      </c>
      <c r="AH515" s="31" t="e">
        <f aca="false">INDEX(Curves!$A$12:$AZ$907,$BZ515,CO515)</f>
        <v>#N/A</v>
      </c>
      <c r="AI515" s="31"/>
      <c r="AJ515" s="31" t="e">
        <f aca="false">INDEX(Curves!$A$12:$AZ$907,$BZ515,CQ515)</f>
        <v>#N/A</v>
      </c>
      <c r="AK515" s="31" t="e">
        <f aca="false">INDEX(Curves!$A$12:$AZ$907,$BZ515,CR515)</f>
        <v>#N/A</v>
      </c>
      <c r="AL515" s="31" t="e">
        <f aca="false">INDEX(Curves!$A$12:$AZ$907,$BZ515,CS515)</f>
        <v>#N/A</v>
      </c>
      <c r="AM515" s="31"/>
      <c r="AN515" s="31" t="e">
        <f aca="false">INDEX(Curves!$A$12:$AZ$907,$BZ515,CU515)</f>
        <v>#N/A</v>
      </c>
      <c r="AO515" s="31" t="e">
        <f aca="false">INDEX(Curves!$A$12:$AZ$907,$BZ515,CV515)</f>
        <v>#N/A</v>
      </c>
      <c r="AP515" s="31" t="e">
        <f aca="false">INDEX(Curves!$A$12:$AZ$907,$BZ515,CW515)</f>
        <v>#N/A</v>
      </c>
      <c r="AQ515" s="31"/>
      <c r="AR515" s="31" t="e">
        <f aca="false">INDEX(Curves!$A$12:$AZ$907,$BZ515,CY515)</f>
        <v>#N/A</v>
      </c>
      <c r="AS515" s="31" t="e">
        <f aca="false">INDEX(Curves!$A$12:$AZ$907,$BZ515,CZ515)</f>
        <v>#N/A</v>
      </c>
      <c r="AT515" s="31" t="e">
        <f aca="false">INDEX(Curves!$A$12:$AZ$907,$BZ515,DA515)</f>
        <v>#N/A</v>
      </c>
      <c r="AU515" s="31"/>
      <c r="AV515" s="31" t="e">
        <f aca="false">INDEX(Curves!$A$12:$AZ$907,$BZ515,DC515)</f>
        <v>#N/A</v>
      </c>
      <c r="AW515" s="31" t="e">
        <f aca="false">INDEX(Curves!$A$12:$AZ$907,$BZ515,DD515)</f>
        <v>#N/A</v>
      </c>
      <c r="AX515" s="31" t="e">
        <f aca="false">INDEX(Curves!$A$12:$AZ$907,$BZ515,DE515)</f>
        <v>#N/A</v>
      </c>
      <c r="AY515" s="31"/>
      <c r="AZ515" s="31" t="e">
        <f aca="false">INDEX(Curves!$A$12:$AZ$907,$BZ515,DG515)</f>
        <v>#N/A</v>
      </c>
      <c r="BA515" s="31" t="e">
        <f aca="false">INDEX(Curves!$A$12:$AZ$907,$BZ515,DH515)</f>
        <v>#N/A</v>
      </c>
      <c r="BB515" s="31" t="e">
        <f aca="false">INDEX(Curves!$A$12:$AZ$907,$BZ515,DI515)</f>
        <v>#N/A</v>
      </c>
      <c r="BC515" s="31"/>
      <c r="BD515" s="31" t="e">
        <f aca="false">INDEX(Curves!$A$12:$AZ$907,$BZ515,DK515)</f>
        <v>#N/A</v>
      </c>
      <c r="BE515" s="31" t="e">
        <f aca="false">INDEX(Curves!$A$12:$AZ$907,$BZ515,DL515)</f>
        <v>#N/A</v>
      </c>
      <c r="BF515" s="31" t="e">
        <f aca="false">INDEX(Curves!$A$12:$AZ$907,$BZ515,DM515)</f>
        <v>#N/A</v>
      </c>
      <c r="BG515" s="31"/>
      <c r="BH515" s="31" t="e">
        <f aca="false">INDEX(Curves!$A$12:$AZ$907,$BZ515,DO515)</f>
        <v>#N/A</v>
      </c>
      <c r="BI515" s="31" t="e">
        <f aca="false">INDEX(Curves!$A$12:$AZ$907,$BZ515,DP515)</f>
        <v>#N/A</v>
      </c>
      <c r="BJ515" s="31" t="e">
        <f aca="false">INDEX(Curves!$A$12:$AZ$907,$BZ515,DQ515)</f>
        <v>#N/A</v>
      </c>
      <c r="BK515" s="0"/>
      <c r="BL515" s="0"/>
      <c r="BT515" s="9"/>
      <c r="BU515" s="9"/>
      <c r="BV515" s="9"/>
      <c r="BZ515" s="34" t="e">
        <f aca="false">MATCH(C515,Curves!$C$12:$C$433,0)</f>
        <v>#N/A</v>
      </c>
      <c r="CA515" s="34" t="e">
        <f aca="false">MATCH(CONCATENATE("NG ",TEXT($BM515,"mmm-yyyy")),Curves!$11:$11,0)</f>
        <v>#N/A</v>
      </c>
      <c r="CB515" s="34" t="e">
        <f aca="false">MATCH(CONCATENATE("B ",TEXT($BM515,"mmm-yyyy")),Curves!$11:$11,0)</f>
        <v>#N/A</v>
      </c>
      <c r="CC515" s="34" t="e">
        <f aca="false">MATCH(CONCATENATE("DISC ",TEXT($BM515,"mmm-yyyy")),Curves!$11:$11,0)</f>
        <v>#N/A</v>
      </c>
      <c r="CD515" s="34"/>
      <c r="CE515" s="34" t="e">
        <f aca="false">MATCH(CONCATENATE("NG ",TEXT($BN515,"mmm-yyyy")),Curves!$11:$11,0)</f>
        <v>#N/A</v>
      </c>
      <c r="CF515" s="34" t="e">
        <f aca="false">MATCH(CONCATENATE("B ",TEXT($BN515,"mmm-yyyy")),Curves!$11:$11,0)</f>
        <v>#N/A</v>
      </c>
      <c r="CG515" s="34" t="e">
        <f aca="false">MATCH(CONCATENATE("DISC ",TEXT($BN515,"mmm-yyyy")),Curves!$11:$11,0)</f>
        <v>#N/A</v>
      </c>
      <c r="CH515" s="34"/>
      <c r="CI515" s="34" t="e">
        <f aca="false">MATCH(CONCATENATE("NG ",TEXT($BO515,"mmm-yyyy")),Curves!$11:$11,0)</f>
        <v>#N/A</v>
      </c>
      <c r="CJ515" s="34" t="e">
        <f aca="false">MATCH(CONCATENATE("B ",TEXT($BO515,"mmm-yyyy")),Curves!$11:$11,0)</f>
        <v>#N/A</v>
      </c>
      <c r="CK515" s="34" t="e">
        <f aca="false">MATCH(CONCATENATE("DISC ",TEXT($BO515,"mmm-yyyy")),Curves!$11:$11,0)</f>
        <v>#N/A</v>
      </c>
      <c r="CL515" s="34"/>
      <c r="CM515" s="34" t="e">
        <f aca="false">MATCH(CONCATENATE("NG ",TEXT($BP515,"mmm-yyyy")),Curves!$11:$11,0)</f>
        <v>#N/A</v>
      </c>
      <c r="CN515" s="34" t="e">
        <f aca="false">MATCH(CONCATENATE("B ",TEXT($BP515,"mmm-yyyy")),Curves!$11:$11,0)</f>
        <v>#N/A</v>
      </c>
      <c r="CO515" s="34" t="e">
        <f aca="false">MATCH(CONCATENATE("DISC ",TEXT($BP515,"mmm-yyyy")),Curves!$11:$11,0)</f>
        <v>#N/A</v>
      </c>
      <c r="CP515" s="34"/>
      <c r="CQ515" s="34" t="e">
        <f aca="false">MATCH(CONCATENATE("NG ",TEXT($BQ515,"mmm-yyyy")),Curves!$11:$11,0)</f>
        <v>#N/A</v>
      </c>
      <c r="CR515" s="34" t="e">
        <f aca="false">MATCH(CONCATENATE("B ",TEXT($BQ515,"mmm-yyyy")),Curves!$11:$11,0)</f>
        <v>#N/A</v>
      </c>
      <c r="CS515" s="34" t="e">
        <f aca="false">MATCH(CONCATENATE("DISC ",TEXT($BQ515,"mmm-yyyy")),Curves!$11:$11,0)</f>
        <v>#N/A</v>
      </c>
      <c r="CT515" s="34"/>
      <c r="CU515" s="34" t="e">
        <f aca="false">MATCH(CONCATENATE("NG ",TEXT($BR515,"mmm-yyyy")),Curves!$11:$11,0)</f>
        <v>#N/A</v>
      </c>
      <c r="CV515" s="34" t="e">
        <f aca="false">MATCH(CONCATENATE("B ",TEXT($BR515,"mmm-yyyy")),Curves!$11:$11,0)</f>
        <v>#N/A</v>
      </c>
      <c r="CW515" s="34" t="e">
        <f aca="false">MATCH(CONCATENATE("DISC ",TEXT($BR515,"mmm-yyyy")),Curves!$11:$11,0)</f>
        <v>#N/A</v>
      </c>
      <c r="CX515" s="34"/>
      <c r="CY515" s="34" t="e">
        <f aca="false">MATCH(CONCATENATE("NG ",TEXT($BS515,"mmm-yyyy")),Curves!$11:$11,0)</f>
        <v>#N/A</v>
      </c>
      <c r="CZ515" s="34" t="e">
        <f aca="false">MATCH(CONCATENATE("B ",TEXT($BS515,"mmm-yyyy")),Curves!$11:$11,0)</f>
        <v>#N/A</v>
      </c>
      <c r="DA515" s="34" t="e">
        <f aca="false">MATCH(CONCATENATE("DISC ",TEXT($BS515,"mmm-yyyy")),Curves!$11:$11,0)</f>
        <v>#N/A</v>
      </c>
      <c r="DB515" s="34"/>
      <c r="DC515" s="34" t="e">
        <f aca="false">MATCH(CONCATENATE("NG ",TEXT($BT515,"mmm-yyyy")),Curves!$11:$11,0)</f>
        <v>#N/A</v>
      </c>
      <c r="DD515" s="34" t="e">
        <f aca="false">MATCH(CONCATENATE("B ",TEXT($BT515,"mmm-yyyy")),Curves!$11:$11,0)</f>
        <v>#N/A</v>
      </c>
      <c r="DE515" s="34" t="e">
        <f aca="false">MATCH(CONCATENATE("DISC ",TEXT($BT515,"mmm-yyyy")),Curves!$11:$11,0)</f>
        <v>#N/A</v>
      </c>
      <c r="DF515" s="34"/>
      <c r="DG515" s="34" t="e">
        <f aca="false">MATCH(CONCATENATE("NG ",TEXT($BU515,"mmm-yyyy")),Curves!$11:$11,0)</f>
        <v>#N/A</v>
      </c>
      <c r="DH515" s="34" t="e">
        <f aca="false">MATCH(CONCATENATE("B ",TEXT($BU515,"mmm-yyyy")),Curves!$11:$11,0)</f>
        <v>#N/A</v>
      </c>
      <c r="DI515" s="34" t="e">
        <f aca="false">MATCH(CONCATENATE("DISC ",TEXT($BU515,"mmm-yyyy")),Curves!$11:$11,0)</f>
        <v>#N/A</v>
      </c>
      <c r="DK515" s="34" t="e">
        <f aca="false">MATCH(CONCATENATE("NG ",TEXT($BV515,"mmm-yyyy")),Curves!$11:$11,0)</f>
        <v>#N/A</v>
      </c>
      <c r="DL515" s="34" t="e">
        <f aca="false">MATCH(CONCATENATE("B ",TEXT($BV515,"mmm-yyyy")),Curves!$11:$11,0)</f>
        <v>#N/A</v>
      </c>
      <c r="DM515" s="34" t="e">
        <f aca="false">MATCH(CONCATENATE("DISC ",TEXT($BV515,"mmm-yyyy")),Curves!$11:$11,0)</f>
        <v>#N/A</v>
      </c>
      <c r="DO515" s="34" t="e">
        <f aca="false">MATCH(CONCATENATE("NG ",TEXT($BW515,"mmm-yyyy")),Curves!$11:$11,0)</f>
        <v>#N/A</v>
      </c>
      <c r="DP515" s="34" t="e">
        <f aca="false">MATCH(CONCATENATE("B ",TEXT($BW515,"mmm-yyyy")),Curves!$11:$11,0)</f>
        <v>#N/A</v>
      </c>
      <c r="DQ515" s="34" t="e">
        <f aca="false">MATCH(CONCATENATE("DISC ",TEXT($BW515,"mmm-yyyy")),Curves!$11:$11,0)</f>
        <v>#N/A</v>
      </c>
    </row>
    <row r="516" customFormat="false" ht="12.75" hidden="false" customHeight="false" outlineLevel="0" collapsed="false">
      <c r="B516" s="26" t="str">
        <f aca="false">IF(C516&lt;&gt;"",IF(C516&gt;=(WORKDAY(EOMONTH(C516,0)+1,-2)),EOMONTH(EOMONTH(C516,0)+1,0)+1,EOMONTH(C516,0)+1),"")</f>
        <v/>
      </c>
      <c r="C516" s="45" t="str">
        <f aca="false">IF(Curves!C525&lt;&gt;"",Curves!C525,"")</f>
        <v/>
      </c>
      <c r="D516" s="46"/>
      <c r="E516" s="47" t="e">
        <f aca="false">(T516+U516)*V516</f>
        <v>#N/A</v>
      </c>
      <c r="F516" s="47" t="e">
        <f aca="false">(X516+Y516)*Z516</f>
        <v>#N/A</v>
      </c>
      <c r="G516" s="47" t="e">
        <f aca="false">(AB516+AC516)*AD516</f>
        <v>#N/A</v>
      </c>
      <c r="H516" s="47" t="e">
        <f aca="false">(AF516+AG516)*AH516</f>
        <v>#N/A</v>
      </c>
      <c r="I516" s="47" t="e">
        <f aca="false">(AJ516+AK516)*AL516</f>
        <v>#N/A</v>
      </c>
      <c r="J516" s="47" t="e">
        <f aca="false">(AN516+AO516)*AP516</f>
        <v>#N/A</v>
      </c>
      <c r="K516" s="47" t="e">
        <f aca="false">(AR516+AS516)*AT516</f>
        <v>#N/A</v>
      </c>
      <c r="L516" s="47" t="e">
        <f aca="false">(AV516+AW516)*AX516</f>
        <v>#N/A</v>
      </c>
      <c r="M516" s="47" t="e">
        <f aca="false">(AZ516+BA516)*BB516</f>
        <v>#N/A</v>
      </c>
      <c r="N516" s="47" t="e">
        <f aca="false">(BD516+BE516)*BF516</f>
        <v>#N/A</v>
      </c>
      <c r="O516" s="48" t="e">
        <f aca="false">(BH516+BI516)*BJ516</f>
        <v>#N/A</v>
      </c>
      <c r="P516" s="49" t="e">
        <f aca="false">MAX(E516:O516)</f>
        <v>#N/A</v>
      </c>
      <c r="Q516" s="49" t="e">
        <f aca="false">MIN(O516)</f>
        <v>#N/A</v>
      </c>
      <c r="R516" s="50" t="e">
        <f aca="false">P516-Q516</f>
        <v>#N/A</v>
      </c>
      <c r="T516" s="31" t="e">
        <f aca="false">INDEX(Curves!$A$12:$AZ$907,$BZ516,CA516)</f>
        <v>#N/A</v>
      </c>
      <c r="U516" s="31" t="e">
        <f aca="false">INDEX(Curves!$A$12:$AZ$907,$BZ516,CB516)</f>
        <v>#N/A</v>
      </c>
      <c r="V516" s="31" t="e">
        <f aca="false">INDEX(Curves!$A$12:$AZ$907,$BZ516,CC516)</f>
        <v>#N/A</v>
      </c>
      <c r="W516" s="31"/>
      <c r="X516" s="31" t="e">
        <f aca="false">INDEX(Curves!$A$12:$AZ$907,$BZ516,CE516)</f>
        <v>#N/A</v>
      </c>
      <c r="Y516" s="31" t="e">
        <f aca="false">INDEX(Curves!$A$12:$AZ$907,$BZ516,CF516)</f>
        <v>#N/A</v>
      </c>
      <c r="Z516" s="31" t="e">
        <f aca="false">INDEX(Curves!$A$12:$AZ$907,$BZ516,CG516)</f>
        <v>#N/A</v>
      </c>
      <c r="AA516" s="31"/>
      <c r="AB516" s="31" t="e">
        <f aca="false">INDEX(Curves!$A$12:$AZ$907,$BZ516,CI516)</f>
        <v>#N/A</v>
      </c>
      <c r="AC516" s="31" t="e">
        <f aca="false">INDEX(Curves!$A$12:$AZ$907,$BZ516,CJ516)</f>
        <v>#N/A</v>
      </c>
      <c r="AD516" s="31" t="e">
        <f aca="false">INDEX(Curves!$A$12:$AZ$907,$BZ516,CK516)</f>
        <v>#N/A</v>
      </c>
      <c r="AE516" s="31"/>
      <c r="AF516" s="31" t="e">
        <f aca="false">INDEX(Curves!$A$12:$AZ$907,$BZ516,CM516)</f>
        <v>#N/A</v>
      </c>
      <c r="AG516" s="31" t="e">
        <f aca="false">INDEX(Curves!$A$12:$AZ$907,$BZ516,CN516)</f>
        <v>#N/A</v>
      </c>
      <c r="AH516" s="31" t="e">
        <f aca="false">INDEX(Curves!$A$12:$AZ$907,$BZ516,CO516)</f>
        <v>#N/A</v>
      </c>
      <c r="AI516" s="31"/>
      <c r="AJ516" s="31" t="e">
        <f aca="false">INDEX(Curves!$A$12:$AZ$907,$BZ516,CQ516)</f>
        <v>#N/A</v>
      </c>
      <c r="AK516" s="31" t="e">
        <f aca="false">INDEX(Curves!$A$12:$AZ$907,$BZ516,CR516)</f>
        <v>#N/A</v>
      </c>
      <c r="AL516" s="31" t="e">
        <f aca="false">INDEX(Curves!$A$12:$AZ$907,$BZ516,CS516)</f>
        <v>#N/A</v>
      </c>
      <c r="AM516" s="31"/>
      <c r="AN516" s="31" t="e">
        <f aca="false">INDEX(Curves!$A$12:$AZ$907,$BZ516,CU516)</f>
        <v>#N/A</v>
      </c>
      <c r="AO516" s="31" t="e">
        <f aca="false">INDEX(Curves!$A$12:$AZ$907,$BZ516,CV516)</f>
        <v>#N/A</v>
      </c>
      <c r="AP516" s="31" t="e">
        <f aca="false">INDEX(Curves!$A$12:$AZ$907,$BZ516,CW516)</f>
        <v>#N/A</v>
      </c>
      <c r="AQ516" s="31"/>
      <c r="AR516" s="31" t="e">
        <f aca="false">INDEX(Curves!$A$12:$AZ$907,$BZ516,CY516)</f>
        <v>#N/A</v>
      </c>
      <c r="AS516" s="31" t="e">
        <f aca="false">INDEX(Curves!$A$12:$AZ$907,$BZ516,CZ516)</f>
        <v>#N/A</v>
      </c>
      <c r="AT516" s="31" t="e">
        <f aca="false">INDEX(Curves!$A$12:$AZ$907,$BZ516,DA516)</f>
        <v>#N/A</v>
      </c>
      <c r="AU516" s="31"/>
      <c r="AV516" s="31" t="e">
        <f aca="false">INDEX(Curves!$A$12:$AZ$907,$BZ516,DC516)</f>
        <v>#N/A</v>
      </c>
      <c r="AW516" s="31" t="e">
        <f aca="false">INDEX(Curves!$A$12:$AZ$907,$BZ516,DD516)</f>
        <v>#N/A</v>
      </c>
      <c r="AX516" s="31" t="e">
        <f aca="false">INDEX(Curves!$A$12:$AZ$907,$BZ516,DE516)</f>
        <v>#N/A</v>
      </c>
      <c r="AY516" s="31"/>
      <c r="AZ516" s="31" t="e">
        <f aca="false">INDEX(Curves!$A$12:$AZ$907,$BZ516,DG516)</f>
        <v>#N/A</v>
      </c>
      <c r="BA516" s="31" t="e">
        <f aca="false">INDEX(Curves!$A$12:$AZ$907,$BZ516,DH516)</f>
        <v>#N/A</v>
      </c>
      <c r="BB516" s="31" t="e">
        <f aca="false">INDEX(Curves!$A$12:$AZ$907,$BZ516,DI516)</f>
        <v>#N/A</v>
      </c>
      <c r="BC516" s="31"/>
      <c r="BD516" s="31" t="e">
        <f aca="false">INDEX(Curves!$A$12:$AZ$907,$BZ516,DK516)</f>
        <v>#N/A</v>
      </c>
      <c r="BE516" s="31" t="e">
        <f aca="false">INDEX(Curves!$A$12:$AZ$907,$BZ516,DL516)</f>
        <v>#N/A</v>
      </c>
      <c r="BF516" s="31" t="e">
        <f aca="false">INDEX(Curves!$A$12:$AZ$907,$BZ516,DM516)</f>
        <v>#N/A</v>
      </c>
      <c r="BG516" s="31"/>
      <c r="BH516" s="31" t="e">
        <f aca="false">INDEX(Curves!$A$12:$AZ$907,$BZ516,DO516)</f>
        <v>#N/A</v>
      </c>
      <c r="BI516" s="31" t="e">
        <f aca="false">INDEX(Curves!$A$12:$AZ$907,$BZ516,DP516)</f>
        <v>#N/A</v>
      </c>
      <c r="BJ516" s="31" t="e">
        <f aca="false">INDEX(Curves!$A$12:$AZ$907,$BZ516,DQ516)</f>
        <v>#N/A</v>
      </c>
      <c r="BK516" s="0"/>
      <c r="BL516" s="0"/>
      <c r="BT516" s="9"/>
      <c r="BU516" s="9"/>
      <c r="BV516" s="9"/>
      <c r="BZ516" s="34" t="e">
        <f aca="false">MATCH(C516,Curves!$C$12:$C$433,0)</f>
        <v>#N/A</v>
      </c>
      <c r="CA516" s="34" t="e">
        <f aca="false">MATCH(CONCATENATE("NG ",TEXT($BM516,"mmm-yyyy")),Curves!$11:$11,0)</f>
        <v>#N/A</v>
      </c>
      <c r="CB516" s="34" t="e">
        <f aca="false">MATCH(CONCATENATE("B ",TEXT($BM516,"mmm-yyyy")),Curves!$11:$11,0)</f>
        <v>#N/A</v>
      </c>
      <c r="CC516" s="34" t="e">
        <f aca="false">MATCH(CONCATENATE("DISC ",TEXT($BM516,"mmm-yyyy")),Curves!$11:$11,0)</f>
        <v>#N/A</v>
      </c>
      <c r="CD516" s="34"/>
      <c r="CE516" s="34" t="e">
        <f aca="false">MATCH(CONCATENATE("NG ",TEXT($BN516,"mmm-yyyy")),Curves!$11:$11,0)</f>
        <v>#N/A</v>
      </c>
      <c r="CF516" s="34" t="e">
        <f aca="false">MATCH(CONCATENATE("B ",TEXT($BN516,"mmm-yyyy")),Curves!$11:$11,0)</f>
        <v>#N/A</v>
      </c>
      <c r="CG516" s="34" t="e">
        <f aca="false">MATCH(CONCATENATE("DISC ",TEXT($BN516,"mmm-yyyy")),Curves!$11:$11,0)</f>
        <v>#N/A</v>
      </c>
      <c r="CH516" s="34"/>
      <c r="CI516" s="34" t="e">
        <f aca="false">MATCH(CONCATENATE("NG ",TEXT($BO516,"mmm-yyyy")),Curves!$11:$11,0)</f>
        <v>#N/A</v>
      </c>
      <c r="CJ516" s="34" t="e">
        <f aca="false">MATCH(CONCATENATE("B ",TEXT($BO516,"mmm-yyyy")),Curves!$11:$11,0)</f>
        <v>#N/A</v>
      </c>
      <c r="CK516" s="34" t="e">
        <f aca="false">MATCH(CONCATENATE("DISC ",TEXT($BO516,"mmm-yyyy")),Curves!$11:$11,0)</f>
        <v>#N/A</v>
      </c>
      <c r="CL516" s="34"/>
      <c r="CM516" s="34" t="e">
        <f aca="false">MATCH(CONCATENATE("NG ",TEXT($BP516,"mmm-yyyy")),Curves!$11:$11,0)</f>
        <v>#N/A</v>
      </c>
      <c r="CN516" s="34" t="e">
        <f aca="false">MATCH(CONCATENATE("B ",TEXT($BP516,"mmm-yyyy")),Curves!$11:$11,0)</f>
        <v>#N/A</v>
      </c>
      <c r="CO516" s="34" t="e">
        <f aca="false">MATCH(CONCATENATE("DISC ",TEXT($BP516,"mmm-yyyy")),Curves!$11:$11,0)</f>
        <v>#N/A</v>
      </c>
      <c r="CP516" s="34"/>
      <c r="CQ516" s="34" t="e">
        <f aca="false">MATCH(CONCATENATE("NG ",TEXT($BQ516,"mmm-yyyy")),Curves!$11:$11,0)</f>
        <v>#N/A</v>
      </c>
      <c r="CR516" s="34" t="e">
        <f aca="false">MATCH(CONCATENATE("B ",TEXT($BQ516,"mmm-yyyy")),Curves!$11:$11,0)</f>
        <v>#N/A</v>
      </c>
      <c r="CS516" s="34" t="e">
        <f aca="false">MATCH(CONCATENATE("DISC ",TEXT($BQ516,"mmm-yyyy")),Curves!$11:$11,0)</f>
        <v>#N/A</v>
      </c>
      <c r="CT516" s="34"/>
      <c r="CU516" s="34" t="e">
        <f aca="false">MATCH(CONCATENATE("NG ",TEXT($BR516,"mmm-yyyy")),Curves!$11:$11,0)</f>
        <v>#N/A</v>
      </c>
      <c r="CV516" s="34" t="e">
        <f aca="false">MATCH(CONCATENATE("B ",TEXT($BR516,"mmm-yyyy")),Curves!$11:$11,0)</f>
        <v>#N/A</v>
      </c>
      <c r="CW516" s="34" t="e">
        <f aca="false">MATCH(CONCATENATE("DISC ",TEXT($BR516,"mmm-yyyy")),Curves!$11:$11,0)</f>
        <v>#N/A</v>
      </c>
      <c r="CX516" s="34"/>
      <c r="CY516" s="34" t="e">
        <f aca="false">MATCH(CONCATENATE("NG ",TEXT($BS516,"mmm-yyyy")),Curves!$11:$11,0)</f>
        <v>#N/A</v>
      </c>
      <c r="CZ516" s="34" t="e">
        <f aca="false">MATCH(CONCATENATE("B ",TEXT($BS516,"mmm-yyyy")),Curves!$11:$11,0)</f>
        <v>#N/A</v>
      </c>
      <c r="DA516" s="34" t="e">
        <f aca="false">MATCH(CONCATENATE("DISC ",TEXT($BS516,"mmm-yyyy")),Curves!$11:$11,0)</f>
        <v>#N/A</v>
      </c>
      <c r="DB516" s="34"/>
      <c r="DC516" s="34" t="e">
        <f aca="false">MATCH(CONCATENATE("NG ",TEXT($BT516,"mmm-yyyy")),Curves!$11:$11,0)</f>
        <v>#N/A</v>
      </c>
      <c r="DD516" s="34" t="e">
        <f aca="false">MATCH(CONCATENATE("B ",TEXT($BT516,"mmm-yyyy")),Curves!$11:$11,0)</f>
        <v>#N/A</v>
      </c>
      <c r="DE516" s="34" t="e">
        <f aca="false">MATCH(CONCATENATE("DISC ",TEXT($BT516,"mmm-yyyy")),Curves!$11:$11,0)</f>
        <v>#N/A</v>
      </c>
      <c r="DF516" s="34"/>
      <c r="DG516" s="34" t="e">
        <f aca="false">MATCH(CONCATENATE("NG ",TEXT($BU516,"mmm-yyyy")),Curves!$11:$11,0)</f>
        <v>#N/A</v>
      </c>
      <c r="DH516" s="34" t="e">
        <f aca="false">MATCH(CONCATENATE("B ",TEXT($BU516,"mmm-yyyy")),Curves!$11:$11,0)</f>
        <v>#N/A</v>
      </c>
      <c r="DI516" s="34" t="e">
        <f aca="false">MATCH(CONCATENATE("DISC ",TEXT($BU516,"mmm-yyyy")),Curves!$11:$11,0)</f>
        <v>#N/A</v>
      </c>
      <c r="DK516" s="34" t="e">
        <f aca="false">MATCH(CONCATENATE("NG ",TEXT($BV516,"mmm-yyyy")),Curves!$11:$11,0)</f>
        <v>#N/A</v>
      </c>
      <c r="DL516" s="34" t="e">
        <f aca="false">MATCH(CONCATENATE("B ",TEXT($BV516,"mmm-yyyy")),Curves!$11:$11,0)</f>
        <v>#N/A</v>
      </c>
      <c r="DM516" s="34" t="e">
        <f aca="false">MATCH(CONCATENATE("DISC ",TEXT($BV516,"mmm-yyyy")),Curves!$11:$11,0)</f>
        <v>#N/A</v>
      </c>
      <c r="DO516" s="34" t="e">
        <f aca="false">MATCH(CONCATENATE("NG ",TEXT($BW516,"mmm-yyyy")),Curves!$11:$11,0)</f>
        <v>#N/A</v>
      </c>
      <c r="DP516" s="34" t="e">
        <f aca="false">MATCH(CONCATENATE("B ",TEXT($BW516,"mmm-yyyy")),Curves!$11:$11,0)</f>
        <v>#N/A</v>
      </c>
      <c r="DQ516" s="34" t="e">
        <f aca="false">MATCH(CONCATENATE("DISC ",TEXT($BW516,"mmm-yyyy")),Curves!$11:$11,0)</f>
        <v>#N/A</v>
      </c>
    </row>
    <row r="517" customFormat="false" ht="12.75" hidden="false" customHeight="false" outlineLevel="0" collapsed="false">
      <c r="B517" s="26" t="str">
        <f aca="false">IF(C517&lt;&gt;"",IF(C517&gt;=(WORKDAY(EOMONTH(C517,0)+1,-2)),EOMONTH(EOMONTH(C517,0)+1,0)+1,EOMONTH(C517,0)+1),"")</f>
        <v/>
      </c>
      <c r="C517" s="45" t="str">
        <f aca="false">IF(Curves!C526&lt;&gt;"",Curves!C526,"")</f>
        <v/>
      </c>
      <c r="D517" s="46"/>
      <c r="E517" s="47" t="e">
        <f aca="false">(T517+U517)*V517</f>
        <v>#N/A</v>
      </c>
      <c r="F517" s="47" t="e">
        <f aca="false">(X517+Y517)*Z517</f>
        <v>#N/A</v>
      </c>
      <c r="G517" s="47" t="e">
        <f aca="false">(AB517+AC517)*AD517</f>
        <v>#N/A</v>
      </c>
      <c r="H517" s="47" t="e">
        <f aca="false">(AF517+AG517)*AH517</f>
        <v>#N/A</v>
      </c>
      <c r="I517" s="47" t="e">
        <f aca="false">(AJ517+AK517)*AL517</f>
        <v>#N/A</v>
      </c>
      <c r="J517" s="47" t="e">
        <f aca="false">(AN517+AO517)*AP517</f>
        <v>#N/A</v>
      </c>
      <c r="K517" s="47" t="e">
        <f aca="false">(AR517+AS517)*AT517</f>
        <v>#N/A</v>
      </c>
      <c r="L517" s="47" t="e">
        <f aca="false">(AV517+AW517)*AX517</f>
        <v>#N/A</v>
      </c>
      <c r="M517" s="47" t="e">
        <f aca="false">(AZ517+BA517)*BB517</f>
        <v>#N/A</v>
      </c>
      <c r="N517" s="47" t="e">
        <f aca="false">(BD517+BE517)*BF517</f>
        <v>#N/A</v>
      </c>
      <c r="O517" s="48" t="e">
        <f aca="false">(BH517+BI517)*BJ517</f>
        <v>#N/A</v>
      </c>
      <c r="P517" s="49" t="e">
        <f aca="false">MAX(E517:O517)</f>
        <v>#N/A</v>
      </c>
      <c r="Q517" s="49" t="e">
        <f aca="false">MIN(O517)</f>
        <v>#N/A</v>
      </c>
      <c r="R517" s="50" t="e">
        <f aca="false">P517-Q517</f>
        <v>#N/A</v>
      </c>
      <c r="T517" s="31" t="e">
        <f aca="false">INDEX(Curves!$A$12:$AZ$907,$BZ517,CA517)</f>
        <v>#N/A</v>
      </c>
      <c r="U517" s="31" t="e">
        <f aca="false">INDEX(Curves!$A$12:$AZ$907,$BZ517,CB517)</f>
        <v>#N/A</v>
      </c>
      <c r="V517" s="31" t="e">
        <f aca="false">INDEX(Curves!$A$12:$AZ$907,$BZ517,CC517)</f>
        <v>#N/A</v>
      </c>
      <c r="W517" s="31"/>
      <c r="X517" s="31" t="e">
        <f aca="false">INDEX(Curves!$A$12:$AZ$907,$BZ517,CE517)</f>
        <v>#N/A</v>
      </c>
      <c r="Y517" s="31" t="e">
        <f aca="false">INDEX(Curves!$A$12:$AZ$907,$BZ517,CF517)</f>
        <v>#N/A</v>
      </c>
      <c r="Z517" s="31" t="e">
        <f aca="false">INDEX(Curves!$A$12:$AZ$907,$BZ517,CG517)</f>
        <v>#N/A</v>
      </c>
      <c r="AA517" s="31"/>
      <c r="AB517" s="31" t="e">
        <f aca="false">INDEX(Curves!$A$12:$AZ$907,$BZ517,CI517)</f>
        <v>#N/A</v>
      </c>
      <c r="AC517" s="31" t="e">
        <f aca="false">INDEX(Curves!$A$12:$AZ$907,$BZ517,CJ517)</f>
        <v>#N/A</v>
      </c>
      <c r="AD517" s="31" t="e">
        <f aca="false">INDEX(Curves!$A$12:$AZ$907,$BZ517,CK517)</f>
        <v>#N/A</v>
      </c>
      <c r="AE517" s="31"/>
      <c r="AF517" s="31" t="e">
        <f aca="false">INDEX(Curves!$A$12:$AZ$907,$BZ517,CM517)</f>
        <v>#N/A</v>
      </c>
      <c r="AG517" s="31" t="e">
        <f aca="false">INDEX(Curves!$A$12:$AZ$907,$BZ517,CN517)</f>
        <v>#N/A</v>
      </c>
      <c r="AH517" s="31" t="e">
        <f aca="false">INDEX(Curves!$A$12:$AZ$907,$BZ517,CO517)</f>
        <v>#N/A</v>
      </c>
      <c r="AI517" s="31"/>
      <c r="AJ517" s="31" t="e">
        <f aca="false">INDEX(Curves!$A$12:$AZ$907,$BZ517,CQ517)</f>
        <v>#N/A</v>
      </c>
      <c r="AK517" s="31" t="e">
        <f aca="false">INDEX(Curves!$A$12:$AZ$907,$BZ517,CR517)</f>
        <v>#N/A</v>
      </c>
      <c r="AL517" s="31" t="e">
        <f aca="false">INDEX(Curves!$A$12:$AZ$907,$BZ517,CS517)</f>
        <v>#N/A</v>
      </c>
      <c r="AM517" s="31"/>
      <c r="AN517" s="31" t="e">
        <f aca="false">INDEX(Curves!$A$12:$AZ$907,$BZ517,CU517)</f>
        <v>#N/A</v>
      </c>
      <c r="AO517" s="31" t="e">
        <f aca="false">INDEX(Curves!$A$12:$AZ$907,$BZ517,CV517)</f>
        <v>#N/A</v>
      </c>
      <c r="AP517" s="31" t="e">
        <f aca="false">INDEX(Curves!$A$12:$AZ$907,$BZ517,CW517)</f>
        <v>#N/A</v>
      </c>
      <c r="AQ517" s="31"/>
      <c r="AR517" s="31" t="e">
        <f aca="false">INDEX(Curves!$A$12:$AZ$907,$BZ517,CY517)</f>
        <v>#N/A</v>
      </c>
      <c r="AS517" s="31" t="e">
        <f aca="false">INDEX(Curves!$A$12:$AZ$907,$BZ517,CZ517)</f>
        <v>#N/A</v>
      </c>
      <c r="AT517" s="31" t="e">
        <f aca="false">INDEX(Curves!$A$12:$AZ$907,$BZ517,DA517)</f>
        <v>#N/A</v>
      </c>
      <c r="AU517" s="31"/>
      <c r="AV517" s="31" t="e">
        <f aca="false">INDEX(Curves!$A$12:$AZ$907,$BZ517,DC517)</f>
        <v>#N/A</v>
      </c>
      <c r="AW517" s="31" t="e">
        <f aca="false">INDEX(Curves!$A$12:$AZ$907,$BZ517,DD517)</f>
        <v>#N/A</v>
      </c>
      <c r="AX517" s="31" t="e">
        <f aca="false">INDEX(Curves!$A$12:$AZ$907,$BZ517,DE517)</f>
        <v>#N/A</v>
      </c>
      <c r="AY517" s="31"/>
      <c r="AZ517" s="31" t="e">
        <f aca="false">INDEX(Curves!$A$12:$AZ$907,$BZ517,DG517)</f>
        <v>#N/A</v>
      </c>
      <c r="BA517" s="31" t="e">
        <f aca="false">INDEX(Curves!$A$12:$AZ$907,$BZ517,DH517)</f>
        <v>#N/A</v>
      </c>
      <c r="BB517" s="31" t="e">
        <f aca="false">INDEX(Curves!$A$12:$AZ$907,$BZ517,DI517)</f>
        <v>#N/A</v>
      </c>
      <c r="BC517" s="31"/>
      <c r="BD517" s="31" t="e">
        <f aca="false">INDEX(Curves!$A$12:$AZ$907,$BZ517,DK517)</f>
        <v>#N/A</v>
      </c>
      <c r="BE517" s="31" t="e">
        <f aca="false">INDEX(Curves!$A$12:$AZ$907,$BZ517,DL517)</f>
        <v>#N/A</v>
      </c>
      <c r="BF517" s="31" t="e">
        <f aca="false">INDEX(Curves!$A$12:$AZ$907,$BZ517,DM517)</f>
        <v>#N/A</v>
      </c>
      <c r="BG517" s="31"/>
      <c r="BH517" s="31" t="e">
        <f aca="false">INDEX(Curves!$A$12:$AZ$907,$BZ517,DO517)</f>
        <v>#N/A</v>
      </c>
      <c r="BI517" s="31" t="e">
        <f aca="false">INDEX(Curves!$A$12:$AZ$907,$BZ517,DP517)</f>
        <v>#N/A</v>
      </c>
      <c r="BJ517" s="31" t="e">
        <f aca="false">INDEX(Curves!$A$12:$AZ$907,$BZ517,DQ517)</f>
        <v>#N/A</v>
      </c>
      <c r="BK517" s="0"/>
      <c r="BL517" s="0"/>
      <c r="BT517" s="9"/>
      <c r="BU517" s="9"/>
      <c r="BV517" s="9"/>
      <c r="BZ517" s="34" t="e">
        <f aca="false">MATCH(C517,Curves!$C$12:$C$433,0)</f>
        <v>#N/A</v>
      </c>
      <c r="CA517" s="34" t="e">
        <f aca="false">MATCH(CONCATENATE("NG ",TEXT($BM517,"mmm-yyyy")),Curves!$11:$11,0)</f>
        <v>#N/A</v>
      </c>
      <c r="CB517" s="34" t="e">
        <f aca="false">MATCH(CONCATENATE("B ",TEXT($BM517,"mmm-yyyy")),Curves!$11:$11,0)</f>
        <v>#N/A</v>
      </c>
      <c r="CC517" s="34" t="e">
        <f aca="false">MATCH(CONCATENATE("DISC ",TEXT($BM517,"mmm-yyyy")),Curves!$11:$11,0)</f>
        <v>#N/A</v>
      </c>
      <c r="CD517" s="34"/>
      <c r="CE517" s="34" t="e">
        <f aca="false">MATCH(CONCATENATE("NG ",TEXT($BN517,"mmm-yyyy")),Curves!$11:$11,0)</f>
        <v>#N/A</v>
      </c>
      <c r="CF517" s="34" t="e">
        <f aca="false">MATCH(CONCATENATE("B ",TEXT($BN517,"mmm-yyyy")),Curves!$11:$11,0)</f>
        <v>#N/A</v>
      </c>
      <c r="CG517" s="34" t="e">
        <f aca="false">MATCH(CONCATENATE("DISC ",TEXT($BN517,"mmm-yyyy")),Curves!$11:$11,0)</f>
        <v>#N/A</v>
      </c>
      <c r="CH517" s="34"/>
      <c r="CI517" s="34" t="e">
        <f aca="false">MATCH(CONCATENATE("NG ",TEXT($BO517,"mmm-yyyy")),Curves!$11:$11,0)</f>
        <v>#N/A</v>
      </c>
      <c r="CJ517" s="34" t="e">
        <f aca="false">MATCH(CONCATENATE("B ",TEXT($BO517,"mmm-yyyy")),Curves!$11:$11,0)</f>
        <v>#N/A</v>
      </c>
      <c r="CK517" s="34" t="e">
        <f aca="false">MATCH(CONCATENATE("DISC ",TEXT($BO517,"mmm-yyyy")),Curves!$11:$11,0)</f>
        <v>#N/A</v>
      </c>
      <c r="CL517" s="34"/>
      <c r="CM517" s="34" t="e">
        <f aca="false">MATCH(CONCATENATE("NG ",TEXT($BP517,"mmm-yyyy")),Curves!$11:$11,0)</f>
        <v>#N/A</v>
      </c>
      <c r="CN517" s="34" t="e">
        <f aca="false">MATCH(CONCATENATE("B ",TEXT($BP517,"mmm-yyyy")),Curves!$11:$11,0)</f>
        <v>#N/A</v>
      </c>
      <c r="CO517" s="34" t="e">
        <f aca="false">MATCH(CONCATENATE("DISC ",TEXT($BP517,"mmm-yyyy")),Curves!$11:$11,0)</f>
        <v>#N/A</v>
      </c>
      <c r="CP517" s="34"/>
      <c r="CQ517" s="34" t="e">
        <f aca="false">MATCH(CONCATENATE("NG ",TEXT($BQ517,"mmm-yyyy")),Curves!$11:$11,0)</f>
        <v>#N/A</v>
      </c>
      <c r="CR517" s="34" t="e">
        <f aca="false">MATCH(CONCATENATE("B ",TEXT($BQ517,"mmm-yyyy")),Curves!$11:$11,0)</f>
        <v>#N/A</v>
      </c>
      <c r="CS517" s="34" t="e">
        <f aca="false">MATCH(CONCATENATE("DISC ",TEXT($BQ517,"mmm-yyyy")),Curves!$11:$11,0)</f>
        <v>#N/A</v>
      </c>
      <c r="CT517" s="34"/>
      <c r="CU517" s="34" t="e">
        <f aca="false">MATCH(CONCATENATE("NG ",TEXT($BR517,"mmm-yyyy")),Curves!$11:$11,0)</f>
        <v>#N/A</v>
      </c>
      <c r="CV517" s="34" t="e">
        <f aca="false">MATCH(CONCATENATE("B ",TEXT($BR517,"mmm-yyyy")),Curves!$11:$11,0)</f>
        <v>#N/A</v>
      </c>
      <c r="CW517" s="34" t="e">
        <f aca="false">MATCH(CONCATENATE("DISC ",TEXT($BR517,"mmm-yyyy")),Curves!$11:$11,0)</f>
        <v>#N/A</v>
      </c>
      <c r="CX517" s="34"/>
      <c r="CY517" s="34" t="e">
        <f aca="false">MATCH(CONCATENATE("NG ",TEXT($BS517,"mmm-yyyy")),Curves!$11:$11,0)</f>
        <v>#N/A</v>
      </c>
      <c r="CZ517" s="34" t="e">
        <f aca="false">MATCH(CONCATENATE("B ",TEXT($BS517,"mmm-yyyy")),Curves!$11:$11,0)</f>
        <v>#N/A</v>
      </c>
      <c r="DA517" s="34" t="e">
        <f aca="false">MATCH(CONCATENATE("DISC ",TEXT($BS517,"mmm-yyyy")),Curves!$11:$11,0)</f>
        <v>#N/A</v>
      </c>
      <c r="DB517" s="34"/>
      <c r="DC517" s="34" t="e">
        <f aca="false">MATCH(CONCATENATE("NG ",TEXT($BT517,"mmm-yyyy")),Curves!$11:$11,0)</f>
        <v>#N/A</v>
      </c>
      <c r="DD517" s="34" t="e">
        <f aca="false">MATCH(CONCATENATE("B ",TEXT($BT517,"mmm-yyyy")),Curves!$11:$11,0)</f>
        <v>#N/A</v>
      </c>
      <c r="DE517" s="34" t="e">
        <f aca="false">MATCH(CONCATENATE("DISC ",TEXT($BT517,"mmm-yyyy")),Curves!$11:$11,0)</f>
        <v>#N/A</v>
      </c>
      <c r="DF517" s="34"/>
      <c r="DG517" s="34" t="e">
        <f aca="false">MATCH(CONCATENATE("NG ",TEXT($BU517,"mmm-yyyy")),Curves!$11:$11,0)</f>
        <v>#N/A</v>
      </c>
      <c r="DH517" s="34" t="e">
        <f aca="false">MATCH(CONCATENATE("B ",TEXT($BU517,"mmm-yyyy")),Curves!$11:$11,0)</f>
        <v>#N/A</v>
      </c>
      <c r="DI517" s="34" t="e">
        <f aca="false">MATCH(CONCATENATE("DISC ",TEXT($BU517,"mmm-yyyy")),Curves!$11:$11,0)</f>
        <v>#N/A</v>
      </c>
      <c r="DK517" s="34" t="e">
        <f aca="false">MATCH(CONCATENATE("NG ",TEXT($BV517,"mmm-yyyy")),Curves!$11:$11,0)</f>
        <v>#N/A</v>
      </c>
      <c r="DL517" s="34" t="e">
        <f aca="false">MATCH(CONCATENATE("B ",TEXT($BV517,"mmm-yyyy")),Curves!$11:$11,0)</f>
        <v>#N/A</v>
      </c>
      <c r="DM517" s="34" t="e">
        <f aca="false">MATCH(CONCATENATE("DISC ",TEXT($BV517,"mmm-yyyy")),Curves!$11:$11,0)</f>
        <v>#N/A</v>
      </c>
      <c r="DO517" s="34" t="e">
        <f aca="false">MATCH(CONCATENATE("NG ",TEXT($BW517,"mmm-yyyy")),Curves!$11:$11,0)</f>
        <v>#N/A</v>
      </c>
      <c r="DP517" s="34" t="e">
        <f aca="false">MATCH(CONCATENATE("B ",TEXT($BW517,"mmm-yyyy")),Curves!$11:$11,0)</f>
        <v>#N/A</v>
      </c>
      <c r="DQ517" s="34" t="e">
        <f aca="false">MATCH(CONCATENATE("DISC ",TEXT($BW517,"mmm-yyyy")),Curves!$11:$11,0)</f>
        <v>#N/A</v>
      </c>
    </row>
    <row r="518" customFormat="false" ht="12.75" hidden="false" customHeight="false" outlineLevel="0" collapsed="false">
      <c r="B518" s="26" t="str">
        <f aca="false">IF(C518&lt;&gt;"",IF(C518&gt;=(WORKDAY(EOMONTH(C518,0)+1,-2)),EOMONTH(EOMONTH(C518,0)+1,0)+1,EOMONTH(C518,0)+1),"")</f>
        <v/>
      </c>
      <c r="C518" s="45" t="str">
        <f aca="false">IF(Curves!C527&lt;&gt;"",Curves!C527,"")</f>
        <v/>
      </c>
      <c r="D518" s="46"/>
      <c r="E518" s="47" t="e">
        <f aca="false">(T518+U518)*V518</f>
        <v>#N/A</v>
      </c>
      <c r="F518" s="47" t="e">
        <f aca="false">(X518+Y518)*Z518</f>
        <v>#N/A</v>
      </c>
      <c r="G518" s="47" t="e">
        <f aca="false">(AB518+AC518)*AD518</f>
        <v>#N/A</v>
      </c>
      <c r="H518" s="47" t="e">
        <f aca="false">(AF518+AG518)*AH518</f>
        <v>#N/A</v>
      </c>
      <c r="I518" s="47" t="e">
        <f aca="false">(AJ518+AK518)*AL518</f>
        <v>#N/A</v>
      </c>
      <c r="J518" s="47" t="e">
        <f aca="false">(AN518+AO518)*AP518</f>
        <v>#N/A</v>
      </c>
      <c r="K518" s="47" t="e">
        <f aca="false">(AR518+AS518)*AT518</f>
        <v>#N/A</v>
      </c>
      <c r="L518" s="47" t="e">
        <f aca="false">(AV518+AW518)*AX518</f>
        <v>#N/A</v>
      </c>
      <c r="M518" s="47" t="e">
        <f aca="false">(AZ518+BA518)*BB518</f>
        <v>#N/A</v>
      </c>
      <c r="N518" s="47" t="e">
        <f aca="false">(BD518+BE518)*BF518</f>
        <v>#N/A</v>
      </c>
      <c r="O518" s="48" t="e">
        <f aca="false">(BH518+BI518)*BJ518</f>
        <v>#N/A</v>
      </c>
      <c r="P518" s="49" t="e">
        <f aca="false">MAX(E518:O518)</f>
        <v>#N/A</v>
      </c>
      <c r="Q518" s="49" t="e">
        <f aca="false">MIN(O518)</f>
        <v>#N/A</v>
      </c>
      <c r="R518" s="50" t="e">
        <f aca="false">P518-Q518</f>
        <v>#N/A</v>
      </c>
      <c r="T518" s="31" t="e">
        <f aca="false">INDEX(Curves!$A$12:$AZ$907,$BZ518,CA518)</f>
        <v>#N/A</v>
      </c>
      <c r="U518" s="31" t="e">
        <f aca="false">INDEX(Curves!$A$12:$AZ$907,$BZ518,CB518)</f>
        <v>#N/A</v>
      </c>
      <c r="V518" s="31" t="e">
        <f aca="false">INDEX(Curves!$A$12:$AZ$907,$BZ518,CC518)</f>
        <v>#N/A</v>
      </c>
      <c r="W518" s="31"/>
      <c r="X518" s="31" t="e">
        <f aca="false">INDEX(Curves!$A$12:$AZ$907,$BZ518,CE518)</f>
        <v>#N/A</v>
      </c>
      <c r="Y518" s="31" t="e">
        <f aca="false">INDEX(Curves!$A$12:$AZ$907,$BZ518,CF518)</f>
        <v>#N/A</v>
      </c>
      <c r="Z518" s="31" t="e">
        <f aca="false">INDEX(Curves!$A$12:$AZ$907,$BZ518,CG518)</f>
        <v>#N/A</v>
      </c>
      <c r="AA518" s="31"/>
      <c r="AB518" s="31" t="e">
        <f aca="false">INDEX(Curves!$A$12:$AZ$907,$BZ518,CI518)</f>
        <v>#N/A</v>
      </c>
      <c r="AC518" s="31" t="e">
        <f aca="false">INDEX(Curves!$A$12:$AZ$907,$BZ518,CJ518)</f>
        <v>#N/A</v>
      </c>
      <c r="AD518" s="31" t="e">
        <f aca="false">INDEX(Curves!$A$12:$AZ$907,$BZ518,CK518)</f>
        <v>#N/A</v>
      </c>
      <c r="AE518" s="31"/>
      <c r="AF518" s="31" t="e">
        <f aca="false">INDEX(Curves!$A$12:$AZ$907,$BZ518,CM518)</f>
        <v>#N/A</v>
      </c>
      <c r="AG518" s="31" t="e">
        <f aca="false">INDEX(Curves!$A$12:$AZ$907,$BZ518,CN518)</f>
        <v>#N/A</v>
      </c>
      <c r="AH518" s="31" t="e">
        <f aca="false">INDEX(Curves!$A$12:$AZ$907,$BZ518,CO518)</f>
        <v>#N/A</v>
      </c>
      <c r="AI518" s="31"/>
      <c r="AJ518" s="31" t="e">
        <f aca="false">INDEX(Curves!$A$12:$AZ$907,$BZ518,CQ518)</f>
        <v>#N/A</v>
      </c>
      <c r="AK518" s="31" t="e">
        <f aca="false">INDEX(Curves!$A$12:$AZ$907,$BZ518,CR518)</f>
        <v>#N/A</v>
      </c>
      <c r="AL518" s="31" t="e">
        <f aca="false">INDEX(Curves!$A$12:$AZ$907,$BZ518,CS518)</f>
        <v>#N/A</v>
      </c>
      <c r="AM518" s="31"/>
      <c r="AN518" s="31" t="e">
        <f aca="false">INDEX(Curves!$A$12:$AZ$907,$BZ518,CU518)</f>
        <v>#N/A</v>
      </c>
      <c r="AO518" s="31" t="e">
        <f aca="false">INDEX(Curves!$A$12:$AZ$907,$BZ518,CV518)</f>
        <v>#N/A</v>
      </c>
      <c r="AP518" s="31" t="e">
        <f aca="false">INDEX(Curves!$A$12:$AZ$907,$BZ518,CW518)</f>
        <v>#N/A</v>
      </c>
      <c r="AQ518" s="31"/>
      <c r="AR518" s="31" t="e">
        <f aca="false">INDEX(Curves!$A$12:$AZ$907,$BZ518,CY518)</f>
        <v>#N/A</v>
      </c>
      <c r="AS518" s="31" t="e">
        <f aca="false">INDEX(Curves!$A$12:$AZ$907,$BZ518,CZ518)</f>
        <v>#N/A</v>
      </c>
      <c r="AT518" s="31" t="e">
        <f aca="false">INDEX(Curves!$A$12:$AZ$907,$BZ518,DA518)</f>
        <v>#N/A</v>
      </c>
      <c r="AU518" s="31"/>
      <c r="AV518" s="31" t="e">
        <f aca="false">INDEX(Curves!$A$12:$AZ$907,$BZ518,DC518)</f>
        <v>#N/A</v>
      </c>
      <c r="AW518" s="31" t="e">
        <f aca="false">INDEX(Curves!$A$12:$AZ$907,$BZ518,DD518)</f>
        <v>#N/A</v>
      </c>
      <c r="AX518" s="31" t="e">
        <f aca="false">INDEX(Curves!$A$12:$AZ$907,$BZ518,DE518)</f>
        <v>#N/A</v>
      </c>
      <c r="AY518" s="31"/>
      <c r="AZ518" s="31" t="e">
        <f aca="false">INDEX(Curves!$A$12:$AZ$907,$BZ518,DG518)</f>
        <v>#N/A</v>
      </c>
      <c r="BA518" s="31" t="e">
        <f aca="false">INDEX(Curves!$A$12:$AZ$907,$BZ518,DH518)</f>
        <v>#N/A</v>
      </c>
      <c r="BB518" s="31" t="e">
        <f aca="false">INDEX(Curves!$A$12:$AZ$907,$BZ518,DI518)</f>
        <v>#N/A</v>
      </c>
      <c r="BC518" s="31"/>
      <c r="BD518" s="31" t="e">
        <f aca="false">INDEX(Curves!$A$12:$AZ$907,$BZ518,DK518)</f>
        <v>#N/A</v>
      </c>
      <c r="BE518" s="31" t="e">
        <f aca="false">INDEX(Curves!$A$12:$AZ$907,$BZ518,DL518)</f>
        <v>#N/A</v>
      </c>
      <c r="BF518" s="31" t="e">
        <f aca="false">INDEX(Curves!$A$12:$AZ$907,$BZ518,DM518)</f>
        <v>#N/A</v>
      </c>
      <c r="BG518" s="31"/>
      <c r="BH518" s="31" t="e">
        <f aca="false">INDEX(Curves!$A$12:$AZ$907,$BZ518,DO518)</f>
        <v>#N/A</v>
      </c>
      <c r="BI518" s="31" t="e">
        <f aca="false">INDEX(Curves!$A$12:$AZ$907,$BZ518,DP518)</f>
        <v>#N/A</v>
      </c>
      <c r="BJ518" s="31" t="e">
        <f aca="false">INDEX(Curves!$A$12:$AZ$907,$BZ518,DQ518)</f>
        <v>#N/A</v>
      </c>
      <c r="BK518" s="0"/>
      <c r="BL518" s="0"/>
      <c r="BT518" s="9"/>
      <c r="BU518" s="9"/>
      <c r="BV518" s="9"/>
      <c r="BZ518" s="34" t="e">
        <f aca="false">MATCH(C518,Curves!$C$12:$C$433,0)</f>
        <v>#N/A</v>
      </c>
      <c r="CA518" s="34" t="e">
        <f aca="false">MATCH(CONCATENATE("NG ",TEXT($BM518,"mmm-yyyy")),Curves!$11:$11,0)</f>
        <v>#N/A</v>
      </c>
      <c r="CB518" s="34" t="e">
        <f aca="false">MATCH(CONCATENATE("B ",TEXT($BM518,"mmm-yyyy")),Curves!$11:$11,0)</f>
        <v>#N/A</v>
      </c>
      <c r="CC518" s="34" t="e">
        <f aca="false">MATCH(CONCATENATE("DISC ",TEXT($BM518,"mmm-yyyy")),Curves!$11:$11,0)</f>
        <v>#N/A</v>
      </c>
      <c r="CD518" s="34"/>
      <c r="CE518" s="34" t="e">
        <f aca="false">MATCH(CONCATENATE("NG ",TEXT($BN518,"mmm-yyyy")),Curves!$11:$11,0)</f>
        <v>#N/A</v>
      </c>
      <c r="CF518" s="34" t="e">
        <f aca="false">MATCH(CONCATENATE("B ",TEXT($BN518,"mmm-yyyy")),Curves!$11:$11,0)</f>
        <v>#N/A</v>
      </c>
      <c r="CG518" s="34" t="e">
        <f aca="false">MATCH(CONCATENATE("DISC ",TEXT($BN518,"mmm-yyyy")),Curves!$11:$11,0)</f>
        <v>#N/A</v>
      </c>
      <c r="CH518" s="34"/>
      <c r="CI518" s="34" t="e">
        <f aca="false">MATCH(CONCATENATE("NG ",TEXT($BO518,"mmm-yyyy")),Curves!$11:$11,0)</f>
        <v>#N/A</v>
      </c>
      <c r="CJ518" s="34" t="e">
        <f aca="false">MATCH(CONCATENATE("B ",TEXT($BO518,"mmm-yyyy")),Curves!$11:$11,0)</f>
        <v>#N/A</v>
      </c>
      <c r="CK518" s="34" t="e">
        <f aca="false">MATCH(CONCATENATE("DISC ",TEXT($BO518,"mmm-yyyy")),Curves!$11:$11,0)</f>
        <v>#N/A</v>
      </c>
      <c r="CL518" s="34"/>
      <c r="CM518" s="34" t="e">
        <f aca="false">MATCH(CONCATENATE("NG ",TEXT($BP518,"mmm-yyyy")),Curves!$11:$11,0)</f>
        <v>#N/A</v>
      </c>
      <c r="CN518" s="34" t="e">
        <f aca="false">MATCH(CONCATENATE("B ",TEXT($BP518,"mmm-yyyy")),Curves!$11:$11,0)</f>
        <v>#N/A</v>
      </c>
      <c r="CO518" s="34" t="e">
        <f aca="false">MATCH(CONCATENATE("DISC ",TEXT($BP518,"mmm-yyyy")),Curves!$11:$11,0)</f>
        <v>#N/A</v>
      </c>
      <c r="CP518" s="34"/>
      <c r="CQ518" s="34" t="e">
        <f aca="false">MATCH(CONCATENATE("NG ",TEXT($BQ518,"mmm-yyyy")),Curves!$11:$11,0)</f>
        <v>#N/A</v>
      </c>
      <c r="CR518" s="34" t="e">
        <f aca="false">MATCH(CONCATENATE("B ",TEXT($BQ518,"mmm-yyyy")),Curves!$11:$11,0)</f>
        <v>#N/A</v>
      </c>
      <c r="CS518" s="34" t="e">
        <f aca="false">MATCH(CONCATENATE("DISC ",TEXT($BQ518,"mmm-yyyy")),Curves!$11:$11,0)</f>
        <v>#N/A</v>
      </c>
      <c r="CT518" s="34"/>
      <c r="CU518" s="34" t="e">
        <f aca="false">MATCH(CONCATENATE("NG ",TEXT($BR518,"mmm-yyyy")),Curves!$11:$11,0)</f>
        <v>#N/A</v>
      </c>
      <c r="CV518" s="34" t="e">
        <f aca="false">MATCH(CONCATENATE("B ",TEXT($BR518,"mmm-yyyy")),Curves!$11:$11,0)</f>
        <v>#N/A</v>
      </c>
      <c r="CW518" s="34" t="e">
        <f aca="false">MATCH(CONCATENATE("DISC ",TEXT($BR518,"mmm-yyyy")),Curves!$11:$11,0)</f>
        <v>#N/A</v>
      </c>
      <c r="CX518" s="34"/>
      <c r="CY518" s="34" t="e">
        <f aca="false">MATCH(CONCATENATE("NG ",TEXT($BS518,"mmm-yyyy")),Curves!$11:$11,0)</f>
        <v>#N/A</v>
      </c>
      <c r="CZ518" s="34" t="e">
        <f aca="false">MATCH(CONCATENATE("B ",TEXT($BS518,"mmm-yyyy")),Curves!$11:$11,0)</f>
        <v>#N/A</v>
      </c>
      <c r="DA518" s="34" t="e">
        <f aca="false">MATCH(CONCATENATE("DISC ",TEXT($BS518,"mmm-yyyy")),Curves!$11:$11,0)</f>
        <v>#N/A</v>
      </c>
      <c r="DB518" s="34"/>
      <c r="DC518" s="34" t="e">
        <f aca="false">MATCH(CONCATENATE("NG ",TEXT($BT518,"mmm-yyyy")),Curves!$11:$11,0)</f>
        <v>#N/A</v>
      </c>
      <c r="DD518" s="34" t="e">
        <f aca="false">MATCH(CONCATENATE("B ",TEXT($BT518,"mmm-yyyy")),Curves!$11:$11,0)</f>
        <v>#N/A</v>
      </c>
      <c r="DE518" s="34" t="e">
        <f aca="false">MATCH(CONCATENATE("DISC ",TEXT($BT518,"mmm-yyyy")),Curves!$11:$11,0)</f>
        <v>#N/A</v>
      </c>
      <c r="DF518" s="34"/>
      <c r="DG518" s="34" t="e">
        <f aca="false">MATCH(CONCATENATE("NG ",TEXT($BU518,"mmm-yyyy")),Curves!$11:$11,0)</f>
        <v>#N/A</v>
      </c>
      <c r="DH518" s="34" t="e">
        <f aca="false">MATCH(CONCATENATE("B ",TEXT($BU518,"mmm-yyyy")),Curves!$11:$11,0)</f>
        <v>#N/A</v>
      </c>
      <c r="DI518" s="34" t="e">
        <f aca="false">MATCH(CONCATENATE("DISC ",TEXT($BU518,"mmm-yyyy")),Curves!$11:$11,0)</f>
        <v>#N/A</v>
      </c>
      <c r="DK518" s="34" t="e">
        <f aca="false">MATCH(CONCATENATE("NG ",TEXT($BV518,"mmm-yyyy")),Curves!$11:$11,0)</f>
        <v>#N/A</v>
      </c>
      <c r="DL518" s="34" t="e">
        <f aca="false">MATCH(CONCATENATE("B ",TEXT($BV518,"mmm-yyyy")),Curves!$11:$11,0)</f>
        <v>#N/A</v>
      </c>
      <c r="DM518" s="34" t="e">
        <f aca="false">MATCH(CONCATENATE("DISC ",TEXT($BV518,"mmm-yyyy")),Curves!$11:$11,0)</f>
        <v>#N/A</v>
      </c>
      <c r="DO518" s="34" t="e">
        <f aca="false">MATCH(CONCATENATE("NG ",TEXT($BW518,"mmm-yyyy")),Curves!$11:$11,0)</f>
        <v>#N/A</v>
      </c>
      <c r="DP518" s="34" t="e">
        <f aca="false">MATCH(CONCATENATE("B ",TEXT($BW518,"mmm-yyyy")),Curves!$11:$11,0)</f>
        <v>#N/A</v>
      </c>
      <c r="DQ518" s="34" t="e">
        <f aca="false">MATCH(CONCATENATE("DISC ",TEXT($BW518,"mmm-yyyy")),Curves!$11:$11,0)</f>
        <v>#N/A</v>
      </c>
    </row>
    <row r="519" customFormat="false" ht="12.75" hidden="false" customHeight="false" outlineLevel="0" collapsed="false">
      <c r="B519" s="26" t="str">
        <f aca="false">IF(C519&lt;&gt;"",IF(C519&gt;=(WORKDAY(EOMONTH(C519,0)+1,-2)),EOMONTH(EOMONTH(C519,0)+1,0)+1,EOMONTH(C519,0)+1),"")</f>
        <v/>
      </c>
      <c r="C519" s="45" t="str">
        <f aca="false">IF(Curves!C528&lt;&gt;"",Curves!C528,"")</f>
        <v/>
      </c>
      <c r="D519" s="46"/>
      <c r="E519" s="47" t="e">
        <f aca="false">(T519+U519)*V519</f>
        <v>#N/A</v>
      </c>
      <c r="F519" s="47" t="e">
        <f aca="false">(X519+Y519)*Z519</f>
        <v>#N/A</v>
      </c>
      <c r="G519" s="47" t="e">
        <f aca="false">(AB519+AC519)*AD519</f>
        <v>#N/A</v>
      </c>
      <c r="H519" s="47" t="e">
        <f aca="false">(AF519+AG519)*AH519</f>
        <v>#N/A</v>
      </c>
      <c r="I519" s="47" t="e">
        <f aca="false">(AJ519+AK519)*AL519</f>
        <v>#N/A</v>
      </c>
      <c r="J519" s="47" t="e">
        <f aca="false">(AN519+AO519)*AP519</f>
        <v>#N/A</v>
      </c>
      <c r="K519" s="47" t="e">
        <f aca="false">(AR519+AS519)*AT519</f>
        <v>#N/A</v>
      </c>
      <c r="L519" s="47" t="e">
        <f aca="false">(AV519+AW519)*AX519</f>
        <v>#N/A</v>
      </c>
      <c r="M519" s="47" t="e">
        <f aca="false">(AZ519+BA519)*BB519</f>
        <v>#N/A</v>
      </c>
      <c r="N519" s="47" t="e">
        <f aca="false">(BD519+BE519)*BF519</f>
        <v>#N/A</v>
      </c>
      <c r="O519" s="48" t="e">
        <f aca="false">(BH519+BI519)*BJ519</f>
        <v>#N/A</v>
      </c>
      <c r="P519" s="49" t="e">
        <f aca="false">MAX(E519:O519)</f>
        <v>#N/A</v>
      </c>
      <c r="Q519" s="49" t="e">
        <f aca="false">MIN(O519)</f>
        <v>#N/A</v>
      </c>
      <c r="R519" s="50" t="e">
        <f aca="false">P519-Q519</f>
        <v>#N/A</v>
      </c>
      <c r="T519" s="31" t="e">
        <f aca="false">INDEX(Curves!$A$12:$AZ$907,$BZ519,CA519)</f>
        <v>#N/A</v>
      </c>
      <c r="U519" s="31" t="e">
        <f aca="false">INDEX(Curves!$A$12:$AZ$907,$BZ519,CB519)</f>
        <v>#N/A</v>
      </c>
      <c r="V519" s="31" t="e">
        <f aca="false">INDEX(Curves!$A$12:$AZ$907,$BZ519,CC519)</f>
        <v>#N/A</v>
      </c>
      <c r="W519" s="31"/>
      <c r="X519" s="31" t="e">
        <f aca="false">INDEX(Curves!$A$12:$AZ$907,$BZ519,CE519)</f>
        <v>#N/A</v>
      </c>
      <c r="Y519" s="31" t="e">
        <f aca="false">INDEX(Curves!$A$12:$AZ$907,$BZ519,CF519)</f>
        <v>#N/A</v>
      </c>
      <c r="Z519" s="31" t="e">
        <f aca="false">INDEX(Curves!$A$12:$AZ$907,$BZ519,CG519)</f>
        <v>#N/A</v>
      </c>
      <c r="AA519" s="31"/>
      <c r="AB519" s="31" t="e">
        <f aca="false">INDEX(Curves!$A$12:$AZ$907,$BZ519,CI519)</f>
        <v>#N/A</v>
      </c>
      <c r="AC519" s="31" t="e">
        <f aca="false">INDEX(Curves!$A$12:$AZ$907,$BZ519,CJ519)</f>
        <v>#N/A</v>
      </c>
      <c r="AD519" s="31" t="e">
        <f aca="false">INDEX(Curves!$A$12:$AZ$907,$BZ519,CK519)</f>
        <v>#N/A</v>
      </c>
      <c r="AE519" s="31"/>
      <c r="AF519" s="31" t="e">
        <f aca="false">INDEX(Curves!$A$12:$AZ$907,$BZ519,CM519)</f>
        <v>#N/A</v>
      </c>
      <c r="AG519" s="31" t="e">
        <f aca="false">INDEX(Curves!$A$12:$AZ$907,$BZ519,CN519)</f>
        <v>#N/A</v>
      </c>
      <c r="AH519" s="31" t="e">
        <f aca="false">INDEX(Curves!$A$12:$AZ$907,$BZ519,CO519)</f>
        <v>#N/A</v>
      </c>
      <c r="AI519" s="31"/>
      <c r="AJ519" s="31" t="e">
        <f aca="false">INDEX(Curves!$A$12:$AZ$907,$BZ519,CQ519)</f>
        <v>#N/A</v>
      </c>
      <c r="AK519" s="31" t="e">
        <f aca="false">INDEX(Curves!$A$12:$AZ$907,$BZ519,CR519)</f>
        <v>#N/A</v>
      </c>
      <c r="AL519" s="31" t="e">
        <f aca="false">INDEX(Curves!$A$12:$AZ$907,$BZ519,CS519)</f>
        <v>#N/A</v>
      </c>
      <c r="AM519" s="31"/>
      <c r="AN519" s="31" t="e">
        <f aca="false">INDEX(Curves!$A$12:$AZ$907,$BZ519,CU519)</f>
        <v>#N/A</v>
      </c>
      <c r="AO519" s="31" t="e">
        <f aca="false">INDEX(Curves!$A$12:$AZ$907,$BZ519,CV519)</f>
        <v>#N/A</v>
      </c>
      <c r="AP519" s="31" t="e">
        <f aca="false">INDEX(Curves!$A$12:$AZ$907,$BZ519,CW519)</f>
        <v>#N/A</v>
      </c>
      <c r="AQ519" s="31"/>
      <c r="AR519" s="31" t="e">
        <f aca="false">INDEX(Curves!$A$12:$AZ$907,$BZ519,CY519)</f>
        <v>#N/A</v>
      </c>
      <c r="AS519" s="31" t="e">
        <f aca="false">INDEX(Curves!$A$12:$AZ$907,$BZ519,CZ519)</f>
        <v>#N/A</v>
      </c>
      <c r="AT519" s="31" t="e">
        <f aca="false">INDEX(Curves!$A$12:$AZ$907,$BZ519,DA519)</f>
        <v>#N/A</v>
      </c>
      <c r="AU519" s="31"/>
      <c r="AV519" s="31" t="e">
        <f aca="false">INDEX(Curves!$A$12:$AZ$907,$BZ519,DC519)</f>
        <v>#N/A</v>
      </c>
      <c r="AW519" s="31" t="e">
        <f aca="false">INDEX(Curves!$A$12:$AZ$907,$BZ519,DD519)</f>
        <v>#N/A</v>
      </c>
      <c r="AX519" s="31" t="e">
        <f aca="false">INDEX(Curves!$A$12:$AZ$907,$BZ519,DE519)</f>
        <v>#N/A</v>
      </c>
      <c r="AY519" s="31"/>
      <c r="AZ519" s="31" t="e">
        <f aca="false">INDEX(Curves!$A$12:$AZ$907,$BZ519,DG519)</f>
        <v>#N/A</v>
      </c>
      <c r="BA519" s="31" t="e">
        <f aca="false">INDEX(Curves!$A$12:$AZ$907,$BZ519,DH519)</f>
        <v>#N/A</v>
      </c>
      <c r="BB519" s="31" t="e">
        <f aca="false">INDEX(Curves!$A$12:$AZ$907,$BZ519,DI519)</f>
        <v>#N/A</v>
      </c>
      <c r="BC519" s="31"/>
      <c r="BD519" s="31" t="e">
        <f aca="false">INDEX(Curves!$A$12:$AZ$907,$BZ519,DK519)</f>
        <v>#N/A</v>
      </c>
      <c r="BE519" s="31" t="e">
        <f aca="false">INDEX(Curves!$A$12:$AZ$907,$BZ519,DL519)</f>
        <v>#N/A</v>
      </c>
      <c r="BF519" s="31" t="e">
        <f aca="false">INDEX(Curves!$A$12:$AZ$907,$BZ519,DM519)</f>
        <v>#N/A</v>
      </c>
      <c r="BG519" s="31"/>
      <c r="BH519" s="31" t="e">
        <f aca="false">INDEX(Curves!$A$12:$AZ$907,$BZ519,DO519)</f>
        <v>#N/A</v>
      </c>
      <c r="BI519" s="31" t="e">
        <f aca="false">INDEX(Curves!$A$12:$AZ$907,$BZ519,DP519)</f>
        <v>#N/A</v>
      </c>
      <c r="BJ519" s="31" t="e">
        <f aca="false">INDEX(Curves!$A$12:$AZ$907,$BZ519,DQ519)</f>
        <v>#N/A</v>
      </c>
      <c r="BK519" s="0"/>
      <c r="BL519" s="0"/>
      <c r="BT519" s="9"/>
      <c r="BU519" s="9"/>
      <c r="BV519" s="9"/>
      <c r="BZ519" s="34" t="e">
        <f aca="false">MATCH(C519,Curves!$C$12:$C$433,0)</f>
        <v>#N/A</v>
      </c>
      <c r="CA519" s="34" t="e">
        <f aca="false">MATCH(CONCATENATE("NG ",TEXT($BM519,"mmm-yyyy")),Curves!$11:$11,0)</f>
        <v>#N/A</v>
      </c>
      <c r="CB519" s="34" t="e">
        <f aca="false">MATCH(CONCATENATE("B ",TEXT($BM519,"mmm-yyyy")),Curves!$11:$11,0)</f>
        <v>#N/A</v>
      </c>
      <c r="CC519" s="34" t="e">
        <f aca="false">MATCH(CONCATENATE("DISC ",TEXT($BM519,"mmm-yyyy")),Curves!$11:$11,0)</f>
        <v>#N/A</v>
      </c>
      <c r="CD519" s="34"/>
      <c r="CE519" s="34" t="e">
        <f aca="false">MATCH(CONCATENATE("NG ",TEXT($BN519,"mmm-yyyy")),Curves!$11:$11,0)</f>
        <v>#N/A</v>
      </c>
      <c r="CF519" s="34" t="e">
        <f aca="false">MATCH(CONCATENATE("B ",TEXT($BN519,"mmm-yyyy")),Curves!$11:$11,0)</f>
        <v>#N/A</v>
      </c>
      <c r="CG519" s="34" t="e">
        <f aca="false">MATCH(CONCATENATE("DISC ",TEXT($BN519,"mmm-yyyy")),Curves!$11:$11,0)</f>
        <v>#N/A</v>
      </c>
      <c r="CH519" s="34"/>
      <c r="CI519" s="34" t="e">
        <f aca="false">MATCH(CONCATENATE("NG ",TEXT($BO519,"mmm-yyyy")),Curves!$11:$11,0)</f>
        <v>#N/A</v>
      </c>
      <c r="CJ519" s="34" t="e">
        <f aca="false">MATCH(CONCATENATE("B ",TEXT($BO519,"mmm-yyyy")),Curves!$11:$11,0)</f>
        <v>#N/A</v>
      </c>
      <c r="CK519" s="34" t="e">
        <f aca="false">MATCH(CONCATENATE("DISC ",TEXT($BO519,"mmm-yyyy")),Curves!$11:$11,0)</f>
        <v>#N/A</v>
      </c>
      <c r="CL519" s="34"/>
      <c r="CM519" s="34" t="e">
        <f aca="false">MATCH(CONCATENATE("NG ",TEXT($BP519,"mmm-yyyy")),Curves!$11:$11,0)</f>
        <v>#N/A</v>
      </c>
      <c r="CN519" s="34" t="e">
        <f aca="false">MATCH(CONCATENATE("B ",TEXT($BP519,"mmm-yyyy")),Curves!$11:$11,0)</f>
        <v>#N/A</v>
      </c>
      <c r="CO519" s="34" t="e">
        <f aca="false">MATCH(CONCATENATE("DISC ",TEXT($BP519,"mmm-yyyy")),Curves!$11:$11,0)</f>
        <v>#N/A</v>
      </c>
      <c r="CP519" s="34"/>
      <c r="CQ519" s="34" t="e">
        <f aca="false">MATCH(CONCATENATE("NG ",TEXT($BQ519,"mmm-yyyy")),Curves!$11:$11,0)</f>
        <v>#N/A</v>
      </c>
      <c r="CR519" s="34" t="e">
        <f aca="false">MATCH(CONCATENATE("B ",TEXT($BQ519,"mmm-yyyy")),Curves!$11:$11,0)</f>
        <v>#N/A</v>
      </c>
      <c r="CS519" s="34" t="e">
        <f aca="false">MATCH(CONCATENATE("DISC ",TEXT($BQ519,"mmm-yyyy")),Curves!$11:$11,0)</f>
        <v>#N/A</v>
      </c>
      <c r="CT519" s="34"/>
      <c r="CU519" s="34" t="e">
        <f aca="false">MATCH(CONCATENATE("NG ",TEXT($BR519,"mmm-yyyy")),Curves!$11:$11,0)</f>
        <v>#N/A</v>
      </c>
      <c r="CV519" s="34" t="e">
        <f aca="false">MATCH(CONCATENATE("B ",TEXT($BR519,"mmm-yyyy")),Curves!$11:$11,0)</f>
        <v>#N/A</v>
      </c>
      <c r="CW519" s="34" t="e">
        <f aca="false">MATCH(CONCATENATE("DISC ",TEXT($BR519,"mmm-yyyy")),Curves!$11:$11,0)</f>
        <v>#N/A</v>
      </c>
      <c r="CX519" s="34"/>
      <c r="CY519" s="34" t="e">
        <f aca="false">MATCH(CONCATENATE("NG ",TEXT($BS519,"mmm-yyyy")),Curves!$11:$11,0)</f>
        <v>#N/A</v>
      </c>
      <c r="CZ519" s="34" t="e">
        <f aca="false">MATCH(CONCATENATE("B ",TEXT($BS519,"mmm-yyyy")),Curves!$11:$11,0)</f>
        <v>#N/A</v>
      </c>
      <c r="DA519" s="34" t="e">
        <f aca="false">MATCH(CONCATENATE("DISC ",TEXT($BS519,"mmm-yyyy")),Curves!$11:$11,0)</f>
        <v>#N/A</v>
      </c>
      <c r="DB519" s="34"/>
      <c r="DC519" s="34" t="e">
        <f aca="false">MATCH(CONCATENATE("NG ",TEXT($BT519,"mmm-yyyy")),Curves!$11:$11,0)</f>
        <v>#N/A</v>
      </c>
      <c r="DD519" s="34" t="e">
        <f aca="false">MATCH(CONCATENATE("B ",TEXT($BT519,"mmm-yyyy")),Curves!$11:$11,0)</f>
        <v>#N/A</v>
      </c>
      <c r="DE519" s="34" t="e">
        <f aca="false">MATCH(CONCATENATE("DISC ",TEXT($BT519,"mmm-yyyy")),Curves!$11:$11,0)</f>
        <v>#N/A</v>
      </c>
      <c r="DF519" s="34"/>
      <c r="DG519" s="34" t="e">
        <f aca="false">MATCH(CONCATENATE("NG ",TEXT($BU519,"mmm-yyyy")),Curves!$11:$11,0)</f>
        <v>#N/A</v>
      </c>
      <c r="DH519" s="34" t="e">
        <f aca="false">MATCH(CONCATENATE("B ",TEXT($BU519,"mmm-yyyy")),Curves!$11:$11,0)</f>
        <v>#N/A</v>
      </c>
      <c r="DI519" s="34" t="e">
        <f aca="false">MATCH(CONCATENATE("DISC ",TEXT($BU519,"mmm-yyyy")),Curves!$11:$11,0)</f>
        <v>#N/A</v>
      </c>
      <c r="DK519" s="34" t="e">
        <f aca="false">MATCH(CONCATENATE("NG ",TEXT($BV519,"mmm-yyyy")),Curves!$11:$11,0)</f>
        <v>#N/A</v>
      </c>
      <c r="DL519" s="34" t="e">
        <f aca="false">MATCH(CONCATENATE("B ",TEXT($BV519,"mmm-yyyy")),Curves!$11:$11,0)</f>
        <v>#N/A</v>
      </c>
      <c r="DM519" s="34" t="e">
        <f aca="false">MATCH(CONCATENATE("DISC ",TEXT($BV519,"mmm-yyyy")),Curves!$11:$11,0)</f>
        <v>#N/A</v>
      </c>
      <c r="DO519" s="34" t="e">
        <f aca="false">MATCH(CONCATENATE("NG ",TEXT($BW519,"mmm-yyyy")),Curves!$11:$11,0)</f>
        <v>#N/A</v>
      </c>
      <c r="DP519" s="34" t="e">
        <f aca="false">MATCH(CONCATENATE("B ",TEXT($BW519,"mmm-yyyy")),Curves!$11:$11,0)</f>
        <v>#N/A</v>
      </c>
      <c r="DQ519" s="34" t="e">
        <f aca="false">MATCH(CONCATENATE("DISC ",TEXT($BW519,"mmm-yyyy")),Curves!$11:$11,0)</f>
        <v>#N/A</v>
      </c>
    </row>
    <row r="520" customFormat="false" ht="12.75" hidden="false" customHeight="false" outlineLevel="0" collapsed="false">
      <c r="B520" s="26" t="str">
        <f aca="false">IF(C520&lt;&gt;"",IF(C520&gt;=(WORKDAY(EOMONTH(C520,0)+1,-2)),EOMONTH(EOMONTH(C520,0)+1,0)+1,EOMONTH(C520,0)+1),"")</f>
        <v/>
      </c>
      <c r="C520" s="45" t="str">
        <f aca="false">IF(Curves!C529&lt;&gt;"",Curves!C529,"")</f>
        <v/>
      </c>
      <c r="D520" s="46"/>
      <c r="E520" s="47" t="e">
        <f aca="false">(T520+U520)*V520</f>
        <v>#N/A</v>
      </c>
      <c r="F520" s="47" t="e">
        <f aca="false">(X520+Y520)*Z520</f>
        <v>#N/A</v>
      </c>
      <c r="G520" s="47" t="e">
        <f aca="false">(AB520+AC520)*AD520</f>
        <v>#N/A</v>
      </c>
      <c r="H520" s="47" t="e">
        <f aca="false">(AF520+AG520)*AH520</f>
        <v>#N/A</v>
      </c>
      <c r="I520" s="47" t="e">
        <f aca="false">(AJ520+AK520)*AL520</f>
        <v>#N/A</v>
      </c>
      <c r="J520" s="47" t="e">
        <f aca="false">(AN520+AO520)*AP520</f>
        <v>#N/A</v>
      </c>
      <c r="K520" s="47" t="e">
        <f aca="false">(AR520+AS520)*AT520</f>
        <v>#N/A</v>
      </c>
      <c r="L520" s="47" t="e">
        <f aca="false">(AV520+AW520)*AX520</f>
        <v>#N/A</v>
      </c>
      <c r="M520" s="47" t="e">
        <f aca="false">(AZ520+BA520)*BB520</f>
        <v>#N/A</v>
      </c>
      <c r="N520" s="47" t="e">
        <f aca="false">(BD520+BE520)*BF520</f>
        <v>#N/A</v>
      </c>
      <c r="O520" s="48" t="e">
        <f aca="false">(BH520+BI520)*BJ520</f>
        <v>#N/A</v>
      </c>
      <c r="P520" s="49" t="e">
        <f aca="false">MAX(E520:O520)</f>
        <v>#N/A</v>
      </c>
      <c r="Q520" s="49" t="e">
        <f aca="false">MIN(O520)</f>
        <v>#N/A</v>
      </c>
      <c r="R520" s="50" t="e">
        <f aca="false">P520-Q520</f>
        <v>#N/A</v>
      </c>
      <c r="T520" s="31" t="e">
        <f aca="false">INDEX(Curves!$A$12:$AZ$907,$BZ520,CA520)</f>
        <v>#N/A</v>
      </c>
      <c r="U520" s="31" t="e">
        <f aca="false">INDEX(Curves!$A$12:$AZ$907,$BZ520,CB520)</f>
        <v>#N/A</v>
      </c>
      <c r="V520" s="31" t="e">
        <f aca="false">INDEX(Curves!$A$12:$AZ$907,$BZ520,CC520)</f>
        <v>#N/A</v>
      </c>
      <c r="W520" s="31"/>
      <c r="X520" s="31" t="e">
        <f aca="false">INDEX(Curves!$A$12:$AZ$907,$BZ520,CE520)</f>
        <v>#N/A</v>
      </c>
      <c r="Y520" s="31" t="e">
        <f aca="false">INDEX(Curves!$A$12:$AZ$907,$BZ520,CF520)</f>
        <v>#N/A</v>
      </c>
      <c r="Z520" s="31" t="e">
        <f aca="false">INDEX(Curves!$A$12:$AZ$907,$BZ520,CG520)</f>
        <v>#N/A</v>
      </c>
      <c r="AA520" s="31"/>
      <c r="AB520" s="31" t="e">
        <f aca="false">INDEX(Curves!$A$12:$AZ$907,$BZ520,CI520)</f>
        <v>#N/A</v>
      </c>
      <c r="AC520" s="31" t="e">
        <f aca="false">INDEX(Curves!$A$12:$AZ$907,$BZ520,CJ520)</f>
        <v>#N/A</v>
      </c>
      <c r="AD520" s="31" t="e">
        <f aca="false">INDEX(Curves!$A$12:$AZ$907,$BZ520,CK520)</f>
        <v>#N/A</v>
      </c>
      <c r="AE520" s="31"/>
      <c r="AF520" s="31" t="e">
        <f aca="false">INDEX(Curves!$A$12:$AZ$907,$BZ520,CM520)</f>
        <v>#N/A</v>
      </c>
      <c r="AG520" s="31" t="e">
        <f aca="false">INDEX(Curves!$A$12:$AZ$907,$BZ520,CN520)</f>
        <v>#N/A</v>
      </c>
      <c r="AH520" s="31" t="e">
        <f aca="false">INDEX(Curves!$A$12:$AZ$907,$BZ520,CO520)</f>
        <v>#N/A</v>
      </c>
      <c r="AI520" s="31"/>
      <c r="AJ520" s="31" t="e">
        <f aca="false">INDEX(Curves!$A$12:$AZ$907,$BZ520,CQ520)</f>
        <v>#N/A</v>
      </c>
      <c r="AK520" s="31" t="e">
        <f aca="false">INDEX(Curves!$A$12:$AZ$907,$BZ520,CR520)</f>
        <v>#N/A</v>
      </c>
      <c r="AL520" s="31" t="e">
        <f aca="false">INDEX(Curves!$A$12:$AZ$907,$BZ520,CS520)</f>
        <v>#N/A</v>
      </c>
      <c r="AM520" s="31"/>
      <c r="AN520" s="31" t="e">
        <f aca="false">INDEX(Curves!$A$12:$AZ$907,$BZ520,CU520)</f>
        <v>#N/A</v>
      </c>
      <c r="AO520" s="31" t="e">
        <f aca="false">INDEX(Curves!$A$12:$AZ$907,$BZ520,CV520)</f>
        <v>#N/A</v>
      </c>
      <c r="AP520" s="31" t="e">
        <f aca="false">INDEX(Curves!$A$12:$AZ$907,$BZ520,CW520)</f>
        <v>#N/A</v>
      </c>
      <c r="AQ520" s="31"/>
      <c r="AR520" s="31" t="e">
        <f aca="false">INDEX(Curves!$A$12:$AZ$907,$BZ520,CY520)</f>
        <v>#N/A</v>
      </c>
      <c r="AS520" s="31" t="e">
        <f aca="false">INDEX(Curves!$A$12:$AZ$907,$BZ520,CZ520)</f>
        <v>#N/A</v>
      </c>
      <c r="AT520" s="31" t="e">
        <f aca="false">INDEX(Curves!$A$12:$AZ$907,$BZ520,DA520)</f>
        <v>#N/A</v>
      </c>
      <c r="AU520" s="31"/>
      <c r="AV520" s="31" t="e">
        <f aca="false">INDEX(Curves!$A$12:$AZ$907,$BZ520,DC520)</f>
        <v>#N/A</v>
      </c>
      <c r="AW520" s="31" t="e">
        <f aca="false">INDEX(Curves!$A$12:$AZ$907,$BZ520,DD520)</f>
        <v>#N/A</v>
      </c>
      <c r="AX520" s="31" t="e">
        <f aca="false">INDEX(Curves!$A$12:$AZ$907,$BZ520,DE520)</f>
        <v>#N/A</v>
      </c>
      <c r="AY520" s="31"/>
      <c r="AZ520" s="31" t="e">
        <f aca="false">INDEX(Curves!$A$12:$AZ$907,$BZ520,DG520)</f>
        <v>#N/A</v>
      </c>
      <c r="BA520" s="31" t="e">
        <f aca="false">INDEX(Curves!$A$12:$AZ$907,$BZ520,DH520)</f>
        <v>#N/A</v>
      </c>
      <c r="BB520" s="31" t="e">
        <f aca="false">INDEX(Curves!$A$12:$AZ$907,$BZ520,DI520)</f>
        <v>#N/A</v>
      </c>
      <c r="BC520" s="31"/>
      <c r="BD520" s="31" t="e">
        <f aca="false">INDEX(Curves!$A$12:$AZ$907,$BZ520,DK520)</f>
        <v>#N/A</v>
      </c>
      <c r="BE520" s="31" t="e">
        <f aca="false">INDEX(Curves!$A$12:$AZ$907,$BZ520,DL520)</f>
        <v>#N/A</v>
      </c>
      <c r="BF520" s="31" t="e">
        <f aca="false">INDEX(Curves!$A$12:$AZ$907,$BZ520,DM520)</f>
        <v>#N/A</v>
      </c>
      <c r="BG520" s="31"/>
      <c r="BH520" s="31" t="e">
        <f aca="false">INDEX(Curves!$A$12:$AZ$907,$BZ520,DO520)</f>
        <v>#N/A</v>
      </c>
      <c r="BI520" s="31" t="e">
        <f aca="false">INDEX(Curves!$A$12:$AZ$907,$BZ520,DP520)</f>
        <v>#N/A</v>
      </c>
      <c r="BJ520" s="31" t="e">
        <f aca="false">INDEX(Curves!$A$12:$AZ$907,$BZ520,DQ520)</f>
        <v>#N/A</v>
      </c>
      <c r="BK520" s="0"/>
      <c r="BL520" s="0"/>
      <c r="BT520" s="9"/>
      <c r="BU520" s="9"/>
      <c r="BV520" s="9"/>
      <c r="BZ520" s="34" t="e">
        <f aca="false">MATCH(C520,Curves!$C$12:$C$433,0)</f>
        <v>#N/A</v>
      </c>
      <c r="CA520" s="34" t="e">
        <f aca="false">MATCH(CONCATENATE("NG ",TEXT($BM520,"mmm-yyyy")),Curves!$11:$11,0)</f>
        <v>#N/A</v>
      </c>
      <c r="CB520" s="34" t="e">
        <f aca="false">MATCH(CONCATENATE("B ",TEXT($BM520,"mmm-yyyy")),Curves!$11:$11,0)</f>
        <v>#N/A</v>
      </c>
      <c r="CC520" s="34" t="e">
        <f aca="false">MATCH(CONCATENATE("DISC ",TEXT($BM520,"mmm-yyyy")),Curves!$11:$11,0)</f>
        <v>#N/A</v>
      </c>
      <c r="CD520" s="34"/>
      <c r="CE520" s="34" t="e">
        <f aca="false">MATCH(CONCATENATE("NG ",TEXT($BN520,"mmm-yyyy")),Curves!$11:$11,0)</f>
        <v>#N/A</v>
      </c>
      <c r="CF520" s="34" t="e">
        <f aca="false">MATCH(CONCATENATE("B ",TEXT($BN520,"mmm-yyyy")),Curves!$11:$11,0)</f>
        <v>#N/A</v>
      </c>
      <c r="CG520" s="34" t="e">
        <f aca="false">MATCH(CONCATENATE("DISC ",TEXT($BN520,"mmm-yyyy")),Curves!$11:$11,0)</f>
        <v>#N/A</v>
      </c>
      <c r="CH520" s="34"/>
      <c r="CI520" s="34" t="e">
        <f aca="false">MATCH(CONCATENATE("NG ",TEXT($BO520,"mmm-yyyy")),Curves!$11:$11,0)</f>
        <v>#N/A</v>
      </c>
      <c r="CJ520" s="34" t="e">
        <f aca="false">MATCH(CONCATENATE("B ",TEXT($BO520,"mmm-yyyy")),Curves!$11:$11,0)</f>
        <v>#N/A</v>
      </c>
      <c r="CK520" s="34" t="e">
        <f aca="false">MATCH(CONCATENATE("DISC ",TEXT($BO520,"mmm-yyyy")),Curves!$11:$11,0)</f>
        <v>#N/A</v>
      </c>
      <c r="CL520" s="34"/>
      <c r="CM520" s="34" t="e">
        <f aca="false">MATCH(CONCATENATE("NG ",TEXT($BP520,"mmm-yyyy")),Curves!$11:$11,0)</f>
        <v>#N/A</v>
      </c>
      <c r="CN520" s="34" t="e">
        <f aca="false">MATCH(CONCATENATE("B ",TEXT($BP520,"mmm-yyyy")),Curves!$11:$11,0)</f>
        <v>#N/A</v>
      </c>
      <c r="CO520" s="34" t="e">
        <f aca="false">MATCH(CONCATENATE("DISC ",TEXT($BP520,"mmm-yyyy")),Curves!$11:$11,0)</f>
        <v>#N/A</v>
      </c>
      <c r="CP520" s="34"/>
      <c r="CQ520" s="34" t="e">
        <f aca="false">MATCH(CONCATENATE("NG ",TEXT($BQ520,"mmm-yyyy")),Curves!$11:$11,0)</f>
        <v>#N/A</v>
      </c>
      <c r="CR520" s="34" t="e">
        <f aca="false">MATCH(CONCATENATE("B ",TEXT($BQ520,"mmm-yyyy")),Curves!$11:$11,0)</f>
        <v>#N/A</v>
      </c>
      <c r="CS520" s="34" t="e">
        <f aca="false">MATCH(CONCATENATE("DISC ",TEXT($BQ520,"mmm-yyyy")),Curves!$11:$11,0)</f>
        <v>#N/A</v>
      </c>
      <c r="CT520" s="34"/>
      <c r="CU520" s="34" t="e">
        <f aca="false">MATCH(CONCATENATE("NG ",TEXT($BR520,"mmm-yyyy")),Curves!$11:$11,0)</f>
        <v>#N/A</v>
      </c>
      <c r="CV520" s="34" t="e">
        <f aca="false">MATCH(CONCATENATE("B ",TEXT($BR520,"mmm-yyyy")),Curves!$11:$11,0)</f>
        <v>#N/A</v>
      </c>
      <c r="CW520" s="34" t="e">
        <f aca="false">MATCH(CONCATENATE("DISC ",TEXT($BR520,"mmm-yyyy")),Curves!$11:$11,0)</f>
        <v>#N/A</v>
      </c>
      <c r="CX520" s="34"/>
      <c r="CY520" s="34" t="e">
        <f aca="false">MATCH(CONCATENATE("NG ",TEXT($BS520,"mmm-yyyy")),Curves!$11:$11,0)</f>
        <v>#N/A</v>
      </c>
      <c r="CZ520" s="34" t="e">
        <f aca="false">MATCH(CONCATENATE("B ",TEXT($BS520,"mmm-yyyy")),Curves!$11:$11,0)</f>
        <v>#N/A</v>
      </c>
      <c r="DA520" s="34" t="e">
        <f aca="false">MATCH(CONCATENATE("DISC ",TEXT($BS520,"mmm-yyyy")),Curves!$11:$11,0)</f>
        <v>#N/A</v>
      </c>
      <c r="DB520" s="34"/>
      <c r="DC520" s="34" t="e">
        <f aca="false">MATCH(CONCATENATE("NG ",TEXT($BT520,"mmm-yyyy")),Curves!$11:$11,0)</f>
        <v>#N/A</v>
      </c>
      <c r="DD520" s="34" t="e">
        <f aca="false">MATCH(CONCATENATE("B ",TEXT($BT520,"mmm-yyyy")),Curves!$11:$11,0)</f>
        <v>#N/A</v>
      </c>
      <c r="DE520" s="34" t="e">
        <f aca="false">MATCH(CONCATENATE("DISC ",TEXT($BT520,"mmm-yyyy")),Curves!$11:$11,0)</f>
        <v>#N/A</v>
      </c>
      <c r="DF520" s="34"/>
      <c r="DG520" s="34" t="e">
        <f aca="false">MATCH(CONCATENATE("NG ",TEXT($BU520,"mmm-yyyy")),Curves!$11:$11,0)</f>
        <v>#N/A</v>
      </c>
      <c r="DH520" s="34" t="e">
        <f aca="false">MATCH(CONCATENATE("B ",TEXT($BU520,"mmm-yyyy")),Curves!$11:$11,0)</f>
        <v>#N/A</v>
      </c>
      <c r="DI520" s="34" t="e">
        <f aca="false">MATCH(CONCATENATE("DISC ",TEXT($BU520,"mmm-yyyy")),Curves!$11:$11,0)</f>
        <v>#N/A</v>
      </c>
      <c r="DK520" s="34" t="e">
        <f aca="false">MATCH(CONCATENATE("NG ",TEXT($BV520,"mmm-yyyy")),Curves!$11:$11,0)</f>
        <v>#N/A</v>
      </c>
      <c r="DL520" s="34" t="e">
        <f aca="false">MATCH(CONCATENATE("B ",TEXT($BV520,"mmm-yyyy")),Curves!$11:$11,0)</f>
        <v>#N/A</v>
      </c>
      <c r="DM520" s="34" t="e">
        <f aca="false">MATCH(CONCATENATE("DISC ",TEXT($BV520,"mmm-yyyy")),Curves!$11:$11,0)</f>
        <v>#N/A</v>
      </c>
      <c r="DO520" s="34" t="e">
        <f aca="false">MATCH(CONCATENATE("NG ",TEXT($BW520,"mmm-yyyy")),Curves!$11:$11,0)</f>
        <v>#N/A</v>
      </c>
      <c r="DP520" s="34" t="e">
        <f aca="false">MATCH(CONCATENATE("B ",TEXT($BW520,"mmm-yyyy")),Curves!$11:$11,0)</f>
        <v>#N/A</v>
      </c>
      <c r="DQ520" s="34" t="e">
        <f aca="false">MATCH(CONCATENATE("DISC ",TEXT($BW520,"mmm-yyyy")),Curves!$11:$11,0)</f>
        <v>#N/A</v>
      </c>
    </row>
    <row r="521" customFormat="false" ht="12.75" hidden="false" customHeight="false" outlineLevel="0" collapsed="false">
      <c r="B521" s="26" t="str">
        <f aca="false">IF(C521&lt;&gt;"",IF(C521&gt;=(WORKDAY(EOMONTH(C521,0)+1,-2)),EOMONTH(EOMONTH(C521,0)+1,0)+1,EOMONTH(C521,0)+1),"")</f>
        <v/>
      </c>
      <c r="C521" s="45" t="str">
        <f aca="false">IF(Curves!C530&lt;&gt;"",Curves!C530,"")</f>
        <v/>
      </c>
      <c r="D521" s="46"/>
      <c r="E521" s="47" t="e">
        <f aca="false">(T521+U521)*V521</f>
        <v>#N/A</v>
      </c>
      <c r="F521" s="47" t="e">
        <f aca="false">(X521+Y521)*Z521</f>
        <v>#N/A</v>
      </c>
      <c r="G521" s="47" t="e">
        <f aca="false">(AB521+AC521)*AD521</f>
        <v>#N/A</v>
      </c>
      <c r="H521" s="47" t="e">
        <f aca="false">(AF521+AG521)*AH521</f>
        <v>#N/A</v>
      </c>
      <c r="I521" s="47" t="e">
        <f aca="false">(AJ521+AK521)*AL521</f>
        <v>#N/A</v>
      </c>
      <c r="J521" s="47" t="e">
        <f aca="false">(AN521+AO521)*AP521</f>
        <v>#N/A</v>
      </c>
      <c r="K521" s="47" t="e">
        <f aca="false">(AR521+AS521)*AT521</f>
        <v>#N/A</v>
      </c>
      <c r="L521" s="47" t="e">
        <f aca="false">(AV521+AW521)*AX521</f>
        <v>#N/A</v>
      </c>
      <c r="M521" s="47" t="e">
        <f aca="false">(AZ521+BA521)*BB521</f>
        <v>#N/A</v>
      </c>
      <c r="N521" s="47" t="e">
        <f aca="false">(BD521+BE521)*BF521</f>
        <v>#N/A</v>
      </c>
      <c r="O521" s="48" t="e">
        <f aca="false">(BH521+BI521)*BJ521</f>
        <v>#N/A</v>
      </c>
      <c r="P521" s="49" t="e">
        <f aca="false">MAX(E521:O521)</f>
        <v>#N/A</v>
      </c>
      <c r="Q521" s="49" t="e">
        <f aca="false">MIN(O521)</f>
        <v>#N/A</v>
      </c>
      <c r="R521" s="50" t="e">
        <f aca="false">P521-Q521</f>
        <v>#N/A</v>
      </c>
      <c r="T521" s="31" t="e">
        <f aca="false">INDEX(Curves!$A$12:$AZ$907,$BZ521,CA521)</f>
        <v>#N/A</v>
      </c>
      <c r="U521" s="31" t="e">
        <f aca="false">INDEX(Curves!$A$12:$AZ$907,$BZ521,CB521)</f>
        <v>#N/A</v>
      </c>
      <c r="V521" s="31" t="e">
        <f aca="false">INDEX(Curves!$A$12:$AZ$907,$BZ521,CC521)</f>
        <v>#N/A</v>
      </c>
      <c r="W521" s="31"/>
      <c r="X521" s="31" t="e">
        <f aca="false">INDEX(Curves!$A$12:$AZ$907,$BZ521,CE521)</f>
        <v>#N/A</v>
      </c>
      <c r="Y521" s="31" t="e">
        <f aca="false">INDEX(Curves!$A$12:$AZ$907,$BZ521,CF521)</f>
        <v>#N/A</v>
      </c>
      <c r="Z521" s="31" t="e">
        <f aca="false">INDEX(Curves!$A$12:$AZ$907,$BZ521,CG521)</f>
        <v>#N/A</v>
      </c>
      <c r="AA521" s="31"/>
      <c r="AB521" s="31" t="e">
        <f aca="false">INDEX(Curves!$A$12:$AZ$907,$BZ521,CI521)</f>
        <v>#N/A</v>
      </c>
      <c r="AC521" s="31" t="e">
        <f aca="false">INDEX(Curves!$A$12:$AZ$907,$BZ521,CJ521)</f>
        <v>#N/A</v>
      </c>
      <c r="AD521" s="31" t="e">
        <f aca="false">INDEX(Curves!$A$12:$AZ$907,$BZ521,CK521)</f>
        <v>#N/A</v>
      </c>
      <c r="AE521" s="31"/>
      <c r="AF521" s="31" t="e">
        <f aca="false">INDEX(Curves!$A$12:$AZ$907,$BZ521,CM521)</f>
        <v>#N/A</v>
      </c>
      <c r="AG521" s="31" t="e">
        <f aca="false">INDEX(Curves!$A$12:$AZ$907,$BZ521,CN521)</f>
        <v>#N/A</v>
      </c>
      <c r="AH521" s="31" t="e">
        <f aca="false">INDEX(Curves!$A$12:$AZ$907,$BZ521,CO521)</f>
        <v>#N/A</v>
      </c>
      <c r="AI521" s="31"/>
      <c r="AJ521" s="31" t="e">
        <f aca="false">INDEX(Curves!$A$12:$AZ$907,$BZ521,CQ521)</f>
        <v>#N/A</v>
      </c>
      <c r="AK521" s="31" t="e">
        <f aca="false">INDEX(Curves!$A$12:$AZ$907,$BZ521,CR521)</f>
        <v>#N/A</v>
      </c>
      <c r="AL521" s="31" t="e">
        <f aca="false">INDEX(Curves!$A$12:$AZ$907,$BZ521,CS521)</f>
        <v>#N/A</v>
      </c>
      <c r="AM521" s="31"/>
      <c r="AN521" s="31" t="e">
        <f aca="false">INDEX(Curves!$A$12:$AZ$907,$BZ521,CU521)</f>
        <v>#N/A</v>
      </c>
      <c r="AO521" s="31" t="e">
        <f aca="false">INDEX(Curves!$A$12:$AZ$907,$BZ521,CV521)</f>
        <v>#N/A</v>
      </c>
      <c r="AP521" s="31" t="e">
        <f aca="false">INDEX(Curves!$A$12:$AZ$907,$BZ521,CW521)</f>
        <v>#N/A</v>
      </c>
      <c r="AQ521" s="31"/>
      <c r="AR521" s="31" t="e">
        <f aca="false">INDEX(Curves!$A$12:$AZ$907,$BZ521,CY521)</f>
        <v>#N/A</v>
      </c>
      <c r="AS521" s="31" t="e">
        <f aca="false">INDEX(Curves!$A$12:$AZ$907,$BZ521,CZ521)</f>
        <v>#N/A</v>
      </c>
      <c r="AT521" s="31" t="e">
        <f aca="false">INDEX(Curves!$A$12:$AZ$907,$BZ521,DA521)</f>
        <v>#N/A</v>
      </c>
      <c r="AU521" s="31"/>
      <c r="AV521" s="31" t="e">
        <f aca="false">INDEX(Curves!$A$12:$AZ$907,$BZ521,DC521)</f>
        <v>#N/A</v>
      </c>
      <c r="AW521" s="31" t="e">
        <f aca="false">INDEX(Curves!$A$12:$AZ$907,$BZ521,DD521)</f>
        <v>#N/A</v>
      </c>
      <c r="AX521" s="31" t="e">
        <f aca="false">INDEX(Curves!$A$12:$AZ$907,$BZ521,DE521)</f>
        <v>#N/A</v>
      </c>
      <c r="AY521" s="31"/>
      <c r="AZ521" s="31" t="e">
        <f aca="false">INDEX(Curves!$A$12:$AZ$907,$BZ521,DG521)</f>
        <v>#N/A</v>
      </c>
      <c r="BA521" s="31" t="e">
        <f aca="false">INDEX(Curves!$A$12:$AZ$907,$BZ521,DH521)</f>
        <v>#N/A</v>
      </c>
      <c r="BB521" s="31" t="e">
        <f aca="false">INDEX(Curves!$A$12:$AZ$907,$BZ521,DI521)</f>
        <v>#N/A</v>
      </c>
      <c r="BC521" s="31"/>
      <c r="BD521" s="31" t="e">
        <f aca="false">INDEX(Curves!$A$12:$AZ$907,$BZ521,DK521)</f>
        <v>#N/A</v>
      </c>
      <c r="BE521" s="31" t="e">
        <f aca="false">INDEX(Curves!$A$12:$AZ$907,$BZ521,DL521)</f>
        <v>#N/A</v>
      </c>
      <c r="BF521" s="31" t="e">
        <f aca="false">INDEX(Curves!$A$12:$AZ$907,$BZ521,DM521)</f>
        <v>#N/A</v>
      </c>
      <c r="BG521" s="31"/>
      <c r="BH521" s="31" t="e">
        <f aca="false">INDEX(Curves!$A$12:$AZ$907,$BZ521,DO521)</f>
        <v>#N/A</v>
      </c>
      <c r="BI521" s="31" t="e">
        <f aca="false">INDEX(Curves!$A$12:$AZ$907,$BZ521,DP521)</f>
        <v>#N/A</v>
      </c>
      <c r="BJ521" s="31" t="e">
        <f aca="false">INDEX(Curves!$A$12:$AZ$907,$BZ521,DQ521)</f>
        <v>#N/A</v>
      </c>
      <c r="BK521" s="0"/>
      <c r="BL521" s="0"/>
      <c r="BT521" s="9"/>
      <c r="BU521" s="9"/>
      <c r="BV521" s="9"/>
      <c r="BZ521" s="34" t="e">
        <f aca="false">MATCH(C521,Curves!$C$12:$C$433,0)</f>
        <v>#N/A</v>
      </c>
      <c r="CA521" s="34" t="e">
        <f aca="false">MATCH(CONCATENATE("NG ",TEXT($BM521,"mmm-yyyy")),Curves!$11:$11,0)</f>
        <v>#N/A</v>
      </c>
      <c r="CB521" s="34" t="e">
        <f aca="false">MATCH(CONCATENATE("B ",TEXT($BM521,"mmm-yyyy")),Curves!$11:$11,0)</f>
        <v>#N/A</v>
      </c>
      <c r="CC521" s="34" t="e">
        <f aca="false">MATCH(CONCATENATE("DISC ",TEXT($BM521,"mmm-yyyy")),Curves!$11:$11,0)</f>
        <v>#N/A</v>
      </c>
      <c r="CD521" s="34"/>
      <c r="CE521" s="34" t="e">
        <f aca="false">MATCH(CONCATENATE("NG ",TEXT($BN521,"mmm-yyyy")),Curves!$11:$11,0)</f>
        <v>#N/A</v>
      </c>
      <c r="CF521" s="34" t="e">
        <f aca="false">MATCH(CONCATENATE("B ",TEXT($BN521,"mmm-yyyy")),Curves!$11:$11,0)</f>
        <v>#N/A</v>
      </c>
      <c r="CG521" s="34" t="e">
        <f aca="false">MATCH(CONCATENATE("DISC ",TEXT($BN521,"mmm-yyyy")),Curves!$11:$11,0)</f>
        <v>#N/A</v>
      </c>
      <c r="CH521" s="34"/>
      <c r="CI521" s="34" t="e">
        <f aca="false">MATCH(CONCATENATE("NG ",TEXT($BO521,"mmm-yyyy")),Curves!$11:$11,0)</f>
        <v>#N/A</v>
      </c>
      <c r="CJ521" s="34" t="e">
        <f aca="false">MATCH(CONCATENATE("B ",TEXT($BO521,"mmm-yyyy")),Curves!$11:$11,0)</f>
        <v>#N/A</v>
      </c>
      <c r="CK521" s="34" t="e">
        <f aca="false">MATCH(CONCATENATE("DISC ",TEXT($BO521,"mmm-yyyy")),Curves!$11:$11,0)</f>
        <v>#N/A</v>
      </c>
      <c r="CL521" s="34"/>
      <c r="CM521" s="34" t="e">
        <f aca="false">MATCH(CONCATENATE("NG ",TEXT($BP521,"mmm-yyyy")),Curves!$11:$11,0)</f>
        <v>#N/A</v>
      </c>
      <c r="CN521" s="34" t="e">
        <f aca="false">MATCH(CONCATENATE("B ",TEXT($BP521,"mmm-yyyy")),Curves!$11:$11,0)</f>
        <v>#N/A</v>
      </c>
      <c r="CO521" s="34" t="e">
        <f aca="false">MATCH(CONCATENATE("DISC ",TEXT($BP521,"mmm-yyyy")),Curves!$11:$11,0)</f>
        <v>#N/A</v>
      </c>
      <c r="CP521" s="34"/>
      <c r="CQ521" s="34" t="e">
        <f aca="false">MATCH(CONCATENATE("NG ",TEXT($BQ521,"mmm-yyyy")),Curves!$11:$11,0)</f>
        <v>#N/A</v>
      </c>
      <c r="CR521" s="34" t="e">
        <f aca="false">MATCH(CONCATENATE("B ",TEXT($BQ521,"mmm-yyyy")),Curves!$11:$11,0)</f>
        <v>#N/A</v>
      </c>
      <c r="CS521" s="34" t="e">
        <f aca="false">MATCH(CONCATENATE("DISC ",TEXT($BQ521,"mmm-yyyy")),Curves!$11:$11,0)</f>
        <v>#N/A</v>
      </c>
      <c r="CT521" s="34"/>
      <c r="CU521" s="34" t="e">
        <f aca="false">MATCH(CONCATENATE("NG ",TEXT($BR521,"mmm-yyyy")),Curves!$11:$11,0)</f>
        <v>#N/A</v>
      </c>
      <c r="CV521" s="34" t="e">
        <f aca="false">MATCH(CONCATENATE("B ",TEXT($BR521,"mmm-yyyy")),Curves!$11:$11,0)</f>
        <v>#N/A</v>
      </c>
      <c r="CW521" s="34" t="e">
        <f aca="false">MATCH(CONCATENATE("DISC ",TEXT($BR521,"mmm-yyyy")),Curves!$11:$11,0)</f>
        <v>#N/A</v>
      </c>
      <c r="CX521" s="34"/>
      <c r="CY521" s="34" t="e">
        <f aca="false">MATCH(CONCATENATE("NG ",TEXT($BS521,"mmm-yyyy")),Curves!$11:$11,0)</f>
        <v>#N/A</v>
      </c>
      <c r="CZ521" s="34" t="e">
        <f aca="false">MATCH(CONCATENATE("B ",TEXT($BS521,"mmm-yyyy")),Curves!$11:$11,0)</f>
        <v>#N/A</v>
      </c>
      <c r="DA521" s="34" t="e">
        <f aca="false">MATCH(CONCATENATE("DISC ",TEXT($BS521,"mmm-yyyy")),Curves!$11:$11,0)</f>
        <v>#N/A</v>
      </c>
      <c r="DB521" s="34"/>
      <c r="DC521" s="34" t="e">
        <f aca="false">MATCH(CONCATENATE("NG ",TEXT($BT521,"mmm-yyyy")),Curves!$11:$11,0)</f>
        <v>#N/A</v>
      </c>
      <c r="DD521" s="34" t="e">
        <f aca="false">MATCH(CONCATENATE("B ",TEXT($BT521,"mmm-yyyy")),Curves!$11:$11,0)</f>
        <v>#N/A</v>
      </c>
      <c r="DE521" s="34" t="e">
        <f aca="false">MATCH(CONCATENATE("DISC ",TEXT($BT521,"mmm-yyyy")),Curves!$11:$11,0)</f>
        <v>#N/A</v>
      </c>
      <c r="DF521" s="34"/>
      <c r="DG521" s="34" t="e">
        <f aca="false">MATCH(CONCATENATE("NG ",TEXT($BU521,"mmm-yyyy")),Curves!$11:$11,0)</f>
        <v>#N/A</v>
      </c>
      <c r="DH521" s="34" t="e">
        <f aca="false">MATCH(CONCATENATE("B ",TEXT($BU521,"mmm-yyyy")),Curves!$11:$11,0)</f>
        <v>#N/A</v>
      </c>
      <c r="DI521" s="34" t="e">
        <f aca="false">MATCH(CONCATENATE("DISC ",TEXT($BU521,"mmm-yyyy")),Curves!$11:$11,0)</f>
        <v>#N/A</v>
      </c>
      <c r="DK521" s="34" t="e">
        <f aca="false">MATCH(CONCATENATE("NG ",TEXT($BV521,"mmm-yyyy")),Curves!$11:$11,0)</f>
        <v>#N/A</v>
      </c>
      <c r="DL521" s="34" t="e">
        <f aca="false">MATCH(CONCATENATE("B ",TEXT($BV521,"mmm-yyyy")),Curves!$11:$11,0)</f>
        <v>#N/A</v>
      </c>
      <c r="DM521" s="34" t="e">
        <f aca="false">MATCH(CONCATENATE("DISC ",TEXT($BV521,"mmm-yyyy")),Curves!$11:$11,0)</f>
        <v>#N/A</v>
      </c>
      <c r="DO521" s="34" t="e">
        <f aca="false">MATCH(CONCATENATE("NG ",TEXT($BW521,"mmm-yyyy")),Curves!$11:$11,0)</f>
        <v>#N/A</v>
      </c>
      <c r="DP521" s="34" t="e">
        <f aca="false">MATCH(CONCATENATE("B ",TEXT($BW521,"mmm-yyyy")),Curves!$11:$11,0)</f>
        <v>#N/A</v>
      </c>
      <c r="DQ521" s="34" t="e">
        <f aca="false">MATCH(CONCATENATE("DISC ",TEXT($BW521,"mmm-yyyy")),Curves!$11:$11,0)</f>
        <v>#N/A</v>
      </c>
    </row>
    <row r="522" customFormat="false" ht="12.75" hidden="false" customHeight="false" outlineLevel="0" collapsed="false">
      <c r="B522" s="26" t="str">
        <f aca="false">IF(C522&lt;&gt;"",IF(C522&gt;=(WORKDAY(EOMONTH(C522,0)+1,-2)),EOMONTH(EOMONTH(C522,0)+1,0)+1,EOMONTH(C522,0)+1),"")</f>
        <v/>
      </c>
      <c r="C522" s="45" t="str">
        <f aca="false">IF(Curves!C531&lt;&gt;"",Curves!C531,"")</f>
        <v/>
      </c>
      <c r="D522" s="46"/>
      <c r="E522" s="47" t="e">
        <f aca="false">(T522+U522)*V522</f>
        <v>#N/A</v>
      </c>
      <c r="F522" s="47" t="e">
        <f aca="false">(X522+Y522)*Z522</f>
        <v>#N/A</v>
      </c>
      <c r="G522" s="47" t="e">
        <f aca="false">(AB522+AC522)*AD522</f>
        <v>#N/A</v>
      </c>
      <c r="H522" s="47" t="e">
        <f aca="false">(AF522+AG522)*AH522</f>
        <v>#N/A</v>
      </c>
      <c r="I522" s="47" t="e">
        <f aca="false">(AJ522+AK522)*AL522</f>
        <v>#N/A</v>
      </c>
      <c r="J522" s="47" t="e">
        <f aca="false">(AN522+AO522)*AP522</f>
        <v>#N/A</v>
      </c>
      <c r="K522" s="47" t="e">
        <f aca="false">(AR522+AS522)*AT522</f>
        <v>#N/A</v>
      </c>
      <c r="L522" s="47" t="e">
        <f aca="false">(AV522+AW522)*AX522</f>
        <v>#N/A</v>
      </c>
      <c r="M522" s="47" t="e">
        <f aca="false">(AZ522+BA522)*BB522</f>
        <v>#N/A</v>
      </c>
      <c r="N522" s="47" t="e">
        <f aca="false">(BD522+BE522)*BF522</f>
        <v>#N/A</v>
      </c>
      <c r="O522" s="48" t="e">
        <f aca="false">(BH522+BI522)*BJ522</f>
        <v>#N/A</v>
      </c>
      <c r="P522" s="49" t="e">
        <f aca="false">MAX(E522:O522)</f>
        <v>#N/A</v>
      </c>
      <c r="Q522" s="49" t="e">
        <f aca="false">MIN(O522)</f>
        <v>#N/A</v>
      </c>
      <c r="R522" s="50" t="e">
        <f aca="false">P522-Q522</f>
        <v>#N/A</v>
      </c>
      <c r="T522" s="31" t="e">
        <f aca="false">INDEX(Curves!$A$12:$AZ$907,$BZ522,CA522)</f>
        <v>#N/A</v>
      </c>
      <c r="U522" s="31" t="e">
        <f aca="false">INDEX(Curves!$A$12:$AZ$907,$BZ522,CB522)</f>
        <v>#N/A</v>
      </c>
      <c r="V522" s="31" t="e">
        <f aca="false">INDEX(Curves!$A$12:$AZ$907,$BZ522,CC522)</f>
        <v>#N/A</v>
      </c>
      <c r="W522" s="31"/>
      <c r="X522" s="31" t="e">
        <f aca="false">INDEX(Curves!$A$12:$AZ$907,$BZ522,CE522)</f>
        <v>#N/A</v>
      </c>
      <c r="Y522" s="31" t="e">
        <f aca="false">INDEX(Curves!$A$12:$AZ$907,$BZ522,CF522)</f>
        <v>#N/A</v>
      </c>
      <c r="Z522" s="31" t="e">
        <f aca="false">INDEX(Curves!$A$12:$AZ$907,$BZ522,CG522)</f>
        <v>#N/A</v>
      </c>
      <c r="AA522" s="31"/>
      <c r="AB522" s="31" t="e">
        <f aca="false">INDEX(Curves!$A$12:$AZ$907,$BZ522,CI522)</f>
        <v>#N/A</v>
      </c>
      <c r="AC522" s="31" t="e">
        <f aca="false">INDEX(Curves!$A$12:$AZ$907,$BZ522,CJ522)</f>
        <v>#N/A</v>
      </c>
      <c r="AD522" s="31" t="e">
        <f aca="false">INDEX(Curves!$A$12:$AZ$907,$BZ522,CK522)</f>
        <v>#N/A</v>
      </c>
      <c r="AE522" s="31"/>
      <c r="AF522" s="31" t="e">
        <f aca="false">INDEX(Curves!$A$12:$AZ$907,$BZ522,CM522)</f>
        <v>#N/A</v>
      </c>
      <c r="AG522" s="31" t="e">
        <f aca="false">INDEX(Curves!$A$12:$AZ$907,$BZ522,CN522)</f>
        <v>#N/A</v>
      </c>
      <c r="AH522" s="31" t="e">
        <f aca="false">INDEX(Curves!$A$12:$AZ$907,$BZ522,CO522)</f>
        <v>#N/A</v>
      </c>
      <c r="AI522" s="31"/>
      <c r="AJ522" s="31" t="e">
        <f aca="false">INDEX(Curves!$A$12:$AZ$907,$BZ522,CQ522)</f>
        <v>#N/A</v>
      </c>
      <c r="AK522" s="31" t="e">
        <f aca="false">INDEX(Curves!$A$12:$AZ$907,$BZ522,CR522)</f>
        <v>#N/A</v>
      </c>
      <c r="AL522" s="31" t="e">
        <f aca="false">INDEX(Curves!$A$12:$AZ$907,$BZ522,CS522)</f>
        <v>#N/A</v>
      </c>
      <c r="AM522" s="31"/>
      <c r="AN522" s="31" t="e">
        <f aca="false">INDEX(Curves!$A$12:$AZ$907,$BZ522,CU522)</f>
        <v>#N/A</v>
      </c>
      <c r="AO522" s="31" t="e">
        <f aca="false">INDEX(Curves!$A$12:$AZ$907,$BZ522,CV522)</f>
        <v>#N/A</v>
      </c>
      <c r="AP522" s="31" t="e">
        <f aca="false">INDEX(Curves!$A$12:$AZ$907,$BZ522,CW522)</f>
        <v>#N/A</v>
      </c>
      <c r="AQ522" s="31"/>
      <c r="AR522" s="31" t="e">
        <f aca="false">INDEX(Curves!$A$12:$AZ$907,$BZ522,CY522)</f>
        <v>#N/A</v>
      </c>
      <c r="AS522" s="31" t="e">
        <f aca="false">INDEX(Curves!$A$12:$AZ$907,$BZ522,CZ522)</f>
        <v>#N/A</v>
      </c>
      <c r="AT522" s="31" t="e">
        <f aca="false">INDEX(Curves!$A$12:$AZ$907,$BZ522,DA522)</f>
        <v>#N/A</v>
      </c>
      <c r="AU522" s="31"/>
      <c r="AV522" s="31" t="e">
        <f aca="false">INDEX(Curves!$A$12:$AZ$907,$BZ522,DC522)</f>
        <v>#N/A</v>
      </c>
      <c r="AW522" s="31" t="e">
        <f aca="false">INDEX(Curves!$A$12:$AZ$907,$BZ522,DD522)</f>
        <v>#N/A</v>
      </c>
      <c r="AX522" s="31" t="e">
        <f aca="false">INDEX(Curves!$A$12:$AZ$907,$BZ522,DE522)</f>
        <v>#N/A</v>
      </c>
      <c r="AY522" s="31"/>
      <c r="AZ522" s="31" t="e">
        <f aca="false">INDEX(Curves!$A$12:$AZ$907,$BZ522,DG522)</f>
        <v>#N/A</v>
      </c>
      <c r="BA522" s="31" t="e">
        <f aca="false">INDEX(Curves!$A$12:$AZ$907,$BZ522,DH522)</f>
        <v>#N/A</v>
      </c>
      <c r="BB522" s="31" t="e">
        <f aca="false">INDEX(Curves!$A$12:$AZ$907,$BZ522,DI522)</f>
        <v>#N/A</v>
      </c>
      <c r="BC522" s="31"/>
      <c r="BD522" s="31" t="e">
        <f aca="false">INDEX(Curves!$A$12:$AZ$907,$BZ522,DK522)</f>
        <v>#N/A</v>
      </c>
      <c r="BE522" s="31" t="e">
        <f aca="false">INDEX(Curves!$A$12:$AZ$907,$BZ522,DL522)</f>
        <v>#N/A</v>
      </c>
      <c r="BF522" s="31" t="e">
        <f aca="false">INDEX(Curves!$A$12:$AZ$907,$BZ522,DM522)</f>
        <v>#N/A</v>
      </c>
      <c r="BG522" s="31"/>
      <c r="BH522" s="31" t="e">
        <f aca="false">INDEX(Curves!$A$12:$AZ$907,$BZ522,DO522)</f>
        <v>#N/A</v>
      </c>
      <c r="BI522" s="31" t="e">
        <f aca="false">INDEX(Curves!$A$12:$AZ$907,$BZ522,DP522)</f>
        <v>#N/A</v>
      </c>
      <c r="BJ522" s="31" t="e">
        <f aca="false">INDEX(Curves!$A$12:$AZ$907,$BZ522,DQ522)</f>
        <v>#N/A</v>
      </c>
      <c r="BK522" s="0"/>
      <c r="BL522" s="0"/>
      <c r="BT522" s="9"/>
      <c r="BU522" s="9"/>
      <c r="BV522" s="9"/>
      <c r="BZ522" s="34" t="e">
        <f aca="false">MATCH(C522,Curves!$C$12:$C$433,0)</f>
        <v>#N/A</v>
      </c>
      <c r="CA522" s="34" t="e">
        <f aca="false">MATCH(CONCATENATE("NG ",TEXT($BM522,"mmm-yyyy")),Curves!$11:$11,0)</f>
        <v>#N/A</v>
      </c>
      <c r="CB522" s="34" t="e">
        <f aca="false">MATCH(CONCATENATE("B ",TEXT($BM522,"mmm-yyyy")),Curves!$11:$11,0)</f>
        <v>#N/A</v>
      </c>
      <c r="CC522" s="34" t="e">
        <f aca="false">MATCH(CONCATENATE("DISC ",TEXT($BM522,"mmm-yyyy")),Curves!$11:$11,0)</f>
        <v>#N/A</v>
      </c>
      <c r="CD522" s="34"/>
      <c r="CE522" s="34" t="e">
        <f aca="false">MATCH(CONCATENATE("NG ",TEXT($BN522,"mmm-yyyy")),Curves!$11:$11,0)</f>
        <v>#N/A</v>
      </c>
      <c r="CF522" s="34" t="e">
        <f aca="false">MATCH(CONCATENATE("B ",TEXT($BN522,"mmm-yyyy")),Curves!$11:$11,0)</f>
        <v>#N/A</v>
      </c>
      <c r="CG522" s="34" t="e">
        <f aca="false">MATCH(CONCATENATE("DISC ",TEXT($BN522,"mmm-yyyy")),Curves!$11:$11,0)</f>
        <v>#N/A</v>
      </c>
      <c r="CH522" s="34"/>
      <c r="CI522" s="34" t="e">
        <f aca="false">MATCH(CONCATENATE("NG ",TEXT($BO522,"mmm-yyyy")),Curves!$11:$11,0)</f>
        <v>#N/A</v>
      </c>
      <c r="CJ522" s="34" t="e">
        <f aca="false">MATCH(CONCATENATE("B ",TEXT($BO522,"mmm-yyyy")),Curves!$11:$11,0)</f>
        <v>#N/A</v>
      </c>
      <c r="CK522" s="34" t="e">
        <f aca="false">MATCH(CONCATENATE("DISC ",TEXT($BO522,"mmm-yyyy")),Curves!$11:$11,0)</f>
        <v>#N/A</v>
      </c>
      <c r="CL522" s="34"/>
      <c r="CM522" s="34" t="e">
        <f aca="false">MATCH(CONCATENATE("NG ",TEXT($BP522,"mmm-yyyy")),Curves!$11:$11,0)</f>
        <v>#N/A</v>
      </c>
      <c r="CN522" s="34" t="e">
        <f aca="false">MATCH(CONCATENATE("B ",TEXT($BP522,"mmm-yyyy")),Curves!$11:$11,0)</f>
        <v>#N/A</v>
      </c>
      <c r="CO522" s="34" t="e">
        <f aca="false">MATCH(CONCATENATE("DISC ",TEXT($BP522,"mmm-yyyy")),Curves!$11:$11,0)</f>
        <v>#N/A</v>
      </c>
      <c r="CP522" s="34"/>
      <c r="CQ522" s="34" t="e">
        <f aca="false">MATCH(CONCATENATE("NG ",TEXT($BQ522,"mmm-yyyy")),Curves!$11:$11,0)</f>
        <v>#N/A</v>
      </c>
      <c r="CR522" s="34" t="e">
        <f aca="false">MATCH(CONCATENATE("B ",TEXT($BQ522,"mmm-yyyy")),Curves!$11:$11,0)</f>
        <v>#N/A</v>
      </c>
      <c r="CS522" s="34" t="e">
        <f aca="false">MATCH(CONCATENATE("DISC ",TEXT($BQ522,"mmm-yyyy")),Curves!$11:$11,0)</f>
        <v>#N/A</v>
      </c>
      <c r="CT522" s="34"/>
      <c r="CU522" s="34" t="e">
        <f aca="false">MATCH(CONCATENATE("NG ",TEXT($BR522,"mmm-yyyy")),Curves!$11:$11,0)</f>
        <v>#N/A</v>
      </c>
      <c r="CV522" s="34" t="e">
        <f aca="false">MATCH(CONCATENATE("B ",TEXT($BR522,"mmm-yyyy")),Curves!$11:$11,0)</f>
        <v>#N/A</v>
      </c>
      <c r="CW522" s="34" t="e">
        <f aca="false">MATCH(CONCATENATE("DISC ",TEXT($BR522,"mmm-yyyy")),Curves!$11:$11,0)</f>
        <v>#N/A</v>
      </c>
      <c r="CX522" s="34"/>
      <c r="CY522" s="34" t="e">
        <f aca="false">MATCH(CONCATENATE("NG ",TEXT($BS522,"mmm-yyyy")),Curves!$11:$11,0)</f>
        <v>#N/A</v>
      </c>
      <c r="CZ522" s="34" t="e">
        <f aca="false">MATCH(CONCATENATE("B ",TEXT($BS522,"mmm-yyyy")),Curves!$11:$11,0)</f>
        <v>#N/A</v>
      </c>
      <c r="DA522" s="34" t="e">
        <f aca="false">MATCH(CONCATENATE("DISC ",TEXT($BS522,"mmm-yyyy")),Curves!$11:$11,0)</f>
        <v>#N/A</v>
      </c>
      <c r="DB522" s="34"/>
      <c r="DC522" s="34" t="e">
        <f aca="false">MATCH(CONCATENATE("NG ",TEXT($BT522,"mmm-yyyy")),Curves!$11:$11,0)</f>
        <v>#N/A</v>
      </c>
      <c r="DD522" s="34" t="e">
        <f aca="false">MATCH(CONCATENATE("B ",TEXT($BT522,"mmm-yyyy")),Curves!$11:$11,0)</f>
        <v>#N/A</v>
      </c>
      <c r="DE522" s="34" t="e">
        <f aca="false">MATCH(CONCATENATE("DISC ",TEXT($BT522,"mmm-yyyy")),Curves!$11:$11,0)</f>
        <v>#N/A</v>
      </c>
      <c r="DF522" s="34"/>
      <c r="DG522" s="34" t="e">
        <f aca="false">MATCH(CONCATENATE("NG ",TEXT($BU522,"mmm-yyyy")),Curves!$11:$11,0)</f>
        <v>#N/A</v>
      </c>
      <c r="DH522" s="34" t="e">
        <f aca="false">MATCH(CONCATENATE("B ",TEXT($BU522,"mmm-yyyy")),Curves!$11:$11,0)</f>
        <v>#N/A</v>
      </c>
      <c r="DI522" s="34" t="e">
        <f aca="false">MATCH(CONCATENATE("DISC ",TEXT($BU522,"mmm-yyyy")),Curves!$11:$11,0)</f>
        <v>#N/A</v>
      </c>
      <c r="DK522" s="34" t="e">
        <f aca="false">MATCH(CONCATENATE("NG ",TEXT($BV522,"mmm-yyyy")),Curves!$11:$11,0)</f>
        <v>#N/A</v>
      </c>
      <c r="DL522" s="34" t="e">
        <f aca="false">MATCH(CONCATENATE("B ",TEXT($BV522,"mmm-yyyy")),Curves!$11:$11,0)</f>
        <v>#N/A</v>
      </c>
      <c r="DM522" s="34" t="e">
        <f aca="false">MATCH(CONCATENATE("DISC ",TEXT($BV522,"mmm-yyyy")),Curves!$11:$11,0)</f>
        <v>#N/A</v>
      </c>
      <c r="DO522" s="34" t="e">
        <f aca="false">MATCH(CONCATENATE("NG ",TEXT($BW522,"mmm-yyyy")),Curves!$11:$11,0)</f>
        <v>#N/A</v>
      </c>
      <c r="DP522" s="34" t="e">
        <f aca="false">MATCH(CONCATENATE("B ",TEXT($BW522,"mmm-yyyy")),Curves!$11:$11,0)</f>
        <v>#N/A</v>
      </c>
      <c r="DQ522" s="34" t="e">
        <f aca="false">MATCH(CONCATENATE("DISC ",TEXT($BW522,"mmm-yyyy")),Curves!$11:$11,0)</f>
        <v>#N/A</v>
      </c>
    </row>
    <row r="523" customFormat="false" ht="12.75" hidden="false" customHeight="false" outlineLevel="0" collapsed="false">
      <c r="B523" s="26" t="str">
        <f aca="false">IF(C523&lt;&gt;"",IF(C523&gt;=(WORKDAY(EOMONTH(C523,0)+1,-2)),EOMONTH(EOMONTH(C523,0)+1,0)+1,EOMONTH(C523,0)+1),"")</f>
        <v/>
      </c>
      <c r="C523" s="45" t="str">
        <f aca="false">IF(Curves!C532&lt;&gt;"",Curves!C532,"")</f>
        <v/>
      </c>
      <c r="D523" s="46"/>
      <c r="E523" s="47" t="e">
        <f aca="false">(T523+U523)*V523</f>
        <v>#N/A</v>
      </c>
      <c r="F523" s="47" t="e">
        <f aca="false">(X523+Y523)*Z523</f>
        <v>#N/A</v>
      </c>
      <c r="G523" s="47" t="e">
        <f aca="false">(AB523+AC523)*AD523</f>
        <v>#N/A</v>
      </c>
      <c r="H523" s="47" t="e">
        <f aca="false">(AF523+AG523)*AH523</f>
        <v>#N/A</v>
      </c>
      <c r="I523" s="47" t="e">
        <f aca="false">(AJ523+AK523)*AL523</f>
        <v>#N/A</v>
      </c>
      <c r="J523" s="47" t="e">
        <f aca="false">(AN523+AO523)*AP523</f>
        <v>#N/A</v>
      </c>
      <c r="K523" s="47" t="e">
        <f aca="false">(AR523+AS523)*AT523</f>
        <v>#N/A</v>
      </c>
      <c r="L523" s="47" t="e">
        <f aca="false">(AV523+AW523)*AX523</f>
        <v>#N/A</v>
      </c>
      <c r="M523" s="47" t="e">
        <f aca="false">(AZ523+BA523)*BB523</f>
        <v>#N/A</v>
      </c>
      <c r="N523" s="47" t="e">
        <f aca="false">(BD523+BE523)*BF523</f>
        <v>#N/A</v>
      </c>
      <c r="O523" s="48" t="e">
        <f aca="false">(BH523+BI523)*BJ523</f>
        <v>#N/A</v>
      </c>
      <c r="P523" s="49" t="e">
        <f aca="false">MAX(E523:O523)</f>
        <v>#N/A</v>
      </c>
      <c r="Q523" s="49" t="e">
        <f aca="false">MIN(O523)</f>
        <v>#N/A</v>
      </c>
      <c r="R523" s="50" t="e">
        <f aca="false">P523-Q523</f>
        <v>#N/A</v>
      </c>
      <c r="T523" s="31" t="e">
        <f aca="false">INDEX(Curves!$A$12:$AZ$907,$BZ523,CA523)</f>
        <v>#N/A</v>
      </c>
      <c r="U523" s="31" t="e">
        <f aca="false">INDEX(Curves!$A$12:$AZ$907,$BZ523,CB523)</f>
        <v>#N/A</v>
      </c>
      <c r="V523" s="31" t="e">
        <f aca="false">INDEX(Curves!$A$12:$AZ$907,$BZ523,CC523)</f>
        <v>#N/A</v>
      </c>
      <c r="W523" s="31"/>
      <c r="X523" s="31" t="e">
        <f aca="false">INDEX(Curves!$A$12:$AZ$907,$BZ523,CE523)</f>
        <v>#N/A</v>
      </c>
      <c r="Y523" s="31" t="e">
        <f aca="false">INDEX(Curves!$A$12:$AZ$907,$BZ523,CF523)</f>
        <v>#N/A</v>
      </c>
      <c r="Z523" s="31" t="e">
        <f aca="false">INDEX(Curves!$A$12:$AZ$907,$BZ523,CG523)</f>
        <v>#N/A</v>
      </c>
      <c r="AA523" s="31"/>
      <c r="AB523" s="31" t="e">
        <f aca="false">INDEX(Curves!$A$12:$AZ$907,$BZ523,CI523)</f>
        <v>#N/A</v>
      </c>
      <c r="AC523" s="31" t="e">
        <f aca="false">INDEX(Curves!$A$12:$AZ$907,$BZ523,CJ523)</f>
        <v>#N/A</v>
      </c>
      <c r="AD523" s="31" t="e">
        <f aca="false">INDEX(Curves!$A$12:$AZ$907,$BZ523,CK523)</f>
        <v>#N/A</v>
      </c>
      <c r="AE523" s="31"/>
      <c r="AF523" s="31" t="e">
        <f aca="false">INDEX(Curves!$A$12:$AZ$907,$BZ523,CM523)</f>
        <v>#N/A</v>
      </c>
      <c r="AG523" s="31" t="e">
        <f aca="false">INDEX(Curves!$A$12:$AZ$907,$BZ523,CN523)</f>
        <v>#N/A</v>
      </c>
      <c r="AH523" s="31" t="e">
        <f aca="false">INDEX(Curves!$A$12:$AZ$907,$BZ523,CO523)</f>
        <v>#N/A</v>
      </c>
      <c r="AI523" s="31"/>
      <c r="AJ523" s="31" t="e">
        <f aca="false">INDEX(Curves!$A$12:$AZ$907,$BZ523,CQ523)</f>
        <v>#N/A</v>
      </c>
      <c r="AK523" s="31" t="e">
        <f aca="false">INDEX(Curves!$A$12:$AZ$907,$BZ523,CR523)</f>
        <v>#N/A</v>
      </c>
      <c r="AL523" s="31" t="e">
        <f aca="false">INDEX(Curves!$A$12:$AZ$907,$BZ523,CS523)</f>
        <v>#N/A</v>
      </c>
      <c r="AM523" s="31"/>
      <c r="AN523" s="31" t="e">
        <f aca="false">INDEX(Curves!$A$12:$AZ$907,$BZ523,CU523)</f>
        <v>#N/A</v>
      </c>
      <c r="AO523" s="31" t="e">
        <f aca="false">INDEX(Curves!$A$12:$AZ$907,$BZ523,CV523)</f>
        <v>#N/A</v>
      </c>
      <c r="AP523" s="31" t="e">
        <f aca="false">INDEX(Curves!$A$12:$AZ$907,$BZ523,CW523)</f>
        <v>#N/A</v>
      </c>
      <c r="AQ523" s="31"/>
      <c r="AR523" s="31" t="e">
        <f aca="false">INDEX(Curves!$A$12:$AZ$907,$BZ523,CY523)</f>
        <v>#N/A</v>
      </c>
      <c r="AS523" s="31" t="e">
        <f aca="false">INDEX(Curves!$A$12:$AZ$907,$BZ523,CZ523)</f>
        <v>#N/A</v>
      </c>
      <c r="AT523" s="31" t="e">
        <f aca="false">INDEX(Curves!$A$12:$AZ$907,$BZ523,DA523)</f>
        <v>#N/A</v>
      </c>
      <c r="AU523" s="31"/>
      <c r="AV523" s="31" t="e">
        <f aca="false">INDEX(Curves!$A$12:$AZ$907,$BZ523,DC523)</f>
        <v>#N/A</v>
      </c>
      <c r="AW523" s="31" t="e">
        <f aca="false">INDEX(Curves!$A$12:$AZ$907,$BZ523,DD523)</f>
        <v>#N/A</v>
      </c>
      <c r="AX523" s="31" t="e">
        <f aca="false">INDEX(Curves!$A$12:$AZ$907,$BZ523,DE523)</f>
        <v>#N/A</v>
      </c>
      <c r="AY523" s="31"/>
      <c r="AZ523" s="31" t="e">
        <f aca="false">INDEX(Curves!$A$12:$AZ$907,$BZ523,DG523)</f>
        <v>#N/A</v>
      </c>
      <c r="BA523" s="31" t="e">
        <f aca="false">INDEX(Curves!$A$12:$AZ$907,$BZ523,DH523)</f>
        <v>#N/A</v>
      </c>
      <c r="BB523" s="31" t="e">
        <f aca="false">INDEX(Curves!$A$12:$AZ$907,$BZ523,DI523)</f>
        <v>#N/A</v>
      </c>
      <c r="BC523" s="31"/>
      <c r="BD523" s="31" t="e">
        <f aca="false">INDEX(Curves!$A$12:$AZ$907,$BZ523,DK523)</f>
        <v>#N/A</v>
      </c>
      <c r="BE523" s="31" t="e">
        <f aca="false">INDEX(Curves!$A$12:$AZ$907,$BZ523,DL523)</f>
        <v>#N/A</v>
      </c>
      <c r="BF523" s="31" t="e">
        <f aca="false">INDEX(Curves!$A$12:$AZ$907,$BZ523,DM523)</f>
        <v>#N/A</v>
      </c>
      <c r="BG523" s="31"/>
      <c r="BH523" s="31" t="e">
        <f aca="false">INDEX(Curves!$A$12:$AZ$907,$BZ523,DO523)</f>
        <v>#N/A</v>
      </c>
      <c r="BI523" s="31" t="e">
        <f aca="false">INDEX(Curves!$A$12:$AZ$907,$BZ523,DP523)</f>
        <v>#N/A</v>
      </c>
      <c r="BJ523" s="31" t="e">
        <f aca="false">INDEX(Curves!$A$12:$AZ$907,$BZ523,DQ523)</f>
        <v>#N/A</v>
      </c>
      <c r="BK523" s="0"/>
      <c r="BL523" s="0"/>
      <c r="BT523" s="9"/>
      <c r="BU523" s="9"/>
      <c r="BV523" s="9"/>
      <c r="BZ523" s="34" t="e">
        <f aca="false">MATCH(C523,Curves!$C$12:$C$433,0)</f>
        <v>#N/A</v>
      </c>
      <c r="CA523" s="34" t="e">
        <f aca="false">MATCH(CONCATENATE("NG ",TEXT($BM523,"mmm-yyyy")),Curves!$11:$11,0)</f>
        <v>#N/A</v>
      </c>
      <c r="CB523" s="34" t="e">
        <f aca="false">MATCH(CONCATENATE("B ",TEXT($BM523,"mmm-yyyy")),Curves!$11:$11,0)</f>
        <v>#N/A</v>
      </c>
      <c r="CC523" s="34" t="e">
        <f aca="false">MATCH(CONCATENATE("DISC ",TEXT($BM523,"mmm-yyyy")),Curves!$11:$11,0)</f>
        <v>#N/A</v>
      </c>
      <c r="CD523" s="34"/>
      <c r="CE523" s="34" t="e">
        <f aca="false">MATCH(CONCATENATE("NG ",TEXT($BN523,"mmm-yyyy")),Curves!$11:$11,0)</f>
        <v>#N/A</v>
      </c>
      <c r="CF523" s="34" t="e">
        <f aca="false">MATCH(CONCATENATE("B ",TEXT($BN523,"mmm-yyyy")),Curves!$11:$11,0)</f>
        <v>#N/A</v>
      </c>
      <c r="CG523" s="34" t="e">
        <f aca="false">MATCH(CONCATENATE("DISC ",TEXT($BN523,"mmm-yyyy")),Curves!$11:$11,0)</f>
        <v>#N/A</v>
      </c>
      <c r="CH523" s="34"/>
      <c r="CI523" s="34" t="e">
        <f aca="false">MATCH(CONCATENATE("NG ",TEXT($BO523,"mmm-yyyy")),Curves!$11:$11,0)</f>
        <v>#N/A</v>
      </c>
      <c r="CJ523" s="34" t="e">
        <f aca="false">MATCH(CONCATENATE("B ",TEXT($BO523,"mmm-yyyy")),Curves!$11:$11,0)</f>
        <v>#N/A</v>
      </c>
      <c r="CK523" s="34" t="e">
        <f aca="false">MATCH(CONCATENATE("DISC ",TEXT($BO523,"mmm-yyyy")),Curves!$11:$11,0)</f>
        <v>#N/A</v>
      </c>
      <c r="CL523" s="34"/>
      <c r="CM523" s="34" t="e">
        <f aca="false">MATCH(CONCATENATE("NG ",TEXT($BP523,"mmm-yyyy")),Curves!$11:$11,0)</f>
        <v>#N/A</v>
      </c>
      <c r="CN523" s="34" t="e">
        <f aca="false">MATCH(CONCATENATE("B ",TEXT($BP523,"mmm-yyyy")),Curves!$11:$11,0)</f>
        <v>#N/A</v>
      </c>
      <c r="CO523" s="34" t="e">
        <f aca="false">MATCH(CONCATENATE("DISC ",TEXT($BP523,"mmm-yyyy")),Curves!$11:$11,0)</f>
        <v>#N/A</v>
      </c>
      <c r="CP523" s="34"/>
      <c r="CQ523" s="34" t="e">
        <f aca="false">MATCH(CONCATENATE("NG ",TEXT($BQ523,"mmm-yyyy")),Curves!$11:$11,0)</f>
        <v>#N/A</v>
      </c>
      <c r="CR523" s="34" t="e">
        <f aca="false">MATCH(CONCATENATE("B ",TEXT($BQ523,"mmm-yyyy")),Curves!$11:$11,0)</f>
        <v>#N/A</v>
      </c>
      <c r="CS523" s="34" t="e">
        <f aca="false">MATCH(CONCATENATE("DISC ",TEXT($BQ523,"mmm-yyyy")),Curves!$11:$11,0)</f>
        <v>#N/A</v>
      </c>
      <c r="CT523" s="34"/>
      <c r="CU523" s="34" t="e">
        <f aca="false">MATCH(CONCATENATE("NG ",TEXT($BR523,"mmm-yyyy")),Curves!$11:$11,0)</f>
        <v>#N/A</v>
      </c>
      <c r="CV523" s="34" t="e">
        <f aca="false">MATCH(CONCATENATE("B ",TEXT($BR523,"mmm-yyyy")),Curves!$11:$11,0)</f>
        <v>#N/A</v>
      </c>
      <c r="CW523" s="34" t="e">
        <f aca="false">MATCH(CONCATENATE("DISC ",TEXT($BR523,"mmm-yyyy")),Curves!$11:$11,0)</f>
        <v>#N/A</v>
      </c>
      <c r="CX523" s="34"/>
      <c r="CY523" s="34" t="e">
        <f aca="false">MATCH(CONCATENATE("NG ",TEXT($BS523,"mmm-yyyy")),Curves!$11:$11,0)</f>
        <v>#N/A</v>
      </c>
      <c r="CZ523" s="34" t="e">
        <f aca="false">MATCH(CONCATENATE("B ",TEXT($BS523,"mmm-yyyy")),Curves!$11:$11,0)</f>
        <v>#N/A</v>
      </c>
      <c r="DA523" s="34" t="e">
        <f aca="false">MATCH(CONCATENATE("DISC ",TEXT($BS523,"mmm-yyyy")),Curves!$11:$11,0)</f>
        <v>#N/A</v>
      </c>
      <c r="DB523" s="34"/>
      <c r="DC523" s="34" t="e">
        <f aca="false">MATCH(CONCATENATE("NG ",TEXT($BT523,"mmm-yyyy")),Curves!$11:$11,0)</f>
        <v>#N/A</v>
      </c>
      <c r="DD523" s="34" t="e">
        <f aca="false">MATCH(CONCATENATE("B ",TEXT($BT523,"mmm-yyyy")),Curves!$11:$11,0)</f>
        <v>#N/A</v>
      </c>
      <c r="DE523" s="34" t="e">
        <f aca="false">MATCH(CONCATENATE("DISC ",TEXT($BT523,"mmm-yyyy")),Curves!$11:$11,0)</f>
        <v>#N/A</v>
      </c>
      <c r="DF523" s="34"/>
      <c r="DG523" s="34" t="e">
        <f aca="false">MATCH(CONCATENATE("NG ",TEXT($BU523,"mmm-yyyy")),Curves!$11:$11,0)</f>
        <v>#N/A</v>
      </c>
      <c r="DH523" s="34" t="e">
        <f aca="false">MATCH(CONCATENATE("B ",TEXT($BU523,"mmm-yyyy")),Curves!$11:$11,0)</f>
        <v>#N/A</v>
      </c>
      <c r="DI523" s="34" t="e">
        <f aca="false">MATCH(CONCATENATE("DISC ",TEXT($BU523,"mmm-yyyy")),Curves!$11:$11,0)</f>
        <v>#N/A</v>
      </c>
      <c r="DK523" s="34" t="e">
        <f aca="false">MATCH(CONCATENATE("NG ",TEXT($BV523,"mmm-yyyy")),Curves!$11:$11,0)</f>
        <v>#N/A</v>
      </c>
      <c r="DL523" s="34" t="e">
        <f aca="false">MATCH(CONCATENATE("B ",TEXT($BV523,"mmm-yyyy")),Curves!$11:$11,0)</f>
        <v>#N/A</v>
      </c>
      <c r="DM523" s="34" t="e">
        <f aca="false">MATCH(CONCATENATE("DISC ",TEXT($BV523,"mmm-yyyy")),Curves!$11:$11,0)</f>
        <v>#N/A</v>
      </c>
      <c r="DO523" s="34" t="e">
        <f aca="false">MATCH(CONCATENATE("NG ",TEXT($BW523,"mmm-yyyy")),Curves!$11:$11,0)</f>
        <v>#N/A</v>
      </c>
      <c r="DP523" s="34" t="e">
        <f aca="false">MATCH(CONCATENATE("B ",TEXT($BW523,"mmm-yyyy")),Curves!$11:$11,0)</f>
        <v>#N/A</v>
      </c>
      <c r="DQ523" s="34" t="e">
        <f aca="false">MATCH(CONCATENATE("DISC ",TEXT($BW523,"mmm-yyyy")),Curves!$11:$11,0)</f>
        <v>#N/A</v>
      </c>
    </row>
    <row r="524" customFormat="false" ht="12.75" hidden="false" customHeight="false" outlineLevel="0" collapsed="false">
      <c r="B524" s="26" t="str">
        <f aca="false">IF(C524&lt;&gt;"",IF(C524&gt;=(WORKDAY(EOMONTH(C524,0)+1,-2)),EOMONTH(EOMONTH(C524,0)+1,0)+1,EOMONTH(C524,0)+1),"")</f>
        <v/>
      </c>
      <c r="C524" s="45" t="str">
        <f aca="false">IF(Curves!C533&lt;&gt;"",Curves!C533,"")</f>
        <v/>
      </c>
      <c r="D524" s="46"/>
      <c r="E524" s="47" t="e">
        <f aca="false">(T524+U524)*V524</f>
        <v>#N/A</v>
      </c>
      <c r="F524" s="47" t="e">
        <f aca="false">(X524+Y524)*Z524</f>
        <v>#N/A</v>
      </c>
      <c r="G524" s="47" t="e">
        <f aca="false">(AB524+AC524)*AD524</f>
        <v>#N/A</v>
      </c>
      <c r="H524" s="47" t="e">
        <f aca="false">(AF524+AG524)*AH524</f>
        <v>#N/A</v>
      </c>
      <c r="I524" s="47" t="e">
        <f aca="false">(AJ524+AK524)*AL524</f>
        <v>#N/A</v>
      </c>
      <c r="J524" s="47" t="e">
        <f aca="false">(AN524+AO524)*AP524</f>
        <v>#N/A</v>
      </c>
      <c r="K524" s="47" t="e">
        <f aca="false">(AR524+AS524)*AT524</f>
        <v>#N/A</v>
      </c>
      <c r="L524" s="47" t="e">
        <f aca="false">(AV524+AW524)*AX524</f>
        <v>#N/A</v>
      </c>
      <c r="M524" s="47" t="e">
        <f aca="false">(AZ524+BA524)*BB524</f>
        <v>#N/A</v>
      </c>
      <c r="N524" s="47" t="e">
        <f aca="false">(BD524+BE524)*BF524</f>
        <v>#N/A</v>
      </c>
      <c r="O524" s="48" t="e">
        <f aca="false">(BH524+BI524)*BJ524</f>
        <v>#N/A</v>
      </c>
      <c r="P524" s="49" t="e">
        <f aca="false">MAX(E524:O524)</f>
        <v>#N/A</v>
      </c>
      <c r="Q524" s="49" t="e">
        <f aca="false">MIN(O524)</f>
        <v>#N/A</v>
      </c>
      <c r="R524" s="50" t="e">
        <f aca="false">P524-Q524</f>
        <v>#N/A</v>
      </c>
      <c r="T524" s="31" t="e">
        <f aca="false">INDEX(Curves!$A$12:$AZ$907,$BZ524,CA524)</f>
        <v>#N/A</v>
      </c>
      <c r="U524" s="31" t="e">
        <f aca="false">INDEX(Curves!$A$12:$AZ$907,$BZ524,CB524)</f>
        <v>#N/A</v>
      </c>
      <c r="V524" s="31" t="e">
        <f aca="false">INDEX(Curves!$A$12:$AZ$907,$BZ524,CC524)</f>
        <v>#N/A</v>
      </c>
      <c r="W524" s="31"/>
      <c r="X524" s="31" t="e">
        <f aca="false">INDEX(Curves!$A$12:$AZ$907,$BZ524,CE524)</f>
        <v>#N/A</v>
      </c>
      <c r="Y524" s="31" t="e">
        <f aca="false">INDEX(Curves!$A$12:$AZ$907,$BZ524,CF524)</f>
        <v>#N/A</v>
      </c>
      <c r="Z524" s="31" t="e">
        <f aca="false">INDEX(Curves!$A$12:$AZ$907,$BZ524,CG524)</f>
        <v>#N/A</v>
      </c>
      <c r="AA524" s="31"/>
      <c r="AB524" s="31" t="e">
        <f aca="false">INDEX(Curves!$A$12:$AZ$907,$BZ524,CI524)</f>
        <v>#N/A</v>
      </c>
      <c r="AC524" s="31" t="e">
        <f aca="false">INDEX(Curves!$A$12:$AZ$907,$BZ524,CJ524)</f>
        <v>#N/A</v>
      </c>
      <c r="AD524" s="31" t="e">
        <f aca="false">INDEX(Curves!$A$12:$AZ$907,$BZ524,CK524)</f>
        <v>#N/A</v>
      </c>
      <c r="AE524" s="31"/>
      <c r="AF524" s="31" t="e">
        <f aca="false">INDEX(Curves!$A$12:$AZ$907,$BZ524,CM524)</f>
        <v>#N/A</v>
      </c>
      <c r="AG524" s="31" t="e">
        <f aca="false">INDEX(Curves!$A$12:$AZ$907,$BZ524,CN524)</f>
        <v>#N/A</v>
      </c>
      <c r="AH524" s="31" t="e">
        <f aca="false">INDEX(Curves!$A$12:$AZ$907,$BZ524,CO524)</f>
        <v>#N/A</v>
      </c>
      <c r="AI524" s="31"/>
      <c r="AJ524" s="31" t="e">
        <f aca="false">INDEX(Curves!$A$12:$AZ$907,$BZ524,CQ524)</f>
        <v>#N/A</v>
      </c>
      <c r="AK524" s="31" t="e">
        <f aca="false">INDEX(Curves!$A$12:$AZ$907,$BZ524,CR524)</f>
        <v>#N/A</v>
      </c>
      <c r="AL524" s="31" t="e">
        <f aca="false">INDEX(Curves!$A$12:$AZ$907,$BZ524,CS524)</f>
        <v>#N/A</v>
      </c>
      <c r="AM524" s="31"/>
      <c r="AN524" s="31" t="e">
        <f aca="false">INDEX(Curves!$A$12:$AZ$907,$BZ524,CU524)</f>
        <v>#N/A</v>
      </c>
      <c r="AO524" s="31" t="e">
        <f aca="false">INDEX(Curves!$A$12:$AZ$907,$BZ524,CV524)</f>
        <v>#N/A</v>
      </c>
      <c r="AP524" s="31" t="e">
        <f aca="false">INDEX(Curves!$A$12:$AZ$907,$BZ524,CW524)</f>
        <v>#N/A</v>
      </c>
      <c r="AQ524" s="31"/>
      <c r="AR524" s="31" t="e">
        <f aca="false">INDEX(Curves!$A$12:$AZ$907,$BZ524,CY524)</f>
        <v>#N/A</v>
      </c>
      <c r="AS524" s="31" t="e">
        <f aca="false">INDEX(Curves!$A$12:$AZ$907,$BZ524,CZ524)</f>
        <v>#N/A</v>
      </c>
      <c r="AT524" s="31" t="e">
        <f aca="false">INDEX(Curves!$A$12:$AZ$907,$BZ524,DA524)</f>
        <v>#N/A</v>
      </c>
      <c r="AU524" s="31"/>
      <c r="AV524" s="31" t="e">
        <f aca="false">INDEX(Curves!$A$12:$AZ$907,$BZ524,DC524)</f>
        <v>#N/A</v>
      </c>
      <c r="AW524" s="31" t="e">
        <f aca="false">INDEX(Curves!$A$12:$AZ$907,$BZ524,DD524)</f>
        <v>#N/A</v>
      </c>
      <c r="AX524" s="31" t="e">
        <f aca="false">INDEX(Curves!$A$12:$AZ$907,$BZ524,DE524)</f>
        <v>#N/A</v>
      </c>
      <c r="AY524" s="31"/>
      <c r="AZ524" s="31" t="e">
        <f aca="false">INDEX(Curves!$A$12:$AZ$907,$BZ524,DG524)</f>
        <v>#N/A</v>
      </c>
      <c r="BA524" s="31" t="e">
        <f aca="false">INDEX(Curves!$A$12:$AZ$907,$BZ524,DH524)</f>
        <v>#N/A</v>
      </c>
      <c r="BB524" s="31" t="e">
        <f aca="false">INDEX(Curves!$A$12:$AZ$907,$BZ524,DI524)</f>
        <v>#N/A</v>
      </c>
      <c r="BC524" s="31"/>
      <c r="BD524" s="31" t="e">
        <f aca="false">INDEX(Curves!$A$12:$AZ$907,$BZ524,DK524)</f>
        <v>#N/A</v>
      </c>
      <c r="BE524" s="31" t="e">
        <f aca="false">INDEX(Curves!$A$12:$AZ$907,$BZ524,DL524)</f>
        <v>#N/A</v>
      </c>
      <c r="BF524" s="31" t="e">
        <f aca="false">INDEX(Curves!$A$12:$AZ$907,$BZ524,DM524)</f>
        <v>#N/A</v>
      </c>
      <c r="BG524" s="31"/>
      <c r="BH524" s="31" t="e">
        <f aca="false">INDEX(Curves!$A$12:$AZ$907,$BZ524,DO524)</f>
        <v>#N/A</v>
      </c>
      <c r="BI524" s="31" t="e">
        <f aca="false">INDEX(Curves!$A$12:$AZ$907,$BZ524,DP524)</f>
        <v>#N/A</v>
      </c>
      <c r="BJ524" s="31" t="e">
        <f aca="false">INDEX(Curves!$A$12:$AZ$907,$BZ524,DQ524)</f>
        <v>#N/A</v>
      </c>
      <c r="BK524" s="0"/>
      <c r="BL524" s="0"/>
      <c r="BT524" s="9"/>
      <c r="BU524" s="9"/>
      <c r="BV524" s="9"/>
      <c r="BZ524" s="34" t="e">
        <f aca="false">MATCH(C524,Curves!$C$12:$C$433,0)</f>
        <v>#N/A</v>
      </c>
      <c r="CA524" s="34" t="e">
        <f aca="false">MATCH(CONCATENATE("NG ",TEXT($BM524,"mmm-yyyy")),Curves!$11:$11,0)</f>
        <v>#N/A</v>
      </c>
      <c r="CB524" s="34" t="e">
        <f aca="false">MATCH(CONCATENATE("B ",TEXT($BM524,"mmm-yyyy")),Curves!$11:$11,0)</f>
        <v>#N/A</v>
      </c>
      <c r="CC524" s="34" t="e">
        <f aca="false">MATCH(CONCATENATE("DISC ",TEXT($BM524,"mmm-yyyy")),Curves!$11:$11,0)</f>
        <v>#N/A</v>
      </c>
      <c r="CD524" s="34"/>
      <c r="CE524" s="34" t="e">
        <f aca="false">MATCH(CONCATENATE("NG ",TEXT($BN524,"mmm-yyyy")),Curves!$11:$11,0)</f>
        <v>#N/A</v>
      </c>
      <c r="CF524" s="34" t="e">
        <f aca="false">MATCH(CONCATENATE("B ",TEXT($BN524,"mmm-yyyy")),Curves!$11:$11,0)</f>
        <v>#N/A</v>
      </c>
      <c r="CG524" s="34" t="e">
        <f aca="false">MATCH(CONCATENATE("DISC ",TEXT($BN524,"mmm-yyyy")),Curves!$11:$11,0)</f>
        <v>#N/A</v>
      </c>
      <c r="CH524" s="34"/>
      <c r="CI524" s="34" t="e">
        <f aca="false">MATCH(CONCATENATE("NG ",TEXT($BO524,"mmm-yyyy")),Curves!$11:$11,0)</f>
        <v>#N/A</v>
      </c>
      <c r="CJ524" s="34" t="e">
        <f aca="false">MATCH(CONCATENATE("B ",TEXT($BO524,"mmm-yyyy")),Curves!$11:$11,0)</f>
        <v>#N/A</v>
      </c>
      <c r="CK524" s="34" t="e">
        <f aca="false">MATCH(CONCATENATE("DISC ",TEXT($BO524,"mmm-yyyy")),Curves!$11:$11,0)</f>
        <v>#N/A</v>
      </c>
      <c r="CL524" s="34"/>
      <c r="CM524" s="34" t="e">
        <f aca="false">MATCH(CONCATENATE("NG ",TEXT($BP524,"mmm-yyyy")),Curves!$11:$11,0)</f>
        <v>#N/A</v>
      </c>
      <c r="CN524" s="34" t="e">
        <f aca="false">MATCH(CONCATENATE("B ",TEXT($BP524,"mmm-yyyy")),Curves!$11:$11,0)</f>
        <v>#N/A</v>
      </c>
      <c r="CO524" s="34" t="e">
        <f aca="false">MATCH(CONCATENATE("DISC ",TEXT($BP524,"mmm-yyyy")),Curves!$11:$11,0)</f>
        <v>#N/A</v>
      </c>
      <c r="CP524" s="34"/>
      <c r="CQ524" s="34" t="e">
        <f aca="false">MATCH(CONCATENATE("NG ",TEXT($BQ524,"mmm-yyyy")),Curves!$11:$11,0)</f>
        <v>#N/A</v>
      </c>
      <c r="CR524" s="34" t="e">
        <f aca="false">MATCH(CONCATENATE("B ",TEXT($BQ524,"mmm-yyyy")),Curves!$11:$11,0)</f>
        <v>#N/A</v>
      </c>
      <c r="CS524" s="34" t="e">
        <f aca="false">MATCH(CONCATENATE("DISC ",TEXT($BQ524,"mmm-yyyy")),Curves!$11:$11,0)</f>
        <v>#N/A</v>
      </c>
      <c r="CT524" s="34"/>
      <c r="CU524" s="34" t="e">
        <f aca="false">MATCH(CONCATENATE("NG ",TEXT($BR524,"mmm-yyyy")),Curves!$11:$11,0)</f>
        <v>#N/A</v>
      </c>
      <c r="CV524" s="34" t="e">
        <f aca="false">MATCH(CONCATENATE("B ",TEXT($BR524,"mmm-yyyy")),Curves!$11:$11,0)</f>
        <v>#N/A</v>
      </c>
      <c r="CW524" s="34" t="e">
        <f aca="false">MATCH(CONCATENATE("DISC ",TEXT($BR524,"mmm-yyyy")),Curves!$11:$11,0)</f>
        <v>#N/A</v>
      </c>
      <c r="CX524" s="34"/>
      <c r="CY524" s="34" t="e">
        <f aca="false">MATCH(CONCATENATE("NG ",TEXT($BS524,"mmm-yyyy")),Curves!$11:$11,0)</f>
        <v>#N/A</v>
      </c>
      <c r="CZ524" s="34" t="e">
        <f aca="false">MATCH(CONCATENATE("B ",TEXT($BS524,"mmm-yyyy")),Curves!$11:$11,0)</f>
        <v>#N/A</v>
      </c>
      <c r="DA524" s="34" t="e">
        <f aca="false">MATCH(CONCATENATE("DISC ",TEXT($BS524,"mmm-yyyy")),Curves!$11:$11,0)</f>
        <v>#N/A</v>
      </c>
      <c r="DB524" s="34"/>
      <c r="DC524" s="34" t="e">
        <f aca="false">MATCH(CONCATENATE("NG ",TEXT($BT524,"mmm-yyyy")),Curves!$11:$11,0)</f>
        <v>#N/A</v>
      </c>
      <c r="DD524" s="34" t="e">
        <f aca="false">MATCH(CONCATENATE("B ",TEXT($BT524,"mmm-yyyy")),Curves!$11:$11,0)</f>
        <v>#N/A</v>
      </c>
      <c r="DE524" s="34" t="e">
        <f aca="false">MATCH(CONCATENATE("DISC ",TEXT($BT524,"mmm-yyyy")),Curves!$11:$11,0)</f>
        <v>#N/A</v>
      </c>
      <c r="DF524" s="34"/>
      <c r="DG524" s="34" t="e">
        <f aca="false">MATCH(CONCATENATE("NG ",TEXT($BU524,"mmm-yyyy")),Curves!$11:$11,0)</f>
        <v>#N/A</v>
      </c>
      <c r="DH524" s="34" t="e">
        <f aca="false">MATCH(CONCATENATE("B ",TEXT($BU524,"mmm-yyyy")),Curves!$11:$11,0)</f>
        <v>#N/A</v>
      </c>
      <c r="DI524" s="34" t="e">
        <f aca="false">MATCH(CONCATENATE("DISC ",TEXT($BU524,"mmm-yyyy")),Curves!$11:$11,0)</f>
        <v>#N/A</v>
      </c>
      <c r="DK524" s="34" t="e">
        <f aca="false">MATCH(CONCATENATE("NG ",TEXT($BV524,"mmm-yyyy")),Curves!$11:$11,0)</f>
        <v>#N/A</v>
      </c>
      <c r="DL524" s="34" t="e">
        <f aca="false">MATCH(CONCATENATE("B ",TEXT($BV524,"mmm-yyyy")),Curves!$11:$11,0)</f>
        <v>#N/A</v>
      </c>
      <c r="DM524" s="34" t="e">
        <f aca="false">MATCH(CONCATENATE("DISC ",TEXT($BV524,"mmm-yyyy")),Curves!$11:$11,0)</f>
        <v>#N/A</v>
      </c>
      <c r="DO524" s="34" t="e">
        <f aca="false">MATCH(CONCATENATE("NG ",TEXT($BW524,"mmm-yyyy")),Curves!$11:$11,0)</f>
        <v>#N/A</v>
      </c>
      <c r="DP524" s="34" t="e">
        <f aca="false">MATCH(CONCATENATE("B ",TEXT($BW524,"mmm-yyyy")),Curves!$11:$11,0)</f>
        <v>#N/A</v>
      </c>
      <c r="DQ524" s="34" t="e">
        <f aca="false">MATCH(CONCATENATE("DISC ",TEXT($BW524,"mmm-yyyy")),Curves!$11:$11,0)</f>
        <v>#N/A</v>
      </c>
    </row>
    <row r="525" customFormat="false" ht="12.75" hidden="false" customHeight="false" outlineLevel="0" collapsed="false">
      <c r="B525" s="26" t="str">
        <f aca="false">IF(C525&lt;&gt;"",IF(C525&gt;=(WORKDAY(EOMONTH(C525,0)+1,-2)),EOMONTH(EOMONTH(C525,0)+1,0)+1,EOMONTH(C525,0)+1),"")</f>
        <v/>
      </c>
      <c r="C525" s="45" t="str">
        <f aca="false">IF(Curves!C534&lt;&gt;"",Curves!C534,"")</f>
        <v/>
      </c>
      <c r="D525" s="46"/>
      <c r="E525" s="47" t="e">
        <f aca="false">(T525+U525)*V525</f>
        <v>#N/A</v>
      </c>
      <c r="F525" s="47" t="e">
        <f aca="false">(X525+Y525)*Z525</f>
        <v>#N/A</v>
      </c>
      <c r="G525" s="47" t="e">
        <f aca="false">(AB525+AC525)*AD525</f>
        <v>#N/A</v>
      </c>
      <c r="H525" s="47" t="e">
        <f aca="false">(AF525+AG525)*AH525</f>
        <v>#N/A</v>
      </c>
      <c r="I525" s="47" t="e">
        <f aca="false">(AJ525+AK525)*AL525</f>
        <v>#N/A</v>
      </c>
      <c r="J525" s="47" t="e">
        <f aca="false">(AN525+AO525)*AP525</f>
        <v>#N/A</v>
      </c>
      <c r="K525" s="47" t="e">
        <f aca="false">(AR525+AS525)*AT525</f>
        <v>#N/A</v>
      </c>
      <c r="L525" s="47" t="e">
        <f aca="false">(AV525+AW525)*AX525</f>
        <v>#N/A</v>
      </c>
      <c r="M525" s="47" t="e">
        <f aca="false">(AZ525+BA525)*BB525</f>
        <v>#N/A</v>
      </c>
      <c r="N525" s="47" t="e">
        <f aca="false">(BD525+BE525)*BF525</f>
        <v>#N/A</v>
      </c>
      <c r="O525" s="48" t="e">
        <f aca="false">(BH525+BI525)*BJ525</f>
        <v>#N/A</v>
      </c>
      <c r="P525" s="49" t="e">
        <f aca="false">MAX(E525:O525)</f>
        <v>#N/A</v>
      </c>
      <c r="Q525" s="49" t="e">
        <f aca="false">MIN(O525)</f>
        <v>#N/A</v>
      </c>
      <c r="R525" s="50" t="e">
        <f aca="false">P525-Q525</f>
        <v>#N/A</v>
      </c>
      <c r="T525" s="31" t="e">
        <f aca="false">INDEX(Curves!$A$12:$AZ$907,$BZ525,CA525)</f>
        <v>#N/A</v>
      </c>
      <c r="U525" s="31" t="e">
        <f aca="false">INDEX(Curves!$A$12:$AZ$907,$BZ525,CB525)</f>
        <v>#N/A</v>
      </c>
      <c r="V525" s="31" t="e">
        <f aca="false">INDEX(Curves!$A$12:$AZ$907,$BZ525,CC525)</f>
        <v>#N/A</v>
      </c>
      <c r="W525" s="31"/>
      <c r="X525" s="31" t="e">
        <f aca="false">INDEX(Curves!$A$12:$AZ$907,$BZ525,CE525)</f>
        <v>#N/A</v>
      </c>
      <c r="Y525" s="31" t="e">
        <f aca="false">INDEX(Curves!$A$12:$AZ$907,$BZ525,CF525)</f>
        <v>#N/A</v>
      </c>
      <c r="Z525" s="31" t="e">
        <f aca="false">INDEX(Curves!$A$12:$AZ$907,$BZ525,CG525)</f>
        <v>#N/A</v>
      </c>
      <c r="AA525" s="31"/>
      <c r="AB525" s="31" t="e">
        <f aca="false">INDEX(Curves!$A$12:$AZ$907,$BZ525,CI525)</f>
        <v>#N/A</v>
      </c>
      <c r="AC525" s="31" t="e">
        <f aca="false">INDEX(Curves!$A$12:$AZ$907,$BZ525,CJ525)</f>
        <v>#N/A</v>
      </c>
      <c r="AD525" s="31" t="e">
        <f aca="false">INDEX(Curves!$A$12:$AZ$907,$BZ525,CK525)</f>
        <v>#N/A</v>
      </c>
      <c r="AE525" s="31"/>
      <c r="AF525" s="31" t="e">
        <f aca="false">INDEX(Curves!$A$12:$AZ$907,$BZ525,CM525)</f>
        <v>#N/A</v>
      </c>
      <c r="AG525" s="31" t="e">
        <f aca="false">INDEX(Curves!$A$12:$AZ$907,$BZ525,CN525)</f>
        <v>#N/A</v>
      </c>
      <c r="AH525" s="31" t="e">
        <f aca="false">INDEX(Curves!$A$12:$AZ$907,$BZ525,CO525)</f>
        <v>#N/A</v>
      </c>
      <c r="AI525" s="31"/>
      <c r="AJ525" s="31" t="e">
        <f aca="false">INDEX(Curves!$A$12:$AZ$907,$BZ525,CQ525)</f>
        <v>#N/A</v>
      </c>
      <c r="AK525" s="31" t="e">
        <f aca="false">INDEX(Curves!$A$12:$AZ$907,$BZ525,CR525)</f>
        <v>#N/A</v>
      </c>
      <c r="AL525" s="31" t="e">
        <f aca="false">INDEX(Curves!$A$12:$AZ$907,$BZ525,CS525)</f>
        <v>#N/A</v>
      </c>
      <c r="AM525" s="31"/>
      <c r="AN525" s="31" t="e">
        <f aca="false">INDEX(Curves!$A$12:$AZ$907,$BZ525,CU525)</f>
        <v>#N/A</v>
      </c>
      <c r="AO525" s="31" t="e">
        <f aca="false">INDEX(Curves!$A$12:$AZ$907,$BZ525,CV525)</f>
        <v>#N/A</v>
      </c>
      <c r="AP525" s="31" t="e">
        <f aca="false">INDEX(Curves!$A$12:$AZ$907,$BZ525,CW525)</f>
        <v>#N/A</v>
      </c>
      <c r="AQ525" s="31"/>
      <c r="AR525" s="31" t="e">
        <f aca="false">INDEX(Curves!$A$12:$AZ$907,$BZ525,CY525)</f>
        <v>#N/A</v>
      </c>
      <c r="AS525" s="31" t="e">
        <f aca="false">INDEX(Curves!$A$12:$AZ$907,$BZ525,CZ525)</f>
        <v>#N/A</v>
      </c>
      <c r="AT525" s="31" t="e">
        <f aca="false">INDEX(Curves!$A$12:$AZ$907,$BZ525,DA525)</f>
        <v>#N/A</v>
      </c>
      <c r="AU525" s="31"/>
      <c r="AV525" s="31" t="e">
        <f aca="false">INDEX(Curves!$A$12:$AZ$907,$BZ525,DC525)</f>
        <v>#N/A</v>
      </c>
      <c r="AW525" s="31" t="e">
        <f aca="false">INDEX(Curves!$A$12:$AZ$907,$BZ525,DD525)</f>
        <v>#N/A</v>
      </c>
      <c r="AX525" s="31" t="e">
        <f aca="false">INDEX(Curves!$A$12:$AZ$907,$BZ525,DE525)</f>
        <v>#N/A</v>
      </c>
      <c r="AY525" s="31"/>
      <c r="AZ525" s="31" t="e">
        <f aca="false">INDEX(Curves!$A$12:$AZ$907,$BZ525,DG525)</f>
        <v>#N/A</v>
      </c>
      <c r="BA525" s="31" t="e">
        <f aca="false">INDEX(Curves!$A$12:$AZ$907,$BZ525,DH525)</f>
        <v>#N/A</v>
      </c>
      <c r="BB525" s="31" t="e">
        <f aca="false">INDEX(Curves!$A$12:$AZ$907,$BZ525,DI525)</f>
        <v>#N/A</v>
      </c>
      <c r="BC525" s="31"/>
      <c r="BD525" s="31" t="e">
        <f aca="false">INDEX(Curves!$A$12:$AZ$907,$BZ525,DK525)</f>
        <v>#N/A</v>
      </c>
      <c r="BE525" s="31" t="e">
        <f aca="false">INDEX(Curves!$A$12:$AZ$907,$BZ525,DL525)</f>
        <v>#N/A</v>
      </c>
      <c r="BF525" s="31" t="e">
        <f aca="false">INDEX(Curves!$A$12:$AZ$907,$BZ525,DM525)</f>
        <v>#N/A</v>
      </c>
      <c r="BG525" s="31"/>
      <c r="BH525" s="31" t="e">
        <f aca="false">INDEX(Curves!$A$12:$AZ$907,$BZ525,DO525)</f>
        <v>#N/A</v>
      </c>
      <c r="BI525" s="31" t="e">
        <f aca="false">INDEX(Curves!$A$12:$AZ$907,$BZ525,DP525)</f>
        <v>#N/A</v>
      </c>
      <c r="BJ525" s="31" t="e">
        <f aca="false">INDEX(Curves!$A$12:$AZ$907,$BZ525,DQ525)</f>
        <v>#N/A</v>
      </c>
      <c r="BK525" s="0"/>
      <c r="BL525" s="0"/>
      <c r="BT525" s="9"/>
      <c r="BU525" s="9"/>
      <c r="BV525" s="9"/>
      <c r="BZ525" s="34" t="e">
        <f aca="false">MATCH(C525,Curves!$C$12:$C$433,0)</f>
        <v>#N/A</v>
      </c>
      <c r="CA525" s="34" t="e">
        <f aca="false">MATCH(CONCATENATE("NG ",TEXT($BM525,"mmm-yyyy")),Curves!$11:$11,0)</f>
        <v>#N/A</v>
      </c>
      <c r="CB525" s="34" t="e">
        <f aca="false">MATCH(CONCATENATE("B ",TEXT($BM525,"mmm-yyyy")),Curves!$11:$11,0)</f>
        <v>#N/A</v>
      </c>
      <c r="CC525" s="34" t="e">
        <f aca="false">MATCH(CONCATENATE("DISC ",TEXT($BM525,"mmm-yyyy")),Curves!$11:$11,0)</f>
        <v>#N/A</v>
      </c>
      <c r="CD525" s="34"/>
      <c r="CE525" s="34" t="e">
        <f aca="false">MATCH(CONCATENATE("NG ",TEXT($BN525,"mmm-yyyy")),Curves!$11:$11,0)</f>
        <v>#N/A</v>
      </c>
      <c r="CF525" s="34" t="e">
        <f aca="false">MATCH(CONCATENATE("B ",TEXT($BN525,"mmm-yyyy")),Curves!$11:$11,0)</f>
        <v>#N/A</v>
      </c>
      <c r="CG525" s="34" t="e">
        <f aca="false">MATCH(CONCATENATE("DISC ",TEXT($BN525,"mmm-yyyy")),Curves!$11:$11,0)</f>
        <v>#N/A</v>
      </c>
      <c r="CH525" s="34"/>
      <c r="CI525" s="34" t="e">
        <f aca="false">MATCH(CONCATENATE("NG ",TEXT($BO525,"mmm-yyyy")),Curves!$11:$11,0)</f>
        <v>#N/A</v>
      </c>
      <c r="CJ525" s="34" t="e">
        <f aca="false">MATCH(CONCATENATE("B ",TEXT($BO525,"mmm-yyyy")),Curves!$11:$11,0)</f>
        <v>#N/A</v>
      </c>
      <c r="CK525" s="34" t="e">
        <f aca="false">MATCH(CONCATENATE("DISC ",TEXT($BO525,"mmm-yyyy")),Curves!$11:$11,0)</f>
        <v>#N/A</v>
      </c>
      <c r="CL525" s="34"/>
      <c r="CM525" s="34" t="e">
        <f aca="false">MATCH(CONCATENATE("NG ",TEXT($BP525,"mmm-yyyy")),Curves!$11:$11,0)</f>
        <v>#N/A</v>
      </c>
      <c r="CN525" s="34" t="e">
        <f aca="false">MATCH(CONCATENATE("B ",TEXT($BP525,"mmm-yyyy")),Curves!$11:$11,0)</f>
        <v>#N/A</v>
      </c>
      <c r="CO525" s="34" t="e">
        <f aca="false">MATCH(CONCATENATE("DISC ",TEXT($BP525,"mmm-yyyy")),Curves!$11:$11,0)</f>
        <v>#N/A</v>
      </c>
      <c r="CP525" s="34"/>
      <c r="CQ525" s="34" t="e">
        <f aca="false">MATCH(CONCATENATE("NG ",TEXT($BQ525,"mmm-yyyy")),Curves!$11:$11,0)</f>
        <v>#N/A</v>
      </c>
      <c r="CR525" s="34" t="e">
        <f aca="false">MATCH(CONCATENATE("B ",TEXT($BQ525,"mmm-yyyy")),Curves!$11:$11,0)</f>
        <v>#N/A</v>
      </c>
      <c r="CS525" s="34" t="e">
        <f aca="false">MATCH(CONCATENATE("DISC ",TEXT($BQ525,"mmm-yyyy")),Curves!$11:$11,0)</f>
        <v>#N/A</v>
      </c>
      <c r="CT525" s="34"/>
      <c r="CU525" s="34" t="e">
        <f aca="false">MATCH(CONCATENATE("NG ",TEXT($BR525,"mmm-yyyy")),Curves!$11:$11,0)</f>
        <v>#N/A</v>
      </c>
      <c r="CV525" s="34" t="e">
        <f aca="false">MATCH(CONCATENATE("B ",TEXT($BR525,"mmm-yyyy")),Curves!$11:$11,0)</f>
        <v>#N/A</v>
      </c>
      <c r="CW525" s="34" t="e">
        <f aca="false">MATCH(CONCATENATE("DISC ",TEXT($BR525,"mmm-yyyy")),Curves!$11:$11,0)</f>
        <v>#N/A</v>
      </c>
      <c r="CX525" s="34"/>
      <c r="CY525" s="34" t="e">
        <f aca="false">MATCH(CONCATENATE("NG ",TEXT($BS525,"mmm-yyyy")),Curves!$11:$11,0)</f>
        <v>#N/A</v>
      </c>
      <c r="CZ525" s="34" t="e">
        <f aca="false">MATCH(CONCATENATE("B ",TEXT($BS525,"mmm-yyyy")),Curves!$11:$11,0)</f>
        <v>#N/A</v>
      </c>
      <c r="DA525" s="34" t="e">
        <f aca="false">MATCH(CONCATENATE("DISC ",TEXT($BS525,"mmm-yyyy")),Curves!$11:$11,0)</f>
        <v>#N/A</v>
      </c>
      <c r="DB525" s="34"/>
      <c r="DC525" s="34" t="e">
        <f aca="false">MATCH(CONCATENATE("NG ",TEXT($BT525,"mmm-yyyy")),Curves!$11:$11,0)</f>
        <v>#N/A</v>
      </c>
      <c r="DD525" s="34" t="e">
        <f aca="false">MATCH(CONCATENATE("B ",TEXT($BT525,"mmm-yyyy")),Curves!$11:$11,0)</f>
        <v>#N/A</v>
      </c>
      <c r="DE525" s="34" t="e">
        <f aca="false">MATCH(CONCATENATE("DISC ",TEXT($BT525,"mmm-yyyy")),Curves!$11:$11,0)</f>
        <v>#N/A</v>
      </c>
      <c r="DF525" s="34"/>
      <c r="DG525" s="34" t="e">
        <f aca="false">MATCH(CONCATENATE("NG ",TEXT($BU525,"mmm-yyyy")),Curves!$11:$11,0)</f>
        <v>#N/A</v>
      </c>
      <c r="DH525" s="34" t="e">
        <f aca="false">MATCH(CONCATENATE("B ",TEXT($BU525,"mmm-yyyy")),Curves!$11:$11,0)</f>
        <v>#N/A</v>
      </c>
      <c r="DI525" s="34" t="e">
        <f aca="false">MATCH(CONCATENATE("DISC ",TEXT($BU525,"mmm-yyyy")),Curves!$11:$11,0)</f>
        <v>#N/A</v>
      </c>
      <c r="DK525" s="34" t="e">
        <f aca="false">MATCH(CONCATENATE("NG ",TEXT($BV525,"mmm-yyyy")),Curves!$11:$11,0)</f>
        <v>#N/A</v>
      </c>
      <c r="DL525" s="34" t="e">
        <f aca="false">MATCH(CONCATENATE("B ",TEXT($BV525,"mmm-yyyy")),Curves!$11:$11,0)</f>
        <v>#N/A</v>
      </c>
      <c r="DM525" s="34" t="e">
        <f aca="false">MATCH(CONCATENATE("DISC ",TEXT($BV525,"mmm-yyyy")),Curves!$11:$11,0)</f>
        <v>#N/A</v>
      </c>
      <c r="DO525" s="34" t="e">
        <f aca="false">MATCH(CONCATENATE("NG ",TEXT($BW525,"mmm-yyyy")),Curves!$11:$11,0)</f>
        <v>#N/A</v>
      </c>
      <c r="DP525" s="34" t="e">
        <f aca="false">MATCH(CONCATENATE("B ",TEXT($BW525,"mmm-yyyy")),Curves!$11:$11,0)</f>
        <v>#N/A</v>
      </c>
      <c r="DQ525" s="34" t="e">
        <f aca="false">MATCH(CONCATENATE("DISC ",TEXT($BW525,"mmm-yyyy")),Curves!$11:$11,0)</f>
        <v>#N/A</v>
      </c>
    </row>
    <row r="526" customFormat="false" ht="12.75" hidden="false" customHeight="false" outlineLevel="0" collapsed="false">
      <c r="B526" s="26" t="str">
        <f aca="false">IF(C526&lt;&gt;"",IF(C526&gt;=(WORKDAY(EOMONTH(C526,0)+1,-2)),EOMONTH(EOMONTH(C526,0)+1,0)+1,EOMONTH(C526,0)+1),"")</f>
        <v/>
      </c>
      <c r="C526" s="45" t="str">
        <f aca="false">IF(Curves!C535&lt;&gt;"",Curves!C535,"")</f>
        <v/>
      </c>
      <c r="D526" s="46"/>
      <c r="E526" s="47" t="e">
        <f aca="false">(T526+U526)*V526</f>
        <v>#N/A</v>
      </c>
      <c r="F526" s="47" t="e">
        <f aca="false">(X526+Y526)*Z526</f>
        <v>#N/A</v>
      </c>
      <c r="G526" s="47" t="e">
        <f aca="false">(AB526+AC526)*AD526</f>
        <v>#N/A</v>
      </c>
      <c r="H526" s="47" t="e">
        <f aca="false">(AF526+AG526)*AH526</f>
        <v>#N/A</v>
      </c>
      <c r="I526" s="47" t="e">
        <f aca="false">(AJ526+AK526)*AL526</f>
        <v>#N/A</v>
      </c>
      <c r="J526" s="47" t="e">
        <f aca="false">(AN526+AO526)*AP526</f>
        <v>#N/A</v>
      </c>
      <c r="K526" s="47" t="e">
        <f aca="false">(AR526+AS526)*AT526</f>
        <v>#N/A</v>
      </c>
      <c r="L526" s="47" t="e">
        <f aca="false">(AV526+AW526)*AX526</f>
        <v>#N/A</v>
      </c>
      <c r="M526" s="47" t="e">
        <f aca="false">(AZ526+BA526)*BB526</f>
        <v>#N/A</v>
      </c>
      <c r="N526" s="47" t="e">
        <f aca="false">(BD526+BE526)*BF526</f>
        <v>#N/A</v>
      </c>
      <c r="O526" s="48" t="e">
        <f aca="false">(BH526+BI526)*BJ526</f>
        <v>#N/A</v>
      </c>
      <c r="P526" s="49" t="e">
        <f aca="false">MAX(E526:O526)</f>
        <v>#N/A</v>
      </c>
      <c r="Q526" s="49" t="e">
        <f aca="false">MIN(O526)</f>
        <v>#N/A</v>
      </c>
      <c r="R526" s="50" t="e">
        <f aca="false">P526-Q526</f>
        <v>#N/A</v>
      </c>
      <c r="T526" s="31" t="e">
        <f aca="false">INDEX(Curves!$A$12:$AZ$907,$BZ526,CA526)</f>
        <v>#N/A</v>
      </c>
      <c r="U526" s="31" t="e">
        <f aca="false">INDEX(Curves!$A$12:$AZ$907,$BZ526,CB526)</f>
        <v>#N/A</v>
      </c>
      <c r="V526" s="31" t="e">
        <f aca="false">INDEX(Curves!$A$12:$AZ$907,$BZ526,CC526)</f>
        <v>#N/A</v>
      </c>
      <c r="W526" s="31"/>
      <c r="X526" s="31" t="e">
        <f aca="false">INDEX(Curves!$A$12:$AZ$907,$BZ526,CE526)</f>
        <v>#N/A</v>
      </c>
      <c r="Y526" s="31" t="e">
        <f aca="false">INDEX(Curves!$A$12:$AZ$907,$BZ526,CF526)</f>
        <v>#N/A</v>
      </c>
      <c r="Z526" s="31" t="e">
        <f aca="false">INDEX(Curves!$A$12:$AZ$907,$BZ526,CG526)</f>
        <v>#N/A</v>
      </c>
      <c r="AA526" s="31"/>
      <c r="AB526" s="31" t="e">
        <f aca="false">INDEX(Curves!$A$12:$AZ$907,$BZ526,CI526)</f>
        <v>#N/A</v>
      </c>
      <c r="AC526" s="31" t="e">
        <f aca="false">INDEX(Curves!$A$12:$AZ$907,$BZ526,CJ526)</f>
        <v>#N/A</v>
      </c>
      <c r="AD526" s="31" t="e">
        <f aca="false">INDEX(Curves!$A$12:$AZ$907,$BZ526,CK526)</f>
        <v>#N/A</v>
      </c>
      <c r="AE526" s="31"/>
      <c r="AF526" s="31" t="e">
        <f aca="false">INDEX(Curves!$A$12:$AZ$907,$BZ526,CM526)</f>
        <v>#N/A</v>
      </c>
      <c r="AG526" s="31" t="e">
        <f aca="false">INDEX(Curves!$A$12:$AZ$907,$BZ526,CN526)</f>
        <v>#N/A</v>
      </c>
      <c r="AH526" s="31" t="e">
        <f aca="false">INDEX(Curves!$A$12:$AZ$907,$BZ526,CO526)</f>
        <v>#N/A</v>
      </c>
      <c r="AI526" s="31"/>
      <c r="AJ526" s="31" t="e">
        <f aca="false">INDEX(Curves!$A$12:$AZ$907,$BZ526,CQ526)</f>
        <v>#N/A</v>
      </c>
      <c r="AK526" s="31" t="e">
        <f aca="false">INDEX(Curves!$A$12:$AZ$907,$BZ526,CR526)</f>
        <v>#N/A</v>
      </c>
      <c r="AL526" s="31" t="e">
        <f aca="false">INDEX(Curves!$A$12:$AZ$907,$BZ526,CS526)</f>
        <v>#N/A</v>
      </c>
      <c r="AM526" s="31"/>
      <c r="AN526" s="31" t="e">
        <f aca="false">INDEX(Curves!$A$12:$AZ$907,$BZ526,CU526)</f>
        <v>#N/A</v>
      </c>
      <c r="AO526" s="31" t="e">
        <f aca="false">INDEX(Curves!$A$12:$AZ$907,$BZ526,CV526)</f>
        <v>#N/A</v>
      </c>
      <c r="AP526" s="31" t="e">
        <f aca="false">INDEX(Curves!$A$12:$AZ$907,$BZ526,CW526)</f>
        <v>#N/A</v>
      </c>
      <c r="AQ526" s="31"/>
      <c r="AR526" s="31" t="e">
        <f aca="false">INDEX(Curves!$A$12:$AZ$907,$BZ526,CY526)</f>
        <v>#N/A</v>
      </c>
      <c r="AS526" s="31" t="e">
        <f aca="false">INDEX(Curves!$A$12:$AZ$907,$BZ526,CZ526)</f>
        <v>#N/A</v>
      </c>
      <c r="AT526" s="31" t="e">
        <f aca="false">INDEX(Curves!$A$12:$AZ$907,$BZ526,DA526)</f>
        <v>#N/A</v>
      </c>
      <c r="AU526" s="31"/>
      <c r="AV526" s="31" t="e">
        <f aca="false">INDEX(Curves!$A$12:$AZ$907,$BZ526,DC526)</f>
        <v>#N/A</v>
      </c>
      <c r="AW526" s="31" t="e">
        <f aca="false">INDEX(Curves!$A$12:$AZ$907,$BZ526,DD526)</f>
        <v>#N/A</v>
      </c>
      <c r="AX526" s="31" t="e">
        <f aca="false">INDEX(Curves!$A$12:$AZ$907,$BZ526,DE526)</f>
        <v>#N/A</v>
      </c>
      <c r="AY526" s="31"/>
      <c r="AZ526" s="31" t="e">
        <f aca="false">INDEX(Curves!$A$12:$AZ$907,$BZ526,DG526)</f>
        <v>#N/A</v>
      </c>
      <c r="BA526" s="31" t="e">
        <f aca="false">INDEX(Curves!$A$12:$AZ$907,$BZ526,DH526)</f>
        <v>#N/A</v>
      </c>
      <c r="BB526" s="31" t="e">
        <f aca="false">INDEX(Curves!$A$12:$AZ$907,$BZ526,DI526)</f>
        <v>#N/A</v>
      </c>
      <c r="BC526" s="31"/>
      <c r="BD526" s="31" t="e">
        <f aca="false">INDEX(Curves!$A$12:$AZ$907,$BZ526,DK526)</f>
        <v>#N/A</v>
      </c>
      <c r="BE526" s="31" t="e">
        <f aca="false">INDEX(Curves!$A$12:$AZ$907,$BZ526,DL526)</f>
        <v>#N/A</v>
      </c>
      <c r="BF526" s="31" t="e">
        <f aca="false">INDEX(Curves!$A$12:$AZ$907,$BZ526,DM526)</f>
        <v>#N/A</v>
      </c>
      <c r="BG526" s="31"/>
      <c r="BH526" s="31" t="e">
        <f aca="false">INDEX(Curves!$A$12:$AZ$907,$BZ526,DO526)</f>
        <v>#N/A</v>
      </c>
      <c r="BI526" s="31" t="e">
        <f aca="false">INDEX(Curves!$A$12:$AZ$907,$BZ526,DP526)</f>
        <v>#N/A</v>
      </c>
      <c r="BJ526" s="31" t="e">
        <f aca="false">INDEX(Curves!$A$12:$AZ$907,$BZ526,DQ526)</f>
        <v>#N/A</v>
      </c>
      <c r="BK526" s="0"/>
      <c r="BL526" s="0"/>
      <c r="BT526" s="9"/>
      <c r="BU526" s="9"/>
      <c r="BV526" s="9"/>
      <c r="BZ526" s="34" t="e">
        <f aca="false">MATCH(C526,Curves!$C$12:$C$433,0)</f>
        <v>#N/A</v>
      </c>
      <c r="CA526" s="34" t="e">
        <f aca="false">MATCH(CONCATENATE("NG ",TEXT($BM526,"mmm-yyyy")),Curves!$11:$11,0)</f>
        <v>#N/A</v>
      </c>
      <c r="CB526" s="34" t="e">
        <f aca="false">MATCH(CONCATENATE("B ",TEXT($BM526,"mmm-yyyy")),Curves!$11:$11,0)</f>
        <v>#N/A</v>
      </c>
      <c r="CC526" s="34" t="e">
        <f aca="false">MATCH(CONCATENATE("DISC ",TEXT($BM526,"mmm-yyyy")),Curves!$11:$11,0)</f>
        <v>#N/A</v>
      </c>
      <c r="CD526" s="34"/>
      <c r="CE526" s="34" t="e">
        <f aca="false">MATCH(CONCATENATE("NG ",TEXT($BN526,"mmm-yyyy")),Curves!$11:$11,0)</f>
        <v>#N/A</v>
      </c>
      <c r="CF526" s="34" t="e">
        <f aca="false">MATCH(CONCATENATE("B ",TEXT($BN526,"mmm-yyyy")),Curves!$11:$11,0)</f>
        <v>#N/A</v>
      </c>
      <c r="CG526" s="34" t="e">
        <f aca="false">MATCH(CONCATENATE("DISC ",TEXT($BN526,"mmm-yyyy")),Curves!$11:$11,0)</f>
        <v>#N/A</v>
      </c>
      <c r="CH526" s="34"/>
      <c r="CI526" s="34" t="e">
        <f aca="false">MATCH(CONCATENATE("NG ",TEXT($BO526,"mmm-yyyy")),Curves!$11:$11,0)</f>
        <v>#N/A</v>
      </c>
      <c r="CJ526" s="34" t="e">
        <f aca="false">MATCH(CONCATENATE("B ",TEXT($BO526,"mmm-yyyy")),Curves!$11:$11,0)</f>
        <v>#N/A</v>
      </c>
      <c r="CK526" s="34" t="e">
        <f aca="false">MATCH(CONCATENATE("DISC ",TEXT($BO526,"mmm-yyyy")),Curves!$11:$11,0)</f>
        <v>#N/A</v>
      </c>
      <c r="CL526" s="34"/>
      <c r="CM526" s="34" t="e">
        <f aca="false">MATCH(CONCATENATE("NG ",TEXT($BP526,"mmm-yyyy")),Curves!$11:$11,0)</f>
        <v>#N/A</v>
      </c>
      <c r="CN526" s="34" t="e">
        <f aca="false">MATCH(CONCATENATE("B ",TEXT($BP526,"mmm-yyyy")),Curves!$11:$11,0)</f>
        <v>#N/A</v>
      </c>
      <c r="CO526" s="34" t="e">
        <f aca="false">MATCH(CONCATENATE("DISC ",TEXT($BP526,"mmm-yyyy")),Curves!$11:$11,0)</f>
        <v>#N/A</v>
      </c>
      <c r="CP526" s="34"/>
      <c r="CQ526" s="34" t="e">
        <f aca="false">MATCH(CONCATENATE("NG ",TEXT($BQ526,"mmm-yyyy")),Curves!$11:$11,0)</f>
        <v>#N/A</v>
      </c>
      <c r="CR526" s="34" t="e">
        <f aca="false">MATCH(CONCATENATE("B ",TEXT($BQ526,"mmm-yyyy")),Curves!$11:$11,0)</f>
        <v>#N/A</v>
      </c>
      <c r="CS526" s="34" t="e">
        <f aca="false">MATCH(CONCATENATE("DISC ",TEXT($BQ526,"mmm-yyyy")),Curves!$11:$11,0)</f>
        <v>#N/A</v>
      </c>
      <c r="CT526" s="34"/>
      <c r="CU526" s="34" t="e">
        <f aca="false">MATCH(CONCATENATE("NG ",TEXT($BR526,"mmm-yyyy")),Curves!$11:$11,0)</f>
        <v>#N/A</v>
      </c>
      <c r="CV526" s="34" t="e">
        <f aca="false">MATCH(CONCATENATE("B ",TEXT($BR526,"mmm-yyyy")),Curves!$11:$11,0)</f>
        <v>#N/A</v>
      </c>
      <c r="CW526" s="34" t="e">
        <f aca="false">MATCH(CONCATENATE("DISC ",TEXT($BR526,"mmm-yyyy")),Curves!$11:$11,0)</f>
        <v>#N/A</v>
      </c>
      <c r="CX526" s="34"/>
      <c r="CY526" s="34" t="e">
        <f aca="false">MATCH(CONCATENATE("NG ",TEXT($BS526,"mmm-yyyy")),Curves!$11:$11,0)</f>
        <v>#N/A</v>
      </c>
      <c r="CZ526" s="34" t="e">
        <f aca="false">MATCH(CONCATENATE("B ",TEXT($BS526,"mmm-yyyy")),Curves!$11:$11,0)</f>
        <v>#N/A</v>
      </c>
      <c r="DA526" s="34" t="e">
        <f aca="false">MATCH(CONCATENATE("DISC ",TEXT($BS526,"mmm-yyyy")),Curves!$11:$11,0)</f>
        <v>#N/A</v>
      </c>
      <c r="DB526" s="34"/>
      <c r="DC526" s="34" t="e">
        <f aca="false">MATCH(CONCATENATE("NG ",TEXT($BT526,"mmm-yyyy")),Curves!$11:$11,0)</f>
        <v>#N/A</v>
      </c>
      <c r="DD526" s="34" t="e">
        <f aca="false">MATCH(CONCATENATE("B ",TEXT($BT526,"mmm-yyyy")),Curves!$11:$11,0)</f>
        <v>#N/A</v>
      </c>
      <c r="DE526" s="34" t="e">
        <f aca="false">MATCH(CONCATENATE("DISC ",TEXT($BT526,"mmm-yyyy")),Curves!$11:$11,0)</f>
        <v>#N/A</v>
      </c>
      <c r="DF526" s="34"/>
      <c r="DG526" s="34" t="e">
        <f aca="false">MATCH(CONCATENATE("NG ",TEXT($BU526,"mmm-yyyy")),Curves!$11:$11,0)</f>
        <v>#N/A</v>
      </c>
      <c r="DH526" s="34" t="e">
        <f aca="false">MATCH(CONCATENATE("B ",TEXT($BU526,"mmm-yyyy")),Curves!$11:$11,0)</f>
        <v>#N/A</v>
      </c>
      <c r="DI526" s="34" t="e">
        <f aca="false">MATCH(CONCATENATE("DISC ",TEXT($BU526,"mmm-yyyy")),Curves!$11:$11,0)</f>
        <v>#N/A</v>
      </c>
      <c r="DK526" s="34" t="e">
        <f aca="false">MATCH(CONCATENATE("NG ",TEXT($BV526,"mmm-yyyy")),Curves!$11:$11,0)</f>
        <v>#N/A</v>
      </c>
      <c r="DL526" s="34" t="e">
        <f aca="false">MATCH(CONCATENATE("B ",TEXT($BV526,"mmm-yyyy")),Curves!$11:$11,0)</f>
        <v>#N/A</v>
      </c>
      <c r="DM526" s="34" t="e">
        <f aca="false">MATCH(CONCATENATE("DISC ",TEXT($BV526,"mmm-yyyy")),Curves!$11:$11,0)</f>
        <v>#N/A</v>
      </c>
      <c r="DO526" s="34" t="e">
        <f aca="false">MATCH(CONCATENATE("NG ",TEXT($BW526,"mmm-yyyy")),Curves!$11:$11,0)</f>
        <v>#N/A</v>
      </c>
      <c r="DP526" s="34" t="e">
        <f aca="false">MATCH(CONCATENATE("B ",TEXT($BW526,"mmm-yyyy")),Curves!$11:$11,0)</f>
        <v>#N/A</v>
      </c>
      <c r="DQ526" s="34" t="e">
        <f aca="false">MATCH(CONCATENATE("DISC ",TEXT($BW526,"mmm-yyyy")),Curves!$11:$11,0)</f>
        <v>#N/A</v>
      </c>
    </row>
    <row r="527" customFormat="false" ht="12.75" hidden="false" customHeight="false" outlineLevel="0" collapsed="false">
      <c r="B527" s="26" t="str">
        <f aca="false">IF(C527&lt;&gt;"",IF(C527&gt;=(WORKDAY(EOMONTH(C527,0)+1,-2)),EOMONTH(EOMONTH(C527,0)+1,0)+1,EOMONTH(C527,0)+1),"")</f>
        <v/>
      </c>
      <c r="C527" s="45" t="str">
        <f aca="false">IF(Curves!C536&lt;&gt;"",Curves!C536,"")</f>
        <v/>
      </c>
      <c r="D527" s="46"/>
      <c r="E527" s="47" t="e">
        <f aca="false">(T527+U527)*V527</f>
        <v>#N/A</v>
      </c>
      <c r="F527" s="47" t="e">
        <f aca="false">(X527+Y527)*Z527</f>
        <v>#N/A</v>
      </c>
      <c r="G527" s="47" t="e">
        <f aca="false">(AB527+AC527)*AD527</f>
        <v>#N/A</v>
      </c>
      <c r="H527" s="47" t="e">
        <f aca="false">(AF527+AG527)*AH527</f>
        <v>#N/A</v>
      </c>
      <c r="I527" s="47" t="e">
        <f aca="false">(AJ527+AK527)*AL527</f>
        <v>#N/A</v>
      </c>
      <c r="J527" s="47" t="e">
        <f aca="false">(AN527+AO527)*AP527</f>
        <v>#N/A</v>
      </c>
      <c r="K527" s="47" t="e">
        <f aca="false">(AR527+AS527)*AT527</f>
        <v>#N/A</v>
      </c>
      <c r="L527" s="47" t="e">
        <f aca="false">(AV527+AW527)*AX527</f>
        <v>#N/A</v>
      </c>
      <c r="M527" s="47" t="e">
        <f aca="false">(AZ527+BA527)*BB527</f>
        <v>#N/A</v>
      </c>
      <c r="N527" s="47" t="e">
        <f aca="false">(BD527+BE527)*BF527</f>
        <v>#N/A</v>
      </c>
      <c r="O527" s="48" t="e">
        <f aca="false">(BH527+BI527)*BJ527</f>
        <v>#N/A</v>
      </c>
      <c r="P527" s="49" t="e">
        <f aca="false">MAX(E527:O527)</f>
        <v>#N/A</v>
      </c>
      <c r="Q527" s="49" t="e">
        <f aca="false">MIN(O527)</f>
        <v>#N/A</v>
      </c>
      <c r="R527" s="50" t="e">
        <f aca="false">P527-Q527</f>
        <v>#N/A</v>
      </c>
      <c r="T527" s="31" t="e">
        <f aca="false">INDEX(Curves!$A$12:$AZ$907,$BZ527,CA527)</f>
        <v>#N/A</v>
      </c>
      <c r="U527" s="31" t="e">
        <f aca="false">INDEX(Curves!$A$12:$AZ$907,$BZ527,CB527)</f>
        <v>#N/A</v>
      </c>
      <c r="V527" s="31" t="e">
        <f aca="false">INDEX(Curves!$A$12:$AZ$907,$BZ527,CC527)</f>
        <v>#N/A</v>
      </c>
      <c r="W527" s="31"/>
      <c r="X527" s="31" t="e">
        <f aca="false">INDEX(Curves!$A$12:$AZ$907,$BZ527,CE527)</f>
        <v>#N/A</v>
      </c>
      <c r="Y527" s="31" t="e">
        <f aca="false">INDEX(Curves!$A$12:$AZ$907,$BZ527,CF527)</f>
        <v>#N/A</v>
      </c>
      <c r="Z527" s="31" t="e">
        <f aca="false">INDEX(Curves!$A$12:$AZ$907,$BZ527,CG527)</f>
        <v>#N/A</v>
      </c>
      <c r="AA527" s="31"/>
      <c r="AB527" s="31" t="e">
        <f aca="false">INDEX(Curves!$A$12:$AZ$907,$BZ527,CI527)</f>
        <v>#N/A</v>
      </c>
      <c r="AC527" s="31" t="e">
        <f aca="false">INDEX(Curves!$A$12:$AZ$907,$BZ527,CJ527)</f>
        <v>#N/A</v>
      </c>
      <c r="AD527" s="31" t="e">
        <f aca="false">INDEX(Curves!$A$12:$AZ$907,$BZ527,CK527)</f>
        <v>#N/A</v>
      </c>
      <c r="AE527" s="31"/>
      <c r="AF527" s="31" t="e">
        <f aca="false">INDEX(Curves!$A$12:$AZ$907,$BZ527,CM527)</f>
        <v>#N/A</v>
      </c>
      <c r="AG527" s="31" t="e">
        <f aca="false">INDEX(Curves!$A$12:$AZ$907,$BZ527,CN527)</f>
        <v>#N/A</v>
      </c>
      <c r="AH527" s="31" t="e">
        <f aca="false">INDEX(Curves!$A$12:$AZ$907,$BZ527,CO527)</f>
        <v>#N/A</v>
      </c>
      <c r="AI527" s="31"/>
      <c r="AJ527" s="31" t="e">
        <f aca="false">INDEX(Curves!$A$12:$AZ$907,$BZ527,CQ527)</f>
        <v>#N/A</v>
      </c>
      <c r="AK527" s="31" t="e">
        <f aca="false">INDEX(Curves!$A$12:$AZ$907,$BZ527,CR527)</f>
        <v>#N/A</v>
      </c>
      <c r="AL527" s="31" t="e">
        <f aca="false">INDEX(Curves!$A$12:$AZ$907,$BZ527,CS527)</f>
        <v>#N/A</v>
      </c>
      <c r="AM527" s="31"/>
      <c r="AN527" s="31" t="e">
        <f aca="false">INDEX(Curves!$A$12:$AZ$907,$BZ527,CU527)</f>
        <v>#N/A</v>
      </c>
      <c r="AO527" s="31" t="e">
        <f aca="false">INDEX(Curves!$A$12:$AZ$907,$BZ527,CV527)</f>
        <v>#N/A</v>
      </c>
      <c r="AP527" s="31" t="e">
        <f aca="false">INDEX(Curves!$A$12:$AZ$907,$BZ527,CW527)</f>
        <v>#N/A</v>
      </c>
      <c r="AQ527" s="31"/>
      <c r="AR527" s="31" t="e">
        <f aca="false">INDEX(Curves!$A$12:$AZ$907,$BZ527,CY527)</f>
        <v>#N/A</v>
      </c>
      <c r="AS527" s="31" t="e">
        <f aca="false">INDEX(Curves!$A$12:$AZ$907,$BZ527,CZ527)</f>
        <v>#N/A</v>
      </c>
      <c r="AT527" s="31" t="e">
        <f aca="false">INDEX(Curves!$A$12:$AZ$907,$BZ527,DA527)</f>
        <v>#N/A</v>
      </c>
      <c r="AU527" s="31"/>
      <c r="AV527" s="31" t="e">
        <f aca="false">INDEX(Curves!$A$12:$AZ$907,$BZ527,DC527)</f>
        <v>#N/A</v>
      </c>
      <c r="AW527" s="31" t="e">
        <f aca="false">INDEX(Curves!$A$12:$AZ$907,$BZ527,DD527)</f>
        <v>#N/A</v>
      </c>
      <c r="AX527" s="31" t="e">
        <f aca="false">INDEX(Curves!$A$12:$AZ$907,$BZ527,DE527)</f>
        <v>#N/A</v>
      </c>
      <c r="AY527" s="31"/>
      <c r="AZ527" s="31" t="e">
        <f aca="false">INDEX(Curves!$A$12:$AZ$907,$BZ527,DG527)</f>
        <v>#N/A</v>
      </c>
      <c r="BA527" s="31" t="e">
        <f aca="false">INDEX(Curves!$A$12:$AZ$907,$BZ527,DH527)</f>
        <v>#N/A</v>
      </c>
      <c r="BB527" s="31" t="e">
        <f aca="false">INDEX(Curves!$A$12:$AZ$907,$BZ527,DI527)</f>
        <v>#N/A</v>
      </c>
      <c r="BC527" s="31"/>
      <c r="BD527" s="31" t="e">
        <f aca="false">INDEX(Curves!$A$12:$AZ$907,$BZ527,DK527)</f>
        <v>#N/A</v>
      </c>
      <c r="BE527" s="31" t="e">
        <f aca="false">INDEX(Curves!$A$12:$AZ$907,$BZ527,DL527)</f>
        <v>#N/A</v>
      </c>
      <c r="BF527" s="31" t="e">
        <f aca="false">INDEX(Curves!$A$12:$AZ$907,$BZ527,DM527)</f>
        <v>#N/A</v>
      </c>
      <c r="BG527" s="31"/>
      <c r="BH527" s="31" t="e">
        <f aca="false">INDEX(Curves!$A$12:$AZ$907,$BZ527,DO527)</f>
        <v>#N/A</v>
      </c>
      <c r="BI527" s="31" t="e">
        <f aca="false">INDEX(Curves!$A$12:$AZ$907,$BZ527,DP527)</f>
        <v>#N/A</v>
      </c>
      <c r="BJ527" s="31" t="e">
        <f aca="false">INDEX(Curves!$A$12:$AZ$907,$BZ527,DQ527)</f>
        <v>#N/A</v>
      </c>
      <c r="BK527" s="0"/>
      <c r="BL527" s="0"/>
      <c r="BT527" s="9"/>
      <c r="BU527" s="9"/>
      <c r="BV527" s="9"/>
      <c r="BZ527" s="34" t="e">
        <f aca="false">MATCH(C527,Curves!$C$12:$C$433,0)</f>
        <v>#N/A</v>
      </c>
      <c r="CA527" s="34" t="e">
        <f aca="false">MATCH(CONCATENATE("NG ",TEXT($BM527,"mmm-yyyy")),Curves!$11:$11,0)</f>
        <v>#N/A</v>
      </c>
      <c r="CB527" s="34" t="e">
        <f aca="false">MATCH(CONCATENATE("B ",TEXT($BM527,"mmm-yyyy")),Curves!$11:$11,0)</f>
        <v>#N/A</v>
      </c>
      <c r="CC527" s="34" t="e">
        <f aca="false">MATCH(CONCATENATE("DISC ",TEXT($BM527,"mmm-yyyy")),Curves!$11:$11,0)</f>
        <v>#N/A</v>
      </c>
      <c r="CD527" s="34"/>
      <c r="CE527" s="34" t="e">
        <f aca="false">MATCH(CONCATENATE("NG ",TEXT($BN527,"mmm-yyyy")),Curves!$11:$11,0)</f>
        <v>#N/A</v>
      </c>
      <c r="CF527" s="34" t="e">
        <f aca="false">MATCH(CONCATENATE("B ",TEXT($BN527,"mmm-yyyy")),Curves!$11:$11,0)</f>
        <v>#N/A</v>
      </c>
      <c r="CG527" s="34" t="e">
        <f aca="false">MATCH(CONCATENATE("DISC ",TEXT($BN527,"mmm-yyyy")),Curves!$11:$11,0)</f>
        <v>#N/A</v>
      </c>
      <c r="CH527" s="34"/>
      <c r="CI527" s="34" t="e">
        <f aca="false">MATCH(CONCATENATE("NG ",TEXT($BO527,"mmm-yyyy")),Curves!$11:$11,0)</f>
        <v>#N/A</v>
      </c>
      <c r="CJ527" s="34" t="e">
        <f aca="false">MATCH(CONCATENATE("B ",TEXT($BO527,"mmm-yyyy")),Curves!$11:$11,0)</f>
        <v>#N/A</v>
      </c>
      <c r="CK527" s="34" t="e">
        <f aca="false">MATCH(CONCATENATE("DISC ",TEXT($BO527,"mmm-yyyy")),Curves!$11:$11,0)</f>
        <v>#N/A</v>
      </c>
      <c r="CL527" s="34"/>
      <c r="CM527" s="34" t="e">
        <f aca="false">MATCH(CONCATENATE("NG ",TEXT($BP527,"mmm-yyyy")),Curves!$11:$11,0)</f>
        <v>#N/A</v>
      </c>
      <c r="CN527" s="34" t="e">
        <f aca="false">MATCH(CONCATENATE("B ",TEXT($BP527,"mmm-yyyy")),Curves!$11:$11,0)</f>
        <v>#N/A</v>
      </c>
      <c r="CO527" s="34" t="e">
        <f aca="false">MATCH(CONCATENATE("DISC ",TEXT($BP527,"mmm-yyyy")),Curves!$11:$11,0)</f>
        <v>#N/A</v>
      </c>
      <c r="CP527" s="34"/>
      <c r="CQ527" s="34" t="e">
        <f aca="false">MATCH(CONCATENATE("NG ",TEXT($BQ527,"mmm-yyyy")),Curves!$11:$11,0)</f>
        <v>#N/A</v>
      </c>
      <c r="CR527" s="34" t="e">
        <f aca="false">MATCH(CONCATENATE("B ",TEXT($BQ527,"mmm-yyyy")),Curves!$11:$11,0)</f>
        <v>#N/A</v>
      </c>
      <c r="CS527" s="34" t="e">
        <f aca="false">MATCH(CONCATENATE("DISC ",TEXT($BQ527,"mmm-yyyy")),Curves!$11:$11,0)</f>
        <v>#N/A</v>
      </c>
      <c r="CT527" s="34"/>
      <c r="CU527" s="34" t="e">
        <f aca="false">MATCH(CONCATENATE("NG ",TEXT($BR527,"mmm-yyyy")),Curves!$11:$11,0)</f>
        <v>#N/A</v>
      </c>
      <c r="CV527" s="34" t="e">
        <f aca="false">MATCH(CONCATENATE("B ",TEXT($BR527,"mmm-yyyy")),Curves!$11:$11,0)</f>
        <v>#N/A</v>
      </c>
      <c r="CW527" s="34" t="e">
        <f aca="false">MATCH(CONCATENATE("DISC ",TEXT($BR527,"mmm-yyyy")),Curves!$11:$11,0)</f>
        <v>#N/A</v>
      </c>
      <c r="CX527" s="34"/>
      <c r="CY527" s="34" t="e">
        <f aca="false">MATCH(CONCATENATE("NG ",TEXT($BS527,"mmm-yyyy")),Curves!$11:$11,0)</f>
        <v>#N/A</v>
      </c>
      <c r="CZ527" s="34" t="e">
        <f aca="false">MATCH(CONCATENATE("B ",TEXT($BS527,"mmm-yyyy")),Curves!$11:$11,0)</f>
        <v>#N/A</v>
      </c>
      <c r="DA527" s="34" t="e">
        <f aca="false">MATCH(CONCATENATE("DISC ",TEXT($BS527,"mmm-yyyy")),Curves!$11:$11,0)</f>
        <v>#N/A</v>
      </c>
      <c r="DB527" s="34"/>
      <c r="DC527" s="34" t="e">
        <f aca="false">MATCH(CONCATENATE("NG ",TEXT($BT527,"mmm-yyyy")),Curves!$11:$11,0)</f>
        <v>#N/A</v>
      </c>
      <c r="DD527" s="34" t="e">
        <f aca="false">MATCH(CONCATENATE("B ",TEXT($BT527,"mmm-yyyy")),Curves!$11:$11,0)</f>
        <v>#N/A</v>
      </c>
      <c r="DE527" s="34" t="e">
        <f aca="false">MATCH(CONCATENATE("DISC ",TEXT($BT527,"mmm-yyyy")),Curves!$11:$11,0)</f>
        <v>#N/A</v>
      </c>
      <c r="DF527" s="34"/>
      <c r="DG527" s="34" t="e">
        <f aca="false">MATCH(CONCATENATE("NG ",TEXT($BU527,"mmm-yyyy")),Curves!$11:$11,0)</f>
        <v>#N/A</v>
      </c>
      <c r="DH527" s="34" t="e">
        <f aca="false">MATCH(CONCATENATE("B ",TEXT($BU527,"mmm-yyyy")),Curves!$11:$11,0)</f>
        <v>#N/A</v>
      </c>
      <c r="DI527" s="34" t="e">
        <f aca="false">MATCH(CONCATENATE("DISC ",TEXT($BU527,"mmm-yyyy")),Curves!$11:$11,0)</f>
        <v>#N/A</v>
      </c>
      <c r="DK527" s="34" t="e">
        <f aca="false">MATCH(CONCATENATE("NG ",TEXT($BV527,"mmm-yyyy")),Curves!$11:$11,0)</f>
        <v>#N/A</v>
      </c>
      <c r="DL527" s="34" t="e">
        <f aca="false">MATCH(CONCATENATE("B ",TEXT($BV527,"mmm-yyyy")),Curves!$11:$11,0)</f>
        <v>#N/A</v>
      </c>
      <c r="DM527" s="34" t="e">
        <f aca="false">MATCH(CONCATENATE("DISC ",TEXT($BV527,"mmm-yyyy")),Curves!$11:$11,0)</f>
        <v>#N/A</v>
      </c>
      <c r="DO527" s="34" t="e">
        <f aca="false">MATCH(CONCATENATE("NG ",TEXT($BW527,"mmm-yyyy")),Curves!$11:$11,0)</f>
        <v>#N/A</v>
      </c>
      <c r="DP527" s="34" t="e">
        <f aca="false">MATCH(CONCATENATE("B ",TEXT($BW527,"mmm-yyyy")),Curves!$11:$11,0)</f>
        <v>#N/A</v>
      </c>
      <c r="DQ527" s="34" t="e">
        <f aca="false">MATCH(CONCATENATE("DISC ",TEXT($BW527,"mmm-yyyy")),Curves!$11:$11,0)</f>
        <v>#N/A</v>
      </c>
    </row>
    <row r="528" customFormat="false" ht="12.75" hidden="false" customHeight="false" outlineLevel="0" collapsed="false">
      <c r="B528" s="26" t="str">
        <f aca="false">IF(C528&lt;&gt;"",IF(C528&gt;=(WORKDAY(EOMONTH(C528,0)+1,-2)),EOMONTH(EOMONTH(C528,0)+1,0)+1,EOMONTH(C528,0)+1),"")</f>
        <v/>
      </c>
      <c r="C528" s="45" t="str">
        <f aca="false">IF(Curves!C537&lt;&gt;"",Curves!C537,"")</f>
        <v/>
      </c>
      <c r="D528" s="46"/>
      <c r="E528" s="47" t="e">
        <f aca="false">(T528+U528)*V528</f>
        <v>#N/A</v>
      </c>
      <c r="F528" s="47" t="e">
        <f aca="false">(X528+Y528)*Z528</f>
        <v>#N/A</v>
      </c>
      <c r="G528" s="47" t="e">
        <f aca="false">(AB528+AC528)*AD528</f>
        <v>#N/A</v>
      </c>
      <c r="H528" s="47" t="e">
        <f aca="false">(AF528+AG528)*AH528</f>
        <v>#N/A</v>
      </c>
      <c r="I528" s="47" t="e">
        <f aca="false">(AJ528+AK528)*AL528</f>
        <v>#N/A</v>
      </c>
      <c r="J528" s="47" t="e">
        <f aca="false">(AN528+AO528)*AP528</f>
        <v>#N/A</v>
      </c>
      <c r="K528" s="47" t="e">
        <f aca="false">(AR528+AS528)*AT528</f>
        <v>#N/A</v>
      </c>
      <c r="L528" s="47" t="e">
        <f aca="false">(AV528+AW528)*AX528</f>
        <v>#N/A</v>
      </c>
      <c r="M528" s="47" t="e">
        <f aca="false">(AZ528+BA528)*BB528</f>
        <v>#N/A</v>
      </c>
      <c r="N528" s="47" t="e">
        <f aca="false">(BD528+BE528)*BF528</f>
        <v>#N/A</v>
      </c>
      <c r="O528" s="48" t="e">
        <f aca="false">(BH528+BI528)*BJ528</f>
        <v>#N/A</v>
      </c>
      <c r="P528" s="49" t="e">
        <f aca="false">MAX(E528:O528)</f>
        <v>#N/A</v>
      </c>
      <c r="Q528" s="49" t="e">
        <f aca="false">MIN(O528)</f>
        <v>#N/A</v>
      </c>
      <c r="R528" s="50" t="e">
        <f aca="false">P528-Q528</f>
        <v>#N/A</v>
      </c>
      <c r="T528" s="31" t="e">
        <f aca="false">INDEX(Curves!$A$12:$AZ$907,$BZ528,CA528)</f>
        <v>#N/A</v>
      </c>
      <c r="U528" s="31" t="e">
        <f aca="false">INDEX(Curves!$A$12:$AZ$907,$BZ528,CB528)</f>
        <v>#N/A</v>
      </c>
      <c r="V528" s="31" t="e">
        <f aca="false">INDEX(Curves!$A$12:$AZ$907,$BZ528,CC528)</f>
        <v>#N/A</v>
      </c>
      <c r="W528" s="31"/>
      <c r="X528" s="31" t="e">
        <f aca="false">INDEX(Curves!$A$12:$AZ$907,$BZ528,CE528)</f>
        <v>#N/A</v>
      </c>
      <c r="Y528" s="31" t="e">
        <f aca="false">INDEX(Curves!$A$12:$AZ$907,$BZ528,CF528)</f>
        <v>#N/A</v>
      </c>
      <c r="Z528" s="31" t="e">
        <f aca="false">INDEX(Curves!$A$12:$AZ$907,$BZ528,CG528)</f>
        <v>#N/A</v>
      </c>
      <c r="AA528" s="31"/>
      <c r="AB528" s="31" t="e">
        <f aca="false">INDEX(Curves!$A$12:$AZ$907,$BZ528,CI528)</f>
        <v>#N/A</v>
      </c>
      <c r="AC528" s="31" t="e">
        <f aca="false">INDEX(Curves!$A$12:$AZ$907,$BZ528,CJ528)</f>
        <v>#N/A</v>
      </c>
      <c r="AD528" s="31" t="e">
        <f aca="false">INDEX(Curves!$A$12:$AZ$907,$BZ528,CK528)</f>
        <v>#N/A</v>
      </c>
      <c r="AE528" s="31"/>
      <c r="AF528" s="31" t="e">
        <f aca="false">INDEX(Curves!$A$12:$AZ$907,$BZ528,CM528)</f>
        <v>#N/A</v>
      </c>
      <c r="AG528" s="31" t="e">
        <f aca="false">INDEX(Curves!$A$12:$AZ$907,$BZ528,CN528)</f>
        <v>#N/A</v>
      </c>
      <c r="AH528" s="31" t="e">
        <f aca="false">INDEX(Curves!$A$12:$AZ$907,$BZ528,CO528)</f>
        <v>#N/A</v>
      </c>
      <c r="AI528" s="31"/>
      <c r="AJ528" s="31" t="e">
        <f aca="false">INDEX(Curves!$A$12:$AZ$907,$BZ528,CQ528)</f>
        <v>#N/A</v>
      </c>
      <c r="AK528" s="31" t="e">
        <f aca="false">INDEX(Curves!$A$12:$AZ$907,$BZ528,CR528)</f>
        <v>#N/A</v>
      </c>
      <c r="AL528" s="31" t="e">
        <f aca="false">INDEX(Curves!$A$12:$AZ$907,$BZ528,CS528)</f>
        <v>#N/A</v>
      </c>
      <c r="AM528" s="31"/>
      <c r="AN528" s="31" t="e">
        <f aca="false">INDEX(Curves!$A$12:$AZ$907,$BZ528,CU528)</f>
        <v>#N/A</v>
      </c>
      <c r="AO528" s="31" t="e">
        <f aca="false">INDEX(Curves!$A$12:$AZ$907,$BZ528,CV528)</f>
        <v>#N/A</v>
      </c>
      <c r="AP528" s="31" t="e">
        <f aca="false">INDEX(Curves!$A$12:$AZ$907,$BZ528,CW528)</f>
        <v>#N/A</v>
      </c>
      <c r="AQ528" s="31"/>
      <c r="AR528" s="31" t="e">
        <f aca="false">INDEX(Curves!$A$12:$AZ$907,$BZ528,CY528)</f>
        <v>#N/A</v>
      </c>
      <c r="AS528" s="31" t="e">
        <f aca="false">INDEX(Curves!$A$12:$AZ$907,$BZ528,CZ528)</f>
        <v>#N/A</v>
      </c>
      <c r="AT528" s="31" t="e">
        <f aca="false">INDEX(Curves!$A$12:$AZ$907,$BZ528,DA528)</f>
        <v>#N/A</v>
      </c>
      <c r="AU528" s="31"/>
      <c r="AV528" s="31" t="e">
        <f aca="false">INDEX(Curves!$A$12:$AZ$907,$BZ528,DC528)</f>
        <v>#N/A</v>
      </c>
      <c r="AW528" s="31" t="e">
        <f aca="false">INDEX(Curves!$A$12:$AZ$907,$BZ528,DD528)</f>
        <v>#N/A</v>
      </c>
      <c r="AX528" s="31" t="e">
        <f aca="false">INDEX(Curves!$A$12:$AZ$907,$BZ528,DE528)</f>
        <v>#N/A</v>
      </c>
      <c r="AY528" s="31"/>
      <c r="AZ528" s="31" t="e">
        <f aca="false">INDEX(Curves!$A$12:$AZ$907,$BZ528,DG528)</f>
        <v>#N/A</v>
      </c>
      <c r="BA528" s="31" t="e">
        <f aca="false">INDEX(Curves!$A$12:$AZ$907,$BZ528,DH528)</f>
        <v>#N/A</v>
      </c>
      <c r="BB528" s="31" t="e">
        <f aca="false">INDEX(Curves!$A$12:$AZ$907,$BZ528,DI528)</f>
        <v>#N/A</v>
      </c>
      <c r="BC528" s="31"/>
      <c r="BD528" s="31" t="e">
        <f aca="false">INDEX(Curves!$A$12:$AZ$907,$BZ528,DK528)</f>
        <v>#N/A</v>
      </c>
      <c r="BE528" s="31" t="e">
        <f aca="false">INDEX(Curves!$A$12:$AZ$907,$BZ528,DL528)</f>
        <v>#N/A</v>
      </c>
      <c r="BF528" s="31" t="e">
        <f aca="false">INDEX(Curves!$A$12:$AZ$907,$BZ528,DM528)</f>
        <v>#N/A</v>
      </c>
      <c r="BG528" s="31"/>
      <c r="BH528" s="31" t="e">
        <f aca="false">INDEX(Curves!$A$12:$AZ$907,$BZ528,DO528)</f>
        <v>#N/A</v>
      </c>
      <c r="BI528" s="31" t="e">
        <f aca="false">INDEX(Curves!$A$12:$AZ$907,$BZ528,DP528)</f>
        <v>#N/A</v>
      </c>
      <c r="BJ528" s="31" t="e">
        <f aca="false">INDEX(Curves!$A$12:$AZ$907,$BZ528,DQ528)</f>
        <v>#N/A</v>
      </c>
      <c r="BK528" s="0"/>
      <c r="BL528" s="0"/>
      <c r="BT528" s="9"/>
      <c r="BU528" s="9"/>
      <c r="BV528" s="9"/>
      <c r="BZ528" s="34" t="e">
        <f aca="false">MATCH(C528,Curves!$C$12:$C$433,0)</f>
        <v>#N/A</v>
      </c>
      <c r="CA528" s="34" t="e">
        <f aca="false">MATCH(CONCATENATE("NG ",TEXT($BM528,"mmm-yyyy")),Curves!$11:$11,0)</f>
        <v>#N/A</v>
      </c>
      <c r="CB528" s="34" t="e">
        <f aca="false">MATCH(CONCATENATE("B ",TEXT($BM528,"mmm-yyyy")),Curves!$11:$11,0)</f>
        <v>#N/A</v>
      </c>
      <c r="CC528" s="34" t="e">
        <f aca="false">MATCH(CONCATENATE("DISC ",TEXT($BM528,"mmm-yyyy")),Curves!$11:$11,0)</f>
        <v>#N/A</v>
      </c>
      <c r="CD528" s="34"/>
      <c r="CE528" s="34" t="e">
        <f aca="false">MATCH(CONCATENATE("NG ",TEXT($BN528,"mmm-yyyy")),Curves!$11:$11,0)</f>
        <v>#N/A</v>
      </c>
      <c r="CF528" s="34" t="e">
        <f aca="false">MATCH(CONCATENATE("B ",TEXT($BN528,"mmm-yyyy")),Curves!$11:$11,0)</f>
        <v>#N/A</v>
      </c>
      <c r="CG528" s="34" t="e">
        <f aca="false">MATCH(CONCATENATE("DISC ",TEXT($BN528,"mmm-yyyy")),Curves!$11:$11,0)</f>
        <v>#N/A</v>
      </c>
      <c r="CH528" s="34"/>
      <c r="CI528" s="34" t="e">
        <f aca="false">MATCH(CONCATENATE("NG ",TEXT($BO528,"mmm-yyyy")),Curves!$11:$11,0)</f>
        <v>#N/A</v>
      </c>
      <c r="CJ528" s="34" t="e">
        <f aca="false">MATCH(CONCATENATE("B ",TEXT($BO528,"mmm-yyyy")),Curves!$11:$11,0)</f>
        <v>#N/A</v>
      </c>
      <c r="CK528" s="34" t="e">
        <f aca="false">MATCH(CONCATENATE("DISC ",TEXT($BO528,"mmm-yyyy")),Curves!$11:$11,0)</f>
        <v>#N/A</v>
      </c>
      <c r="CL528" s="34"/>
      <c r="CM528" s="34" t="e">
        <f aca="false">MATCH(CONCATENATE("NG ",TEXT($BP528,"mmm-yyyy")),Curves!$11:$11,0)</f>
        <v>#N/A</v>
      </c>
      <c r="CN528" s="34" t="e">
        <f aca="false">MATCH(CONCATENATE("B ",TEXT($BP528,"mmm-yyyy")),Curves!$11:$11,0)</f>
        <v>#N/A</v>
      </c>
      <c r="CO528" s="34" t="e">
        <f aca="false">MATCH(CONCATENATE("DISC ",TEXT($BP528,"mmm-yyyy")),Curves!$11:$11,0)</f>
        <v>#N/A</v>
      </c>
      <c r="CP528" s="34"/>
      <c r="CQ528" s="34" t="e">
        <f aca="false">MATCH(CONCATENATE("NG ",TEXT($BQ528,"mmm-yyyy")),Curves!$11:$11,0)</f>
        <v>#N/A</v>
      </c>
      <c r="CR528" s="34" t="e">
        <f aca="false">MATCH(CONCATENATE("B ",TEXT($BQ528,"mmm-yyyy")),Curves!$11:$11,0)</f>
        <v>#N/A</v>
      </c>
      <c r="CS528" s="34" t="e">
        <f aca="false">MATCH(CONCATENATE("DISC ",TEXT($BQ528,"mmm-yyyy")),Curves!$11:$11,0)</f>
        <v>#N/A</v>
      </c>
      <c r="CT528" s="34"/>
      <c r="CU528" s="34" t="e">
        <f aca="false">MATCH(CONCATENATE("NG ",TEXT($BR528,"mmm-yyyy")),Curves!$11:$11,0)</f>
        <v>#N/A</v>
      </c>
      <c r="CV528" s="34" t="e">
        <f aca="false">MATCH(CONCATENATE("B ",TEXT($BR528,"mmm-yyyy")),Curves!$11:$11,0)</f>
        <v>#N/A</v>
      </c>
      <c r="CW528" s="34" t="e">
        <f aca="false">MATCH(CONCATENATE("DISC ",TEXT($BR528,"mmm-yyyy")),Curves!$11:$11,0)</f>
        <v>#N/A</v>
      </c>
      <c r="CX528" s="34"/>
      <c r="CY528" s="34" t="e">
        <f aca="false">MATCH(CONCATENATE("NG ",TEXT($BS528,"mmm-yyyy")),Curves!$11:$11,0)</f>
        <v>#N/A</v>
      </c>
      <c r="CZ528" s="34" t="e">
        <f aca="false">MATCH(CONCATENATE("B ",TEXT($BS528,"mmm-yyyy")),Curves!$11:$11,0)</f>
        <v>#N/A</v>
      </c>
      <c r="DA528" s="34" t="e">
        <f aca="false">MATCH(CONCATENATE("DISC ",TEXT($BS528,"mmm-yyyy")),Curves!$11:$11,0)</f>
        <v>#N/A</v>
      </c>
      <c r="DB528" s="34"/>
      <c r="DC528" s="34" t="e">
        <f aca="false">MATCH(CONCATENATE("NG ",TEXT($BT528,"mmm-yyyy")),Curves!$11:$11,0)</f>
        <v>#N/A</v>
      </c>
      <c r="DD528" s="34" t="e">
        <f aca="false">MATCH(CONCATENATE("B ",TEXT($BT528,"mmm-yyyy")),Curves!$11:$11,0)</f>
        <v>#N/A</v>
      </c>
      <c r="DE528" s="34" t="e">
        <f aca="false">MATCH(CONCATENATE("DISC ",TEXT($BT528,"mmm-yyyy")),Curves!$11:$11,0)</f>
        <v>#N/A</v>
      </c>
      <c r="DF528" s="34"/>
      <c r="DG528" s="34" t="e">
        <f aca="false">MATCH(CONCATENATE("NG ",TEXT($BU528,"mmm-yyyy")),Curves!$11:$11,0)</f>
        <v>#N/A</v>
      </c>
      <c r="DH528" s="34" t="e">
        <f aca="false">MATCH(CONCATENATE("B ",TEXT($BU528,"mmm-yyyy")),Curves!$11:$11,0)</f>
        <v>#N/A</v>
      </c>
      <c r="DI528" s="34" t="e">
        <f aca="false">MATCH(CONCATENATE("DISC ",TEXT($BU528,"mmm-yyyy")),Curves!$11:$11,0)</f>
        <v>#N/A</v>
      </c>
      <c r="DK528" s="34" t="e">
        <f aca="false">MATCH(CONCATENATE("NG ",TEXT($BV528,"mmm-yyyy")),Curves!$11:$11,0)</f>
        <v>#N/A</v>
      </c>
      <c r="DL528" s="34" t="e">
        <f aca="false">MATCH(CONCATENATE("B ",TEXT($BV528,"mmm-yyyy")),Curves!$11:$11,0)</f>
        <v>#N/A</v>
      </c>
      <c r="DM528" s="34" t="e">
        <f aca="false">MATCH(CONCATENATE("DISC ",TEXT($BV528,"mmm-yyyy")),Curves!$11:$11,0)</f>
        <v>#N/A</v>
      </c>
      <c r="DO528" s="34" t="e">
        <f aca="false">MATCH(CONCATENATE("NG ",TEXT($BW528,"mmm-yyyy")),Curves!$11:$11,0)</f>
        <v>#N/A</v>
      </c>
      <c r="DP528" s="34" t="e">
        <f aca="false">MATCH(CONCATENATE("B ",TEXT($BW528,"mmm-yyyy")),Curves!$11:$11,0)</f>
        <v>#N/A</v>
      </c>
      <c r="DQ528" s="34" t="e">
        <f aca="false">MATCH(CONCATENATE("DISC ",TEXT($BW528,"mmm-yyyy")),Curves!$11:$11,0)</f>
        <v>#N/A</v>
      </c>
    </row>
    <row r="529" customFormat="false" ht="12.75" hidden="false" customHeight="false" outlineLevel="0" collapsed="false">
      <c r="B529" s="26" t="str">
        <f aca="false">IF(C529&lt;&gt;"",IF(C529&gt;=(WORKDAY(EOMONTH(C529,0)+1,-2)),EOMONTH(EOMONTH(C529,0)+1,0)+1,EOMONTH(C529,0)+1),"")</f>
        <v/>
      </c>
      <c r="C529" s="45" t="str">
        <f aca="false">IF(Curves!C538&lt;&gt;"",Curves!C538,"")</f>
        <v/>
      </c>
      <c r="D529" s="46"/>
      <c r="E529" s="47" t="e">
        <f aca="false">(T529+U529)*V529</f>
        <v>#N/A</v>
      </c>
      <c r="F529" s="47" t="e">
        <f aca="false">(X529+Y529)*Z529</f>
        <v>#N/A</v>
      </c>
      <c r="G529" s="47" t="e">
        <f aca="false">(AB529+AC529)*AD529</f>
        <v>#N/A</v>
      </c>
      <c r="H529" s="47" t="e">
        <f aca="false">(AF529+AG529)*AH529</f>
        <v>#N/A</v>
      </c>
      <c r="I529" s="47" t="e">
        <f aca="false">(AJ529+AK529)*AL529</f>
        <v>#N/A</v>
      </c>
      <c r="J529" s="47" t="e">
        <f aca="false">(AN529+AO529)*AP529</f>
        <v>#N/A</v>
      </c>
      <c r="K529" s="47" t="e">
        <f aca="false">(AR529+AS529)*AT529</f>
        <v>#N/A</v>
      </c>
      <c r="L529" s="47" t="e">
        <f aca="false">(AV529+AW529)*AX529</f>
        <v>#N/A</v>
      </c>
      <c r="M529" s="47" t="e">
        <f aca="false">(AZ529+BA529)*BB529</f>
        <v>#N/A</v>
      </c>
      <c r="N529" s="47" t="e">
        <f aca="false">(BD529+BE529)*BF529</f>
        <v>#N/A</v>
      </c>
      <c r="O529" s="48" t="e">
        <f aca="false">(BH529+BI529)*BJ529</f>
        <v>#N/A</v>
      </c>
      <c r="P529" s="49" t="e">
        <f aca="false">MAX(E529:O529)</f>
        <v>#N/A</v>
      </c>
      <c r="Q529" s="49" t="e">
        <f aca="false">MIN(O529)</f>
        <v>#N/A</v>
      </c>
      <c r="R529" s="50" t="e">
        <f aca="false">P529-Q529</f>
        <v>#N/A</v>
      </c>
      <c r="T529" s="31" t="e">
        <f aca="false">INDEX(Curves!$A$12:$AZ$907,$BZ529,CA529)</f>
        <v>#N/A</v>
      </c>
      <c r="U529" s="31" t="e">
        <f aca="false">INDEX(Curves!$A$12:$AZ$907,$BZ529,CB529)</f>
        <v>#N/A</v>
      </c>
      <c r="V529" s="31" t="e">
        <f aca="false">INDEX(Curves!$A$12:$AZ$907,$BZ529,CC529)</f>
        <v>#N/A</v>
      </c>
      <c r="W529" s="31"/>
      <c r="X529" s="31" t="e">
        <f aca="false">INDEX(Curves!$A$12:$AZ$907,$BZ529,CE529)</f>
        <v>#N/A</v>
      </c>
      <c r="Y529" s="31" t="e">
        <f aca="false">INDEX(Curves!$A$12:$AZ$907,$BZ529,CF529)</f>
        <v>#N/A</v>
      </c>
      <c r="Z529" s="31" t="e">
        <f aca="false">INDEX(Curves!$A$12:$AZ$907,$BZ529,CG529)</f>
        <v>#N/A</v>
      </c>
      <c r="AA529" s="31"/>
      <c r="AB529" s="31" t="e">
        <f aca="false">INDEX(Curves!$A$12:$AZ$907,$BZ529,CI529)</f>
        <v>#N/A</v>
      </c>
      <c r="AC529" s="31" t="e">
        <f aca="false">INDEX(Curves!$A$12:$AZ$907,$BZ529,CJ529)</f>
        <v>#N/A</v>
      </c>
      <c r="AD529" s="31" t="e">
        <f aca="false">INDEX(Curves!$A$12:$AZ$907,$BZ529,CK529)</f>
        <v>#N/A</v>
      </c>
      <c r="AE529" s="31"/>
      <c r="AF529" s="31" t="e">
        <f aca="false">INDEX(Curves!$A$12:$AZ$907,$BZ529,CM529)</f>
        <v>#N/A</v>
      </c>
      <c r="AG529" s="31" t="e">
        <f aca="false">INDEX(Curves!$A$12:$AZ$907,$BZ529,CN529)</f>
        <v>#N/A</v>
      </c>
      <c r="AH529" s="31" t="e">
        <f aca="false">INDEX(Curves!$A$12:$AZ$907,$BZ529,CO529)</f>
        <v>#N/A</v>
      </c>
      <c r="AI529" s="31"/>
      <c r="AJ529" s="31" t="e">
        <f aca="false">INDEX(Curves!$A$12:$AZ$907,$BZ529,CQ529)</f>
        <v>#N/A</v>
      </c>
      <c r="AK529" s="31" t="e">
        <f aca="false">INDEX(Curves!$A$12:$AZ$907,$BZ529,CR529)</f>
        <v>#N/A</v>
      </c>
      <c r="AL529" s="31" t="e">
        <f aca="false">INDEX(Curves!$A$12:$AZ$907,$BZ529,CS529)</f>
        <v>#N/A</v>
      </c>
      <c r="AM529" s="31"/>
      <c r="AN529" s="31" t="e">
        <f aca="false">INDEX(Curves!$A$12:$AZ$907,$BZ529,CU529)</f>
        <v>#N/A</v>
      </c>
      <c r="AO529" s="31" t="e">
        <f aca="false">INDEX(Curves!$A$12:$AZ$907,$BZ529,CV529)</f>
        <v>#N/A</v>
      </c>
      <c r="AP529" s="31" t="e">
        <f aca="false">INDEX(Curves!$A$12:$AZ$907,$BZ529,CW529)</f>
        <v>#N/A</v>
      </c>
      <c r="AQ529" s="31"/>
      <c r="AR529" s="31" t="e">
        <f aca="false">INDEX(Curves!$A$12:$AZ$907,$BZ529,CY529)</f>
        <v>#N/A</v>
      </c>
      <c r="AS529" s="31" t="e">
        <f aca="false">INDEX(Curves!$A$12:$AZ$907,$BZ529,CZ529)</f>
        <v>#N/A</v>
      </c>
      <c r="AT529" s="31" t="e">
        <f aca="false">INDEX(Curves!$A$12:$AZ$907,$BZ529,DA529)</f>
        <v>#N/A</v>
      </c>
      <c r="AU529" s="31"/>
      <c r="AV529" s="31" t="e">
        <f aca="false">INDEX(Curves!$A$12:$AZ$907,$BZ529,DC529)</f>
        <v>#N/A</v>
      </c>
      <c r="AW529" s="31" t="e">
        <f aca="false">INDEX(Curves!$A$12:$AZ$907,$BZ529,DD529)</f>
        <v>#N/A</v>
      </c>
      <c r="AX529" s="31" t="e">
        <f aca="false">INDEX(Curves!$A$12:$AZ$907,$BZ529,DE529)</f>
        <v>#N/A</v>
      </c>
      <c r="AY529" s="31"/>
      <c r="AZ529" s="31" t="e">
        <f aca="false">INDEX(Curves!$A$12:$AZ$907,$BZ529,DG529)</f>
        <v>#N/A</v>
      </c>
      <c r="BA529" s="31" t="e">
        <f aca="false">INDEX(Curves!$A$12:$AZ$907,$BZ529,DH529)</f>
        <v>#N/A</v>
      </c>
      <c r="BB529" s="31" t="e">
        <f aca="false">INDEX(Curves!$A$12:$AZ$907,$BZ529,DI529)</f>
        <v>#N/A</v>
      </c>
      <c r="BC529" s="31"/>
      <c r="BD529" s="31" t="e">
        <f aca="false">INDEX(Curves!$A$12:$AZ$907,$BZ529,DK529)</f>
        <v>#N/A</v>
      </c>
      <c r="BE529" s="31" t="e">
        <f aca="false">INDEX(Curves!$A$12:$AZ$907,$BZ529,DL529)</f>
        <v>#N/A</v>
      </c>
      <c r="BF529" s="31" t="e">
        <f aca="false">INDEX(Curves!$A$12:$AZ$907,$BZ529,DM529)</f>
        <v>#N/A</v>
      </c>
      <c r="BG529" s="31"/>
      <c r="BH529" s="31" t="e">
        <f aca="false">INDEX(Curves!$A$12:$AZ$907,$BZ529,DO529)</f>
        <v>#N/A</v>
      </c>
      <c r="BI529" s="31" t="e">
        <f aca="false">INDEX(Curves!$A$12:$AZ$907,$BZ529,DP529)</f>
        <v>#N/A</v>
      </c>
      <c r="BJ529" s="31" t="e">
        <f aca="false">INDEX(Curves!$A$12:$AZ$907,$BZ529,DQ529)</f>
        <v>#N/A</v>
      </c>
      <c r="BK529" s="0"/>
      <c r="BL529" s="0"/>
      <c r="BT529" s="9"/>
      <c r="BU529" s="9"/>
      <c r="BV529" s="9"/>
      <c r="BZ529" s="34" t="e">
        <f aca="false">MATCH(C529,Curves!$C$12:$C$433,0)</f>
        <v>#N/A</v>
      </c>
      <c r="CA529" s="34" t="e">
        <f aca="false">MATCH(CONCATENATE("NG ",TEXT($BM529,"mmm-yyyy")),Curves!$11:$11,0)</f>
        <v>#N/A</v>
      </c>
      <c r="CB529" s="34" t="e">
        <f aca="false">MATCH(CONCATENATE("B ",TEXT($BM529,"mmm-yyyy")),Curves!$11:$11,0)</f>
        <v>#N/A</v>
      </c>
      <c r="CC529" s="34" t="e">
        <f aca="false">MATCH(CONCATENATE("DISC ",TEXT($BM529,"mmm-yyyy")),Curves!$11:$11,0)</f>
        <v>#N/A</v>
      </c>
      <c r="CD529" s="34"/>
      <c r="CE529" s="34" t="e">
        <f aca="false">MATCH(CONCATENATE("NG ",TEXT($BN529,"mmm-yyyy")),Curves!$11:$11,0)</f>
        <v>#N/A</v>
      </c>
      <c r="CF529" s="34" t="e">
        <f aca="false">MATCH(CONCATENATE("B ",TEXT($BN529,"mmm-yyyy")),Curves!$11:$11,0)</f>
        <v>#N/A</v>
      </c>
      <c r="CG529" s="34" t="e">
        <f aca="false">MATCH(CONCATENATE("DISC ",TEXT($BN529,"mmm-yyyy")),Curves!$11:$11,0)</f>
        <v>#N/A</v>
      </c>
      <c r="CH529" s="34"/>
      <c r="CI529" s="34" t="e">
        <f aca="false">MATCH(CONCATENATE("NG ",TEXT($BO529,"mmm-yyyy")),Curves!$11:$11,0)</f>
        <v>#N/A</v>
      </c>
      <c r="CJ529" s="34" t="e">
        <f aca="false">MATCH(CONCATENATE("B ",TEXT($BO529,"mmm-yyyy")),Curves!$11:$11,0)</f>
        <v>#N/A</v>
      </c>
      <c r="CK529" s="34" t="e">
        <f aca="false">MATCH(CONCATENATE("DISC ",TEXT($BO529,"mmm-yyyy")),Curves!$11:$11,0)</f>
        <v>#N/A</v>
      </c>
      <c r="CL529" s="34"/>
      <c r="CM529" s="34" t="e">
        <f aca="false">MATCH(CONCATENATE("NG ",TEXT($BP529,"mmm-yyyy")),Curves!$11:$11,0)</f>
        <v>#N/A</v>
      </c>
      <c r="CN529" s="34" t="e">
        <f aca="false">MATCH(CONCATENATE("B ",TEXT($BP529,"mmm-yyyy")),Curves!$11:$11,0)</f>
        <v>#N/A</v>
      </c>
      <c r="CO529" s="34" t="e">
        <f aca="false">MATCH(CONCATENATE("DISC ",TEXT($BP529,"mmm-yyyy")),Curves!$11:$11,0)</f>
        <v>#N/A</v>
      </c>
      <c r="CP529" s="34"/>
      <c r="CQ529" s="34" t="e">
        <f aca="false">MATCH(CONCATENATE("NG ",TEXT($BQ529,"mmm-yyyy")),Curves!$11:$11,0)</f>
        <v>#N/A</v>
      </c>
      <c r="CR529" s="34" t="e">
        <f aca="false">MATCH(CONCATENATE("B ",TEXT($BQ529,"mmm-yyyy")),Curves!$11:$11,0)</f>
        <v>#N/A</v>
      </c>
      <c r="CS529" s="34" t="e">
        <f aca="false">MATCH(CONCATENATE("DISC ",TEXT($BQ529,"mmm-yyyy")),Curves!$11:$11,0)</f>
        <v>#N/A</v>
      </c>
      <c r="CT529" s="34"/>
      <c r="CU529" s="34" t="e">
        <f aca="false">MATCH(CONCATENATE("NG ",TEXT($BR529,"mmm-yyyy")),Curves!$11:$11,0)</f>
        <v>#N/A</v>
      </c>
      <c r="CV529" s="34" t="e">
        <f aca="false">MATCH(CONCATENATE("B ",TEXT($BR529,"mmm-yyyy")),Curves!$11:$11,0)</f>
        <v>#N/A</v>
      </c>
      <c r="CW529" s="34" t="e">
        <f aca="false">MATCH(CONCATENATE("DISC ",TEXT($BR529,"mmm-yyyy")),Curves!$11:$11,0)</f>
        <v>#N/A</v>
      </c>
      <c r="CX529" s="34"/>
      <c r="CY529" s="34" t="e">
        <f aca="false">MATCH(CONCATENATE("NG ",TEXT($BS529,"mmm-yyyy")),Curves!$11:$11,0)</f>
        <v>#N/A</v>
      </c>
      <c r="CZ529" s="34" t="e">
        <f aca="false">MATCH(CONCATENATE("B ",TEXT($BS529,"mmm-yyyy")),Curves!$11:$11,0)</f>
        <v>#N/A</v>
      </c>
      <c r="DA529" s="34" t="e">
        <f aca="false">MATCH(CONCATENATE("DISC ",TEXT($BS529,"mmm-yyyy")),Curves!$11:$11,0)</f>
        <v>#N/A</v>
      </c>
      <c r="DB529" s="34"/>
      <c r="DC529" s="34" t="e">
        <f aca="false">MATCH(CONCATENATE("NG ",TEXT($BT529,"mmm-yyyy")),Curves!$11:$11,0)</f>
        <v>#N/A</v>
      </c>
      <c r="DD529" s="34" t="e">
        <f aca="false">MATCH(CONCATENATE("B ",TEXT($BT529,"mmm-yyyy")),Curves!$11:$11,0)</f>
        <v>#N/A</v>
      </c>
      <c r="DE529" s="34" t="e">
        <f aca="false">MATCH(CONCATENATE("DISC ",TEXT($BT529,"mmm-yyyy")),Curves!$11:$11,0)</f>
        <v>#N/A</v>
      </c>
      <c r="DF529" s="34"/>
      <c r="DG529" s="34" t="e">
        <f aca="false">MATCH(CONCATENATE("NG ",TEXT($BU529,"mmm-yyyy")),Curves!$11:$11,0)</f>
        <v>#N/A</v>
      </c>
      <c r="DH529" s="34" t="e">
        <f aca="false">MATCH(CONCATENATE("B ",TEXT($BU529,"mmm-yyyy")),Curves!$11:$11,0)</f>
        <v>#N/A</v>
      </c>
      <c r="DI529" s="34" t="e">
        <f aca="false">MATCH(CONCATENATE("DISC ",TEXT($BU529,"mmm-yyyy")),Curves!$11:$11,0)</f>
        <v>#N/A</v>
      </c>
      <c r="DK529" s="34" t="e">
        <f aca="false">MATCH(CONCATENATE("NG ",TEXT($BV529,"mmm-yyyy")),Curves!$11:$11,0)</f>
        <v>#N/A</v>
      </c>
      <c r="DL529" s="34" t="e">
        <f aca="false">MATCH(CONCATENATE("B ",TEXT($BV529,"mmm-yyyy")),Curves!$11:$11,0)</f>
        <v>#N/A</v>
      </c>
      <c r="DM529" s="34" t="e">
        <f aca="false">MATCH(CONCATENATE("DISC ",TEXT($BV529,"mmm-yyyy")),Curves!$11:$11,0)</f>
        <v>#N/A</v>
      </c>
      <c r="DO529" s="34" t="e">
        <f aca="false">MATCH(CONCATENATE("NG ",TEXT($BW529,"mmm-yyyy")),Curves!$11:$11,0)</f>
        <v>#N/A</v>
      </c>
      <c r="DP529" s="34" t="e">
        <f aca="false">MATCH(CONCATENATE("B ",TEXT($BW529,"mmm-yyyy")),Curves!$11:$11,0)</f>
        <v>#N/A</v>
      </c>
      <c r="DQ529" s="34" t="e">
        <f aca="false">MATCH(CONCATENATE("DISC ",TEXT($BW529,"mmm-yyyy")),Curves!$11:$11,0)</f>
        <v>#N/A</v>
      </c>
    </row>
    <row r="530" customFormat="false" ht="12.75" hidden="false" customHeight="false" outlineLevel="0" collapsed="false">
      <c r="B530" s="26" t="str">
        <f aca="false">IF(C530&lt;&gt;"",IF(C530&gt;=(WORKDAY(EOMONTH(C530,0)+1,-2)),EOMONTH(EOMONTH(C530,0)+1,0)+1,EOMONTH(C530,0)+1),"")</f>
        <v/>
      </c>
      <c r="C530" s="45" t="str">
        <f aca="false">IF(Curves!C539&lt;&gt;"",Curves!C539,"")</f>
        <v/>
      </c>
      <c r="D530" s="46"/>
      <c r="E530" s="47" t="e">
        <f aca="false">(T530+U530)*V530</f>
        <v>#N/A</v>
      </c>
      <c r="F530" s="47" t="e">
        <f aca="false">(X530+Y530)*Z530</f>
        <v>#N/A</v>
      </c>
      <c r="G530" s="47" t="e">
        <f aca="false">(AB530+AC530)*AD530</f>
        <v>#N/A</v>
      </c>
      <c r="H530" s="47" t="e">
        <f aca="false">(AF530+AG530)*AH530</f>
        <v>#N/A</v>
      </c>
      <c r="I530" s="47" t="e">
        <f aca="false">(AJ530+AK530)*AL530</f>
        <v>#N/A</v>
      </c>
      <c r="J530" s="47" t="e">
        <f aca="false">(AN530+AO530)*AP530</f>
        <v>#N/A</v>
      </c>
      <c r="K530" s="47" t="e">
        <f aca="false">(AR530+AS530)*AT530</f>
        <v>#N/A</v>
      </c>
      <c r="L530" s="47" t="e">
        <f aca="false">(AV530+AW530)*AX530</f>
        <v>#N/A</v>
      </c>
      <c r="M530" s="47" t="e">
        <f aca="false">(AZ530+BA530)*BB530</f>
        <v>#N/A</v>
      </c>
      <c r="N530" s="47" t="e">
        <f aca="false">(BD530+BE530)*BF530</f>
        <v>#N/A</v>
      </c>
      <c r="O530" s="48" t="e">
        <f aca="false">(BH530+BI530)*BJ530</f>
        <v>#N/A</v>
      </c>
      <c r="P530" s="49" t="e">
        <f aca="false">MAX(E530:O530)</f>
        <v>#N/A</v>
      </c>
      <c r="Q530" s="49" t="e">
        <f aca="false">MIN(O530)</f>
        <v>#N/A</v>
      </c>
      <c r="R530" s="50" t="e">
        <f aca="false">P530-Q530</f>
        <v>#N/A</v>
      </c>
      <c r="T530" s="31" t="e">
        <f aca="false">INDEX(Curves!$A$12:$AZ$907,$BZ530,CA530)</f>
        <v>#N/A</v>
      </c>
      <c r="U530" s="31" t="e">
        <f aca="false">INDEX(Curves!$A$12:$AZ$907,$BZ530,CB530)</f>
        <v>#N/A</v>
      </c>
      <c r="V530" s="31" t="e">
        <f aca="false">INDEX(Curves!$A$12:$AZ$907,$BZ530,CC530)</f>
        <v>#N/A</v>
      </c>
      <c r="W530" s="31"/>
      <c r="X530" s="31" t="e">
        <f aca="false">INDEX(Curves!$A$12:$AZ$907,$BZ530,CE530)</f>
        <v>#N/A</v>
      </c>
      <c r="Y530" s="31" t="e">
        <f aca="false">INDEX(Curves!$A$12:$AZ$907,$BZ530,CF530)</f>
        <v>#N/A</v>
      </c>
      <c r="Z530" s="31" t="e">
        <f aca="false">INDEX(Curves!$A$12:$AZ$907,$BZ530,CG530)</f>
        <v>#N/A</v>
      </c>
      <c r="AA530" s="31"/>
      <c r="AB530" s="31" t="e">
        <f aca="false">INDEX(Curves!$A$12:$AZ$907,$BZ530,CI530)</f>
        <v>#N/A</v>
      </c>
      <c r="AC530" s="31" t="e">
        <f aca="false">INDEX(Curves!$A$12:$AZ$907,$BZ530,CJ530)</f>
        <v>#N/A</v>
      </c>
      <c r="AD530" s="31" t="e">
        <f aca="false">INDEX(Curves!$A$12:$AZ$907,$BZ530,CK530)</f>
        <v>#N/A</v>
      </c>
      <c r="AE530" s="31"/>
      <c r="AF530" s="31" t="e">
        <f aca="false">INDEX(Curves!$A$12:$AZ$907,$BZ530,CM530)</f>
        <v>#N/A</v>
      </c>
      <c r="AG530" s="31" t="e">
        <f aca="false">INDEX(Curves!$A$12:$AZ$907,$BZ530,CN530)</f>
        <v>#N/A</v>
      </c>
      <c r="AH530" s="31" t="e">
        <f aca="false">INDEX(Curves!$A$12:$AZ$907,$BZ530,CO530)</f>
        <v>#N/A</v>
      </c>
      <c r="AI530" s="31"/>
      <c r="AJ530" s="31" t="e">
        <f aca="false">INDEX(Curves!$A$12:$AZ$907,$BZ530,CQ530)</f>
        <v>#N/A</v>
      </c>
      <c r="AK530" s="31" t="e">
        <f aca="false">INDEX(Curves!$A$12:$AZ$907,$BZ530,CR530)</f>
        <v>#N/A</v>
      </c>
      <c r="AL530" s="31" t="e">
        <f aca="false">INDEX(Curves!$A$12:$AZ$907,$BZ530,CS530)</f>
        <v>#N/A</v>
      </c>
      <c r="AM530" s="31"/>
      <c r="AN530" s="31" t="e">
        <f aca="false">INDEX(Curves!$A$12:$AZ$907,$BZ530,CU530)</f>
        <v>#N/A</v>
      </c>
      <c r="AO530" s="31" t="e">
        <f aca="false">INDEX(Curves!$A$12:$AZ$907,$BZ530,CV530)</f>
        <v>#N/A</v>
      </c>
      <c r="AP530" s="31" t="e">
        <f aca="false">INDEX(Curves!$A$12:$AZ$907,$BZ530,CW530)</f>
        <v>#N/A</v>
      </c>
      <c r="AQ530" s="31"/>
      <c r="AR530" s="31" t="e">
        <f aca="false">INDEX(Curves!$A$12:$AZ$907,$BZ530,CY530)</f>
        <v>#N/A</v>
      </c>
      <c r="AS530" s="31" t="e">
        <f aca="false">INDEX(Curves!$A$12:$AZ$907,$BZ530,CZ530)</f>
        <v>#N/A</v>
      </c>
      <c r="AT530" s="31" t="e">
        <f aca="false">INDEX(Curves!$A$12:$AZ$907,$BZ530,DA530)</f>
        <v>#N/A</v>
      </c>
      <c r="AU530" s="31"/>
      <c r="AV530" s="31" t="e">
        <f aca="false">INDEX(Curves!$A$12:$AZ$907,$BZ530,DC530)</f>
        <v>#N/A</v>
      </c>
      <c r="AW530" s="31" t="e">
        <f aca="false">INDEX(Curves!$A$12:$AZ$907,$BZ530,DD530)</f>
        <v>#N/A</v>
      </c>
      <c r="AX530" s="31" t="e">
        <f aca="false">INDEX(Curves!$A$12:$AZ$907,$BZ530,DE530)</f>
        <v>#N/A</v>
      </c>
      <c r="AY530" s="31"/>
      <c r="AZ530" s="31" t="e">
        <f aca="false">INDEX(Curves!$A$12:$AZ$907,$BZ530,DG530)</f>
        <v>#N/A</v>
      </c>
      <c r="BA530" s="31" t="e">
        <f aca="false">INDEX(Curves!$A$12:$AZ$907,$BZ530,DH530)</f>
        <v>#N/A</v>
      </c>
      <c r="BB530" s="31" t="e">
        <f aca="false">INDEX(Curves!$A$12:$AZ$907,$BZ530,DI530)</f>
        <v>#N/A</v>
      </c>
      <c r="BC530" s="31"/>
      <c r="BD530" s="31" t="e">
        <f aca="false">INDEX(Curves!$A$12:$AZ$907,$BZ530,DK530)</f>
        <v>#N/A</v>
      </c>
      <c r="BE530" s="31" t="e">
        <f aca="false">INDEX(Curves!$A$12:$AZ$907,$BZ530,DL530)</f>
        <v>#N/A</v>
      </c>
      <c r="BF530" s="31" t="e">
        <f aca="false">INDEX(Curves!$A$12:$AZ$907,$BZ530,DM530)</f>
        <v>#N/A</v>
      </c>
      <c r="BG530" s="31"/>
      <c r="BH530" s="31" t="e">
        <f aca="false">INDEX(Curves!$A$12:$AZ$907,$BZ530,DO530)</f>
        <v>#N/A</v>
      </c>
      <c r="BI530" s="31" t="e">
        <f aca="false">INDEX(Curves!$A$12:$AZ$907,$BZ530,DP530)</f>
        <v>#N/A</v>
      </c>
      <c r="BJ530" s="31" t="e">
        <f aca="false">INDEX(Curves!$A$12:$AZ$907,$BZ530,DQ530)</f>
        <v>#N/A</v>
      </c>
      <c r="BK530" s="0"/>
      <c r="BL530" s="0"/>
      <c r="BT530" s="9"/>
      <c r="BU530" s="9"/>
      <c r="BV530" s="9"/>
      <c r="BZ530" s="34" t="e">
        <f aca="false">MATCH(C530,Curves!$C$12:$C$433,0)</f>
        <v>#N/A</v>
      </c>
      <c r="CA530" s="34" t="e">
        <f aca="false">MATCH(CONCATENATE("NG ",TEXT($BM530,"mmm-yyyy")),Curves!$11:$11,0)</f>
        <v>#N/A</v>
      </c>
      <c r="CB530" s="34" t="e">
        <f aca="false">MATCH(CONCATENATE("B ",TEXT($BM530,"mmm-yyyy")),Curves!$11:$11,0)</f>
        <v>#N/A</v>
      </c>
      <c r="CC530" s="34" t="e">
        <f aca="false">MATCH(CONCATENATE("DISC ",TEXT($BM530,"mmm-yyyy")),Curves!$11:$11,0)</f>
        <v>#N/A</v>
      </c>
      <c r="CD530" s="34"/>
      <c r="CE530" s="34" t="e">
        <f aca="false">MATCH(CONCATENATE("NG ",TEXT($BN530,"mmm-yyyy")),Curves!$11:$11,0)</f>
        <v>#N/A</v>
      </c>
      <c r="CF530" s="34" t="e">
        <f aca="false">MATCH(CONCATENATE("B ",TEXT($BN530,"mmm-yyyy")),Curves!$11:$11,0)</f>
        <v>#N/A</v>
      </c>
      <c r="CG530" s="34" t="e">
        <f aca="false">MATCH(CONCATENATE("DISC ",TEXT($BN530,"mmm-yyyy")),Curves!$11:$11,0)</f>
        <v>#N/A</v>
      </c>
      <c r="CH530" s="34"/>
      <c r="CI530" s="34" t="e">
        <f aca="false">MATCH(CONCATENATE("NG ",TEXT($BO530,"mmm-yyyy")),Curves!$11:$11,0)</f>
        <v>#N/A</v>
      </c>
      <c r="CJ530" s="34" t="e">
        <f aca="false">MATCH(CONCATENATE("B ",TEXT($BO530,"mmm-yyyy")),Curves!$11:$11,0)</f>
        <v>#N/A</v>
      </c>
      <c r="CK530" s="34" t="e">
        <f aca="false">MATCH(CONCATENATE("DISC ",TEXT($BO530,"mmm-yyyy")),Curves!$11:$11,0)</f>
        <v>#N/A</v>
      </c>
      <c r="CL530" s="34"/>
      <c r="CM530" s="34" t="e">
        <f aca="false">MATCH(CONCATENATE("NG ",TEXT($BP530,"mmm-yyyy")),Curves!$11:$11,0)</f>
        <v>#N/A</v>
      </c>
      <c r="CN530" s="34" t="e">
        <f aca="false">MATCH(CONCATENATE("B ",TEXT($BP530,"mmm-yyyy")),Curves!$11:$11,0)</f>
        <v>#N/A</v>
      </c>
      <c r="CO530" s="34" t="e">
        <f aca="false">MATCH(CONCATENATE("DISC ",TEXT($BP530,"mmm-yyyy")),Curves!$11:$11,0)</f>
        <v>#N/A</v>
      </c>
      <c r="CP530" s="34"/>
      <c r="CQ530" s="34" t="e">
        <f aca="false">MATCH(CONCATENATE("NG ",TEXT($BQ530,"mmm-yyyy")),Curves!$11:$11,0)</f>
        <v>#N/A</v>
      </c>
      <c r="CR530" s="34" t="e">
        <f aca="false">MATCH(CONCATENATE("B ",TEXT($BQ530,"mmm-yyyy")),Curves!$11:$11,0)</f>
        <v>#N/A</v>
      </c>
      <c r="CS530" s="34" t="e">
        <f aca="false">MATCH(CONCATENATE("DISC ",TEXT($BQ530,"mmm-yyyy")),Curves!$11:$11,0)</f>
        <v>#N/A</v>
      </c>
      <c r="CT530" s="34"/>
      <c r="CU530" s="34" t="e">
        <f aca="false">MATCH(CONCATENATE("NG ",TEXT($BR530,"mmm-yyyy")),Curves!$11:$11,0)</f>
        <v>#N/A</v>
      </c>
      <c r="CV530" s="34" t="e">
        <f aca="false">MATCH(CONCATENATE("B ",TEXT($BR530,"mmm-yyyy")),Curves!$11:$11,0)</f>
        <v>#N/A</v>
      </c>
      <c r="CW530" s="34" t="e">
        <f aca="false">MATCH(CONCATENATE("DISC ",TEXT($BR530,"mmm-yyyy")),Curves!$11:$11,0)</f>
        <v>#N/A</v>
      </c>
      <c r="CX530" s="34"/>
      <c r="CY530" s="34" t="e">
        <f aca="false">MATCH(CONCATENATE("NG ",TEXT($BS530,"mmm-yyyy")),Curves!$11:$11,0)</f>
        <v>#N/A</v>
      </c>
      <c r="CZ530" s="34" t="e">
        <f aca="false">MATCH(CONCATENATE("B ",TEXT($BS530,"mmm-yyyy")),Curves!$11:$11,0)</f>
        <v>#N/A</v>
      </c>
      <c r="DA530" s="34" t="e">
        <f aca="false">MATCH(CONCATENATE("DISC ",TEXT($BS530,"mmm-yyyy")),Curves!$11:$11,0)</f>
        <v>#N/A</v>
      </c>
      <c r="DB530" s="34"/>
      <c r="DC530" s="34" t="e">
        <f aca="false">MATCH(CONCATENATE("NG ",TEXT($BT530,"mmm-yyyy")),Curves!$11:$11,0)</f>
        <v>#N/A</v>
      </c>
      <c r="DD530" s="34" t="e">
        <f aca="false">MATCH(CONCATENATE("B ",TEXT($BT530,"mmm-yyyy")),Curves!$11:$11,0)</f>
        <v>#N/A</v>
      </c>
      <c r="DE530" s="34" t="e">
        <f aca="false">MATCH(CONCATENATE("DISC ",TEXT($BT530,"mmm-yyyy")),Curves!$11:$11,0)</f>
        <v>#N/A</v>
      </c>
      <c r="DF530" s="34"/>
      <c r="DG530" s="34" t="e">
        <f aca="false">MATCH(CONCATENATE("NG ",TEXT($BU530,"mmm-yyyy")),Curves!$11:$11,0)</f>
        <v>#N/A</v>
      </c>
      <c r="DH530" s="34" t="e">
        <f aca="false">MATCH(CONCATENATE("B ",TEXT($BU530,"mmm-yyyy")),Curves!$11:$11,0)</f>
        <v>#N/A</v>
      </c>
      <c r="DI530" s="34" t="e">
        <f aca="false">MATCH(CONCATENATE("DISC ",TEXT($BU530,"mmm-yyyy")),Curves!$11:$11,0)</f>
        <v>#N/A</v>
      </c>
      <c r="DK530" s="34" t="e">
        <f aca="false">MATCH(CONCATENATE("NG ",TEXT($BV530,"mmm-yyyy")),Curves!$11:$11,0)</f>
        <v>#N/A</v>
      </c>
      <c r="DL530" s="34" t="e">
        <f aca="false">MATCH(CONCATENATE("B ",TEXT($BV530,"mmm-yyyy")),Curves!$11:$11,0)</f>
        <v>#N/A</v>
      </c>
      <c r="DM530" s="34" t="e">
        <f aca="false">MATCH(CONCATENATE("DISC ",TEXT($BV530,"mmm-yyyy")),Curves!$11:$11,0)</f>
        <v>#N/A</v>
      </c>
      <c r="DO530" s="34" t="e">
        <f aca="false">MATCH(CONCATENATE("NG ",TEXT($BW530,"mmm-yyyy")),Curves!$11:$11,0)</f>
        <v>#N/A</v>
      </c>
      <c r="DP530" s="34" t="e">
        <f aca="false">MATCH(CONCATENATE("B ",TEXT($BW530,"mmm-yyyy")),Curves!$11:$11,0)</f>
        <v>#N/A</v>
      </c>
      <c r="DQ530" s="34" t="e">
        <f aca="false">MATCH(CONCATENATE("DISC ",TEXT($BW530,"mmm-yyyy")),Curves!$11:$11,0)</f>
        <v>#N/A</v>
      </c>
    </row>
    <row r="531" customFormat="false" ht="12.75" hidden="false" customHeight="false" outlineLevel="0" collapsed="false">
      <c r="B531" s="26" t="str">
        <f aca="false">IF(C531&lt;&gt;"",IF(C531&gt;=(WORKDAY(EOMONTH(C531,0)+1,-2)),EOMONTH(EOMONTH(C531,0)+1,0)+1,EOMONTH(C531,0)+1),"")</f>
        <v/>
      </c>
      <c r="C531" s="45" t="str">
        <f aca="false">IF(Curves!C540&lt;&gt;"",Curves!C540,"")</f>
        <v/>
      </c>
      <c r="D531" s="46"/>
      <c r="E531" s="47" t="e">
        <f aca="false">(T531+U531)*V531</f>
        <v>#N/A</v>
      </c>
      <c r="F531" s="47" t="e">
        <f aca="false">(X531+Y531)*Z531</f>
        <v>#N/A</v>
      </c>
      <c r="G531" s="47" t="e">
        <f aca="false">(AB531+AC531)*AD531</f>
        <v>#N/A</v>
      </c>
      <c r="H531" s="47" t="e">
        <f aca="false">(AF531+AG531)*AH531</f>
        <v>#N/A</v>
      </c>
      <c r="I531" s="47" t="e">
        <f aca="false">(AJ531+AK531)*AL531</f>
        <v>#N/A</v>
      </c>
      <c r="J531" s="47" t="e">
        <f aca="false">(AN531+AO531)*AP531</f>
        <v>#N/A</v>
      </c>
      <c r="K531" s="47" t="e">
        <f aca="false">(AR531+AS531)*AT531</f>
        <v>#N/A</v>
      </c>
      <c r="L531" s="47" t="e">
        <f aca="false">(AV531+AW531)*AX531</f>
        <v>#N/A</v>
      </c>
      <c r="M531" s="47" t="e">
        <f aca="false">(AZ531+BA531)*BB531</f>
        <v>#N/A</v>
      </c>
      <c r="N531" s="47" t="e">
        <f aca="false">(BD531+BE531)*BF531</f>
        <v>#N/A</v>
      </c>
      <c r="O531" s="48" t="e">
        <f aca="false">(BH531+BI531)*BJ531</f>
        <v>#N/A</v>
      </c>
      <c r="P531" s="49" t="e">
        <f aca="false">MAX(E531:O531)</f>
        <v>#N/A</v>
      </c>
      <c r="Q531" s="49" t="e">
        <f aca="false">MIN(O531)</f>
        <v>#N/A</v>
      </c>
      <c r="R531" s="50" t="e">
        <f aca="false">P531-Q531</f>
        <v>#N/A</v>
      </c>
      <c r="T531" s="31" t="e">
        <f aca="false">INDEX(Curves!$A$12:$AZ$907,$BZ531,CA531)</f>
        <v>#N/A</v>
      </c>
      <c r="U531" s="31" t="e">
        <f aca="false">INDEX(Curves!$A$12:$AZ$907,$BZ531,CB531)</f>
        <v>#N/A</v>
      </c>
      <c r="V531" s="31" t="e">
        <f aca="false">INDEX(Curves!$A$12:$AZ$907,$BZ531,CC531)</f>
        <v>#N/A</v>
      </c>
      <c r="W531" s="31"/>
      <c r="X531" s="31" t="e">
        <f aca="false">INDEX(Curves!$A$12:$AZ$907,$BZ531,CE531)</f>
        <v>#N/A</v>
      </c>
      <c r="Y531" s="31" t="e">
        <f aca="false">INDEX(Curves!$A$12:$AZ$907,$BZ531,CF531)</f>
        <v>#N/A</v>
      </c>
      <c r="Z531" s="31" t="e">
        <f aca="false">INDEX(Curves!$A$12:$AZ$907,$BZ531,CG531)</f>
        <v>#N/A</v>
      </c>
      <c r="AA531" s="31"/>
      <c r="AB531" s="31" t="e">
        <f aca="false">INDEX(Curves!$A$12:$AZ$907,$BZ531,CI531)</f>
        <v>#N/A</v>
      </c>
      <c r="AC531" s="31" t="e">
        <f aca="false">INDEX(Curves!$A$12:$AZ$907,$BZ531,CJ531)</f>
        <v>#N/A</v>
      </c>
      <c r="AD531" s="31" t="e">
        <f aca="false">INDEX(Curves!$A$12:$AZ$907,$BZ531,CK531)</f>
        <v>#N/A</v>
      </c>
      <c r="AE531" s="31"/>
      <c r="AF531" s="31" t="e">
        <f aca="false">INDEX(Curves!$A$12:$AZ$907,$BZ531,CM531)</f>
        <v>#N/A</v>
      </c>
      <c r="AG531" s="31" t="e">
        <f aca="false">INDEX(Curves!$A$12:$AZ$907,$BZ531,CN531)</f>
        <v>#N/A</v>
      </c>
      <c r="AH531" s="31" t="e">
        <f aca="false">INDEX(Curves!$A$12:$AZ$907,$BZ531,CO531)</f>
        <v>#N/A</v>
      </c>
      <c r="AI531" s="31"/>
      <c r="AJ531" s="31" t="e">
        <f aca="false">INDEX(Curves!$A$12:$AZ$907,$BZ531,CQ531)</f>
        <v>#N/A</v>
      </c>
      <c r="AK531" s="31" t="e">
        <f aca="false">INDEX(Curves!$A$12:$AZ$907,$BZ531,CR531)</f>
        <v>#N/A</v>
      </c>
      <c r="AL531" s="31" t="e">
        <f aca="false">INDEX(Curves!$A$12:$AZ$907,$BZ531,CS531)</f>
        <v>#N/A</v>
      </c>
      <c r="AM531" s="31"/>
      <c r="AN531" s="31" t="e">
        <f aca="false">INDEX(Curves!$A$12:$AZ$907,$BZ531,CU531)</f>
        <v>#N/A</v>
      </c>
      <c r="AO531" s="31" t="e">
        <f aca="false">INDEX(Curves!$A$12:$AZ$907,$BZ531,CV531)</f>
        <v>#N/A</v>
      </c>
      <c r="AP531" s="31" t="e">
        <f aca="false">INDEX(Curves!$A$12:$AZ$907,$BZ531,CW531)</f>
        <v>#N/A</v>
      </c>
      <c r="AQ531" s="31"/>
      <c r="AR531" s="31" t="e">
        <f aca="false">INDEX(Curves!$A$12:$AZ$907,$BZ531,CY531)</f>
        <v>#N/A</v>
      </c>
      <c r="AS531" s="31" t="e">
        <f aca="false">INDEX(Curves!$A$12:$AZ$907,$BZ531,CZ531)</f>
        <v>#N/A</v>
      </c>
      <c r="AT531" s="31" t="e">
        <f aca="false">INDEX(Curves!$A$12:$AZ$907,$BZ531,DA531)</f>
        <v>#N/A</v>
      </c>
      <c r="AU531" s="31"/>
      <c r="AV531" s="31" t="e">
        <f aca="false">INDEX(Curves!$A$12:$AZ$907,$BZ531,DC531)</f>
        <v>#N/A</v>
      </c>
      <c r="AW531" s="31" t="e">
        <f aca="false">INDEX(Curves!$A$12:$AZ$907,$BZ531,DD531)</f>
        <v>#N/A</v>
      </c>
      <c r="AX531" s="31" t="e">
        <f aca="false">INDEX(Curves!$A$12:$AZ$907,$BZ531,DE531)</f>
        <v>#N/A</v>
      </c>
      <c r="AY531" s="31"/>
      <c r="AZ531" s="31" t="e">
        <f aca="false">INDEX(Curves!$A$12:$AZ$907,$BZ531,DG531)</f>
        <v>#N/A</v>
      </c>
      <c r="BA531" s="31" t="e">
        <f aca="false">INDEX(Curves!$A$12:$AZ$907,$BZ531,DH531)</f>
        <v>#N/A</v>
      </c>
      <c r="BB531" s="31" t="e">
        <f aca="false">INDEX(Curves!$A$12:$AZ$907,$BZ531,DI531)</f>
        <v>#N/A</v>
      </c>
      <c r="BC531" s="31"/>
      <c r="BD531" s="31" t="e">
        <f aca="false">INDEX(Curves!$A$12:$AZ$907,$BZ531,DK531)</f>
        <v>#N/A</v>
      </c>
      <c r="BE531" s="31" t="e">
        <f aca="false">INDEX(Curves!$A$12:$AZ$907,$BZ531,DL531)</f>
        <v>#N/A</v>
      </c>
      <c r="BF531" s="31" t="e">
        <f aca="false">INDEX(Curves!$A$12:$AZ$907,$BZ531,DM531)</f>
        <v>#N/A</v>
      </c>
      <c r="BG531" s="31"/>
      <c r="BH531" s="31" t="e">
        <f aca="false">INDEX(Curves!$A$12:$AZ$907,$BZ531,DO531)</f>
        <v>#N/A</v>
      </c>
      <c r="BI531" s="31" t="e">
        <f aca="false">INDEX(Curves!$A$12:$AZ$907,$BZ531,DP531)</f>
        <v>#N/A</v>
      </c>
      <c r="BJ531" s="31" t="e">
        <f aca="false">INDEX(Curves!$A$12:$AZ$907,$BZ531,DQ531)</f>
        <v>#N/A</v>
      </c>
      <c r="BK531" s="0"/>
      <c r="BL531" s="0"/>
      <c r="BT531" s="9"/>
      <c r="BU531" s="9"/>
      <c r="BV531" s="9"/>
      <c r="BZ531" s="34" t="e">
        <f aca="false">MATCH(C531,Curves!$C$12:$C$433,0)</f>
        <v>#N/A</v>
      </c>
      <c r="CA531" s="34" t="e">
        <f aca="false">MATCH(CONCATENATE("NG ",TEXT($BM531,"mmm-yyyy")),Curves!$11:$11,0)</f>
        <v>#N/A</v>
      </c>
      <c r="CB531" s="34" t="e">
        <f aca="false">MATCH(CONCATENATE("B ",TEXT($BM531,"mmm-yyyy")),Curves!$11:$11,0)</f>
        <v>#N/A</v>
      </c>
      <c r="CC531" s="34" t="e">
        <f aca="false">MATCH(CONCATENATE("DISC ",TEXT($BM531,"mmm-yyyy")),Curves!$11:$11,0)</f>
        <v>#N/A</v>
      </c>
      <c r="CD531" s="34"/>
      <c r="CE531" s="34" t="e">
        <f aca="false">MATCH(CONCATENATE("NG ",TEXT($BN531,"mmm-yyyy")),Curves!$11:$11,0)</f>
        <v>#N/A</v>
      </c>
      <c r="CF531" s="34" t="e">
        <f aca="false">MATCH(CONCATENATE("B ",TEXT($BN531,"mmm-yyyy")),Curves!$11:$11,0)</f>
        <v>#N/A</v>
      </c>
      <c r="CG531" s="34" t="e">
        <f aca="false">MATCH(CONCATENATE("DISC ",TEXT($BN531,"mmm-yyyy")),Curves!$11:$11,0)</f>
        <v>#N/A</v>
      </c>
      <c r="CH531" s="34"/>
      <c r="CI531" s="34" t="e">
        <f aca="false">MATCH(CONCATENATE("NG ",TEXT($BO531,"mmm-yyyy")),Curves!$11:$11,0)</f>
        <v>#N/A</v>
      </c>
      <c r="CJ531" s="34" t="e">
        <f aca="false">MATCH(CONCATENATE("B ",TEXT($BO531,"mmm-yyyy")),Curves!$11:$11,0)</f>
        <v>#N/A</v>
      </c>
      <c r="CK531" s="34" t="e">
        <f aca="false">MATCH(CONCATENATE("DISC ",TEXT($BO531,"mmm-yyyy")),Curves!$11:$11,0)</f>
        <v>#N/A</v>
      </c>
      <c r="CL531" s="34"/>
      <c r="CM531" s="34" t="e">
        <f aca="false">MATCH(CONCATENATE("NG ",TEXT($BP531,"mmm-yyyy")),Curves!$11:$11,0)</f>
        <v>#N/A</v>
      </c>
      <c r="CN531" s="34" t="e">
        <f aca="false">MATCH(CONCATENATE("B ",TEXT($BP531,"mmm-yyyy")),Curves!$11:$11,0)</f>
        <v>#N/A</v>
      </c>
      <c r="CO531" s="34" t="e">
        <f aca="false">MATCH(CONCATENATE("DISC ",TEXT($BP531,"mmm-yyyy")),Curves!$11:$11,0)</f>
        <v>#N/A</v>
      </c>
      <c r="CP531" s="34"/>
      <c r="CQ531" s="34" t="e">
        <f aca="false">MATCH(CONCATENATE("NG ",TEXT($BQ531,"mmm-yyyy")),Curves!$11:$11,0)</f>
        <v>#N/A</v>
      </c>
      <c r="CR531" s="34" t="e">
        <f aca="false">MATCH(CONCATENATE("B ",TEXT($BQ531,"mmm-yyyy")),Curves!$11:$11,0)</f>
        <v>#N/A</v>
      </c>
      <c r="CS531" s="34" t="e">
        <f aca="false">MATCH(CONCATENATE("DISC ",TEXT($BQ531,"mmm-yyyy")),Curves!$11:$11,0)</f>
        <v>#N/A</v>
      </c>
      <c r="CT531" s="34"/>
      <c r="CU531" s="34" t="e">
        <f aca="false">MATCH(CONCATENATE("NG ",TEXT($BR531,"mmm-yyyy")),Curves!$11:$11,0)</f>
        <v>#N/A</v>
      </c>
      <c r="CV531" s="34" t="e">
        <f aca="false">MATCH(CONCATENATE("B ",TEXT($BR531,"mmm-yyyy")),Curves!$11:$11,0)</f>
        <v>#N/A</v>
      </c>
      <c r="CW531" s="34" t="e">
        <f aca="false">MATCH(CONCATENATE("DISC ",TEXT($BR531,"mmm-yyyy")),Curves!$11:$11,0)</f>
        <v>#N/A</v>
      </c>
      <c r="CX531" s="34"/>
      <c r="CY531" s="34" t="e">
        <f aca="false">MATCH(CONCATENATE("NG ",TEXT($BS531,"mmm-yyyy")),Curves!$11:$11,0)</f>
        <v>#N/A</v>
      </c>
      <c r="CZ531" s="34" t="e">
        <f aca="false">MATCH(CONCATENATE("B ",TEXT($BS531,"mmm-yyyy")),Curves!$11:$11,0)</f>
        <v>#N/A</v>
      </c>
      <c r="DA531" s="34" t="e">
        <f aca="false">MATCH(CONCATENATE("DISC ",TEXT($BS531,"mmm-yyyy")),Curves!$11:$11,0)</f>
        <v>#N/A</v>
      </c>
      <c r="DB531" s="34"/>
      <c r="DC531" s="34" t="e">
        <f aca="false">MATCH(CONCATENATE("NG ",TEXT($BT531,"mmm-yyyy")),Curves!$11:$11,0)</f>
        <v>#N/A</v>
      </c>
      <c r="DD531" s="34" t="e">
        <f aca="false">MATCH(CONCATENATE("B ",TEXT($BT531,"mmm-yyyy")),Curves!$11:$11,0)</f>
        <v>#N/A</v>
      </c>
      <c r="DE531" s="34" t="e">
        <f aca="false">MATCH(CONCATENATE("DISC ",TEXT($BT531,"mmm-yyyy")),Curves!$11:$11,0)</f>
        <v>#N/A</v>
      </c>
      <c r="DF531" s="34"/>
      <c r="DG531" s="34" t="e">
        <f aca="false">MATCH(CONCATENATE("NG ",TEXT($BU531,"mmm-yyyy")),Curves!$11:$11,0)</f>
        <v>#N/A</v>
      </c>
      <c r="DH531" s="34" t="e">
        <f aca="false">MATCH(CONCATENATE("B ",TEXT($BU531,"mmm-yyyy")),Curves!$11:$11,0)</f>
        <v>#N/A</v>
      </c>
      <c r="DI531" s="34" t="e">
        <f aca="false">MATCH(CONCATENATE("DISC ",TEXT($BU531,"mmm-yyyy")),Curves!$11:$11,0)</f>
        <v>#N/A</v>
      </c>
      <c r="DK531" s="34" t="e">
        <f aca="false">MATCH(CONCATENATE("NG ",TEXT($BV531,"mmm-yyyy")),Curves!$11:$11,0)</f>
        <v>#N/A</v>
      </c>
      <c r="DL531" s="34" t="e">
        <f aca="false">MATCH(CONCATENATE("B ",TEXT($BV531,"mmm-yyyy")),Curves!$11:$11,0)</f>
        <v>#N/A</v>
      </c>
      <c r="DM531" s="34" t="e">
        <f aca="false">MATCH(CONCATENATE("DISC ",TEXT($BV531,"mmm-yyyy")),Curves!$11:$11,0)</f>
        <v>#N/A</v>
      </c>
      <c r="DO531" s="34" t="e">
        <f aca="false">MATCH(CONCATENATE("NG ",TEXT($BW531,"mmm-yyyy")),Curves!$11:$11,0)</f>
        <v>#N/A</v>
      </c>
      <c r="DP531" s="34" t="e">
        <f aca="false">MATCH(CONCATENATE("B ",TEXT($BW531,"mmm-yyyy")),Curves!$11:$11,0)</f>
        <v>#N/A</v>
      </c>
      <c r="DQ531" s="34" t="e">
        <f aca="false">MATCH(CONCATENATE("DISC ",TEXT($BW531,"mmm-yyyy")),Curves!$11:$11,0)</f>
        <v>#N/A</v>
      </c>
    </row>
    <row r="532" customFormat="false" ht="12.75" hidden="false" customHeight="false" outlineLevel="0" collapsed="false">
      <c r="B532" s="26" t="str">
        <f aca="false">IF(C532&lt;&gt;"",IF(C532&gt;=(WORKDAY(EOMONTH(C532,0)+1,-2)),EOMONTH(EOMONTH(C532,0)+1,0)+1,EOMONTH(C532,0)+1),"")</f>
        <v/>
      </c>
      <c r="C532" s="45" t="str">
        <f aca="false">IF(Curves!C541&lt;&gt;"",Curves!C541,"")</f>
        <v/>
      </c>
      <c r="D532" s="46"/>
      <c r="E532" s="47" t="e">
        <f aca="false">(T532+U532)*V532</f>
        <v>#N/A</v>
      </c>
      <c r="F532" s="47" t="e">
        <f aca="false">(X532+Y532)*Z532</f>
        <v>#N/A</v>
      </c>
      <c r="G532" s="47" t="e">
        <f aca="false">(AB532+AC532)*AD532</f>
        <v>#N/A</v>
      </c>
      <c r="H532" s="47" t="e">
        <f aca="false">(AF532+AG532)*AH532</f>
        <v>#N/A</v>
      </c>
      <c r="I532" s="47" t="e">
        <f aca="false">(AJ532+AK532)*AL532</f>
        <v>#N/A</v>
      </c>
      <c r="J532" s="47" t="e">
        <f aca="false">(AN532+AO532)*AP532</f>
        <v>#N/A</v>
      </c>
      <c r="K532" s="47" t="e">
        <f aca="false">(AR532+AS532)*AT532</f>
        <v>#N/A</v>
      </c>
      <c r="L532" s="47" t="e">
        <f aca="false">(AV532+AW532)*AX532</f>
        <v>#N/A</v>
      </c>
      <c r="M532" s="47" t="e">
        <f aca="false">(AZ532+BA532)*BB532</f>
        <v>#N/A</v>
      </c>
      <c r="N532" s="47" t="e">
        <f aca="false">(BD532+BE532)*BF532</f>
        <v>#N/A</v>
      </c>
      <c r="O532" s="48" t="e">
        <f aca="false">(BH532+BI532)*BJ532</f>
        <v>#N/A</v>
      </c>
      <c r="P532" s="49" t="e">
        <f aca="false">MAX(E532:O532)</f>
        <v>#N/A</v>
      </c>
      <c r="Q532" s="49" t="e">
        <f aca="false">MIN(O532)</f>
        <v>#N/A</v>
      </c>
      <c r="R532" s="50" t="e">
        <f aca="false">P532-Q532</f>
        <v>#N/A</v>
      </c>
      <c r="T532" s="31" t="e">
        <f aca="false">INDEX(Curves!$A$12:$AZ$907,$BZ532,CA532)</f>
        <v>#N/A</v>
      </c>
      <c r="U532" s="31" t="e">
        <f aca="false">INDEX(Curves!$A$12:$AZ$907,$BZ532,CB532)</f>
        <v>#N/A</v>
      </c>
      <c r="V532" s="31" t="e">
        <f aca="false">INDEX(Curves!$A$12:$AZ$907,$BZ532,CC532)</f>
        <v>#N/A</v>
      </c>
      <c r="W532" s="31"/>
      <c r="X532" s="31" t="e">
        <f aca="false">INDEX(Curves!$A$12:$AZ$907,$BZ532,CE532)</f>
        <v>#N/A</v>
      </c>
      <c r="Y532" s="31" t="e">
        <f aca="false">INDEX(Curves!$A$12:$AZ$907,$BZ532,CF532)</f>
        <v>#N/A</v>
      </c>
      <c r="Z532" s="31" t="e">
        <f aca="false">INDEX(Curves!$A$12:$AZ$907,$BZ532,CG532)</f>
        <v>#N/A</v>
      </c>
      <c r="AA532" s="31"/>
      <c r="AB532" s="31" t="e">
        <f aca="false">INDEX(Curves!$A$12:$AZ$907,$BZ532,CI532)</f>
        <v>#N/A</v>
      </c>
      <c r="AC532" s="31" t="e">
        <f aca="false">INDEX(Curves!$A$12:$AZ$907,$BZ532,CJ532)</f>
        <v>#N/A</v>
      </c>
      <c r="AD532" s="31" t="e">
        <f aca="false">INDEX(Curves!$A$12:$AZ$907,$BZ532,CK532)</f>
        <v>#N/A</v>
      </c>
      <c r="AE532" s="31"/>
      <c r="AF532" s="31" t="e">
        <f aca="false">INDEX(Curves!$A$12:$AZ$907,$BZ532,CM532)</f>
        <v>#N/A</v>
      </c>
      <c r="AG532" s="31" t="e">
        <f aca="false">INDEX(Curves!$A$12:$AZ$907,$BZ532,CN532)</f>
        <v>#N/A</v>
      </c>
      <c r="AH532" s="31" t="e">
        <f aca="false">INDEX(Curves!$A$12:$AZ$907,$BZ532,CO532)</f>
        <v>#N/A</v>
      </c>
      <c r="AI532" s="31"/>
      <c r="AJ532" s="31" t="e">
        <f aca="false">INDEX(Curves!$A$12:$AZ$907,$BZ532,CQ532)</f>
        <v>#N/A</v>
      </c>
      <c r="AK532" s="31" t="e">
        <f aca="false">INDEX(Curves!$A$12:$AZ$907,$BZ532,CR532)</f>
        <v>#N/A</v>
      </c>
      <c r="AL532" s="31" t="e">
        <f aca="false">INDEX(Curves!$A$12:$AZ$907,$BZ532,CS532)</f>
        <v>#N/A</v>
      </c>
      <c r="AM532" s="31"/>
      <c r="AN532" s="31" t="e">
        <f aca="false">INDEX(Curves!$A$12:$AZ$907,$BZ532,CU532)</f>
        <v>#N/A</v>
      </c>
      <c r="AO532" s="31" t="e">
        <f aca="false">INDEX(Curves!$A$12:$AZ$907,$BZ532,CV532)</f>
        <v>#N/A</v>
      </c>
      <c r="AP532" s="31" t="e">
        <f aca="false">INDEX(Curves!$A$12:$AZ$907,$BZ532,CW532)</f>
        <v>#N/A</v>
      </c>
      <c r="AQ532" s="31"/>
      <c r="AR532" s="31" t="e">
        <f aca="false">INDEX(Curves!$A$12:$AZ$907,$BZ532,CY532)</f>
        <v>#N/A</v>
      </c>
      <c r="AS532" s="31" t="e">
        <f aca="false">INDEX(Curves!$A$12:$AZ$907,$BZ532,CZ532)</f>
        <v>#N/A</v>
      </c>
      <c r="AT532" s="31" t="e">
        <f aca="false">INDEX(Curves!$A$12:$AZ$907,$BZ532,DA532)</f>
        <v>#N/A</v>
      </c>
      <c r="AU532" s="31"/>
      <c r="AV532" s="31" t="e">
        <f aca="false">INDEX(Curves!$A$12:$AZ$907,$BZ532,DC532)</f>
        <v>#N/A</v>
      </c>
      <c r="AW532" s="31" t="e">
        <f aca="false">INDEX(Curves!$A$12:$AZ$907,$BZ532,DD532)</f>
        <v>#N/A</v>
      </c>
      <c r="AX532" s="31" t="e">
        <f aca="false">INDEX(Curves!$A$12:$AZ$907,$BZ532,DE532)</f>
        <v>#N/A</v>
      </c>
      <c r="AY532" s="31"/>
      <c r="AZ532" s="31" t="e">
        <f aca="false">INDEX(Curves!$A$12:$AZ$907,$BZ532,DG532)</f>
        <v>#N/A</v>
      </c>
      <c r="BA532" s="31" t="e">
        <f aca="false">INDEX(Curves!$A$12:$AZ$907,$BZ532,DH532)</f>
        <v>#N/A</v>
      </c>
      <c r="BB532" s="31" t="e">
        <f aca="false">INDEX(Curves!$A$12:$AZ$907,$BZ532,DI532)</f>
        <v>#N/A</v>
      </c>
      <c r="BC532" s="31"/>
      <c r="BD532" s="31" t="e">
        <f aca="false">INDEX(Curves!$A$12:$AZ$907,$BZ532,DK532)</f>
        <v>#N/A</v>
      </c>
      <c r="BE532" s="31" t="e">
        <f aca="false">INDEX(Curves!$A$12:$AZ$907,$BZ532,DL532)</f>
        <v>#N/A</v>
      </c>
      <c r="BF532" s="31" t="e">
        <f aca="false">INDEX(Curves!$A$12:$AZ$907,$BZ532,DM532)</f>
        <v>#N/A</v>
      </c>
      <c r="BG532" s="31"/>
      <c r="BH532" s="31" t="e">
        <f aca="false">INDEX(Curves!$A$12:$AZ$907,$BZ532,DO532)</f>
        <v>#N/A</v>
      </c>
      <c r="BI532" s="31" t="e">
        <f aca="false">INDEX(Curves!$A$12:$AZ$907,$BZ532,DP532)</f>
        <v>#N/A</v>
      </c>
      <c r="BJ532" s="31" t="e">
        <f aca="false">INDEX(Curves!$A$12:$AZ$907,$BZ532,DQ532)</f>
        <v>#N/A</v>
      </c>
      <c r="BK532" s="0"/>
      <c r="BL532" s="0"/>
      <c r="BT532" s="9"/>
      <c r="BU532" s="9"/>
      <c r="BV532" s="9"/>
      <c r="BZ532" s="34" t="e">
        <f aca="false">MATCH(C532,Curves!$C$12:$C$433,0)</f>
        <v>#N/A</v>
      </c>
      <c r="CA532" s="34" t="e">
        <f aca="false">MATCH(CONCATENATE("NG ",TEXT($BM532,"mmm-yyyy")),Curves!$11:$11,0)</f>
        <v>#N/A</v>
      </c>
      <c r="CB532" s="34" t="e">
        <f aca="false">MATCH(CONCATENATE("B ",TEXT($BM532,"mmm-yyyy")),Curves!$11:$11,0)</f>
        <v>#N/A</v>
      </c>
      <c r="CC532" s="34" t="e">
        <f aca="false">MATCH(CONCATENATE("DISC ",TEXT($BM532,"mmm-yyyy")),Curves!$11:$11,0)</f>
        <v>#N/A</v>
      </c>
      <c r="CD532" s="34"/>
      <c r="CE532" s="34" t="e">
        <f aca="false">MATCH(CONCATENATE("NG ",TEXT($BN532,"mmm-yyyy")),Curves!$11:$11,0)</f>
        <v>#N/A</v>
      </c>
      <c r="CF532" s="34" t="e">
        <f aca="false">MATCH(CONCATENATE("B ",TEXT($BN532,"mmm-yyyy")),Curves!$11:$11,0)</f>
        <v>#N/A</v>
      </c>
      <c r="CG532" s="34" t="e">
        <f aca="false">MATCH(CONCATENATE("DISC ",TEXT($BN532,"mmm-yyyy")),Curves!$11:$11,0)</f>
        <v>#N/A</v>
      </c>
      <c r="CH532" s="34"/>
      <c r="CI532" s="34" t="e">
        <f aca="false">MATCH(CONCATENATE("NG ",TEXT($BO532,"mmm-yyyy")),Curves!$11:$11,0)</f>
        <v>#N/A</v>
      </c>
      <c r="CJ532" s="34" t="e">
        <f aca="false">MATCH(CONCATENATE("B ",TEXT($BO532,"mmm-yyyy")),Curves!$11:$11,0)</f>
        <v>#N/A</v>
      </c>
      <c r="CK532" s="34" t="e">
        <f aca="false">MATCH(CONCATENATE("DISC ",TEXT($BO532,"mmm-yyyy")),Curves!$11:$11,0)</f>
        <v>#N/A</v>
      </c>
      <c r="CL532" s="34"/>
      <c r="CM532" s="34" t="e">
        <f aca="false">MATCH(CONCATENATE("NG ",TEXT($BP532,"mmm-yyyy")),Curves!$11:$11,0)</f>
        <v>#N/A</v>
      </c>
      <c r="CN532" s="34" t="e">
        <f aca="false">MATCH(CONCATENATE("B ",TEXT($BP532,"mmm-yyyy")),Curves!$11:$11,0)</f>
        <v>#N/A</v>
      </c>
      <c r="CO532" s="34" t="e">
        <f aca="false">MATCH(CONCATENATE("DISC ",TEXT($BP532,"mmm-yyyy")),Curves!$11:$11,0)</f>
        <v>#N/A</v>
      </c>
      <c r="CP532" s="34"/>
      <c r="CQ532" s="34" t="e">
        <f aca="false">MATCH(CONCATENATE("NG ",TEXT($BQ532,"mmm-yyyy")),Curves!$11:$11,0)</f>
        <v>#N/A</v>
      </c>
      <c r="CR532" s="34" t="e">
        <f aca="false">MATCH(CONCATENATE("B ",TEXT($BQ532,"mmm-yyyy")),Curves!$11:$11,0)</f>
        <v>#N/A</v>
      </c>
      <c r="CS532" s="34" t="e">
        <f aca="false">MATCH(CONCATENATE("DISC ",TEXT($BQ532,"mmm-yyyy")),Curves!$11:$11,0)</f>
        <v>#N/A</v>
      </c>
      <c r="CT532" s="34"/>
      <c r="CU532" s="34" t="e">
        <f aca="false">MATCH(CONCATENATE("NG ",TEXT($BR532,"mmm-yyyy")),Curves!$11:$11,0)</f>
        <v>#N/A</v>
      </c>
      <c r="CV532" s="34" t="e">
        <f aca="false">MATCH(CONCATENATE("B ",TEXT($BR532,"mmm-yyyy")),Curves!$11:$11,0)</f>
        <v>#N/A</v>
      </c>
      <c r="CW532" s="34" t="e">
        <f aca="false">MATCH(CONCATENATE("DISC ",TEXT($BR532,"mmm-yyyy")),Curves!$11:$11,0)</f>
        <v>#N/A</v>
      </c>
      <c r="CX532" s="34"/>
      <c r="CY532" s="34" t="e">
        <f aca="false">MATCH(CONCATENATE("NG ",TEXT($BS532,"mmm-yyyy")),Curves!$11:$11,0)</f>
        <v>#N/A</v>
      </c>
      <c r="CZ532" s="34" t="e">
        <f aca="false">MATCH(CONCATENATE("B ",TEXT($BS532,"mmm-yyyy")),Curves!$11:$11,0)</f>
        <v>#N/A</v>
      </c>
      <c r="DA532" s="34" t="e">
        <f aca="false">MATCH(CONCATENATE("DISC ",TEXT($BS532,"mmm-yyyy")),Curves!$11:$11,0)</f>
        <v>#N/A</v>
      </c>
      <c r="DB532" s="34"/>
      <c r="DC532" s="34" t="e">
        <f aca="false">MATCH(CONCATENATE("NG ",TEXT($BT532,"mmm-yyyy")),Curves!$11:$11,0)</f>
        <v>#N/A</v>
      </c>
      <c r="DD532" s="34" t="e">
        <f aca="false">MATCH(CONCATENATE("B ",TEXT($BT532,"mmm-yyyy")),Curves!$11:$11,0)</f>
        <v>#N/A</v>
      </c>
      <c r="DE532" s="34" t="e">
        <f aca="false">MATCH(CONCATENATE("DISC ",TEXT($BT532,"mmm-yyyy")),Curves!$11:$11,0)</f>
        <v>#N/A</v>
      </c>
      <c r="DF532" s="34"/>
      <c r="DG532" s="34" t="e">
        <f aca="false">MATCH(CONCATENATE("NG ",TEXT($BU532,"mmm-yyyy")),Curves!$11:$11,0)</f>
        <v>#N/A</v>
      </c>
      <c r="DH532" s="34" t="e">
        <f aca="false">MATCH(CONCATENATE("B ",TEXT($BU532,"mmm-yyyy")),Curves!$11:$11,0)</f>
        <v>#N/A</v>
      </c>
      <c r="DI532" s="34" t="e">
        <f aca="false">MATCH(CONCATENATE("DISC ",TEXT($BU532,"mmm-yyyy")),Curves!$11:$11,0)</f>
        <v>#N/A</v>
      </c>
      <c r="DK532" s="34" t="e">
        <f aca="false">MATCH(CONCATENATE("NG ",TEXT($BV532,"mmm-yyyy")),Curves!$11:$11,0)</f>
        <v>#N/A</v>
      </c>
      <c r="DL532" s="34" t="e">
        <f aca="false">MATCH(CONCATENATE("B ",TEXT($BV532,"mmm-yyyy")),Curves!$11:$11,0)</f>
        <v>#N/A</v>
      </c>
      <c r="DM532" s="34" t="e">
        <f aca="false">MATCH(CONCATENATE("DISC ",TEXT($BV532,"mmm-yyyy")),Curves!$11:$11,0)</f>
        <v>#N/A</v>
      </c>
      <c r="DO532" s="34" t="e">
        <f aca="false">MATCH(CONCATENATE("NG ",TEXT($BW532,"mmm-yyyy")),Curves!$11:$11,0)</f>
        <v>#N/A</v>
      </c>
      <c r="DP532" s="34" t="e">
        <f aca="false">MATCH(CONCATENATE("B ",TEXT($BW532,"mmm-yyyy")),Curves!$11:$11,0)</f>
        <v>#N/A</v>
      </c>
      <c r="DQ532" s="34" t="e">
        <f aca="false">MATCH(CONCATENATE("DISC ",TEXT($BW532,"mmm-yyyy")),Curves!$11:$11,0)</f>
        <v>#N/A</v>
      </c>
    </row>
    <row r="533" customFormat="false" ht="12.75" hidden="false" customHeight="false" outlineLevel="0" collapsed="false">
      <c r="B533" s="26" t="str">
        <f aca="false">IF(C533&lt;&gt;"",IF(C533&gt;=(WORKDAY(EOMONTH(C533,0)+1,-2)),EOMONTH(EOMONTH(C533,0)+1,0)+1,EOMONTH(C533,0)+1),"")</f>
        <v/>
      </c>
      <c r="C533" s="45" t="str">
        <f aca="false">IF(Curves!C542&lt;&gt;"",Curves!C542,"")</f>
        <v/>
      </c>
      <c r="D533" s="46"/>
      <c r="E533" s="47" t="e">
        <f aca="false">(T533+U533)*V533</f>
        <v>#N/A</v>
      </c>
      <c r="F533" s="47" t="e">
        <f aca="false">(X533+Y533)*Z533</f>
        <v>#N/A</v>
      </c>
      <c r="G533" s="47" t="e">
        <f aca="false">(AB533+AC533)*AD533</f>
        <v>#N/A</v>
      </c>
      <c r="H533" s="47" t="e">
        <f aca="false">(AF533+AG533)*AH533</f>
        <v>#N/A</v>
      </c>
      <c r="I533" s="47" t="e">
        <f aca="false">(AJ533+AK533)*AL533</f>
        <v>#N/A</v>
      </c>
      <c r="J533" s="47" t="e">
        <f aca="false">(AN533+AO533)*AP533</f>
        <v>#N/A</v>
      </c>
      <c r="K533" s="47" t="e">
        <f aca="false">(AR533+AS533)*AT533</f>
        <v>#N/A</v>
      </c>
      <c r="L533" s="47" t="e">
        <f aca="false">(AV533+AW533)*AX533</f>
        <v>#N/A</v>
      </c>
      <c r="M533" s="47" t="e">
        <f aca="false">(AZ533+BA533)*BB533</f>
        <v>#N/A</v>
      </c>
      <c r="N533" s="47" t="e">
        <f aca="false">(BD533+BE533)*BF533</f>
        <v>#N/A</v>
      </c>
      <c r="O533" s="48" t="e">
        <f aca="false">(BH533+BI533)*BJ533</f>
        <v>#N/A</v>
      </c>
      <c r="P533" s="49" t="e">
        <f aca="false">MAX(E533:O533)</f>
        <v>#N/A</v>
      </c>
      <c r="Q533" s="49" t="e">
        <f aca="false">MIN(O533)</f>
        <v>#N/A</v>
      </c>
      <c r="R533" s="50" t="e">
        <f aca="false">P533-Q533</f>
        <v>#N/A</v>
      </c>
      <c r="T533" s="31" t="e">
        <f aca="false">INDEX(Curves!$A$12:$AZ$907,$BZ533,CA533)</f>
        <v>#N/A</v>
      </c>
      <c r="U533" s="31" t="e">
        <f aca="false">INDEX(Curves!$A$12:$AZ$907,$BZ533,CB533)</f>
        <v>#N/A</v>
      </c>
      <c r="V533" s="31" t="e">
        <f aca="false">INDEX(Curves!$A$12:$AZ$907,$BZ533,CC533)</f>
        <v>#N/A</v>
      </c>
      <c r="W533" s="31"/>
      <c r="X533" s="31" t="e">
        <f aca="false">INDEX(Curves!$A$12:$AZ$907,$BZ533,CE533)</f>
        <v>#N/A</v>
      </c>
      <c r="Y533" s="31" t="e">
        <f aca="false">INDEX(Curves!$A$12:$AZ$907,$BZ533,CF533)</f>
        <v>#N/A</v>
      </c>
      <c r="Z533" s="31" t="e">
        <f aca="false">INDEX(Curves!$A$12:$AZ$907,$BZ533,CG533)</f>
        <v>#N/A</v>
      </c>
      <c r="AA533" s="31"/>
      <c r="AB533" s="31" t="e">
        <f aca="false">INDEX(Curves!$A$12:$AZ$907,$BZ533,CI533)</f>
        <v>#N/A</v>
      </c>
      <c r="AC533" s="31" t="e">
        <f aca="false">INDEX(Curves!$A$12:$AZ$907,$BZ533,CJ533)</f>
        <v>#N/A</v>
      </c>
      <c r="AD533" s="31" t="e">
        <f aca="false">INDEX(Curves!$A$12:$AZ$907,$BZ533,CK533)</f>
        <v>#N/A</v>
      </c>
      <c r="AE533" s="31"/>
      <c r="AF533" s="31" t="e">
        <f aca="false">INDEX(Curves!$A$12:$AZ$907,$BZ533,CM533)</f>
        <v>#N/A</v>
      </c>
      <c r="AG533" s="31" t="e">
        <f aca="false">INDEX(Curves!$A$12:$AZ$907,$BZ533,CN533)</f>
        <v>#N/A</v>
      </c>
      <c r="AH533" s="31" t="e">
        <f aca="false">INDEX(Curves!$A$12:$AZ$907,$BZ533,CO533)</f>
        <v>#N/A</v>
      </c>
      <c r="AI533" s="31"/>
      <c r="AJ533" s="31" t="e">
        <f aca="false">INDEX(Curves!$A$12:$AZ$907,$BZ533,CQ533)</f>
        <v>#N/A</v>
      </c>
      <c r="AK533" s="31" t="e">
        <f aca="false">INDEX(Curves!$A$12:$AZ$907,$BZ533,CR533)</f>
        <v>#N/A</v>
      </c>
      <c r="AL533" s="31" t="e">
        <f aca="false">INDEX(Curves!$A$12:$AZ$907,$BZ533,CS533)</f>
        <v>#N/A</v>
      </c>
      <c r="AM533" s="31"/>
      <c r="AN533" s="31" t="e">
        <f aca="false">INDEX(Curves!$A$12:$AZ$907,$BZ533,CU533)</f>
        <v>#N/A</v>
      </c>
      <c r="AO533" s="31" t="e">
        <f aca="false">INDEX(Curves!$A$12:$AZ$907,$BZ533,CV533)</f>
        <v>#N/A</v>
      </c>
      <c r="AP533" s="31" t="e">
        <f aca="false">INDEX(Curves!$A$12:$AZ$907,$BZ533,CW533)</f>
        <v>#N/A</v>
      </c>
      <c r="AQ533" s="31"/>
      <c r="AR533" s="31" t="e">
        <f aca="false">INDEX(Curves!$A$12:$AZ$907,$BZ533,CY533)</f>
        <v>#N/A</v>
      </c>
      <c r="AS533" s="31" t="e">
        <f aca="false">INDEX(Curves!$A$12:$AZ$907,$BZ533,CZ533)</f>
        <v>#N/A</v>
      </c>
      <c r="AT533" s="31" t="e">
        <f aca="false">INDEX(Curves!$A$12:$AZ$907,$BZ533,DA533)</f>
        <v>#N/A</v>
      </c>
      <c r="AU533" s="31"/>
      <c r="AV533" s="31" t="e">
        <f aca="false">INDEX(Curves!$A$12:$AZ$907,$BZ533,DC533)</f>
        <v>#N/A</v>
      </c>
      <c r="AW533" s="31" t="e">
        <f aca="false">INDEX(Curves!$A$12:$AZ$907,$BZ533,DD533)</f>
        <v>#N/A</v>
      </c>
      <c r="AX533" s="31" t="e">
        <f aca="false">INDEX(Curves!$A$12:$AZ$907,$BZ533,DE533)</f>
        <v>#N/A</v>
      </c>
      <c r="AY533" s="31"/>
      <c r="AZ533" s="31" t="e">
        <f aca="false">INDEX(Curves!$A$12:$AZ$907,$BZ533,DG533)</f>
        <v>#N/A</v>
      </c>
      <c r="BA533" s="31" t="e">
        <f aca="false">INDEX(Curves!$A$12:$AZ$907,$BZ533,DH533)</f>
        <v>#N/A</v>
      </c>
      <c r="BB533" s="31" t="e">
        <f aca="false">INDEX(Curves!$A$12:$AZ$907,$BZ533,DI533)</f>
        <v>#N/A</v>
      </c>
      <c r="BC533" s="31"/>
      <c r="BD533" s="31" t="e">
        <f aca="false">INDEX(Curves!$A$12:$AZ$907,$BZ533,DK533)</f>
        <v>#N/A</v>
      </c>
      <c r="BE533" s="31" t="e">
        <f aca="false">INDEX(Curves!$A$12:$AZ$907,$BZ533,DL533)</f>
        <v>#N/A</v>
      </c>
      <c r="BF533" s="31" t="e">
        <f aca="false">INDEX(Curves!$A$12:$AZ$907,$BZ533,DM533)</f>
        <v>#N/A</v>
      </c>
      <c r="BG533" s="31"/>
      <c r="BH533" s="31" t="e">
        <f aca="false">INDEX(Curves!$A$12:$AZ$907,$BZ533,DO533)</f>
        <v>#N/A</v>
      </c>
      <c r="BI533" s="31" t="e">
        <f aca="false">INDEX(Curves!$A$12:$AZ$907,$BZ533,DP533)</f>
        <v>#N/A</v>
      </c>
      <c r="BJ533" s="31" t="e">
        <f aca="false">INDEX(Curves!$A$12:$AZ$907,$BZ533,DQ533)</f>
        <v>#N/A</v>
      </c>
      <c r="BK533" s="0"/>
      <c r="BL533" s="0"/>
      <c r="BT533" s="9"/>
      <c r="BU533" s="9"/>
      <c r="BV533" s="9"/>
      <c r="BZ533" s="34" t="e">
        <f aca="false">MATCH(C533,Curves!$C$12:$C$433,0)</f>
        <v>#N/A</v>
      </c>
      <c r="CA533" s="34" t="e">
        <f aca="false">MATCH(CONCATENATE("NG ",TEXT($BM533,"mmm-yyyy")),Curves!$11:$11,0)</f>
        <v>#N/A</v>
      </c>
      <c r="CB533" s="34" t="e">
        <f aca="false">MATCH(CONCATENATE("B ",TEXT($BM533,"mmm-yyyy")),Curves!$11:$11,0)</f>
        <v>#N/A</v>
      </c>
      <c r="CC533" s="34" t="e">
        <f aca="false">MATCH(CONCATENATE("DISC ",TEXT($BM533,"mmm-yyyy")),Curves!$11:$11,0)</f>
        <v>#N/A</v>
      </c>
      <c r="CD533" s="34"/>
      <c r="CE533" s="34" t="e">
        <f aca="false">MATCH(CONCATENATE("NG ",TEXT($BN533,"mmm-yyyy")),Curves!$11:$11,0)</f>
        <v>#N/A</v>
      </c>
      <c r="CF533" s="34" t="e">
        <f aca="false">MATCH(CONCATENATE("B ",TEXT($BN533,"mmm-yyyy")),Curves!$11:$11,0)</f>
        <v>#N/A</v>
      </c>
      <c r="CG533" s="34" t="e">
        <f aca="false">MATCH(CONCATENATE("DISC ",TEXT($BN533,"mmm-yyyy")),Curves!$11:$11,0)</f>
        <v>#N/A</v>
      </c>
      <c r="CH533" s="34"/>
      <c r="CI533" s="34" t="e">
        <f aca="false">MATCH(CONCATENATE("NG ",TEXT($BO533,"mmm-yyyy")),Curves!$11:$11,0)</f>
        <v>#N/A</v>
      </c>
      <c r="CJ533" s="34" t="e">
        <f aca="false">MATCH(CONCATENATE("B ",TEXT($BO533,"mmm-yyyy")),Curves!$11:$11,0)</f>
        <v>#N/A</v>
      </c>
      <c r="CK533" s="34" t="e">
        <f aca="false">MATCH(CONCATENATE("DISC ",TEXT($BO533,"mmm-yyyy")),Curves!$11:$11,0)</f>
        <v>#N/A</v>
      </c>
      <c r="CL533" s="34"/>
      <c r="CM533" s="34" t="e">
        <f aca="false">MATCH(CONCATENATE("NG ",TEXT($BP533,"mmm-yyyy")),Curves!$11:$11,0)</f>
        <v>#N/A</v>
      </c>
      <c r="CN533" s="34" t="e">
        <f aca="false">MATCH(CONCATENATE("B ",TEXT($BP533,"mmm-yyyy")),Curves!$11:$11,0)</f>
        <v>#N/A</v>
      </c>
      <c r="CO533" s="34" t="e">
        <f aca="false">MATCH(CONCATENATE("DISC ",TEXT($BP533,"mmm-yyyy")),Curves!$11:$11,0)</f>
        <v>#N/A</v>
      </c>
      <c r="CP533" s="34"/>
      <c r="CQ533" s="34" t="e">
        <f aca="false">MATCH(CONCATENATE("NG ",TEXT($BQ533,"mmm-yyyy")),Curves!$11:$11,0)</f>
        <v>#N/A</v>
      </c>
      <c r="CR533" s="34" t="e">
        <f aca="false">MATCH(CONCATENATE("B ",TEXT($BQ533,"mmm-yyyy")),Curves!$11:$11,0)</f>
        <v>#N/A</v>
      </c>
      <c r="CS533" s="34" t="e">
        <f aca="false">MATCH(CONCATENATE("DISC ",TEXT($BQ533,"mmm-yyyy")),Curves!$11:$11,0)</f>
        <v>#N/A</v>
      </c>
      <c r="CT533" s="34"/>
      <c r="CU533" s="34" t="e">
        <f aca="false">MATCH(CONCATENATE("NG ",TEXT($BR533,"mmm-yyyy")),Curves!$11:$11,0)</f>
        <v>#N/A</v>
      </c>
      <c r="CV533" s="34" t="e">
        <f aca="false">MATCH(CONCATENATE("B ",TEXT($BR533,"mmm-yyyy")),Curves!$11:$11,0)</f>
        <v>#N/A</v>
      </c>
      <c r="CW533" s="34" t="e">
        <f aca="false">MATCH(CONCATENATE("DISC ",TEXT($BR533,"mmm-yyyy")),Curves!$11:$11,0)</f>
        <v>#N/A</v>
      </c>
      <c r="CX533" s="34"/>
      <c r="CY533" s="34" t="e">
        <f aca="false">MATCH(CONCATENATE("NG ",TEXT($BS533,"mmm-yyyy")),Curves!$11:$11,0)</f>
        <v>#N/A</v>
      </c>
      <c r="CZ533" s="34" t="e">
        <f aca="false">MATCH(CONCATENATE("B ",TEXT($BS533,"mmm-yyyy")),Curves!$11:$11,0)</f>
        <v>#N/A</v>
      </c>
      <c r="DA533" s="34" t="e">
        <f aca="false">MATCH(CONCATENATE("DISC ",TEXT($BS533,"mmm-yyyy")),Curves!$11:$11,0)</f>
        <v>#N/A</v>
      </c>
      <c r="DB533" s="34"/>
      <c r="DC533" s="34" t="e">
        <f aca="false">MATCH(CONCATENATE("NG ",TEXT($BT533,"mmm-yyyy")),Curves!$11:$11,0)</f>
        <v>#N/A</v>
      </c>
      <c r="DD533" s="34" t="e">
        <f aca="false">MATCH(CONCATENATE("B ",TEXT($BT533,"mmm-yyyy")),Curves!$11:$11,0)</f>
        <v>#N/A</v>
      </c>
      <c r="DE533" s="34" t="e">
        <f aca="false">MATCH(CONCATENATE("DISC ",TEXT($BT533,"mmm-yyyy")),Curves!$11:$11,0)</f>
        <v>#N/A</v>
      </c>
      <c r="DF533" s="34"/>
      <c r="DG533" s="34" t="e">
        <f aca="false">MATCH(CONCATENATE("NG ",TEXT($BU533,"mmm-yyyy")),Curves!$11:$11,0)</f>
        <v>#N/A</v>
      </c>
      <c r="DH533" s="34" t="e">
        <f aca="false">MATCH(CONCATENATE("B ",TEXT($BU533,"mmm-yyyy")),Curves!$11:$11,0)</f>
        <v>#N/A</v>
      </c>
      <c r="DI533" s="34" t="e">
        <f aca="false">MATCH(CONCATENATE("DISC ",TEXT($BU533,"mmm-yyyy")),Curves!$11:$11,0)</f>
        <v>#N/A</v>
      </c>
      <c r="DK533" s="34" t="e">
        <f aca="false">MATCH(CONCATENATE("NG ",TEXT($BV533,"mmm-yyyy")),Curves!$11:$11,0)</f>
        <v>#N/A</v>
      </c>
      <c r="DL533" s="34" t="e">
        <f aca="false">MATCH(CONCATENATE("B ",TEXT($BV533,"mmm-yyyy")),Curves!$11:$11,0)</f>
        <v>#N/A</v>
      </c>
      <c r="DM533" s="34" t="e">
        <f aca="false">MATCH(CONCATENATE("DISC ",TEXT($BV533,"mmm-yyyy")),Curves!$11:$11,0)</f>
        <v>#N/A</v>
      </c>
      <c r="DO533" s="34" t="e">
        <f aca="false">MATCH(CONCATENATE("NG ",TEXT($BW533,"mmm-yyyy")),Curves!$11:$11,0)</f>
        <v>#N/A</v>
      </c>
      <c r="DP533" s="34" t="e">
        <f aca="false">MATCH(CONCATENATE("B ",TEXT($BW533,"mmm-yyyy")),Curves!$11:$11,0)</f>
        <v>#N/A</v>
      </c>
      <c r="DQ533" s="34" t="e">
        <f aca="false">MATCH(CONCATENATE("DISC ",TEXT($BW533,"mmm-yyyy")),Curves!$11:$11,0)</f>
        <v>#N/A</v>
      </c>
    </row>
    <row r="534" customFormat="false" ht="12.75" hidden="false" customHeight="false" outlineLevel="0" collapsed="false">
      <c r="B534" s="26" t="str">
        <f aca="false">IF(C534&lt;&gt;"",IF(C534&gt;=(WORKDAY(EOMONTH(C534,0)+1,-2)),EOMONTH(EOMONTH(C534,0)+1,0)+1,EOMONTH(C534,0)+1),"")</f>
        <v/>
      </c>
      <c r="C534" s="45" t="str">
        <f aca="false">IF(Curves!C543&lt;&gt;"",Curves!C543,"")</f>
        <v/>
      </c>
      <c r="D534" s="46"/>
      <c r="E534" s="47" t="e">
        <f aca="false">(T534+U534)*V534</f>
        <v>#N/A</v>
      </c>
      <c r="F534" s="47" t="e">
        <f aca="false">(X534+Y534)*Z534</f>
        <v>#N/A</v>
      </c>
      <c r="G534" s="47" t="e">
        <f aca="false">(AB534+AC534)*AD534</f>
        <v>#N/A</v>
      </c>
      <c r="H534" s="47" t="e">
        <f aca="false">(AF534+AG534)*AH534</f>
        <v>#N/A</v>
      </c>
      <c r="I534" s="47" t="e">
        <f aca="false">(AJ534+AK534)*AL534</f>
        <v>#N/A</v>
      </c>
      <c r="J534" s="47" t="e">
        <f aca="false">(AN534+AO534)*AP534</f>
        <v>#N/A</v>
      </c>
      <c r="K534" s="47" t="e">
        <f aca="false">(AR534+AS534)*AT534</f>
        <v>#N/A</v>
      </c>
      <c r="L534" s="47" t="e">
        <f aca="false">(AV534+AW534)*AX534</f>
        <v>#N/A</v>
      </c>
      <c r="M534" s="47" t="e">
        <f aca="false">(AZ534+BA534)*BB534</f>
        <v>#N/A</v>
      </c>
      <c r="N534" s="47" t="e">
        <f aca="false">(BD534+BE534)*BF534</f>
        <v>#N/A</v>
      </c>
      <c r="O534" s="48" t="e">
        <f aca="false">(BH534+BI534)*BJ534</f>
        <v>#N/A</v>
      </c>
      <c r="P534" s="49" t="e">
        <f aca="false">MAX(E534:O534)</f>
        <v>#N/A</v>
      </c>
      <c r="Q534" s="49" t="e">
        <f aca="false">MIN(O534)</f>
        <v>#N/A</v>
      </c>
      <c r="R534" s="50" t="e">
        <f aca="false">P534-Q534</f>
        <v>#N/A</v>
      </c>
      <c r="T534" s="31" t="e">
        <f aca="false">INDEX(Curves!$A$12:$AZ$907,$BZ534,CA534)</f>
        <v>#N/A</v>
      </c>
      <c r="U534" s="31" t="e">
        <f aca="false">INDEX(Curves!$A$12:$AZ$907,$BZ534,CB534)</f>
        <v>#N/A</v>
      </c>
      <c r="V534" s="31" t="e">
        <f aca="false">INDEX(Curves!$A$12:$AZ$907,$BZ534,CC534)</f>
        <v>#N/A</v>
      </c>
      <c r="W534" s="31"/>
      <c r="X534" s="31" t="e">
        <f aca="false">INDEX(Curves!$A$12:$AZ$907,$BZ534,CE534)</f>
        <v>#N/A</v>
      </c>
      <c r="Y534" s="31" t="e">
        <f aca="false">INDEX(Curves!$A$12:$AZ$907,$BZ534,CF534)</f>
        <v>#N/A</v>
      </c>
      <c r="Z534" s="31" t="e">
        <f aca="false">INDEX(Curves!$A$12:$AZ$907,$BZ534,CG534)</f>
        <v>#N/A</v>
      </c>
      <c r="AA534" s="31"/>
      <c r="AB534" s="31" t="e">
        <f aca="false">INDEX(Curves!$A$12:$AZ$907,$BZ534,CI534)</f>
        <v>#N/A</v>
      </c>
      <c r="AC534" s="31" t="e">
        <f aca="false">INDEX(Curves!$A$12:$AZ$907,$BZ534,CJ534)</f>
        <v>#N/A</v>
      </c>
      <c r="AD534" s="31" t="e">
        <f aca="false">INDEX(Curves!$A$12:$AZ$907,$BZ534,CK534)</f>
        <v>#N/A</v>
      </c>
      <c r="AE534" s="31"/>
      <c r="AF534" s="31" t="e">
        <f aca="false">INDEX(Curves!$A$12:$AZ$907,$BZ534,CM534)</f>
        <v>#N/A</v>
      </c>
      <c r="AG534" s="31" t="e">
        <f aca="false">INDEX(Curves!$A$12:$AZ$907,$BZ534,CN534)</f>
        <v>#N/A</v>
      </c>
      <c r="AH534" s="31" t="e">
        <f aca="false">INDEX(Curves!$A$12:$AZ$907,$BZ534,CO534)</f>
        <v>#N/A</v>
      </c>
      <c r="AI534" s="31"/>
      <c r="AJ534" s="31" t="e">
        <f aca="false">INDEX(Curves!$A$12:$AZ$907,$BZ534,CQ534)</f>
        <v>#N/A</v>
      </c>
      <c r="AK534" s="31" t="e">
        <f aca="false">INDEX(Curves!$A$12:$AZ$907,$BZ534,CR534)</f>
        <v>#N/A</v>
      </c>
      <c r="AL534" s="31" t="e">
        <f aca="false">INDEX(Curves!$A$12:$AZ$907,$BZ534,CS534)</f>
        <v>#N/A</v>
      </c>
      <c r="AM534" s="31"/>
      <c r="AN534" s="31" t="e">
        <f aca="false">INDEX(Curves!$A$12:$AZ$907,$BZ534,CU534)</f>
        <v>#N/A</v>
      </c>
      <c r="AO534" s="31" t="e">
        <f aca="false">INDEX(Curves!$A$12:$AZ$907,$BZ534,CV534)</f>
        <v>#N/A</v>
      </c>
      <c r="AP534" s="31" t="e">
        <f aca="false">INDEX(Curves!$A$12:$AZ$907,$BZ534,CW534)</f>
        <v>#N/A</v>
      </c>
      <c r="AQ534" s="31"/>
      <c r="AR534" s="31" t="e">
        <f aca="false">INDEX(Curves!$A$12:$AZ$907,$BZ534,CY534)</f>
        <v>#N/A</v>
      </c>
      <c r="AS534" s="31" t="e">
        <f aca="false">INDEX(Curves!$A$12:$AZ$907,$BZ534,CZ534)</f>
        <v>#N/A</v>
      </c>
      <c r="AT534" s="31" t="e">
        <f aca="false">INDEX(Curves!$A$12:$AZ$907,$BZ534,DA534)</f>
        <v>#N/A</v>
      </c>
      <c r="AU534" s="31"/>
      <c r="AV534" s="31" t="e">
        <f aca="false">INDEX(Curves!$A$12:$AZ$907,$BZ534,DC534)</f>
        <v>#N/A</v>
      </c>
      <c r="AW534" s="31" t="e">
        <f aca="false">INDEX(Curves!$A$12:$AZ$907,$BZ534,DD534)</f>
        <v>#N/A</v>
      </c>
      <c r="AX534" s="31" t="e">
        <f aca="false">INDEX(Curves!$A$12:$AZ$907,$BZ534,DE534)</f>
        <v>#N/A</v>
      </c>
      <c r="AY534" s="31"/>
      <c r="AZ534" s="31" t="e">
        <f aca="false">INDEX(Curves!$A$12:$AZ$907,$BZ534,DG534)</f>
        <v>#N/A</v>
      </c>
      <c r="BA534" s="31" t="e">
        <f aca="false">INDEX(Curves!$A$12:$AZ$907,$BZ534,DH534)</f>
        <v>#N/A</v>
      </c>
      <c r="BB534" s="31" t="e">
        <f aca="false">INDEX(Curves!$A$12:$AZ$907,$BZ534,DI534)</f>
        <v>#N/A</v>
      </c>
      <c r="BC534" s="31"/>
      <c r="BD534" s="31" t="e">
        <f aca="false">INDEX(Curves!$A$12:$AZ$907,$BZ534,DK534)</f>
        <v>#N/A</v>
      </c>
      <c r="BE534" s="31" t="e">
        <f aca="false">INDEX(Curves!$A$12:$AZ$907,$BZ534,DL534)</f>
        <v>#N/A</v>
      </c>
      <c r="BF534" s="31" t="e">
        <f aca="false">INDEX(Curves!$A$12:$AZ$907,$BZ534,DM534)</f>
        <v>#N/A</v>
      </c>
      <c r="BG534" s="31"/>
      <c r="BH534" s="31" t="e">
        <f aca="false">INDEX(Curves!$A$12:$AZ$907,$BZ534,DO534)</f>
        <v>#N/A</v>
      </c>
      <c r="BI534" s="31" t="e">
        <f aca="false">INDEX(Curves!$A$12:$AZ$907,$BZ534,DP534)</f>
        <v>#N/A</v>
      </c>
      <c r="BJ534" s="31" t="e">
        <f aca="false">INDEX(Curves!$A$12:$AZ$907,$BZ534,DQ534)</f>
        <v>#N/A</v>
      </c>
      <c r="BK534" s="0"/>
      <c r="BL534" s="0"/>
      <c r="BT534" s="9"/>
      <c r="BU534" s="9"/>
      <c r="BV534" s="9"/>
      <c r="BZ534" s="34" t="e">
        <f aca="false">MATCH(C534,Curves!$C$12:$C$433,0)</f>
        <v>#N/A</v>
      </c>
      <c r="CA534" s="34" t="e">
        <f aca="false">MATCH(CONCATENATE("NG ",TEXT($BM534,"mmm-yyyy")),Curves!$11:$11,0)</f>
        <v>#N/A</v>
      </c>
      <c r="CB534" s="34" t="e">
        <f aca="false">MATCH(CONCATENATE("B ",TEXT($BM534,"mmm-yyyy")),Curves!$11:$11,0)</f>
        <v>#N/A</v>
      </c>
      <c r="CC534" s="34" t="e">
        <f aca="false">MATCH(CONCATENATE("DISC ",TEXT($BM534,"mmm-yyyy")),Curves!$11:$11,0)</f>
        <v>#N/A</v>
      </c>
      <c r="CD534" s="34"/>
      <c r="CE534" s="34" t="e">
        <f aca="false">MATCH(CONCATENATE("NG ",TEXT($BN534,"mmm-yyyy")),Curves!$11:$11,0)</f>
        <v>#N/A</v>
      </c>
      <c r="CF534" s="34" t="e">
        <f aca="false">MATCH(CONCATENATE("B ",TEXT($BN534,"mmm-yyyy")),Curves!$11:$11,0)</f>
        <v>#N/A</v>
      </c>
      <c r="CG534" s="34" t="e">
        <f aca="false">MATCH(CONCATENATE("DISC ",TEXT($BN534,"mmm-yyyy")),Curves!$11:$11,0)</f>
        <v>#N/A</v>
      </c>
      <c r="CH534" s="34"/>
      <c r="CI534" s="34" t="e">
        <f aca="false">MATCH(CONCATENATE("NG ",TEXT($BO534,"mmm-yyyy")),Curves!$11:$11,0)</f>
        <v>#N/A</v>
      </c>
      <c r="CJ534" s="34" t="e">
        <f aca="false">MATCH(CONCATENATE("B ",TEXT($BO534,"mmm-yyyy")),Curves!$11:$11,0)</f>
        <v>#N/A</v>
      </c>
      <c r="CK534" s="34" t="e">
        <f aca="false">MATCH(CONCATENATE("DISC ",TEXT($BO534,"mmm-yyyy")),Curves!$11:$11,0)</f>
        <v>#N/A</v>
      </c>
      <c r="CL534" s="34"/>
      <c r="CM534" s="34" t="e">
        <f aca="false">MATCH(CONCATENATE("NG ",TEXT($BP534,"mmm-yyyy")),Curves!$11:$11,0)</f>
        <v>#N/A</v>
      </c>
      <c r="CN534" s="34" t="e">
        <f aca="false">MATCH(CONCATENATE("B ",TEXT($BP534,"mmm-yyyy")),Curves!$11:$11,0)</f>
        <v>#N/A</v>
      </c>
      <c r="CO534" s="34" t="e">
        <f aca="false">MATCH(CONCATENATE("DISC ",TEXT($BP534,"mmm-yyyy")),Curves!$11:$11,0)</f>
        <v>#N/A</v>
      </c>
      <c r="CP534" s="34"/>
      <c r="CQ534" s="34" t="e">
        <f aca="false">MATCH(CONCATENATE("NG ",TEXT($BQ534,"mmm-yyyy")),Curves!$11:$11,0)</f>
        <v>#N/A</v>
      </c>
      <c r="CR534" s="34" t="e">
        <f aca="false">MATCH(CONCATENATE("B ",TEXT($BQ534,"mmm-yyyy")),Curves!$11:$11,0)</f>
        <v>#N/A</v>
      </c>
      <c r="CS534" s="34" t="e">
        <f aca="false">MATCH(CONCATENATE("DISC ",TEXT($BQ534,"mmm-yyyy")),Curves!$11:$11,0)</f>
        <v>#N/A</v>
      </c>
      <c r="CT534" s="34"/>
      <c r="CU534" s="34" t="e">
        <f aca="false">MATCH(CONCATENATE("NG ",TEXT($BR534,"mmm-yyyy")),Curves!$11:$11,0)</f>
        <v>#N/A</v>
      </c>
      <c r="CV534" s="34" t="e">
        <f aca="false">MATCH(CONCATENATE("B ",TEXT($BR534,"mmm-yyyy")),Curves!$11:$11,0)</f>
        <v>#N/A</v>
      </c>
      <c r="CW534" s="34" t="e">
        <f aca="false">MATCH(CONCATENATE("DISC ",TEXT($BR534,"mmm-yyyy")),Curves!$11:$11,0)</f>
        <v>#N/A</v>
      </c>
      <c r="CX534" s="34"/>
      <c r="CY534" s="34" t="e">
        <f aca="false">MATCH(CONCATENATE("NG ",TEXT($BS534,"mmm-yyyy")),Curves!$11:$11,0)</f>
        <v>#N/A</v>
      </c>
      <c r="CZ534" s="34" t="e">
        <f aca="false">MATCH(CONCATENATE("B ",TEXT($BS534,"mmm-yyyy")),Curves!$11:$11,0)</f>
        <v>#N/A</v>
      </c>
      <c r="DA534" s="34" t="e">
        <f aca="false">MATCH(CONCATENATE("DISC ",TEXT($BS534,"mmm-yyyy")),Curves!$11:$11,0)</f>
        <v>#N/A</v>
      </c>
      <c r="DB534" s="34"/>
      <c r="DC534" s="34" t="e">
        <f aca="false">MATCH(CONCATENATE("NG ",TEXT($BT534,"mmm-yyyy")),Curves!$11:$11,0)</f>
        <v>#N/A</v>
      </c>
      <c r="DD534" s="34" t="e">
        <f aca="false">MATCH(CONCATENATE("B ",TEXT($BT534,"mmm-yyyy")),Curves!$11:$11,0)</f>
        <v>#N/A</v>
      </c>
      <c r="DE534" s="34" t="e">
        <f aca="false">MATCH(CONCATENATE("DISC ",TEXT($BT534,"mmm-yyyy")),Curves!$11:$11,0)</f>
        <v>#N/A</v>
      </c>
      <c r="DF534" s="34"/>
      <c r="DG534" s="34" t="e">
        <f aca="false">MATCH(CONCATENATE("NG ",TEXT($BU534,"mmm-yyyy")),Curves!$11:$11,0)</f>
        <v>#N/A</v>
      </c>
      <c r="DH534" s="34" t="e">
        <f aca="false">MATCH(CONCATENATE("B ",TEXT($BU534,"mmm-yyyy")),Curves!$11:$11,0)</f>
        <v>#N/A</v>
      </c>
      <c r="DI534" s="34" t="e">
        <f aca="false">MATCH(CONCATENATE("DISC ",TEXT($BU534,"mmm-yyyy")),Curves!$11:$11,0)</f>
        <v>#N/A</v>
      </c>
      <c r="DK534" s="34" t="e">
        <f aca="false">MATCH(CONCATENATE("NG ",TEXT($BV534,"mmm-yyyy")),Curves!$11:$11,0)</f>
        <v>#N/A</v>
      </c>
      <c r="DL534" s="34" t="e">
        <f aca="false">MATCH(CONCATENATE("B ",TEXT($BV534,"mmm-yyyy")),Curves!$11:$11,0)</f>
        <v>#N/A</v>
      </c>
      <c r="DM534" s="34" t="e">
        <f aca="false">MATCH(CONCATENATE("DISC ",TEXT($BV534,"mmm-yyyy")),Curves!$11:$11,0)</f>
        <v>#N/A</v>
      </c>
      <c r="DO534" s="34" t="e">
        <f aca="false">MATCH(CONCATENATE("NG ",TEXT($BW534,"mmm-yyyy")),Curves!$11:$11,0)</f>
        <v>#N/A</v>
      </c>
      <c r="DP534" s="34" t="e">
        <f aca="false">MATCH(CONCATENATE("B ",TEXT($BW534,"mmm-yyyy")),Curves!$11:$11,0)</f>
        <v>#N/A</v>
      </c>
      <c r="DQ534" s="34" t="e">
        <f aca="false">MATCH(CONCATENATE("DISC ",TEXT($BW534,"mmm-yyyy")),Curves!$11:$11,0)</f>
        <v>#N/A</v>
      </c>
    </row>
    <row r="535" customFormat="false" ht="12.75" hidden="false" customHeight="false" outlineLevel="0" collapsed="false">
      <c r="B535" s="26" t="str">
        <f aca="false">IF(C535&lt;&gt;"",IF(C535&gt;=(WORKDAY(EOMONTH(C535,0)+1,-2)),EOMONTH(EOMONTH(C535,0)+1,0)+1,EOMONTH(C535,0)+1),"")</f>
        <v/>
      </c>
      <c r="C535" s="45" t="str">
        <f aca="false">IF(Curves!C544&lt;&gt;"",Curves!C544,"")</f>
        <v/>
      </c>
      <c r="D535" s="46"/>
      <c r="E535" s="47" t="e">
        <f aca="false">(T535+U535)*V535</f>
        <v>#N/A</v>
      </c>
      <c r="F535" s="47" t="e">
        <f aca="false">(X535+Y535)*Z535</f>
        <v>#N/A</v>
      </c>
      <c r="G535" s="47" t="e">
        <f aca="false">(AB535+AC535)*AD535</f>
        <v>#N/A</v>
      </c>
      <c r="H535" s="47" t="e">
        <f aca="false">(AF535+AG535)*AH535</f>
        <v>#N/A</v>
      </c>
      <c r="I535" s="47" t="e">
        <f aca="false">(AJ535+AK535)*AL535</f>
        <v>#N/A</v>
      </c>
      <c r="J535" s="47" t="e">
        <f aca="false">(AN535+AO535)*AP535</f>
        <v>#N/A</v>
      </c>
      <c r="K535" s="47" t="e">
        <f aca="false">(AR535+AS535)*AT535</f>
        <v>#N/A</v>
      </c>
      <c r="L535" s="47" t="e">
        <f aca="false">(AV535+AW535)*AX535</f>
        <v>#N/A</v>
      </c>
      <c r="M535" s="47" t="e">
        <f aca="false">(AZ535+BA535)*BB535</f>
        <v>#N/A</v>
      </c>
      <c r="N535" s="47" t="e">
        <f aca="false">(BD535+BE535)*BF535</f>
        <v>#N/A</v>
      </c>
      <c r="O535" s="48" t="e">
        <f aca="false">(BH535+BI535)*BJ535</f>
        <v>#N/A</v>
      </c>
      <c r="P535" s="49" t="e">
        <f aca="false">MAX(E535:O535)</f>
        <v>#N/A</v>
      </c>
      <c r="Q535" s="49" t="e">
        <f aca="false">MIN(O535)</f>
        <v>#N/A</v>
      </c>
      <c r="R535" s="50" t="e">
        <f aca="false">P535-Q535</f>
        <v>#N/A</v>
      </c>
      <c r="T535" s="31" t="e">
        <f aca="false">INDEX(Curves!$A$12:$AZ$907,$BZ535,CA535)</f>
        <v>#N/A</v>
      </c>
      <c r="U535" s="31" t="e">
        <f aca="false">INDEX(Curves!$A$12:$AZ$907,$BZ535,CB535)</f>
        <v>#N/A</v>
      </c>
      <c r="V535" s="31" t="e">
        <f aca="false">INDEX(Curves!$A$12:$AZ$907,$BZ535,CC535)</f>
        <v>#N/A</v>
      </c>
      <c r="W535" s="31"/>
      <c r="X535" s="31" t="e">
        <f aca="false">INDEX(Curves!$A$12:$AZ$907,$BZ535,CE535)</f>
        <v>#N/A</v>
      </c>
      <c r="Y535" s="31" t="e">
        <f aca="false">INDEX(Curves!$A$12:$AZ$907,$BZ535,CF535)</f>
        <v>#N/A</v>
      </c>
      <c r="Z535" s="31" t="e">
        <f aca="false">INDEX(Curves!$A$12:$AZ$907,$BZ535,CG535)</f>
        <v>#N/A</v>
      </c>
      <c r="AA535" s="31"/>
      <c r="AB535" s="31" t="e">
        <f aca="false">INDEX(Curves!$A$12:$AZ$907,$BZ535,CI535)</f>
        <v>#N/A</v>
      </c>
      <c r="AC535" s="31" t="e">
        <f aca="false">INDEX(Curves!$A$12:$AZ$907,$BZ535,CJ535)</f>
        <v>#N/A</v>
      </c>
      <c r="AD535" s="31" t="e">
        <f aca="false">INDEX(Curves!$A$12:$AZ$907,$BZ535,CK535)</f>
        <v>#N/A</v>
      </c>
      <c r="AE535" s="31"/>
      <c r="AF535" s="31" t="e">
        <f aca="false">INDEX(Curves!$A$12:$AZ$907,$BZ535,CM535)</f>
        <v>#N/A</v>
      </c>
      <c r="AG535" s="31" t="e">
        <f aca="false">INDEX(Curves!$A$12:$AZ$907,$BZ535,CN535)</f>
        <v>#N/A</v>
      </c>
      <c r="AH535" s="31" t="e">
        <f aca="false">INDEX(Curves!$A$12:$AZ$907,$BZ535,CO535)</f>
        <v>#N/A</v>
      </c>
      <c r="AI535" s="31"/>
      <c r="AJ535" s="31" t="e">
        <f aca="false">INDEX(Curves!$A$12:$AZ$907,$BZ535,CQ535)</f>
        <v>#N/A</v>
      </c>
      <c r="AK535" s="31" t="e">
        <f aca="false">INDEX(Curves!$A$12:$AZ$907,$BZ535,CR535)</f>
        <v>#N/A</v>
      </c>
      <c r="AL535" s="31" t="e">
        <f aca="false">INDEX(Curves!$A$12:$AZ$907,$BZ535,CS535)</f>
        <v>#N/A</v>
      </c>
      <c r="AM535" s="31"/>
      <c r="AN535" s="31" t="e">
        <f aca="false">INDEX(Curves!$A$12:$AZ$907,$BZ535,CU535)</f>
        <v>#N/A</v>
      </c>
      <c r="AO535" s="31" t="e">
        <f aca="false">INDEX(Curves!$A$12:$AZ$907,$BZ535,CV535)</f>
        <v>#N/A</v>
      </c>
      <c r="AP535" s="31" t="e">
        <f aca="false">INDEX(Curves!$A$12:$AZ$907,$BZ535,CW535)</f>
        <v>#N/A</v>
      </c>
      <c r="AQ535" s="31"/>
      <c r="AR535" s="31" t="e">
        <f aca="false">INDEX(Curves!$A$12:$AZ$907,$BZ535,CY535)</f>
        <v>#N/A</v>
      </c>
      <c r="AS535" s="31" t="e">
        <f aca="false">INDEX(Curves!$A$12:$AZ$907,$BZ535,CZ535)</f>
        <v>#N/A</v>
      </c>
      <c r="AT535" s="31" t="e">
        <f aca="false">INDEX(Curves!$A$12:$AZ$907,$BZ535,DA535)</f>
        <v>#N/A</v>
      </c>
      <c r="AU535" s="31"/>
      <c r="AV535" s="31" t="e">
        <f aca="false">INDEX(Curves!$A$12:$AZ$907,$BZ535,DC535)</f>
        <v>#N/A</v>
      </c>
      <c r="AW535" s="31" t="e">
        <f aca="false">INDEX(Curves!$A$12:$AZ$907,$BZ535,DD535)</f>
        <v>#N/A</v>
      </c>
      <c r="AX535" s="31" t="e">
        <f aca="false">INDEX(Curves!$A$12:$AZ$907,$BZ535,DE535)</f>
        <v>#N/A</v>
      </c>
      <c r="AY535" s="31"/>
      <c r="AZ535" s="31" t="e">
        <f aca="false">INDEX(Curves!$A$12:$AZ$907,$BZ535,DG535)</f>
        <v>#N/A</v>
      </c>
      <c r="BA535" s="31" t="e">
        <f aca="false">INDEX(Curves!$A$12:$AZ$907,$BZ535,DH535)</f>
        <v>#N/A</v>
      </c>
      <c r="BB535" s="31" t="e">
        <f aca="false">INDEX(Curves!$A$12:$AZ$907,$BZ535,DI535)</f>
        <v>#N/A</v>
      </c>
      <c r="BC535" s="31"/>
      <c r="BD535" s="31" t="e">
        <f aca="false">INDEX(Curves!$A$12:$AZ$907,$BZ535,DK535)</f>
        <v>#N/A</v>
      </c>
      <c r="BE535" s="31" t="e">
        <f aca="false">INDEX(Curves!$A$12:$AZ$907,$BZ535,DL535)</f>
        <v>#N/A</v>
      </c>
      <c r="BF535" s="31" t="e">
        <f aca="false">INDEX(Curves!$A$12:$AZ$907,$BZ535,DM535)</f>
        <v>#N/A</v>
      </c>
      <c r="BG535" s="31"/>
      <c r="BH535" s="31" t="e">
        <f aca="false">INDEX(Curves!$A$12:$AZ$907,$BZ535,DO535)</f>
        <v>#N/A</v>
      </c>
      <c r="BI535" s="31" t="e">
        <f aca="false">INDEX(Curves!$A$12:$AZ$907,$BZ535,DP535)</f>
        <v>#N/A</v>
      </c>
      <c r="BJ535" s="31" t="e">
        <f aca="false">INDEX(Curves!$A$12:$AZ$907,$BZ535,DQ535)</f>
        <v>#N/A</v>
      </c>
      <c r="BK535" s="0"/>
      <c r="BL535" s="0"/>
      <c r="BT535" s="9"/>
      <c r="BU535" s="9"/>
      <c r="BV535" s="9"/>
      <c r="BZ535" s="34" t="e">
        <f aca="false">MATCH(C535,Curves!$C$12:$C$433,0)</f>
        <v>#N/A</v>
      </c>
      <c r="CA535" s="34" t="e">
        <f aca="false">MATCH(CONCATENATE("NG ",TEXT($BM535,"mmm-yyyy")),Curves!$11:$11,0)</f>
        <v>#N/A</v>
      </c>
      <c r="CB535" s="34" t="e">
        <f aca="false">MATCH(CONCATENATE("B ",TEXT($BM535,"mmm-yyyy")),Curves!$11:$11,0)</f>
        <v>#N/A</v>
      </c>
      <c r="CC535" s="34" t="e">
        <f aca="false">MATCH(CONCATENATE("DISC ",TEXT($BM535,"mmm-yyyy")),Curves!$11:$11,0)</f>
        <v>#N/A</v>
      </c>
      <c r="CD535" s="34"/>
      <c r="CE535" s="34" t="e">
        <f aca="false">MATCH(CONCATENATE("NG ",TEXT($BN535,"mmm-yyyy")),Curves!$11:$11,0)</f>
        <v>#N/A</v>
      </c>
      <c r="CF535" s="34" t="e">
        <f aca="false">MATCH(CONCATENATE("B ",TEXT($BN535,"mmm-yyyy")),Curves!$11:$11,0)</f>
        <v>#N/A</v>
      </c>
      <c r="CG535" s="34" t="e">
        <f aca="false">MATCH(CONCATENATE("DISC ",TEXT($BN535,"mmm-yyyy")),Curves!$11:$11,0)</f>
        <v>#N/A</v>
      </c>
      <c r="CH535" s="34"/>
      <c r="CI535" s="34" t="e">
        <f aca="false">MATCH(CONCATENATE("NG ",TEXT($BO535,"mmm-yyyy")),Curves!$11:$11,0)</f>
        <v>#N/A</v>
      </c>
      <c r="CJ535" s="34" t="e">
        <f aca="false">MATCH(CONCATENATE("B ",TEXT($BO535,"mmm-yyyy")),Curves!$11:$11,0)</f>
        <v>#N/A</v>
      </c>
      <c r="CK535" s="34" t="e">
        <f aca="false">MATCH(CONCATENATE("DISC ",TEXT($BO535,"mmm-yyyy")),Curves!$11:$11,0)</f>
        <v>#N/A</v>
      </c>
      <c r="CL535" s="34"/>
      <c r="CM535" s="34" t="e">
        <f aca="false">MATCH(CONCATENATE("NG ",TEXT($BP535,"mmm-yyyy")),Curves!$11:$11,0)</f>
        <v>#N/A</v>
      </c>
      <c r="CN535" s="34" t="e">
        <f aca="false">MATCH(CONCATENATE("B ",TEXT($BP535,"mmm-yyyy")),Curves!$11:$11,0)</f>
        <v>#N/A</v>
      </c>
      <c r="CO535" s="34" t="e">
        <f aca="false">MATCH(CONCATENATE("DISC ",TEXT($BP535,"mmm-yyyy")),Curves!$11:$11,0)</f>
        <v>#N/A</v>
      </c>
      <c r="CP535" s="34"/>
      <c r="CQ535" s="34" t="e">
        <f aca="false">MATCH(CONCATENATE("NG ",TEXT($BQ535,"mmm-yyyy")),Curves!$11:$11,0)</f>
        <v>#N/A</v>
      </c>
      <c r="CR535" s="34" t="e">
        <f aca="false">MATCH(CONCATENATE("B ",TEXT($BQ535,"mmm-yyyy")),Curves!$11:$11,0)</f>
        <v>#N/A</v>
      </c>
      <c r="CS535" s="34" t="e">
        <f aca="false">MATCH(CONCATENATE("DISC ",TEXT($BQ535,"mmm-yyyy")),Curves!$11:$11,0)</f>
        <v>#N/A</v>
      </c>
      <c r="CT535" s="34"/>
      <c r="CU535" s="34" t="e">
        <f aca="false">MATCH(CONCATENATE("NG ",TEXT($BR535,"mmm-yyyy")),Curves!$11:$11,0)</f>
        <v>#N/A</v>
      </c>
      <c r="CV535" s="34" t="e">
        <f aca="false">MATCH(CONCATENATE("B ",TEXT($BR535,"mmm-yyyy")),Curves!$11:$11,0)</f>
        <v>#N/A</v>
      </c>
      <c r="CW535" s="34" t="e">
        <f aca="false">MATCH(CONCATENATE("DISC ",TEXT($BR535,"mmm-yyyy")),Curves!$11:$11,0)</f>
        <v>#N/A</v>
      </c>
      <c r="CX535" s="34"/>
      <c r="CY535" s="34" t="e">
        <f aca="false">MATCH(CONCATENATE("NG ",TEXT($BS535,"mmm-yyyy")),Curves!$11:$11,0)</f>
        <v>#N/A</v>
      </c>
      <c r="CZ535" s="34" t="e">
        <f aca="false">MATCH(CONCATENATE("B ",TEXT($BS535,"mmm-yyyy")),Curves!$11:$11,0)</f>
        <v>#N/A</v>
      </c>
      <c r="DA535" s="34" t="e">
        <f aca="false">MATCH(CONCATENATE("DISC ",TEXT($BS535,"mmm-yyyy")),Curves!$11:$11,0)</f>
        <v>#N/A</v>
      </c>
      <c r="DB535" s="34"/>
      <c r="DC535" s="34" t="e">
        <f aca="false">MATCH(CONCATENATE("NG ",TEXT($BT535,"mmm-yyyy")),Curves!$11:$11,0)</f>
        <v>#N/A</v>
      </c>
      <c r="DD535" s="34" t="e">
        <f aca="false">MATCH(CONCATENATE("B ",TEXT($BT535,"mmm-yyyy")),Curves!$11:$11,0)</f>
        <v>#N/A</v>
      </c>
      <c r="DE535" s="34" t="e">
        <f aca="false">MATCH(CONCATENATE("DISC ",TEXT($BT535,"mmm-yyyy")),Curves!$11:$11,0)</f>
        <v>#N/A</v>
      </c>
      <c r="DF535" s="34"/>
      <c r="DG535" s="34" t="e">
        <f aca="false">MATCH(CONCATENATE("NG ",TEXT($BU535,"mmm-yyyy")),Curves!$11:$11,0)</f>
        <v>#N/A</v>
      </c>
      <c r="DH535" s="34" t="e">
        <f aca="false">MATCH(CONCATENATE("B ",TEXT($BU535,"mmm-yyyy")),Curves!$11:$11,0)</f>
        <v>#N/A</v>
      </c>
      <c r="DI535" s="34" t="e">
        <f aca="false">MATCH(CONCATENATE("DISC ",TEXT($BU535,"mmm-yyyy")),Curves!$11:$11,0)</f>
        <v>#N/A</v>
      </c>
      <c r="DK535" s="34" t="e">
        <f aca="false">MATCH(CONCATENATE("NG ",TEXT($BV535,"mmm-yyyy")),Curves!$11:$11,0)</f>
        <v>#N/A</v>
      </c>
      <c r="DL535" s="34" t="e">
        <f aca="false">MATCH(CONCATENATE("B ",TEXT($BV535,"mmm-yyyy")),Curves!$11:$11,0)</f>
        <v>#N/A</v>
      </c>
      <c r="DM535" s="34" t="e">
        <f aca="false">MATCH(CONCATENATE("DISC ",TEXT($BV535,"mmm-yyyy")),Curves!$11:$11,0)</f>
        <v>#N/A</v>
      </c>
      <c r="DO535" s="34" t="e">
        <f aca="false">MATCH(CONCATENATE("NG ",TEXT($BW535,"mmm-yyyy")),Curves!$11:$11,0)</f>
        <v>#N/A</v>
      </c>
      <c r="DP535" s="34" t="e">
        <f aca="false">MATCH(CONCATENATE("B ",TEXT($BW535,"mmm-yyyy")),Curves!$11:$11,0)</f>
        <v>#N/A</v>
      </c>
      <c r="DQ535" s="34" t="e">
        <f aca="false">MATCH(CONCATENATE("DISC ",TEXT($BW535,"mmm-yyyy")),Curves!$11:$11,0)</f>
        <v>#N/A</v>
      </c>
    </row>
    <row r="536" customFormat="false" ht="12.75" hidden="false" customHeight="false" outlineLevel="0" collapsed="false">
      <c r="B536" s="26" t="str">
        <f aca="false">IF(C536&lt;&gt;"",IF(C536&gt;=(WORKDAY(EOMONTH(C536,0)+1,-2)),EOMONTH(EOMONTH(C536,0)+1,0)+1,EOMONTH(C536,0)+1),"")</f>
        <v/>
      </c>
      <c r="C536" s="45" t="str">
        <f aca="false">IF(Curves!C545&lt;&gt;"",Curves!C545,"")</f>
        <v/>
      </c>
      <c r="D536" s="46"/>
      <c r="E536" s="47" t="e">
        <f aca="false">(T536+U536)*V536</f>
        <v>#N/A</v>
      </c>
      <c r="F536" s="47" t="e">
        <f aca="false">(X536+Y536)*Z536</f>
        <v>#N/A</v>
      </c>
      <c r="G536" s="47" t="e">
        <f aca="false">(AB536+AC536)*AD536</f>
        <v>#N/A</v>
      </c>
      <c r="H536" s="47" t="e">
        <f aca="false">(AF536+AG536)*AH536</f>
        <v>#N/A</v>
      </c>
      <c r="I536" s="47" t="e">
        <f aca="false">(AJ536+AK536)*AL536</f>
        <v>#N/A</v>
      </c>
      <c r="J536" s="47" t="e">
        <f aca="false">(AN536+AO536)*AP536</f>
        <v>#N/A</v>
      </c>
      <c r="K536" s="47" t="e">
        <f aca="false">(AR536+AS536)*AT536</f>
        <v>#N/A</v>
      </c>
      <c r="L536" s="47" t="e">
        <f aca="false">(AV536+AW536)*AX536</f>
        <v>#N/A</v>
      </c>
      <c r="M536" s="47" t="e">
        <f aca="false">(AZ536+BA536)*BB536</f>
        <v>#N/A</v>
      </c>
      <c r="N536" s="47" t="e">
        <f aca="false">(BD536+BE536)*BF536</f>
        <v>#N/A</v>
      </c>
      <c r="O536" s="48" t="e">
        <f aca="false">(BH536+BI536)*BJ536</f>
        <v>#N/A</v>
      </c>
      <c r="P536" s="49" t="e">
        <f aca="false">MAX(E536:O536)</f>
        <v>#N/A</v>
      </c>
      <c r="Q536" s="49" t="e">
        <f aca="false">MIN(O536)</f>
        <v>#N/A</v>
      </c>
      <c r="R536" s="50" t="e">
        <f aca="false">P536-Q536</f>
        <v>#N/A</v>
      </c>
      <c r="T536" s="31" t="e">
        <f aca="false">INDEX(Curves!$A$12:$AZ$907,$BZ536,CA536)</f>
        <v>#N/A</v>
      </c>
      <c r="U536" s="31" t="e">
        <f aca="false">INDEX(Curves!$A$12:$AZ$907,$BZ536,CB536)</f>
        <v>#N/A</v>
      </c>
      <c r="V536" s="31" t="e">
        <f aca="false">INDEX(Curves!$A$12:$AZ$907,$BZ536,CC536)</f>
        <v>#N/A</v>
      </c>
      <c r="W536" s="31"/>
      <c r="X536" s="31" t="e">
        <f aca="false">INDEX(Curves!$A$12:$AZ$907,$BZ536,CE536)</f>
        <v>#N/A</v>
      </c>
      <c r="Y536" s="31" t="e">
        <f aca="false">INDEX(Curves!$A$12:$AZ$907,$BZ536,CF536)</f>
        <v>#N/A</v>
      </c>
      <c r="Z536" s="31" t="e">
        <f aca="false">INDEX(Curves!$A$12:$AZ$907,$BZ536,CG536)</f>
        <v>#N/A</v>
      </c>
      <c r="AA536" s="31"/>
      <c r="AB536" s="31" t="e">
        <f aca="false">INDEX(Curves!$A$12:$AZ$907,$BZ536,CI536)</f>
        <v>#N/A</v>
      </c>
      <c r="AC536" s="31" t="e">
        <f aca="false">INDEX(Curves!$A$12:$AZ$907,$BZ536,CJ536)</f>
        <v>#N/A</v>
      </c>
      <c r="AD536" s="31" t="e">
        <f aca="false">INDEX(Curves!$A$12:$AZ$907,$BZ536,CK536)</f>
        <v>#N/A</v>
      </c>
      <c r="AE536" s="31"/>
      <c r="AF536" s="31" t="e">
        <f aca="false">INDEX(Curves!$A$12:$AZ$907,$BZ536,CM536)</f>
        <v>#N/A</v>
      </c>
      <c r="AG536" s="31" t="e">
        <f aca="false">INDEX(Curves!$A$12:$AZ$907,$BZ536,CN536)</f>
        <v>#N/A</v>
      </c>
      <c r="AH536" s="31" t="e">
        <f aca="false">INDEX(Curves!$A$12:$AZ$907,$BZ536,CO536)</f>
        <v>#N/A</v>
      </c>
      <c r="AI536" s="31"/>
      <c r="AJ536" s="31" t="e">
        <f aca="false">INDEX(Curves!$A$12:$AZ$907,$BZ536,CQ536)</f>
        <v>#N/A</v>
      </c>
      <c r="AK536" s="31" t="e">
        <f aca="false">INDEX(Curves!$A$12:$AZ$907,$BZ536,CR536)</f>
        <v>#N/A</v>
      </c>
      <c r="AL536" s="31" t="e">
        <f aca="false">INDEX(Curves!$A$12:$AZ$907,$BZ536,CS536)</f>
        <v>#N/A</v>
      </c>
      <c r="AM536" s="31"/>
      <c r="AN536" s="31" t="e">
        <f aca="false">INDEX(Curves!$A$12:$AZ$907,$BZ536,CU536)</f>
        <v>#N/A</v>
      </c>
      <c r="AO536" s="31" t="e">
        <f aca="false">INDEX(Curves!$A$12:$AZ$907,$BZ536,CV536)</f>
        <v>#N/A</v>
      </c>
      <c r="AP536" s="31" t="e">
        <f aca="false">INDEX(Curves!$A$12:$AZ$907,$BZ536,CW536)</f>
        <v>#N/A</v>
      </c>
      <c r="AQ536" s="31"/>
      <c r="AR536" s="31" t="e">
        <f aca="false">INDEX(Curves!$A$12:$AZ$907,$BZ536,CY536)</f>
        <v>#N/A</v>
      </c>
      <c r="AS536" s="31" t="e">
        <f aca="false">INDEX(Curves!$A$12:$AZ$907,$BZ536,CZ536)</f>
        <v>#N/A</v>
      </c>
      <c r="AT536" s="31" t="e">
        <f aca="false">INDEX(Curves!$A$12:$AZ$907,$BZ536,DA536)</f>
        <v>#N/A</v>
      </c>
      <c r="AU536" s="31"/>
      <c r="AV536" s="31" t="e">
        <f aca="false">INDEX(Curves!$A$12:$AZ$907,$BZ536,DC536)</f>
        <v>#N/A</v>
      </c>
      <c r="AW536" s="31" t="e">
        <f aca="false">INDEX(Curves!$A$12:$AZ$907,$BZ536,DD536)</f>
        <v>#N/A</v>
      </c>
      <c r="AX536" s="31" t="e">
        <f aca="false">INDEX(Curves!$A$12:$AZ$907,$BZ536,DE536)</f>
        <v>#N/A</v>
      </c>
      <c r="AY536" s="31"/>
      <c r="AZ536" s="31" t="e">
        <f aca="false">INDEX(Curves!$A$12:$AZ$907,$BZ536,DG536)</f>
        <v>#N/A</v>
      </c>
      <c r="BA536" s="31" t="e">
        <f aca="false">INDEX(Curves!$A$12:$AZ$907,$BZ536,DH536)</f>
        <v>#N/A</v>
      </c>
      <c r="BB536" s="31" t="e">
        <f aca="false">INDEX(Curves!$A$12:$AZ$907,$BZ536,DI536)</f>
        <v>#N/A</v>
      </c>
      <c r="BC536" s="31"/>
      <c r="BD536" s="31" t="e">
        <f aca="false">INDEX(Curves!$A$12:$AZ$907,$BZ536,DK536)</f>
        <v>#N/A</v>
      </c>
      <c r="BE536" s="31" t="e">
        <f aca="false">INDEX(Curves!$A$12:$AZ$907,$BZ536,DL536)</f>
        <v>#N/A</v>
      </c>
      <c r="BF536" s="31" t="e">
        <f aca="false">INDEX(Curves!$A$12:$AZ$907,$BZ536,DM536)</f>
        <v>#N/A</v>
      </c>
      <c r="BG536" s="31"/>
      <c r="BH536" s="31" t="e">
        <f aca="false">INDEX(Curves!$A$12:$AZ$907,$BZ536,DO536)</f>
        <v>#N/A</v>
      </c>
      <c r="BI536" s="31" t="e">
        <f aca="false">INDEX(Curves!$A$12:$AZ$907,$BZ536,DP536)</f>
        <v>#N/A</v>
      </c>
      <c r="BJ536" s="31" t="e">
        <f aca="false">INDEX(Curves!$A$12:$AZ$907,$BZ536,DQ536)</f>
        <v>#N/A</v>
      </c>
      <c r="BK536" s="0"/>
      <c r="BL536" s="0"/>
      <c r="BT536" s="9"/>
      <c r="BU536" s="9"/>
      <c r="BV536" s="9"/>
      <c r="BZ536" s="34" t="e">
        <f aca="false">MATCH(C536,Curves!$C$12:$C$433,0)</f>
        <v>#N/A</v>
      </c>
      <c r="CA536" s="34" t="e">
        <f aca="false">MATCH(CONCATENATE("NG ",TEXT($BM536,"mmm-yyyy")),Curves!$11:$11,0)</f>
        <v>#N/A</v>
      </c>
      <c r="CB536" s="34" t="e">
        <f aca="false">MATCH(CONCATENATE("B ",TEXT($BM536,"mmm-yyyy")),Curves!$11:$11,0)</f>
        <v>#N/A</v>
      </c>
      <c r="CC536" s="34" t="e">
        <f aca="false">MATCH(CONCATENATE("DISC ",TEXT($BM536,"mmm-yyyy")),Curves!$11:$11,0)</f>
        <v>#N/A</v>
      </c>
      <c r="CD536" s="34"/>
      <c r="CE536" s="34" t="e">
        <f aca="false">MATCH(CONCATENATE("NG ",TEXT($BN536,"mmm-yyyy")),Curves!$11:$11,0)</f>
        <v>#N/A</v>
      </c>
      <c r="CF536" s="34" t="e">
        <f aca="false">MATCH(CONCATENATE("B ",TEXT($BN536,"mmm-yyyy")),Curves!$11:$11,0)</f>
        <v>#N/A</v>
      </c>
      <c r="CG536" s="34" t="e">
        <f aca="false">MATCH(CONCATENATE("DISC ",TEXT($BN536,"mmm-yyyy")),Curves!$11:$11,0)</f>
        <v>#N/A</v>
      </c>
      <c r="CH536" s="34"/>
      <c r="CI536" s="34" t="e">
        <f aca="false">MATCH(CONCATENATE("NG ",TEXT($BO536,"mmm-yyyy")),Curves!$11:$11,0)</f>
        <v>#N/A</v>
      </c>
      <c r="CJ536" s="34" t="e">
        <f aca="false">MATCH(CONCATENATE("B ",TEXT($BO536,"mmm-yyyy")),Curves!$11:$11,0)</f>
        <v>#N/A</v>
      </c>
      <c r="CK536" s="34" t="e">
        <f aca="false">MATCH(CONCATENATE("DISC ",TEXT($BO536,"mmm-yyyy")),Curves!$11:$11,0)</f>
        <v>#N/A</v>
      </c>
      <c r="CL536" s="34"/>
      <c r="CM536" s="34" t="e">
        <f aca="false">MATCH(CONCATENATE("NG ",TEXT($BP536,"mmm-yyyy")),Curves!$11:$11,0)</f>
        <v>#N/A</v>
      </c>
      <c r="CN536" s="34" t="e">
        <f aca="false">MATCH(CONCATENATE("B ",TEXT($BP536,"mmm-yyyy")),Curves!$11:$11,0)</f>
        <v>#N/A</v>
      </c>
      <c r="CO536" s="34" t="e">
        <f aca="false">MATCH(CONCATENATE("DISC ",TEXT($BP536,"mmm-yyyy")),Curves!$11:$11,0)</f>
        <v>#N/A</v>
      </c>
      <c r="CP536" s="34"/>
      <c r="CQ536" s="34" t="e">
        <f aca="false">MATCH(CONCATENATE("NG ",TEXT($BQ536,"mmm-yyyy")),Curves!$11:$11,0)</f>
        <v>#N/A</v>
      </c>
      <c r="CR536" s="34" t="e">
        <f aca="false">MATCH(CONCATENATE("B ",TEXT($BQ536,"mmm-yyyy")),Curves!$11:$11,0)</f>
        <v>#N/A</v>
      </c>
      <c r="CS536" s="34" t="e">
        <f aca="false">MATCH(CONCATENATE("DISC ",TEXT($BQ536,"mmm-yyyy")),Curves!$11:$11,0)</f>
        <v>#N/A</v>
      </c>
      <c r="CT536" s="34"/>
      <c r="CU536" s="34" t="e">
        <f aca="false">MATCH(CONCATENATE("NG ",TEXT($BR536,"mmm-yyyy")),Curves!$11:$11,0)</f>
        <v>#N/A</v>
      </c>
      <c r="CV536" s="34" t="e">
        <f aca="false">MATCH(CONCATENATE("B ",TEXT($BR536,"mmm-yyyy")),Curves!$11:$11,0)</f>
        <v>#N/A</v>
      </c>
      <c r="CW536" s="34" t="e">
        <f aca="false">MATCH(CONCATENATE("DISC ",TEXT($BR536,"mmm-yyyy")),Curves!$11:$11,0)</f>
        <v>#N/A</v>
      </c>
      <c r="CX536" s="34"/>
      <c r="CY536" s="34" t="e">
        <f aca="false">MATCH(CONCATENATE("NG ",TEXT($BS536,"mmm-yyyy")),Curves!$11:$11,0)</f>
        <v>#N/A</v>
      </c>
      <c r="CZ536" s="34" t="e">
        <f aca="false">MATCH(CONCATENATE("B ",TEXT($BS536,"mmm-yyyy")),Curves!$11:$11,0)</f>
        <v>#N/A</v>
      </c>
      <c r="DA536" s="34" t="e">
        <f aca="false">MATCH(CONCATENATE("DISC ",TEXT($BS536,"mmm-yyyy")),Curves!$11:$11,0)</f>
        <v>#N/A</v>
      </c>
      <c r="DB536" s="34"/>
      <c r="DC536" s="34" t="e">
        <f aca="false">MATCH(CONCATENATE("NG ",TEXT($BT536,"mmm-yyyy")),Curves!$11:$11,0)</f>
        <v>#N/A</v>
      </c>
      <c r="DD536" s="34" t="e">
        <f aca="false">MATCH(CONCATENATE("B ",TEXT($BT536,"mmm-yyyy")),Curves!$11:$11,0)</f>
        <v>#N/A</v>
      </c>
      <c r="DE536" s="34" t="e">
        <f aca="false">MATCH(CONCATENATE("DISC ",TEXT($BT536,"mmm-yyyy")),Curves!$11:$11,0)</f>
        <v>#N/A</v>
      </c>
      <c r="DF536" s="34"/>
      <c r="DG536" s="34" t="e">
        <f aca="false">MATCH(CONCATENATE("NG ",TEXT($BU536,"mmm-yyyy")),Curves!$11:$11,0)</f>
        <v>#N/A</v>
      </c>
      <c r="DH536" s="34" t="e">
        <f aca="false">MATCH(CONCATENATE("B ",TEXT($BU536,"mmm-yyyy")),Curves!$11:$11,0)</f>
        <v>#N/A</v>
      </c>
      <c r="DI536" s="34" t="e">
        <f aca="false">MATCH(CONCATENATE("DISC ",TEXT($BU536,"mmm-yyyy")),Curves!$11:$11,0)</f>
        <v>#N/A</v>
      </c>
      <c r="DK536" s="34" t="e">
        <f aca="false">MATCH(CONCATENATE("NG ",TEXT($BV536,"mmm-yyyy")),Curves!$11:$11,0)</f>
        <v>#N/A</v>
      </c>
      <c r="DL536" s="34" t="e">
        <f aca="false">MATCH(CONCATENATE("B ",TEXT($BV536,"mmm-yyyy")),Curves!$11:$11,0)</f>
        <v>#N/A</v>
      </c>
      <c r="DM536" s="34" t="e">
        <f aca="false">MATCH(CONCATENATE("DISC ",TEXT($BV536,"mmm-yyyy")),Curves!$11:$11,0)</f>
        <v>#N/A</v>
      </c>
      <c r="DO536" s="34" t="e">
        <f aca="false">MATCH(CONCATENATE("NG ",TEXT($BW536,"mmm-yyyy")),Curves!$11:$11,0)</f>
        <v>#N/A</v>
      </c>
      <c r="DP536" s="34" t="e">
        <f aca="false">MATCH(CONCATENATE("B ",TEXT($BW536,"mmm-yyyy")),Curves!$11:$11,0)</f>
        <v>#N/A</v>
      </c>
      <c r="DQ536" s="34" t="e">
        <f aca="false">MATCH(CONCATENATE("DISC ",TEXT($BW536,"mmm-yyyy")),Curves!$11:$11,0)</f>
        <v>#N/A</v>
      </c>
    </row>
    <row r="537" customFormat="false" ht="12.75" hidden="false" customHeight="false" outlineLevel="0" collapsed="false">
      <c r="B537" s="26" t="str">
        <f aca="false">IF(C537&lt;&gt;"",IF(C537&gt;=(WORKDAY(EOMONTH(C537,0)+1,-2)),EOMONTH(EOMONTH(C537,0)+1,0)+1,EOMONTH(C537,0)+1),"")</f>
        <v/>
      </c>
      <c r="C537" s="45" t="str">
        <f aca="false">IF(Curves!C546&lt;&gt;"",Curves!C546,"")</f>
        <v/>
      </c>
      <c r="D537" s="46"/>
      <c r="E537" s="47" t="e">
        <f aca="false">(T537+U537)*V537</f>
        <v>#N/A</v>
      </c>
      <c r="F537" s="47" t="e">
        <f aca="false">(X537+Y537)*Z537</f>
        <v>#N/A</v>
      </c>
      <c r="G537" s="47" t="e">
        <f aca="false">(AB537+AC537)*AD537</f>
        <v>#N/A</v>
      </c>
      <c r="H537" s="47" t="e">
        <f aca="false">(AF537+AG537)*AH537</f>
        <v>#N/A</v>
      </c>
      <c r="I537" s="47" t="e">
        <f aca="false">(AJ537+AK537)*AL537</f>
        <v>#N/A</v>
      </c>
      <c r="J537" s="47" t="e">
        <f aca="false">(AN537+AO537)*AP537</f>
        <v>#N/A</v>
      </c>
      <c r="K537" s="47" t="e">
        <f aca="false">(AR537+AS537)*AT537</f>
        <v>#N/A</v>
      </c>
      <c r="L537" s="47" t="e">
        <f aca="false">(AV537+AW537)*AX537</f>
        <v>#N/A</v>
      </c>
      <c r="M537" s="47" t="e">
        <f aca="false">(AZ537+BA537)*BB537</f>
        <v>#N/A</v>
      </c>
      <c r="N537" s="47" t="e">
        <f aca="false">(BD537+BE537)*BF537</f>
        <v>#N/A</v>
      </c>
      <c r="O537" s="48" t="e">
        <f aca="false">(BH537+BI537)*BJ537</f>
        <v>#N/A</v>
      </c>
      <c r="P537" s="49" t="e">
        <f aca="false">MAX(E537:O537)</f>
        <v>#N/A</v>
      </c>
      <c r="Q537" s="49" t="e">
        <f aca="false">MIN(O537)</f>
        <v>#N/A</v>
      </c>
      <c r="R537" s="50" t="e">
        <f aca="false">P537-Q537</f>
        <v>#N/A</v>
      </c>
      <c r="T537" s="31" t="e">
        <f aca="false">INDEX(Curves!$A$12:$AZ$907,$BZ537,CA537)</f>
        <v>#N/A</v>
      </c>
      <c r="U537" s="31" t="e">
        <f aca="false">INDEX(Curves!$A$12:$AZ$907,$BZ537,CB537)</f>
        <v>#N/A</v>
      </c>
      <c r="V537" s="31" t="e">
        <f aca="false">INDEX(Curves!$A$12:$AZ$907,$BZ537,CC537)</f>
        <v>#N/A</v>
      </c>
      <c r="W537" s="31"/>
      <c r="X537" s="31" t="e">
        <f aca="false">INDEX(Curves!$A$12:$AZ$907,$BZ537,CE537)</f>
        <v>#N/A</v>
      </c>
      <c r="Y537" s="31" t="e">
        <f aca="false">INDEX(Curves!$A$12:$AZ$907,$BZ537,CF537)</f>
        <v>#N/A</v>
      </c>
      <c r="Z537" s="31" t="e">
        <f aca="false">INDEX(Curves!$A$12:$AZ$907,$BZ537,CG537)</f>
        <v>#N/A</v>
      </c>
      <c r="AA537" s="31"/>
      <c r="AB537" s="31" t="e">
        <f aca="false">INDEX(Curves!$A$12:$AZ$907,$BZ537,CI537)</f>
        <v>#N/A</v>
      </c>
      <c r="AC537" s="31" t="e">
        <f aca="false">INDEX(Curves!$A$12:$AZ$907,$BZ537,CJ537)</f>
        <v>#N/A</v>
      </c>
      <c r="AD537" s="31" t="e">
        <f aca="false">INDEX(Curves!$A$12:$AZ$907,$BZ537,CK537)</f>
        <v>#N/A</v>
      </c>
      <c r="AE537" s="31"/>
      <c r="AF537" s="31" t="e">
        <f aca="false">INDEX(Curves!$A$12:$AZ$907,$BZ537,CM537)</f>
        <v>#N/A</v>
      </c>
      <c r="AG537" s="31" t="e">
        <f aca="false">INDEX(Curves!$A$12:$AZ$907,$BZ537,CN537)</f>
        <v>#N/A</v>
      </c>
      <c r="AH537" s="31" t="e">
        <f aca="false">INDEX(Curves!$A$12:$AZ$907,$BZ537,CO537)</f>
        <v>#N/A</v>
      </c>
      <c r="AI537" s="31"/>
      <c r="AJ537" s="31" t="e">
        <f aca="false">INDEX(Curves!$A$12:$AZ$907,$BZ537,CQ537)</f>
        <v>#N/A</v>
      </c>
      <c r="AK537" s="31" t="e">
        <f aca="false">INDEX(Curves!$A$12:$AZ$907,$BZ537,CR537)</f>
        <v>#N/A</v>
      </c>
      <c r="AL537" s="31" t="e">
        <f aca="false">INDEX(Curves!$A$12:$AZ$907,$BZ537,CS537)</f>
        <v>#N/A</v>
      </c>
      <c r="AM537" s="31"/>
      <c r="AN537" s="31" t="e">
        <f aca="false">INDEX(Curves!$A$12:$AZ$907,$BZ537,CU537)</f>
        <v>#N/A</v>
      </c>
      <c r="AO537" s="31" t="e">
        <f aca="false">INDEX(Curves!$A$12:$AZ$907,$BZ537,CV537)</f>
        <v>#N/A</v>
      </c>
      <c r="AP537" s="31" t="e">
        <f aca="false">INDEX(Curves!$A$12:$AZ$907,$BZ537,CW537)</f>
        <v>#N/A</v>
      </c>
      <c r="AQ537" s="31"/>
      <c r="AR537" s="31" t="e">
        <f aca="false">INDEX(Curves!$A$12:$AZ$907,$BZ537,CY537)</f>
        <v>#N/A</v>
      </c>
      <c r="AS537" s="31" t="e">
        <f aca="false">INDEX(Curves!$A$12:$AZ$907,$BZ537,CZ537)</f>
        <v>#N/A</v>
      </c>
      <c r="AT537" s="31" t="e">
        <f aca="false">INDEX(Curves!$A$12:$AZ$907,$BZ537,DA537)</f>
        <v>#N/A</v>
      </c>
      <c r="AU537" s="31"/>
      <c r="AV537" s="31" t="e">
        <f aca="false">INDEX(Curves!$A$12:$AZ$907,$BZ537,DC537)</f>
        <v>#N/A</v>
      </c>
      <c r="AW537" s="31" t="e">
        <f aca="false">INDEX(Curves!$A$12:$AZ$907,$BZ537,DD537)</f>
        <v>#N/A</v>
      </c>
      <c r="AX537" s="31" t="e">
        <f aca="false">INDEX(Curves!$A$12:$AZ$907,$BZ537,DE537)</f>
        <v>#N/A</v>
      </c>
      <c r="AY537" s="31"/>
      <c r="AZ537" s="31" t="e">
        <f aca="false">INDEX(Curves!$A$12:$AZ$907,$BZ537,DG537)</f>
        <v>#N/A</v>
      </c>
      <c r="BA537" s="31" t="e">
        <f aca="false">INDEX(Curves!$A$12:$AZ$907,$BZ537,DH537)</f>
        <v>#N/A</v>
      </c>
      <c r="BB537" s="31" t="e">
        <f aca="false">INDEX(Curves!$A$12:$AZ$907,$BZ537,DI537)</f>
        <v>#N/A</v>
      </c>
      <c r="BC537" s="31"/>
      <c r="BD537" s="31" t="e">
        <f aca="false">INDEX(Curves!$A$12:$AZ$907,$BZ537,DK537)</f>
        <v>#N/A</v>
      </c>
      <c r="BE537" s="31" t="e">
        <f aca="false">INDEX(Curves!$A$12:$AZ$907,$BZ537,DL537)</f>
        <v>#N/A</v>
      </c>
      <c r="BF537" s="31" t="e">
        <f aca="false">INDEX(Curves!$A$12:$AZ$907,$BZ537,DM537)</f>
        <v>#N/A</v>
      </c>
      <c r="BG537" s="31"/>
      <c r="BH537" s="31" t="e">
        <f aca="false">INDEX(Curves!$A$12:$AZ$907,$BZ537,DO537)</f>
        <v>#N/A</v>
      </c>
      <c r="BI537" s="31" t="e">
        <f aca="false">INDEX(Curves!$A$12:$AZ$907,$BZ537,DP537)</f>
        <v>#N/A</v>
      </c>
      <c r="BJ537" s="31" t="e">
        <f aca="false">INDEX(Curves!$A$12:$AZ$907,$BZ537,DQ537)</f>
        <v>#N/A</v>
      </c>
      <c r="BK537" s="0"/>
      <c r="BL537" s="0"/>
      <c r="BT537" s="9"/>
      <c r="BU537" s="9"/>
      <c r="BV537" s="9"/>
      <c r="BZ537" s="34" t="e">
        <f aca="false">MATCH(C537,Curves!$C$12:$C$433,0)</f>
        <v>#N/A</v>
      </c>
      <c r="CA537" s="34" t="e">
        <f aca="false">MATCH(CONCATENATE("NG ",TEXT($BM537,"mmm-yyyy")),Curves!$11:$11,0)</f>
        <v>#N/A</v>
      </c>
      <c r="CB537" s="34" t="e">
        <f aca="false">MATCH(CONCATENATE("B ",TEXT($BM537,"mmm-yyyy")),Curves!$11:$11,0)</f>
        <v>#N/A</v>
      </c>
      <c r="CC537" s="34" t="e">
        <f aca="false">MATCH(CONCATENATE("DISC ",TEXT($BM537,"mmm-yyyy")),Curves!$11:$11,0)</f>
        <v>#N/A</v>
      </c>
      <c r="CD537" s="34"/>
      <c r="CE537" s="34" t="e">
        <f aca="false">MATCH(CONCATENATE("NG ",TEXT($BN537,"mmm-yyyy")),Curves!$11:$11,0)</f>
        <v>#N/A</v>
      </c>
      <c r="CF537" s="34" t="e">
        <f aca="false">MATCH(CONCATENATE("B ",TEXT($BN537,"mmm-yyyy")),Curves!$11:$11,0)</f>
        <v>#N/A</v>
      </c>
      <c r="CG537" s="34" t="e">
        <f aca="false">MATCH(CONCATENATE("DISC ",TEXT($BN537,"mmm-yyyy")),Curves!$11:$11,0)</f>
        <v>#N/A</v>
      </c>
      <c r="CH537" s="34"/>
      <c r="CI537" s="34" t="e">
        <f aca="false">MATCH(CONCATENATE("NG ",TEXT($BO537,"mmm-yyyy")),Curves!$11:$11,0)</f>
        <v>#N/A</v>
      </c>
      <c r="CJ537" s="34" t="e">
        <f aca="false">MATCH(CONCATENATE("B ",TEXT($BO537,"mmm-yyyy")),Curves!$11:$11,0)</f>
        <v>#N/A</v>
      </c>
      <c r="CK537" s="34" t="e">
        <f aca="false">MATCH(CONCATENATE("DISC ",TEXT($BO537,"mmm-yyyy")),Curves!$11:$11,0)</f>
        <v>#N/A</v>
      </c>
      <c r="CL537" s="34"/>
      <c r="CM537" s="34" t="e">
        <f aca="false">MATCH(CONCATENATE("NG ",TEXT($BP537,"mmm-yyyy")),Curves!$11:$11,0)</f>
        <v>#N/A</v>
      </c>
      <c r="CN537" s="34" t="e">
        <f aca="false">MATCH(CONCATENATE("B ",TEXT($BP537,"mmm-yyyy")),Curves!$11:$11,0)</f>
        <v>#N/A</v>
      </c>
      <c r="CO537" s="34" t="e">
        <f aca="false">MATCH(CONCATENATE("DISC ",TEXT($BP537,"mmm-yyyy")),Curves!$11:$11,0)</f>
        <v>#N/A</v>
      </c>
      <c r="CP537" s="34"/>
      <c r="CQ537" s="34" t="e">
        <f aca="false">MATCH(CONCATENATE("NG ",TEXT($BQ537,"mmm-yyyy")),Curves!$11:$11,0)</f>
        <v>#N/A</v>
      </c>
      <c r="CR537" s="34" t="e">
        <f aca="false">MATCH(CONCATENATE("B ",TEXT($BQ537,"mmm-yyyy")),Curves!$11:$11,0)</f>
        <v>#N/A</v>
      </c>
      <c r="CS537" s="34" t="e">
        <f aca="false">MATCH(CONCATENATE("DISC ",TEXT($BQ537,"mmm-yyyy")),Curves!$11:$11,0)</f>
        <v>#N/A</v>
      </c>
      <c r="CT537" s="34"/>
      <c r="CU537" s="34" t="e">
        <f aca="false">MATCH(CONCATENATE("NG ",TEXT($BR537,"mmm-yyyy")),Curves!$11:$11,0)</f>
        <v>#N/A</v>
      </c>
      <c r="CV537" s="34" t="e">
        <f aca="false">MATCH(CONCATENATE("B ",TEXT($BR537,"mmm-yyyy")),Curves!$11:$11,0)</f>
        <v>#N/A</v>
      </c>
      <c r="CW537" s="34" t="e">
        <f aca="false">MATCH(CONCATENATE("DISC ",TEXT($BR537,"mmm-yyyy")),Curves!$11:$11,0)</f>
        <v>#N/A</v>
      </c>
      <c r="CX537" s="34"/>
      <c r="CY537" s="34" t="e">
        <f aca="false">MATCH(CONCATENATE("NG ",TEXT($BS537,"mmm-yyyy")),Curves!$11:$11,0)</f>
        <v>#N/A</v>
      </c>
      <c r="CZ537" s="34" t="e">
        <f aca="false">MATCH(CONCATENATE("B ",TEXT($BS537,"mmm-yyyy")),Curves!$11:$11,0)</f>
        <v>#N/A</v>
      </c>
      <c r="DA537" s="34" t="e">
        <f aca="false">MATCH(CONCATENATE("DISC ",TEXT($BS537,"mmm-yyyy")),Curves!$11:$11,0)</f>
        <v>#N/A</v>
      </c>
      <c r="DB537" s="34"/>
      <c r="DC537" s="34" t="e">
        <f aca="false">MATCH(CONCATENATE("NG ",TEXT($BT537,"mmm-yyyy")),Curves!$11:$11,0)</f>
        <v>#N/A</v>
      </c>
      <c r="DD537" s="34" t="e">
        <f aca="false">MATCH(CONCATENATE("B ",TEXT($BT537,"mmm-yyyy")),Curves!$11:$11,0)</f>
        <v>#N/A</v>
      </c>
      <c r="DE537" s="34" t="e">
        <f aca="false">MATCH(CONCATENATE("DISC ",TEXT($BT537,"mmm-yyyy")),Curves!$11:$11,0)</f>
        <v>#N/A</v>
      </c>
      <c r="DF537" s="34"/>
      <c r="DG537" s="34" t="e">
        <f aca="false">MATCH(CONCATENATE("NG ",TEXT($BU537,"mmm-yyyy")),Curves!$11:$11,0)</f>
        <v>#N/A</v>
      </c>
      <c r="DH537" s="34" t="e">
        <f aca="false">MATCH(CONCATENATE("B ",TEXT($BU537,"mmm-yyyy")),Curves!$11:$11,0)</f>
        <v>#N/A</v>
      </c>
      <c r="DI537" s="34" t="e">
        <f aca="false">MATCH(CONCATENATE("DISC ",TEXT($BU537,"mmm-yyyy")),Curves!$11:$11,0)</f>
        <v>#N/A</v>
      </c>
      <c r="DK537" s="34" t="e">
        <f aca="false">MATCH(CONCATENATE("NG ",TEXT($BV537,"mmm-yyyy")),Curves!$11:$11,0)</f>
        <v>#N/A</v>
      </c>
      <c r="DL537" s="34" t="e">
        <f aca="false">MATCH(CONCATENATE("B ",TEXT($BV537,"mmm-yyyy")),Curves!$11:$11,0)</f>
        <v>#N/A</v>
      </c>
      <c r="DM537" s="34" t="e">
        <f aca="false">MATCH(CONCATENATE("DISC ",TEXT($BV537,"mmm-yyyy")),Curves!$11:$11,0)</f>
        <v>#N/A</v>
      </c>
      <c r="DO537" s="34" t="e">
        <f aca="false">MATCH(CONCATENATE("NG ",TEXT($BW537,"mmm-yyyy")),Curves!$11:$11,0)</f>
        <v>#N/A</v>
      </c>
      <c r="DP537" s="34" t="e">
        <f aca="false">MATCH(CONCATENATE("B ",TEXT($BW537,"mmm-yyyy")),Curves!$11:$11,0)</f>
        <v>#N/A</v>
      </c>
      <c r="DQ537" s="34" t="e">
        <f aca="false">MATCH(CONCATENATE("DISC ",TEXT($BW537,"mmm-yyyy")),Curves!$11:$11,0)</f>
        <v>#N/A</v>
      </c>
    </row>
    <row r="538" customFormat="false" ht="12.75" hidden="false" customHeight="false" outlineLevel="0" collapsed="false">
      <c r="B538" s="26" t="str">
        <f aca="false">IF(C538&lt;&gt;"",IF(C538&gt;=(WORKDAY(EOMONTH(C538,0)+1,-2)),EOMONTH(EOMONTH(C538,0)+1,0)+1,EOMONTH(C538,0)+1),"")</f>
        <v/>
      </c>
      <c r="C538" s="45" t="str">
        <f aca="false">IF(Curves!C547&lt;&gt;"",Curves!C547,"")</f>
        <v/>
      </c>
      <c r="D538" s="46"/>
      <c r="E538" s="47" t="e">
        <f aca="false">(T538+U538)*V538</f>
        <v>#N/A</v>
      </c>
      <c r="F538" s="47" t="e">
        <f aca="false">(X538+Y538)*Z538</f>
        <v>#N/A</v>
      </c>
      <c r="G538" s="47" t="e">
        <f aca="false">(AB538+AC538)*AD538</f>
        <v>#N/A</v>
      </c>
      <c r="H538" s="47" t="e">
        <f aca="false">(AF538+AG538)*AH538</f>
        <v>#N/A</v>
      </c>
      <c r="I538" s="47" t="e">
        <f aca="false">(AJ538+AK538)*AL538</f>
        <v>#N/A</v>
      </c>
      <c r="J538" s="47" t="e">
        <f aca="false">(AN538+AO538)*AP538</f>
        <v>#N/A</v>
      </c>
      <c r="K538" s="47" t="e">
        <f aca="false">(AR538+AS538)*AT538</f>
        <v>#N/A</v>
      </c>
      <c r="L538" s="47" t="e">
        <f aca="false">(AV538+AW538)*AX538</f>
        <v>#N/A</v>
      </c>
      <c r="M538" s="47" t="e">
        <f aca="false">(AZ538+BA538)*BB538</f>
        <v>#N/A</v>
      </c>
      <c r="N538" s="47" t="e">
        <f aca="false">(BD538+BE538)*BF538</f>
        <v>#N/A</v>
      </c>
      <c r="O538" s="48" t="e">
        <f aca="false">(BH538+BI538)*BJ538</f>
        <v>#N/A</v>
      </c>
      <c r="P538" s="49" t="e">
        <f aca="false">MAX(E538:O538)</f>
        <v>#N/A</v>
      </c>
      <c r="Q538" s="49" t="e">
        <f aca="false">MIN(O538)</f>
        <v>#N/A</v>
      </c>
      <c r="R538" s="50" t="e">
        <f aca="false">P538-Q538</f>
        <v>#N/A</v>
      </c>
      <c r="T538" s="31" t="e">
        <f aca="false">INDEX(Curves!$A$12:$AZ$907,$BZ538,CA538)</f>
        <v>#N/A</v>
      </c>
      <c r="U538" s="31" t="e">
        <f aca="false">INDEX(Curves!$A$12:$AZ$907,$BZ538,CB538)</f>
        <v>#N/A</v>
      </c>
      <c r="V538" s="31" t="e">
        <f aca="false">INDEX(Curves!$A$12:$AZ$907,$BZ538,CC538)</f>
        <v>#N/A</v>
      </c>
      <c r="W538" s="31"/>
      <c r="X538" s="31" t="e">
        <f aca="false">INDEX(Curves!$A$12:$AZ$907,$BZ538,CE538)</f>
        <v>#N/A</v>
      </c>
      <c r="Y538" s="31" t="e">
        <f aca="false">INDEX(Curves!$A$12:$AZ$907,$BZ538,CF538)</f>
        <v>#N/A</v>
      </c>
      <c r="Z538" s="31" t="e">
        <f aca="false">INDEX(Curves!$A$12:$AZ$907,$BZ538,CG538)</f>
        <v>#N/A</v>
      </c>
      <c r="AA538" s="31"/>
      <c r="AB538" s="31" t="e">
        <f aca="false">INDEX(Curves!$A$12:$AZ$907,$BZ538,CI538)</f>
        <v>#N/A</v>
      </c>
      <c r="AC538" s="31" t="e">
        <f aca="false">INDEX(Curves!$A$12:$AZ$907,$BZ538,CJ538)</f>
        <v>#N/A</v>
      </c>
      <c r="AD538" s="31" t="e">
        <f aca="false">INDEX(Curves!$A$12:$AZ$907,$BZ538,CK538)</f>
        <v>#N/A</v>
      </c>
      <c r="AE538" s="31"/>
      <c r="AF538" s="31" t="e">
        <f aca="false">INDEX(Curves!$A$12:$AZ$907,$BZ538,CM538)</f>
        <v>#N/A</v>
      </c>
      <c r="AG538" s="31" t="e">
        <f aca="false">INDEX(Curves!$A$12:$AZ$907,$BZ538,CN538)</f>
        <v>#N/A</v>
      </c>
      <c r="AH538" s="31" t="e">
        <f aca="false">INDEX(Curves!$A$12:$AZ$907,$BZ538,CO538)</f>
        <v>#N/A</v>
      </c>
      <c r="AI538" s="31"/>
      <c r="AJ538" s="31" t="e">
        <f aca="false">INDEX(Curves!$A$12:$AZ$907,$BZ538,CQ538)</f>
        <v>#N/A</v>
      </c>
      <c r="AK538" s="31" t="e">
        <f aca="false">INDEX(Curves!$A$12:$AZ$907,$BZ538,CR538)</f>
        <v>#N/A</v>
      </c>
      <c r="AL538" s="31" t="e">
        <f aca="false">INDEX(Curves!$A$12:$AZ$907,$BZ538,CS538)</f>
        <v>#N/A</v>
      </c>
      <c r="AM538" s="31"/>
      <c r="AN538" s="31" t="e">
        <f aca="false">INDEX(Curves!$A$12:$AZ$907,$BZ538,CU538)</f>
        <v>#N/A</v>
      </c>
      <c r="AO538" s="31" t="e">
        <f aca="false">INDEX(Curves!$A$12:$AZ$907,$BZ538,CV538)</f>
        <v>#N/A</v>
      </c>
      <c r="AP538" s="31" t="e">
        <f aca="false">INDEX(Curves!$A$12:$AZ$907,$BZ538,CW538)</f>
        <v>#N/A</v>
      </c>
      <c r="AQ538" s="31"/>
      <c r="AR538" s="31" t="e">
        <f aca="false">INDEX(Curves!$A$12:$AZ$907,$BZ538,CY538)</f>
        <v>#N/A</v>
      </c>
      <c r="AS538" s="31" t="e">
        <f aca="false">INDEX(Curves!$A$12:$AZ$907,$BZ538,CZ538)</f>
        <v>#N/A</v>
      </c>
      <c r="AT538" s="31" t="e">
        <f aca="false">INDEX(Curves!$A$12:$AZ$907,$BZ538,DA538)</f>
        <v>#N/A</v>
      </c>
      <c r="AU538" s="31"/>
      <c r="AV538" s="31" t="e">
        <f aca="false">INDEX(Curves!$A$12:$AZ$907,$BZ538,DC538)</f>
        <v>#N/A</v>
      </c>
      <c r="AW538" s="31" t="e">
        <f aca="false">INDEX(Curves!$A$12:$AZ$907,$BZ538,DD538)</f>
        <v>#N/A</v>
      </c>
      <c r="AX538" s="31" t="e">
        <f aca="false">INDEX(Curves!$A$12:$AZ$907,$BZ538,DE538)</f>
        <v>#N/A</v>
      </c>
      <c r="AY538" s="31"/>
      <c r="AZ538" s="31" t="e">
        <f aca="false">INDEX(Curves!$A$12:$AZ$907,$BZ538,DG538)</f>
        <v>#N/A</v>
      </c>
      <c r="BA538" s="31" t="e">
        <f aca="false">INDEX(Curves!$A$12:$AZ$907,$BZ538,DH538)</f>
        <v>#N/A</v>
      </c>
      <c r="BB538" s="31" t="e">
        <f aca="false">INDEX(Curves!$A$12:$AZ$907,$BZ538,DI538)</f>
        <v>#N/A</v>
      </c>
      <c r="BC538" s="31"/>
      <c r="BD538" s="31" t="e">
        <f aca="false">INDEX(Curves!$A$12:$AZ$907,$BZ538,DK538)</f>
        <v>#N/A</v>
      </c>
      <c r="BE538" s="31" t="e">
        <f aca="false">INDEX(Curves!$A$12:$AZ$907,$BZ538,DL538)</f>
        <v>#N/A</v>
      </c>
      <c r="BF538" s="31" t="e">
        <f aca="false">INDEX(Curves!$A$12:$AZ$907,$BZ538,DM538)</f>
        <v>#N/A</v>
      </c>
      <c r="BG538" s="31"/>
      <c r="BH538" s="31" t="e">
        <f aca="false">INDEX(Curves!$A$12:$AZ$907,$BZ538,DO538)</f>
        <v>#N/A</v>
      </c>
      <c r="BI538" s="31" t="e">
        <f aca="false">INDEX(Curves!$A$12:$AZ$907,$BZ538,DP538)</f>
        <v>#N/A</v>
      </c>
      <c r="BJ538" s="31" t="e">
        <f aca="false">INDEX(Curves!$A$12:$AZ$907,$BZ538,DQ538)</f>
        <v>#N/A</v>
      </c>
      <c r="BK538" s="0"/>
      <c r="BL538" s="0"/>
      <c r="BT538" s="9"/>
      <c r="BU538" s="9"/>
      <c r="BV538" s="9"/>
      <c r="BZ538" s="34" t="e">
        <f aca="false">MATCH(C538,Curves!$C$12:$C$433,0)</f>
        <v>#N/A</v>
      </c>
      <c r="CA538" s="34" t="e">
        <f aca="false">MATCH(CONCATENATE("NG ",TEXT($BM538,"mmm-yyyy")),Curves!$11:$11,0)</f>
        <v>#N/A</v>
      </c>
      <c r="CB538" s="34" t="e">
        <f aca="false">MATCH(CONCATENATE("B ",TEXT($BM538,"mmm-yyyy")),Curves!$11:$11,0)</f>
        <v>#N/A</v>
      </c>
      <c r="CC538" s="34" t="e">
        <f aca="false">MATCH(CONCATENATE("DISC ",TEXT($BM538,"mmm-yyyy")),Curves!$11:$11,0)</f>
        <v>#N/A</v>
      </c>
      <c r="CD538" s="34"/>
      <c r="CE538" s="34" t="e">
        <f aca="false">MATCH(CONCATENATE("NG ",TEXT($BN538,"mmm-yyyy")),Curves!$11:$11,0)</f>
        <v>#N/A</v>
      </c>
      <c r="CF538" s="34" t="e">
        <f aca="false">MATCH(CONCATENATE("B ",TEXT($BN538,"mmm-yyyy")),Curves!$11:$11,0)</f>
        <v>#N/A</v>
      </c>
      <c r="CG538" s="34" t="e">
        <f aca="false">MATCH(CONCATENATE("DISC ",TEXT($BN538,"mmm-yyyy")),Curves!$11:$11,0)</f>
        <v>#N/A</v>
      </c>
      <c r="CH538" s="34"/>
      <c r="CI538" s="34" t="e">
        <f aca="false">MATCH(CONCATENATE("NG ",TEXT($BO538,"mmm-yyyy")),Curves!$11:$11,0)</f>
        <v>#N/A</v>
      </c>
      <c r="CJ538" s="34" t="e">
        <f aca="false">MATCH(CONCATENATE("B ",TEXT($BO538,"mmm-yyyy")),Curves!$11:$11,0)</f>
        <v>#N/A</v>
      </c>
      <c r="CK538" s="34" t="e">
        <f aca="false">MATCH(CONCATENATE("DISC ",TEXT($BO538,"mmm-yyyy")),Curves!$11:$11,0)</f>
        <v>#N/A</v>
      </c>
      <c r="CL538" s="34"/>
      <c r="CM538" s="34" t="e">
        <f aca="false">MATCH(CONCATENATE("NG ",TEXT($BP538,"mmm-yyyy")),Curves!$11:$11,0)</f>
        <v>#N/A</v>
      </c>
      <c r="CN538" s="34" t="e">
        <f aca="false">MATCH(CONCATENATE("B ",TEXT($BP538,"mmm-yyyy")),Curves!$11:$11,0)</f>
        <v>#N/A</v>
      </c>
      <c r="CO538" s="34" t="e">
        <f aca="false">MATCH(CONCATENATE("DISC ",TEXT($BP538,"mmm-yyyy")),Curves!$11:$11,0)</f>
        <v>#N/A</v>
      </c>
      <c r="CP538" s="34"/>
      <c r="CQ538" s="34" t="e">
        <f aca="false">MATCH(CONCATENATE("NG ",TEXT($BQ538,"mmm-yyyy")),Curves!$11:$11,0)</f>
        <v>#N/A</v>
      </c>
      <c r="CR538" s="34" t="e">
        <f aca="false">MATCH(CONCATENATE("B ",TEXT($BQ538,"mmm-yyyy")),Curves!$11:$11,0)</f>
        <v>#N/A</v>
      </c>
      <c r="CS538" s="34" t="e">
        <f aca="false">MATCH(CONCATENATE("DISC ",TEXT($BQ538,"mmm-yyyy")),Curves!$11:$11,0)</f>
        <v>#N/A</v>
      </c>
      <c r="CT538" s="34"/>
      <c r="CU538" s="34" t="e">
        <f aca="false">MATCH(CONCATENATE("NG ",TEXT($BR538,"mmm-yyyy")),Curves!$11:$11,0)</f>
        <v>#N/A</v>
      </c>
      <c r="CV538" s="34" t="e">
        <f aca="false">MATCH(CONCATENATE("B ",TEXT($BR538,"mmm-yyyy")),Curves!$11:$11,0)</f>
        <v>#N/A</v>
      </c>
      <c r="CW538" s="34" t="e">
        <f aca="false">MATCH(CONCATENATE("DISC ",TEXT($BR538,"mmm-yyyy")),Curves!$11:$11,0)</f>
        <v>#N/A</v>
      </c>
      <c r="CX538" s="34"/>
      <c r="CY538" s="34" t="e">
        <f aca="false">MATCH(CONCATENATE("NG ",TEXT($BS538,"mmm-yyyy")),Curves!$11:$11,0)</f>
        <v>#N/A</v>
      </c>
      <c r="CZ538" s="34" t="e">
        <f aca="false">MATCH(CONCATENATE("B ",TEXT($BS538,"mmm-yyyy")),Curves!$11:$11,0)</f>
        <v>#N/A</v>
      </c>
      <c r="DA538" s="34" t="e">
        <f aca="false">MATCH(CONCATENATE("DISC ",TEXT($BS538,"mmm-yyyy")),Curves!$11:$11,0)</f>
        <v>#N/A</v>
      </c>
      <c r="DB538" s="34"/>
      <c r="DC538" s="34" t="e">
        <f aca="false">MATCH(CONCATENATE("NG ",TEXT($BT538,"mmm-yyyy")),Curves!$11:$11,0)</f>
        <v>#N/A</v>
      </c>
      <c r="DD538" s="34" t="e">
        <f aca="false">MATCH(CONCATENATE("B ",TEXT($BT538,"mmm-yyyy")),Curves!$11:$11,0)</f>
        <v>#N/A</v>
      </c>
      <c r="DE538" s="34" t="e">
        <f aca="false">MATCH(CONCATENATE("DISC ",TEXT($BT538,"mmm-yyyy")),Curves!$11:$11,0)</f>
        <v>#N/A</v>
      </c>
      <c r="DF538" s="34"/>
      <c r="DG538" s="34" t="e">
        <f aca="false">MATCH(CONCATENATE("NG ",TEXT($BU538,"mmm-yyyy")),Curves!$11:$11,0)</f>
        <v>#N/A</v>
      </c>
      <c r="DH538" s="34" t="e">
        <f aca="false">MATCH(CONCATENATE("B ",TEXT($BU538,"mmm-yyyy")),Curves!$11:$11,0)</f>
        <v>#N/A</v>
      </c>
      <c r="DI538" s="34" t="e">
        <f aca="false">MATCH(CONCATENATE("DISC ",TEXT($BU538,"mmm-yyyy")),Curves!$11:$11,0)</f>
        <v>#N/A</v>
      </c>
      <c r="DK538" s="34" t="e">
        <f aca="false">MATCH(CONCATENATE("NG ",TEXT($BV538,"mmm-yyyy")),Curves!$11:$11,0)</f>
        <v>#N/A</v>
      </c>
      <c r="DL538" s="34" t="e">
        <f aca="false">MATCH(CONCATENATE("B ",TEXT($BV538,"mmm-yyyy")),Curves!$11:$11,0)</f>
        <v>#N/A</v>
      </c>
      <c r="DM538" s="34" t="e">
        <f aca="false">MATCH(CONCATENATE("DISC ",TEXT($BV538,"mmm-yyyy")),Curves!$11:$11,0)</f>
        <v>#N/A</v>
      </c>
      <c r="DO538" s="34" t="e">
        <f aca="false">MATCH(CONCATENATE("NG ",TEXT($BW538,"mmm-yyyy")),Curves!$11:$11,0)</f>
        <v>#N/A</v>
      </c>
      <c r="DP538" s="34" t="e">
        <f aca="false">MATCH(CONCATENATE("B ",TEXT($BW538,"mmm-yyyy")),Curves!$11:$11,0)</f>
        <v>#N/A</v>
      </c>
      <c r="DQ538" s="34" t="e">
        <f aca="false">MATCH(CONCATENATE("DISC ",TEXT($BW538,"mmm-yyyy")),Curves!$11:$11,0)</f>
        <v>#N/A</v>
      </c>
    </row>
    <row r="539" customFormat="false" ht="12.75" hidden="false" customHeight="false" outlineLevel="0" collapsed="false">
      <c r="B539" s="26" t="str">
        <f aca="false">IF(C539&lt;&gt;"",IF(C539&gt;=(WORKDAY(EOMONTH(C539,0)+1,-2)),EOMONTH(EOMONTH(C539,0)+1,0)+1,EOMONTH(C539,0)+1),"")</f>
        <v/>
      </c>
      <c r="C539" s="45" t="str">
        <f aca="false">IF(Curves!C548&lt;&gt;"",Curves!C548,"")</f>
        <v/>
      </c>
      <c r="D539" s="46"/>
      <c r="E539" s="47" t="e">
        <f aca="false">(T539+U539)*V539</f>
        <v>#N/A</v>
      </c>
      <c r="F539" s="47" t="e">
        <f aca="false">(X539+Y539)*Z539</f>
        <v>#N/A</v>
      </c>
      <c r="G539" s="47" t="e">
        <f aca="false">(AB539+AC539)*AD539</f>
        <v>#N/A</v>
      </c>
      <c r="H539" s="47" t="e">
        <f aca="false">(AF539+AG539)*AH539</f>
        <v>#N/A</v>
      </c>
      <c r="I539" s="47" t="e">
        <f aca="false">(AJ539+AK539)*AL539</f>
        <v>#N/A</v>
      </c>
      <c r="J539" s="47" t="e">
        <f aca="false">(AN539+AO539)*AP539</f>
        <v>#N/A</v>
      </c>
      <c r="K539" s="47" t="e">
        <f aca="false">(AR539+AS539)*AT539</f>
        <v>#N/A</v>
      </c>
      <c r="L539" s="47" t="e">
        <f aca="false">(AV539+AW539)*AX539</f>
        <v>#N/A</v>
      </c>
      <c r="M539" s="47" t="e">
        <f aca="false">(AZ539+BA539)*BB539</f>
        <v>#N/A</v>
      </c>
      <c r="N539" s="47" t="e">
        <f aca="false">(BD539+BE539)*BF539</f>
        <v>#N/A</v>
      </c>
      <c r="O539" s="48" t="e">
        <f aca="false">(BH539+BI539)*BJ539</f>
        <v>#N/A</v>
      </c>
      <c r="P539" s="49" t="e">
        <f aca="false">MAX(E539:O539)</f>
        <v>#N/A</v>
      </c>
      <c r="Q539" s="49" t="e">
        <f aca="false">MIN(O539)</f>
        <v>#N/A</v>
      </c>
      <c r="R539" s="50" t="e">
        <f aca="false">P539-Q539</f>
        <v>#N/A</v>
      </c>
      <c r="T539" s="31" t="e">
        <f aca="false">INDEX(Curves!$A$12:$AZ$907,$BZ539,CA539)</f>
        <v>#N/A</v>
      </c>
      <c r="U539" s="31" t="e">
        <f aca="false">INDEX(Curves!$A$12:$AZ$907,$BZ539,CB539)</f>
        <v>#N/A</v>
      </c>
      <c r="V539" s="31" t="e">
        <f aca="false">INDEX(Curves!$A$12:$AZ$907,$BZ539,CC539)</f>
        <v>#N/A</v>
      </c>
      <c r="W539" s="31"/>
      <c r="X539" s="31" t="e">
        <f aca="false">INDEX(Curves!$A$12:$AZ$907,$BZ539,CE539)</f>
        <v>#N/A</v>
      </c>
      <c r="Y539" s="31" t="e">
        <f aca="false">INDEX(Curves!$A$12:$AZ$907,$BZ539,CF539)</f>
        <v>#N/A</v>
      </c>
      <c r="Z539" s="31" t="e">
        <f aca="false">INDEX(Curves!$A$12:$AZ$907,$BZ539,CG539)</f>
        <v>#N/A</v>
      </c>
      <c r="AA539" s="31"/>
      <c r="AB539" s="31" t="e">
        <f aca="false">INDEX(Curves!$A$12:$AZ$907,$BZ539,CI539)</f>
        <v>#N/A</v>
      </c>
      <c r="AC539" s="31" t="e">
        <f aca="false">INDEX(Curves!$A$12:$AZ$907,$BZ539,CJ539)</f>
        <v>#N/A</v>
      </c>
      <c r="AD539" s="31" t="e">
        <f aca="false">INDEX(Curves!$A$12:$AZ$907,$BZ539,CK539)</f>
        <v>#N/A</v>
      </c>
      <c r="AE539" s="31"/>
      <c r="AF539" s="31" t="e">
        <f aca="false">INDEX(Curves!$A$12:$AZ$907,$BZ539,CM539)</f>
        <v>#N/A</v>
      </c>
      <c r="AG539" s="31" t="e">
        <f aca="false">INDEX(Curves!$A$12:$AZ$907,$BZ539,CN539)</f>
        <v>#N/A</v>
      </c>
      <c r="AH539" s="31" t="e">
        <f aca="false">INDEX(Curves!$A$12:$AZ$907,$BZ539,CO539)</f>
        <v>#N/A</v>
      </c>
      <c r="AI539" s="31"/>
      <c r="AJ539" s="31" t="e">
        <f aca="false">INDEX(Curves!$A$12:$AZ$907,$BZ539,CQ539)</f>
        <v>#N/A</v>
      </c>
      <c r="AK539" s="31" t="e">
        <f aca="false">INDEX(Curves!$A$12:$AZ$907,$BZ539,CR539)</f>
        <v>#N/A</v>
      </c>
      <c r="AL539" s="31" t="e">
        <f aca="false">INDEX(Curves!$A$12:$AZ$907,$BZ539,CS539)</f>
        <v>#N/A</v>
      </c>
      <c r="AM539" s="31"/>
      <c r="AN539" s="31" t="e">
        <f aca="false">INDEX(Curves!$A$12:$AZ$907,$BZ539,CU539)</f>
        <v>#N/A</v>
      </c>
      <c r="AO539" s="31" t="e">
        <f aca="false">INDEX(Curves!$A$12:$AZ$907,$BZ539,CV539)</f>
        <v>#N/A</v>
      </c>
      <c r="AP539" s="31" t="e">
        <f aca="false">INDEX(Curves!$A$12:$AZ$907,$BZ539,CW539)</f>
        <v>#N/A</v>
      </c>
      <c r="AQ539" s="31"/>
      <c r="AR539" s="31" t="e">
        <f aca="false">INDEX(Curves!$A$12:$AZ$907,$BZ539,CY539)</f>
        <v>#N/A</v>
      </c>
      <c r="AS539" s="31" t="e">
        <f aca="false">INDEX(Curves!$A$12:$AZ$907,$BZ539,CZ539)</f>
        <v>#N/A</v>
      </c>
      <c r="AT539" s="31" t="e">
        <f aca="false">INDEX(Curves!$A$12:$AZ$907,$BZ539,DA539)</f>
        <v>#N/A</v>
      </c>
      <c r="AU539" s="31"/>
      <c r="AV539" s="31" t="e">
        <f aca="false">INDEX(Curves!$A$12:$AZ$907,$BZ539,DC539)</f>
        <v>#N/A</v>
      </c>
      <c r="AW539" s="31" t="e">
        <f aca="false">INDEX(Curves!$A$12:$AZ$907,$BZ539,DD539)</f>
        <v>#N/A</v>
      </c>
      <c r="AX539" s="31" t="e">
        <f aca="false">INDEX(Curves!$A$12:$AZ$907,$BZ539,DE539)</f>
        <v>#N/A</v>
      </c>
      <c r="AY539" s="31"/>
      <c r="AZ539" s="31" t="e">
        <f aca="false">INDEX(Curves!$A$12:$AZ$907,$BZ539,DG539)</f>
        <v>#N/A</v>
      </c>
      <c r="BA539" s="31" t="e">
        <f aca="false">INDEX(Curves!$A$12:$AZ$907,$BZ539,DH539)</f>
        <v>#N/A</v>
      </c>
      <c r="BB539" s="31" t="e">
        <f aca="false">INDEX(Curves!$A$12:$AZ$907,$BZ539,DI539)</f>
        <v>#N/A</v>
      </c>
      <c r="BC539" s="31"/>
      <c r="BD539" s="31" t="e">
        <f aca="false">INDEX(Curves!$A$12:$AZ$907,$BZ539,DK539)</f>
        <v>#N/A</v>
      </c>
      <c r="BE539" s="31" t="e">
        <f aca="false">INDEX(Curves!$A$12:$AZ$907,$BZ539,DL539)</f>
        <v>#N/A</v>
      </c>
      <c r="BF539" s="31" t="e">
        <f aca="false">INDEX(Curves!$A$12:$AZ$907,$BZ539,DM539)</f>
        <v>#N/A</v>
      </c>
      <c r="BG539" s="31"/>
      <c r="BH539" s="31" t="e">
        <f aca="false">INDEX(Curves!$A$12:$AZ$907,$BZ539,DO539)</f>
        <v>#N/A</v>
      </c>
      <c r="BI539" s="31" t="e">
        <f aca="false">INDEX(Curves!$A$12:$AZ$907,$BZ539,DP539)</f>
        <v>#N/A</v>
      </c>
      <c r="BJ539" s="31" t="e">
        <f aca="false">INDEX(Curves!$A$12:$AZ$907,$BZ539,DQ539)</f>
        <v>#N/A</v>
      </c>
      <c r="BK539" s="0"/>
      <c r="BL539" s="0"/>
      <c r="BT539" s="9"/>
      <c r="BU539" s="9"/>
      <c r="BV539" s="9"/>
      <c r="BZ539" s="34" t="e">
        <f aca="false">MATCH(C539,Curves!$C$12:$C$433,0)</f>
        <v>#N/A</v>
      </c>
      <c r="CA539" s="34" t="e">
        <f aca="false">MATCH(CONCATENATE("NG ",TEXT($BM539,"mmm-yyyy")),Curves!$11:$11,0)</f>
        <v>#N/A</v>
      </c>
      <c r="CB539" s="34" t="e">
        <f aca="false">MATCH(CONCATENATE("B ",TEXT($BM539,"mmm-yyyy")),Curves!$11:$11,0)</f>
        <v>#N/A</v>
      </c>
      <c r="CC539" s="34" t="e">
        <f aca="false">MATCH(CONCATENATE("DISC ",TEXT($BM539,"mmm-yyyy")),Curves!$11:$11,0)</f>
        <v>#N/A</v>
      </c>
      <c r="CD539" s="34"/>
      <c r="CE539" s="34" t="e">
        <f aca="false">MATCH(CONCATENATE("NG ",TEXT($BN539,"mmm-yyyy")),Curves!$11:$11,0)</f>
        <v>#N/A</v>
      </c>
      <c r="CF539" s="34" t="e">
        <f aca="false">MATCH(CONCATENATE("B ",TEXT($BN539,"mmm-yyyy")),Curves!$11:$11,0)</f>
        <v>#N/A</v>
      </c>
      <c r="CG539" s="34" t="e">
        <f aca="false">MATCH(CONCATENATE("DISC ",TEXT($BN539,"mmm-yyyy")),Curves!$11:$11,0)</f>
        <v>#N/A</v>
      </c>
      <c r="CH539" s="34"/>
      <c r="CI539" s="34" t="e">
        <f aca="false">MATCH(CONCATENATE("NG ",TEXT($BO539,"mmm-yyyy")),Curves!$11:$11,0)</f>
        <v>#N/A</v>
      </c>
      <c r="CJ539" s="34" t="e">
        <f aca="false">MATCH(CONCATENATE("B ",TEXT($BO539,"mmm-yyyy")),Curves!$11:$11,0)</f>
        <v>#N/A</v>
      </c>
      <c r="CK539" s="34" t="e">
        <f aca="false">MATCH(CONCATENATE("DISC ",TEXT($BO539,"mmm-yyyy")),Curves!$11:$11,0)</f>
        <v>#N/A</v>
      </c>
      <c r="CL539" s="34"/>
      <c r="CM539" s="34" t="e">
        <f aca="false">MATCH(CONCATENATE("NG ",TEXT($BP539,"mmm-yyyy")),Curves!$11:$11,0)</f>
        <v>#N/A</v>
      </c>
      <c r="CN539" s="34" t="e">
        <f aca="false">MATCH(CONCATENATE("B ",TEXT($BP539,"mmm-yyyy")),Curves!$11:$11,0)</f>
        <v>#N/A</v>
      </c>
      <c r="CO539" s="34" t="e">
        <f aca="false">MATCH(CONCATENATE("DISC ",TEXT($BP539,"mmm-yyyy")),Curves!$11:$11,0)</f>
        <v>#N/A</v>
      </c>
      <c r="CP539" s="34"/>
      <c r="CQ539" s="34" t="e">
        <f aca="false">MATCH(CONCATENATE("NG ",TEXT($BQ539,"mmm-yyyy")),Curves!$11:$11,0)</f>
        <v>#N/A</v>
      </c>
      <c r="CR539" s="34" t="e">
        <f aca="false">MATCH(CONCATENATE("B ",TEXT($BQ539,"mmm-yyyy")),Curves!$11:$11,0)</f>
        <v>#N/A</v>
      </c>
      <c r="CS539" s="34" t="e">
        <f aca="false">MATCH(CONCATENATE("DISC ",TEXT($BQ539,"mmm-yyyy")),Curves!$11:$11,0)</f>
        <v>#N/A</v>
      </c>
      <c r="CT539" s="34"/>
      <c r="CU539" s="34" t="e">
        <f aca="false">MATCH(CONCATENATE("NG ",TEXT($BR539,"mmm-yyyy")),Curves!$11:$11,0)</f>
        <v>#N/A</v>
      </c>
      <c r="CV539" s="34" t="e">
        <f aca="false">MATCH(CONCATENATE("B ",TEXT($BR539,"mmm-yyyy")),Curves!$11:$11,0)</f>
        <v>#N/A</v>
      </c>
      <c r="CW539" s="34" t="e">
        <f aca="false">MATCH(CONCATENATE("DISC ",TEXT($BR539,"mmm-yyyy")),Curves!$11:$11,0)</f>
        <v>#N/A</v>
      </c>
      <c r="CX539" s="34"/>
      <c r="CY539" s="34" t="e">
        <f aca="false">MATCH(CONCATENATE("NG ",TEXT($BS539,"mmm-yyyy")),Curves!$11:$11,0)</f>
        <v>#N/A</v>
      </c>
      <c r="CZ539" s="34" t="e">
        <f aca="false">MATCH(CONCATENATE("B ",TEXT($BS539,"mmm-yyyy")),Curves!$11:$11,0)</f>
        <v>#N/A</v>
      </c>
      <c r="DA539" s="34" t="e">
        <f aca="false">MATCH(CONCATENATE("DISC ",TEXT($BS539,"mmm-yyyy")),Curves!$11:$11,0)</f>
        <v>#N/A</v>
      </c>
      <c r="DB539" s="34"/>
      <c r="DC539" s="34" t="e">
        <f aca="false">MATCH(CONCATENATE("NG ",TEXT($BT539,"mmm-yyyy")),Curves!$11:$11,0)</f>
        <v>#N/A</v>
      </c>
      <c r="DD539" s="34" t="e">
        <f aca="false">MATCH(CONCATENATE("B ",TEXT($BT539,"mmm-yyyy")),Curves!$11:$11,0)</f>
        <v>#N/A</v>
      </c>
      <c r="DE539" s="34" t="e">
        <f aca="false">MATCH(CONCATENATE("DISC ",TEXT($BT539,"mmm-yyyy")),Curves!$11:$11,0)</f>
        <v>#N/A</v>
      </c>
      <c r="DF539" s="34"/>
      <c r="DG539" s="34" t="e">
        <f aca="false">MATCH(CONCATENATE("NG ",TEXT($BU539,"mmm-yyyy")),Curves!$11:$11,0)</f>
        <v>#N/A</v>
      </c>
      <c r="DH539" s="34" t="e">
        <f aca="false">MATCH(CONCATENATE("B ",TEXT($BU539,"mmm-yyyy")),Curves!$11:$11,0)</f>
        <v>#N/A</v>
      </c>
      <c r="DI539" s="34" t="e">
        <f aca="false">MATCH(CONCATENATE("DISC ",TEXT($BU539,"mmm-yyyy")),Curves!$11:$11,0)</f>
        <v>#N/A</v>
      </c>
      <c r="DK539" s="34" t="e">
        <f aca="false">MATCH(CONCATENATE("NG ",TEXT($BV539,"mmm-yyyy")),Curves!$11:$11,0)</f>
        <v>#N/A</v>
      </c>
      <c r="DL539" s="34" t="e">
        <f aca="false">MATCH(CONCATENATE("B ",TEXT($BV539,"mmm-yyyy")),Curves!$11:$11,0)</f>
        <v>#N/A</v>
      </c>
      <c r="DM539" s="34" t="e">
        <f aca="false">MATCH(CONCATENATE("DISC ",TEXT($BV539,"mmm-yyyy")),Curves!$11:$11,0)</f>
        <v>#N/A</v>
      </c>
      <c r="DO539" s="34" t="e">
        <f aca="false">MATCH(CONCATENATE("NG ",TEXT($BW539,"mmm-yyyy")),Curves!$11:$11,0)</f>
        <v>#N/A</v>
      </c>
      <c r="DP539" s="34" t="e">
        <f aca="false">MATCH(CONCATENATE("B ",TEXT($BW539,"mmm-yyyy")),Curves!$11:$11,0)</f>
        <v>#N/A</v>
      </c>
      <c r="DQ539" s="34" t="e">
        <f aca="false">MATCH(CONCATENATE("DISC ",TEXT($BW539,"mmm-yyyy")),Curves!$11:$11,0)</f>
        <v>#N/A</v>
      </c>
    </row>
    <row r="540" customFormat="false" ht="12.75" hidden="false" customHeight="false" outlineLevel="0" collapsed="false">
      <c r="B540" s="26" t="str">
        <f aca="false">IF(C540&lt;&gt;"",IF(C540&gt;=(WORKDAY(EOMONTH(C540,0)+1,-2)),EOMONTH(EOMONTH(C540,0)+1,0)+1,EOMONTH(C540,0)+1),"")</f>
        <v/>
      </c>
      <c r="C540" s="45" t="str">
        <f aca="false">IF(Curves!C549&lt;&gt;"",Curves!C549,"")</f>
        <v/>
      </c>
      <c r="D540" s="46"/>
      <c r="E540" s="47" t="e">
        <f aca="false">(T540+U540)*V540</f>
        <v>#N/A</v>
      </c>
      <c r="F540" s="47" t="e">
        <f aca="false">(X540+Y540)*Z540</f>
        <v>#N/A</v>
      </c>
      <c r="G540" s="47" t="e">
        <f aca="false">(AB540+AC540)*AD540</f>
        <v>#N/A</v>
      </c>
      <c r="H540" s="47" t="e">
        <f aca="false">(AF540+AG540)*AH540</f>
        <v>#N/A</v>
      </c>
      <c r="I540" s="47" t="e">
        <f aca="false">(AJ540+AK540)*AL540</f>
        <v>#N/A</v>
      </c>
      <c r="J540" s="47" t="e">
        <f aca="false">(AN540+AO540)*AP540</f>
        <v>#N/A</v>
      </c>
      <c r="K540" s="47" t="e">
        <f aca="false">(AR540+AS540)*AT540</f>
        <v>#N/A</v>
      </c>
      <c r="L540" s="47" t="e">
        <f aca="false">(AV540+AW540)*AX540</f>
        <v>#N/A</v>
      </c>
      <c r="M540" s="47" t="e">
        <f aca="false">(AZ540+BA540)*BB540</f>
        <v>#N/A</v>
      </c>
      <c r="N540" s="47" t="e">
        <f aca="false">(BD540+BE540)*BF540</f>
        <v>#N/A</v>
      </c>
      <c r="O540" s="48" t="e">
        <f aca="false">(BH540+BI540)*BJ540</f>
        <v>#N/A</v>
      </c>
      <c r="P540" s="49" t="e">
        <f aca="false">MAX(E540:O540)</f>
        <v>#N/A</v>
      </c>
      <c r="Q540" s="49" t="e">
        <f aca="false">MIN(O540)</f>
        <v>#N/A</v>
      </c>
      <c r="R540" s="50" t="e">
        <f aca="false">P540-Q540</f>
        <v>#N/A</v>
      </c>
      <c r="T540" s="31" t="e">
        <f aca="false">INDEX(Curves!$A$12:$AZ$907,$BZ540,CA540)</f>
        <v>#N/A</v>
      </c>
      <c r="U540" s="31" t="e">
        <f aca="false">INDEX(Curves!$A$12:$AZ$907,$BZ540,CB540)</f>
        <v>#N/A</v>
      </c>
      <c r="V540" s="31" t="e">
        <f aca="false">INDEX(Curves!$A$12:$AZ$907,$BZ540,CC540)</f>
        <v>#N/A</v>
      </c>
      <c r="W540" s="31"/>
      <c r="X540" s="31" t="e">
        <f aca="false">INDEX(Curves!$A$12:$AZ$907,$BZ540,CE540)</f>
        <v>#N/A</v>
      </c>
      <c r="Y540" s="31" t="e">
        <f aca="false">INDEX(Curves!$A$12:$AZ$907,$BZ540,CF540)</f>
        <v>#N/A</v>
      </c>
      <c r="Z540" s="31" t="e">
        <f aca="false">INDEX(Curves!$A$12:$AZ$907,$BZ540,CG540)</f>
        <v>#N/A</v>
      </c>
      <c r="AA540" s="31"/>
      <c r="AB540" s="31" t="e">
        <f aca="false">INDEX(Curves!$A$12:$AZ$907,$BZ540,CI540)</f>
        <v>#N/A</v>
      </c>
      <c r="AC540" s="31" t="e">
        <f aca="false">INDEX(Curves!$A$12:$AZ$907,$BZ540,CJ540)</f>
        <v>#N/A</v>
      </c>
      <c r="AD540" s="31" t="e">
        <f aca="false">INDEX(Curves!$A$12:$AZ$907,$BZ540,CK540)</f>
        <v>#N/A</v>
      </c>
      <c r="AE540" s="31"/>
      <c r="AF540" s="31" t="e">
        <f aca="false">INDEX(Curves!$A$12:$AZ$907,$BZ540,CM540)</f>
        <v>#N/A</v>
      </c>
      <c r="AG540" s="31" t="e">
        <f aca="false">INDEX(Curves!$A$12:$AZ$907,$BZ540,CN540)</f>
        <v>#N/A</v>
      </c>
      <c r="AH540" s="31" t="e">
        <f aca="false">INDEX(Curves!$A$12:$AZ$907,$BZ540,CO540)</f>
        <v>#N/A</v>
      </c>
      <c r="AI540" s="31"/>
      <c r="AJ540" s="31" t="e">
        <f aca="false">INDEX(Curves!$A$12:$AZ$907,$BZ540,CQ540)</f>
        <v>#N/A</v>
      </c>
      <c r="AK540" s="31" t="e">
        <f aca="false">INDEX(Curves!$A$12:$AZ$907,$BZ540,CR540)</f>
        <v>#N/A</v>
      </c>
      <c r="AL540" s="31" t="e">
        <f aca="false">INDEX(Curves!$A$12:$AZ$907,$BZ540,CS540)</f>
        <v>#N/A</v>
      </c>
      <c r="AM540" s="31"/>
      <c r="AN540" s="31" t="e">
        <f aca="false">INDEX(Curves!$A$12:$AZ$907,$BZ540,CU540)</f>
        <v>#N/A</v>
      </c>
      <c r="AO540" s="31" t="e">
        <f aca="false">INDEX(Curves!$A$12:$AZ$907,$BZ540,CV540)</f>
        <v>#N/A</v>
      </c>
      <c r="AP540" s="31" t="e">
        <f aca="false">INDEX(Curves!$A$12:$AZ$907,$BZ540,CW540)</f>
        <v>#N/A</v>
      </c>
      <c r="AQ540" s="31"/>
      <c r="AR540" s="31" t="e">
        <f aca="false">INDEX(Curves!$A$12:$AZ$907,$BZ540,CY540)</f>
        <v>#N/A</v>
      </c>
      <c r="AS540" s="31" t="e">
        <f aca="false">INDEX(Curves!$A$12:$AZ$907,$BZ540,CZ540)</f>
        <v>#N/A</v>
      </c>
      <c r="AT540" s="31" t="e">
        <f aca="false">INDEX(Curves!$A$12:$AZ$907,$BZ540,DA540)</f>
        <v>#N/A</v>
      </c>
      <c r="AU540" s="31"/>
      <c r="AV540" s="31" t="e">
        <f aca="false">INDEX(Curves!$A$12:$AZ$907,$BZ540,DC540)</f>
        <v>#N/A</v>
      </c>
      <c r="AW540" s="31" t="e">
        <f aca="false">INDEX(Curves!$A$12:$AZ$907,$BZ540,DD540)</f>
        <v>#N/A</v>
      </c>
      <c r="AX540" s="31" t="e">
        <f aca="false">INDEX(Curves!$A$12:$AZ$907,$BZ540,DE540)</f>
        <v>#N/A</v>
      </c>
      <c r="AY540" s="31"/>
      <c r="AZ540" s="31" t="e">
        <f aca="false">INDEX(Curves!$A$12:$AZ$907,$BZ540,DG540)</f>
        <v>#N/A</v>
      </c>
      <c r="BA540" s="31" t="e">
        <f aca="false">INDEX(Curves!$A$12:$AZ$907,$BZ540,DH540)</f>
        <v>#N/A</v>
      </c>
      <c r="BB540" s="31" t="e">
        <f aca="false">INDEX(Curves!$A$12:$AZ$907,$BZ540,DI540)</f>
        <v>#N/A</v>
      </c>
      <c r="BC540" s="31"/>
      <c r="BD540" s="31" t="e">
        <f aca="false">INDEX(Curves!$A$12:$AZ$907,$BZ540,DK540)</f>
        <v>#N/A</v>
      </c>
      <c r="BE540" s="31" t="e">
        <f aca="false">INDEX(Curves!$A$12:$AZ$907,$BZ540,DL540)</f>
        <v>#N/A</v>
      </c>
      <c r="BF540" s="31" t="e">
        <f aca="false">INDEX(Curves!$A$12:$AZ$907,$BZ540,DM540)</f>
        <v>#N/A</v>
      </c>
      <c r="BG540" s="31"/>
      <c r="BH540" s="31" t="e">
        <f aca="false">INDEX(Curves!$A$12:$AZ$907,$BZ540,DO540)</f>
        <v>#N/A</v>
      </c>
      <c r="BI540" s="31" t="e">
        <f aca="false">INDEX(Curves!$A$12:$AZ$907,$BZ540,DP540)</f>
        <v>#N/A</v>
      </c>
      <c r="BJ540" s="31" t="e">
        <f aca="false">INDEX(Curves!$A$12:$AZ$907,$BZ540,DQ540)</f>
        <v>#N/A</v>
      </c>
      <c r="BK540" s="0"/>
      <c r="BL540" s="0"/>
      <c r="BT540" s="9"/>
      <c r="BU540" s="9"/>
      <c r="BV540" s="9"/>
      <c r="BZ540" s="34" t="e">
        <f aca="false">MATCH(C540,Curves!$C$12:$C$433,0)</f>
        <v>#N/A</v>
      </c>
      <c r="CA540" s="34" t="e">
        <f aca="false">MATCH(CONCATENATE("NG ",TEXT($BM540,"mmm-yyyy")),Curves!$11:$11,0)</f>
        <v>#N/A</v>
      </c>
      <c r="CB540" s="34" t="e">
        <f aca="false">MATCH(CONCATENATE("B ",TEXT($BM540,"mmm-yyyy")),Curves!$11:$11,0)</f>
        <v>#N/A</v>
      </c>
      <c r="CC540" s="34" t="e">
        <f aca="false">MATCH(CONCATENATE("DISC ",TEXT($BM540,"mmm-yyyy")),Curves!$11:$11,0)</f>
        <v>#N/A</v>
      </c>
      <c r="CD540" s="34"/>
      <c r="CE540" s="34" t="e">
        <f aca="false">MATCH(CONCATENATE("NG ",TEXT($BN540,"mmm-yyyy")),Curves!$11:$11,0)</f>
        <v>#N/A</v>
      </c>
      <c r="CF540" s="34" t="e">
        <f aca="false">MATCH(CONCATENATE("B ",TEXT($BN540,"mmm-yyyy")),Curves!$11:$11,0)</f>
        <v>#N/A</v>
      </c>
      <c r="CG540" s="34" t="e">
        <f aca="false">MATCH(CONCATENATE("DISC ",TEXT($BN540,"mmm-yyyy")),Curves!$11:$11,0)</f>
        <v>#N/A</v>
      </c>
      <c r="CH540" s="34"/>
      <c r="CI540" s="34" t="e">
        <f aca="false">MATCH(CONCATENATE("NG ",TEXT($BO540,"mmm-yyyy")),Curves!$11:$11,0)</f>
        <v>#N/A</v>
      </c>
      <c r="CJ540" s="34" t="e">
        <f aca="false">MATCH(CONCATENATE("B ",TEXT($BO540,"mmm-yyyy")),Curves!$11:$11,0)</f>
        <v>#N/A</v>
      </c>
      <c r="CK540" s="34" t="e">
        <f aca="false">MATCH(CONCATENATE("DISC ",TEXT($BO540,"mmm-yyyy")),Curves!$11:$11,0)</f>
        <v>#N/A</v>
      </c>
      <c r="CL540" s="34"/>
      <c r="CM540" s="34" t="e">
        <f aca="false">MATCH(CONCATENATE("NG ",TEXT($BP540,"mmm-yyyy")),Curves!$11:$11,0)</f>
        <v>#N/A</v>
      </c>
      <c r="CN540" s="34" t="e">
        <f aca="false">MATCH(CONCATENATE("B ",TEXT($BP540,"mmm-yyyy")),Curves!$11:$11,0)</f>
        <v>#N/A</v>
      </c>
      <c r="CO540" s="34" t="e">
        <f aca="false">MATCH(CONCATENATE("DISC ",TEXT($BP540,"mmm-yyyy")),Curves!$11:$11,0)</f>
        <v>#N/A</v>
      </c>
      <c r="CP540" s="34"/>
      <c r="CQ540" s="34" t="e">
        <f aca="false">MATCH(CONCATENATE("NG ",TEXT($BQ540,"mmm-yyyy")),Curves!$11:$11,0)</f>
        <v>#N/A</v>
      </c>
      <c r="CR540" s="34" t="e">
        <f aca="false">MATCH(CONCATENATE("B ",TEXT($BQ540,"mmm-yyyy")),Curves!$11:$11,0)</f>
        <v>#N/A</v>
      </c>
      <c r="CS540" s="34" t="e">
        <f aca="false">MATCH(CONCATENATE("DISC ",TEXT($BQ540,"mmm-yyyy")),Curves!$11:$11,0)</f>
        <v>#N/A</v>
      </c>
      <c r="CT540" s="34"/>
      <c r="CU540" s="34" t="e">
        <f aca="false">MATCH(CONCATENATE("NG ",TEXT($BR540,"mmm-yyyy")),Curves!$11:$11,0)</f>
        <v>#N/A</v>
      </c>
      <c r="CV540" s="34" t="e">
        <f aca="false">MATCH(CONCATENATE("B ",TEXT($BR540,"mmm-yyyy")),Curves!$11:$11,0)</f>
        <v>#N/A</v>
      </c>
      <c r="CW540" s="34" t="e">
        <f aca="false">MATCH(CONCATENATE("DISC ",TEXT($BR540,"mmm-yyyy")),Curves!$11:$11,0)</f>
        <v>#N/A</v>
      </c>
      <c r="CX540" s="34"/>
      <c r="CY540" s="34" t="e">
        <f aca="false">MATCH(CONCATENATE("NG ",TEXT($BS540,"mmm-yyyy")),Curves!$11:$11,0)</f>
        <v>#N/A</v>
      </c>
      <c r="CZ540" s="34" t="e">
        <f aca="false">MATCH(CONCATENATE("B ",TEXT($BS540,"mmm-yyyy")),Curves!$11:$11,0)</f>
        <v>#N/A</v>
      </c>
      <c r="DA540" s="34" t="e">
        <f aca="false">MATCH(CONCATENATE("DISC ",TEXT($BS540,"mmm-yyyy")),Curves!$11:$11,0)</f>
        <v>#N/A</v>
      </c>
      <c r="DB540" s="34"/>
      <c r="DC540" s="34" t="e">
        <f aca="false">MATCH(CONCATENATE("NG ",TEXT($BT540,"mmm-yyyy")),Curves!$11:$11,0)</f>
        <v>#N/A</v>
      </c>
      <c r="DD540" s="34" t="e">
        <f aca="false">MATCH(CONCATENATE("B ",TEXT($BT540,"mmm-yyyy")),Curves!$11:$11,0)</f>
        <v>#N/A</v>
      </c>
      <c r="DE540" s="34" t="e">
        <f aca="false">MATCH(CONCATENATE("DISC ",TEXT($BT540,"mmm-yyyy")),Curves!$11:$11,0)</f>
        <v>#N/A</v>
      </c>
      <c r="DF540" s="34"/>
      <c r="DG540" s="34" t="e">
        <f aca="false">MATCH(CONCATENATE("NG ",TEXT($BU540,"mmm-yyyy")),Curves!$11:$11,0)</f>
        <v>#N/A</v>
      </c>
      <c r="DH540" s="34" t="e">
        <f aca="false">MATCH(CONCATENATE("B ",TEXT($BU540,"mmm-yyyy")),Curves!$11:$11,0)</f>
        <v>#N/A</v>
      </c>
      <c r="DI540" s="34" t="e">
        <f aca="false">MATCH(CONCATENATE("DISC ",TEXT($BU540,"mmm-yyyy")),Curves!$11:$11,0)</f>
        <v>#N/A</v>
      </c>
      <c r="DK540" s="34" t="e">
        <f aca="false">MATCH(CONCATENATE("NG ",TEXT($BV540,"mmm-yyyy")),Curves!$11:$11,0)</f>
        <v>#N/A</v>
      </c>
      <c r="DL540" s="34" t="e">
        <f aca="false">MATCH(CONCATENATE("B ",TEXT($BV540,"mmm-yyyy")),Curves!$11:$11,0)</f>
        <v>#N/A</v>
      </c>
      <c r="DM540" s="34" t="e">
        <f aca="false">MATCH(CONCATENATE("DISC ",TEXT($BV540,"mmm-yyyy")),Curves!$11:$11,0)</f>
        <v>#N/A</v>
      </c>
      <c r="DO540" s="34" t="e">
        <f aca="false">MATCH(CONCATENATE("NG ",TEXT($BW540,"mmm-yyyy")),Curves!$11:$11,0)</f>
        <v>#N/A</v>
      </c>
      <c r="DP540" s="34" t="e">
        <f aca="false">MATCH(CONCATENATE("B ",TEXT($BW540,"mmm-yyyy")),Curves!$11:$11,0)</f>
        <v>#N/A</v>
      </c>
      <c r="DQ540" s="34" t="e">
        <f aca="false">MATCH(CONCATENATE("DISC ",TEXT($BW540,"mmm-yyyy")),Curves!$11:$11,0)</f>
        <v>#N/A</v>
      </c>
    </row>
    <row r="541" customFormat="false" ht="12.75" hidden="false" customHeight="false" outlineLevel="0" collapsed="false">
      <c r="B541" s="26" t="str">
        <f aca="false">IF(C541&lt;&gt;"",IF(C541&gt;=(WORKDAY(EOMONTH(C541,0)+1,-2)),EOMONTH(EOMONTH(C541,0)+1,0)+1,EOMONTH(C541,0)+1),"")</f>
        <v/>
      </c>
      <c r="C541" s="45" t="str">
        <f aca="false">IF(Curves!C550&lt;&gt;"",Curves!C550,"")</f>
        <v/>
      </c>
      <c r="D541" s="46"/>
      <c r="E541" s="47" t="e">
        <f aca="false">(T541+U541)*V541</f>
        <v>#N/A</v>
      </c>
      <c r="F541" s="47" t="e">
        <f aca="false">(X541+Y541)*Z541</f>
        <v>#N/A</v>
      </c>
      <c r="G541" s="47" t="e">
        <f aca="false">(AB541+AC541)*AD541</f>
        <v>#N/A</v>
      </c>
      <c r="H541" s="47" t="e">
        <f aca="false">(AF541+AG541)*AH541</f>
        <v>#N/A</v>
      </c>
      <c r="I541" s="47" t="e">
        <f aca="false">(AJ541+AK541)*AL541</f>
        <v>#N/A</v>
      </c>
      <c r="J541" s="47" t="e">
        <f aca="false">(AN541+AO541)*AP541</f>
        <v>#N/A</v>
      </c>
      <c r="K541" s="47" t="e">
        <f aca="false">(AR541+AS541)*AT541</f>
        <v>#N/A</v>
      </c>
      <c r="L541" s="47" t="e">
        <f aca="false">(AV541+AW541)*AX541</f>
        <v>#N/A</v>
      </c>
      <c r="M541" s="47" t="e">
        <f aca="false">(AZ541+BA541)*BB541</f>
        <v>#N/A</v>
      </c>
      <c r="N541" s="47" t="e">
        <f aca="false">(BD541+BE541)*BF541</f>
        <v>#N/A</v>
      </c>
      <c r="O541" s="48" t="e">
        <f aca="false">(BH541+BI541)*BJ541</f>
        <v>#N/A</v>
      </c>
      <c r="P541" s="49" t="e">
        <f aca="false">MAX(E541:O541)</f>
        <v>#N/A</v>
      </c>
      <c r="Q541" s="49" t="e">
        <f aca="false">MIN(O541)</f>
        <v>#N/A</v>
      </c>
      <c r="R541" s="50" t="e">
        <f aca="false">P541-Q541</f>
        <v>#N/A</v>
      </c>
      <c r="T541" s="31" t="e">
        <f aca="false">INDEX(Curves!$A$12:$AZ$907,$BZ541,CA541)</f>
        <v>#N/A</v>
      </c>
      <c r="U541" s="31" t="e">
        <f aca="false">INDEX(Curves!$A$12:$AZ$907,$BZ541,CB541)</f>
        <v>#N/A</v>
      </c>
      <c r="V541" s="31" t="e">
        <f aca="false">INDEX(Curves!$A$12:$AZ$907,$BZ541,CC541)</f>
        <v>#N/A</v>
      </c>
      <c r="W541" s="31"/>
      <c r="X541" s="31" t="e">
        <f aca="false">INDEX(Curves!$A$12:$AZ$907,$BZ541,CE541)</f>
        <v>#N/A</v>
      </c>
      <c r="Y541" s="31" t="e">
        <f aca="false">INDEX(Curves!$A$12:$AZ$907,$BZ541,CF541)</f>
        <v>#N/A</v>
      </c>
      <c r="Z541" s="31" t="e">
        <f aca="false">INDEX(Curves!$A$12:$AZ$907,$BZ541,CG541)</f>
        <v>#N/A</v>
      </c>
      <c r="AA541" s="31"/>
      <c r="AB541" s="31" t="e">
        <f aca="false">INDEX(Curves!$A$12:$AZ$907,$BZ541,CI541)</f>
        <v>#N/A</v>
      </c>
      <c r="AC541" s="31" t="e">
        <f aca="false">INDEX(Curves!$A$12:$AZ$907,$BZ541,CJ541)</f>
        <v>#N/A</v>
      </c>
      <c r="AD541" s="31" t="e">
        <f aca="false">INDEX(Curves!$A$12:$AZ$907,$BZ541,CK541)</f>
        <v>#N/A</v>
      </c>
      <c r="AE541" s="31"/>
      <c r="AF541" s="31" t="e">
        <f aca="false">INDEX(Curves!$A$12:$AZ$907,$BZ541,CM541)</f>
        <v>#N/A</v>
      </c>
      <c r="AG541" s="31" t="e">
        <f aca="false">INDEX(Curves!$A$12:$AZ$907,$BZ541,CN541)</f>
        <v>#N/A</v>
      </c>
      <c r="AH541" s="31" t="e">
        <f aca="false">INDEX(Curves!$A$12:$AZ$907,$BZ541,CO541)</f>
        <v>#N/A</v>
      </c>
      <c r="AI541" s="31"/>
      <c r="AJ541" s="31" t="e">
        <f aca="false">INDEX(Curves!$A$12:$AZ$907,$BZ541,CQ541)</f>
        <v>#N/A</v>
      </c>
      <c r="AK541" s="31" t="e">
        <f aca="false">INDEX(Curves!$A$12:$AZ$907,$BZ541,CR541)</f>
        <v>#N/A</v>
      </c>
      <c r="AL541" s="31" t="e">
        <f aca="false">INDEX(Curves!$A$12:$AZ$907,$BZ541,CS541)</f>
        <v>#N/A</v>
      </c>
      <c r="AM541" s="31"/>
      <c r="AN541" s="31" t="e">
        <f aca="false">INDEX(Curves!$A$12:$AZ$907,$BZ541,CU541)</f>
        <v>#N/A</v>
      </c>
      <c r="AO541" s="31" t="e">
        <f aca="false">INDEX(Curves!$A$12:$AZ$907,$BZ541,CV541)</f>
        <v>#N/A</v>
      </c>
      <c r="AP541" s="31" t="e">
        <f aca="false">INDEX(Curves!$A$12:$AZ$907,$BZ541,CW541)</f>
        <v>#N/A</v>
      </c>
      <c r="AQ541" s="31"/>
      <c r="AR541" s="31" t="e">
        <f aca="false">INDEX(Curves!$A$12:$AZ$907,$BZ541,CY541)</f>
        <v>#N/A</v>
      </c>
      <c r="AS541" s="31" t="e">
        <f aca="false">INDEX(Curves!$A$12:$AZ$907,$BZ541,CZ541)</f>
        <v>#N/A</v>
      </c>
      <c r="AT541" s="31" t="e">
        <f aca="false">INDEX(Curves!$A$12:$AZ$907,$BZ541,DA541)</f>
        <v>#N/A</v>
      </c>
      <c r="AU541" s="31"/>
      <c r="AV541" s="31" t="e">
        <f aca="false">INDEX(Curves!$A$12:$AZ$907,$BZ541,DC541)</f>
        <v>#N/A</v>
      </c>
      <c r="AW541" s="31" t="e">
        <f aca="false">INDEX(Curves!$A$12:$AZ$907,$BZ541,DD541)</f>
        <v>#N/A</v>
      </c>
      <c r="AX541" s="31" t="e">
        <f aca="false">INDEX(Curves!$A$12:$AZ$907,$BZ541,DE541)</f>
        <v>#N/A</v>
      </c>
      <c r="AY541" s="31"/>
      <c r="AZ541" s="31" t="e">
        <f aca="false">INDEX(Curves!$A$12:$AZ$907,$BZ541,DG541)</f>
        <v>#N/A</v>
      </c>
      <c r="BA541" s="31" t="e">
        <f aca="false">INDEX(Curves!$A$12:$AZ$907,$BZ541,DH541)</f>
        <v>#N/A</v>
      </c>
      <c r="BB541" s="31" t="e">
        <f aca="false">INDEX(Curves!$A$12:$AZ$907,$BZ541,DI541)</f>
        <v>#N/A</v>
      </c>
      <c r="BC541" s="31"/>
      <c r="BD541" s="31" t="e">
        <f aca="false">INDEX(Curves!$A$12:$AZ$907,$BZ541,DK541)</f>
        <v>#N/A</v>
      </c>
      <c r="BE541" s="31" t="e">
        <f aca="false">INDEX(Curves!$A$12:$AZ$907,$BZ541,DL541)</f>
        <v>#N/A</v>
      </c>
      <c r="BF541" s="31" t="e">
        <f aca="false">INDEX(Curves!$A$12:$AZ$907,$BZ541,DM541)</f>
        <v>#N/A</v>
      </c>
      <c r="BG541" s="31"/>
      <c r="BH541" s="31" t="e">
        <f aca="false">INDEX(Curves!$A$12:$AZ$907,$BZ541,DO541)</f>
        <v>#N/A</v>
      </c>
      <c r="BI541" s="31" t="e">
        <f aca="false">INDEX(Curves!$A$12:$AZ$907,$BZ541,DP541)</f>
        <v>#N/A</v>
      </c>
      <c r="BJ541" s="31" t="e">
        <f aca="false">INDEX(Curves!$A$12:$AZ$907,$BZ541,DQ541)</f>
        <v>#N/A</v>
      </c>
      <c r="BK541" s="0"/>
      <c r="BL541" s="0"/>
      <c r="BT541" s="9"/>
      <c r="BU541" s="9"/>
      <c r="BV541" s="9"/>
      <c r="BZ541" s="34" t="e">
        <f aca="false">MATCH(C541,Curves!$C$12:$C$433,0)</f>
        <v>#N/A</v>
      </c>
      <c r="CA541" s="34" t="e">
        <f aca="false">MATCH(CONCATENATE("NG ",TEXT($BM541,"mmm-yyyy")),Curves!$11:$11,0)</f>
        <v>#N/A</v>
      </c>
      <c r="CB541" s="34" t="e">
        <f aca="false">MATCH(CONCATENATE("B ",TEXT($BM541,"mmm-yyyy")),Curves!$11:$11,0)</f>
        <v>#N/A</v>
      </c>
      <c r="CC541" s="34" t="e">
        <f aca="false">MATCH(CONCATENATE("DISC ",TEXT($BM541,"mmm-yyyy")),Curves!$11:$11,0)</f>
        <v>#N/A</v>
      </c>
      <c r="CD541" s="34"/>
      <c r="CE541" s="34" t="e">
        <f aca="false">MATCH(CONCATENATE("NG ",TEXT($BN541,"mmm-yyyy")),Curves!$11:$11,0)</f>
        <v>#N/A</v>
      </c>
      <c r="CF541" s="34" t="e">
        <f aca="false">MATCH(CONCATENATE("B ",TEXT($BN541,"mmm-yyyy")),Curves!$11:$11,0)</f>
        <v>#N/A</v>
      </c>
      <c r="CG541" s="34" t="e">
        <f aca="false">MATCH(CONCATENATE("DISC ",TEXT($BN541,"mmm-yyyy")),Curves!$11:$11,0)</f>
        <v>#N/A</v>
      </c>
      <c r="CH541" s="34"/>
      <c r="CI541" s="34" t="e">
        <f aca="false">MATCH(CONCATENATE("NG ",TEXT($BO541,"mmm-yyyy")),Curves!$11:$11,0)</f>
        <v>#N/A</v>
      </c>
      <c r="CJ541" s="34" t="e">
        <f aca="false">MATCH(CONCATENATE("B ",TEXT($BO541,"mmm-yyyy")),Curves!$11:$11,0)</f>
        <v>#N/A</v>
      </c>
      <c r="CK541" s="34" t="e">
        <f aca="false">MATCH(CONCATENATE("DISC ",TEXT($BO541,"mmm-yyyy")),Curves!$11:$11,0)</f>
        <v>#N/A</v>
      </c>
      <c r="CL541" s="34"/>
      <c r="CM541" s="34" t="e">
        <f aca="false">MATCH(CONCATENATE("NG ",TEXT($BP541,"mmm-yyyy")),Curves!$11:$11,0)</f>
        <v>#N/A</v>
      </c>
      <c r="CN541" s="34" t="e">
        <f aca="false">MATCH(CONCATENATE("B ",TEXT($BP541,"mmm-yyyy")),Curves!$11:$11,0)</f>
        <v>#N/A</v>
      </c>
      <c r="CO541" s="34" t="e">
        <f aca="false">MATCH(CONCATENATE("DISC ",TEXT($BP541,"mmm-yyyy")),Curves!$11:$11,0)</f>
        <v>#N/A</v>
      </c>
      <c r="CP541" s="34"/>
      <c r="CQ541" s="34" t="e">
        <f aca="false">MATCH(CONCATENATE("NG ",TEXT($BQ541,"mmm-yyyy")),Curves!$11:$11,0)</f>
        <v>#N/A</v>
      </c>
      <c r="CR541" s="34" t="e">
        <f aca="false">MATCH(CONCATENATE("B ",TEXT($BQ541,"mmm-yyyy")),Curves!$11:$11,0)</f>
        <v>#N/A</v>
      </c>
      <c r="CS541" s="34" t="e">
        <f aca="false">MATCH(CONCATENATE("DISC ",TEXT($BQ541,"mmm-yyyy")),Curves!$11:$11,0)</f>
        <v>#N/A</v>
      </c>
      <c r="CT541" s="34"/>
      <c r="CU541" s="34" t="e">
        <f aca="false">MATCH(CONCATENATE("NG ",TEXT($BR541,"mmm-yyyy")),Curves!$11:$11,0)</f>
        <v>#N/A</v>
      </c>
      <c r="CV541" s="34" t="e">
        <f aca="false">MATCH(CONCATENATE("B ",TEXT($BR541,"mmm-yyyy")),Curves!$11:$11,0)</f>
        <v>#N/A</v>
      </c>
      <c r="CW541" s="34" t="e">
        <f aca="false">MATCH(CONCATENATE("DISC ",TEXT($BR541,"mmm-yyyy")),Curves!$11:$11,0)</f>
        <v>#N/A</v>
      </c>
      <c r="CX541" s="34"/>
      <c r="CY541" s="34" t="e">
        <f aca="false">MATCH(CONCATENATE("NG ",TEXT($BS541,"mmm-yyyy")),Curves!$11:$11,0)</f>
        <v>#N/A</v>
      </c>
      <c r="CZ541" s="34" t="e">
        <f aca="false">MATCH(CONCATENATE("B ",TEXT($BS541,"mmm-yyyy")),Curves!$11:$11,0)</f>
        <v>#N/A</v>
      </c>
      <c r="DA541" s="34" t="e">
        <f aca="false">MATCH(CONCATENATE("DISC ",TEXT($BS541,"mmm-yyyy")),Curves!$11:$11,0)</f>
        <v>#N/A</v>
      </c>
      <c r="DB541" s="34"/>
      <c r="DC541" s="34" t="e">
        <f aca="false">MATCH(CONCATENATE("NG ",TEXT($BT541,"mmm-yyyy")),Curves!$11:$11,0)</f>
        <v>#N/A</v>
      </c>
      <c r="DD541" s="34" t="e">
        <f aca="false">MATCH(CONCATENATE("B ",TEXT($BT541,"mmm-yyyy")),Curves!$11:$11,0)</f>
        <v>#N/A</v>
      </c>
      <c r="DE541" s="34" t="e">
        <f aca="false">MATCH(CONCATENATE("DISC ",TEXT($BT541,"mmm-yyyy")),Curves!$11:$11,0)</f>
        <v>#N/A</v>
      </c>
      <c r="DF541" s="34"/>
      <c r="DG541" s="34" t="e">
        <f aca="false">MATCH(CONCATENATE("NG ",TEXT($BU541,"mmm-yyyy")),Curves!$11:$11,0)</f>
        <v>#N/A</v>
      </c>
      <c r="DH541" s="34" t="e">
        <f aca="false">MATCH(CONCATENATE("B ",TEXT($BU541,"mmm-yyyy")),Curves!$11:$11,0)</f>
        <v>#N/A</v>
      </c>
      <c r="DI541" s="34" t="e">
        <f aca="false">MATCH(CONCATENATE("DISC ",TEXT($BU541,"mmm-yyyy")),Curves!$11:$11,0)</f>
        <v>#N/A</v>
      </c>
      <c r="DK541" s="34" t="e">
        <f aca="false">MATCH(CONCATENATE("NG ",TEXT($BV541,"mmm-yyyy")),Curves!$11:$11,0)</f>
        <v>#N/A</v>
      </c>
      <c r="DL541" s="34" t="e">
        <f aca="false">MATCH(CONCATENATE("B ",TEXT($BV541,"mmm-yyyy")),Curves!$11:$11,0)</f>
        <v>#N/A</v>
      </c>
      <c r="DM541" s="34" t="e">
        <f aca="false">MATCH(CONCATENATE("DISC ",TEXT($BV541,"mmm-yyyy")),Curves!$11:$11,0)</f>
        <v>#N/A</v>
      </c>
      <c r="DO541" s="34" t="e">
        <f aca="false">MATCH(CONCATENATE("NG ",TEXT($BW541,"mmm-yyyy")),Curves!$11:$11,0)</f>
        <v>#N/A</v>
      </c>
      <c r="DP541" s="34" t="e">
        <f aca="false">MATCH(CONCATENATE("B ",TEXT($BW541,"mmm-yyyy")),Curves!$11:$11,0)</f>
        <v>#N/A</v>
      </c>
      <c r="DQ541" s="34" t="e">
        <f aca="false">MATCH(CONCATENATE("DISC ",TEXT($BW541,"mmm-yyyy")),Curves!$11:$11,0)</f>
        <v>#N/A</v>
      </c>
    </row>
    <row r="542" customFormat="false" ht="12.75" hidden="false" customHeight="false" outlineLevel="0" collapsed="false">
      <c r="B542" s="26" t="str">
        <f aca="false">IF(C542&lt;&gt;"",IF(C542&gt;=(WORKDAY(EOMONTH(C542,0)+1,-2)),EOMONTH(EOMONTH(C542,0)+1,0)+1,EOMONTH(C542,0)+1),"")</f>
        <v/>
      </c>
      <c r="C542" s="45" t="str">
        <f aca="false">IF(Curves!C551&lt;&gt;"",Curves!C551,"")</f>
        <v/>
      </c>
      <c r="D542" s="46"/>
      <c r="E542" s="47" t="e">
        <f aca="false">(T542+U542)*V542</f>
        <v>#N/A</v>
      </c>
      <c r="F542" s="47" t="e">
        <f aca="false">(X542+Y542)*Z542</f>
        <v>#N/A</v>
      </c>
      <c r="G542" s="47" t="e">
        <f aca="false">(AB542+AC542)*AD542</f>
        <v>#N/A</v>
      </c>
      <c r="H542" s="47" t="e">
        <f aca="false">(AF542+AG542)*AH542</f>
        <v>#N/A</v>
      </c>
      <c r="I542" s="47" t="e">
        <f aca="false">(AJ542+AK542)*AL542</f>
        <v>#N/A</v>
      </c>
      <c r="J542" s="47" t="e">
        <f aca="false">(AN542+AO542)*AP542</f>
        <v>#N/A</v>
      </c>
      <c r="K542" s="47" t="e">
        <f aca="false">(AR542+AS542)*AT542</f>
        <v>#N/A</v>
      </c>
      <c r="L542" s="47" t="e">
        <f aca="false">(AV542+AW542)*AX542</f>
        <v>#N/A</v>
      </c>
      <c r="M542" s="47" t="e">
        <f aca="false">(AZ542+BA542)*BB542</f>
        <v>#N/A</v>
      </c>
      <c r="N542" s="47" t="e">
        <f aca="false">(BD542+BE542)*BF542</f>
        <v>#N/A</v>
      </c>
      <c r="O542" s="48" t="e">
        <f aca="false">(BH542+BI542)*BJ542</f>
        <v>#N/A</v>
      </c>
      <c r="P542" s="49" t="e">
        <f aca="false">MAX(E542:O542)</f>
        <v>#N/A</v>
      </c>
      <c r="Q542" s="49" t="e">
        <f aca="false">MIN(O542)</f>
        <v>#N/A</v>
      </c>
      <c r="R542" s="50" t="e">
        <f aca="false">P542-Q542</f>
        <v>#N/A</v>
      </c>
      <c r="T542" s="31" t="e">
        <f aca="false">INDEX(Curves!$A$12:$AZ$907,$BZ542,CA542)</f>
        <v>#N/A</v>
      </c>
      <c r="U542" s="31" t="e">
        <f aca="false">INDEX(Curves!$A$12:$AZ$907,$BZ542,CB542)</f>
        <v>#N/A</v>
      </c>
      <c r="V542" s="31" t="e">
        <f aca="false">INDEX(Curves!$A$12:$AZ$907,$BZ542,CC542)</f>
        <v>#N/A</v>
      </c>
      <c r="W542" s="31"/>
      <c r="X542" s="31" t="e">
        <f aca="false">INDEX(Curves!$A$12:$AZ$907,$BZ542,CE542)</f>
        <v>#N/A</v>
      </c>
      <c r="Y542" s="31" t="e">
        <f aca="false">INDEX(Curves!$A$12:$AZ$907,$BZ542,CF542)</f>
        <v>#N/A</v>
      </c>
      <c r="Z542" s="31" t="e">
        <f aca="false">INDEX(Curves!$A$12:$AZ$907,$BZ542,CG542)</f>
        <v>#N/A</v>
      </c>
      <c r="AA542" s="31"/>
      <c r="AB542" s="31" t="e">
        <f aca="false">INDEX(Curves!$A$12:$AZ$907,$BZ542,CI542)</f>
        <v>#N/A</v>
      </c>
      <c r="AC542" s="31" t="e">
        <f aca="false">INDEX(Curves!$A$12:$AZ$907,$BZ542,CJ542)</f>
        <v>#N/A</v>
      </c>
      <c r="AD542" s="31" t="e">
        <f aca="false">INDEX(Curves!$A$12:$AZ$907,$BZ542,CK542)</f>
        <v>#N/A</v>
      </c>
      <c r="AE542" s="31"/>
      <c r="AF542" s="31" t="e">
        <f aca="false">INDEX(Curves!$A$12:$AZ$907,$BZ542,CM542)</f>
        <v>#N/A</v>
      </c>
      <c r="AG542" s="31" t="e">
        <f aca="false">INDEX(Curves!$A$12:$AZ$907,$BZ542,CN542)</f>
        <v>#N/A</v>
      </c>
      <c r="AH542" s="31" t="e">
        <f aca="false">INDEX(Curves!$A$12:$AZ$907,$BZ542,CO542)</f>
        <v>#N/A</v>
      </c>
      <c r="AI542" s="31"/>
      <c r="AJ542" s="31" t="e">
        <f aca="false">INDEX(Curves!$A$12:$AZ$907,$BZ542,CQ542)</f>
        <v>#N/A</v>
      </c>
      <c r="AK542" s="31" t="e">
        <f aca="false">INDEX(Curves!$A$12:$AZ$907,$BZ542,CR542)</f>
        <v>#N/A</v>
      </c>
      <c r="AL542" s="31" t="e">
        <f aca="false">INDEX(Curves!$A$12:$AZ$907,$BZ542,CS542)</f>
        <v>#N/A</v>
      </c>
      <c r="AM542" s="31"/>
      <c r="AN542" s="31" t="e">
        <f aca="false">INDEX(Curves!$A$12:$AZ$907,$BZ542,CU542)</f>
        <v>#N/A</v>
      </c>
      <c r="AO542" s="31" t="e">
        <f aca="false">INDEX(Curves!$A$12:$AZ$907,$BZ542,CV542)</f>
        <v>#N/A</v>
      </c>
      <c r="AP542" s="31" t="e">
        <f aca="false">INDEX(Curves!$A$12:$AZ$907,$BZ542,CW542)</f>
        <v>#N/A</v>
      </c>
      <c r="AQ542" s="31"/>
      <c r="AR542" s="31" t="e">
        <f aca="false">INDEX(Curves!$A$12:$AZ$907,$BZ542,CY542)</f>
        <v>#N/A</v>
      </c>
      <c r="AS542" s="31" t="e">
        <f aca="false">INDEX(Curves!$A$12:$AZ$907,$BZ542,CZ542)</f>
        <v>#N/A</v>
      </c>
      <c r="AT542" s="31" t="e">
        <f aca="false">INDEX(Curves!$A$12:$AZ$907,$BZ542,DA542)</f>
        <v>#N/A</v>
      </c>
      <c r="AU542" s="31"/>
      <c r="AV542" s="31" t="e">
        <f aca="false">INDEX(Curves!$A$12:$AZ$907,$BZ542,DC542)</f>
        <v>#N/A</v>
      </c>
      <c r="AW542" s="31" t="e">
        <f aca="false">INDEX(Curves!$A$12:$AZ$907,$BZ542,DD542)</f>
        <v>#N/A</v>
      </c>
      <c r="AX542" s="31" t="e">
        <f aca="false">INDEX(Curves!$A$12:$AZ$907,$BZ542,DE542)</f>
        <v>#N/A</v>
      </c>
      <c r="AY542" s="31"/>
      <c r="AZ542" s="31" t="e">
        <f aca="false">INDEX(Curves!$A$12:$AZ$907,$BZ542,DG542)</f>
        <v>#N/A</v>
      </c>
      <c r="BA542" s="31" t="e">
        <f aca="false">INDEX(Curves!$A$12:$AZ$907,$BZ542,DH542)</f>
        <v>#N/A</v>
      </c>
      <c r="BB542" s="31" t="e">
        <f aca="false">INDEX(Curves!$A$12:$AZ$907,$BZ542,DI542)</f>
        <v>#N/A</v>
      </c>
      <c r="BC542" s="31"/>
      <c r="BD542" s="31" t="e">
        <f aca="false">INDEX(Curves!$A$12:$AZ$907,$BZ542,DK542)</f>
        <v>#N/A</v>
      </c>
      <c r="BE542" s="31" t="e">
        <f aca="false">INDEX(Curves!$A$12:$AZ$907,$BZ542,DL542)</f>
        <v>#N/A</v>
      </c>
      <c r="BF542" s="31" t="e">
        <f aca="false">INDEX(Curves!$A$12:$AZ$907,$BZ542,DM542)</f>
        <v>#N/A</v>
      </c>
      <c r="BG542" s="31"/>
      <c r="BH542" s="31" t="e">
        <f aca="false">INDEX(Curves!$A$12:$AZ$907,$BZ542,DO542)</f>
        <v>#N/A</v>
      </c>
      <c r="BI542" s="31" t="e">
        <f aca="false">INDEX(Curves!$A$12:$AZ$907,$BZ542,DP542)</f>
        <v>#N/A</v>
      </c>
      <c r="BJ542" s="31" t="e">
        <f aca="false">INDEX(Curves!$A$12:$AZ$907,$BZ542,DQ542)</f>
        <v>#N/A</v>
      </c>
      <c r="BK542" s="0"/>
      <c r="BL542" s="0"/>
      <c r="BT542" s="9"/>
      <c r="BU542" s="9"/>
      <c r="BV542" s="9"/>
      <c r="BZ542" s="34" t="e">
        <f aca="false">MATCH(C542,Curves!$C$12:$C$433,0)</f>
        <v>#N/A</v>
      </c>
      <c r="CA542" s="34" t="e">
        <f aca="false">MATCH(CONCATENATE("NG ",TEXT($BM542,"mmm-yyyy")),Curves!$11:$11,0)</f>
        <v>#N/A</v>
      </c>
      <c r="CB542" s="34" t="e">
        <f aca="false">MATCH(CONCATENATE("B ",TEXT($BM542,"mmm-yyyy")),Curves!$11:$11,0)</f>
        <v>#N/A</v>
      </c>
      <c r="CC542" s="34" t="e">
        <f aca="false">MATCH(CONCATENATE("DISC ",TEXT($BM542,"mmm-yyyy")),Curves!$11:$11,0)</f>
        <v>#N/A</v>
      </c>
      <c r="CD542" s="34"/>
      <c r="CE542" s="34" t="e">
        <f aca="false">MATCH(CONCATENATE("NG ",TEXT($BN542,"mmm-yyyy")),Curves!$11:$11,0)</f>
        <v>#N/A</v>
      </c>
      <c r="CF542" s="34" t="e">
        <f aca="false">MATCH(CONCATENATE("B ",TEXT($BN542,"mmm-yyyy")),Curves!$11:$11,0)</f>
        <v>#N/A</v>
      </c>
      <c r="CG542" s="34" t="e">
        <f aca="false">MATCH(CONCATENATE("DISC ",TEXT($BN542,"mmm-yyyy")),Curves!$11:$11,0)</f>
        <v>#N/A</v>
      </c>
      <c r="CH542" s="34"/>
      <c r="CI542" s="34" t="e">
        <f aca="false">MATCH(CONCATENATE("NG ",TEXT($BO542,"mmm-yyyy")),Curves!$11:$11,0)</f>
        <v>#N/A</v>
      </c>
      <c r="CJ542" s="34" t="e">
        <f aca="false">MATCH(CONCATENATE("B ",TEXT($BO542,"mmm-yyyy")),Curves!$11:$11,0)</f>
        <v>#N/A</v>
      </c>
      <c r="CK542" s="34" t="e">
        <f aca="false">MATCH(CONCATENATE("DISC ",TEXT($BO542,"mmm-yyyy")),Curves!$11:$11,0)</f>
        <v>#N/A</v>
      </c>
      <c r="CL542" s="34"/>
      <c r="CM542" s="34" t="e">
        <f aca="false">MATCH(CONCATENATE("NG ",TEXT($BP542,"mmm-yyyy")),Curves!$11:$11,0)</f>
        <v>#N/A</v>
      </c>
      <c r="CN542" s="34" t="e">
        <f aca="false">MATCH(CONCATENATE("B ",TEXT($BP542,"mmm-yyyy")),Curves!$11:$11,0)</f>
        <v>#N/A</v>
      </c>
      <c r="CO542" s="34" t="e">
        <f aca="false">MATCH(CONCATENATE("DISC ",TEXT($BP542,"mmm-yyyy")),Curves!$11:$11,0)</f>
        <v>#N/A</v>
      </c>
      <c r="CP542" s="34"/>
      <c r="CQ542" s="34" t="e">
        <f aca="false">MATCH(CONCATENATE("NG ",TEXT($BQ542,"mmm-yyyy")),Curves!$11:$11,0)</f>
        <v>#N/A</v>
      </c>
      <c r="CR542" s="34" t="e">
        <f aca="false">MATCH(CONCATENATE("B ",TEXT($BQ542,"mmm-yyyy")),Curves!$11:$11,0)</f>
        <v>#N/A</v>
      </c>
      <c r="CS542" s="34" t="e">
        <f aca="false">MATCH(CONCATENATE("DISC ",TEXT($BQ542,"mmm-yyyy")),Curves!$11:$11,0)</f>
        <v>#N/A</v>
      </c>
      <c r="CT542" s="34"/>
      <c r="CU542" s="34" t="e">
        <f aca="false">MATCH(CONCATENATE("NG ",TEXT($BR542,"mmm-yyyy")),Curves!$11:$11,0)</f>
        <v>#N/A</v>
      </c>
      <c r="CV542" s="34" t="e">
        <f aca="false">MATCH(CONCATENATE("B ",TEXT($BR542,"mmm-yyyy")),Curves!$11:$11,0)</f>
        <v>#N/A</v>
      </c>
      <c r="CW542" s="34" t="e">
        <f aca="false">MATCH(CONCATENATE("DISC ",TEXT($BR542,"mmm-yyyy")),Curves!$11:$11,0)</f>
        <v>#N/A</v>
      </c>
      <c r="CX542" s="34"/>
      <c r="CY542" s="34" t="e">
        <f aca="false">MATCH(CONCATENATE("NG ",TEXT($BS542,"mmm-yyyy")),Curves!$11:$11,0)</f>
        <v>#N/A</v>
      </c>
      <c r="CZ542" s="34" t="e">
        <f aca="false">MATCH(CONCATENATE("B ",TEXT($BS542,"mmm-yyyy")),Curves!$11:$11,0)</f>
        <v>#N/A</v>
      </c>
      <c r="DA542" s="34" t="e">
        <f aca="false">MATCH(CONCATENATE("DISC ",TEXT($BS542,"mmm-yyyy")),Curves!$11:$11,0)</f>
        <v>#N/A</v>
      </c>
      <c r="DB542" s="34"/>
      <c r="DC542" s="34" t="e">
        <f aca="false">MATCH(CONCATENATE("NG ",TEXT($BT542,"mmm-yyyy")),Curves!$11:$11,0)</f>
        <v>#N/A</v>
      </c>
      <c r="DD542" s="34" t="e">
        <f aca="false">MATCH(CONCATENATE("B ",TEXT($BT542,"mmm-yyyy")),Curves!$11:$11,0)</f>
        <v>#N/A</v>
      </c>
      <c r="DE542" s="34" t="e">
        <f aca="false">MATCH(CONCATENATE("DISC ",TEXT($BT542,"mmm-yyyy")),Curves!$11:$11,0)</f>
        <v>#N/A</v>
      </c>
      <c r="DF542" s="34"/>
      <c r="DG542" s="34" t="e">
        <f aca="false">MATCH(CONCATENATE("NG ",TEXT($BU542,"mmm-yyyy")),Curves!$11:$11,0)</f>
        <v>#N/A</v>
      </c>
      <c r="DH542" s="34" t="e">
        <f aca="false">MATCH(CONCATENATE("B ",TEXT($BU542,"mmm-yyyy")),Curves!$11:$11,0)</f>
        <v>#N/A</v>
      </c>
      <c r="DI542" s="34" t="e">
        <f aca="false">MATCH(CONCATENATE("DISC ",TEXT($BU542,"mmm-yyyy")),Curves!$11:$11,0)</f>
        <v>#N/A</v>
      </c>
      <c r="DK542" s="34" t="e">
        <f aca="false">MATCH(CONCATENATE("NG ",TEXT($BV542,"mmm-yyyy")),Curves!$11:$11,0)</f>
        <v>#N/A</v>
      </c>
      <c r="DL542" s="34" t="e">
        <f aca="false">MATCH(CONCATENATE("B ",TEXT($BV542,"mmm-yyyy")),Curves!$11:$11,0)</f>
        <v>#N/A</v>
      </c>
      <c r="DM542" s="34" t="e">
        <f aca="false">MATCH(CONCATENATE("DISC ",TEXT($BV542,"mmm-yyyy")),Curves!$11:$11,0)</f>
        <v>#N/A</v>
      </c>
      <c r="DO542" s="34" t="e">
        <f aca="false">MATCH(CONCATENATE("NG ",TEXT($BW542,"mmm-yyyy")),Curves!$11:$11,0)</f>
        <v>#N/A</v>
      </c>
      <c r="DP542" s="34" t="e">
        <f aca="false">MATCH(CONCATENATE("B ",TEXT($BW542,"mmm-yyyy")),Curves!$11:$11,0)</f>
        <v>#N/A</v>
      </c>
      <c r="DQ542" s="34" t="e">
        <f aca="false">MATCH(CONCATENATE("DISC ",TEXT($BW542,"mmm-yyyy")),Curves!$11:$11,0)</f>
        <v>#N/A</v>
      </c>
    </row>
    <row r="543" customFormat="false" ht="12.75" hidden="false" customHeight="false" outlineLevel="0" collapsed="false">
      <c r="B543" s="26" t="str">
        <f aca="false">IF(C543&lt;&gt;"",IF(C543&gt;=(WORKDAY(EOMONTH(C543,0)+1,-2)),EOMONTH(EOMONTH(C543,0)+1,0)+1,EOMONTH(C543,0)+1),"")</f>
        <v/>
      </c>
      <c r="C543" s="45" t="str">
        <f aca="false">IF(Curves!C552&lt;&gt;"",Curves!C552,"")</f>
        <v/>
      </c>
      <c r="D543" s="46"/>
      <c r="E543" s="47" t="e">
        <f aca="false">(T543+U543)*V543</f>
        <v>#N/A</v>
      </c>
      <c r="F543" s="47" t="e">
        <f aca="false">(X543+Y543)*Z543</f>
        <v>#N/A</v>
      </c>
      <c r="G543" s="47" t="e">
        <f aca="false">(AB543+AC543)*AD543</f>
        <v>#N/A</v>
      </c>
      <c r="H543" s="47" t="e">
        <f aca="false">(AF543+AG543)*AH543</f>
        <v>#N/A</v>
      </c>
      <c r="I543" s="47" t="e">
        <f aca="false">(AJ543+AK543)*AL543</f>
        <v>#N/A</v>
      </c>
      <c r="J543" s="47" t="e">
        <f aca="false">(AN543+AO543)*AP543</f>
        <v>#N/A</v>
      </c>
      <c r="K543" s="47" t="e">
        <f aca="false">(AR543+AS543)*AT543</f>
        <v>#N/A</v>
      </c>
      <c r="L543" s="47" t="e">
        <f aca="false">(AV543+AW543)*AX543</f>
        <v>#N/A</v>
      </c>
      <c r="M543" s="47" t="e">
        <f aca="false">(AZ543+BA543)*BB543</f>
        <v>#N/A</v>
      </c>
      <c r="N543" s="47" t="e">
        <f aca="false">(BD543+BE543)*BF543</f>
        <v>#N/A</v>
      </c>
      <c r="O543" s="48" t="e">
        <f aca="false">(BH543+BI543)*BJ543</f>
        <v>#N/A</v>
      </c>
      <c r="P543" s="49" t="e">
        <f aca="false">MAX(E543:O543)</f>
        <v>#N/A</v>
      </c>
      <c r="Q543" s="49" t="e">
        <f aca="false">MIN(O543)</f>
        <v>#N/A</v>
      </c>
      <c r="R543" s="50" t="e">
        <f aca="false">P543-Q543</f>
        <v>#N/A</v>
      </c>
      <c r="T543" s="31" t="e">
        <f aca="false">INDEX(Curves!$A$12:$AZ$907,$BZ543,CA543)</f>
        <v>#N/A</v>
      </c>
      <c r="U543" s="31" t="e">
        <f aca="false">INDEX(Curves!$A$12:$AZ$907,$BZ543,CB543)</f>
        <v>#N/A</v>
      </c>
      <c r="V543" s="31" t="e">
        <f aca="false">INDEX(Curves!$A$12:$AZ$907,$BZ543,CC543)</f>
        <v>#N/A</v>
      </c>
      <c r="W543" s="31"/>
      <c r="X543" s="31" t="e">
        <f aca="false">INDEX(Curves!$A$12:$AZ$907,$BZ543,CE543)</f>
        <v>#N/A</v>
      </c>
      <c r="Y543" s="31" t="e">
        <f aca="false">INDEX(Curves!$A$12:$AZ$907,$BZ543,CF543)</f>
        <v>#N/A</v>
      </c>
      <c r="Z543" s="31" t="e">
        <f aca="false">INDEX(Curves!$A$12:$AZ$907,$BZ543,CG543)</f>
        <v>#N/A</v>
      </c>
      <c r="AA543" s="31"/>
      <c r="AB543" s="31" t="e">
        <f aca="false">INDEX(Curves!$A$12:$AZ$907,$BZ543,CI543)</f>
        <v>#N/A</v>
      </c>
      <c r="AC543" s="31" t="e">
        <f aca="false">INDEX(Curves!$A$12:$AZ$907,$BZ543,CJ543)</f>
        <v>#N/A</v>
      </c>
      <c r="AD543" s="31" t="e">
        <f aca="false">INDEX(Curves!$A$12:$AZ$907,$BZ543,CK543)</f>
        <v>#N/A</v>
      </c>
      <c r="AE543" s="31"/>
      <c r="AF543" s="31" t="e">
        <f aca="false">INDEX(Curves!$A$12:$AZ$907,$BZ543,CM543)</f>
        <v>#N/A</v>
      </c>
      <c r="AG543" s="31" t="e">
        <f aca="false">INDEX(Curves!$A$12:$AZ$907,$BZ543,CN543)</f>
        <v>#N/A</v>
      </c>
      <c r="AH543" s="31" t="e">
        <f aca="false">INDEX(Curves!$A$12:$AZ$907,$BZ543,CO543)</f>
        <v>#N/A</v>
      </c>
      <c r="AI543" s="31"/>
      <c r="AJ543" s="31" t="e">
        <f aca="false">INDEX(Curves!$A$12:$AZ$907,$BZ543,CQ543)</f>
        <v>#N/A</v>
      </c>
      <c r="AK543" s="31" t="e">
        <f aca="false">INDEX(Curves!$A$12:$AZ$907,$BZ543,CR543)</f>
        <v>#N/A</v>
      </c>
      <c r="AL543" s="31" t="e">
        <f aca="false">INDEX(Curves!$A$12:$AZ$907,$BZ543,CS543)</f>
        <v>#N/A</v>
      </c>
      <c r="AM543" s="31"/>
      <c r="AN543" s="31" t="e">
        <f aca="false">INDEX(Curves!$A$12:$AZ$907,$BZ543,CU543)</f>
        <v>#N/A</v>
      </c>
      <c r="AO543" s="31" t="e">
        <f aca="false">INDEX(Curves!$A$12:$AZ$907,$BZ543,CV543)</f>
        <v>#N/A</v>
      </c>
      <c r="AP543" s="31" t="e">
        <f aca="false">INDEX(Curves!$A$12:$AZ$907,$BZ543,CW543)</f>
        <v>#N/A</v>
      </c>
      <c r="AQ543" s="31"/>
      <c r="AR543" s="31" t="e">
        <f aca="false">INDEX(Curves!$A$12:$AZ$907,$BZ543,CY543)</f>
        <v>#N/A</v>
      </c>
      <c r="AS543" s="31" t="e">
        <f aca="false">INDEX(Curves!$A$12:$AZ$907,$BZ543,CZ543)</f>
        <v>#N/A</v>
      </c>
      <c r="AT543" s="31" t="e">
        <f aca="false">INDEX(Curves!$A$12:$AZ$907,$BZ543,DA543)</f>
        <v>#N/A</v>
      </c>
      <c r="AU543" s="31"/>
      <c r="AV543" s="31" t="e">
        <f aca="false">INDEX(Curves!$A$12:$AZ$907,$BZ543,DC543)</f>
        <v>#N/A</v>
      </c>
      <c r="AW543" s="31" t="e">
        <f aca="false">INDEX(Curves!$A$12:$AZ$907,$BZ543,DD543)</f>
        <v>#N/A</v>
      </c>
      <c r="AX543" s="31" t="e">
        <f aca="false">INDEX(Curves!$A$12:$AZ$907,$BZ543,DE543)</f>
        <v>#N/A</v>
      </c>
      <c r="AY543" s="31"/>
      <c r="AZ543" s="31" t="e">
        <f aca="false">INDEX(Curves!$A$12:$AZ$907,$BZ543,DG543)</f>
        <v>#N/A</v>
      </c>
      <c r="BA543" s="31" t="e">
        <f aca="false">INDEX(Curves!$A$12:$AZ$907,$BZ543,DH543)</f>
        <v>#N/A</v>
      </c>
      <c r="BB543" s="31" t="e">
        <f aca="false">INDEX(Curves!$A$12:$AZ$907,$BZ543,DI543)</f>
        <v>#N/A</v>
      </c>
      <c r="BC543" s="31"/>
      <c r="BD543" s="31" t="e">
        <f aca="false">INDEX(Curves!$A$12:$AZ$907,$BZ543,DK543)</f>
        <v>#N/A</v>
      </c>
      <c r="BE543" s="31" t="e">
        <f aca="false">INDEX(Curves!$A$12:$AZ$907,$BZ543,DL543)</f>
        <v>#N/A</v>
      </c>
      <c r="BF543" s="31" t="e">
        <f aca="false">INDEX(Curves!$A$12:$AZ$907,$BZ543,DM543)</f>
        <v>#N/A</v>
      </c>
      <c r="BG543" s="31"/>
      <c r="BH543" s="31" t="e">
        <f aca="false">INDEX(Curves!$A$12:$AZ$907,$BZ543,DO543)</f>
        <v>#N/A</v>
      </c>
      <c r="BI543" s="31" t="e">
        <f aca="false">INDEX(Curves!$A$12:$AZ$907,$BZ543,DP543)</f>
        <v>#N/A</v>
      </c>
      <c r="BJ543" s="31" t="e">
        <f aca="false">INDEX(Curves!$A$12:$AZ$907,$BZ543,DQ543)</f>
        <v>#N/A</v>
      </c>
      <c r="BK543" s="0"/>
      <c r="BL543" s="0"/>
      <c r="BT543" s="9"/>
      <c r="BU543" s="9"/>
      <c r="BV543" s="9"/>
      <c r="BZ543" s="34" t="e">
        <f aca="false">MATCH(C543,Curves!$C$12:$C$433,0)</f>
        <v>#N/A</v>
      </c>
      <c r="CA543" s="34" t="e">
        <f aca="false">MATCH(CONCATENATE("NG ",TEXT($BM543,"mmm-yyyy")),Curves!$11:$11,0)</f>
        <v>#N/A</v>
      </c>
      <c r="CB543" s="34" t="e">
        <f aca="false">MATCH(CONCATENATE("B ",TEXT($BM543,"mmm-yyyy")),Curves!$11:$11,0)</f>
        <v>#N/A</v>
      </c>
      <c r="CC543" s="34" t="e">
        <f aca="false">MATCH(CONCATENATE("DISC ",TEXT($BM543,"mmm-yyyy")),Curves!$11:$11,0)</f>
        <v>#N/A</v>
      </c>
      <c r="CD543" s="34"/>
      <c r="CE543" s="34" t="e">
        <f aca="false">MATCH(CONCATENATE("NG ",TEXT($BN543,"mmm-yyyy")),Curves!$11:$11,0)</f>
        <v>#N/A</v>
      </c>
      <c r="CF543" s="34" t="e">
        <f aca="false">MATCH(CONCATENATE("B ",TEXT($BN543,"mmm-yyyy")),Curves!$11:$11,0)</f>
        <v>#N/A</v>
      </c>
      <c r="CG543" s="34" t="e">
        <f aca="false">MATCH(CONCATENATE("DISC ",TEXT($BN543,"mmm-yyyy")),Curves!$11:$11,0)</f>
        <v>#N/A</v>
      </c>
      <c r="CH543" s="34"/>
      <c r="CI543" s="34" t="e">
        <f aca="false">MATCH(CONCATENATE("NG ",TEXT($BO543,"mmm-yyyy")),Curves!$11:$11,0)</f>
        <v>#N/A</v>
      </c>
      <c r="CJ543" s="34" t="e">
        <f aca="false">MATCH(CONCATENATE("B ",TEXT($BO543,"mmm-yyyy")),Curves!$11:$11,0)</f>
        <v>#N/A</v>
      </c>
      <c r="CK543" s="34" t="e">
        <f aca="false">MATCH(CONCATENATE("DISC ",TEXT($BO543,"mmm-yyyy")),Curves!$11:$11,0)</f>
        <v>#N/A</v>
      </c>
      <c r="CL543" s="34"/>
      <c r="CM543" s="34" t="e">
        <f aca="false">MATCH(CONCATENATE("NG ",TEXT($BP543,"mmm-yyyy")),Curves!$11:$11,0)</f>
        <v>#N/A</v>
      </c>
      <c r="CN543" s="34" t="e">
        <f aca="false">MATCH(CONCATENATE("B ",TEXT($BP543,"mmm-yyyy")),Curves!$11:$11,0)</f>
        <v>#N/A</v>
      </c>
      <c r="CO543" s="34" t="e">
        <f aca="false">MATCH(CONCATENATE("DISC ",TEXT($BP543,"mmm-yyyy")),Curves!$11:$11,0)</f>
        <v>#N/A</v>
      </c>
      <c r="CP543" s="34"/>
      <c r="CQ543" s="34" t="e">
        <f aca="false">MATCH(CONCATENATE("NG ",TEXT($BQ543,"mmm-yyyy")),Curves!$11:$11,0)</f>
        <v>#N/A</v>
      </c>
      <c r="CR543" s="34" t="e">
        <f aca="false">MATCH(CONCATENATE("B ",TEXT($BQ543,"mmm-yyyy")),Curves!$11:$11,0)</f>
        <v>#N/A</v>
      </c>
      <c r="CS543" s="34" t="e">
        <f aca="false">MATCH(CONCATENATE("DISC ",TEXT($BQ543,"mmm-yyyy")),Curves!$11:$11,0)</f>
        <v>#N/A</v>
      </c>
      <c r="CT543" s="34"/>
      <c r="CU543" s="34" t="e">
        <f aca="false">MATCH(CONCATENATE("NG ",TEXT($BR543,"mmm-yyyy")),Curves!$11:$11,0)</f>
        <v>#N/A</v>
      </c>
      <c r="CV543" s="34" t="e">
        <f aca="false">MATCH(CONCATENATE("B ",TEXT($BR543,"mmm-yyyy")),Curves!$11:$11,0)</f>
        <v>#N/A</v>
      </c>
      <c r="CW543" s="34" t="e">
        <f aca="false">MATCH(CONCATENATE("DISC ",TEXT($BR543,"mmm-yyyy")),Curves!$11:$11,0)</f>
        <v>#N/A</v>
      </c>
      <c r="CX543" s="34"/>
      <c r="CY543" s="34" t="e">
        <f aca="false">MATCH(CONCATENATE("NG ",TEXT($BS543,"mmm-yyyy")),Curves!$11:$11,0)</f>
        <v>#N/A</v>
      </c>
      <c r="CZ543" s="34" t="e">
        <f aca="false">MATCH(CONCATENATE("B ",TEXT($BS543,"mmm-yyyy")),Curves!$11:$11,0)</f>
        <v>#N/A</v>
      </c>
      <c r="DA543" s="34" t="e">
        <f aca="false">MATCH(CONCATENATE("DISC ",TEXT($BS543,"mmm-yyyy")),Curves!$11:$11,0)</f>
        <v>#N/A</v>
      </c>
      <c r="DB543" s="34"/>
      <c r="DC543" s="34" t="e">
        <f aca="false">MATCH(CONCATENATE("NG ",TEXT($BT543,"mmm-yyyy")),Curves!$11:$11,0)</f>
        <v>#N/A</v>
      </c>
      <c r="DD543" s="34" t="e">
        <f aca="false">MATCH(CONCATENATE("B ",TEXT($BT543,"mmm-yyyy")),Curves!$11:$11,0)</f>
        <v>#N/A</v>
      </c>
      <c r="DE543" s="34" t="e">
        <f aca="false">MATCH(CONCATENATE("DISC ",TEXT($BT543,"mmm-yyyy")),Curves!$11:$11,0)</f>
        <v>#N/A</v>
      </c>
      <c r="DF543" s="34"/>
      <c r="DG543" s="34" t="e">
        <f aca="false">MATCH(CONCATENATE("NG ",TEXT($BU543,"mmm-yyyy")),Curves!$11:$11,0)</f>
        <v>#N/A</v>
      </c>
      <c r="DH543" s="34" t="e">
        <f aca="false">MATCH(CONCATENATE("B ",TEXT($BU543,"mmm-yyyy")),Curves!$11:$11,0)</f>
        <v>#N/A</v>
      </c>
      <c r="DI543" s="34" t="e">
        <f aca="false">MATCH(CONCATENATE("DISC ",TEXT($BU543,"mmm-yyyy")),Curves!$11:$11,0)</f>
        <v>#N/A</v>
      </c>
      <c r="DK543" s="34" t="e">
        <f aca="false">MATCH(CONCATENATE("NG ",TEXT($BV543,"mmm-yyyy")),Curves!$11:$11,0)</f>
        <v>#N/A</v>
      </c>
      <c r="DL543" s="34" t="e">
        <f aca="false">MATCH(CONCATENATE("B ",TEXT($BV543,"mmm-yyyy")),Curves!$11:$11,0)</f>
        <v>#N/A</v>
      </c>
      <c r="DM543" s="34" t="e">
        <f aca="false">MATCH(CONCATENATE("DISC ",TEXT($BV543,"mmm-yyyy")),Curves!$11:$11,0)</f>
        <v>#N/A</v>
      </c>
      <c r="DO543" s="34" t="e">
        <f aca="false">MATCH(CONCATENATE("NG ",TEXT($BW543,"mmm-yyyy")),Curves!$11:$11,0)</f>
        <v>#N/A</v>
      </c>
      <c r="DP543" s="34" t="e">
        <f aca="false">MATCH(CONCATENATE("B ",TEXT($BW543,"mmm-yyyy")),Curves!$11:$11,0)</f>
        <v>#N/A</v>
      </c>
      <c r="DQ543" s="34" t="e">
        <f aca="false">MATCH(CONCATENATE("DISC ",TEXT($BW543,"mmm-yyyy")),Curves!$11:$11,0)</f>
        <v>#N/A</v>
      </c>
    </row>
    <row r="544" customFormat="false" ht="12.75" hidden="false" customHeight="false" outlineLevel="0" collapsed="false">
      <c r="B544" s="26" t="str">
        <f aca="false">IF(C544&lt;&gt;"",IF(C544&gt;=(WORKDAY(EOMONTH(C544,0)+1,-2)),EOMONTH(EOMONTH(C544,0)+1,0)+1,EOMONTH(C544,0)+1),"")</f>
        <v/>
      </c>
      <c r="C544" s="45" t="str">
        <f aca="false">IF(Curves!C553&lt;&gt;"",Curves!C553,"")</f>
        <v/>
      </c>
      <c r="D544" s="46"/>
      <c r="E544" s="47" t="e">
        <f aca="false">(T544+U544)*V544</f>
        <v>#N/A</v>
      </c>
      <c r="F544" s="47" t="e">
        <f aca="false">(X544+Y544)*Z544</f>
        <v>#N/A</v>
      </c>
      <c r="G544" s="47" t="e">
        <f aca="false">(AB544+AC544)*AD544</f>
        <v>#N/A</v>
      </c>
      <c r="H544" s="47" t="e">
        <f aca="false">(AF544+AG544)*AH544</f>
        <v>#N/A</v>
      </c>
      <c r="I544" s="47" t="e">
        <f aca="false">(AJ544+AK544)*AL544</f>
        <v>#N/A</v>
      </c>
      <c r="J544" s="47" t="e">
        <f aca="false">(AN544+AO544)*AP544</f>
        <v>#N/A</v>
      </c>
      <c r="K544" s="47" t="e">
        <f aca="false">(AR544+AS544)*AT544</f>
        <v>#N/A</v>
      </c>
      <c r="L544" s="47" t="e">
        <f aca="false">(AV544+AW544)*AX544</f>
        <v>#N/A</v>
      </c>
      <c r="M544" s="47" t="e">
        <f aca="false">(AZ544+BA544)*BB544</f>
        <v>#N/A</v>
      </c>
      <c r="N544" s="47" t="e">
        <f aca="false">(BD544+BE544)*BF544</f>
        <v>#N/A</v>
      </c>
      <c r="O544" s="48" t="e">
        <f aca="false">(BH544+BI544)*BJ544</f>
        <v>#N/A</v>
      </c>
      <c r="P544" s="49" t="e">
        <f aca="false">MAX(E544:O544)</f>
        <v>#N/A</v>
      </c>
      <c r="Q544" s="49" t="e">
        <f aca="false">MIN(O544)</f>
        <v>#N/A</v>
      </c>
      <c r="R544" s="50" t="e">
        <f aca="false">P544-Q544</f>
        <v>#N/A</v>
      </c>
      <c r="T544" s="31" t="e">
        <f aca="false">INDEX(Curves!$A$12:$AZ$907,$BZ544,CA544)</f>
        <v>#N/A</v>
      </c>
      <c r="U544" s="31" t="e">
        <f aca="false">INDEX(Curves!$A$12:$AZ$907,$BZ544,CB544)</f>
        <v>#N/A</v>
      </c>
      <c r="V544" s="31" t="e">
        <f aca="false">INDEX(Curves!$A$12:$AZ$907,$BZ544,CC544)</f>
        <v>#N/A</v>
      </c>
      <c r="W544" s="31"/>
      <c r="X544" s="31" t="e">
        <f aca="false">INDEX(Curves!$A$12:$AZ$907,$BZ544,CE544)</f>
        <v>#N/A</v>
      </c>
      <c r="Y544" s="31" t="e">
        <f aca="false">INDEX(Curves!$A$12:$AZ$907,$BZ544,CF544)</f>
        <v>#N/A</v>
      </c>
      <c r="Z544" s="31" t="e">
        <f aca="false">INDEX(Curves!$A$12:$AZ$907,$BZ544,CG544)</f>
        <v>#N/A</v>
      </c>
      <c r="AA544" s="31"/>
      <c r="AB544" s="31" t="e">
        <f aca="false">INDEX(Curves!$A$12:$AZ$907,$BZ544,CI544)</f>
        <v>#N/A</v>
      </c>
      <c r="AC544" s="31" t="e">
        <f aca="false">INDEX(Curves!$A$12:$AZ$907,$BZ544,CJ544)</f>
        <v>#N/A</v>
      </c>
      <c r="AD544" s="31" t="e">
        <f aca="false">INDEX(Curves!$A$12:$AZ$907,$BZ544,CK544)</f>
        <v>#N/A</v>
      </c>
      <c r="AE544" s="31"/>
      <c r="AF544" s="31" t="e">
        <f aca="false">INDEX(Curves!$A$12:$AZ$907,$BZ544,CM544)</f>
        <v>#N/A</v>
      </c>
      <c r="AG544" s="31" t="e">
        <f aca="false">INDEX(Curves!$A$12:$AZ$907,$BZ544,CN544)</f>
        <v>#N/A</v>
      </c>
      <c r="AH544" s="31" t="e">
        <f aca="false">INDEX(Curves!$A$12:$AZ$907,$BZ544,CO544)</f>
        <v>#N/A</v>
      </c>
      <c r="AI544" s="31"/>
      <c r="AJ544" s="31" t="e">
        <f aca="false">INDEX(Curves!$A$12:$AZ$907,$BZ544,CQ544)</f>
        <v>#N/A</v>
      </c>
      <c r="AK544" s="31" t="e">
        <f aca="false">INDEX(Curves!$A$12:$AZ$907,$BZ544,CR544)</f>
        <v>#N/A</v>
      </c>
      <c r="AL544" s="31" t="e">
        <f aca="false">INDEX(Curves!$A$12:$AZ$907,$BZ544,CS544)</f>
        <v>#N/A</v>
      </c>
      <c r="AM544" s="31"/>
      <c r="AN544" s="31" t="e">
        <f aca="false">INDEX(Curves!$A$12:$AZ$907,$BZ544,CU544)</f>
        <v>#N/A</v>
      </c>
      <c r="AO544" s="31" t="e">
        <f aca="false">INDEX(Curves!$A$12:$AZ$907,$BZ544,CV544)</f>
        <v>#N/A</v>
      </c>
      <c r="AP544" s="31" t="e">
        <f aca="false">INDEX(Curves!$A$12:$AZ$907,$BZ544,CW544)</f>
        <v>#N/A</v>
      </c>
      <c r="AQ544" s="31"/>
      <c r="AR544" s="31" t="e">
        <f aca="false">INDEX(Curves!$A$12:$AZ$907,$BZ544,CY544)</f>
        <v>#N/A</v>
      </c>
      <c r="AS544" s="31" t="e">
        <f aca="false">INDEX(Curves!$A$12:$AZ$907,$BZ544,CZ544)</f>
        <v>#N/A</v>
      </c>
      <c r="AT544" s="31" t="e">
        <f aca="false">INDEX(Curves!$A$12:$AZ$907,$BZ544,DA544)</f>
        <v>#N/A</v>
      </c>
      <c r="AU544" s="31"/>
      <c r="AV544" s="31" t="e">
        <f aca="false">INDEX(Curves!$A$12:$AZ$907,$BZ544,DC544)</f>
        <v>#N/A</v>
      </c>
      <c r="AW544" s="31" t="e">
        <f aca="false">INDEX(Curves!$A$12:$AZ$907,$BZ544,DD544)</f>
        <v>#N/A</v>
      </c>
      <c r="AX544" s="31" t="e">
        <f aca="false">INDEX(Curves!$A$12:$AZ$907,$BZ544,DE544)</f>
        <v>#N/A</v>
      </c>
      <c r="AY544" s="31"/>
      <c r="AZ544" s="31" t="e">
        <f aca="false">INDEX(Curves!$A$12:$AZ$907,$BZ544,DG544)</f>
        <v>#N/A</v>
      </c>
      <c r="BA544" s="31" t="e">
        <f aca="false">INDEX(Curves!$A$12:$AZ$907,$BZ544,DH544)</f>
        <v>#N/A</v>
      </c>
      <c r="BB544" s="31" t="e">
        <f aca="false">INDEX(Curves!$A$12:$AZ$907,$BZ544,DI544)</f>
        <v>#N/A</v>
      </c>
      <c r="BC544" s="31"/>
      <c r="BD544" s="31" t="e">
        <f aca="false">INDEX(Curves!$A$12:$AZ$907,$BZ544,DK544)</f>
        <v>#N/A</v>
      </c>
      <c r="BE544" s="31" t="e">
        <f aca="false">INDEX(Curves!$A$12:$AZ$907,$BZ544,DL544)</f>
        <v>#N/A</v>
      </c>
      <c r="BF544" s="31" t="e">
        <f aca="false">INDEX(Curves!$A$12:$AZ$907,$BZ544,DM544)</f>
        <v>#N/A</v>
      </c>
      <c r="BG544" s="31"/>
      <c r="BH544" s="31" t="e">
        <f aca="false">INDEX(Curves!$A$12:$AZ$907,$BZ544,DO544)</f>
        <v>#N/A</v>
      </c>
      <c r="BI544" s="31" t="e">
        <f aca="false">INDEX(Curves!$A$12:$AZ$907,$BZ544,DP544)</f>
        <v>#N/A</v>
      </c>
      <c r="BJ544" s="31" t="e">
        <f aca="false">INDEX(Curves!$A$12:$AZ$907,$BZ544,DQ544)</f>
        <v>#N/A</v>
      </c>
      <c r="BK544" s="0"/>
      <c r="BL544" s="0"/>
      <c r="BT544" s="9"/>
      <c r="BU544" s="9"/>
      <c r="BV544" s="9"/>
      <c r="BZ544" s="34" t="e">
        <f aca="false">MATCH(C544,Curves!$C$12:$C$433,0)</f>
        <v>#N/A</v>
      </c>
      <c r="CA544" s="34" t="e">
        <f aca="false">MATCH(CONCATENATE("NG ",TEXT($BM544,"mmm-yyyy")),Curves!$11:$11,0)</f>
        <v>#N/A</v>
      </c>
      <c r="CB544" s="34" t="e">
        <f aca="false">MATCH(CONCATENATE("B ",TEXT($BM544,"mmm-yyyy")),Curves!$11:$11,0)</f>
        <v>#N/A</v>
      </c>
      <c r="CC544" s="34" t="e">
        <f aca="false">MATCH(CONCATENATE("DISC ",TEXT($BM544,"mmm-yyyy")),Curves!$11:$11,0)</f>
        <v>#N/A</v>
      </c>
      <c r="CD544" s="34"/>
      <c r="CE544" s="34" t="e">
        <f aca="false">MATCH(CONCATENATE("NG ",TEXT($BN544,"mmm-yyyy")),Curves!$11:$11,0)</f>
        <v>#N/A</v>
      </c>
      <c r="CF544" s="34" t="e">
        <f aca="false">MATCH(CONCATENATE("B ",TEXT($BN544,"mmm-yyyy")),Curves!$11:$11,0)</f>
        <v>#N/A</v>
      </c>
      <c r="CG544" s="34" t="e">
        <f aca="false">MATCH(CONCATENATE("DISC ",TEXT($BN544,"mmm-yyyy")),Curves!$11:$11,0)</f>
        <v>#N/A</v>
      </c>
      <c r="CH544" s="34"/>
      <c r="CI544" s="34" t="e">
        <f aca="false">MATCH(CONCATENATE("NG ",TEXT($BO544,"mmm-yyyy")),Curves!$11:$11,0)</f>
        <v>#N/A</v>
      </c>
      <c r="CJ544" s="34" t="e">
        <f aca="false">MATCH(CONCATENATE("B ",TEXT($BO544,"mmm-yyyy")),Curves!$11:$11,0)</f>
        <v>#N/A</v>
      </c>
      <c r="CK544" s="34" t="e">
        <f aca="false">MATCH(CONCATENATE("DISC ",TEXT($BO544,"mmm-yyyy")),Curves!$11:$11,0)</f>
        <v>#N/A</v>
      </c>
      <c r="CL544" s="34"/>
      <c r="CM544" s="34" t="e">
        <f aca="false">MATCH(CONCATENATE("NG ",TEXT($BP544,"mmm-yyyy")),Curves!$11:$11,0)</f>
        <v>#N/A</v>
      </c>
      <c r="CN544" s="34" t="e">
        <f aca="false">MATCH(CONCATENATE("B ",TEXT($BP544,"mmm-yyyy")),Curves!$11:$11,0)</f>
        <v>#N/A</v>
      </c>
      <c r="CO544" s="34" t="e">
        <f aca="false">MATCH(CONCATENATE("DISC ",TEXT($BP544,"mmm-yyyy")),Curves!$11:$11,0)</f>
        <v>#N/A</v>
      </c>
      <c r="CP544" s="34"/>
      <c r="CQ544" s="34" t="e">
        <f aca="false">MATCH(CONCATENATE("NG ",TEXT($BQ544,"mmm-yyyy")),Curves!$11:$11,0)</f>
        <v>#N/A</v>
      </c>
      <c r="CR544" s="34" t="e">
        <f aca="false">MATCH(CONCATENATE("B ",TEXT($BQ544,"mmm-yyyy")),Curves!$11:$11,0)</f>
        <v>#N/A</v>
      </c>
      <c r="CS544" s="34" t="e">
        <f aca="false">MATCH(CONCATENATE("DISC ",TEXT($BQ544,"mmm-yyyy")),Curves!$11:$11,0)</f>
        <v>#N/A</v>
      </c>
      <c r="CT544" s="34"/>
      <c r="CU544" s="34" t="e">
        <f aca="false">MATCH(CONCATENATE("NG ",TEXT($BR544,"mmm-yyyy")),Curves!$11:$11,0)</f>
        <v>#N/A</v>
      </c>
      <c r="CV544" s="34" t="e">
        <f aca="false">MATCH(CONCATENATE("B ",TEXT($BR544,"mmm-yyyy")),Curves!$11:$11,0)</f>
        <v>#N/A</v>
      </c>
      <c r="CW544" s="34" t="e">
        <f aca="false">MATCH(CONCATENATE("DISC ",TEXT($BR544,"mmm-yyyy")),Curves!$11:$11,0)</f>
        <v>#N/A</v>
      </c>
      <c r="CX544" s="34"/>
      <c r="CY544" s="34" t="e">
        <f aca="false">MATCH(CONCATENATE("NG ",TEXT($BS544,"mmm-yyyy")),Curves!$11:$11,0)</f>
        <v>#N/A</v>
      </c>
      <c r="CZ544" s="34" t="e">
        <f aca="false">MATCH(CONCATENATE("B ",TEXT($BS544,"mmm-yyyy")),Curves!$11:$11,0)</f>
        <v>#N/A</v>
      </c>
      <c r="DA544" s="34" t="e">
        <f aca="false">MATCH(CONCATENATE("DISC ",TEXT($BS544,"mmm-yyyy")),Curves!$11:$11,0)</f>
        <v>#N/A</v>
      </c>
      <c r="DB544" s="34"/>
      <c r="DC544" s="34" t="e">
        <f aca="false">MATCH(CONCATENATE("NG ",TEXT($BT544,"mmm-yyyy")),Curves!$11:$11,0)</f>
        <v>#N/A</v>
      </c>
      <c r="DD544" s="34" t="e">
        <f aca="false">MATCH(CONCATENATE("B ",TEXT($BT544,"mmm-yyyy")),Curves!$11:$11,0)</f>
        <v>#N/A</v>
      </c>
      <c r="DE544" s="34" t="e">
        <f aca="false">MATCH(CONCATENATE("DISC ",TEXT($BT544,"mmm-yyyy")),Curves!$11:$11,0)</f>
        <v>#N/A</v>
      </c>
      <c r="DF544" s="34"/>
      <c r="DG544" s="34" t="e">
        <f aca="false">MATCH(CONCATENATE("NG ",TEXT($BU544,"mmm-yyyy")),Curves!$11:$11,0)</f>
        <v>#N/A</v>
      </c>
      <c r="DH544" s="34" t="e">
        <f aca="false">MATCH(CONCATENATE("B ",TEXT($BU544,"mmm-yyyy")),Curves!$11:$11,0)</f>
        <v>#N/A</v>
      </c>
      <c r="DI544" s="34" t="e">
        <f aca="false">MATCH(CONCATENATE("DISC ",TEXT($BU544,"mmm-yyyy")),Curves!$11:$11,0)</f>
        <v>#N/A</v>
      </c>
      <c r="DK544" s="34" t="e">
        <f aca="false">MATCH(CONCATENATE("NG ",TEXT($BV544,"mmm-yyyy")),Curves!$11:$11,0)</f>
        <v>#N/A</v>
      </c>
      <c r="DL544" s="34" t="e">
        <f aca="false">MATCH(CONCATENATE("B ",TEXT($BV544,"mmm-yyyy")),Curves!$11:$11,0)</f>
        <v>#N/A</v>
      </c>
      <c r="DM544" s="34" t="e">
        <f aca="false">MATCH(CONCATENATE("DISC ",TEXT($BV544,"mmm-yyyy")),Curves!$11:$11,0)</f>
        <v>#N/A</v>
      </c>
      <c r="DO544" s="34" t="e">
        <f aca="false">MATCH(CONCATENATE("NG ",TEXT($BW544,"mmm-yyyy")),Curves!$11:$11,0)</f>
        <v>#N/A</v>
      </c>
      <c r="DP544" s="34" t="e">
        <f aca="false">MATCH(CONCATENATE("B ",TEXT($BW544,"mmm-yyyy")),Curves!$11:$11,0)</f>
        <v>#N/A</v>
      </c>
      <c r="DQ544" s="34" t="e">
        <f aca="false">MATCH(CONCATENATE("DISC ",TEXT($BW544,"mmm-yyyy")),Curves!$11:$11,0)</f>
        <v>#N/A</v>
      </c>
    </row>
    <row r="545" customFormat="false" ht="12.75" hidden="false" customHeight="false" outlineLevel="0" collapsed="false">
      <c r="B545" s="26" t="str">
        <f aca="false">IF(C545&lt;&gt;"",IF(C545&gt;=(WORKDAY(EOMONTH(C545,0)+1,-2)),EOMONTH(EOMONTH(C545,0)+1,0)+1,EOMONTH(C545,0)+1),"")</f>
        <v/>
      </c>
      <c r="C545" s="45" t="str">
        <f aca="false">IF(Curves!C554&lt;&gt;"",Curves!C554,"")</f>
        <v/>
      </c>
      <c r="D545" s="46"/>
      <c r="E545" s="47" t="e">
        <f aca="false">(T545+U545)*V545</f>
        <v>#N/A</v>
      </c>
      <c r="F545" s="47" t="e">
        <f aca="false">(X545+Y545)*Z545</f>
        <v>#N/A</v>
      </c>
      <c r="G545" s="47" t="e">
        <f aca="false">(AB545+AC545)*AD545</f>
        <v>#N/A</v>
      </c>
      <c r="H545" s="47" t="e">
        <f aca="false">(AF545+AG545)*AH545</f>
        <v>#N/A</v>
      </c>
      <c r="I545" s="47" t="e">
        <f aca="false">(AJ545+AK545)*AL545</f>
        <v>#N/A</v>
      </c>
      <c r="J545" s="47" t="e">
        <f aca="false">(AN545+AO545)*AP545</f>
        <v>#N/A</v>
      </c>
      <c r="K545" s="47" t="e">
        <f aca="false">(AR545+AS545)*AT545</f>
        <v>#N/A</v>
      </c>
      <c r="L545" s="47" t="e">
        <f aca="false">(AV545+AW545)*AX545</f>
        <v>#N/A</v>
      </c>
      <c r="M545" s="47" t="e">
        <f aca="false">(AZ545+BA545)*BB545</f>
        <v>#N/A</v>
      </c>
      <c r="N545" s="47" t="e">
        <f aca="false">(BD545+BE545)*BF545</f>
        <v>#N/A</v>
      </c>
      <c r="O545" s="48" t="e">
        <f aca="false">(BH545+BI545)*BJ545</f>
        <v>#N/A</v>
      </c>
      <c r="P545" s="49" t="e">
        <f aca="false">MAX(E545:O545)</f>
        <v>#N/A</v>
      </c>
      <c r="Q545" s="49" t="e">
        <f aca="false">MIN(O545)</f>
        <v>#N/A</v>
      </c>
      <c r="R545" s="50" t="e">
        <f aca="false">P545-Q545</f>
        <v>#N/A</v>
      </c>
      <c r="T545" s="31" t="e">
        <f aca="false">INDEX(Curves!$A$12:$AZ$907,$BZ545,CA545)</f>
        <v>#N/A</v>
      </c>
      <c r="U545" s="31" t="e">
        <f aca="false">INDEX(Curves!$A$12:$AZ$907,$BZ545,CB545)</f>
        <v>#N/A</v>
      </c>
      <c r="V545" s="31" t="e">
        <f aca="false">INDEX(Curves!$A$12:$AZ$907,$BZ545,CC545)</f>
        <v>#N/A</v>
      </c>
      <c r="W545" s="31"/>
      <c r="X545" s="31" t="e">
        <f aca="false">INDEX(Curves!$A$12:$AZ$907,$BZ545,CE545)</f>
        <v>#N/A</v>
      </c>
      <c r="Y545" s="31" t="e">
        <f aca="false">INDEX(Curves!$A$12:$AZ$907,$BZ545,CF545)</f>
        <v>#N/A</v>
      </c>
      <c r="Z545" s="31" t="e">
        <f aca="false">INDEX(Curves!$A$12:$AZ$907,$BZ545,CG545)</f>
        <v>#N/A</v>
      </c>
      <c r="AA545" s="31"/>
      <c r="AB545" s="31" t="e">
        <f aca="false">INDEX(Curves!$A$12:$AZ$907,$BZ545,CI545)</f>
        <v>#N/A</v>
      </c>
      <c r="AC545" s="31" t="e">
        <f aca="false">INDEX(Curves!$A$12:$AZ$907,$BZ545,CJ545)</f>
        <v>#N/A</v>
      </c>
      <c r="AD545" s="31" t="e">
        <f aca="false">INDEX(Curves!$A$12:$AZ$907,$BZ545,CK545)</f>
        <v>#N/A</v>
      </c>
      <c r="AE545" s="31"/>
      <c r="AF545" s="31" t="e">
        <f aca="false">INDEX(Curves!$A$12:$AZ$907,$BZ545,CM545)</f>
        <v>#N/A</v>
      </c>
      <c r="AG545" s="31" t="e">
        <f aca="false">INDEX(Curves!$A$12:$AZ$907,$BZ545,CN545)</f>
        <v>#N/A</v>
      </c>
      <c r="AH545" s="31" t="e">
        <f aca="false">INDEX(Curves!$A$12:$AZ$907,$BZ545,CO545)</f>
        <v>#N/A</v>
      </c>
      <c r="AI545" s="31"/>
      <c r="AJ545" s="31" t="e">
        <f aca="false">INDEX(Curves!$A$12:$AZ$907,$BZ545,CQ545)</f>
        <v>#N/A</v>
      </c>
      <c r="AK545" s="31" t="e">
        <f aca="false">INDEX(Curves!$A$12:$AZ$907,$BZ545,CR545)</f>
        <v>#N/A</v>
      </c>
      <c r="AL545" s="31" t="e">
        <f aca="false">INDEX(Curves!$A$12:$AZ$907,$BZ545,CS545)</f>
        <v>#N/A</v>
      </c>
      <c r="AM545" s="31"/>
      <c r="AN545" s="31" t="e">
        <f aca="false">INDEX(Curves!$A$12:$AZ$907,$BZ545,CU545)</f>
        <v>#N/A</v>
      </c>
      <c r="AO545" s="31" t="e">
        <f aca="false">INDEX(Curves!$A$12:$AZ$907,$BZ545,CV545)</f>
        <v>#N/A</v>
      </c>
      <c r="AP545" s="31" t="e">
        <f aca="false">INDEX(Curves!$A$12:$AZ$907,$BZ545,CW545)</f>
        <v>#N/A</v>
      </c>
      <c r="AQ545" s="31"/>
      <c r="AR545" s="31" t="e">
        <f aca="false">INDEX(Curves!$A$12:$AZ$907,$BZ545,CY545)</f>
        <v>#N/A</v>
      </c>
      <c r="AS545" s="31" t="e">
        <f aca="false">INDEX(Curves!$A$12:$AZ$907,$BZ545,CZ545)</f>
        <v>#N/A</v>
      </c>
      <c r="AT545" s="31" t="e">
        <f aca="false">INDEX(Curves!$A$12:$AZ$907,$BZ545,DA545)</f>
        <v>#N/A</v>
      </c>
      <c r="AU545" s="31"/>
      <c r="AV545" s="31" t="e">
        <f aca="false">INDEX(Curves!$A$12:$AZ$907,$BZ545,DC545)</f>
        <v>#N/A</v>
      </c>
      <c r="AW545" s="31" t="e">
        <f aca="false">INDEX(Curves!$A$12:$AZ$907,$BZ545,DD545)</f>
        <v>#N/A</v>
      </c>
      <c r="AX545" s="31" t="e">
        <f aca="false">INDEX(Curves!$A$12:$AZ$907,$BZ545,DE545)</f>
        <v>#N/A</v>
      </c>
      <c r="AY545" s="31"/>
      <c r="AZ545" s="31" t="e">
        <f aca="false">INDEX(Curves!$A$12:$AZ$907,$BZ545,DG545)</f>
        <v>#N/A</v>
      </c>
      <c r="BA545" s="31" t="e">
        <f aca="false">INDEX(Curves!$A$12:$AZ$907,$BZ545,DH545)</f>
        <v>#N/A</v>
      </c>
      <c r="BB545" s="31" t="e">
        <f aca="false">INDEX(Curves!$A$12:$AZ$907,$BZ545,DI545)</f>
        <v>#N/A</v>
      </c>
      <c r="BC545" s="31"/>
      <c r="BD545" s="31" t="e">
        <f aca="false">INDEX(Curves!$A$12:$AZ$907,$BZ545,DK545)</f>
        <v>#N/A</v>
      </c>
      <c r="BE545" s="31" t="e">
        <f aca="false">INDEX(Curves!$A$12:$AZ$907,$BZ545,DL545)</f>
        <v>#N/A</v>
      </c>
      <c r="BF545" s="31" t="e">
        <f aca="false">INDEX(Curves!$A$12:$AZ$907,$BZ545,DM545)</f>
        <v>#N/A</v>
      </c>
      <c r="BG545" s="31"/>
      <c r="BH545" s="31" t="e">
        <f aca="false">INDEX(Curves!$A$12:$AZ$907,$BZ545,DO545)</f>
        <v>#N/A</v>
      </c>
      <c r="BI545" s="31" t="e">
        <f aca="false">INDEX(Curves!$A$12:$AZ$907,$BZ545,DP545)</f>
        <v>#N/A</v>
      </c>
      <c r="BJ545" s="31" t="e">
        <f aca="false">INDEX(Curves!$A$12:$AZ$907,$BZ545,DQ545)</f>
        <v>#N/A</v>
      </c>
      <c r="BK545" s="0"/>
      <c r="BL545" s="0"/>
      <c r="BT545" s="9"/>
      <c r="BU545" s="9"/>
      <c r="BV545" s="9"/>
      <c r="BZ545" s="34" t="e">
        <f aca="false">MATCH(C545,Curves!$C$12:$C$433,0)</f>
        <v>#N/A</v>
      </c>
      <c r="CA545" s="34" t="e">
        <f aca="false">MATCH(CONCATENATE("NG ",TEXT($BM545,"mmm-yyyy")),Curves!$11:$11,0)</f>
        <v>#N/A</v>
      </c>
      <c r="CB545" s="34" t="e">
        <f aca="false">MATCH(CONCATENATE("B ",TEXT($BM545,"mmm-yyyy")),Curves!$11:$11,0)</f>
        <v>#N/A</v>
      </c>
      <c r="CC545" s="34" t="e">
        <f aca="false">MATCH(CONCATENATE("DISC ",TEXT($BM545,"mmm-yyyy")),Curves!$11:$11,0)</f>
        <v>#N/A</v>
      </c>
      <c r="CD545" s="34"/>
      <c r="CE545" s="34" t="e">
        <f aca="false">MATCH(CONCATENATE("NG ",TEXT($BN545,"mmm-yyyy")),Curves!$11:$11,0)</f>
        <v>#N/A</v>
      </c>
      <c r="CF545" s="34" t="e">
        <f aca="false">MATCH(CONCATENATE("B ",TEXT($BN545,"mmm-yyyy")),Curves!$11:$11,0)</f>
        <v>#N/A</v>
      </c>
      <c r="CG545" s="34" t="e">
        <f aca="false">MATCH(CONCATENATE("DISC ",TEXT($BN545,"mmm-yyyy")),Curves!$11:$11,0)</f>
        <v>#N/A</v>
      </c>
      <c r="CH545" s="34"/>
      <c r="CI545" s="34" t="e">
        <f aca="false">MATCH(CONCATENATE("NG ",TEXT($BO545,"mmm-yyyy")),Curves!$11:$11,0)</f>
        <v>#N/A</v>
      </c>
      <c r="CJ545" s="34" t="e">
        <f aca="false">MATCH(CONCATENATE("B ",TEXT($BO545,"mmm-yyyy")),Curves!$11:$11,0)</f>
        <v>#N/A</v>
      </c>
      <c r="CK545" s="34" t="e">
        <f aca="false">MATCH(CONCATENATE("DISC ",TEXT($BO545,"mmm-yyyy")),Curves!$11:$11,0)</f>
        <v>#N/A</v>
      </c>
      <c r="CL545" s="34"/>
      <c r="CM545" s="34" t="e">
        <f aca="false">MATCH(CONCATENATE("NG ",TEXT($BP545,"mmm-yyyy")),Curves!$11:$11,0)</f>
        <v>#N/A</v>
      </c>
      <c r="CN545" s="34" t="e">
        <f aca="false">MATCH(CONCATENATE("B ",TEXT($BP545,"mmm-yyyy")),Curves!$11:$11,0)</f>
        <v>#N/A</v>
      </c>
      <c r="CO545" s="34" t="e">
        <f aca="false">MATCH(CONCATENATE("DISC ",TEXT($BP545,"mmm-yyyy")),Curves!$11:$11,0)</f>
        <v>#N/A</v>
      </c>
      <c r="CP545" s="34"/>
      <c r="CQ545" s="34" t="e">
        <f aca="false">MATCH(CONCATENATE("NG ",TEXT($BQ545,"mmm-yyyy")),Curves!$11:$11,0)</f>
        <v>#N/A</v>
      </c>
      <c r="CR545" s="34" t="e">
        <f aca="false">MATCH(CONCATENATE("B ",TEXT($BQ545,"mmm-yyyy")),Curves!$11:$11,0)</f>
        <v>#N/A</v>
      </c>
      <c r="CS545" s="34" t="e">
        <f aca="false">MATCH(CONCATENATE("DISC ",TEXT($BQ545,"mmm-yyyy")),Curves!$11:$11,0)</f>
        <v>#N/A</v>
      </c>
      <c r="CT545" s="34"/>
      <c r="CU545" s="34" t="e">
        <f aca="false">MATCH(CONCATENATE("NG ",TEXT($BR545,"mmm-yyyy")),Curves!$11:$11,0)</f>
        <v>#N/A</v>
      </c>
      <c r="CV545" s="34" t="e">
        <f aca="false">MATCH(CONCATENATE("B ",TEXT($BR545,"mmm-yyyy")),Curves!$11:$11,0)</f>
        <v>#N/A</v>
      </c>
      <c r="CW545" s="34" t="e">
        <f aca="false">MATCH(CONCATENATE("DISC ",TEXT($BR545,"mmm-yyyy")),Curves!$11:$11,0)</f>
        <v>#N/A</v>
      </c>
      <c r="CX545" s="34"/>
      <c r="CY545" s="34" t="e">
        <f aca="false">MATCH(CONCATENATE("NG ",TEXT($BS545,"mmm-yyyy")),Curves!$11:$11,0)</f>
        <v>#N/A</v>
      </c>
      <c r="CZ545" s="34" t="e">
        <f aca="false">MATCH(CONCATENATE("B ",TEXT($BS545,"mmm-yyyy")),Curves!$11:$11,0)</f>
        <v>#N/A</v>
      </c>
      <c r="DA545" s="34" t="e">
        <f aca="false">MATCH(CONCATENATE("DISC ",TEXT($BS545,"mmm-yyyy")),Curves!$11:$11,0)</f>
        <v>#N/A</v>
      </c>
      <c r="DB545" s="34"/>
      <c r="DC545" s="34" t="e">
        <f aca="false">MATCH(CONCATENATE("NG ",TEXT($BT545,"mmm-yyyy")),Curves!$11:$11,0)</f>
        <v>#N/A</v>
      </c>
      <c r="DD545" s="34" t="e">
        <f aca="false">MATCH(CONCATENATE("B ",TEXT($BT545,"mmm-yyyy")),Curves!$11:$11,0)</f>
        <v>#N/A</v>
      </c>
      <c r="DE545" s="34" t="e">
        <f aca="false">MATCH(CONCATENATE("DISC ",TEXT($BT545,"mmm-yyyy")),Curves!$11:$11,0)</f>
        <v>#N/A</v>
      </c>
      <c r="DF545" s="34"/>
      <c r="DG545" s="34" t="e">
        <f aca="false">MATCH(CONCATENATE("NG ",TEXT($BU545,"mmm-yyyy")),Curves!$11:$11,0)</f>
        <v>#N/A</v>
      </c>
      <c r="DH545" s="34" t="e">
        <f aca="false">MATCH(CONCATENATE("B ",TEXT($BU545,"mmm-yyyy")),Curves!$11:$11,0)</f>
        <v>#N/A</v>
      </c>
      <c r="DI545" s="34" t="e">
        <f aca="false">MATCH(CONCATENATE("DISC ",TEXT($BU545,"mmm-yyyy")),Curves!$11:$11,0)</f>
        <v>#N/A</v>
      </c>
      <c r="DK545" s="34" t="e">
        <f aca="false">MATCH(CONCATENATE("NG ",TEXT($BV545,"mmm-yyyy")),Curves!$11:$11,0)</f>
        <v>#N/A</v>
      </c>
      <c r="DL545" s="34" t="e">
        <f aca="false">MATCH(CONCATENATE("B ",TEXT($BV545,"mmm-yyyy")),Curves!$11:$11,0)</f>
        <v>#N/A</v>
      </c>
      <c r="DM545" s="34" t="e">
        <f aca="false">MATCH(CONCATENATE("DISC ",TEXT($BV545,"mmm-yyyy")),Curves!$11:$11,0)</f>
        <v>#N/A</v>
      </c>
      <c r="DO545" s="34" t="e">
        <f aca="false">MATCH(CONCATENATE("NG ",TEXT($BW545,"mmm-yyyy")),Curves!$11:$11,0)</f>
        <v>#N/A</v>
      </c>
      <c r="DP545" s="34" t="e">
        <f aca="false">MATCH(CONCATENATE("B ",TEXT($BW545,"mmm-yyyy")),Curves!$11:$11,0)</f>
        <v>#N/A</v>
      </c>
      <c r="DQ545" s="34" t="e">
        <f aca="false">MATCH(CONCATENATE("DISC ",TEXT($BW545,"mmm-yyyy")),Curves!$11:$11,0)</f>
        <v>#N/A</v>
      </c>
    </row>
    <row r="546" customFormat="false" ht="12.75" hidden="false" customHeight="false" outlineLevel="0" collapsed="false">
      <c r="B546" s="26" t="str">
        <f aca="false">IF(C546&lt;&gt;"",IF(C546&gt;=(WORKDAY(EOMONTH(C546,0)+1,-2)),EOMONTH(EOMONTH(C546,0)+1,0)+1,EOMONTH(C546,0)+1),"")</f>
        <v/>
      </c>
      <c r="C546" s="45" t="str">
        <f aca="false">IF(Curves!C555&lt;&gt;"",Curves!C555,"")</f>
        <v/>
      </c>
      <c r="D546" s="46"/>
      <c r="E546" s="47" t="e">
        <f aca="false">(T546+U546)*V546</f>
        <v>#N/A</v>
      </c>
      <c r="F546" s="47" t="e">
        <f aca="false">(X546+Y546)*Z546</f>
        <v>#N/A</v>
      </c>
      <c r="G546" s="47" t="e">
        <f aca="false">(AB546+AC546)*AD546</f>
        <v>#N/A</v>
      </c>
      <c r="H546" s="47" t="e">
        <f aca="false">(AF546+AG546)*AH546</f>
        <v>#N/A</v>
      </c>
      <c r="I546" s="47" t="e">
        <f aca="false">(AJ546+AK546)*AL546</f>
        <v>#N/A</v>
      </c>
      <c r="J546" s="47" t="e">
        <f aca="false">(AN546+AO546)*AP546</f>
        <v>#N/A</v>
      </c>
      <c r="K546" s="47" t="e">
        <f aca="false">(AR546+AS546)*AT546</f>
        <v>#N/A</v>
      </c>
      <c r="L546" s="47" t="e">
        <f aca="false">(AV546+AW546)*AX546</f>
        <v>#N/A</v>
      </c>
      <c r="M546" s="47" t="e">
        <f aca="false">(AZ546+BA546)*BB546</f>
        <v>#N/A</v>
      </c>
      <c r="N546" s="47" t="e">
        <f aca="false">(BD546+BE546)*BF546</f>
        <v>#N/A</v>
      </c>
      <c r="O546" s="48" t="e">
        <f aca="false">(BH546+BI546)*BJ546</f>
        <v>#N/A</v>
      </c>
      <c r="P546" s="49" t="e">
        <f aca="false">MAX(E546:O546)</f>
        <v>#N/A</v>
      </c>
      <c r="Q546" s="49" t="e">
        <f aca="false">MIN(O546)</f>
        <v>#N/A</v>
      </c>
      <c r="R546" s="50" t="e">
        <f aca="false">P546-Q546</f>
        <v>#N/A</v>
      </c>
      <c r="T546" s="31" t="e">
        <f aca="false">INDEX(Curves!$A$12:$AZ$907,$BZ546,CA546)</f>
        <v>#N/A</v>
      </c>
      <c r="U546" s="31" t="e">
        <f aca="false">INDEX(Curves!$A$12:$AZ$907,$BZ546,CB546)</f>
        <v>#N/A</v>
      </c>
      <c r="V546" s="31" t="e">
        <f aca="false">INDEX(Curves!$A$12:$AZ$907,$BZ546,CC546)</f>
        <v>#N/A</v>
      </c>
      <c r="W546" s="31"/>
      <c r="X546" s="31" t="e">
        <f aca="false">INDEX(Curves!$A$12:$AZ$907,$BZ546,CE546)</f>
        <v>#N/A</v>
      </c>
      <c r="Y546" s="31" t="e">
        <f aca="false">INDEX(Curves!$A$12:$AZ$907,$BZ546,CF546)</f>
        <v>#N/A</v>
      </c>
      <c r="Z546" s="31" t="e">
        <f aca="false">INDEX(Curves!$A$12:$AZ$907,$BZ546,CG546)</f>
        <v>#N/A</v>
      </c>
      <c r="AA546" s="31"/>
      <c r="AB546" s="31" t="e">
        <f aca="false">INDEX(Curves!$A$12:$AZ$907,$BZ546,CI546)</f>
        <v>#N/A</v>
      </c>
      <c r="AC546" s="31" t="e">
        <f aca="false">INDEX(Curves!$A$12:$AZ$907,$BZ546,CJ546)</f>
        <v>#N/A</v>
      </c>
      <c r="AD546" s="31" t="e">
        <f aca="false">INDEX(Curves!$A$12:$AZ$907,$BZ546,CK546)</f>
        <v>#N/A</v>
      </c>
      <c r="AE546" s="31"/>
      <c r="AF546" s="31" t="e">
        <f aca="false">INDEX(Curves!$A$12:$AZ$907,$BZ546,CM546)</f>
        <v>#N/A</v>
      </c>
      <c r="AG546" s="31" t="e">
        <f aca="false">INDEX(Curves!$A$12:$AZ$907,$BZ546,CN546)</f>
        <v>#N/A</v>
      </c>
      <c r="AH546" s="31" t="e">
        <f aca="false">INDEX(Curves!$A$12:$AZ$907,$BZ546,CO546)</f>
        <v>#N/A</v>
      </c>
      <c r="AI546" s="31"/>
      <c r="AJ546" s="31" t="e">
        <f aca="false">INDEX(Curves!$A$12:$AZ$907,$BZ546,CQ546)</f>
        <v>#N/A</v>
      </c>
      <c r="AK546" s="31" t="e">
        <f aca="false">INDEX(Curves!$A$12:$AZ$907,$BZ546,CR546)</f>
        <v>#N/A</v>
      </c>
      <c r="AL546" s="31" t="e">
        <f aca="false">INDEX(Curves!$A$12:$AZ$907,$BZ546,CS546)</f>
        <v>#N/A</v>
      </c>
      <c r="AM546" s="31"/>
      <c r="AN546" s="31" t="e">
        <f aca="false">INDEX(Curves!$A$12:$AZ$907,$BZ546,CU546)</f>
        <v>#N/A</v>
      </c>
      <c r="AO546" s="31" t="e">
        <f aca="false">INDEX(Curves!$A$12:$AZ$907,$BZ546,CV546)</f>
        <v>#N/A</v>
      </c>
      <c r="AP546" s="31" t="e">
        <f aca="false">INDEX(Curves!$A$12:$AZ$907,$BZ546,CW546)</f>
        <v>#N/A</v>
      </c>
      <c r="AQ546" s="31"/>
      <c r="AR546" s="31" t="e">
        <f aca="false">INDEX(Curves!$A$12:$AZ$907,$BZ546,CY546)</f>
        <v>#N/A</v>
      </c>
      <c r="AS546" s="31" t="e">
        <f aca="false">INDEX(Curves!$A$12:$AZ$907,$BZ546,CZ546)</f>
        <v>#N/A</v>
      </c>
      <c r="AT546" s="31" t="e">
        <f aca="false">INDEX(Curves!$A$12:$AZ$907,$BZ546,DA546)</f>
        <v>#N/A</v>
      </c>
      <c r="AU546" s="31"/>
      <c r="AV546" s="31" t="e">
        <f aca="false">INDEX(Curves!$A$12:$AZ$907,$BZ546,DC546)</f>
        <v>#N/A</v>
      </c>
      <c r="AW546" s="31" t="e">
        <f aca="false">INDEX(Curves!$A$12:$AZ$907,$BZ546,DD546)</f>
        <v>#N/A</v>
      </c>
      <c r="AX546" s="31" t="e">
        <f aca="false">INDEX(Curves!$A$12:$AZ$907,$BZ546,DE546)</f>
        <v>#N/A</v>
      </c>
      <c r="AY546" s="31"/>
      <c r="AZ546" s="31" t="e">
        <f aca="false">INDEX(Curves!$A$12:$AZ$907,$BZ546,DG546)</f>
        <v>#N/A</v>
      </c>
      <c r="BA546" s="31" t="e">
        <f aca="false">INDEX(Curves!$A$12:$AZ$907,$BZ546,DH546)</f>
        <v>#N/A</v>
      </c>
      <c r="BB546" s="31" t="e">
        <f aca="false">INDEX(Curves!$A$12:$AZ$907,$BZ546,DI546)</f>
        <v>#N/A</v>
      </c>
      <c r="BC546" s="31"/>
      <c r="BD546" s="31" t="e">
        <f aca="false">INDEX(Curves!$A$12:$AZ$907,$BZ546,DK546)</f>
        <v>#N/A</v>
      </c>
      <c r="BE546" s="31" t="e">
        <f aca="false">INDEX(Curves!$A$12:$AZ$907,$BZ546,DL546)</f>
        <v>#N/A</v>
      </c>
      <c r="BF546" s="31" t="e">
        <f aca="false">INDEX(Curves!$A$12:$AZ$907,$BZ546,DM546)</f>
        <v>#N/A</v>
      </c>
      <c r="BG546" s="31"/>
      <c r="BH546" s="31" t="e">
        <f aca="false">INDEX(Curves!$A$12:$AZ$907,$BZ546,DO546)</f>
        <v>#N/A</v>
      </c>
      <c r="BI546" s="31" t="e">
        <f aca="false">INDEX(Curves!$A$12:$AZ$907,$BZ546,DP546)</f>
        <v>#N/A</v>
      </c>
      <c r="BJ546" s="31" t="e">
        <f aca="false">INDEX(Curves!$A$12:$AZ$907,$BZ546,DQ546)</f>
        <v>#N/A</v>
      </c>
      <c r="BK546" s="0"/>
      <c r="BL546" s="0"/>
      <c r="BT546" s="9"/>
      <c r="BU546" s="9"/>
      <c r="BV546" s="9"/>
      <c r="BZ546" s="34" t="e">
        <f aca="false">MATCH(C546,Curves!$C$12:$C$433,0)</f>
        <v>#N/A</v>
      </c>
      <c r="CA546" s="34" t="e">
        <f aca="false">MATCH(CONCATENATE("NG ",TEXT($BM546,"mmm-yyyy")),Curves!$11:$11,0)</f>
        <v>#N/A</v>
      </c>
      <c r="CB546" s="34" t="e">
        <f aca="false">MATCH(CONCATENATE("B ",TEXT($BM546,"mmm-yyyy")),Curves!$11:$11,0)</f>
        <v>#N/A</v>
      </c>
      <c r="CC546" s="34" t="e">
        <f aca="false">MATCH(CONCATENATE("DISC ",TEXT($BM546,"mmm-yyyy")),Curves!$11:$11,0)</f>
        <v>#N/A</v>
      </c>
      <c r="CD546" s="34"/>
      <c r="CE546" s="34" t="e">
        <f aca="false">MATCH(CONCATENATE("NG ",TEXT($BN546,"mmm-yyyy")),Curves!$11:$11,0)</f>
        <v>#N/A</v>
      </c>
      <c r="CF546" s="34" t="e">
        <f aca="false">MATCH(CONCATENATE("B ",TEXT($BN546,"mmm-yyyy")),Curves!$11:$11,0)</f>
        <v>#N/A</v>
      </c>
      <c r="CG546" s="34" t="e">
        <f aca="false">MATCH(CONCATENATE("DISC ",TEXT($BN546,"mmm-yyyy")),Curves!$11:$11,0)</f>
        <v>#N/A</v>
      </c>
      <c r="CH546" s="34"/>
      <c r="CI546" s="34" t="e">
        <f aca="false">MATCH(CONCATENATE("NG ",TEXT($BO546,"mmm-yyyy")),Curves!$11:$11,0)</f>
        <v>#N/A</v>
      </c>
      <c r="CJ546" s="34" t="e">
        <f aca="false">MATCH(CONCATENATE("B ",TEXT($BO546,"mmm-yyyy")),Curves!$11:$11,0)</f>
        <v>#N/A</v>
      </c>
      <c r="CK546" s="34" t="e">
        <f aca="false">MATCH(CONCATENATE("DISC ",TEXT($BO546,"mmm-yyyy")),Curves!$11:$11,0)</f>
        <v>#N/A</v>
      </c>
      <c r="CL546" s="34"/>
      <c r="CM546" s="34" t="e">
        <f aca="false">MATCH(CONCATENATE("NG ",TEXT($BP546,"mmm-yyyy")),Curves!$11:$11,0)</f>
        <v>#N/A</v>
      </c>
      <c r="CN546" s="34" t="e">
        <f aca="false">MATCH(CONCATENATE("B ",TEXT($BP546,"mmm-yyyy")),Curves!$11:$11,0)</f>
        <v>#N/A</v>
      </c>
      <c r="CO546" s="34" t="e">
        <f aca="false">MATCH(CONCATENATE("DISC ",TEXT($BP546,"mmm-yyyy")),Curves!$11:$11,0)</f>
        <v>#N/A</v>
      </c>
      <c r="CP546" s="34"/>
      <c r="CQ546" s="34" t="e">
        <f aca="false">MATCH(CONCATENATE("NG ",TEXT($BQ546,"mmm-yyyy")),Curves!$11:$11,0)</f>
        <v>#N/A</v>
      </c>
      <c r="CR546" s="34" t="e">
        <f aca="false">MATCH(CONCATENATE("B ",TEXT($BQ546,"mmm-yyyy")),Curves!$11:$11,0)</f>
        <v>#N/A</v>
      </c>
      <c r="CS546" s="34" t="e">
        <f aca="false">MATCH(CONCATENATE("DISC ",TEXT($BQ546,"mmm-yyyy")),Curves!$11:$11,0)</f>
        <v>#N/A</v>
      </c>
      <c r="CT546" s="34"/>
      <c r="CU546" s="34" t="e">
        <f aca="false">MATCH(CONCATENATE("NG ",TEXT($BR546,"mmm-yyyy")),Curves!$11:$11,0)</f>
        <v>#N/A</v>
      </c>
      <c r="CV546" s="34" t="e">
        <f aca="false">MATCH(CONCATENATE("B ",TEXT($BR546,"mmm-yyyy")),Curves!$11:$11,0)</f>
        <v>#N/A</v>
      </c>
      <c r="CW546" s="34" t="e">
        <f aca="false">MATCH(CONCATENATE("DISC ",TEXT($BR546,"mmm-yyyy")),Curves!$11:$11,0)</f>
        <v>#N/A</v>
      </c>
      <c r="CX546" s="34"/>
      <c r="CY546" s="34" t="e">
        <f aca="false">MATCH(CONCATENATE("NG ",TEXT($BS546,"mmm-yyyy")),Curves!$11:$11,0)</f>
        <v>#N/A</v>
      </c>
      <c r="CZ546" s="34" t="e">
        <f aca="false">MATCH(CONCATENATE("B ",TEXT($BS546,"mmm-yyyy")),Curves!$11:$11,0)</f>
        <v>#N/A</v>
      </c>
      <c r="DA546" s="34" t="e">
        <f aca="false">MATCH(CONCATENATE("DISC ",TEXT($BS546,"mmm-yyyy")),Curves!$11:$11,0)</f>
        <v>#N/A</v>
      </c>
      <c r="DB546" s="34"/>
      <c r="DC546" s="34" t="e">
        <f aca="false">MATCH(CONCATENATE("NG ",TEXT($BT546,"mmm-yyyy")),Curves!$11:$11,0)</f>
        <v>#N/A</v>
      </c>
      <c r="DD546" s="34" t="e">
        <f aca="false">MATCH(CONCATENATE("B ",TEXT($BT546,"mmm-yyyy")),Curves!$11:$11,0)</f>
        <v>#N/A</v>
      </c>
      <c r="DE546" s="34" t="e">
        <f aca="false">MATCH(CONCATENATE("DISC ",TEXT($BT546,"mmm-yyyy")),Curves!$11:$11,0)</f>
        <v>#N/A</v>
      </c>
      <c r="DF546" s="34"/>
      <c r="DG546" s="34" t="e">
        <f aca="false">MATCH(CONCATENATE("NG ",TEXT($BU546,"mmm-yyyy")),Curves!$11:$11,0)</f>
        <v>#N/A</v>
      </c>
      <c r="DH546" s="34" t="e">
        <f aca="false">MATCH(CONCATENATE("B ",TEXT($BU546,"mmm-yyyy")),Curves!$11:$11,0)</f>
        <v>#N/A</v>
      </c>
      <c r="DI546" s="34" t="e">
        <f aca="false">MATCH(CONCATENATE("DISC ",TEXT($BU546,"mmm-yyyy")),Curves!$11:$11,0)</f>
        <v>#N/A</v>
      </c>
      <c r="DK546" s="34" t="e">
        <f aca="false">MATCH(CONCATENATE("NG ",TEXT($BV546,"mmm-yyyy")),Curves!$11:$11,0)</f>
        <v>#N/A</v>
      </c>
      <c r="DL546" s="34" t="e">
        <f aca="false">MATCH(CONCATENATE("B ",TEXT($BV546,"mmm-yyyy")),Curves!$11:$11,0)</f>
        <v>#N/A</v>
      </c>
      <c r="DM546" s="34" t="e">
        <f aca="false">MATCH(CONCATENATE("DISC ",TEXT($BV546,"mmm-yyyy")),Curves!$11:$11,0)</f>
        <v>#N/A</v>
      </c>
      <c r="DO546" s="34" t="e">
        <f aca="false">MATCH(CONCATENATE("NG ",TEXT($BW546,"mmm-yyyy")),Curves!$11:$11,0)</f>
        <v>#N/A</v>
      </c>
      <c r="DP546" s="34" t="e">
        <f aca="false">MATCH(CONCATENATE("B ",TEXT($BW546,"mmm-yyyy")),Curves!$11:$11,0)</f>
        <v>#N/A</v>
      </c>
      <c r="DQ546" s="34" t="e">
        <f aca="false">MATCH(CONCATENATE("DISC ",TEXT($BW546,"mmm-yyyy")),Curves!$11:$11,0)</f>
        <v>#N/A</v>
      </c>
    </row>
    <row r="547" customFormat="false" ht="12.75" hidden="false" customHeight="false" outlineLevel="0" collapsed="false">
      <c r="B547" s="26" t="str">
        <f aca="false">IF(C547&lt;&gt;"",IF(C547&gt;=(WORKDAY(EOMONTH(C547,0)+1,-2)),EOMONTH(EOMONTH(C547,0)+1,0)+1,EOMONTH(C547,0)+1),"")</f>
        <v/>
      </c>
      <c r="C547" s="45" t="str">
        <f aca="false">IF(Curves!C556&lt;&gt;"",Curves!C556,"")</f>
        <v/>
      </c>
      <c r="D547" s="46"/>
      <c r="E547" s="47" t="e">
        <f aca="false">(T547+U547)*V547</f>
        <v>#N/A</v>
      </c>
      <c r="F547" s="47" t="e">
        <f aca="false">(X547+Y547)*Z547</f>
        <v>#N/A</v>
      </c>
      <c r="G547" s="47" t="e">
        <f aca="false">(AB547+AC547)*AD547</f>
        <v>#N/A</v>
      </c>
      <c r="H547" s="47" t="e">
        <f aca="false">(AF547+AG547)*AH547</f>
        <v>#N/A</v>
      </c>
      <c r="I547" s="47" t="e">
        <f aca="false">(AJ547+AK547)*AL547</f>
        <v>#N/A</v>
      </c>
      <c r="J547" s="47" t="e">
        <f aca="false">(AN547+AO547)*AP547</f>
        <v>#N/A</v>
      </c>
      <c r="K547" s="47" t="e">
        <f aca="false">(AR547+AS547)*AT547</f>
        <v>#N/A</v>
      </c>
      <c r="L547" s="47" t="e">
        <f aca="false">(AV547+AW547)*AX547</f>
        <v>#N/A</v>
      </c>
      <c r="M547" s="47" t="e">
        <f aca="false">(AZ547+BA547)*BB547</f>
        <v>#N/A</v>
      </c>
      <c r="N547" s="47" t="e">
        <f aca="false">(BD547+BE547)*BF547</f>
        <v>#N/A</v>
      </c>
      <c r="O547" s="48" t="e">
        <f aca="false">(BH547+BI547)*BJ547</f>
        <v>#N/A</v>
      </c>
      <c r="P547" s="49" t="e">
        <f aca="false">MAX(E547:O547)</f>
        <v>#N/A</v>
      </c>
      <c r="Q547" s="49" t="e">
        <f aca="false">MIN(O547)</f>
        <v>#N/A</v>
      </c>
      <c r="R547" s="50" t="e">
        <f aca="false">P547-Q547</f>
        <v>#N/A</v>
      </c>
      <c r="T547" s="31" t="e">
        <f aca="false">INDEX(Curves!$A$12:$AZ$907,$BZ547,CA547)</f>
        <v>#N/A</v>
      </c>
      <c r="U547" s="31" t="e">
        <f aca="false">INDEX(Curves!$A$12:$AZ$907,$BZ547,CB547)</f>
        <v>#N/A</v>
      </c>
      <c r="V547" s="31" t="e">
        <f aca="false">INDEX(Curves!$A$12:$AZ$907,$BZ547,CC547)</f>
        <v>#N/A</v>
      </c>
      <c r="W547" s="31"/>
      <c r="X547" s="31" t="e">
        <f aca="false">INDEX(Curves!$A$12:$AZ$907,$BZ547,CE547)</f>
        <v>#N/A</v>
      </c>
      <c r="Y547" s="31" t="e">
        <f aca="false">INDEX(Curves!$A$12:$AZ$907,$BZ547,CF547)</f>
        <v>#N/A</v>
      </c>
      <c r="Z547" s="31" t="e">
        <f aca="false">INDEX(Curves!$A$12:$AZ$907,$BZ547,CG547)</f>
        <v>#N/A</v>
      </c>
      <c r="AA547" s="31"/>
      <c r="AB547" s="31" t="e">
        <f aca="false">INDEX(Curves!$A$12:$AZ$907,$BZ547,CI547)</f>
        <v>#N/A</v>
      </c>
      <c r="AC547" s="31" t="e">
        <f aca="false">INDEX(Curves!$A$12:$AZ$907,$BZ547,CJ547)</f>
        <v>#N/A</v>
      </c>
      <c r="AD547" s="31" t="e">
        <f aca="false">INDEX(Curves!$A$12:$AZ$907,$BZ547,CK547)</f>
        <v>#N/A</v>
      </c>
      <c r="AE547" s="31"/>
      <c r="AF547" s="31" t="e">
        <f aca="false">INDEX(Curves!$A$12:$AZ$907,$BZ547,CM547)</f>
        <v>#N/A</v>
      </c>
      <c r="AG547" s="31" t="e">
        <f aca="false">INDEX(Curves!$A$12:$AZ$907,$BZ547,CN547)</f>
        <v>#N/A</v>
      </c>
      <c r="AH547" s="31" t="e">
        <f aca="false">INDEX(Curves!$A$12:$AZ$907,$BZ547,CO547)</f>
        <v>#N/A</v>
      </c>
      <c r="AI547" s="31"/>
      <c r="AJ547" s="31" t="e">
        <f aca="false">INDEX(Curves!$A$12:$AZ$907,$BZ547,CQ547)</f>
        <v>#N/A</v>
      </c>
      <c r="AK547" s="31" t="e">
        <f aca="false">INDEX(Curves!$A$12:$AZ$907,$BZ547,CR547)</f>
        <v>#N/A</v>
      </c>
      <c r="AL547" s="31" t="e">
        <f aca="false">INDEX(Curves!$A$12:$AZ$907,$BZ547,CS547)</f>
        <v>#N/A</v>
      </c>
      <c r="AM547" s="31"/>
      <c r="AN547" s="31" t="e">
        <f aca="false">INDEX(Curves!$A$12:$AZ$907,$BZ547,CU547)</f>
        <v>#N/A</v>
      </c>
      <c r="AO547" s="31" t="e">
        <f aca="false">INDEX(Curves!$A$12:$AZ$907,$BZ547,CV547)</f>
        <v>#N/A</v>
      </c>
      <c r="AP547" s="31" t="e">
        <f aca="false">INDEX(Curves!$A$12:$AZ$907,$BZ547,CW547)</f>
        <v>#N/A</v>
      </c>
      <c r="AQ547" s="31"/>
      <c r="AR547" s="31" t="e">
        <f aca="false">INDEX(Curves!$A$12:$AZ$907,$BZ547,CY547)</f>
        <v>#N/A</v>
      </c>
      <c r="AS547" s="31" t="e">
        <f aca="false">INDEX(Curves!$A$12:$AZ$907,$BZ547,CZ547)</f>
        <v>#N/A</v>
      </c>
      <c r="AT547" s="31" t="e">
        <f aca="false">INDEX(Curves!$A$12:$AZ$907,$BZ547,DA547)</f>
        <v>#N/A</v>
      </c>
      <c r="AU547" s="31"/>
      <c r="AV547" s="31" t="e">
        <f aca="false">INDEX(Curves!$A$12:$AZ$907,$BZ547,DC547)</f>
        <v>#N/A</v>
      </c>
      <c r="AW547" s="31" t="e">
        <f aca="false">INDEX(Curves!$A$12:$AZ$907,$BZ547,DD547)</f>
        <v>#N/A</v>
      </c>
      <c r="AX547" s="31" t="e">
        <f aca="false">INDEX(Curves!$A$12:$AZ$907,$BZ547,DE547)</f>
        <v>#N/A</v>
      </c>
      <c r="AY547" s="31"/>
      <c r="AZ547" s="31" t="e">
        <f aca="false">INDEX(Curves!$A$12:$AZ$907,$BZ547,DG547)</f>
        <v>#N/A</v>
      </c>
      <c r="BA547" s="31" t="e">
        <f aca="false">INDEX(Curves!$A$12:$AZ$907,$BZ547,DH547)</f>
        <v>#N/A</v>
      </c>
      <c r="BB547" s="31" t="e">
        <f aca="false">INDEX(Curves!$A$12:$AZ$907,$BZ547,DI547)</f>
        <v>#N/A</v>
      </c>
      <c r="BC547" s="31"/>
      <c r="BD547" s="31" t="e">
        <f aca="false">INDEX(Curves!$A$12:$AZ$907,$BZ547,DK547)</f>
        <v>#N/A</v>
      </c>
      <c r="BE547" s="31" t="e">
        <f aca="false">INDEX(Curves!$A$12:$AZ$907,$BZ547,DL547)</f>
        <v>#N/A</v>
      </c>
      <c r="BF547" s="31" t="e">
        <f aca="false">INDEX(Curves!$A$12:$AZ$907,$BZ547,DM547)</f>
        <v>#N/A</v>
      </c>
      <c r="BG547" s="31"/>
      <c r="BH547" s="31" t="e">
        <f aca="false">INDEX(Curves!$A$12:$AZ$907,$BZ547,DO547)</f>
        <v>#N/A</v>
      </c>
      <c r="BI547" s="31" t="e">
        <f aca="false">INDEX(Curves!$A$12:$AZ$907,$BZ547,DP547)</f>
        <v>#N/A</v>
      </c>
      <c r="BJ547" s="31" t="e">
        <f aca="false">INDEX(Curves!$A$12:$AZ$907,$BZ547,DQ547)</f>
        <v>#N/A</v>
      </c>
      <c r="BK547" s="0"/>
      <c r="BL547" s="0"/>
      <c r="BT547" s="9"/>
      <c r="BU547" s="9"/>
      <c r="BV547" s="9"/>
      <c r="BZ547" s="34" t="e">
        <f aca="false">MATCH(C547,Curves!$C$12:$C$433,0)</f>
        <v>#N/A</v>
      </c>
      <c r="CA547" s="34" t="e">
        <f aca="false">MATCH(CONCATENATE("NG ",TEXT($BM547,"mmm-yyyy")),Curves!$11:$11,0)</f>
        <v>#N/A</v>
      </c>
      <c r="CB547" s="34" t="e">
        <f aca="false">MATCH(CONCATENATE("B ",TEXT($BM547,"mmm-yyyy")),Curves!$11:$11,0)</f>
        <v>#N/A</v>
      </c>
      <c r="CC547" s="34" t="e">
        <f aca="false">MATCH(CONCATENATE("DISC ",TEXT($BM547,"mmm-yyyy")),Curves!$11:$11,0)</f>
        <v>#N/A</v>
      </c>
      <c r="CD547" s="34"/>
      <c r="CE547" s="34" t="e">
        <f aca="false">MATCH(CONCATENATE("NG ",TEXT($BN547,"mmm-yyyy")),Curves!$11:$11,0)</f>
        <v>#N/A</v>
      </c>
      <c r="CF547" s="34" t="e">
        <f aca="false">MATCH(CONCATENATE("B ",TEXT($BN547,"mmm-yyyy")),Curves!$11:$11,0)</f>
        <v>#N/A</v>
      </c>
      <c r="CG547" s="34" t="e">
        <f aca="false">MATCH(CONCATENATE("DISC ",TEXT($BN547,"mmm-yyyy")),Curves!$11:$11,0)</f>
        <v>#N/A</v>
      </c>
      <c r="CH547" s="34"/>
      <c r="CI547" s="34" t="e">
        <f aca="false">MATCH(CONCATENATE("NG ",TEXT($BO547,"mmm-yyyy")),Curves!$11:$11,0)</f>
        <v>#N/A</v>
      </c>
      <c r="CJ547" s="34" t="e">
        <f aca="false">MATCH(CONCATENATE("B ",TEXT($BO547,"mmm-yyyy")),Curves!$11:$11,0)</f>
        <v>#N/A</v>
      </c>
      <c r="CK547" s="34" t="e">
        <f aca="false">MATCH(CONCATENATE("DISC ",TEXT($BO547,"mmm-yyyy")),Curves!$11:$11,0)</f>
        <v>#N/A</v>
      </c>
      <c r="CL547" s="34"/>
      <c r="CM547" s="34" t="e">
        <f aca="false">MATCH(CONCATENATE("NG ",TEXT($BP547,"mmm-yyyy")),Curves!$11:$11,0)</f>
        <v>#N/A</v>
      </c>
      <c r="CN547" s="34" t="e">
        <f aca="false">MATCH(CONCATENATE("B ",TEXT($BP547,"mmm-yyyy")),Curves!$11:$11,0)</f>
        <v>#N/A</v>
      </c>
      <c r="CO547" s="34" t="e">
        <f aca="false">MATCH(CONCATENATE("DISC ",TEXT($BP547,"mmm-yyyy")),Curves!$11:$11,0)</f>
        <v>#N/A</v>
      </c>
      <c r="CP547" s="34"/>
      <c r="CQ547" s="34" t="e">
        <f aca="false">MATCH(CONCATENATE("NG ",TEXT($BQ547,"mmm-yyyy")),Curves!$11:$11,0)</f>
        <v>#N/A</v>
      </c>
      <c r="CR547" s="34" t="e">
        <f aca="false">MATCH(CONCATENATE("B ",TEXT($BQ547,"mmm-yyyy")),Curves!$11:$11,0)</f>
        <v>#N/A</v>
      </c>
      <c r="CS547" s="34" t="e">
        <f aca="false">MATCH(CONCATENATE("DISC ",TEXT($BQ547,"mmm-yyyy")),Curves!$11:$11,0)</f>
        <v>#N/A</v>
      </c>
      <c r="CT547" s="34"/>
      <c r="CU547" s="34" t="e">
        <f aca="false">MATCH(CONCATENATE("NG ",TEXT($BR547,"mmm-yyyy")),Curves!$11:$11,0)</f>
        <v>#N/A</v>
      </c>
      <c r="CV547" s="34" t="e">
        <f aca="false">MATCH(CONCATENATE("B ",TEXT($BR547,"mmm-yyyy")),Curves!$11:$11,0)</f>
        <v>#N/A</v>
      </c>
      <c r="CW547" s="34" t="e">
        <f aca="false">MATCH(CONCATENATE("DISC ",TEXT($BR547,"mmm-yyyy")),Curves!$11:$11,0)</f>
        <v>#N/A</v>
      </c>
      <c r="CX547" s="34"/>
      <c r="CY547" s="34" t="e">
        <f aca="false">MATCH(CONCATENATE("NG ",TEXT($BS547,"mmm-yyyy")),Curves!$11:$11,0)</f>
        <v>#N/A</v>
      </c>
      <c r="CZ547" s="34" t="e">
        <f aca="false">MATCH(CONCATENATE("B ",TEXT($BS547,"mmm-yyyy")),Curves!$11:$11,0)</f>
        <v>#N/A</v>
      </c>
      <c r="DA547" s="34" t="e">
        <f aca="false">MATCH(CONCATENATE("DISC ",TEXT($BS547,"mmm-yyyy")),Curves!$11:$11,0)</f>
        <v>#N/A</v>
      </c>
      <c r="DB547" s="34"/>
      <c r="DC547" s="34" t="e">
        <f aca="false">MATCH(CONCATENATE("NG ",TEXT($BT547,"mmm-yyyy")),Curves!$11:$11,0)</f>
        <v>#N/A</v>
      </c>
      <c r="DD547" s="34" t="e">
        <f aca="false">MATCH(CONCATENATE("B ",TEXT($BT547,"mmm-yyyy")),Curves!$11:$11,0)</f>
        <v>#N/A</v>
      </c>
      <c r="DE547" s="34" t="e">
        <f aca="false">MATCH(CONCATENATE("DISC ",TEXT($BT547,"mmm-yyyy")),Curves!$11:$11,0)</f>
        <v>#N/A</v>
      </c>
      <c r="DF547" s="34"/>
      <c r="DG547" s="34" t="e">
        <f aca="false">MATCH(CONCATENATE("NG ",TEXT($BU547,"mmm-yyyy")),Curves!$11:$11,0)</f>
        <v>#N/A</v>
      </c>
      <c r="DH547" s="34" t="e">
        <f aca="false">MATCH(CONCATENATE("B ",TEXT($BU547,"mmm-yyyy")),Curves!$11:$11,0)</f>
        <v>#N/A</v>
      </c>
      <c r="DI547" s="34" t="e">
        <f aca="false">MATCH(CONCATENATE("DISC ",TEXT($BU547,"mmm-yyyy")),Curves!$11:$11,0)</f>
        <v>#N/A</v>
      </c>
      <c r="DK547" s="34" t="e">
        <f aca="false">MATCH(CONCATENATE("NG ",TEXT($BV547,"mmm-yyyy")),Curves!$11:$11,0)</f>
        <v>#N/A</v>
      </c>
      <c r="DL547" s="34" t="e">
        <f aca="false">MATCH(CONCATENATE("B ",TEXT($BV547,"mmm-yyyy")),Curves!$11:$11,0)</f>
        <v>#N/A</v>
      </c>
      <c r="DM547" s="34" t="e">
        <f aca="false">MATCH(CONCATENATE("DISC ",TEXT($BV547,"mmm-yyyy")),Curves!$11:$11,0)</f>
        <v>#N/A</v>
      </c>
      <c r="DO547" s="34" t="e">
        <f aca="false">MATCH(CONCATENATE("NG ",TEXT($BW547,"mmm-yyyy")),Curves!$11:$11,0)</f>
        <v>#N/A</v>
      </c>
      <c r="DP547" s="34" t="e">
        <f aca="false">MATCH(CONCATENATE("B ",TEXT($BW547,"mmm-yyyy")),Curves!$11:$11,0)</f>
        <v>#N/A</v>
      </c>
      <c r="DQ547" s="34" t="e">
        <f aca="false">MATCH(CONCATENATE("DISC ",TEXT($BW547,"mmm-yyyy")),Curves!$11:$11,0)</f>
        <v>#N/A</v>
      </c>
    </row>
    <row r="548" customFormat="false" ht="12.75" hidden="false" customHeight="false" outlineLevel="0" collapsed="false">
      <c r="B548" s="26" t="str">
        <f aca="false">IF(C548&lt;&gt;"",IF(C548&gt;=(WORKDAY(EOMONTH(C548,0)+1,-2)),EOMONTH(EOMONTH(C548,0)+1,0)+1,EOMONTH(C548,0)+1),"")</f>
        <v/>
      </c>
      <c r="C548" s="45" t="str">
        <f aca="false">IF(Curves!C557&lt;&gt;"",Curves!C557,"")</f>
        <v/>
      </c>
      <c r="D548" s="46"/>
      <c r="E548" s="47" t="e">
        <f aca="false">(T548+U548)*V548</f>
        <v>#N/A</v>
      </c>
      <c r="F548" s="47" t="e">
        <f aca="false">(X548+Y548)*Z548</f>
        <v>#N/A</v>
      </c>
      <c r="G548" s="47" t="e">
        <f aca="false">(AB548+AC548)*AD548</f>
        <v>#N/A</v>
      </c>
      <c r="H548" s="47" t="e">
        <f aca="false">(AF548+AG548)*AH548</f>
        <v>#N/A</v>
      </c>
      <c r="I548" s="47" t="e">
        <f aca="false">(AJ548+AK548)*AL548</f>
        <v>#N/A</v>
      </c>
      <c r="J548" s="47" t="e">
        <f aca="false">(AN548+AO548)*AP548</f>
        <v>#N/A</v>
      </c>
      <c r="K548" s="47" t="e">
        <f aca="false">(AR548+AS548)*AT548</f>
        <v>#N/A</v>
      </c>
      <c r="L548" s="47" t="e">
        <f aca="false">(AV548+AW548)*AX548</f>
        <v>#N/A</v>
      </c>
      <c r="M548" s="47" t="e">
        <f aca="false">(AZ548+BA548)*BB548</f>
        <v>#N/A</v>
      </c>
      <c r="N548" s="47" t="e">
        <f aca="false">(BD548+BE548)*BF548</f>
        <v>#N/A</v>
      </c>
      <c r="O548" s="48" t="e">
        <f aca="false">(BH548+BI548)*BJ548</f>
        <v>#N/A</v>
      </c>
      <c r="P548" s="49" t="e">
        <f aca="false">MAX(E548:O548)</f>
        <v>#N/A</v>
      </c>
      <c r="Q548" s="49" t="e">
        <f aca="false">MIN(O548)</f>
        <v>#N/A</v>
      </c>
      <c r="R548" s="50" t="e">
        <f aca="false">P548-Q548</f>
        <v>#N/A</v>
      </c>
      <c r="T548" s="31" t="e">
        <f aca="false">INDEX(Curves!$A$12:$AZ$907,$BZ548,CA548)</f>
        <v>#N/A</v>
      </c>
      <c r="U548" s="31" t="e">
        <f aca="false">INDEX(Curves!$A$12:$AZ$907,$BZ548,CB548)</f>
        <v>#N/A</v>
      </c>
      <c r="V548" s="31" t="e">
        <f aca="false">INDEX(Curves!$A$12:$AZ$907,$BZ548,CC548)</f>
        <v>#N/A</v>
      </c>
      <c r="W548" s="31"/>
      <c r="X548" s="31" t="e">
        <f aca="false">INDEX(Curves!$A$12:$AZ$907,$BZ548,CE548)</f>
        <v>#N/A</v>
      </c>
      <c r="Y548" s="31" t="e">
        <f aca="false">INDEX(Curves!$A$12:$AZ$907,$BZ548,CF548)</f>
        <v>#N/A</v>
      </c>
      <c r="Z548" s="31" t="e">
        <f aca="false">INDEX(Curves!$A$12:$AZ$907,$BZ548,CG548)</f>
        <v>#N/A</v>
      </c>
      <c r="AA548" s="31"/>
      <c r="AB548" s="31" t="e">
        <f aca="false">INDEX(Curves!$A$12:$AZ$907,$BZ548,CI548)</f>
        <v>#N/A</v>
      </c>
      <c r="AC548" s="31" t="e">
        <f aca="false">INDEX(Curves!$A$12:$AZ$907,$BZ548,CJ548)</f>
        <v>#N/A</v>
      </c>
      <c r="AD548" s="31" t="e">
        <f aca="false">INDEX(Curves!$A$12:$AZ$907,$BZ548,CK548)</f>
        <v>#N/A</v>
      </c>
      <c r="AE548" s="31"/>
      <c r="AF548" s="31" t="e">
        <f aca="false">INDEX(Curves!$A$12:$AZ$907,$BZ548,CM548)</f>
        <v>#N/A</v>
      </c>
      <c r="AG548" s="31" t="e">
        <f aca="false">INDEX(Curves!$A$12:$AZ$907,$BZ548,CN548)</f>
        <v>#N/A</v>
      </c>
      <c r="AH548" s="31" t="e">
        <f aca="false">INDEX(Curves!$A$12:$AZ$907,$BZ548,CO548)</f>
        <v>#N/A</v>
      </c>
      <c r="AI548" s="31"/>
      <c r="AJ548" s="31" t="e">
        <f aca="false">INDEX(Curves!$A$12:$AZ$907,$BZ548,CQ548)</f>
        <v>#N/A</v>
      </c>
      <c r="AK548" s="31" t="e">
        <f aca="false">INDEX(Curves!$A$12:$AZ$907,$BZ548,CR548)</f>
        <v>#N/A</v>
      </c>
      <c r="AL548" s="31" t="e">
        <f aca="false">INDEX(Curves!$A$12:$AZ$907,$BZ548,CS548)</f>
        <v>#N/A</v>
      </c>
      <c r="AM548" s="31"/>
      <c r="AN548" s="31" t="e">
        <f aca="false">INDEX(Curves!$A$12:$AZ$907,$BZ548,CU548)</f>
        <v>#N/A</v>
      </c>
      <c r="AO548" s="31" t="e">
        <f aca="false">INDEX(Curves!$A$12:$AZ$907,$BZ548,CV548)</f>
        <v>#N/A</v>
      </c>
      <c r="AP548" s="31" t="e">
        <f aca="false">INDEX(Curves!$A$12:$AZ$907,$BZ548,CW548)</f>
        <v>#N/A</v>
      </c>
      <c r="AQ548" s="31"/>
      <c r="AR548" s="31" t="e">
        <f aca="false">INDEX(Curves!$A$12:$AZ$907,$BZ548,CY548)</f>
        <v>#N/A</v>
      </c>
      <c r="AS548" s="31" t="e">
        <f aca="false">INDEX(Curves!$A$12:$AZ$907,$BZ548,CZ548)</f>
        <v>#N/A</v>
      </c>
      <c r="AT548" s="31" t="e">
        <f aca="false">INDEX(Curves!$A$12:$AZ$907,$BZ548,DA548)</f>
        <v>#N/A</v>
      </c>
      <c r="AU548" s="31"/>
      <c r="AV548" s="31" t="e">
        <f aca="false">INDEX(Curves!$A$12:$AZ$907,$BZ548,DC548)</f>
        <v>#N/A</v>
      </c>
      <c r="AW548" s="31" t="e">
        <f aca="false">INDEX(Curves!$A$12:$AZ$907,$BZ548,DD548)</f>
        <v>#N/A</v>
      </c>
      <c r="AX548" s="31" t="e">
        <f aca="false">INDEX(Curves!$A$12:$AZ$907,$BZ548,DE548)</f>
        <v>#N/A</v>
      </c>
      <c r="AY548" s="31"/>
      <c r="AZ548" s="31" t="e">
        <f aca="false">INDEX(Curves!$A$12:$AZ$907,$BZ548,DG548)</f>
        <v>#N/A</v>
      </c>
      <c r="BA548" s="31" t="e">
        <f aca="false">INDEX(Curves!$A$12:$AZ$907,$BZ548,DH548)</f>
        <v>#N/A</v>
      </c>
      <c r="BB548" s="31" t="e">
        <f aca="false">INDEX(Curves!$A$12:$AZ$907,$BZ548,DI548)</f>
        <v>#N/A</v>
      </c>
      <c r="BC548" s="31"/>
      <c r="BD548" s="31" t="e">
        <f aca="false">INDEX(Curves!$A$12:$AZ$907,$BZ548,DK548)</f>
        <v>#N/A</v>
      </c>
      <c r="BE548" s="31" t="e">
        <f aca="false">INDEX(Curves!$A$12:$AZ$907,$BZ548,DL548)</f>
        <v>#N/A</v>
      </c>
      <c r="BF548" s="31" t="e">
        <f aca="false">INDEX(Curves!$A$12:$AZ$907,$BZ548,DM548)</f>
        <v>#N/A</v>
      </c>
      <c r="BG548" s="31"/>
      <c r="BH548" s="31" t="e">
        <f aca="false">INDEX(Curves!$A$12:$AZ$907,$BZ548,DO548)</f>
        <v>#N/A</v>
      </c>
      <c r="BI548" s="31" t="e">
        <f aca="false">INDEX(Curves!$A$12:$AZ$907,$BZ548,DP548)</f>
        <v>#N/A</v>
      </c>
      <c r="BJ548" s="31" t="e">
        <f aca="false">INDEX(Curves!$A$12:$AZ$907,$BZ548,DQ548)</f>
        <v>#N/A</v>
      </c>
      <c r="BK548" s="0"/>
      <c r="BL548" s="0"/>
      <c r="BT548" s="9"/>
      <c r="BU548" s="9"/>
      <c r="BV548" s="9"/>
      <c r="BZ548" s="34" t="e">
        <f aca="false">MATCH(C548,Curves!$C$12:$C$433,0)</f>
        <v>#N/A</v>
      </c>
      <c r="CA548" s="34" t="e">
        <f aca="false">MATCH(CONCATENATE("NG ",TEXT($BM548,"mmm-yyyy")),Curves!$11:$11,0)</f>
        <v>#N/A</v>
      </c>
      <c r="CB548" s="34" t="e">
        <f aca="false">MATCH(CONCATENATE("B ",TEXT($BM548,"mmm-yyyy")),Curves!$11:$11,0)</f>
        <v>#N/A</v>
      </c>
      <c r="CC548" s="34" t="e">
        <f aca="false">MATCH(CONCATENATE("DISC ",TEXT($BM548,"mmm-yyyy")),Curves!$11:$11,0)</f>
        <v>#N/A</v>
      </c>
      <c r="CD548" s="34"/>
      <c r="CE548" s="34" t="e">
        <f aca="false">MATCH(CONCATENATE("NG ",TEXT($BN548,"mmm-yyyy")),Curves!$11:$11,0)</f>
        <v>#N/A</v>
      </c>
      <c r="CF548" s="34" t="e">
        <f aca="false">MATCH(CONCATENATE("B ",TEXT($BN548,"mmm-yyyy")),Curves!$11:$11,0)</f>
        <v>#N/A</v>
      </c>
      <c r="CG548" s="34" t="e">
        <f aca="false">MATCH(CONCATENATE("DISC ",TEXT($BN548,"mmm-yyyy")),Curves!$11:$11,0)</f>
        <v>#N/A</v>
      </c>
      <c r="CH548" s="34"/>
      <c r="CI548" s="34" t="e">
        <f aca="false">MATCH(CONCATENATE("NG ",TEXT($BO548,"mmm-yyyy")),Curves!$11:$11,0)</f>
        <v>#N/A</v>
      </c>
      <c r="CJ548" s="34" t="e">
        <f aca="false">MATCH(CONCATENATE("B ",TEXT($BO548,"mmm-yyyy")),Curves!$11:$11,0)</f>
        <v>#N/A</v>
      </c>
      <c r="CK548" s="34" t="e">
        <f aca="false">MATCH(CONCATENATE("DISC ",TEXT($BO548,"mmm-yyyy")),Curves!$11:$11,0)</f>
        <v>#N/A</v>
      </c>
      <c r="CL548" s="34"/>
      <c r="CM548" s="34" t="e">
        <f aca="false">MATCH(CONCATENATE("NG ",TEXT($BP548,"mmm-yyyy")),Curves!$11:$11,0)</f>
        <v>#N/A</v>
      </c>
      <c r="CN548" s="34" t="e">
        <f aca="false">MATCH(CONCATENATE("B ",TEXT($BP548,"mmm-yyyy")),Curves!$11:$11,0)</f>
        <v>#N/A</v>
      </c>
      <c r="CO548" s="34" t="e">
        <f aca="false">MATCH(CONCATENATE("DISC ",TEXT($BP548,"mmm-yyyy")),Curves!$11:$11,0)</f>
        <v>#N/A</v>
      </c>
      <c r="CP548" s="34"/>
      <c r="CQ548" s="34" t="e">
        <f aca="false">MATCH(CONCATENATE("NG ",TEXT($BQ548,"mmm-yyyy")),Curves!$11:$11,0)</f>
        <v>#N/A</v>
      </c>
      <c r="CR548" s="34" t="e">
        <f aca="false">MATCH(CONCATENATE("B ",TEXT($BQ548,"mmm-yyyy")),Curves!$11:$11,0)</f>
        <v>#N/A</v>
      </c>
      <c r="CS548" s="34" t="e">
        <f aca="false">MATCH(CONCATENATE("DISC ",TEXT($BQ548,"mmm-yyyy")),Curves!$11:$11,0)</f>
        <v>#N/A</v>
      </c>
      <c r="CT548" s="34"/>
      <c r="CU548" s="34" t="e">
        <f aca="false">MATCH(CONCATENATE("NG ",TEXT($BR548,"mmm-yyyy")),Curves!$11:$11,0)</f>
        <v>#N/A</v>
      </c>
      <c r="CV548" s="34" t="e">
        <f aca="false">MATCH(CONCATENATE("B ",TEXT($BR548,"mmm-yyyy")),Curves!$11:$11,0)</f>
        <v>#N/A</v>
      </c>
      <c r="CW548" s="34" t="e">
        <f aca="false">MATCH(CONCATENATE("DISC ",TEXT($BR548,"mmm-yyyy")),Curves!$11:$11,0)</f>
        <v>#N/A</v>
      </c>
      <c r="CX548" s="34"/>
      <c r="CY548" s="34" t="e">
        <f aca="false">MATCH(CONCATENATE("NG ",TEXT($BS548,"mmm-yyyy")),Curves!$11:$11,0)</f>
        <v>#N/A</v>
      </c>
      <c r="CZ548" s="34" t="e">
        <f aca="false">MATCH(CONCATENATE("B ",TEXT($BS548,"mmm-yyyy")),Curves!$11:$11,0)</f>
        <v>#N/A</v>
      </c>
      <c r="DA548" s="34" t="e">
        <f aca="false">MATCH(CONCATENATE("DISC ",TEXT($BS548,"mmm-yyyy")),Curves!$11:$11,0)</f>
        <v>#N/A</v>
      </c>
      <c r="DB548" s="34"/>
      <c r="DC548" s="34" t="e">
        <f aca="false">MATCH(CONCATENATE("NG ",TEXT($BT548,"mmm-yyyy")),Curves!$11:$11,0)</f>
        <v>#N/A</v>
      </c>
      <c r="DD548" s="34" t="e">
        <f aca="false">MATCH(CONCATENATE("B ",TEXT($BT548,"mmm-yyyy")),Curves!$11:$11,0)</f>
        <v>#N/A</v>
      </c>
      <c r="DE548" s="34" t="e">
        <f aca="false">MATCH(CONCATENATE("DISC ",TEXT($BT548,"mmm-yyyy")),Curves!$11:$11,0)</f>
        <v>#N/A</v>
      </c>
      <c r="DF548" s="34"/>
      <c r="DG548" s="34" t="e">
        <f aca="false">MATCH(CONCATENATE("NG ",TEXT($BU548,"mmm-yyyy")),Curves!$11:$11,0)</f>
        <v>#N/A</v>
      </c>
      <c r="DH548" s="34" t="e">
        <f aca="false">MATCH(CONCATENATE("B ",TEXT($BU548,"mmm-yyyy")),Curves!$11:$11,0)</f>
        <v>#N/A</v>
      </c>
      <c r="DI548" s="34" t="e">
        <f aca="false">MATCH(CONCATENATE("DISC ",TEXT($BU548,"mmm-yyyy")),Curves!$11:$11,0)</f>
        <v>#N/A</v>
      </c>
      <c r="DK548" s="34" t="e">
        <f aca="false">MATCH(CONCATENATE("NG ",TEXT($BV548,"mmm-yyyy")),Curves!$11:$11,0)</f>
        <v>#N/A</v>
      </c>
      <c r="DL548" s="34" t="e">
        <f aca="false">MATCH(CONCATENATE("B ",TEXT($BV548,"mmm-yyyy")),Curves!$11:$11,0)</f>
        <v>#N/A</v>
      </c>
      <c r="DM548" s="34" t="e">
        <f aca="false">MATCH(CONCATENATE("DISC ",TEXT($BV548,"mmm-yyyy")),Curves!$11:$11,0)</f>
        <v>#N/A</v>
      </c>
      <c r="DO548" s="34" t="e">
        <f aca="false">MATCH(CONCATENATE("NG ",TEXT($BW548,"mmm-yyyy")),Curves!$11:$11,0)</f>
        <v>#N/A</v>
      </c>
      <c r="DP548" s="34" t="e">
        <f aca="false">MATCH(CONCATENATE("B ",TEXT($BW548,"mmm-yyyy")),Curves!$11:$11,0)</f>
        <v>#N/A</v>
      </c>
      <c r="DQ548" s="34" t="e">
        <f aca="false">MATCH(CONCATENATE("DISC ",TEXT($BW548,"mmm-yyyy")),Curves!$11:$11,0)</f>
        <v>#N/A</v>
      </c>
    </row>
    <row r="549" customFormat="false" ht="12.75" hidden="false" customHeight="false" outlineLevel="0" collapsed="false">
      <c r="B549" s="26" t="str">
        <f aca="false">IF(C549&lt;&gt;"",IF(C549&gt;=(WORKDAY(EOMONTH(C549,0)+1,-2)),EOMONTH(EOMONTH(C549,0)+1,0)+1,EOMONTH(C549,0)+1),"")</f>
        <v/>
      </c>
      <c r="C549" s="45" t="str">
        <f aca="false">IF(Curves!C558&lt;&gt;"",Curves!C558,"")</f>
        <v/>
      </c>
      <c r="D549" s="46"/>
      <c r="E549" s="47" t="e">
        <f aca="false">(T549+U549)*V549</f>
        <v>#N/A</v>
      </c>
      <c r="F549" s="47" t="e">
        <f aca="false">(X549+Y549)*Z549</f>
        <v>#N/A</v>
      </c>
      <c r="G549" s="47" t="e">
        <f aca="false">(AB549+AC549)*AD549</f>
        <v>#N/A</v>
      </c>
      <c r="H549" s="47" t="e">
        <f aca="false">(AF549+AG549)*AH549</f>
        <v>#N/A</v>
      </c>
      <c r="I549" s="47" t="e">
        <f aca="false">(AJ549+AK549)*AL549</f>
        <v>#N/A</v>
      </c>
      <c r="J549" s="47" t="e">
        <f aca="false">(AN549+AO549)*AP549</f>
        <v>#N/A</v>
      </c>
      <c r="K549" s="47" t="e">
        <f aca="false">(AR549+AS549)*AT549</f>
        <v>#N/A</v>
      </c>
      <c r="L549" s="47" t="e">
        <f aca="false">(AV549+AW549)*AX549</f>
        <v>#N/A</v>
      </c>
      <c r="M549" s="47" t="e">
        <f aca="false">(AZ549+BA549)*BB549</f>
        <v>#N/A</v>
      </c>
      <c r="N549" s="47" t="e">
        <f aca="false">(BD549+BE549)*BF549</f>
        <v>#N/A</v>
      </c>
      <c r="O549" s="48" t="e">
        <f aca="false">(BH549+BI549)*BJ549</f>
        <v>#N/A</v>
      </c>
      <c r="P549" s="49" t="e">
        <f aca="false">MAX(E549:O549)</f>
        <v>#N/A</v>
      </c>
      <c r="Q549" s="49" t="e">
        <f aca="false">MIN(O549)</f>
        <v>#N/A</v>
      </c>
      <c r="R549" s="50" t="e">
        <f aca="false">P549-Q549</f>
        <v>#N/A</v>
      </c>
      <c r="T549" s="31" t="e">
        <f aca="false">INDEX(Curves!$A$12:$AZ$907,$BZ549,CA549)</f>
        <v>#N/A</v>
      </c>
      <c r="U549" s="31" t="e">
        <f aca="false">INDEX(Curves!$A$12:$AZ$907,$BZ549,CB549)</f>
        <v>#N/A</v>
      </c>
      <c r="V549" s="31" t="e">
        <f aca="false">INDEX(Curves!$A$12:$AZ$907,$BZ549,CC549)</f>
        <v>#N/A</v>
      </c>
      <c r="W549" s="31"/>
      <c r="X549" s="31" t="e">
        <f aca="false">INDEX(Curves!$A$12:$AZ$907,$BZ549,CE549)</f>
        <v>#N/A</v>
      </c>
      <c r="Y549" s="31" t="e">
        <f aca="false">INDEX(Curves!$A$12:$AZ$907,$BZ549,CF549)</f>
        <v>#N/A</v>
      </c>
      <c r="Z549" s="31" t="e">
        <f aca="false">INDEX(Curves!$A$12:$AZ$907,$BZ549,CG549)</f>
        <v>#N/A</v>
      </c>
      <c r="AA549" s="31"/>
      <c r="AB549" s="31" t="e">
        <f aca="false">INDEX(Curves!$A$12:$AZ$907,$BZ549,CI549)</f>
        <v>#N/A</v>
      </c>
      <c r="AC549" s="31" t="e">
        <f aca="false">INDEX(Curves!$A$12:$AZ$907,$BZ549,CJ549)</f>
        <v>#N/A</v>
      </c>
      <c r="AD549" s="31" t="e">
        <f aca="false">INDEX(Curves!$A$12:$AZ$907,$BZ549,CK549)</f>
        <v>#N/A</v>
      </c>
      <c r="AE549" s="31"/>
      <c r="AF549" s="31" t="e">
        <f aca="false">INDEX(Curves!$A$12:$AZ$907,$BZ549,CM549)</f>
        <v>#N/A</v>
      </c>
      <c r="AG549" s="31" t="e">
        <f aca="false">INDEX(Curves!$A$12:$AZ$907,$BZ549,CN549)</f>
        <v>#N/A</v>
      </c>
      <c r="AH549" s="31" t="e">
        <f aca="false">INDEX(Curves!$A$12:$AZ$907,$BZ549,CO549)</f>
        <v>#N/A</v>
      </c>
      <c r="AI549" s="31"/>
      <c r="AJ549" s="31" t="e">
        <f aca="false">INDEX(Curves!$A$12:$AZ$907,$BZ549,CQ549)</f>
        <v>#N/A</v>
      </c>
      <c r="AK549" s="31" t="e">
        <f aca="false">INDEX(Curves!$A$12:$AZ$907,$BZ549,CR549)</f>
        <v>#N/A</v>
      </c>
      <c r="AL549" s="31" t="e">
        <f aca="false">INDEX(Curves!$A$12:$AZ$907,$BZ549,CS549)</f>
        <v>#N/A</v>
      </c>
      <c r="AM549" s="31"/>
      <c r="AN549" s="31" t="e">
        <f aca="false">INDEX(Curves!$A$12:$AZ$907,$BZ549,CU549)</f>
        <v>#N/A</v>
      </c>
      <c r="AO549" s="31" t="e">
        <f aca="false">INDEX(Curves!$A$12:$AZ$907,$BZ549,CV549)</f>
        <v>#N/A</v>
      </c>
      <c r="AP549" s="31" t="e">
        <f aca="false">INDEX(Curves!$A$12:$AZ$907,$BZ549,CW549)</f>
        <v>#N/A</v>
      </c>
      <c r="AQ549" s="31"/>
      <c r="AR549" s="31" t="e">
        <f aca="false">INDEX(Curves!$A$12:$AZ$907,$BZ549,CY549)</f>
        <v>#N/A</v>
      </c>
      <c r="AS549" s="31" t="e">
        <f aca="false">INDEX(Curves!$A$12:$AZ$907,$BZ549,CZ549)</f>
        <v>#N/A</v>
      </c>
      <c r="AT549" s="31" t="e">
        <f aca="false">INDEX(Curves!$A$12:$AZ$907,$BZ549,DA549)</f>
        <v>#N/A</v>
      </c>
      <c r="AU549" s="31"/>
      <c r="AV549" s="31" t="e">
        <f aca="false">INDEX(Curves!$A$12:$AZ$907,$BZ549,DC549)</f>
        <v>#N/A</v>
      </c>
      <c r="AW549" s="31" t="e">
        <f aca="false">INDEX(Curves!$A$12:$AZ$907,$BZ549,DD549)</f>
        <v>#N/A</v>
      </c>
      <c r="AX549" s="31" t="e">
        <f aca="false">INDEX(Curves!$A$12:$AZ$907,$BZ549,DE549)</f>
        <v>#N/A</v>
      </c>
      <c r="AY549" s="31"/>
      <c r="AZ549" s="31" t="e">
        <f aca="false">INDEX(Curves!$A$12:$AZ$907,$BZ549,DG549)</f>
        <v>#N/A</v>
      </c>
      <c r="BA549" s="31" t="e">
        <f aca="false">INDEX(Curves!$A$12:$AZ$907,$BZ549,DH549)</f>
        <v>#N/A</v>
      </c>
      <c r="BB549" s="31" t="e">
        <f aca="false">INDEX(Curves!$A$12:$AZ$907,$BZ549,DI549)</f>
        <v>#N/A</v>
      </c>
      <c r="BC549" s="31"/>
      <c r="BD549" s="31" t="e">
        <f aca="false">INDEX(Curves!$A$12:$AZ$907,$BZ549,DK549)</f>
        <v>#N/A</v>
      </c>
      <c r="BE549" s="31" t="e">
        <f aca="false">INDEX(Curves!$A$12:$AZ$907,$BZ549,DL549)</f>
        <v>#N/A</v>
      </c>
      <c r="BF549" s="31" t="e">
        <f aca="false">INDEX(Curves!$A$12:$AZ$907,$BZ549,DM549)</f>
        <v>#N/A</v>
      </c>
      <c r="BG549" s="31"/>
      <c r="BH549" s="31" t="e">
        <f aca="false">INDEX(Curves!$A$12:$AZ$907,$BZ549,DO549)</f>
        <v>#N/A</v>
      </c>
      <c r="BI549" s="31" t="e">
        <f aca="false">INDEX(Curves!$A$12:$AZ$907,$BZ549,DP549)</f>
        <v>#N/A</v>
      </c>
      <c r="BJ549" s="31" t="e">
        <f aca="false">INDEX(Curves!$A$12:$AZ$907,$BZ549,DQ549)</f>
        <v>#N/A</v>
      </c>
      <c r="BK549" s="0"/>
      <c r="BL549" s="0"/>
      <c r="BT549" s="9"/>
      <c r="BU549" s="9"/>
      <c r="BV549" s="9"/>
      <c r="BZ549" s="34" t="e">
        <f aca="false">MATCH(C549,Curves!$C$12:$C$433,0)</f>
        <v>#N/A</v>
      </c>
      <c r="CA549" s="34" t="e">
        <f aca="false">MATCH(CONCATENATE("NG ",TEXT($BM549,"mmm-yyyy")),Curves!$11:$11,0)</f>
        <v>#N/A</v>
      </c>
      <c r="CB549" s="34" t="e">
        <f aca="false">MATCH(CONCATENATE("B ",TEXT($BM549,"mmm-yyyy")),Curves!$11:$11,0)</f>
        <v>#N/A</v>
      </c>
      <c r="CC549" s="34" t="e">
        <f aca="false">MATCH(CONCATENATE("DISC ",TEXT($BM549,"mmm-yyyy")),Curves!$11:$11,0)</f>
        <v>#N/A</v>
      </c>
      <c r="CD549" s="34"/>
      <c r="CE549" s="34" t="e">
        <f aca="false">MATCH(CONCATENATE("NG ",TEXT($BN549,"mmm-yyyy")),Curves!$11:$11,0)</f>
        <v>#N/A</v>
      </c>
      <c r="CF549" s="34" t="e">
        <f aca="false">MATCH(CONCATENATE("B ",TEXT($BN549,"mmm-yyyy")),Curves!$11:$11,0)</f>
        <v>#N/A</v>
      </c>
      <c r="CG549" s="34" t="e">
        <f aca="false">MATCH(CONCATENATE("DISC ",TEXT($BN549,"mmm-yyyy")),Curves!$11:$11,0)</f>
        <v>#N/A</v>
      </c>
      <c r="CH549" s="34"/>
      <c r="CI549" s="34" t="e">
        <f aca="false">MATCH(CONCATENATE("NG ",TEXT($BO549,"mmm-yyyy")),Curves!$11:$11,0)</f>
        <v>#N/A</v>
      </c>
      <c r="CJ549" s="34" t="e">
        <f aca="false">MATCH(CONCATENATE("B ",TEXT($BO549,"mmm-yyyy")),Curves!$11:$11,0)</f>
        <v>#N/A</v>
      </c>
      <c r="CK549" s="34" t="e">
        <f aca="false">MATCH(CONCATENATE("DISC ",TEXT($BO549,"mmm-yyyy")),Curves!$11:$11,0)</f>
        <v>#N/A</v>
      </c>
      <c r="CL549" s="34"/>
      <c r="CM549" s="34" t="e">
        <f aca="false">MATCH(CONCATENATE("NG ",TEXT($BP549,"mmm-yyyy")),Curves!$11:$11,0)</f>
        <v>#N/A</v>
      </c>
      <c r="CN549" s="34" t="e">
        <f aca="false">MATCH(CONCATENATE("B ",TEXT($BP549,"mmm-yyyy")),Curves!$11:$11,0)</f>
        <v>#N/A</v>
      </c>
      <c r="CO549" s="34" t="e">
        <f aca="false">MATCH(CONCATENATE("DISC ",TEXT($BP549,"mmm-yyyy")),Curves!$11:$11,0)</f>
        <v>#N/A</v>
      </c>
      <c r="CP549" s="34"/>
      <c r="CQ549" s="34" t="e">
        <f aca="false">MATCH(CONCATENATE("NG ",TEXT($BQ549,"mmm-yyyy")),Curves!$11:$11,0)</f>
        <v>#N/A</v>
      </c>
      <c r="CR549" s="34" t="e">
        <f aca="false">MATCH(CONCATENATE("B ",TEXT($BQ549,"mmm-yyyy")),Curves!$11:$11,0)</f>
        <v>#N/A</v>
      </c>
      <c r="CS549" s="34" t="e">
        <f aca="false">MATCH(CONCATENATE("DISC ",TEXT($BQ549,"mmm-yyyy")),Curves!$11:$11,0)</f>
        <v>#N/A</v>
      </c>
      <c r="CT549" s="34"/>
      <c r="CU549" s="34" t="e">
        <f aca="false">MATCH(CONCATENATE("NG ",TEXT($BR549,"mmm-yyyy")),Curves!$11:$11,0)</f>
        <v>#N/A</v>
      </c>
      <c r="CV549" s="34" t="e">
        <f aca="false">MATCH(CONCATENATE("B ",TEXT($BR549,"mmm-yyyy")),Curves!$11:$11,0)</f>
        <v>#N/A</v>
      </c>
      <c r="CW549" s="34" t="e">
        <f aca="false">MATCH(CONCATENATE("DISC ",TEXT($BR549,"mmm-yyyy")),Curves!$11:$11,0)</f>
        <v>#N/A</v>
      </c>
      <c r="CX549" s="34"/>
      <c r="CY549" s="34" t="e">
        <f aca="false">MATCH(CONCATENATE("NG ",TEXT($BS549,"mmm-yyyy")),Curves!$11:$11,0)</f>
        <v>#N/A</v>
      </c>
      <c r="CZ549" s="34" t="e">
        <f aca="false">MATCH(CONCATENATE("B ",TEXT($BS549,"mmm-yyyy")),Curves!$11:$11,0)</f>
        <v>#N/A</v>
      </c>
      <c r="DA549" s="34" t="e">
        <f aca="false">MATCH(CONCATENATE("DISC ",TEXT($BS549,"mmm-yyyy")),Curves!$11:$11,0)</f>
        <v>#N/A</v>
      </c>
      <c r="DB549" s="34"/>
      <c r="DC549" s="34" t="e">
        <f aca="false">MATCH(CONCATENATE("NG ",TEXT($BT549,"mmm-yyyy")),Curves!$11:$11,0)</f>
        <v>#N/A</v>
      </c>
      <c r="DD549" s="34" t="e">
        <f aca="false">MATCH(CONCATENATE("B ",TEXT($BT549,"mmm-yyyy")),Curves!$11:$11,0)</f>
        <v>#N/A</v>
      </c>
      <c r="DE549" s="34" t="e">
        <f aca="false">MATCH(CONCATENATE("DISC ",TEXT($BT549,"mmm-yyyy")),Curves!$11:$11,0)</f>
        <v>#N/A</v>
      </c>
      <c r="DF549" s="34"/>
      <c r="DG549" s="34" t="e">
        <f aca="false">MATCH(CONCATENATE("NG ",TEXT($BU549,"mmm-yyyy")),Curves!$11:$11,0)</f>
        <v>#N/A</v>
      </c>
      <c r="DH549" s="34" t="e">
        <f aca="false">MATCH(CONCATENATE("B ",TEXT($BU549,"mmm-yyyy")),Curves!$11:$11,0)</f>
        <v>#N/A</v>
      </c>
      <c r="DI549" s="34" t="e">
        <f aca="false">MATCH(CONCATENATE("DISC ",TEXT($BU549,"mmm-yyyy")),Curves!$11:$11,0)</f>
        <v>#N/A</v>
      </c>
      <c r="DK549" s="34" t="e">
        <f aca="false">MATCH(CONCATENATE("NG ",TEXT($BV549,"mmm-yyyy")),Curves!$11:$11,0)</f>
        <v>#N/A</v>
      </c>
      <c r="DL549" s="34" t="e">
        <f aca="false">MATCH(CONCATENATE("B ",TEXT($BV549,"mmm-yyyy")),Curves!$11:$11,0)</f>
        <v>#N/A</v>
      </c>
      <c r="DM549" s="34" t="e">
        <f aca="false">MATCH(CONCATENATE("DISC ",TEXT($BV549,"mmm-yyyy")),Curves!$11:$11,0)</f>
        <v>#N/A</v>
      </c>
      <c r="DO549" s="34" t="e">
        <f aca="false">MATCH(CONCATENATE("NG ",TEXT($BW549,"mmm-yyyy")),Curves!$11:$11,0)</f>
        <v>#N/A</v>
      </c>
      <c r="DP549" s="34" t="e">
        <f aca="false">MATCH(CONCATENATE("B ",TEXT($BW549,"mmm-yyyy")),Curves!$11:$11,0)</f>
        <v>#N/A</v>
      </c>
      <c r="DQ549" s="34" t="e">
        <f aca="false">MATCH(CONCATENATE("DISC ",TEXT($BW549,"mmm-yyyy")),Curves!$11:$11,0)</f>
        <v>#N/A</v>
      </c>
    </row>
    <row r="550" customFormat="false" ht="12.75" hidden="false" customHeight="false" outlineLevel="0" collapsed="false">
      <c r="B550" s="26" t="str">
        <f aca="false">IF(C550&lt;&gt;"",IF(C550&gt;=(WORKDAY(EOMONTH(C550,0)+1,-2)),EOMONTH(EOMONTH(C550,0)+1,0)+1,EOMONTH(C550,0)+1),"")</f>
        <v/>
      </c>
      <c r="C550" s="45" t="str">
        <f aca="false">IF(Curves!C559&lt;&gt;"",Curves!C559,"")</f>
        <v/>
      </c>
      <c r="D550" s="46"/>
      <c r="E550" s="47" t="e">
        <f aca="false">(T550+U550)*V550</f>
        <v>#N/A</v>
      </c>
      <c r="F550" s="47" t="e">
        <f aca="false">(X550+Y550)*Z550</f>
        <v>#N/A</v>
      </c>
      <c r="G550" s="47" t="e">
        <f aca="false">(AB550+AC550)*AD550</f>
        <v>#N/A</v>
      </c>
      <c r="H550" s="47" t="e">
        <f aca="false">(AF550+AG550)*AH550</f>
        <v>#N/A</v>
      </c>
      <c r="I550" s="47" t="e">
        <f aca="false">(AJ550+AK550)*AL550</f>
        <v>#N/A</v>
      </c>
      <c r="J550" s="47" t="e">
        <f aca="false">(AN550+AO550)*AP550</f>
        <v>#N/A</v>
      </c>
      <c r="K550" s="47" t="e">
        <f aca="false">(AR550+AS550)*AT550</f>
        <v>#N/A</v>
      </c>
      <c r="L550" s="47" t="e">
        <f aca="false">(AV550+AW550)*AX550</f>
        <v>#N/A</v>
      </c>
      <c r="M550" s="47" t="e">
        <f aca="false">(AZ550+BA550)*BB550</f>
        <v>#N/A</v>
      </c>
      <c r="N550" s="47" t="e">
        <f aca="false">(BD550+BE550)*BF550</f>
        <v>#N/A</v>
      </c>
      <c r="O550" s="48" t="e">
        <f aca="false">(BH550+BI550)*BJ550</f>
        <v>#N/A</v>
      </c>
      <c r="P550" s="49" t="e">
        <f aca="false">MAX(E550:O550)</f>
        <v>#N/A</v>
      </c>
      <c r="Q550" s="49" t="e">
        <f aca="false">MIN(O550)</f>
        <v>#N/A</v>
      </c>
      <c r="R550" s="50" t="e">
        <f aca="false">P550-Q550</f>
        <v>#N/A</v>
      </c>
      <c r="T550" s="31" t="e">
        <f aca="false">INDEX(Curves!$A$12:$AZ$907,$BZ550,CA550)</f>
        <v>#N/A</v>
      </c>
      <c r="U550" s="31" t="e">
        <f aca="false">INDEX(Curves!$A$12:$AZ$907,$BZ550,CB550)</f>
        <v>#N/A</v>
      </c>
      <c r="V550" s="31" t="e">
        <f aca="false">INDEX(Curves!$A$12:$AZ$907,$BZ550,CC550)</f>
        <v>#N/A</v>
      </c>
      <c r="W550" s="31"/>
      <c r="X550" s="31" t="e">
        <f aca="false">INDEX(Curves!$A$12:$AZ$907,$BZ550,CE550)</f>
        <v>#N/A</v>
      </c>
      <c r="Y550" s="31" t="e">
        <f aca="false">INDEX(Curves!$A$12:$AZ$907,$BZ550,CF550)</f>
        <v>#N/A</v>
      </c>
      <c r="Z550" s="31" t="e">
        <f aca="false">INDEX(Curves!$A$12:$AZ$907,$BZ550,CG550)</f>
        <v>#N/A</v>
      </c>
      <c r="AA550" s="31"/>
      <c r="AB550" s="31" t="e">
        <f aca="false">INDEX(Curves!$A$12:$AZ$907,$BZ550,CI550)</f>
        <v>#N/A</v>
      </c>
      <c r="AC550" s="31" t="e">
        <f aca="false">INDEX(Curves!$A$12:$AZ$907,$BZ550,CJ550)</f>
        <v>#N/A</v>
      </c>
      <c r="AD550" s="31" t="e">
        <f aca="false">INDEX(Curves!$A$12:$AZ$907,$BZ550,CK550)</f>
        <v>#N/A</v>
      </c>
      <c r="AE550" s="31"/>
      <c r="AF550" s="31" t="e">
        <f aca="false">INDEX(Curves!$A$12:$AZ$907,$BZ550,CM550)</f>
        <v>#N/A</v>
      </c>
      <c r="AG550" s="31" t="e">
        <f aca="false">INDEX(Curves!$A$12:$AZ$907,$BZ550,CN550)</f>
        <v>#N/A</v>
      </c>
      <c r="AH550" s="31" t="e">
        <f aca="false">INDEX(Curves!$A$12:$AZ$907,$BZ550,CO550)</f>
        <v>#N/A</v>
      </c>
      <c r="AI550" s="31"/>
      <c r="AJ550" s="31" t="e">
        <f aca="false">INDEX(Curves!$A$12:$AZ$907,$BZ550,CQ550)</f>
        <v>#N/A</v>
      </c>
      <c r="AK550" s="31" t="e">
        <f aca="false">INDEX(Curves!$A$12:$AZ$907,$BZ550,CR550)</f>
        <v>#N/A</v>
      </c>
      <c r="AL550" s="31" t="e">
        <f aca="false">INDEX(Curves!$A$12:$AZ$907,$BZ550,CS550)</f>
        <v>#N/A</v>
      </c>
      <c r="AM550" s="31"/>
      <c r="AN550" s="31" t="e">
        <f aca="false">INDEX(Curves!$A$12:$AZ$907,$BZ550,CU550)</f>
        <v>#N/A</v>
      </c>
      <c r="AO550" s="31" t="e">
        <f aca="false">INDEX(Curves!$A$12:$AZ$907,$BZ550,CV550)</f>
        <v>#N/A</v>
      </c>
      <c r="AP550" s="31" t="e">
        <f aca="false">INDEX(Curves!$A$12:$AZ$907,$BZ550,CW550)</f>
        <v>#N/A</v>
      </c>
      <c r="AQ550" s="31"/>
      <c r="AR550" s="31" t="e">
        <f aca="false">INDEX(Curves!$A$12:$AZ$907,$BZ550,CY550)</f>
        <v>#N/A</v>
      </c>
      <c r="AS550" s="31" t="e">
        <f aca="false">INDEX(Curves!$A$12:$AZ$907,$BZ550,CZ550)</f>
        <v>#N/A</v>
      </c>
      <c r="AT550" s="31" t="e">
        <f aca="false">INDEX(Curves!$A$12:$AZ$907,$BZ550,DA550)</f>
        <v>#N/A</v>
      </c>
      <c r="AU550" s="31"/>
      <c r="AV550" s="31" t="e">
        <f aca="false">INDEX(Curves!$A$12:$AZ$907,$BZ550,DC550)</f>
        <v>#N/A</v>
      </c>
      <c r="AW550" s="31" t="e">
        <f aca="false">INDEX(Curves!$A$12:$AZ$907,$BZ550,DD550)</f>
        <v>#N/A</v>
      </c>
      <c r="AX550" s="31" t="e">
        <f aca="false">INDEX(Curves!$A$12:$AZ$907,$BZ550,DE550)</f>
        <v>#N/A</v>
      </c>
      <c r="AY550" s="31"/>
      <c r="AZ550" s="31" t="e">
        <f aca="false">INDEX(Curves!$A$12:$AZ$907,$BZ550,DG550)</f>
        <v>#N/A</v>
      </c>
      <c r="BA550" s="31" t="e">
        <f aca="false">INDEX(Curves!$A$12:$AZ$907,$BZ550,DH550)</f>
        <v>#N/A</v>
      </c>
      <c r="BB550" s="31" t="e">
        <f aca="false">INDEX(Curves!$A$12:$AZ$907,$BZ550,DI550)</f>
        <v>#N/A</v>
      </c>
      <c r="BC550" s="31"/>
      <c r="BD550" s="31" t="e">
        <f aca="false">INDEX(Curves!$A$12:$AZ$907,$BZ550,DK550)</f>
        <v>#N/A</v>
      </c>
      <c r="BE550" s="31" t="e">
        <f aca="false">INDEX(Curves!$A$12:$AZ$907,$BZ550,DL550)</f>
        <v>#N/A</v>
      </c>
      <c r="BF550" s="31" t="e">
        <f aca="false">INDEX(Curves!$A$12:$AZ$907,$BZ550,DM550)</f>
        <v>#N/A</v>
      </c>
      <c r="BG550" s="31"/>
      <c r="BH550" s="31" t="e">
        <f aca="false">INDEX(Curves!$A$12:$AZ$907,$BZ550,DO550)</f>
        <v>#N/A</v>
      </c>
      <c r="BI550" s="31" t="e">
        <f aca="false">INDEX(Curves!$A$12:$AZ$907,$BZ550,DP550)</f>
        <v>#N/A</v>
      </c>
      <c r="BJ550" s="31" t="e">
        <f aca="false">INDEX(Curves!$A$12:$AZ$907,$BZ550,DQ550)</f>
        <v>#N/A</v>
      </c>
      <c r="BK550" s="0"/>
      <c r="BL550" s="0"/>
      <c r="BT550" s="9"/>
      <c r="BU550" s="9"/>
      <c r="BV550" s="9"/>
      <c r="BZ550" s="34" t="e">
        <f aca="false">MATCH(C550,Curves!$C$12:$C$433,0)</f>
        <v>#N/A</v>
      </c>
      <c r="CA550" s="34" t="e">
        <f aca="false">MATCH(CONCATENATE("NG ",TEXT($BM550,"mmm-yyyy")),Curves!$11:$11,0)</f>
        <v>#N/A</v>
      </c>
      <c r="CB550" s="34" t="e">
        <f aca="false">MATCH(CONCATENATE("B ",TEXT($BM550,"mmm-yyyy")),Curves!$11:$11,0)</f>
        <v>#N/A</v>
      </c>
      <c r="CC550" s="34" t="e">
        <f aca="false">MATCH(CONCATENATE("DISC ",TEXT($BM550,"mmm-yyyy")),Curves!$11:$11,0)</f>
        <v>#N/A</v>
      </c>
      <c r="CD550" s="34"/>
      <c r="CE550" s="34" t="e">
        <f aca="false">MATCH(CONCATENATE("NG ",TEXT($BN550,"mmm-yyyy")),Curves!$11:$11,0)</f>
        <v>#N/A</v>
      </c>
      <c r="CF550" s="34" t="e">
        <f aca="false">MATCH(CONCATENATE("B ",TEXT($BN550,"mmm-yyyy")),Curves!$11:$11,0)</f>
        <v>#N/A</v>
      </c>
      <c r="CG550" s="34" t="e">
        <f aca="false">MATCH(CONCATENATE("DISC ",TEXT($BN550,"mmm-yyyy")),Curves!$11:$11,0)</f>
        <v>#N/A</v>
      </c>
      <c r="CH550" s="34"/>
      <c r="CI550" s="34" t="e">
        <f aca="false">MATCH(CONCATENATE("NG ",TEXT($BO550,"mmm-yyyy")),Curves!$11:$11,0)</f>
        <v>#N/A</v>
      </c>
      <c r="CJ550" s="34" t="e">
        <f aca="false">MATCH(CONCATENATE("B ",TEXT($BO550,"mmm-yyyy")),Curves!$11:$11,0)</f>
        <v>#N/A</v>
      </c>
      <c r="CK550" s="34" t="e">
        <f aca="false">MATCH(CONCATENATE("DISC ",TEXT($BO550,"mmm-yyyy")),Curves!$11:$11,0)</f>
        <v>#N/A</v>
      </c>
      <c r="CL550" s="34"/>
      <c r="CM550" s="34" t="e">
        <f aca="false">MATCH(CONCATENATE("NG ",TEXT($BP550,"mmm-yyyy")),Curves!$11:$11,0)</f>
        <v>#N/A</v>
      </c>
      <c r="CN550" s="34" t="e">
        <f aca="false">MATCH(CONCATENATE("B ",TEXT($BP550,"mmm-yyyy")),Curves!$11:$11,0)</f>
        <v>#N/A</v>
      </c>
      <c r="CO550" s="34" t="e">
        <f aca="false">MATCH(CONCATENATE("DISC ",TEXT($BP550,"mmm-yyyy")),Curves!$11:$11,0)</f>
        <v>#N/A</v>
      </c>
      <c r="CP550" s="34"/>
      <c r="CQ550" s="34" t="e">
        <f aca="false">MATCH(CONCATENATE("NG ",TEXT($BQ550,"mmm-yyyy")),Curves!$11:$11,0)</f>
        <v>#N/A</v>
      </c>
      <c r="CR550" s="34" t="e">
        <f aca="false">MATCH(CONCATENATE("B ",TEXT($BQ550,"mmm-yyyy")),Curves!$11:$11,0)</f>
        <v>#N/A</v>
      </c>
      <c r="CS550" s="34" t="e">
        <f aca="false">MATCH(CONCATENATE("DISC ",TEXT($BQ550,"mmm-yyyy")),Curves!$11:$11,0)</f>
        <v>#N/A</v>
      </c>
      <c r="CT550" s="34"/>
      <c r="CU550" s="34" t="e">
        <f aca="false">MATCH(CONCATENATE("NG ",TEXT($BR550,"mmm-yyyy")),Curves!$11:$11,0)</f>
        <v>#N/A</v>
      </c>
      <c r="CV550" s="34" t="e">
        <f aca="false">MATCH(CONCATENATE("B ",TEXT($BR550,"mmm-yyyy")),Curves!$11:$11,0)</f>
        <v>#N/A</v>
      </c>
      <c r="CW550" s="34" t="e">
        <f aca="false">MATCH(CONCATENATE("DISC ",TEXT($BR550,"mmm-yyyy")),Curves!$11:$11,0)</f>
        <v>#N/A</v>
      </c>
      <c r="CX550" s="34"/>
      <c r="CY550" s="34" t="e">
        <f aca="false">MATCH(CONCATENATE("NG ",TEXT($BS550,"mmm-yyyy")),Curves!$11:$11,0)</f>
        <v>#N/A</v>
      </c>
      <c r="CZ550" s="34" t="e">
        <f aca="false">MATCH(CONCATENATE("B ",TEXT($BS550,"mmm-yyyy")),Curves!$11:$11,0)</f>
        <v>#N/A</v>
      </c>
      <c r="DA550" s="34" t="e">
        <f aca="false">MATCH(CONCATENATE("DISC ",TEXT($BS550,"mmm-yyyy")),Curves!$11:$11,0)</f>
        <v>#N/A</v>
      </c>
      <c r="DB550" s="34"/>
      <c r="DC550" s="34" t="e">
        <f aca="false">MATCH(CONCATENATE("NG ",TEXT($BT550,"mmm-yyyy")),Curves!$11:$11,0)</f>
        <v>#N/A</v>
      </c>
      <c r="DD550" s="34" t="e">
        <f aca="false">MATCH(CONCATENATE("B ",TEXT($BT550,"mmm-yyyy")),Curves!$11:$11,0)</f>
        <v>#N/A</v>
      </c>
      <c r="DE550" s="34" t="e">
        <f aca="false">MATCH(CONCATENATE("DISC ",TEXT($BT550,"mmm-yyyy")),Curves!$11:$11,0)</f>
        <v>#N/A</v>
      </c>
      <c r="DF550" s="34"/>
      <c r="DG550" s="34" t="e">
        <f aca="false">MATCH(CONCATENATE("NG ",TEXT($BU550,"mmm-yyyy")),Curves!$11:$11,0)</f>
        <v>#N/A</v>
      </c>
      <c r="DH550" s="34" t="e">
        <f aca="false">MATCH(CONCATENATE("B ",TEXT($BU550,"mmm-yyyy")),Curves!$11:$11,0)</f>
        <v>#N/A</v>
      </c>
      <c r="DI550" s="34" t="e">
        <f aca="false">MATCH(CONCATENATE("DISC ",TEXT($BU550,"mmm-yyyy")),Curves!$11:$11,0)</f>
        <v>#N/A</v>
      </c>
      <c r="DK550" s="34" t="e">
        <f aca="false">MATCH(CONCATENATE("NG ",TEXT($BV550,"mmm-yyyy")),Curves!$11:$11,0)</f>
        <v>#N/A</v>
      </c>
      <c r="DL550" s="34" t="e">
        <f aca="false">MATCH(CONCATENATE("B ",TEXT($BV550,"mmm-yyyy")),Curves!$11:$11,0)</f>
        <v>#N/A</v>
      </c>
      <c r="DM550" s="34" t="e">
        <f aca="false">MATCH(CONCATENATE("DISC ",TEXT($BV550,"mmm-yyyy")),Curves!$11:$11,0)</f>
        <v>#N/A</v>
      </c>
      <c r="DO550" s="34" t="e">
        <f aca="false">MATCH(CONCATENATE("NG ",TEXT($BW550,"mmm-yyyy")),Curves!$11:$11,0)</f>
        <v>#N/A</v>
      </c>
      <c r="DP550" s="34" t="e">
        <f aca="false">MATCH(CONCATENATE("B ",TEXT($BW550,"mmm-yyyy")),Curves!$11:$11,0)</f>
        <v>#N/A</v>
      </c>
      <c r="DQ550" s="34" t="e">
        <f aca="false">MATCH(CONCATENATE("DISC ",TEXT($BW550,"mmm-yyyy")),Curves!$11:$11,0)</f>
        <v>#N/A</v>
      </c>
    </row>
    <row r="551" customFormat="false" ht="12.75" hidden="false" customHeight="false" outlineLevel="0" collapsed="false">
      <c r="B551" s="26" t="str">
        <f aca="false">IF(C551&lt;&gt;"",IF(C551&gt;=(WORKDAY(EOMONTH(C551,0)+1,-2)),EOMONTH(EOMONTH(C551,0)+1,0)+1,EOMONTH(C551,0)+1),"")</f>
        <v/>
      </c>
      <c r="C551" s="53" t="str">
        <f aca="false">IF(Curves!C560&lt;&gt;"",Curves!C560,"")</f>
        <v/>
      </c>
      <c r="D551" s="9"/>
      <c r="E551" s="54" t="e">
        <f aca="false">(T551+U551)*V551</f>
        <v>#N/A</v>
      </c>
      <c r="F551" s="54" t="e">
        <f aca="false">(X551+Y551)*Z551</f>
        <v>#N/A</v>
      </c>
      <c r="G551" s="54" t="e">
        <f aca="false">(AB551+AC551)*AD551</f>
        <v>#N/A</v>
      </c>
      <c r="H551" s="54" t="e">
        <f aca="false">(AF551+AG551)*AH551</f>
        <v>#N/A</v>
      </c>
      <c r="I551" s="54" t="e">
        <f aca="false">(AJ551+AK551)*AL551</f>
        <v>#N/A</v>
      </c>
      <c r="J551" s="54" t="e">
        <f aca="false">(AN551+AO551)*AP551</f>
        <v>#N/A</v>
      </c>
      <c r="K551" s="54" t="e">
        <f aca="false">(AR551+AS551)*AT551</f>
        <v>#N/A</v>
      </c>
      <c r="L551" s="54" t="e">
        <f aca="false">(AV551+AW551)*AX551</f>
        <v>#N/A</v>
      </c>
      <c r="M551" s="54" t="e">
        <f aca="false">(AZ551+BA551)*BB551</f>
        <v>#N/A</v>
      </c>
      <c r="N551" s="54" t="e">
        <f aca="false">(BD551+BE551)*BF551</f>
        <v>#N/A</v>
      </c>
      <c r="O551" s="55" t="e">
        <f aca="false">(BH551+BI551)*BJ551</f>
        <v>#N/A</v>
      </c>
      <c r="P551" s="49" t="e">
        <f aca="false">MAX(E551:O551)</f>
        <v>#N/A</v>
      </c>
      <c r="Q551" s="49" t="e">
        <f aca="false">MIN(O551)</f>
        <v>#N/A</v>
      </c>
      <c r="R551" s="50" t="e">
        <f aca="false">P551-Q551</f>
        <v>#N/A</v>
      </c>
      <c r="T551" s="31" t="e">
        <f aca="false">INDEX(Curves!$A$12:$AZ$907,$BZ551,CA551)</f>
        <v>#N/A</v>
      </c>
      <c r="U551" s="31" t="e">
        <f aca="false">INDEX(Curves!$A$12:$AZ$907,$BZ551,CB551)</f>
        <v>#N/A</v>
      </c>
      <c r="V551" s="31" t="e">
        <f aca="false">INDEX(Curves!$A$12:$AZ$907,$BZ551,CC551)</f>
        <v>#N/A</v>
      </c>
      <c r="W551" s="31"/>
      <c r="X551" s="31" t="e">
        <f aca="false">INDEX(Curves!$A$12:$AZ$907,$BZ551,CE551)</f>
        <v>#N/A</v>
      </c>
      <c r="Y551" s="31" t="e">
        <f aca="false">INDEX(Curves!$A$12:$AZ$907,$BZ551,CF551)</f>
        <v>#N/A</v>
      </c>
      <c r="Z551" s="31" t="e">
        <f aca="false">INDEX(Curves!$A$12:$AZ$907,$BZ551,CG551)</f>
        <v>#N/A</v>
      </c>
      <c r="AA551" s="31"/>
      <c r="AB551" s="31" t="e">
        <f aca="false">INDEX(Curves!$A$12:$AZ$907,$BZ551,CI551)</f>
        <v>#N/A</v>
      </c>
      <c r="AC551" s="31" t="e">
        <f aca="false">INDEX(Curves!$A$12:$AZ$907,$BZ551,CJ551)</f>
        <v>#N/A</v>
      </c>
      <c r="AD551" s="31" t="e">
        <f aca="false">INDEX(Curves!$A$12:$AZ$907,$BZ551,CK551)</f>
        <v>#N/A</v>
      </c>
      <c r="AE551" s="31"/>
      <c r="AF551" s="31" t="e">
        <f aca="false">INDEX(Curves!$A$12:$AZ$907,$BZ551,CM551)</f>
        <v>#N/A</v>
      </c>
      <c r="AG551" s="31" t="e">
        <f aca="false">INDEX(Curves!$A$12:$AZ$907,$BZ551,CN551)</f>
        <v>#N/A</v>
      </c>
      <c r="AH551" s="31" t="e">
        <f aca="false">INDEX(Curves!$A$12:$AZ$907,$BZ551,CO551)</f>
        <v>#N/A</v>
      </c>
      <c r="AI551" s="31"/>
      <c r="AJ551" s="31" t="e">
        <f aca="false">INDEX(Curves!$A$12:$AZ$907,$BZ551,CQ551)</f>
        <v>#N/A</v>
      </c>
      <c r="AK551" s="31" t="e">
        <f aca="false">INDEX(Curves!$A$12:$AZ$907,$BZ551,CR551)</f>
        <v>#N/A</v>
      </c>
      <c r="AL551" s="31" t="e">
        <f aca="false">INDEX(Curves!$A$12:$AZ$907,$BZ551,CS551)</f>
        <v>#N/A</v>
      </c>
      <c r="AM551" s="31"/>
      <c r="AN551" s="31" t="e">
        <f aca="false">INDEX(Curves!$A$12:$AZ$907,$BZ551,CU551)</f>
        <v>#N/A</v>
      </c>
      <c r="AO551" s="31" t="e">
        <f aca="false">INDEX(Curves!$A$12:$AZ$907,$BZ551,CV551)</f>
        <v>#N/A</v>
      </c>
      <c r="AP551" s="31" t="e">
        <f aca="false">INDEX(Curves!$A$12:$AZ$907,$BZ551,CW551)</f>
        <v>#N/A</v>
      </c>
      <c r="AQ551" s="31"/>
      <c r="AR551" s="31" t="e">
        <f aca="false">INDEX(Curves!$A$12:$AZ$907,$BZ551,CY551)</f>
        <v>#N/A</v>
      </c>
      <c r="AS551" s="31" t="e">
        <f aca="false">INDEX(Curves!$A$12:$AZ$907,$BZ551,CZ551)</f>
        <v>#N/A</v>
      </c>
      <c r="AT551" s="31" t="e">
        <f aca="false">INDEX(Curves!$A$12:$AZ$907,$BZ551,DA551)</f>
        <v>#N/A</v>
      </c>
      <c r="AU551" s="31"/>
      <c r="AV551" s="31" t="e">
        <f aca="false">INDEX(Curves!$A$12:$AZ$907,$BZ551,DC551)</f>
        <v>#N/A</v>
      </c>
      <c r="AW551" s="31" t="e">
        <f aca="false">INDEX(Curves!$A$12:$AZ$907,$BZ551,DD551)</f>
        <v>#N/A</v>
      </c>
      <c r="AX551" s="31" t="e">
        <f aca="false">INDEX(Curves!$A$12:$AZ$907,$BZ551,DE551)</f>
        <v>#N/A</v>
      </c>
      <c r="AY551" s="31"/>
      <c r="AZ551" s="31" t="e">
        <f aca="false">INDEX(Curves!$A$12:$AZ$907,$BZ551,DG551)</f>
        <v>#N/A</v>
      </c>
      <c r="BA551" s="31" t="e">
        <f aca="false">INDEX(Curves!$A$12:$AZ$907,$BZ551,DH551)</f>
        <v>#N/A</v>
      </c>
      <c r="BB551" s="31" t="e">
        <f aca="false">INDEX(Curves!$A$12:$AZ$907,$BZ551,DI551)</f>
        <v>#N/A</v>
      </c>
      <c r="BC551" s="31"/>
      <c r="BD551" s="31" t="e">
        <f aca="false">INDEX(Curves!$A$12:$AZ$907,$BZ551,DK551)</f>
        <v>#N/A</v>
      </c>
      <c r="BE551" s="31" t="e">
        <f aca="false">INDEX(Curves!$A$12:$AZ$907,$BZ551,DL551)</f>
        <v>#N/A</v>
      </c>
      <c r="BF551" s="31" t="e">
        <f aca="false">INDEX(Curves!$A$12:$AZ$907,$BZ551,DM551)</f>
        <v>#N/A</v>
      </c>
      <c r="BG551" s="31"/>
      <c r="BH551" s="31" t="e">
        <f aca="false">INDEX(Curves!$A$12:$AZ$907,$BZ551,DO551)</f>
        <v>#N/A</v>
      </c>
      <c r="BI551" s="31" t="e">
        <f aca="false">INDEX(Curves!$A$12:$AZ$907,$BZ551,DP551)</f>
        <v>#N/A</v>
      </c>
      <c r="BJ551" s="31" t="e">
        <f aca="false">INDEX(Curves!$A$12:$AZ$907,$BZ551,DQ551)</f>
        <v>#N/A</v>
      </c>
      <c r="BK551" s="0"/>
      <c r="BL551" s="0"/>
      <c r="BT551" s="9"/>
      <c r="BU551" s="9"/>
      <c r="BV551" s="9"/>
      <c r="BZ551" s="34" t="e">
        <f aca="false">MATCH(C551,Curves!$C$12:$C$433,0)</f>
        <v>#N/A</v>
      </c>
      <c r="CA551" s="34" t="e">
        <f aca="false">MATCH(CONCATENATE("NG ",TEXT($BM551,"mmm-yyyy")),Curves!$11:$11,0)</f>
        <v>#N/A</v>
      </c>
      <c r="CB551" s="34" t="e">
        <f aca="false">MATCH(CONCATENATE("B ",TEXT($BM551,"mmm-yyyy")),Curves!$11:$11,0)</f>
        <v>#N/A</v>
      </c>
      <c r="CC551" s="34" t="e">
        <f aca="false">MATCH(CONCATENATE("DISC ",TEXT($BM551,"mmm-yyyy")),Curves!$11:$11,0)</f>
        <v>#N/A</v>
      </c>
      <c r="CD551" s="34"/>
      <c r="CE551" s="34" t="e">
        <f aca="false">MATCH(CONCATENATE("NG ",TEXT($BN551,"mmm-yyyy")),Curves!$11:$11,0)</f>
        <v>#N/A</v>
      </c>
      <c r="CF551" s="34" t="e">
        <f aca="false">MATCH(CONCATENATE("B ",TEXT($BN551,"mmm-yyyy")),Curves!$11:$11,0)</f>
        <v>#N/A</v>
      </c>
      <c r="CG551" s="34" t="e">
        <f aca="false">MATCH(CONCATENATE("DISC ",TEXT($BN551,"mmm-yyyy")),Curves!$11:$11,0)</f>
        <v>#N/A</v>
      </c>
      <c r="CH551" s="34"/>
      <c r="CI551" s="34" t="e">
        <f aca="false">MATCH(CONCATENATE("NG ",TEXT($BO551,"mmm-yyyy")),Curves!$11:$11,0)</f>
        <v>#N/A</v>
      </c>
      <c r="CJ551" s="34" t="e">
        <f aca="false">MATCH(CONCATENATE("B ",TEXT($BO551,"mmm-yyyy")),Curves!$11:$11,0)</f>
        <v>#N/A</v>
      </c>
      <c r="CK551" s="34" t="e">
        <f aca="false">MATCH(CONCATENATE("DISC ",TEXT($BO551,"mmm-yyyy")),Curves!$11:$11,0)</f>
        <v>#N/A</v>
      </c>
      <c r="CL551" s="34"/>
      <c r="CM551" s="34" t="e">
        <f aca="false">MATCH(CONCATENATE("NG ",TEXT($BP551,"mmm-yyyy")),Curves!$11:$11,0)</f>
        <v>#N/A</v>
      </c>
      <c r="CN551" s="34" t="e">
        <f aca="false">MATCH(CONCATENATE("B ",TEXT($BP551,"mmm-yyyy")),Curves!$11:$11,0)</f>
        <v>#N/A</v>
      </c>
      <c r="CO551" s="34" t="e">
        <f aca="false">MATCH(CONCATENATE("DISC ",TEXT($BP551,"mmm-yyyy")),Curves!$11:$11,0)</f>
        <v>#N/A</v>
      </c>
      <c r="CP551" s="34"/>
      <c r="CQ551" s="34" t="e">
        <f aca="false">MATCH(CONCATENATE("NG ",TEXT($BQ551,"mmm-yyyy")),Curves!$11:$11,0)</f>
        <v>#N/A</v>
      </c>
      <c r="CR551" s="34" t="e">
        <f aca="false">MATCH(CONCATENATE("B ",TEXT($BQ551,"mmm-yyyy")),Curves!$11:$11,0)</f>
        <v>#N/A</v>
      </c>
      <c r="CS551" s="34" t="e">
        <f aca="false">MATCH(CONCATENATE("DISC ",TEXT($BQ551,"mmm-yyyy")),Curves!$11:$11,0)</f>
        <v>#N/A</v>
      </c>
      <c r="CT551" s="34"/>
      <c r="CU551" s="34" t="e">
        <f aca="false">MATCH(CONCATENATE("NG ",TEXT($BR551,"mmm-yyyy")),Curves!$11:$11,0)</f>
        <v>#N/A</v>
      </c>
      <c r="CV551" s="34" t="e">
        <f aca="false">MATCH(CONCATENATE("B ",TEXT($BR551,"mmm-yyyy")),Curves!$11:$11,0)</f>
        <v>#N/A</v>
      </c>
      <c r="CW551" s="34" t="e">
        <f aca="false">MATCH(CONCATENATE("DISC ",TEXT($BR551,"mmm-yyyy")),Curves!$11:$11,0)</f>
        <v>#N/A</v>
      </c>
      <c r="CX551" s="34"/>
      <c r="CY551" s="34" t="e">
        <f aca="false">MATCH(CONCATENATE("NG ",TEXT($BS551,"mmm-yyyy")),Curves!$11:$11,0)</f>
        <v>#N/A</v>
      </c>
      <c r="CZ551" s="34" t="e">
        <f aca="false">MATCH(CONCATENATE("B ",TEXT($BS551,"mmm-yyyy")),Curves!$11:$11,0)</f>
        <v>#N/A</v>
      </c>
      <c r="DA551" s="34" t="e">
        <f aca="false">MATCH(CONCATENATE("DISC ",TEXT($BS551,"mmm-yyyy")),Curves!$11:$11,0)</f>
        <v>#N/A</v>
      </c>
      <c r="DB551" s="34"/>
      <c r="DC551" s="34" t="e">
        <f aca="false">MATCH(CONCATENATE("NG ",TEXT($BT551,"mmm-yyyy")),Curves!$11:$11,0)</f>
        <v>#N/A</v>
      </c>
      <c r="DD551" s="34" t="e">
        <f aca="false">MATCH(CONCATENATE("B ",TEXT($BT551,"mmm-yyyy")),Curves!$11:$11,0)</f>
        <v>#N/A</v>
      </c>
      <c r="DE551" s="34" t="e">
        <f aca="false">MATCH(CONCATENATE("DISC ",TEXT($BT551,"mmm-yyyy")),Curves!$11:$11,0)</f>
        <v>#N/A</v>
      </c>
      <c r="DF551" s="34"/>
      <c r="DG551" s="34" t="e">
        <f aca="false">MATCH(CONCATENATE("NG ",TEXT($BU551,"mmm-yyyy")),Curves!$11:$11,0)</f>
        <v>#N/A</v>
      </c>
      <c r="DH551" s="34" t="e">
        <f aca="false">MATCH(CONCATENATE("B ",TEXT($BU551,"mmm-yyyy")),Curves!$11:$11,0)</f>
        <v>#N/A</v>
      </c>
      <c r="DI551" s="34" t="e">
        <f aca="false">MATCH(CONCATENATE("DISC ",TEXT($BU551,"mmm-yyyy")),Curves!$11:$11,0)</f>
        <v>#N/A</v>
      </c>
      <c r="DK551" s="34" t="e">
        <f aca="false">MATCH(CONCATENATE("NG ",TEXT($BV551,"mmm-yyyy")),Curves!$11:$11,0)</f>
        <v>#N/A</v>
      </c>
      <c r="DL551" s="34" t="e">
        <f aca="false">MATCH(CONCATENATE("B ",TEXT($BV551,"mmm-yyyy")),Curves!$11:$11,0)</f>
        <v>#N/A</v>
      </c>
      <c r="DM551" s="34" t="e">
        <f aca="false">MATCH(CONCATENATE("DISC ",TEXT($BV551,"mmm-yyyy")),Curves!$11:$11,0)</f>
        <v>#N/A</v>
      </c>
      <c r="DO551" s="34" t="e">
        <f aca="false">MATCH(CONCATENATE("NG ",TEXT($BW551,"mmm-yyyy")),Curves!$11:$11,0)</f>
        <v>#N/A</v>
      </c>
      <c r="DP551" s="34" t="e">
        <f aca="false">MATCH(CONCATENATE("B ",TEXT($BW551,"mmm-yyyy")),Curves!$11:$11,0)</f>
        <v>#N/A</v>
      </c>
      <c r="DQ551" s="34" t="e">
        <f aca="false">MATCH(CONCATENATE("DISC ",TEXT($BW551,"mmm-yyyy")),Curves!$11:$11,0)</f>
        <v>#N/A</v>
      </c>
    </row>
    <row r="552" customFormat="false" ht="12.75" hidden="false" customHeight="false" outlineLevel="0" collapsed="false">
      <c r="B552" s="26" t="str">
        <f aca="false">IF(C552&lt;&gt;"",IF(C552&gt;=(WORKDAY(EOMONTH(C552,0)+1,-2)),EOMONTH(EOMONTH(C552,0)+1,0)+1,EOMONTH(C552,0)+1),"")</f>
        <v/>
      </c>
      <c r="C552" s="53" t="str">
        <f aca="false">IF(Curves!C561&lt;&gt;"",Curves!C561,"")</f>
        <v/>
      </c>
      <c r="D552" s="9"/>
      <c r="E552" s="54" t="e">
        <f aca="false">(T552+U552)*V552</f>
        <v>#N/A</v>
      </c>
      <c r="F552" s="54" t="e">
        <f aca="false">(X552+Y552)*Z552</f>
        <v>#N/A</v>
      </c>
      <c r="G552" s="54" t="e">
        <f aca="false">(AB552+AC552)*AD552</f>
        <v>#N/A</v>
      </c>
      <c r="H552" s="54" t="e">
        <f aca="false">(AF552+AG552)*AH552</f>
        <v>#N/A</v>
      </c>
      <c r="I552" s="54" t="e">
        <f aca="false">(AJ552+AK552)*AL552</f>
        <v>#N/A</v>
      </c>
      <c r="J552" s="54" t="e">
        <f aca="false">(AN552+AO552)*AP552</f>
        <v>#N/A</v>
      </c>
      <c r="K552" s="54" t="e">
        <f aca="false">(AR552+AS552)*AT552</f>
        <v>#N/A</v>
      </c>
      <c r="L552" s="54" t="e">
        <f aca="false">(AV552+AW552)*AX552</f>
        <v>#N/A</v>
      </c>
      <c r="M552" s="54" t="e">
        <f aca="false">(AZ552+BA552)*BB552</f>
        <v>#N/A</v>
      </c>
      <c r="N552" s="54" t="e">
        <f aca="false">(BD552+BE552)*BF552</f>
        <v>#N/A</v>
      </c>
      <c r="O552" s="55" t="e">
        <f aca="false">(BH552+BI552)*BJ552</f>
        <v>#N/A</v>
      </c>
      <c r="P552" s="49" t="e">
        <f aca="false">MAX(E552:O552)</f>
        <v>#N/A</v>
      </c>
      <c r="Q552" s="49" t="e">
        <f aca="false">MIN(O552)</f>
        <v>#N/A</v>
      </c>
      <c r="R552" s="50" t="e">
        <f aca="false">P552-Q552</f>
        <v>#N/A</v>
      </c>
      <c r="T552" s="31" t="e">
        <f aca="false">INDEX(Curves!$A$12:$AZ$907,$BZ552,CA552)</f>
        <v>#N/A</v>
      </c>
      <c r="U552" s="31" t="e">
        <f aca="false">INDEX(Curves!$A$12:$AZ$907,$BZ552,CB552)</f>
        <v>#N/A</v>
      </c>
      <c r="V552" s="31" t="e">
        <f aca="false">INDEX(Curves!$A$12:$AZ$907,$BZ552,CC552)</f>
        <v>#N/A</v>
      </c>
      <c r="W552" s="31"/>
      <c r="X552" s="31" t="e">
        <f aca="false">INDEX(Curves!$A$12:$AZ$907,$BZ552,CE552)</f>
        <v>#N/A</v>
      </c>
      <c r="Y552" s="31" t="e">
        <f aca="false">INDEX(Curves!$A$12:$AZ$907,$BZ552,CF552)</f>
        <v>#N/A</v>
      </c>
      <c r="Z552" s="31" t="e">
        <f aca="false">INDEX(Curves!$A$12:$AZ$907,$BZ552,CG552)</f>
        <v>#N/A</v>
      </c>
      <c r="AA552" s="31"/>
      <c r="AB552" s="31" t="e">
        <f aca="false">INDEX(Curves!$A$12:$AZ$907,$BZ552,CI552)</f>
        <v>#N/A</v>
      </c>
      <c r="AC552" s="31" t="e">
        <f aca="false">INDEX(Curves!$A$12:$AZ$907,$BZ552,CJ552)</f>
        <v>#N/A</v>
      </c>
      <c r="AD552" s="31" t="e">
        <f aca="false">INDEX(Curves!$A$12:$AZ$907,$BZ552,CK552)</f>
        <v>#N/A</v>
      </c>
      <c r="AE552" s="31"/>
      <c r="AF552" s="31" t="e">
        <f aca="false">INDEX(Curves!$A$12:$AZ$907,$BZ552,CM552)</f>
        <v>#N/A</v>
      </c>
      <c r="AG552" s="31" t="e">
        <f aca="false">INDEX(Curves!$A$12:$AZ$907,$BZ552,CN552)</f>
        <v>#N/A</v>
      </c>
      <c r="AH552" s="31" t="e">
        <f aca="false">INDEX(Curves!$A$12:$AZ$907,$BZ552,CO552)</f>
        <v>#N/A</v>
      </c>
      <c r="AI552" s="31"/>
      <c r="AJ552" s="31" t="e">
        <f aca="false">INDEX(Curves!$A$12:$AZ$907,$BZ552,CQ552)</f>
        <v>#N/A</v>
      </c>
      <c r="AK552" s="31" t="e">
        <f aca="false">INDEX(Curves!$A$12:$AZ$907,$BZ552,CR552)</f>
        <v>#N/A</v>
      </c>
      <c r="AL552" s="31" t="e">
        <f aca="false">INDEX(Curves!$A$12:$AZ$907,$BZ552,CS552)</f>
        <v>#N/A</v>
      </c>
      <c r="AM552" s="31"/>
      <c r="AN552" s="31" t="e">
        <f aca="false">INDEX(Curves!$A$12:$AZ$907,$BZ552,CU552)</f>
        <v>#N/A</v>
      </c>
      <c r="AO552" s="31" t="e">
        <f aca="false">INDEX(Curves!$A$12:$AZ$907,$BZ552,CV552)</f>
        <v>#N/A</v>
      </c>
      <c r="AP552" s="31" t="e">
        <f aca="false">INDEX(Curves!$A$12:$AZ$907,$BZ552,CW552)</f>
        <v>#N/A</v>
      </c>
      <c r="AQ552" s="31"/>
      <c r="AR552" s="31" t="e">
        <f aca="false">INDEX(Curves!$A$12:$AZ$907,$BZ552,CY552)</f>
        <v>#N/A</v>
      </c>
      <c r="AS552" s="31" t="e">
        <f aca="false">INDEX(Curves!$A$12:$AZ$907,$BZ552,CZ552)</f>
        <v>#N/A</v>
      </c>
      <c r="AT552" s="31" t="e">
        <f aca="false">INDEX(Curves!$A$12:$AZ$907,$BZ552,DA552)</f>
        <v>#N/A</v>
      </c>
      <c r="AU552" s="31"/>
      <c r="AV552" s="31" t="e">
        <f aca="false">INDEX(Curves!$A$12:$AZ$907,$BZ552,DC552)</f>
        <v>#N/A</v>
      </c>
      <c r="AW552" s="31" t="e">
        <f aca="false">INDEX(Curves!$A$12:$AZ$907,$BZ552,DD552)</f>
        <v>#N/A</v>
      </c>
      <c r="AX552" s="31" t="e">
        <f aca="false">INDEX(Curves!$A$12:$AZ$907,$BZ552,DE552)</f>
        <v>#N/A</v>
      </c>
      <c r="AY552" s="31"/>
      <c r="AZ552" s="31" t="e">
        <f aca="false">INDEX(Curves!$A$12:$AZ$907,$BZ552,DG552)</f>
        <v>#N/A</v>
      </c>
      <c r="BA552" s="31" t="e">
        <f aca="false">INDEX(Curves!$A$12:$AZ$907,$BZ552,DH552)</f>
        <v>#N/A</v>
      </c>
      <c r="BB552" s="31" t="e">
        <f aca="false">INDEX(Curves!$A$12:$AZ$907,$BZ552,DI552)</f>
        <v>#N/A</v>
      </c>
      <c r="BC552" s="31"/>
      <c r="BD552" s="31" t="e">
        <f aca="false">INDEX(Curves!$A$12:$AZ$907,$BZ552,DK552)</f>
        <v>#N/A</v>
      </c>
      <c r="BE552" s="31" t="e">
        <f aca="false">INDEX(Curves!$A$12:$AZ$907,$BZ552,DL552)</f>
        <v>#N/A</v>
      </c>
      <c r="BF552" s="31" t="e">
        <f aca="false">INDEX(Curves!$A$12:$AZ$907,$BZ552,DM552)</f>
        <v>#N/A</v>
      </c>
      <c r="BG552" s="31"/>
      <c r="BH552" s="31" t="e">
        <f aca="false">INDEX(Curves!$A$12:$AZ$907,$BZ552,DO552)</f>
        <v>#N/A</v>
      </c>
      <c r="BI552" s="31" t="e">
        <f aca="false">INDEX(Curves!$A$12:$AZ$907,$BZ552,DP552)</f>
        <v>#N/A</v>
      </c>
      <c r="BJ552" s="31" t="e">
        <f aca="false">INDEX(Curves!$A$12:$AZ$907,$BZ552,DQ552)</f>
        <v>#N/A</v>
      </c>
      <c r="BK552" s="0"/>
      <c r="BL552" s="0"/>
      <c r="BT552" s="9"/>
      <c r="BU552" s="9"/>
      <c r="BV552" s="9"/>
      <c r="BZ552" s="34" t="e">
        <f aca="false">MATCH(C552,Curves!$C$12:$C$433,0)</f>
        <v>#N/A</v>
      </c>
      <c r="CA552" s="34" t="e">
        <f aca="false">MATCH(CONCATENATE("NG ",TEXT($BM552,"mmm-yyyy")),Curves!$11:$11,0)</f>
        <v>#N/A</v>
      </c>
      <c r="CB552" s="34" t="e">
        <f aca="false">MATCH(CONCATENATE("B ",TEXT($BM552,"mmm-yyyy")),Curves!$11:$11,0)</f>
        <v>#N/A</v>
      </c>
      <c r="CC552" s="34" t="e">
        <f aca="false">MATCH(CONCATENATE("DISC ",TEXT($BM552,"mmm-yyyy")),Curves!$11:$11,0)</f>
        <v>#N/A</v>
      </c>
      <c r="CD552" s="34"/>
      <c r="CE552" s="34" t="e">
        <f aca="false">MATCH(CONCATENATE("NG ",TEXT($BN552,"mmm-yyyy")),Curves!$11:$11,0)</f>
        <v>#N/A</v>
      </c>
      <c r="CF552" s="34" t="e">
        <f aca="false">MATCH(CONCATENATE("B ",TEXT($BN552,"mmm-yyyy")),Curves!$11:$11,0)</f>
        <v>#N/A</v>
      </c>
      <c r="CG552" s="34" t="e">
        <f aca="false">MATCH(CONCATENATE("DISC ",TEXT($BN552,"mmm-yyyy")),Curves!$11:$11,0)</f>
        <v>#N/A</v>
      </c>
      <c r="CH552" s="34"/>
      <c r="CI552" s="34" t="e">
        <f aca="false">MATCH(CONCATENATE("NG ",TEXT($BO552,"mmm-yyyy")),Curves!$11:$11,0)</f>
        <v>#N/A</v>
      </c>
      <c r="CJ552" s="34" t="e">
        <f aca="false">MATCH(CONCATENATE("B ",TEXT($BO552,"mmm-yyyy")),Curves!$11:$11,0)</f>
        <v>#N/A</v>
      </c>
      <c r="CK552" s="34" t="e">
        <f aca="false">MATCH(CONCATENATE("DISC ",TEXT($BO552,"mmm-yyyy")),Curves!$11:$11,0)</f>
        <v>#N/A</v>
      </c>
      <c r="CL552" s="34"/>
      <c r="CM552" s="34" t="e">
        <f aca="false">MATCH(CONCATENATE("NG ",TEXT($BP552,"mmm-yyyy")),Curves!$11:$11,0)</f>
        <v>#N/A</v>
      </c>
      <c r="CN552" s="34" t="e">
        <f aca="false">MATCH(CONCATENATE("B ",TEXT($BP552,"mmm-yyyy")),Curves!$11:$11,0)</f>
        <v>#N/A</v>
      </c>
      <c r="CO552" s="34" t="e">
        <f aca="false">MATCH(CONCATENATE("DISC ",TEXT($BP552,"mmm-yyyy")),Curves!$11:$11,0)</f>
        <v>#N/A</v>
      </c>
      <c r="CP552" s="34"/>
      <c r="CQ552" s="34" t="e">
        <f aca="false">MATCH(CONCATENATE("NG ",TEXT($BQ552,"mmm-yyyy")),Curves!$11:$11,0)</f>
        <v>#N/A</v>
      </c>
      <c r="CR552" s="34" t="e">
        <f aca="false">MATCH(CONCATENATE("B ",TEXT($BQ552,"mmm-yyyy")),Curves!$11:$11,0)</f>
        <v>#N/A</v>
      </c>
      <c r="CS552" s="34" t="e">
        <f aca="false">MATCH(CONCATENATE("DISC ",TEXT($BQ552,"mmm-yyyy")),Curves!$11:$11,0)</f>
        <v>#N/A</v>
      </c>
      <c r="CT552" s="34"/>
      <c r="CU552" s="34" t="e">
        <f aca="false">MATCH(CONCATENATE("NG ",TEXT($BR552,"mmm-yyyy")),Curves!$11:$11,0)</f>
        <v>#N/A</v>
      </c>
      <c r="CV552" s="34" t="e">
        <f aca="false">MATCH(CONCATENATE("B ",TEXT($BR552,"mmm-yyyy")),Curves!$11:$11,0)</f>
        <v>#N/A</v>
      </c>
      <c r="CW552" s="34" t="e">
        <f aca="false">MATCH(CONCATENATE("DISC ",TEXT($BR552,"mmm-yyyy")),Curves!$11:$11,0)</f>
        <v>#N/A</v>
      </c>
      <c r="CX552" s="34"/>
      <c r="CY552" s="34" t="e">
        <f aca="false">MATCH(CONCATENATE("NG ",TEXT($BS552,"mmm-yyyy")),Curves!$11:$11,0)</f>
        <v>#N/A</v>
      </c>
      <c r="CZ552" s="34" t="e">
        <f aca="false">MATCH(CONCATENATE("B ",TEXT($BS552,"mmm-yyyy")),Curves!$11:$11,0)</f>
        <v>#N/A</v>
      </c>
      <c r="DA552" s="34" t="e">
        <f aca="false">MATCH(CONCATENATE("DISC ",TEXT($BS552,"mmm-yyyy")),Curves!$11:$11,0)</f>
        <v>#N/A</v>
      </c>
      <c r="DB552" s="34"/>
      <c r="DC552" s="34" t="e">
        <f aca="false">MATCH(CONCATENATE("NG ",TEXT($BT552,"mmm-yyyy")),Curves!$11:$11,0)</f>
        <v>#N/A</v>
      </c>
      <c r="DD552" s="34" t="e">
        <f aca="false">MATCH(CONCATENATE("B ",TEXT($BT552,"mmm-yyyy")),Curves!$11:$11,0)</f>
        <v>#N/A</v>
      </c>
      <c r="DE552" s="34" t="e">
        <f aca="false">MATCH(CONCATENATE("DISC ",TEXT($BT552,"mmm-yyyy")),Curves!$11:$11,0)</f>
        <v>#N/A</v>
      </c>
      <c r="DF552" s="34"/>
      <c r="DG552" s="34" t="e">
        <f aca="false">MATCH(CONCATENATE("NG ",TEXT($BU552,"mmm-yyyy")),Curves!$11:$11,0)</f>
        <v>#N/A</v>
      </c>
      <c r="DH552" s="34" t="e">
        <f aca="false">MATCH(CONCATENATE("B ",TEXT($BU552,"mmm-yyyy")),Curves!$11:$11,0)</f>
        <v>#N/A</v>
      </c>
      <c r="DI552" s="34" t="e">
        <f aca="false">MATCH(CONCATENATE("DISC ",TEXT($BU552,"mmm-yyyy")),Curves!$11:$11,0)</f>
        <v>#N/A</v>
      </c>
      <c r="DK552" s="34" t="e">
        <f aca="false">MATCH(CONCATENATE("NG ",TEXT($BV552,"mmm-yyyy")),Curves!$11:$11,0)</f>
        <v>#N/A</v>
      </c>
      <c r="DL552" s="34" t="e">
        <f aca="false">MATCH(CONCATENATE("B ",TEXT($BV552,"mmm-yyyy")),Curves!$11:$11,0)</f>
        <v>#N/A</v>
      </c>
      <c r="DM552" s="34" t="e">
        <f aca="false">MATCH(CONCATENATE("DISC ",TEXT($BV552,"mmm-yyyy")),Curves!$11:$11,0)</f>
        <v>#N/A</v>
      </c>
      <c r="DO552" s="34" t="e">
        <f aca="false">MATCH(CONCATENATE("NG ",TEXT($BW552,"mmm-yyyy")),Curves!$11:$11,0)</f>
        <v>#N/A</v>
      </c>
      <c r="DP552" s="34" t="e">
        <f aca="false">MATCH(CONCATENATE("B ",TEXT($BW552,"mmm-yyyy")),Curves!$11:$11,0)</f>
        <v>#N/A</v>
      </c>
      <c r="DQ552" s="34" t="e">
        <f aca="false">MATCH(CONCATENATE("DISC ",TEXT($BW552,"mmm-yyyy")),Curves!$11:$11,0)</f>
        <v>#N/A</v>
      </c>
    </row>
    <row r="553" customFormat="false" ht="12.75" hidden="false" customHeight="false" outlineLevel="0" collapsed="false">
      <c r="B553" s="26" t="str">
        <f aca="false">IF(C553&lt;&gt;"",IF(C553&gt;=(WORKDAY(EOMONTH(C553,0)+1,-2)),EOMONTH(EOMONTH(C553,0)+1,0)+1,EOMONTH(C553,0)+1),"")</f>
        <v/>
      </c>
      <c r="C553" s="53" t="str">
        <f aca="false">IF(Curves!C562&lt;&gt;"",Curves!C562,"")</f>
        <v/>
      </c>
      <c r="D553" s="9"/>
      <c r="E553" s="54" t="e">
        <f aca="false">(T553+U553)*V553</f>
        <v>#N/A</v>
      </c>
      <c r="F553" s="54" t="e">
        <f aca="false">(X553+Y553)*Z553</f>
        <v>#N/A</v>
      </c>
      <c r="G553" s="54" t="e">
        <f aca="false">(AB553+AC553)*AD553</f>
        <v>#N/A</v>
      </c>
      <c r="H553" s="54" t="e">
        <f aca="false">(AF553+AG553)*AH553</f>
        <v>#N/A</v>
      </c>
      <c r="I553" s="54" t="e">
        <f aca="false">(AJ553+AK553)*AL553</f>
        <v>#N/A</v>
      </c>
      <c r="J553" s="54" t="e">
        <f aca="false">(AN553+AO553)*AP553</f>
        <v>#N/A</v>
      </c>
      <c r="K553" s="54" t="e">
        <f aca="false">(AR553+AS553)*AT553</f>
        <v>#N/A</v>
      </c>
      <c r="L553" s="54" t="e">
        <f aca="false">(AV553+AW553)*AX553</f>
        <v>#N/A</v>
      </c>
      <c r="M553" s="54" t="e">
        <f aca="false">(AZ553+BA553)*BB553</f>
        <v>#N/A</v>
      </c>
      <c r="N553" s="54" t="e">
        <f aca="false">(BD553+BE553)*BF553</f>
        <v>#N/A</v>
      </c>
      <c r="O553" s="55" t="e">
        <f aca="false">(BH553+BI553)*BJ553</f>
        <v>#N/A</v>
      </c>
      <c r="P553" s="49" t="e">
        <f aca="false">MAX(E553:O553)</f>
        <v>#N/A</v>
      </c>
      <c r="Q553" s="49" t="e">
        <f aca="false">MIN(O553)</f>
        <v>#N/A</v>
      </c>
      <c r="R553" s="50" t="e">
        <f aca="false">P553-Q553</f>
        <v>#N/A</v>
      </c>
      <c r="T553" s="31" t="e">
        <f aca="false">INDEX(Curves!$A$12:$AZ$907,$BZ553,CA553)</f>
        <v>#N/A</v>
      </c>
      <c r="U553" s="31" t="e">
        <f aca="false">INDEX(Curves!$A$12:$AZ$907,$BZ553,CB553)</f>
        <v>#N/A</v>
      </c>
      <c r="V553" s="31" t="e">
        <f aca="false">INDEX(Curves!$A$12:$AZ$907,$BZ553,CC553)</f>
        <v>#N/A</v>
      </c>
      <c r="W553" s="31"/>
      <c r="X553" s="31" t="e">
        <f aca="false">INDEX(Curves!$A$12:$AZ$907,$BZ553,CE553)</f>
        <v>#N/A</v>
      </c>
      <c r="Y553" s="31" t="e">
        <f aca="false">INDEX(Curves!$A$12:$AZ$907,$BZ553,CF553)</f>
        <v>#N/A</v>
      </c>
      <c r="Z553" s="31" t="e">
        <f aca="false">INDEX(Curves!$A$12:$AZ$907,$BZ553,CG553)</f>
        <v>#N/A</v>
      </c>
      <c r="AA553" s="31"/>
      <c r="AB553" s="31" t="e">
        <f aca="false">INDEX(Curves!$A$12:$AZ$907,$BZ553,CI553)</f>
        <v>#N/A</v>
      </c>
      <c r="AC553" s="31" t="e">
        <f aca="false">INDEX(Curves!$A$12:$AZ$907,$BZ553,CJ553)</f>
        <v>#N/A</v>
      </c>
      <c r="AD553" s="31" t="e">
        <f aca="false">INDEX(Curves!$A$12:$AZ$907,$BZ553,CK553)</f>
        <v>#N/A</v>
      </c>
      <c r="AE553" s="31"/>
      <c r="AF553" s="31" t="e">
        <f aca="false">INDEX(Curves!$A$12:$AZ$907,$BZ553,CM553)</f>
        <v>#N/A</v>
      </c>
      <c r="AG553" s="31" t="e">
        <f aca="false">INDEX(Curves!$A$12:$AZ$907,$BZ553,CN553)</f>
        <v>#N/A</v>
      </c>
      <c r="AH553" s="31" t="e">
        <f aca="false">INDEX(Curves!$A$12:$AZ$907,$BZ553,CO553)</f>
        <v>#N/A</v>
      </c>
      <c r="AI553" s="31"/>
      <c r="AJ553" s="31" t="e">
        <f aca="false">INDEX(Curves!$A$12:$AZ$907,$BZ553,CQ553)</f>
        <v>#N/A</v>
      </c>
      <c r="AK553" s="31" t="e">
        <f aca="false">INDEX(Curves!$A$12:$AZ$907,$BZ553,CR553)</f>
        <v>#N/A</v>
      </c>
      <c r="AL553" s="31" t="e">
        <f aca="false">INDEX(Curves!$A$12:$AZ$907,$BZ553,CS553)</f>
        <v>#N/A</v>
      </c>
      <c r="AM553" s="31"/>
      <c r="AN553" s="31" t="e">
        <f aca="false">INDEX(Curves!$A$12:$AZ$907,$BZ553,CU553)</f>
        <v>#N/A</v>
      </c>
      <c r="AO553" s="31" t="e">
        <f aca="false">INDEX(Curves!$A$12:$AZ$907,$BZ553,CV553)</f>
        <v>#N/A</v>
      </c>
      <c r="AP553" s="31" t="e">
        <f aca="false">INDEX(Curves!$A$12:$AZ$907,$BZ553,CW553)</f>
        <v>#N/A</v>
      </c>
      <c r="AQ553" s="31"/>
      <c r="AR553" s="31" t="e">
        <f aca="false">INDEX(Curves!$A$12:$AZ$907,$BZ553,CY553)</f>
        <v>#N/A</v>
      </c>
      <c r="AS553" s="31" t="e">
        <f aca="false">INDEX(Curves!$A$12:$AZ$907,$BZ553,CZ553)</f>
        <v>#N/A</v>
      </c>
      <c r="AT553" s="31" t="e">
        <f aca="false">INDEX(Curves!$A$12:$AZ$907,$BZ553,DA553)</f>
        <v>#N/A</v>
      </c>
      <c r="AU553" s="31"/>
      <c r="AV553" s="31" t="e">
        <f aca="false">INDEX(Curves!$A$12:$AZ$907,$BZ553,DC553)</f>
        <v>#N/A</v>
      </c>
      <c r="AW553" s="31" t="e">
        <f aca="false">INDEX(Curves!$A$12:$AZ$907,$BZ553,DD553)</f>
        <v>#N/A</v>
      </c>
      <c r="AX553" s="31" t="e">
        <f aca="false">INDEX(Curves!$A$12:$AZ$907,$BZ553,DE553)</f>
        <v>#N/A</v>
      </c>
      <c r="AY553" s="31"/>
      <c r="AZ553" s="31" t="e">
        <f aca="false">INDEX(Curves!$A$12:$AZ$907,$BZ553,DG553)</f>
        <v>#N/A</v>
      </c>
      <c r="BA553" s="31" t="e">
        <f aca="false">INDEX(Curves!$A$12:$AZ$907,$BZ553,DH553)</f>
        <v>#N/A</v>
      </c>
      <c r="BB553" s="31" t="e">
        <f aca="false">INDEX(Curves!$A$12:$AZ$907,$BZ553,DI553)</f>
        <v>#N/A</v>
      </c>
      <c r="BC553" s="31"/>
      <c r="BD553" s="31" t="e">
        <f aca="false">INDEX(Curves!$A$12:$AZ$907,$BZ553,DK553)</f>
        <v>#N/A</v>
      </c>
      <c r="BE553" s="31" t="e">
        <f aca="false">INDEX(Curves!$A$12:$AZ$907,$BZ553,DL553)</f>
        <v>#N/A</v>
      </c>
      <c r="BF553" s="31" t="e">
        <f aca="false">INDEX(Curves!$A$12:$AZ$907,$BZ553,DM553)</f>
        <v>#N/A</v>
      </c>
      <c r="BG553" s="31"/>
      <c r="BH553" s="31" t="e">
        <f aca="false">INDEX(Curves!$A$12:$AZ$907,$BZ553,DO553)</f>
        <v>#N/A</v>
      </c>
      <c r="BI553" s="31" t="e">
        <f aca="false">INDEX(Curves!$A$12:$AZ$907,$BZ553,DP553)</f>
        <v>#N/A</v>
      </c>
      <c r="BJ553" s="31" t="e">
        <f aca="false">INDEX(Curves!$A$12:$AZ$907,$BZ553,DQ553)</f>
        <v>#N/A</v>
      </c>
      <c r="BK553" s="0"/>
      <c r="BL553" s="0"/>
      <c r="BT553" s="9"/>
      <c r="BU553" s="9"/>
      <c r="BV553" s="9"/>
      <c r="BZ553" s="34" t="e">
        <f aca="false">MATCH(C553,Curves!$C$12:$C$433,0)</f>
        <v>#N/A</v>
      </c>
      <c r="CA553" s="34" t="e">
        <f aca="false">MATCH(CONCATENATE("NG ",TEXT($BM553,"mmm-yyyy")),Curves!$11:$11,0)</f>
        <v>#N/A</v>
      </c>
      <c r="CB553" s="34" t="e">
        <f aca="false">MATCH(CONCATENATE("B ",TEXT($BM553,"mmm-yyyy")),Curves!$11:$11,0)</f>
        <v>#N/A</v>
      </c>
      <c r="CC553" s="34" t="e">
        <f aca="false">MATCH(CONCATENATE("DISC ",TEXT($BM553,"mmm-yyyy")),Curves!$11:$11,0)</f>
        <v>#N/A</v>
      </c>
      <c r="CD553" s="34"/>
      <c r="CE553" s="34" t="e">
        <f aca="false">MATCH(CONCATENATE("NG ",TEXT($BN553,"mmm-yyyy")),Curves!$11:$11,0)</f>
        <v>#N/A</v>
      </c>
      <c r="CF553" s="34" t="e">
        <f aca="false">MATCH(CONCATENATE("B ",TEXT($BN553,"mmm-yyyy")),Curves!$11:$11,0)</f>
        <v>#N/A</v>
      </c>
      <c r="CG553" s="34" t="e">
        <f aca="false">MATCH(CONCATENATE("DISC ",TEXT($BN553,"mmm-yyyy")),Curves!$11:$11,0)</f>
        <v>#N/A</v>
      </c>
      <c r="CH553" s="34"/>
      <c r="CI553" s="34" t="e">
        <f aca="false">MATCH(CONCATENATE("NG ",TEXT($BO553,"mmm-yyyy")),Curves!$11:$11,0)</f>
        <v>#N/A</v>
      </c>
      <c r="CJ553" s="34" t="e">
        <f aca="false">MATCH(CONCATENATE("B ",TEXT($BO553,"mmm-yyyy")),Curves!$11:$11,0)</f>
        <v>#N/A</v>
      </c>
      <c r="CK553" s="34" t="e">
        <f aca="false">MATCH(CONCATENATE("DISC ",TEXT($BO553,"mmm-yyyy")),Curves!$11:$11,0)</f>
        <v>#N/A</v>
      </c>
      <c r="CL553" s="34"/>
      <c r="CM553" s="34" t="e">
        <f aca="false">MATCH(CONCATENATE("NG ",TEXT($BP553,"mmm-yyyy")),Curves!$11:$11,0)</f>
        <v>#N/A</v>
      </c>
      <c r="CN553" s="34" t="e">
        <f aca="false">MATCH(CONCATENATE("B ",TEXT($BP553,"mmm-yyyy")),Curves!$11:$11,0)</f>
        <v>#N/A</v>
      </c>
      <c r="CO553" s="34" t="e">
        <f aca="false">MATCH(CONCATENATE("DISC ",TEXT($BP553,"mmm-yyyy")),Curves!$11:$11,0)</f>
        <v>#N/A</v>
      </c>
      <c r="CP553" s="34"/>
      <c r="CQ553" s="34" t="e">
        <f aca="false">MATCH(CONCATENATE("NG ",TEXT($BQ553,"mmm-yyyy")),Curves!$11:$11,0)</f>
        <v>#N/A</v>
      </c>
      <c r="CR553" s="34" t="e">
        <f aca="false">MATCH(CONCATENATE("B ",TEXT($BQ553,"mmm-yyyy")),Curves!$11:$11,0)</f>
        <v>#N/A</v>
      </c>
      <c r="CS553" s="34" t="e">
        <f aca="false">MATCH(CONCATENATE("DISC ",TEXT($BQ553,"mmm-yyyy")),Curves!$11:$11,0)</f>
        <v>#N/A</v>
      </c>
      <c r="CT553" s="34"/>
      <c r="CU553" s="34" t="e">
        <f aca="false">MATCH(CONCATENATE("NG ",TEXT($BR553,"mmm-yyyy")),Curves!$11:$11,0)</f>
        <v>#N/A</v>
      </c>
      <c r="CV553" s="34" t="e">
        <f aca="false">MATCH(CONCATENATE("B ",TEXT($BR553,"mmm-yyyy")),Curves!$11:$11,0)</f>
        <v>#N/A</v>
      </c>
      <c r="CW553" s="34" t="e">
        <f aca="false">MATCH(CONCATENATE("DISC ",TEXT($BR553,"mmm-yyyy")),Curves!$11:$11,0)</f>
        <v>#N/A</v>
      </c>
      <c r="CX553" s="34"/>
      <c r="CY553" s="34" t="e">
        <f aca="false">MATCH(CONCATENATE("NG ",TEXT($BS553,"mmm-yyyy")),Curves!$11:$11,0)</f>
        <v>#N/A</v>
      </c>
      <c r="CZ553" s="34" t="e">
        <f aca="false">MATCH(CONCATENATE("B ",TEXT($BS553,"mmm-yyyy")),Curves!$11:$11,0)</f>
        <v>#N/A</v>
      </c>
      <c r="DA553" s="34" t="e">
        <f aca="false">MATCH(CONCATENATE("DISC ",TEXT($BS553,"mmm-yyyy")),Curves!$11:$11,0)</f>
        <v>#N/A</v>
      </c>
      <c r="DB553" s="34"/>
      <c r="DC553" s="34" t="e">
        <f aca="false">MATCH(CONCATENATE("NG ",TEXT($BT553,"mmm-yyyy")),Curves!$11:$11,0)</f>
        <v>#N/A</v>
      </c>
      <c r="DD553" s="34" t="e">
        <f aca="false">MATCH(CONCATENATE("B ",TEXT($BT553,"mmm-yyyy")),Curves!$11:$11,0)</f>
        <v>#N/A</v>
      </c>
      <c r="DE553" s="34" t="e">
        <f aca="false">MATCH(CONCATENATE("DISC ",TEXT($BT553,"mmm-yyyy")),Curves!$11:$11,0)</f>
        <v>#N/A</v>
      </c>
      <c r="DF553" s="34"/>
      <c r="DG553" s="34" t="e">
        <f aca="false">MATCH(CONCATENATE("NG ",TEXT($BU553,"mmm-yyyy")),Curves!$11:$11,0)</f>
        <v>#N/A</v>
      </c>
      <c r="DH553" s="34" t="e">
        <f aca="false">MATCH(CONCATENATE("B ",TEXT($BU553,"mmm-yyyy")),Curves!$11:$11,0)</f>
        <v>#N/A</v>
      </c>
      <c r="DI553" s="34" t="e">
        <f aca="false">MATCH(CONCATENATE("DISC ",TEXT($BU553,"mmm-yyyy")),Curves!$11:$11,0)</f>
        <v>#N/A</v>
      </c>
      <c r="DK553" s="34" t="e">
        <f aca="false">MATCH(CONCATENATE("NG ",TEXT($BV553,"mmm-yyyy")),Curves!$11:$11,0)</f>
        <v>#N/A</v>
      </c>
      <c r="DL553" s="34" t="e">
        <f aca="false">MATCH(CONCATENATE("B ",TEXT($BV553,"mmm-yyyy")),Curves!$11:$11,0)</f>
        <v>#N/A</v>
      </c>
      <c r="DM553" s="34" t="e">
        <f aca="false">MATCH(CONCATENATE("DISC ",TEXT($BV553,"mmm-yyyy")),Curves!$11:$11,0)</f>
        <v>#N/A</v>
      </c>
      <c r="DO553" s="34" t="e">
        <f aca="false">MATCH(CONCATENATE("NG ",TEXT($BW553,"mmm-yyyy")),Curves!$11:$11,0)</f>
        <v>#N/A</v>
      </c>
      <c r="DP553" s="34" t="e">
        <f aca="false">MATCH(CONCATENATE("B ",TEXT($BW553,"mmm-yyyy")),Curves!$11:$11,0)</f>
        <v>#N/A</v>
      </c>
      <c r="DQ553" s="34" t="e">
        <f aca="false">MATCH(CONCATENATE("DISC ",TEXT($BW553,"mmm-yyyy")),Curves!$11:$11,0)</f>
        <v>#N/A</v>
      </c>
    </row>
    <row r="554" customFormat="false" ht="12.75" hidden="false" customHeight="false" outlineLevel="0" collapsed="false">
      <c r="B554" s="26" t="str">
        <f aca="false">IF(C554&lt;&gt;"",IF(C554&gt;=(WORKDAY(EOMONTH(C554,0)+1,-2)),EOMONTH(EOMONTH(C554,0)+1,0)+1,EOMONTH(C554,0)+1),"")</f>
        <v/>
      </c>
      <c r="C554" s="53" t="str">
        <f aca="false">IF(Curves!C563&lt;&gt;"",Curves!C563,"")</f>
        <v/>
      </c>
      <c r="D554" s="9"/>
      <c r="E554" s="54" t="e">
        <f aca="false">(T554+U554)*V554</f>
        <v>#N/A</v>
      </c>
      <c r="F554" s="54" t="e">
        <f aca="false">(X554+Y554)*Z554</f>
        <v>#N/A</v>
      </c>
      <c r="G554" s="54" t="e">
        <f aca="false">(AB554+AC554)*AD554</f>
        <v>#N/A</v>
      </c>
      <c r="H554" s="54" t="e">
        <f aca="false">(AF554+AG554)*AH554</f>
        <v>#N/A</v>
      </c>
      <c r="I554" s="54" t="e">
        <f aca="false">(AJ554+AK554)*AL554</f>
        <v>#N/A</v>
      </c>
      <c r="J554" s="54" t="e">
        <f aca="false">(AN554+AO554)*AP554</f>
        <v>#N/A</v>
      </c>
      <c r="K554" s="54" t="e">
        <f aca="false">(AR554+AS554)*AT554</f>
        <v>#N/A</v>
      </c>
      <c r="L554" s="54" t="e">
        <f aca="false">(AV554+AW554)*AX554</f>
        <v>#N/A</v>
      </c>
      <c r="M554" s="54" t="e">
        <f aca="false">(AZ554+BA554)*BB554</f>
        <v>#N/A</v>
      </c>
      <c r="N554" s="54" t="e">
        <f aca="false">(BD554+BE554)*BF554</f>
        <v>#N/A</v>
      </c>
      <c r="O554" s="55" t="e">
        <f aca="false">(BH554+BI554)*BJ554</f>
        <v>#N/A</v>
      </c>
      <c r="P554" s="49" t="e">
        <f aca="false">MAX(E554:O554)</f>
        <v>#N/A</v>
      </c>
      <c r="Q554" s="49" t="e">
        <f aca="false">MIN(O554)</f>
        <v>#N/A</v>
      </c>
      <c r="R554" s="50" t="e">
        <f aca="false">P554-Q554</f>
        <v>#N/A</v>
      </c>
      <c r="T554" s="31" t="e">
        <f aca="false">INDEX(Curves!$A$12:$AZ$907,$BZ554,CA554)</f>
        <v>#N/A</v>
      </c>
      <c r="U554" s="31" t="e">
        <f aca="false">INDEX(Curves!$A$12:$AZ$907,$BZ554,CB554)</f>
        <v>#N/A</v>
      </c>
      <c r="V554" s="31" t="e">
        <f aca="false">INDEX(Curves!$A$12:$AZ$907,$BZ554,CC554)</f>
        <v>#N/A</v>
      </c>
      <c r="W554" s="31"/>
      <c r="X554" s="31" t="e">
        <f aca="false">INDEX(Curves!$A$12:$AZ$907,$BZ554,CE554)</f>
        <v>#N/A</v>
      </c>
      <c r="Y554" s="31" t="e">
        <f aca="false">INDEX(Curves!$A$12:$AZ$907,$BZ554,CF554)</f>
        <v>#N/A</v>
      </c>
      <c r="Z554" s="31" t="e">
        <f aca="false">INDEX(Curves!$A$12:$AZ$907,$BZ554,CG554)</f>
        <v>#N/A</v>
      </c>
      <c r="AA554" s="31"/>
      <c r="AB554" s="31" t="e">
        <f aca="false">INDEX(Curves!$A$12:$AZ$907,$BZ554,CI554)</f>
        <v>#N/A</v>
      </c>
      <c r="AC554" s="31" t="e">
        <f aca="false">INDEX(Curves!$A$12:$AZ$907,$BZ554,CJ554)</f>
        <v>#N/A</v>
      </c>
      <c r="AD554" s="31" t="e">
        <f aca="false">INDEX(Curves!$A$12:$AZ$907,$BZ554,CK554)</f>
        <v>#N/A</v>
      </c>
      <c r="AE554" s="31"/>
      <c r="AF554" s="31" t="e">
        <f aca="false">INDEX(Curves!$A$12:$AZ$907,$BZ554,CM554)</f>
        <v>#N/A</v>
      </c>
      <c r="AG554" s="31" t="e">
        <f aca="false">INDEX(Curves!$A$12:$AZ$907,$BZ554,CN554)</f>
        <v>#N/A</v>
      </c>
      <c r="AH554" s="31" t="e">
        <f aca="false">INDEX(Curves!$A$12:$AZ$907,$BZ554,CO554)</f>
        <v>#N/A</v>
      </c>
      <c r="AI554" s="31"/>
      <c r="AJ554" s="31" t="e">
        <f aca="false">INDEX(Curves!$A$12:$AZ$907,$BZ554,CQ554)</f>
        <v>#N/A</v>
      </c>
      <c r="AK554" s="31" t="e">
        <f aca="false">INDEX(Curves!$A$12:$AZ$907,$BZ554,CR554)</f>
        <v>#N/A</v>
      </c>
      <c r="AL554" s="31" t="e">
        <f aca="false">INDEX(Curves!$A$12:$AZ$907,$BZ554,CS554)</f>
        <v>#N/A</v>
      </c>
      <c r="AM554" s="31"/>
      <c r="AN554" s="31" t="e">
        <f aca="false">INDEX(Curves!$A$12:$AZ$907,$BZ554,CU554)</f>
        <v>#N/A</v>
      </c>
      <c r="AO554" s="31" t="e">
        <f aca="false">INDEX(Curves!$A$12:$AZ$907,$BZ554,CV554)</f>
        <v>#N/A</v>
      </c>
      <c r="AP554" s="31" t="e">
        <f aca="false">INDEX(Curves!$A$12:$AZ$907,$BZ554,CW554)</f>
        <v>#N/A</v>
      </c>
      <c r="AQ554" s="31"/>
      <c r="AR554" s="31" t="e">
        <f aca="false">INDEX(Curves!$A$12:$AZ$907,$BZ554,CY554)</f>
        <v>#N/A</v>
      </c>
      <c r="AS554" s="31" t="e">
        <f aca="false">INDEX(Curves!$A$12:$AZ$907,$BZ554,CZ554)</f>
        <v>#N/A</v>
      </c>
      <c r="AT554" s="31" t="e">
        <f aca="false">INDEX(Curves!$A$12:$AZ$907,$BZ554,DA554)</f>
        <v>#N/A</v>
      </c>
      <c r="AU554" s="31"/>
      <c r="AV554" s="31" t="e">
        <f aca="false">INDEX(Curves!$A$12:$AZ$907,$BZ554,DC554)</f>
        <v>#N/A</v>
      </c>
      <c r="AW554" s="31" t="e">
        <f aca="false">INDEX(Curves!$A$12:$AZ$907,$BZ554,DD554)</f>
        <v>#N/A</v>
      </c>
      <c r="AX554" s="31" t="e">
        <f aca="false">INDEX(Curves!$A$12:$AZ$907,$BZ554,DE554)</f>
        <v>#N/A</v>
      </c>
      <c r="AY554" s="31"/>
      <c r="AZ554" s="31" t="e">
        <f aca="false">INDEX(Curves!$A$12:$AZ$907,$BZ554,DG554)</f>
        <v>#N/A</v>
      </c>
      <c r="BA554" s="31" t="e">
        <f aca="false">INDEX(Curves!$A$12:$AZ$907,$BZ554,DH554)</f>
        <v>#N/A</v>
      </c>
      <c r="BB554" s="31" t="e">
        <f aca="false">INDEX(Curves!$A$12:$AZ$907,$BZ554,DI554)</f>
        <v>#N/A</v>
      </c>
      <c r="BC554" s="31"/>
      <c r="BD554" s="31" t="e">
        <f aca="false">INDEX(Curves!$A$12:$AZ$907,$BZ554,DK554)</f>
        <v>#N/A</v>
      </c>
      <c r="BE554" s="31" t="e">
        <f aca="false">INDEX(Curves!$A$12:$AZ$907,$BZ554,DL554)</f>
        <v>#N/A</v>
      </c>
      <c r="BF554" s="31" t="e">
        <f aca="false">INDEX(Curves!$A$12:$AZ$907,$BZ554,DM554)</f>
        <v>#N/A</v>
      </c>
      <c r="BG554" s="31"/>
      <c r="BH554" s="31" t="e">
        <f aca="false">INDEX(Curves!$A$12:$AZ$907,$BZ554,DO554)</f>
        <v>#N/A</v>
      </c>
      <c r="BI554" s="31" t="e">
        <f aca="false">INDEX(Curves!$A$12:$AZ$907,$BZ554,DP554)</f>
        <v>#N/A</v>
      </c>
      <c r="BJ554" s="31" t="e">
        <f aca="false">INDEX(Curves!$A$12:$AZ$907,$BZ554,DQ554)</f>
        <v>#N/A</v>
      </c>
      <c r="BK554" s="0"/>
      <c r="BL554" s="0"/>
      <c r="BT554" s="9"/>
      <c r="BU554" s="9"/>
      <c r="BV554" s="9"/>
      <c r="BZ554" s="34" t="e">
        <f aca="false">MATCH(C554,Curves!$C$12:$C$433,0)</f>
        <v>#N/A</v>
      </c>
      <c r="CA554" s="34" t="e">
        <f aca="false">MATCH(CONCATENATE("NG ",TEXT($BM554,"mmm-yyyy")),Curves!$11:$11,0)</f>
        <v>#N/A</v>
      </c>
      <c r="CB554" s="34" t="e">
        <f aca="false">MATCH(CONCATENATE("B ",TEXT($BM554,"mmm-yyyy")),Curves!$11:$11,0)</f>
        <v>#N/A</v>
      </c>
      <c r="CC554" s="34" t="e">
        <f aca="false">MATCH(CONCATENATE("DISC ",TEXT($BM554,"mmm-yyyy")),Curves!$11:$11,0)</f>
        <v>#N/A</v>
      </c>
      <c r="CD554" s="34"/>
      <c r="CE554" s="34" t="e">
        <f aca="false">MATCH(CONCATENATE("NG ",TEXT($BN554,"mmm-yyyy")),Curves!$11:$11,0)</f>
        <v>#N/A</v>
      </c>
      <c r="CF554" s="34" t="e">
        <f aca="false">MATCH(CONCATENATE("B ",TEXT($BN554,"mmm-yyyy")),Curves!$11:$11,0)</f>
        <v>#N/A</v>
      </c>
      <c r="CG554" s="34" t="e">
        <f aca="false">MATCH(CONCATENATE("DISC ",TEXT($BN554,"mmm-yyyy")),Curves!$11:$11,0)</f>
        <v>#N/A</v>
      </c>
      <c r="CH554" s="34"/>
      <c r="CI554" s="34" t="e">
        <f aca="false">MATCH(CONCATENATE("NG ",TEXT($BO554,"mmm-yyyy")),Curves!$11:$11,0)</f>
        <v>#N/A</v>
      </c>
      <c r="CJ554" s="34" t="e">
        <f aca="false">MATCH(CONCATENATE("B ",TEXT($BO554,"mmm-yyyy")),Curves!$11:$11,0)</f>
        <v>#N/A</v>
      </c>
      <c r="CK554" s="34" t="e">
        <f aca="false">MATCH(CONCATENATE("DISC ",TEXT($BO554,"mmm-yyyy")),Curves!$11:$11,0)</f>
        <v>#N/A</v>
      </c>
      <c r="CL554" s="34"/>
      <c r="CM554" s="34" t="e">
        <f aca="false">MATCH(CONCATENATE("NG ",TEXT($BP554,"mmm-yyyy")),Curves!$11:$11,0)</f>
        <v>#N/A</v>
      </c>
      <c r="CN554" s="34" t="e">
        <f aca="false">MATCH(CONCATENATE("B ",TEXT($BP554,"mmm-yyyy")),Curves!$11:$11,0)</f>
        <v>#N/A</v>
      </c>
      <c r="CO554" s="34" t="e">
        <f aca="false">MATCH(CONCATENATE("DISC ",TEXT($BP554,"mmm-yyyy")),Curves!$11:$11,0)</f>
        <v>#N/A</v>
      </c>
      <c r="CP554" s="34"/>
      <c r="CQ554" s="34" t="e">
        <f aca="false">MATCH(CONCATENATE("NG ",TEXT($BQ554,"mmm-yyyy")),Curves!$11:$11,0)</f>
        <v>#N/A</v>
      </c>
      <c r="CR554" s="34" t="e">
        <f aca="false">MATCH(CONCATENATE("B ",TEXT($BQ554,"mmm-yyyy")),Curves!$11:$11,0)</f>
        <v>#N/A</v>
      </c>
      <c r="CS554" s="34" t="e">
        <f aca="false">MATCH(CONCATENATE("DISC ",TEXT($BQ554,"mmm-yyyy")),Curves!$11:$11,0)</f>
        <v>#N/A</v>
      </c>
      <c r="CT554" s="34"/>
      <c r="CU554" s="34" t="e">
        <f aca="false">MATCH(CONCATENATE("NG ",TEXT($BR554,"mmm-yyyy")),Curves!$11:$11,0)</f>
        <v>#N/A</v>
      </c>
      <c r="CV554" s="34" t="e">
        <f aca="false">MATCH(CONCATENATE("B ",TEXT($BR554,"mmm-yyyy")),Curves!$11:$11,0)</f>
        <v>#N/A</v>
      </c>
      <c r="CW554" s="34" t="e">
        <f aca="false">MATCH(CONCATENATE("DISC ",TEXT($BR554,"mmm-yyyy")),Curves!$11:$11,0)</f>
        <v>#N/A</v>
      </c>
      <c r="CX554" s="34"/>
      <c r="CY554" s="34" t="e">
        <f aca="false">MATCH(CONCATENATE("NG ",TEXT($BS554,"mmm-yyyy")),Curves!$11:$11,0)</f>
        <v>#N/A</v>
      </c>
      <c r="CZ554" s="34" t="e">
        <f aca="false">MATCH(CONCATENATE("B ",TEXT($BS554,"mmm-yyyy")),Curves!$11:$11,0)</f>
        <v>#N/A</v>
      </c>
      <c r="DA554" s="34" t="e">
        <f aca="false">MATCH(CONCATENATE("DISC ",TEXT($BS554,"mmm-yyyy")),Curves!$11:$11,0)</f>
        <v>#N/A</v>
      </c>
      <c r="DB554" s="34"/>
      <c r="DC554" s="34" t="e">
        <f aca="false">MATCH(CONCATENATE("NG ",TEXT($BT554,"mmm-yyyy")),Curves!$11:$11,0)</f>
        <v>#N/A</v>
      </c>
      <c r="DD554" s="34" t="e">
        <f aca="false">MATCH(CONCATENATE("B ",TEXT($BT554,"mmm-yyyy")),Curves!$11:$11,0)</f>
        <v>#N/A</v>
      </c>
      <c r="DE554" s="34" t="e">
        <f aca="false">MATCH(CONCATENATE("DISC ",TEXT($BT554,"mmm-yyyy")),Curves!$11:$11,0)</f>
        <v>#N/A</v>
      </c>
      <c r="DF554" s="34"/>
      <c r="DG554" s="34" t="e">
        <f aca="false">MATCH(CONCATENATE("NG ",TEXT($BU554,"mmm-yyyy")),Curves!$11:$11,0)</f>
        <v>#N/A</v>
      </c>
      <c r="DH554" s="34" t="e">
        <f aca="false">MATCH(CONCATENATE("B ",TEXT($BU554,"mmm-yyyy")),Curves!$11:$11,0)</f>
        <v>#N/A</v>
      </c>
      <c r="DI554" s="34" t="e">
        <f aca="false">MATCH(CONCATENATE("DISC ",TEXT($BU554,"mmm-yyyy")),Curves!$11:$11,0)</f>
        <v>#N/A</v>
      </c>
      <c r="DK554" s="34" t="e">
        <f aca="false">MATCH(CONCATENATE("NG ",TEXT($BV554,"mmm-yyyy")),Curves!$11:$11,0)</f>
        <v>#N/A</v>
      </c>
      <c r="DL554" s="34" t="e">
        <f aca="false">MATCH(CONCATENATE("B ",TEXT($BV554,"mmm-yyyy")),Curves!$11:$11,0)</f>
        <v>#N/A</v>
      </c>
      <c r="DM554" s="34" t="e">
        <f aca="false">MATCH(CONCATENATE("DISC ",TEXT($BV554,"mmm-yyyy")),Curves!$11:$11,0)</f>
        <v>#N/A</v>
      </c>
      <c r="DO554" s="34" t="e">
        <f aca="false">MATCH(CONCATENATE("NG ",TEXT($BW554,"mmm-yyyy")),Curves!$11:$11,0)</f>
        <v>#N/A</v>
      </c>
      <c r="DP554" s="34" t="e">
        <f aca="false">MATCH(CONCATENATE("B ",TEXT($BW554,"mmm-yyyy")),Curves!$11:$11,0)</f>
        <v>#N/A</v>
      </c>
      <c r="DQ554" s="34" t="e">
        <f aca="false">MATCH(CONCATENATE("DISC ",TEXT($BW554,"mmm-yyyy")),Curves!$11:$11,0)</f>
        <v>#N/A</v>
      </c>
    </row>
    <row r="555" customFormat="false" ht="12.75" hidden="false" customHeight="false" outlineLevel="0" collapsed="false">
      <c r="B555" s="26" t="str">
        <f aca="false">IF(C555&lt;&gt;"",IF(C555&gt;=(WORKDAY(EOMONTH(C555,0)+1,-2)),EOMONTH(EOMONTH(C555,0)+1,0)+1,EOMONTH(C555,0)+1),"")</f>
        <v/>
      </c>
      <c r="C555" s="53" t="str">
        <f aca="false">IF(Curves!C564&lt;&gt;"",Curves!C564,"")</f>
        <v/>
      </c>
      <c r="D555" s="9"/>
      <c r="E555" s="54" t="e">
        <f aca="false">(T555+U555)*V555</f>
        <v>#N/A</v>
      </c>
      <c r="F555" s="54" t="e">
        <f aca="false">(X555+Y555)*Z555</f>
        <v>#N/A</v>
      </c>
      <c r="G555" s="54" t="e">
        <f aca="false">(AB555+AC555)*AD555</f>
        <v>#N/A</v>
      </c>
      <c r="H555" s="54" t="e">
        <f aca="false">(AF555+AG555)*AH555</f>
        <v>#N/A</v>
      </c>
      <c r="I555" s="54" t="e">
        <f aca="false">(AJ555+AK555)*AL555</f>
        <v>#N/A</v>
      </c>
      <c r="J555" s="54" t="e">
        <f aca="false">(AN555+AO555)*AP555</f>
        <v>#N/A</v>
      </c>
      <c r="K555" s="54" t="e">
        <f aca="false">(AR555+AS555)*AT555</f>
        <v>#N/A</v>
      </c>
      <c r="L555" s="54" t="e">
        <f aca="false">(AV555+AW555)*AX555</f>
        <v>#N/A</v>
      </c>
      <c r="M555" s="54" t="e">
        <f aca="false">(AZ555+BA555)*BB555</f>
        <v>#N/A</v>
      </c>
      <c r="N555" s="54" t="e">
        <f aca="false">(BD555+BE555)*BF555</f>
        <v>#N/A</v>
      </c>
      <c r="O555" s="55" t="e">
        <f aca="false">(BH555+BI555)*BJ555</f>
        <v>#N/A</v>
      </c>
      <c r="P555" s="49" t="e">
        <f aca="false">MAX(E555:O555)</f>
        <v>#N/A</v>
      </c>
      <c r="Q555" s="49" t="e">
        <f aca="false">MIN(O555)</f>
        <v>#N/A</v>
      </c>
      <c r="R555" s="50" t="e">
        <f aca="false">P555-Q555</f>
        <v>#N/A</v>
      </c>
      <c r="T555" s="31" t="e">
        <f aca="false">INDEX(Curves!$A$12:$AZ$907,$BZ555,CA555)</f>
        <v>#N/A</v>
      </c>
      <c r="U555" s="31" t="e">
        <f aca="false">INDEX(Curves!$A$12:$AZ$907,$BZ555,CB555)</f>
        <v>#N/A</v>
      </c>
      <c r="V555" s="31" t="e">
        <f aca="false">INDEX(Curves!$A$12:$AZ$907,$BZ555,CC555)</f>
        <v>#N/A</v>
      </c>
      <c r="W555" s="31"/>
      <c r="X555" s="31" t="e">
        <f aca="false">INDEX(Curves!$A$12:$AZ$907,$BZ555,CE555)</f>
        <v>#N/A</v>
      </c>
      <c r="Y555" s="31" t="e">
        <f aca="false">INDEX(Curves!$A$12:$AZ$907,$BZ555,CF555)</f>
        <v>#N/A</v>
      </c>
      <c r="Z555" s="31" t="e">
        <f aca="false">INDEX(Curves!$A$12:$AZ$907,$BZ555,CG555)</f>
        <v>#N/A</v>
      </c>
      <c r="AA555" s="31"/>
      <c r="AB555" s="31" t="e">
        <f aca="false">INDEX(Curves!$A$12:$AZ$907,$BZ555,CI555)</f>
        <v>#N/A</v>
      </c>
      <c r="AC555" s="31" t="e">
        <f aca="false">INDEX(Curves!$A$12:$AZ$907,$BZ555,CJ555)</f>
        <v>#N/A</v>
      </c>
      <c r="AD555" s="31" t="e">
        <f aca="false">INDEX(Curves!$A$12:$AZ$907,$BZ555,CK555)</f>
        <v>#N/A</v>
      </c>
      <c r="AE555" s="31"/>
      <c r="AF555" s="31" t="e">
        <f aca="false">INDEX(Curves!$A$12:$AZ$907,$BZ555,CM555)</f>
        <v>#N/A</v>
      </c>
      <c r="AG555" s="31" t="e">
        <f aca="false">INDEX(Curves!$A$12:$AZ$907,$BZ555,CN555)</f>
        <v>#N/A</v>
      </c>
      <c r="AH555" s="31" t="e">
        <f aca="false">INDEX(Curves!$A$12:$AZ$907,$BZ555,CO555)</f>
        <v>#N/A</v>
      </c>
      <c r="AI555" s="31"/>
      <c r="AJ555" s="31" t="e">
        <f aca="false">INDEX(Curves!$A$12:$AZ$907,$BZ555,CQ555)</f>
        <v>#N/A</v>
      </c>
      <c r="AK555" s="31" t="e">
        <f aca="false">INDEX(Curves!$A$12:$AZ$907,$BZ555,CR555)</f>
        <v>#N/A</v>
      </c>
      <c r="AL555" s="31" t="e">
        <f aca="false">INDEX(Curves!$A$12:$AZ$907,$BZ555,CS555)</f>
        <v>#N/A</v>
      </c>
      <c r="AM555" s="31"/>
      <c r="AN555" s="31" t="e">
        <f aca="false">INDEX(Curves!$A$12:$AZ$907,$BZ555,CU555)</f>
        <v>#N/A</v>
      </c>
      <c r="AO555" s="31" t="e">
        <f aca="false">INDEX(Curves!$A$12:$AZ$907,$BZ555,CV555)</f>
        <v>#N/A</v>
      </c>
      <c r="AP555" s="31" t="e">
        <f aca="false">INDEX(Curves!$A$12:$AZ$907,$BZ555,CW555)</f>
        <v>#N/A</v>
      </c>
      <c r="AQ555" s="31"/>
      <c r="AR555" s="31" t="e">
        <f aca="false">INDEX(Curves!$A$12:$AZ$907,$BZ555,CY555)</f>
        <v>#N/A</v>
      </c>
      <c r="AS555" s="31" t="e">
        <f aca="false">INDEX(Curves!$A$12:$AZ$907,$BZ555,CZ555)</f>
        <v>#N/A</v>
      </c>
      <c r="AT555" s="31" t="e">
        <f aca="false">INDEX(Curves!$A$12:$AZ$907,$BZ555,DA555)</f>
        <v>#N/A</v>
      </c>
      <c r="AU555" s="31"/>
      <c r="AV555" s="31" t="e">
        <f aca="false">INDEX(Curves!$A$12:$AZ$907,$BZ555,DC555)</f>
        <v>#N/A</v>
      </c>
      <c r="AW555" s="31" t="e">
        <f aca="false">INDEX(Curves!$A$12:$AZ$907,$BZ555,DD555)</f>
        <v>#N/A</v>
      </c>
      <c r="AX555" s="31" t="e">
        <f aca="false">INDEX(Curves!$A$12:$AZ$907,$BZ555,DE555)</f>
        <v>#N/A</v>
      </c>
      <c r="AY555" s="31"/>
      <c r="AZ555" s="31" t="e">
        <f aca="false">INDEX(Curves!$A$12:$AZ$907,$BZ555,DG555)</f>
        <v>#N/A</v>
      </c>
      <c r="BA555" s="31" t="e">
        <f aca="false">INDEX(Curves!$A$12:$AZ$907,$BZ555,DH555)</f>
        <v>#N/A</v>
      </c>
      <c r="BB555" s="31" t="e">
        <f aca="false">INDEX(Curves!$A$12:$AZ$907,$BZ555,DI555)</f>
        <v>#N/A</v>
      </c>
      <c r="BC555" s="31"/>
      <c r="BD555" s="31" t="e">
        <f aca="false">INDEX(Curves!$A$12:$AZ$907,$BZ555,DK555)</f>
        <v>#N/A</v>
      </c>
      <c r="BE555" s="31" t="e">
        <f aca="false">INDEX(Curves!$A$12:$AZ$907,$BZ555,DL555)</f>
        <v>#N/A</v>
      </c>
      <c r="BF555" s="31" t="e">
        <f aca="false">INDEX(Curves!$A$12:$AZ$907,$BZ555,DM555)</f>
        <v>#N/A</v>
      </c>
      <c r="BG555" s="31"/>
      <c r="BH555" s="31" t="e">
        <f aca="false">INDEX(Curves!$A$12:$AZ$907,$BZ555,DO555)</f>
        <v>#N/A</v>
      </c>
      <c r="BI555" s="31" t="e">
        <f aca="false">INDEX(Curves!$A$12:$AZ$907,$BZ555,DP555)</f>
        <v>#N/A</v>
      </c>
      <c r="BJ555" s="31" t="e">
        <f aca="false">INDEX(Curves!$A$12:$AZ$907,$BZ555,DQ555)</f>
        <v>#N/A</v>
      </c>
      <c r="BK555" s="0"/>
      <c r="BL555" s="0"/>
      <c r="BT555" s="9"/>
      <c r="BU555" s="9"/>
      <c r="BV555" s="9"/>
      <c r="BZ555" s="34" t="e">
        <f aca="false">MATCH(C555,Curves!$C$12:$C$433,0)</f>
        <v>#N/A</v>
      </c>
      <c r="CA555" s="34" t="e">
        <f aca="false">MATCH(CONCATENATE("NG ",TEXT($BM555,"mmm-yyyy")),Curves!$11:$11,0)</f>
        <v>#N/A</v>
      </c>
      <c r="CB555" s="34" t="e">
        <f aca="false">MATCH(CONCATENATE("B ",TEXT($BM555,"mmm-yyyy")),Curves!$11:$11,0)</f>
        <v>#N/A</v>
      </c>
      <c r="CC555" s="34" t="e">
        <f aca="false">MATCH(CONCATENATE("DISC ",TEXT($BM555,"mmm-yyyy")),Curves!$11:$11,0)</f>
        <v>#N/A</v>
      </c>
      <c r="CD555" s="34"/>
      <c r="CE555" s="34" t="e">
        <f aca="false">MATCH(CONCATENATE("NG ",TEXT($BN555,"mmm-yyyy")),Curves!$11:$11,0)</f>
        <v>#N/A</v>
      </c>
      <c r="CF555" s="34" t="e">
        <f aca="false">MATCH(CONCATENATE("B ",TEXT($BN555,"mmm-yyyy")),Curves!$11:$11,0)</f>
        <v>#N/A</v>
      </c>
      <c r="CG555" s="34" t="e">
        <f aca="false">MATCH(CONCATENATE("DISC ",TEXT($BN555,"mmm-yyyy")),Curves!$11:$11,0)</f>
        <v>#N/A</v>
      </c>
      <c r="CH555" s="34"/>
      <c r="CI555" s="34" t="e">
        <f aca="false">MATCH(CONCATENATE("NG ",TEXT($BO555,"mmm-yyyy")),Curves!$11:$11,0)</f>
        <v>#N/A</v>
      </c>
      <c r="CJ555" s="34" t="e">
        <f aca="false">MATCH(CONCATENATE("B ",TEXT($BO555,"mmm-yyyy")),Curves!$11:$11,0)</f>
        <v>#N/A</v>
      </c>
      <c r="CK555" s="34" t="e">
        <f aca="false">MATCH(CONCATENATE("DISC ",TEXT($BO555,"mmm-yyyy")),Curves!$11:$11,0)</f>
        <v>#N/A</v>
      </c>
      <c r="CL555" s="34"/>
      <c r="CM555" s="34" t="e">
        <f aca="false">MATCH(CONCATENATE("NG ",TEXT($BP555,"mmm-yyyy")),Curves!$11:$11,0)</f>
        <v>#N/A</v>
      </c>
      <c r="CN555" s="34" t="e">
        <f aca="false">MATCH(CONCATENATE("B ",TEXT($BP555,"mmm-yyyy")),Curves!$11:$11,0)</f>
        <v>#N/A</v>
      </c>
      <c r="CO555" s="34" t="e">
        <f aca="false">MATCH(CONCATENATE("DISC ",TEXT($BP555,"mmm-yyyy")),Curves!$11:$11,0)</f>
        <v>#N/A</v>
      </c>
      <c r="CP555" s="34"/>
      <c r="CQ555" s="34" t="e">
        <f aca="false">MATCH(CONCATENATE("NG ",TEXT($BQ555,"mmm-yyyy")),Curves!$11:$11,0)</f>
        <v>#N/A</v>
      </c>
      <c r="CR555" s="34" t="e">
        <f aca="false">MATCH(CONCATENATE("B ",TEXT($BQ555,"mmm-yyyy")),Curves!$11:$11,0)</f>
        <v>#N/A</v>
      </c>
      <c r="CS555" s="34" t="e">
        <f aca="false">MATCH(CONCATENATE("DISC ",TEXT($BQ555,"mmm-yyyy")),Curves!$11:$11,0)</f>
        <v>#N/A</v>
      </c>
      <c r="CT555" s="34"/>
      <c r="CU555" s="34" t="e">
        <f aca="false">MATCH(CONCATENATE("NG ",TEXT($BR555,"mmm-yyyy")),Curves!$11:$11,0)</f>
        <v>#N/A</v>
      </c>
      <c r="CV555" s="34" t="e">
        <f aca="false">MATCH(CONCATENATE("B ",TEXT($BR555,"mmm-yyyy")),Curves!$11:$11,0)</f>
        <v>#N/A</v>
      </c>
      <c r="CW555" s="34" t="e">
        <f aca="false">MATCH(CONCATENATE("DISC ",TEXT($BR555,"mmm-yyyy")),Curves!$11:$11,0)</f>
        <v>#N/A</v>
      </c>
      <c r="CX555" s="34"/>
      <c r="CY555" s="34" t="e">
        <f aca="false">MATCH(CONCATENATE("NG ",TEXT($BS555,"mmm-yyyy")),Curves!$11:$11,0)</f>
        <v>#N/A</v>
      </c>
      <c r="CZ555" s="34" t="e">
        <f aca="false">MATCH(CONCATENATE("B ",TEXT($BS555,"mmm-yyyy")),Curves!$11:$11,0)</f>
        <v>#N/A</v>
      </c>
      <c r="DA555" s="34" t="e">
        <f aca="false">MATCH(CONCATENATE("DISC ",TEXT($BS555,"mmm-yyyy")),Curves!$11:$11,0)</f>
        <v>#N/A</v>
      </c>
      <c r="DB555" s="34"/>
      <c r="DC555" s="34" t="e">
        <f aca="false">MATCH(CONCATENATE("NG ",TEXT($BT555,"mmm-yyyy")),Curves!$11:$11,0)</f>
        <v>#N/A</v>
      </c>
      <c r="DD555" s="34" t="e">
        <f aca="false">MATCH(CONCATENATE("B ",TEXT($BT555,"mmm-yyyy")),Curves!$11:$11,0)</f>
        <v>#N/A</v>
      </c>
      <c r="DE555" s="34" t="e">
        <f aca="false">MATCH(CONCATENATE("DISC ",TEXT($BT555,"mmm-yyyy")),Curves!$11:$11,0)</f>
        <v>#N/A</v>
      </c>
      <c r="DF555" s="34"/>
      <c r="DG555" s="34" t="e">
        <f aca="false">MATCH(CONCATENATE("NG ",TEXT($BU555,"mmm-yyyy")),Curves!$11:$11,0)</f>
        <v>#N/A</v>
      </c>
      <c r="DH555" s="34" t="e">
        <f aca="false">MATCH(CONCATENATE("B ",TEXT($BU555,"mmm-yyyy")),Curves!$11:$11,0)</f>
        <v>#N/A</v>
      </c>
      <c r="DI555" s="34" t="e">
        <f aca="false">MATCH(CONCATENATE("DISC ",TEXT($BU555,"mmm-yyyy")),Curves!$11:$11,0)</f>
        <v>#N/A</v>
      </c>
      <c r="DK555" s="34" t="e">
        <f aca="false">MATCH(CONCATENATE("NG ",TEXT($BV555,"mmm-yyyy")),Curves!$11:$11,0)</f>
        <v>#N/A</v>
      </c>
      <c r="DL555" s="34" t="e">
        <f aca="false">MATCH(CONCATENATE("B ",TEXT($BV555,"mmm-yyyy")),Curves!$11:$11,0)</f>
        <v>#N/A</v>
      </c>
      <c r="DM555" s="34" t="e">
        <f aca="false">MATCH(CONCATENATE("DISC ",TEXT($BV555,"mmm-yyyy")),Curves!$11:$11,0)</f>
        <v>#N/A</v>
      </c>
      <c r="DO555" s="34" t="e">
        <f aca="false">MATCH(CONCATENATE("NG ",TEXT($BW555,"mmm-yyyy")),Curves!$11:$11,0)</f>
        <v>#N/A</v>
      </c>
      <c r="DP555" s="34" t="e">
        <f aca="false">MATCH(CONCATENATE("B ",TEXT($BW555,"mmm-yyyy")),Curves!$11:$11,0)</f>
        <v>#N/A</v>
      </c>
      <c r="DQ555" s="34" t="e">
        <f aca="false">MATCH(CONCATENATE("DISC ",TEXT($BW555,"mmm-yyyy")),Curves!$11:$11,0)</f>
        <v>#N/A</v>
      </c>
    </row>
    <row r="556" customFormat="false" ht="12.75" hidden="false" customHeight="false" outlineLevel="0" collapsed="false">
      <c r="B556" s="26" t="str">
        <f aca="false">IF(C556&lt;&gt;"",IF(C556&gt;=(WORKDAY(EOMONTH(C556,0)+1,-2)),EOMONTH(EOMONTH(C556,0)+1,0)+1,EOMONTH(C556,0)+1),"")</f>
        <v/>
      </c>
      <c r="C556" s="53" t="str">
        <f aca="false">IF(Curves!C565&lt;&gt;"",Curves!C565,"")</f>
        <v/>
      </c>
      <c r="D556" s="9"/>
      <c r="E556" s="54" t="e">
        <f aca="false">(T556+U556)*V556</f>
        <v>#N/A</v>
      </c>
      <c r="F556" s="54" t="e">
        <f aca="false">(X556+Y556)*Z556</f>
        <v>#N/A</v>
      </c>
      <c r="G556" s="54" t="e">
        <f aca="false">(AB556+AC556)*AD556</f>
        <v>#N/A</v>
      </c>
      <c r="H556" s="54" t="e">
        <f aca="false">(AF556+AG556)*AH556</f>
        <v>#N/A</v>
      </c>
      <c r="I556" s="54" t="e">
        <f aca="false">(AJ556+AK556)*AL556</f>
        <v>#N/A</v>
      </c>
      <c r="J556" s="54" t="e">
        <f aca="false">(AN556+AO556)*AP556</f>
        <v>#N/A</v>
      </c>
      <c r="K556" s="54" t="e">
        <f aca="false">(AR556+AS556)*AT556</f>
        <v>#N/A</v>
      </c>
      <c r="L556" s="54" t="e">
        <f aca="false">(AV556+AW556)*AX556</f>
        <v>#N/A</v>
      </c>
      <c r="M556" s="54" t="e">
        <f aca="false">(AZ556+BA556)*BB556</f>
        <v>#N/A</v>
      </c>
      <c r="N556" s="54" t="e">
        <f aca="false">(BD556+BE556)*BF556</f>
        <v>#N/A</v>
      </c>
      <c r="O556" s="55" t="e">
        <f aca="false">(BH556+BI556)*BJ556</f>
        <v>#N/A</v>
      </c>
      <c r="P556" s="49" t="e">
        <f aca="false">MAX(E556:O556)</f>
        <v>#N/A</v>
      </c>
      <c r="Q556" s="49" t="e">
        <f aca="false">MIN(O556)</f>
        <v>#N/A</v>
      </c>
      <c r="R556" s="50" t="e">
        <f aca="false">P556-Q556</f>
        <v>#N/A</v>
      </c>
      <c r="T556" s="31" t="e">
        <f aca="false">INDEX(Curves!$A$12:$AZ$907,$BZ556,CA556)</f>
        <v>#N/A</v>
      </c>
      <c r="U556" s="31" t="e">
        <f aca="false">INDEX(Curves!$A$12:$AZ$907,$BZ556,CB556)</f>
        <v>#N/A</v>
      </c>
      <c r="V556" s="31" t="e">
        <f aca="false">INDEX(Curves!$A$12:$AZ$907,$BZ556,CC556)</f>
        <v>#N/A</v>
      </c>
      <c r="W556" s="31"/>
      <c r="X556" s="31" t="e">
        <f aca="false">INDEX(Curves!$A$12:$AZ$907,$BZ556,CE556)</f>
        <v>#N/A</v>
      </c>
      <c r="Y556" s="31" t="e">
        <f aca="false">INDEX(Curves!$A$12:$AZ$907,$BZ556,CF556)</f>
        <v>#N/A</v>
      </c>
      <c r="Z556" s="31" t="e">
        <f aca="false">INDEX(Curves!$A$12:$AZ$907,$BZ556,CG556)</f>
        <v>#N/A</v>
      </c>
      <c r="AA556" s="31"/>
      <c r="AB556" s="31" t="e">
        <f aca="false">INDEX(Curves!$A$12:$AZ$907,$BZ556,CI556)</f>
        <v>#N/A</v>
      </c>
      <c r="AC556" s="31" t="e">
        <f aca="false">INDEX(Curves!$A$12:$AZ$907,$BZ556,CJ556)</f>
        <v>#N/A</v>
      </c>
      <c r="AD556" s="31" t="e">
        <f aca="false">INDEX(Curves!$A$12:$AZ$907,$BZ556,CK556)</f>
        <v>#N/A</v>
      </c>
      <c r="AE556" s="31"/>
      <c r="AF556" s="31" t="e">
        <f aca="false">INDEX(Curves!$A$12:$AZ$907,$BZ556,CM556)</f>
        <v>#N/A</v>
      </c>
      <c r="AG556" s="31" t="e">
        <f aca="false">INDEX(Curves!$A$12:$AZ$907,$BZ556,CN556)</f>
        <v>#N/A</v>
      </c>
      <c r="AH556" s="31" t="e">
        <f aca="false">INDEX(Curves!$A$12:$AZ$907,$BZ556,CO556)</f>
        <v>#N/A</v>
      </c>
      <c r="AI556" s="31"/>
      <c r="AJ556" s="31" t="e">
        <f aca="false">INDEX(Curves!$A$12:$AZ$907,$BZ556,CQ556)</f>
        <v>#N/A</v>
      </c>
      <c r="AK556" s="31" t="e">
        <f aca="false">INDEX(Curves!$A$12:$AZ$907,$BZ556,CR556)</f>
        <v>#N/A</v>
      </c>
      <c r="AL556" s="31" t="e">
        <f aca="false">INDEX(Curves!$A$12:$AZ$907,$BZ556,CS556)</f>
        <v>#N/A</v>
      </c>
      <c r="AM556" s="31"/>
      <c r="AN556" s="31" t="e">
        <f aca="false">INDEX(Curves!$A$12:$AZ$907,$BZ556,CU556)</f>
        <v>#N/A</v>
      </c>
      <c r="AO556" s="31" t="e">
        <f aca="false">INDEX(Curves!$A$12:$AZ$907,$BZ556,CV556)</f>
        <v>#N/A</v>
      </c>
      <c r="AP556" s="31" t="e">
        <f aca="false">INDEX(Curves!$A$12:$AZ$907,$BZ556,CW556)</f>
        <v>#N/A</v>
      </c>
      <c r="AQ556" s="31"/>
      <c r="AR556" s="31" t="e">
        <f aca="false">INDEX(Curves!$A$12:$AZ$907,$BZ556,CY556)</f>
        <v>#N/A</v>
      </c>
      <c r="AS556" s="31" t="e">
        <f aca="false">INDEX(Curves!$A$12:$AZ$907,$BZ556,CZ556)</f>
        <v>#N/A</v>
      </c>
      <c r="AT556" s="31" t="e">
        <f aca="false">INDEX(Curves!$A$12:$AZ$907,$BZ556,DA556)</f>
        <v>#N/A</v>
      </c>
      <c r="AU556" s="31"/>
      <c r="AV556" s="31" t="e">
        <f aca="false">INDEX(Curves!$A$12:$AZ$907,$BZ556,DC556)</f>
        <v>#N/A</v>
      </c>
      <c r="AW556" s="31" t="e">
        <f aca="false">INDEX(Curves!$A$12:$AZ$907,$BZ556,DD556)</f>
        <v>#N/A</v>
      </c>
      <c r="AX556" s="31" t="e">
        <f aca="false">INDEX(Curves!$A$12:$AZ$907,$BZ556,DE556)</f>
        <v>#N/A</v>
      </c>
      <c r="AY556" s="31"/>
      <c r="AZ556" s="31" t="e">
        <f aca="false">INDEX(Curves!$A$12:$AZ$907,$BZ556,DG556)</f>
        <v>#N/A</v>
      </c>
      <c r="BA556" s="31" t="e">
        <f aca="false">INDEX(Curves!$A$12:$AZ$907,$BZ556,DH556)</f>
        <v>#N/A</v>
      </c>
      <c r="BB556" s="31" t="e">
        <f aca="false">INDEX(Curves!$A$12:$AZ$907,$BZ556,DI556)</f>
        <v>#N/A</v>
      </c>
      <c r="BC556" s="31"/>
      <c r="BD556" s="31" t="e">
        <f aca="false">INDEX(Curves!$A$12:$AZ$907,$BZ556,DK556)</f>
        <v>#N/A</v>
      </c>
      <c r="BE556" s="31" t="e">
        <f aca="false">INDEX(Curves!$A$12:$AZ$907,$BZ556,DL556)</f>
        <v>#N/A</v>
      </c>
      <c r="BF556" s="31" t="e">
        <f aca="false">INDEX(Curves!$A$12:$AZ$907,$BZ556,DM556)</f>
        <v>#N/A</v>
      </c>
      <c r="BG556" s="31"/>
      <c r="BH556" s="31" t="e">
        <f aca="false">INDEX(Curves!$A$12:$AZ$907,$BZ556,DO556)</f>
        <v>#N/A</v>
      </c>
      <c r="BI556" s="31" t="e">
        <f aca="false">INDEX(Curves!$A$12:$AZ$907,$BZ556,DP556)</f>
        <v>#N/A</v>
      </c>
      <c r="BJ556" s="31" t="e">
        <f aca="false">INDEX(Curves!$A$12:$AZ$907,$BZ556,DQ556)</f>
        <v>#N/A</v>
      </c>
      <c r="BK556" s="0"/>
      <c r="BL556" s="0"/>
      <c r="BT556" s="9"/>
      <c r="BU556" s="9"/>
      <c r="BV556" s="9"/>
      <c r="BZ556" s="34" t="e">
        <f aca="false">MATCH(C556,Curves!$C$12:$C$433,0)</f>
        <v>#N/A</v>
      </c>
      <c r="CA556" s="34" t="e">
        <f aca="false">MATCH(CONCATENATE("NG ",TEXT($BM556,"mmm-yyyy")),Curves!$11:$11,0)</f>
        <v>#N/A</v>
      </c>
      <c r="CB556" s="34" t="e">
        <f aca="false">MATCH(CONCATENATE("B ",TEXT($BM556,"mmm-yyyy")),Curves!$11:$11,0)</f>
        <v>#N/A</v>
      </c>
      <c r="CC556" s="34" t="e">
        <f aca="false">MATCH(CONCATENATE("DISC ",TEXT($BM556,"mmm-yyyy")),Curves!$11:$11,0)</f>
        <v>#N/A</v>
      </c>
      <c r="CD556" s="34"/>
      <c r="CE556" s="34" t="e">
        <f aca="false">MATCH(CONCATENATE("NG ",TEXT($BN556,"mmm-yyyy")),Curves!$11:$11,0)</f>
        <v>#N/A</v>
      </c>
      <c r="CF556" s="34" t="e">
        <f aca="false">MATCH(CONCATENATE("B ",TEXT($BN556,"mmm-yyyy")),Curves!$11:$11,0)</f>
        <v>#N/A</v>
      </c>
      <c r="CG556" s="34" t="e">
        <f aca="false">MATCH(CONCATENATE("DISC ",TEXT($BN556,"mmm-yyyy")),Curves!$11:$11,0)</f>
        <v>#N/A</v>
      </c>
      <c r="CH556" s="34"/>
      <c r="CI556" s="34" t="e">
        <f aca="false">MATCH(CONCATENATE("NG ",TEXT($BO556,"mmm-yyyy")),Curves!$11:$11,0)</f>
        <v>#N/A</v>
      </c>
      <c r="CJ556" s="34" t="e">
        <f aca="false">MATCH(CONCATENATE("B ",TEXT($BO556,"mmm-yyyy")),Curves!$11:$11,0)</f>
        <v>#N/A</v>
      </c>
      <c r="CK556" s="34" t="e">
        <f aca="false">MATCH(CONCATENATE("DISC ",TEXT($BO556,"mmm-yyyy")),Curves!$11:$11,0)</f>
        <v>#N/A</v>
      </c>
      <c r="CL556" s="34"/>
      <c r="CM556" s="34" t="e">
        <f aca="false">MATCH(CONCATENATE("NG ",TEXT($BP556,"mmm-yyyy")),Curves!$11:$11,0)</f>
        <v>#N/A</v>
      </c>
      <c r="CN556" s="34" t="e">
        <f aca="false">MATCH(CONCATENATE("B ",TEXT($BP556,"mmm-yyyy")),Curves!$11:$11,0)</f>
        <v>#N/A</v>
      </c>
      <c r="CO556" s="34" t="e">
        <f aca="false">MATCH(CONCATENATE("DISC ",TEXT($BP556,"mmm-yyyy")),Curves!$11:$11,0)</f>
        <v>#N/A</v>
      </c>
      <c r="CP556" s="34"/>
      <c r="CQ556" s="34" t="e">
        <f aca="false">MATCH(CONCATENATE("NG ",TEXT($BQ556,"mmm-yyyy")),Curves!$11:$11,0)</f>
        <v>#N/A</v>
      </c>
      <c r="CR556" s="34" t="e">
        <f aca="false">MATCH(CONCATENATE("B ",TEXT($BQ556,"mmm-yyyy")),Curves!$11:$11,0)</f>
        <v>#N/A</v>
      </c>
      <c r="CS556" s="34" t="e">
        <f aca="false">MATCH(CONCATENATE("DISC ",TEXT($BQ556,"mmm-yyyy")),Curves!$11:$11,0)</f>
        <v>#N/A</v>
      </c>
      <c r="CT556" s="34"/>
      <c r="CU556" s="34" t="e">
        <f aca="false">MATCH(CONCATENATE("NG ",TEXT($BR556,"mmm-yyyy")),Curves!$11:$11,0)</f>
        <v>#N/A</v>
      </c>
      <c r="CV556" s="34" t="e">
        <f aca="false">MATCH(CONCATENATE("B ",TEXT($BR556,"mmm-yyyy")),Curves!$11:$11,0)</f>
        <v>#N/A</v>
      </c>
      <c r="CW556" s="34" t="e">
        <f aca="false">MATCH(CONCATENATE("DISC ",TEXT($BR556,"mmm-yyyy")),Curves!$11:$11,0)</f>
        <v>#N/A</v>
      </c>
      <c r="CX556" s="34"/>
      <c r="CY556" s="34" t="e">
        <f aca="false">MATCH(CONCATENATE("NG ",TEXT($BS556,"mmm-yyyy")),Curves!$11:$11,0)</f>
        <v>#N/A</v>
      </c>
      <c r="CZ556" s="34" t="e">
        <f aca="false">MATCH(CONCATENATE("B ",TEXT($BS556,"mmm-yyyy")),Curves!$11:$11,0)</f>
        <v>#N/A</v>
      </c>
      <c r="DA556" s="34" t="e">
        <f aca="false">MATCH(CONCATENATE("DISC ",TEXT($BS556,"mmm-yyyy")),Curves!$11:$11,0)</f>
        <v>#N/A</v>
      </c>
      <c r="DB556" s="34"/>
      <c r="DC556" s="34" t="e">
        <f aca="false">MATCH(CONCATENATE("NG ",TEXT($BT556,"mmm-yyyy")),Curves!$11:$11,0)</f>
        <v>#N/A</v>
      </c>
      <c r="DD556" s="34" t="e">
        <f aca="false">MATCH(CONCATENATE("B ",TEXT($BT556,"mmm-yyyy")),Curves!$11:$11,0)</f>
        <v>#N/A</v>
      </c>
      <c r="DE556" s="34" t="e">
        <f aca="false">MATCH(CONCATENATE("DISC ",TEXT($BT556,"mmm-yyyy")),Curves!$11:$11,0)</f>
        <v>#N/A</v>
      </c>
      <c r="DF556" s="34"/>
      <c r="DG556" s="34" t="e">
        <f aca="false">MATCH(CONCATENATE("NG ",TEXT($BU556,"mmm-yyyy")),Curves!$11:$11,0)</f>
        <v>#N/A</v>
      </c>
      <c r="DH556" s="34" t="e">
        <f aca="false">MATCH(CONCATENATE("B ",TEXT($BU556,"mmm-yyyy")),Curves!$11:$11,0)</f>
        <v>#N/A</v>
      </c>
      <c r="DI556" s="34" t="e">
        <f aca="false">MATCH(CONCATENATE("DISC ",TEXT($BU556,"mmm-yyyy")),Curves!$11:$11,0)</f>
        <v>#N/A</v>
      </c>
      <c r="DK556" s="34" t="e">
        <f aca="false">MATCH(CONCATENATE("NG ",TEXT($BV556,"mmm-yyyy")),Curves!$11:$11,0)</f>
        <v>#N/A</v>
      </c>
      <c r="DL556" s="34" t="e">
        <f aca="false">MATCH(CONCATENATE("B ",TEXT($BV556,"mmm-yyyy")),Curves!$11:$11,0)</f>
        <v>#N/A</v>
      </c>
      <c r="DM556" s="34" t="e">
        <f aca="false">MATCH(CONCATENATE("DISC ",TEXT($BV556,"mmm-yyyy")),Curves!$11:$11,0)</f>
        <v>#N/A</v>
      </c>
      <c r="DO556" s="34" t="e">
        <f aca="false">MATCH(CONCATENATE("NG ",TEXT($BW556,"mmm-yyyy")),Curves!$11:$11,0)</f>
        <v>#N/A</v>
      </c>
      <c r="DP556" s="34" t="e">
        <f aca="false">MATCH(CONCATENATE("B ",TEXT($BW556,"mmm-yyyy")),Curves!$11:$11,0)</f>
        <v>#N/A</v>
      </c>
      <c r="DQ556" s="34" t="e">
        <f aca="false">MATCH(CONCATENATE("DISC ",TEXT($BW556,"mmm-yyyy")),Curves!$11:$11,0)</f>
        <v>#N/A</v>
      </c>
    </row>
    <row r="557" customFormat="false" ht="12.75" hidden="false" customHeight="false" outlineLevel="0" collapsed="false">
      <c r="B557" s="26" t="str">
        <f aca="false">IF(C557&lt;&gt;"",IF(C557&gt;=(WORKDAY(EOMONTH(C557,0)+1,-2)),EOMONTH(EOMONTH(C557,0)+1,0)+1,EOMONTH(C557,0)+1),"")</f>
        <v/>
      </c>
      <c r="C557" s="53" t="str">
        <f aca="false">IF(Curves!C566&lt;&gt;"",Curves!C566,"")</f>
        <v/>
      </c>
      <c r="D557" s="9"/>
      <c r="E557" s="54" t="e">
        <f aca="false">(T557+U557)*V557</f>
        <v>#N/A</v>
      </c>
      <c r="F557" s="54" t="e">
        <f aca="false">(X557+Y557)*Z557</f>
        <v>#N/A</v>
      </c>
      <c r="G557" s="54" t="e">
        <f aca="false">(AB557+AC557)*AD557</f>
        <v>#N/A</v>
      </c>
      <c r="H557" s="54" t="e">
        <f aca="false">(AF557+AG557)*AH557</f>
        <v>#N/A</v>
      </c>
      <c r="I557" s="54" t="e">
        <f aca="false">(AJ557+AK557)*AL557</f>
        <v>#N/A</v>
      </c>
      <c r="J557" s="54" t="e">
        <f aca="false">(AN557+AO557)*AP557</f>
        <v>#N/A</v>
      </c>
      <c r="K557" s="54" t="e">
        <f aca="false">(AR557+AS557)*AT557</f>
        <v>#N/A</v>
      </c>
      <c r="L557" s="54" t="e">
        <f aca="false">(AV557+AW557)*AX557</f>
        <v>#N/A</v>
      </c>
      <c r="M557" s="54" t="e">
        <f aca="false">(AZ557+BA557)*BB557</f>
        <v>#N/A</v>
      </c>
      <c r="N557" s="54" t="e">
        <f aca="false">(BD557+BE557)*BF557</f>
        <v>#N/A</v>
      </c>
      <c r="O557" s="55" t="e">
        <f aca="false">(BH557+BI557)*BJ557</f>
        <v>#N/A</v>
      </c>
      <c r="P557" s="49" t="e">
        <f aca="false">MAX(E557:O557)</f>
        <v>#N/A</v>
      </c>
      <c r="Q557" s="49" t="e">
        <f aca="false">MIN(O557)</f>
        <v>#N/A</v>
      </c>
      <c r="R557" s="50" t="e">
        <f aca="false">P557-Q557</f>
        <v>#N/A</v>
      </c>
      <c r="T557" s="31" t="e">
        <f aca="false">INDEX(Curves!$A$12:$AZ$907,$BZ557,CA557)</f>
        <v>#N/A</v>
      </c>
      <c r="U557" s="31" t="e">
        <f aca="false">INDEX(Curves!$A$12:$AZ$907,$BZ557,CB557)</f>
        <v>#N/A</v>
      </c>
      <c r="V557" s="31" t="e">
        <f aca="false">INDEX(Curves!$A$12:$AZ$907,$BZ557,CC557)</f>
        <v>#N/A</v>
      </c>
      <c r="W557" s="31"/>
      <c r="X557" s="31" t="e">
        <f aca="false">INDEX(Curves!$A$12:$AZ$907,$BZ557,CE557)</f>
        <v>#N/A</v>
      </c>
      <c r="Y557" s="31" t="e">
        <f aca="false">INDEX(Curves!$A$12:$AZ$907,$BZ557,CF557)</f>
        <v>#N/A</v>
      </c>
      <c r="Z557" s="31" t="e">
        <f aca="false">INDEX(Curves!$A$12:$AZ$907,$BZ557,CG557)</f>
        <v>#N/A</v>
      </c>
      <c r="AA557" s="31"/>
      <c r="AB557" s="31" t="e">
        <f aca="false">INDEX(Curves!$A$12:$AZ$907,$BZ557,CI557)</f>
        <v>#N/A</v>
      </c>
      <c r="AC557" s="31" t="e">
        <f aca="false">INDEX(Curves!$A$12:$AZ$907,$BZ557,CJ557)</f>
        <v>#N/A</v>
      </c>
      <c r="AD557" s="31" t="e">
        <f aca="false">INDEX(Curves!$A$12:$AZ$907,$BZ557,CK557)</f>
        <v>#N/A</v>
      </c>
      <c r="AE557" s="31"/>
      <c r="AF557" s="31" t="e">
        <f aca="false">INDEX(Curves!$A$12:$AZ$907,$BZ557,CM557)</f>
        <v>#N/A</v>
      </c>
      <c r="AG557" s="31" t="e">
        <f aca="false">INDEX(Curves!$A$12:$AZ$907,$BZ557,CN557)</f>
        <v>#N/A</v>
      </c>
      <c r="AH557" s="31" t="e">
        <f aca="false">INDEX(Curves!$A$12:$AZ$907,$BZ557,CO557)</f>
        <v>#N/A</v>
      </c>
      <c r="AI557" s="31"/>
      <c r="AJ557" s="31" t="e">
        <f aca="false">INDEX(Curves!$A$12:$AZ$907,$BZ557,CQ557)</f>
        <v>#N/A</v>
      </c>
      <c r="AK557" s="31" t="e">
        <f aca="false">INDEX(Curves!$A$12:$AZ$907,$BZ557,CR557)</f>
        <v>#N/A</v>
      </c>
      <c r="AL557" s="31" t="e">
        <f aca="false">INDEX(Curves!$A$12:$AZ$907,$BZ557,CS557)</f>
        <v>#N/A</v>
      </c>
      <c r="AM557" s="31"/>
      <c r="AN557" s="31" t="e">
        <f aca="false">INDEX(Curves!$A$12:$AZ$907,$BZ557,CU557)</f>
        <v>#N/A</v>
      </c>
      <c r="AO557" s="31" t="e">
        <f aca="false">INDEX(Curves!$A$12:$AZ$907,$BZ557,CV557)</f>
        <v>#N/A</v>
      </c>
      <c r="AP557" s="31" t="e">
        <f aca="false">INDEX(Curves!$A$12:$AZ$907,$BZ557,CW557)</f>
        <v>#N/A</v>
      </c>
      <c r="AQ557" s="31"/>
      <c r="AR557" s="31" t="e">
        <f aca="false">INDEX(Curves!$A$12:$AZ$907,$BZ557,CY557)</f>
        <v>#N/A</v>
      </c>
      <c r="AS557" s="31" t="e">
        <f aca="false">INDEX(Curves!$A$12:$AZ$907,$BZ557,CZ557)</f>
        <v>#N/A</v>
      </c>
      <c r="AT557" s="31" t="e">
        <f aca="false">INDEX(Curves!$A$12:$AZ$907,$BZ557,DA557)</f>
        <v>#N/A</v>
      </c>
      <c r="AU557" s="31"/>
      <c r="AV557" s="31" t="e">
        <f aca="false">INDEX(Curves!$A$12:$AZ$907,$BZ557,DC557)</f>
        <v>#N/A</v>
      </c>
      <c r="AW557" s="31" t="e">
        <f aca="false">INDEX(Curves!$A$12:$AZ$907,$BZ557,DD557)</f>
        <v>#N/A</v>
      </c>
      <c r="AX557" s="31" t="e">
        <f aca="false">INDEX(Curves!$A$12:$AZ$907,$BZ557,DE557)</f>
        <v>#N/A</v>
      </c>
      <c r="AY557" s="31"/>
      <c r="AZ557" s="31" t="e">
        <f aca="false">INDEX(Curves!$A$12:$AZ$907,$BZ557,DG557)</f>
        <v>#N/A</v>
      </c>
      <c r="BA557" s="31" t="e">
        <f aca="false">INDEX(Curves!$A$12:$AZ$907,$BZ557,DH557)</f>
        <v>#N/A</v>
      </c>
      <c r="BB557" s="31" t="e">
        <f aca="false">INDEX(Curves!$A$12:$AZ$907,$BZ557,DI557)</f>
        <v>#N/A</v>
      </c>
      <c r="BC557" s="31"/>
      <c r="BD557" s="31" t="e">
        <f aca="false">INDEX(Curves!$A$12:$AZ$907,$BZ557,DK557)</f>
        <v>#N/A</v>
      </c>
      <c r="BE557" s="31" t="e">
        <f aca="false">INDEX(Curves!$A$12:$AZ$907,$BZ557,DL557)</f>
        <v>#N/A</v>
      </c>
      <c r="BF557" s="31" t="e">
        <f aca="false">INDEX(Curves!$A$12:$AZ$907,$BZ557,DM557)</f>
        <v>#N/A</v>
      </c>
      <c r="BG557" s="31"/>
      <c r="BH557" s="31" t="e">
        <f aca="false">INDEX(Curves!$A$12:$AZ$907,$BZ557,DO557)</f>
        <v>#N/A</v>
      </c>
      <c r="BI557" s="31" t="e">
        <f aca="false">INDEX(Curves!$A$12:$AZ$907,$BZ557,DP557)</f>
        <v>#N/A</v>
      </c>
      <c r="BJ557" s="31" t="e">
        <f aca="false">INDEX(Curves!$A$12:$AZ$907,$BZ557,DQ557)</f>
        <v>#N/A</v>
      </c>
      <c r="BK557" s="0"/>
      <c r="BL557" s="0"/>
      <c r="BT557" s="9"/>
      <c r="BU557" s="9"/>
      <c r="BV557" s="9"/>
      <c r="BZ557" s="34" t="e">
        <f aca="false">MATCH(C557,Curves!$C$12:$C$433,0)</f>
        <v>#N/A</v>
      </c>
      <c r="CA557" s="34" t="e">
        <f aca="false">MATCH(CONCATENATE("NG ",TEXT($BM557,"mmm-yyyy")),Curves!$11:$11,0)</f>
        <v>#N/A</v>
      </c>
      <c r="CB557" s="34" t="e">
        <f aca="false">MATCH(CONCATENATE("B ",TEXT($BM557,"mmm-yyyy")),Curves!$11:$11,0)</f>
        <v>#N/A</v>
      </c>
      <c r="CC557" s="34" t="e">
        <f aca="false">MATCH(CONCATENATE("DISC ",TEXT($BM557,"mmm-yyyy")),Curves!$11:$11,0)</f>
        <v>#N/A</v>
      </c>
      <c r="CD557" s="34"/>
      <c r="CE557" s="34" t="e">
        <f aca="false">MATCH(CONCATENATE("NG ",TEXT($BN557,"mmm-yyyy")),Curves!$11:$11,0)</f>
        <v>#N/A</v>
      </c>
      <c r="CF557" s="34" t="e">
        <f aca="false">MATCH(CONCATENATE("B ",TEXT($BN557,"mmm-yyyy")),Curves!$11:$11,0)</f>
        <v>#N/A</v>
      </c>
      <c r="CG557" s="34" t="e">
        <f aca="false">MATCH(CONCATENATE("DISC ",TEXT($BN557,"mmm-yyyy")),Curves!$11:$11,0)</f>
        <v>#N/A</v>
      </c>
      <c r="CH557" s="34"/>
      <c r="CI557" s="34" t="e">
        <f aca="false">MATCH(CONCATENATE("NG ",TEXT($BO557,"mmm-yyyy")),Curves!$11:$11,0)</f>
        <v>#N/A</v>
      </c>
      <c r="CJ557" s="34" t="e">
        <f aca="false">MATCH(CONCATENATE("B ",TEXT($BO557,"mmm-yyyy")),Curves!$11:$11,0)</f>
        <v>#N/A</v>
      </c>
      <c r="CK557" s="34" t="e">
        <f aca="false">MATCH(CONCATENATE("DISC ",TEXT($BO557,"mmm-yyyy")),Curves!$11:$11,0)</f>
        <v>#N/A</v>
      </c>
      <c r="CL557" s="34"/>
      <c r="CM557" s="34" t="e">
        <f aca="false">MATCH(CONCATENATE("NG ",TEXT($BP557,"mmm-yyyy")),Curves!$11:$11,0)</f>
        <v>#N/A</v>
      </c>
      <c r="CN557" s="34" t="e">
        <f aca="false">MATCH(CONCATENATE("B ",TEXT($BP557,"mmm-yyyy")),Curves!$11:$11,0)</f>
        <v>#N/A</v>
      </c>
      <c r="CO557" s="34" t="e">
        <f aca="false">MATCH(CONCATENATE("DISC ",TEXT($BP557,"mmm-yyyy")),Curves!$11:$11,0)</f>
        <v>#N/A</v>
      </c>
      <c r="CP557" s="34"/>
      <c r="CQ557" s="34" t="e">
        <f aca="false">MATCH(CONCATENATE("NG ",TEXT($BQ557,"mmm-yyyy")),Curves!$11:$11,0)</f>
        <v>#N/A</v>
      </c>
      <c r="CR557" s="34" t="e">
        <f aca="false">MATCH(CONCATENATE("B ",TEXT($BQ557,"mmm-yyyy")),Curves!$11:$11,0)</f>
        <v>#N/A</v>
      </c>
      <c r="CS557" s="34" t="e">
        <f aca="false">MATCH(CONCATENATE("DISC ",TEXT($BQ557,"mmm-yyyy")),Curves!$11:$11,0)</f>
        <v>#N/A</v>
      </c>
      <c r="CT557" s="34"/>
      <c r="CU557" s="34" t="e">
        <f aca="false">MATCH(CONCATENATE("NG ",TEXT($BR557,"mmm-yyyy")),Curves!$11:$11,0)</f>
        <v>#N/A</v>
      </c>
      <c r="CV557" s="34" t="e">
        <f aca="false">MATCH(CONCATENATE("B ",TEXT($BR557,"mmm-yyyy")),Curves!$11:$11,0)</f>
        <v>#N/A</v>
      </c>
      <c r="CW557" s="34" t="e">
        <f aca="false">MATCH(CONCATENATE("DISC ",TEXT($BR557,"mmm-yyyy")),Curves!$11:$11,0)</f>
        <v>#N/A</v>
      </c>
      <c r="CX557" s="34"/>
      <c r="CY557" s="34" t="e">
        <f aca="false">MATCH(CONCATENATE("NG ",TEXT($BS557,"mmm-yyyy")),Curves!$11:$11,0)</f>
        <v>#N/A</v>
      </c>
      <c r="CZ557" s="34" t="e">
        <f aca="false">MATCH(CONCATENATE("B ",TEXT($BS557,"mmm-yyyy")),Curves!$11:$11,0)</f>
        <v>#N/A</v>
      </c>
      <c r="DA557" s="34" t="e">
        <f aca="false">MATCH(CONCATENATE("DISC ",TEXT($BS557,"mmm-yyyy")),Curves!$11:$11,0)</f>
        <v>#N/A</v>
      </c>
      <c r="DB557" s="34"/>
      <c r="DC557" s="34" t="e">
        <f aca="false">MATCH(CONCATENATE("NG ",TEXT($BT557,"mmm-yyyy")),Curves!$11:$11,0)</f>
        <v>#N/A</v>
      </c>
      <c r="DD557" s="34" t="e">
        <f aca="false">MATCH(CONCATENATE("B ",TEXT($BT557,"mmm-yyyy")),Curves!$11:$11,0)</f>
        <v>#N/A</v>
      </c>
      <c r="DE557" s="34" t="e">
        <f aca="false">MATCH(CONCATENATE("DISC ",TEXT($BT557,"mmm-yyyy")),Curves!$11:$11,0)</f>
        <v>#N/A</v>
      </c>
      <c r="DF557" s="34"/>
      <c r="DG557" s="34" t="e">
        <f aca="false">MATCH(CONCATENATE("NG ",TEXT($BU557,"mmm-yyyy")),Curves!$11:$11,0)</f>
        <v>#N/A</v>
      </c>
      <c r="DH557" s="34" t="e">
        <f aca="false">MATCH(CONCATENATE("B ",TEXT($BU557,"mmm-yyyy")),Curves!$11:$11,0)</f>
        <v>#N/A</v>
      </c>
      <c r="DI557" s="34" t="e">
        <f aca="false">MATCH(CONCATENATE("DISC ",TEXT($BU557,"mmm-yyyy")),Curves!$11:$11,0)</f>
        <v>#N/A</v>
      </c>
      <c r="DK557" s="34" t="e">
        <f aca="false">MATCH(CONCATENATE("NG ",TEXT($BV557,"mmm-yyyy")),Curves!$11:$11,0)</f>
        <v>#N/A</v>
      </c>
      <c r="DL557" s="34" t="e">
        <f aca="false">MATCH(CONCATENATE("B ",TEXT($BV557,"mmm-yyyy")),Curves!$11:$11,0)</f>
        <v>#N/A</v>
      </c>
      <c r="DM557" s="34" t="e">
        <f aca="false">MATCH(CONCATENATE("DISC ",TEXT($BV557,"mmm-yyyy")),Curves!$11:$11,0)</f>
        <v>#N/A</v>
      </c>
      <c r="DO557" s="34" t="e">
        <f aca="false">MATCH(CONCATENATE("NG ",TEXT($BW557,"mmm-yyyy")),Curves!$11:$11,0)</f>
        <v>#N/A</v>
      </c>
      <c r="DP557" s="34" t="e">
        <f aca="false">MATCH(CONCATENATE("B ",TEXT($BW557,"mmm-yyyy")),Curves!$11:$11,0)</f>
        <v>#N/A</v>
      </c>
      <c r="DQ557" s="34" t="e">
        <f aca="false">MATCH(CONCATENATE("DISC ",TEXT($BW557,"mmm-yyyy")),Curves!$11:$11,0)</f>
        <v>#N/A</v>
      </c>
    </row>
    <row r="558" customFormat="false" ht="12.75" hidden="false" customHeight="false" outlineLevel="0" collapsed="false">
      <c r="B558" s="26" t="str">
        <f aca="false">IF(C558&lt;&gt;"",IF(C558&gt;=(WORKDAY(EOMONTH(C558,0)+1,-2)),EOMONTH(EOMONTH(C558,0)+1,0)+1,EOMONTH(C558,0)+1),"")</f>
        <v/>
      </c>
      <c r="C558" s="53" t="str">
        <f aca="false">IF(Curves!C567&lt;&gt;"",Curves!C567,"")</f>
        <v/>
      </c>
      <c r="D558" s="9"/>
      <c r="E558" s="54" t="e">
        <f aca="false">(T558+U558)*V558</f>
        <v>#N/A</v>
      </c>
      <c r="F558" s="54" t="e">
        <f aca="false">(X558+Y558)*Z558</f>
        <v>#N/A</v>
      </c>
      <c r="G558" s="54" t="e">
        <f aca="false">(AB558+AC558)*AD558</f>
        <v>#N/A</v>
      </c>
      <c r="H558" s="54" t="e">
        <f aca="false">(AF558+AG558)*AH558</f>
        <v>#N/A</v>
      </c>
      <c r="I558" s="54" t="e">
        <f aca="false">(AJ558+AK558)*AL558</f>
        <v>#N/A</v>
      </c>
      <c r="J558" s="54" t="e">
        <f aca="false">(AN558+AO558)*AP558</f>
        <v>#N/A</v>
      </c>
      <c r="K558" s="54" t="e">
        <f aca="false">(AR558+AS558)*AT558</f>
        <v>#N/A</v>
      </c>
      <c r="L558" s="54" t="e">
        <f aca="false">(AV558+AW558)*AX558</f>
        <v>#N/A</v>
      </c>
      <c r="M558" s="54" t="e">
        <f aca="false">(AZ558+BA558)*BB558</f>
        <v>#N/A</v>
      </c>
      <c r="N558" s="54" t="e">
        <f aca="false">(BD558+BE558)*BF558</f>
        <v>#N/A</v>
      </c>
      <c r="O558" s="55" t="e">
        <f aca="false">(BH558+BI558)*BJ558</f>
        <v>#N/A</v>
      </c>
      <c r="P558" s="49" t="e">
        <f aca="false">MAX(E558:O558)</f>
        <v>#N/A</v>
      </c>
      <c r="Q558" s="49" t="e">
        <f aca="false">MIN(O558)</f>
        <v>#N/A</v>
      </c>
      <c r="R558" s="50" t="e">
        <f aca="false">P558-Q558</f>
        <v>#N/A</v>
      </c>
      <c r="T558" s="31" t="e">
        <f aca="false">INDEX(Curves!$A$12:$AZ$907,$BZ558,CA558)</f>
        <v>#N/A</v>
      </c>
      <c r="U558" s="31" t="e">
        <f aca="false">INDEX(Curves!$A$12:$AZ$907,$BZ558,CB558)</f>
        <v>#N/A</v>
      </c>
      <c r="V558" s="31" t="e">
        <f aca="false">INDEX(Curves!$A$12:$AZ$907,$BZ558,CC558)</f>
        <v>#N/A</v>
      </c>
      <c r="W558" s="31"/>
      <c r="X558" s="31" t="e">
        <f aca="false">INDEX(Curves!$A$12:$AZ$907,$BZ558,CE558)</f>
        <v>#N/A</v>
      </c>
      <c r="Y558" s="31" t="e">
        <f aca="false">INDEX(Curves!$A$12:$AZ$907,$BZ558,CF558)</f>
        <v>#N/A</v>
      </c>
      <c r="Z558" s="31" t="e">
        <f aca="false">INDEX(Curves!$A$12:$AZ$907,$BZ558,CG558)</f>
        <v>#N/A</v>
      </c>
      <c r="AA558" s="31"/>
      <c r="AB558" s="31" t="e">
        <f aca="false">INDEX(Curves!$A$12:$AZ$907,$BZ558,CI558)</f>
        <v>#N/A</v>
      </c>
      <c r="AC558" s="31" t="e">
        <f aca="false">INDEX(Curves!$A$12:$AZ$907,$BZ558,CJ558)</f>
        <v>#N/A</v>
      </c>
      <c r="AD558" s="31" t="e">
        <f aca="false">INDEX(Curves!$A$12:$AZ$907,$BZ558,CK558)</f>
        <v>#N/A</v>
      </c>
      <c r="AE558" s="31"/>
      <c r="AF558" s="31" t="e">
        <f aca="false">INDEX(Curves!$A$12:$AZ$907,$BZ558,CM558)</f>
        <v>#N/A</v>
      </c>
      <c r="AG558" s="31" t="e">
        <f aca="false">INDEX(Curves!$A$12:$AZ$907,$BZ558,CN558)</f>
        <v>#N/A</v>
      </c>
      <c r="AH558" s="31" t="e">
        <f aca="false">INDEX(Curves!$A$12:$AZ$907,$BZ558,CO558)</f>
        <v>#N/A</v>
      </c>
      <c r="AI558" s="31"/>
      <c r="AJ558" s="31" t="e">
        <f aca="false">INDEX(Curves!$A$12:$AZ$907,$BZ558,CQ558)</f>
        <v>#N/A</v>
      </c>
      <c r="AK558" s="31" t="e">
        <f aca="false">INDEX(Curves!$A$12:$AZ$907,$BZ558,CR558)</f>
        <v>#N/A</v>
      </c>
      <c r="AL558" s="31" t="e">
        <f aca="false">INDEX(Curves!$A$12:$AZ$907,$BZ558,CS558)</f>
        <v>#N/A</v>
      </c>
      <c r="AM558" s="31"/>
      <c r="AN558" s="31" t="e">
        <f aca="false">INDEX(Curves!$A$12:$AZ$907,$BZ558,CU558)</f>
        <v>#N/A</v>
      </c>
      <c r="AO558" s="31" t="e">
        <f aca="false">INDEX(Curves!$A$12:$AZ$907,$BZ558,CV558)</f>
        <v>#N/A</v>
      </c>
      <c r="AP558" s="31" t="e">
        <f aca="false">INDEX(Curves!$A$12:$AZ$907,$BZ558,CW558)</f>
        <v>#N/A</v>
      </c>
      <c r="AQ558" s="31"/>
      <c r="AR558" s="31" t="e">
        <f aca="false">INDEX(Curves!$A$12:$AZ$907,$BZ558,CY558)</f>
        <v>#N/A</v>
      </c>
      <c r="AS558" s="31" t="e">
        <f aca="false">INDEX(Curves!$A$12:$AZ$907,$BZ558,CZ558)</f>
        <v>#N/A</v>
      </c>
      <c r="AT558" s="31" t="e">
        <f aca="false">INDEX(Curves!$A$12:$AZ$907,$BZ558,DA558)</f>
        <v>#N/A</v>
      </c>
      <c r="AU558" s="31"/>
      <c r="AV558" s="31" t="e">
        <f aca="false">INDEX(Curves!$A$12:$AZ$907,$BZ558,DC558)</f>
        <v>#N/A</v>
      </c>
      <c r="AW558" s="31" t="e">
        <f aca="false">INDEX(Curves!$A$12:$AZ$907,$BZ558,DD558)</f>
        <v>#N/A</v>
      </c>
      <c r="AX558" s="31" t="e">
        <f aca="false">INDEX(Curves!$A$12:$AZ$907,$BZ558,DE558)</f>
        <v>#N/A</v>
      </c>
      <c r="AY558" s="31"/>
      <c r="AZ558" s="31" t="e">
        <f aca="false">INDEX(Curves!$A$12:$AZ$907,$BZ558,DG558)</f>
        <v>#N/A</v>
      </c>
      <c r="BA558" s="31" t="e">
        <f aca="false">INDEX(Curves!$A$12:$AZ$907,$BZ558,DH558)</f>
        <v>#N/A</v>
      </c>
      <c r="BB558" s="31" t="e">
        <f aca="false">INDEX(Curves!$A$12:$AZ$907,$BZ558,DI558)</f>
        <v>#N/A</v>
      </c>
      <c r="BC558" s="31"/>
      <c r="BD558" s="31" t="e">
        <f aca="false">INDEX(Curves!$A$12:$AZ$907,$BZ558,DK558)</f>
        <v>#N/A</v>
      </c>
      <c r="BE558" s="31" t="e">
        <f aca="false">INDEX(Curves!$A$12:$AZ$907,$BZ558,DL558)</f>
        <v>#N/A</v>
      </c>
      <c r="BF558" s="31" t="e">
        <f aca="false">INDEX(Curves!$A$12:$AZ$907,$BZ558,DM558)</f>
        <v>#N/A</v>
      </c>
      <c r="BG558" s="31"/>
      <c r="BH558" s="31" t="e">
        <f aca="false">INDEX(Curves!$A$12:$AZ$907,$BZ558,DO558)</f>
        <v>#N/A</v>
      </c>
      <c r="BI558" s="31" t="e">
        <f aca="false">INDEX(Curves!$A$12:$AZ$907,$BZ558,DP558)</f>
        <v>#N/A</v>
      </c>
      <c r="BJ558" s="31" t="e">
        <f aca="false">INDEX(Curves!$A$12:$AZ$907,$BZ558,DQ558)</f>
        <v>#N/A</v>
      </c>
      <c r="BK558" s="0"/>
      <c r="BL558" s="0"/>
      <c r="BT558" s="9"/>
      <c r="BU558" s="9"/>
      <c r="BV558" s="9"/>
      <c r="BZ558" s="34" t="e">
        <f aca="false">MATCH(C558,Curves!$C$12:$C$433,0)</f>
        <v>#N/A</v>
      </c>
      <c r="CA558" s="34" t="e">
        <f aca="false">MATCH(CONCATENATE("NG ",TEXT($BM558,"mmm-yyyy")),Curves!$11:$11,0)</f>
        <v>#N/A</v>
      </c>
      <c r="CB558" s="34" t="e">
        <f aca="false">MATCH(CONCATENATE("B ",TEXT($BM558,"mmm-yyyy")),Curves!$11:$11,0)</f>
        <v>#N/A</v>
      </c>
      <c r="CC558" s="34" t="e">
        <f aca="false">MATCH(CONCATENATE("DISC ",TEXT($BM558,"mmm-yyyy")),Curves!$11:$11,0)</f>
        <v>#N/A</v>
      </c>
      <c r="CD558" s="34"/>
      <c r="CE558" s="34" t="e">
        <f aca="false">MATCH(CONCATENATE("NG ",TEXT($BN558,"mmm-yyyy")),Curves!$11:$11,0)</f>
        <v>#N/A</v>
      </c>
      <c r="CF558" s="34" t="e">
        <f aca="false">MATCH(CONCATENATE("B ",TEXT($BN558,"mmm-yyyy")),Curves!$11:$11,0)</f>
        <v>#N/A</v>
      </c>
      <c r="CG558" s="34" t="e">
        <f aca="false">MATCH(CONCATENATE("DISC ",TEXT($BN558,"mmm-yyyy")),Curves!$11:$11,0)</f>
        <v>#N/A</v>
      </c>
      <c r="CH558" s="34"/>
      <c r="CI558" s="34" t="e">
        <f aca="false">MATCH(CONCATENATE("NG ",TEXT($BO558,"mmm-yyyy")),Curves!$11:$11,0)</f>
        <v>#N/A</v>
      </c>
      <c r="CJ558" s="34" t="e">
        <f aca="false">MATCH(CONCATENATE("B ",TEXT($BO558,"mmm-yyyy")),Curves!$11:$11,0)</f>
        <v>#N/A</v>
      </c>
      <c r="CK558" s="34" t="e">
        <f aca="false">MATCH(CONCATENATE("DISC ",TEXT($BO558,"mmm-yyyy")),Curves!$11:$11,0)</f>
        <v>#N/A</v>
      </c>
      <c r="CL558" s="34"/>
      <c r="CM558" s="34" t="e">
        <f aca="false">MATCH(CONCATENATE("NG ",TEXT($BP558,"mmm-yyyy")),Curves!$11:$11,0)</f>
        <v>#N/A</v>
      </c>
      <c r="CN558" s="34" t="e">
        <f aca="false">MATCH(CONCATENATE("B ",TEXT($BP558,"mmm-yyyy")),Curves!$11:$11,0)</f>
        <v>#N/A</v>
      </c>
      <c r="CO558" s="34" t="e">
        <f aca="false">MATCH(CONCATENATE("DISC ",TEXT($BP558,"mmm-yyyy")),Curves!$11:$11,0)</f>
        <v>#N/A</v>
      </c>
      <c r="CP558" s="34"/>
      <c r="CQ558" s="34" t="e">
        <f aca="false">MATCH(CONCATENATE("NG ",TEXT($BQ558,"mmm-yyyy")),Curves!$11:$11,0)</f>
        <v>#N/A</v>
      </c>
      <c r="CR558" s="34" t="e">
        <f aca="false">MATCH(CONCATENATE("B ",TEXT($BQ558,"mmm-yyyy")),Curves!$11:$11,0)</f>
        <v>#N/A</v>
      </c>
      <c r="CS558" s="34" t="e">
        <f aca="false">MATCH(CONCATENATE("DISC ",TEXT($BQ558,"mmm-yyyy")),Curves!$11:$11,0)</f>
        <v>#N/A</v>
      </c>
      <c r="CT558" s="34"/>
      <c r="CU558" s="34" t="e">
        <f aca="false">MATCH(CONCATENATE("NG ",TEXT($BR558,"mmm-yyyy")),Curves!$11:$11,0)</f>
        <v>#N/A</v>
      </c>
      <c r="CV558" s="34" t="e">
        <f aca="false">MATCH(CONCATENATE("B ",TEXT($BR558,"mmm-yyyy")),Curves!$11:$11,0)</f>
        <v>#N/A</v>
      </c>
      <c r="CW558" s="34" t="e">
        <f aca="false">MATCH(CONCATENATE("DISC ",TEXT($BR558,"mmm-yyyy")),Curves!$11:$11,0)</f>
        <v>#N/A</v>
      </c>
      <c r="CX558" s="34"/>
      <c r="CY558" s="34" t="e">
        <f aca="false">MATCH(CONCATENATE("NG ",TEXT($BS558,"mmm-yyyy")),Curves!$11:$11,0)</f>
        <v>#N/A</v>
      </c>
      <c r="CZ558" s="34" t="e">
        <f aca="false">MATCH(CONCATENATE("B ",TEXT($BS558,"mmm-yyyy")),Curves!$11:$11,0)</f>
        <v>#N/A</v>
      </c>
      <c r="DA558" s="34" t="e">
        <f aca="false">MATCH(CONCATENATE("DISC ",TEXT($BS558,"mmm-yyyy")),Curves!$11:$11,0)</f>
        <v>#N/A</v>
      </c>
      <c r="DB558" s="34"/>
      <c r="DC558" s="34" t="e">
        <f aca="false">MATCH(CONCATENATE("NG ",TEXT($BT558,"mmm-yyyy")),Curves!$11:$11,0)</f>
        <v>#N/A</v>
      </c>
      <c r="DD558" s="34" t="e">
        <f aca="false">MATCH(CONCATENATE("B ",TEXT($BT558,"mmm-yyyy")),Curves!$11:$11,0)</f>
        <v>#N/A</v>
      </c>
      <c r="DE558" s="34" t="e">
        <f aca="false">MATCH(CONCATENATE("DISC ",TEXT($BT558,"mmm-yyyy")),Curves!$11:$11,0)</f>
        <v>#N/A</v>
      </c>
      <c r="DF558" s="34"/>
      <c r="DG558" s="34" t="e">
        <f aca="false">MATCH(CONCATENATE("NG ",TEXT($BU558,"mmm-yyyy")),Curves!$11:$11,0)</f>
        <v>#N/A</v>
      </c>
      <c r="DH558" s="34" t="e">
        <f aca="false">MATCH(CONCATENATE("B ",TEXT($BU558,"mmm-yyyy")),Curves!$11:$11,0)</f>
        <v>#N/A</v>
      </c>
      <c r="DI558" s="34" t="e">
        <f aca="false">MATCH(CONCATENATE("DISC ",TEXT($BU558,"mmm-yyyy")),Curves!$11:$11,0)</f>
        <v>#N/A</v>
      </c>
      <c r="DK558" s="34" t="e">
        <f aca="false">MATCH(CONCATENATE("NG ",TEXT($BV558,"mmm-yyyy")),Curves!$11:$11,0)</f>
        <v>#N/A</v>
      </c>
      <c r="DL558" s="34" t="e">
        <f aca="false">MATCH(CONCATENATE("B ",TEXT($BV558,"mmm-yyyy")),Curves!$11:$11,0)</f>
        <v>#N/A</v>
      </c>
      <c r="DM558" s="34" t="e">
        <f aca="false">MATCH(CONCATENATE("DISC ",TEXT($BV558,"mmm-yyyy")),Curves!$11:$11,0)</f>
        <v>#N/A</v>
      </c>
      <c r="DO558" s="34" t="e">
        <f aca="false">MATCH(CONCATENATE("NG ",TEXT($BW558,"mmm-yyyy")),Curves!$11:$11,0)</f>
        <v>#N/A</v>
      </c>
      <c r="DP558" s="34" t="e">
        <f aca="false">MATCH(CONCATENATE("B ",TEXT($BW558,"mmm-yyyy")),Curves!$11:$11,0)</f>
        <v>#N/A</v>
      </c>
      <c r="DQ558" s="34" t="e">
        <f aca="false">MATCH(CONCATENATE("DISC ",TEXT($BW558,"mmm-yyyy")),Curves!$11:$11,0)</f>
        <v>#N/A</v>
      </c>
    </row>
    <row r="559" customFormat="false" ht="12.75" hidden="false" customHeight="false" outlineLevel="0" collapsed="false">
      <c r="B559" s="26" t="str">
        <f aca="false">IF(C559&lt;&gt;"",IF(C559&gt;=(WORKDAY(EOMONTH(C559,0)+1,-2)),EOMONTH(EOMONTH(C559,0)+1,0)+1,EOMONTH(C559,0)+1),"")</f>
        <v/>
      </c>
      <c r="C559" s="53" t="str">
        <f aca="false">IF(Curves!C568&lt;&gt;"",Curves!C568,"")</f>
        <v/>
      </c>
      <c r="D559" s="9"/>
      <c r="E559" s="54" t="e">
        <f aca="false">(T559+U559)*V559</f>
        <v>#N/A</v>
      </c>
      <c r="F559" s="54" t="e">
        <f aca="false">(X559+Y559)*Z559</f>
        <v>#N/A</v>
      </c>
      <c r="G559" s="54" t="e">
        <f aca="false">(AB559+AC559)*AD559</f>
        <v>#N/A</v>
      </c>
      <c r="H559" s="54" t="e">
        <f aca="false">(AF559+AG559)*AH559</f>
        <v>#N/A</v>
      </c>
      <c r="I559" s="54" t="e">
        <f aca="false">(AJ559+AK559)*AL559</f>
        <v>#N/A</v>
      </c>
      <c r="J559" s="54" t="e">
        <f aca="false">(AN559+AO559)*AP559</f>
        <v>#N/A</v>
      </c>
      <c r="K559" s="54" t="e">
        <f aca="false">(AR559+AS559)*AT559</f>
        <v>#N/A</v>
      </c>
      <c r="L559" s="54" t="e">
        <f aca="false">(AV559+AW559)*AX559</f>
        <v>#N/A</v>
      </c>
      <c r="M559" s="54" t="e">
        <f aca="false">(AZ559+BA559)*BB559</f>
        <v>#N/A</v>
      </c>
      <c r="N559" s="54" t="e">
        <f aca="false">(BD559+BE559)*BF559</f>
        <v>#N/A</v>
      </c>
      <c r="O559" s="55" t="e">
        <f aca="false">(BH559+BI559)*BJ559</f>
        <v>#N/A</v>
      </c>
      <c r="P559" s="49" t="e">
        <f aca="false">MAX(E559:O559)</f>
        <v>#N/A</v>
      </c>
      <c r="Q559" s="49" t="e">
        <f aca="false">MIN(O559)</f>
        <v>#N/A</v>
      </c>
      <c r="R559" s="50" t="e">
        <f aca="false">P559-Q559</f>
        <v>#N/A</v>
      </c>
      <c r="T559" s="31" t="e">
        <f aca="false">INDEX(Curves!$A$12:$AZ$907,$BZ559,CA559)</f>
        <v>#N/A</v>
      </c>
      <c r="U559" s="31" t="e">
        <f aca="false">INDEX(Curves!$A$12:$AZ$907,$BZ559,CB559)</f>
        <v>#N/A</v>
      </c>
      <c r="V559" s="31" t="e">
        <f aca="false">INDEX(Curves!$A$12:$AZ$907,$BZ559,CC559)</f>
        <v>#N/A</v>
      </c>
      <c r="W559" s="31"/>
      <c r="X559" s="31" t="e">
        <f aca="false">INDEX(Curves!$A$12:$AZ$907,$BZ559,CE559)</f>
        <v>#N/A</v>
      </c>
      <c r="Y559" s="31" t="e">
        <f aca="false">INDEX(Curves!$A$12:$AZ$907,$BZ559,CF559)</f>
        <v>#N/A</v>
      </c>
      <c r="Z559" s="31" t="e">
        <f aca="false">INDEX(Curves!$A$12:$AZ$907,$BZ559,CG559)</f>
        <v>#N/A</v>
      </c>
      <c r="AA559" s="31"/>
      <c r="AB559" s="31" t="e">
        <f aca="false">INDEX(Curves!$A$12:$AZ$907,$BZ559,CI559)</f>
        <v>#N/A</v>
      </c>
      <c r="AC559" s="31" t="e">
        <f aca="false">INDEX(Curves!$A$12:$AZ$907,$BZ559,CJ559)</f>
        <v>#N/A</v>
      </c>
      <c r="AD559" s="31" t="e">
        <f aca="false">INDEX(Curves!$A$12:$AZ$907,$BZ559,CK559)</f>
        <v>#N/A</v>
      </c>
      <c r="AE559" s="31"/>
      <c r="AF559" s="31" t="e">
        <f aca="false">INDEX(Curves!$A$12:$AZ$907,$BZ559,CM559)</f>
        <v>#N/A</v>
      </c>
      <c r="AG559" s="31" t="e">
        <f aca="false">INDEX(Curves!$A$12:$AZ$907,$BZ559,CN559)</f>
        <v>#N/A</v>
      </c>
      <c r="AH559" s="31" t="e">
        <f aca="false">INDEX(Curves!$A$12:$AZ$907,$BZ559,CO559)</f>
        <v>#N/A</v>
      </c>
      <c r="AI559" s="31"/>
      <c r="AJ559" s="31" t="e">
        <f aca="false">INDEX(Curves!$A$12:$AZ$907,$BZ559,CQ559)</f>
        <v>#N/A</v>
      </c>
      <c r="AK559" s="31" t="e">
        <f aca="false">INDEX(Curves!$A$12:$AZ$907,$BZ559,CR559)</f>
        <v>#N/A</v>
      </c>
      <c r="AL559" s="31" t="e">
        <f aca="false">INDEX(Curves!$A$12:$AZ$907,$BZ559,CS559)</f>
        <v>#N/A</v>
      </c>
      <c r="AM559" s="31"/>
      <c r="AN559" s="31" t="e">
        <f aca="false">INDEX(Curves!$A$12:$AZ$907,$BZ559,CU559)</f>
        <v>#N/A</v>
      </c>
      <c r="AO559" s="31" t="e">
        <f aca="false">INDEX(Curves!$A$12:$AZ$907,$BZ559,CV559)</f>
        <v>#N/A</v>
      </c>
      <c r="AP559" s="31" t="e">
        <f aca="false">INDEX(Curves!$A$12:$AZ$907,$BZ559,CW559)</f>
        <v>#N/A</v>
      </c>
      <c r="AQ559" s="31"/>
      <c r="AR559" s="31" t="e">
        <f aca="false">INDEX(Curves!$A$12:$AZ$907,$BZ559,CY559)</f>
        <v>#N/A</v>
      </c>
      <c r="AS559" s="31" t="e">
        <f aca="false">INDEX(Curves!$A$12:$AZ$907,$BZ559,CZ559)</f>
        <v>#N/A</v>
      </c>
      <c r="AT559" s="31" t="e">
        <f aca="false">INDEX(Curves!$A$12:$AZ$907,$BZ559,DA559)</f>
        <v>#N/A</v>
      </c>
      <c r="AU559" s="31"/>
      <c r="AV559" s="31" t="e">
        <f aca="false">INDEX(Curves!$A$12:$AZ$907,$BZ559,DC559)</f>
        <v>#N/A</v>
      </c>
      <c r="AW559" s="31" t="e">
        <f aca="false">INDEX(Curves!$A$12:$AZ$907,$BZ559,DD559)</f>
        <v>#N/A</v>
      </c>
      <c r="AX559" s="31" t="e">
        <f aca="false">INDEX(Curves!$A$12:$AZ$907,$BZ559,DE559)</f>
        <v>#N/A</v>
      </c>
      <c r="AY559" s="31"/>
      <c r="AZ559" s="31" t="e">
        <f aca="false">INDEX(Curves!$A$12:$AZ$907,$BZ559,DG559)</f>
        <v>#N/A</v>
      </c>
      <c r="BA559" s="31" t="e">
        <f aca="false">INDEX(Curves!$A$12:$AZ$907,$BZ559,DH559)</f>
        <v>#N/A</v>
      </c>
      <c r="BB559" s="31" t="e">
        <f aca="false">INDEX(Curves!$A$12:$AZ$907,$BZ559,DI559)</f>
        <v>#N/A</v>
      </c>
      <c r="BC559" s="31"/>
      <c r="BD559" s="31" t="e">
        <f aca="false">INDEX(Curves!$A$12:$AZ$907,$BZ559,DK559)</f>
        <v>#N/A</v>
      </c>
      <c r="BE559" s="31" t="e">
        <f aca="false">INDEX(Curves!$A$12:$AZ$907,$BZ559,DL559)</f>
        <v>#N/A</v>
      </c>
      <c r="BF559" s="31" t="e">
        <f aca="false">INDEX(Curves!$A$12:$AZ$907,$BZ559,DM559)</f>
        <v>#N/A</v>
      </c>
      <c r="BG559" s="31"/>
      <c r="BH559" s="31" t="e">
        <f aca="false">INDEX(Curves!$A$12:$AZ$907,$BZ559,DO559)</f>
        <v>#N/A</v>
      </c>
      <c r="BI559" s="31" t="e">
        <f aca="false">INDEX(Curves!$A$12:$AZ$907,$BZ559,DP559)</f>
        <v>#N/A</v>
      </c>
      <c r="BJ559" s="31" t="e">
        <f aca="false">INDEX(Curves!$A$12:$AZ$907,$BZ559,DQ559)</f>
        <v>#N/A</v>
      </c>
      <c r="BK559" s="0"/>
      <c r="BL559" s="0"/>
      <c r="BT559" s="9"/>
      <c r="BU559" s="9"/>
      <c r="BV559" s="9"/>
      <c r="BZ559" s="34" t="e">
        <f aca="false">MATCH(C559,Curves!$C$12:$C$433,0)</f>
        <v>#N/A</v>
      </c>
      <c r="CA559" s="34" t="e">
        <f aca="false">MATCH(CONCATENATE("NG ",TEXT($BM559,"mmm-yyyy")),Curves!$11:$11,0)</f>
        <v>#N/A</v>
      </c>
      <c r="CB559" s="34" t="e">
        <f aca="false">MATCH(CONCATENATE("B ",TEXT($BM559,"mmm-yyyy")),Curves!$11:$11,0)</f>
        <v>#N/A</v>
      </c>
      <c r="CC559" s="34" t="e">
        <f aca="false">MATCH(CONCATENATE("DISC ",TEXT($BM559,"mmm-yyyy")),Curves!$11:$11,0)</f>
        <v>#N/A</v>
      </c>
      <c r="CD559" s="34"/>
      <c r="CE559" s="34" t="e">
        <f aca="false">MATCH(CONCATENATE("NG ",TEXT($BN559,"mmm-yyyy")),Curves!$11:$11,0)</f>
        <v>#N/A</v>
      </c>
      <c r="CF559" s="34" t="e">
        <f aca="false">MATCH(CONCATENATE("B ",TEXT($BN559,"mmm-yyyy")),Curves!$11:$11,0)</f>
        <v>#N/A</v>
      </c>
      <c r="CG559" s="34" t="e">
        <f aca="false">MATCH(CONCATENATE("DISC ",TEXT($BN559,"mmm-yyyy")),Curves!$11:$11,0)</f>
        <v>#N/A</v>
      </c>
      <c r="CH559" s="34"/>
      <c r="CI559" s="34" t="e">
        <f aca="false">MATCH(CONCATENATE("NG ",TEXT($BO559,"mmm-yyyy")),Curves!$11:$11,0)</f>
        <v>#N/A</v>
      </c>
      <c r="CJ559" s="34" t="e">
        <f aca="false">MATCH(CONCATENATE("B ",TEXT($BO559,"mmm-yyyy")),Curves!$11:$11,0)</f>
        <v>#N/A</v>
      </c>
      <c r="CK559" s="34" t="e">
        <f aca="false">MATCH(CONCATENATE("DISC ",TEXT($BO559,"mmm-yyyy")),Curves!$11:$11,0)</f>
        <v>#N/A</v>
      </c>
      <c r="CL559" s="34"/>
      <c r="CM559" s="34" t="e">
        <f aca="false">MATCH(CONCATENATE("NG ",TEXT($BP559,"mmm-yyyy")),Curves!$11:$11,0)</f>
        <v>#N/A</v>
      </c>
      <c r="CN559" s="34" t="e">
        <f aca="false">MATCH(CONCATENATE("B ",TEXT($BP559,"mmm-yyyy")),Curves!$11:$11,0)</f>
        <v>#N/A</v>
      </c>
      <c r="CO559" s="34" t="e">
        <f aca="false">MATCH(CONCATENATE("DISC ",TEXT($BP559,"mmm-yyyy")),Curves!$11:$11,0)</f>
        <v>#N/A</v>
      </c>
      <c r="CP559" s="34"/>
      <c r="CQ559" s="34" t="e">
        <f aca="false">MATCH(CONCATENATE("NG ",TEXT($BQ559,"mmm-yyyy")),Curves!$11:$11,0)</f>
        <v>#N/A</v>
      </c>
      <c r="CR559" s="34" t="e">
        <f aca="false">MATCH(CONCATENATE("B ",TEXT($BQ559,"mmm-yyyy")),Curves!$11:$11,0)</f>
        <v>#N/A</v>
      </c>
      <c r="CS559" s="34" t="e">
        <f aca="false">MATCH(CONCATENATE("DISC ",TEXT($BQ559,"mmm-yyyy")),Curves!$11:$11,0)</f>
        <v>#N/A</v>
      </c>
      <c r="CT559" s="34"/>
      <c r="CU559" s="34" t="e">
        <f aca="false">MATCH(CONCATENATE("NG ",TEXT($BR559,"mmm-yyyy")),Curves!$11:$11,0)</f>
        <v>#N/A</v>
      </c>
      <c r="CV559" s="34" t="e">
        <f aca="false">MATCH(CONCATENATE("B ",TEXT($BR559,"mmm-yyyy")),Curves!$11:$11,0)</f>
        <v>#N/A</v>
      </c>
      <c r="CW559" s="34" t="e">
        <f aca="false">MATCH(CONCATENATE("DISC ",TEXT($BR559,"mmm-yyyy")),Curves!$11:$11,0)</f>
        <v>#N/A</v>
      </c>
      <c r="CX559" s="34"/>
      <c r="CY559" s="34" t="e">
        <f aca="false">MATCH(CONCATENATE("NG ",TEXT($BS559,"mmm-yyyy")),Curves!$11:$11,0)</f>
        <v>#N/A</v>
      </c>
      <c r="CZ559" s="34" t="e">
        <f aca="false">MATCH(CONCATENATE("B ",TEXT($BS559,"mmm-yyyy")),Curves!$11:$11,0)</f>
        <v>#N/A</v>
      </c>
      <c r="DA559" s="34" t="e">
        <f aca="false">MATCH(CONCATENATE("DISC ",TEXT($BS559,"mmm-yyyy")),Curves!$11:$11,0)</f>
        <v>#N/A</v>
      </c>
      <c r="DB559" s="34"/>
      <c r="DC559" s="34" t="e">
        <f aca="false">MATCH(CONCATENATE("NG ",TEXT($BT559,"mmm-yyyy")),Curves!$11:$11,0)</f>
        <v>#N/A</v>
      </c>
      <c r="DD559" s="34" t="e">
        <f aca="false">MATCH(CONCATENATE("B ",TEXT($BT559,"mmm-yyyy")),Curves!$11:$11,0)</f>
        <v>#N/A</v>
      </c>
      <c r="DE559" s="34" t="e">
        <f aca="false">MATCH(CONCATENATE("DISC ",TEXT($BT559,"mmm-yyyy")),Curves!$11:$11,0)</f>
        <v>#N/A</v>
      </c>
      <c r="DF559" s="34"/>
      <c r="DG559" s="34" t="e">
        <f aca="false">MATCH(CONCATENATE("NG ",TEXT($BU559,"mmm-yyyy")),Curves!$11:$11,0)</f>
        <v>#N/A</v>
      </c>
      <c r="DH559" s="34" t="e">
        <f aca="false">MATCH(CONCATENATE("B ",TEXT($BU559,"mmm-yyyy")),Curves!$11:$11,0)</f>
        <v>#N/A</v>
      </c>
      <c r="DI559" s="34" t="e">
        <f aca="false">MATCH(CONCATENATE("DISC ",TEXT($BU559,"mmm-yyyy")),Curves!$11:$11,0)</f>
        <v>#N/A</v>
      </c>
      <c r="DK559" s="34" t="e">
        <f aca="false">MATCH(CONCATENATE("NG ",TEXT($BV559,"mmm-yyyy")),Curves!$11:$11,0)</f>
        <v>#N/A</v>
      </c>
      <c r="DL559" s="34" t="e">
        <f aca="false">MATCH(CONCATENATE("B ",TEXT($BV559,"mmm-yyyy")),Curves!$11:$11,0)</f>
        <v>#N/A</v>
      </c>
      <c r="DM559" s="34" t="e">
        <f aca="false">MATCH(CONCATENATE("DISC ",TEXT($BV559,"mmm-yyyy")),Curves!$11:$11,0)</f>
        <v>#N/A</v>
      </c>
      <c r="DO559" s="34" t="e">
        <f aca="false">MATCH(CONCATENATE("NG ",TEXT($BW559,"mmm-yyyy")),Curves!$11:$11,0)</f>
        <v>#N/A</v>
      </c>
      <c r="DP559" s="34" t="e">
        <f aca="false">MATCH(CONCATENATE("B ",TEXT($BW559,"mmm-yyyy")),Curves!$11:$11,0)</f>
        <v>#N/A</v>
      </c>
      <c r="DQ559" s="34" t="e">
        <f aca="false">MATCH(CONCATENATE("DISC ",TEXT($BW559,"mmm-yyyy")),Curves!$11:$11,0)</f>
        <v>#N/A</v>
      </c>
    </row>
    <row r="560" customFormat="false" ht="12.75" hidden="false" customHeight="false" outlineLevel="0" collapsed="false">
      <c r="B560" s="26" t="str">
        <f aca="false">IF(C560&lt;&gt;"",IF(C560&gt;=(WORKDAY(EOMONTH(C560,0)+1,-2)),EOMONTH(EOMONTH(C560,0)+1,0)+1,EOMONTH(C560,0)+1),"")</f>
        <v/>
      </c>
      <c r="C560" s="53" t="str">
        <f aca="false">IF(Curves!C569&lt;&gt;"",Curves!C569,"")</f>
        <v/>
      </c>
      <c r="D560" s="9"/>
      <c r="E560" s="54" t="e">
        <f aca="false">(T560+U560)*V560</f>
        <v>#N/A</v>
      </c>
      <c r="F560" s="54" t="e">
        <f aca="false">(X560+Y560)*Z560</f>
        <v>#N/A</v>
      </c>
      <c r="G560" s="54" t="e">
        <f aca="false">(AB560+AC560)*AD560</f>
        <v>#N/A</v>
      </c>
      <c r="H560" s="54" t="e">
        <f aca="false">(AF560+AG560)*AH560</f>
        <v>#N/A</v>
      </c>
      <c r="I560" s="54" t="e">
        <f aca="false">(AJ560+AK560)*AL560</f>
        <v>#N/A</v>
      </c>
      <c r="J560" s="54" t="e">
        <f aca="false">(AN560+AO560)*AP560</f>
        <v>#N/A</v>
      </c>
      <c r="K560" s="54" t="e">
        <f aca="false">(AR560+AS560)*AT560</f>
        <v>#N/A</v>
      </c>
      <c r="L560" s="54" t="e">
        <f aca="false">(AV560+AW560)*AX560</f>
        <v>#N/A</v>
      </c>
      <c r="M560" s="54" t="e">
        <f aca="false">(AZ560+BA560)*BB560</f>
        <v>#N/A</v>
      </c>
      <c r="N560" s="54" t="e">
        <f aca="false">(BD560+BE560)*BF560</f>
        <v>#N/A</v>
      </c>
      <c r="O560" s="55" t="e">
        <f aca="false">(BH560+BI560)*BJ560</f>
        <v>#N/A</v>
      </c>
      <c r="P560" s="49" t="e">
        <f aca="false">MAX(E560:O560)</f>
        <v>#N/A</v>
      </c>
      <c r="Q560" s="49" t="e">
        <f aca="false">MIN(O560)</f>
        <v>#N/A</v>
      </c>
      <c r="R560" s="50" t="e">
        <f aca="false">P560-Q560</f>
        <v>#N/A</v>
      </c>
      <c r="T560" s="31" t="e">
        <f aca="false">INDEX(Curves!$A$12:$AZ$907,$BZ560,CA560)</f>
        <v>#N/A</v>
      </c>
      <c r="U560" s="31" t="e">
        <f aca="false">INDEX(Curves!$A$12:$AZ$907,$BZ560,CB560)</f>
        <v>#N/A</v>
      </c>
      <c r="V560" s="31" t="e">
        <f aca="false">INDEX(Curves!$A$12:$AZ$907,$BZ560,CC560)</f>
        <v>#N/A</v>
      </c>
      <c r="W560" s="31"/>
      <c r="X560" s="31" t="e">
        <f aca="false">INDEX(Curves!$A$12:$AZ$907,$BZ560,CE560)</f>
        <v>#N/A</v>
      </c>
      <c r="Y560" s="31" t="e">
        <f aca="false">INDEX(Curves!$A$12:$AZ$907,$BZ560,CF560)</f>
        <v>#N/A</v>
      </c>
      <c r="Z560" s="31" t="e">
        <f aca="false">INDEX(Curves!$A$12:$AZ$907,$BZ560,CG560)</f>
        <v>#N/A</v>
      </c>
      <c r="AA560" s="31"/>
      <c r="AB560" s="31" t="e">
        <f aca="false">INDEX(Curves!$A$12:$AZ$907,$BZ560,CI560)</f>
        <v>#N/A</v>
      </c>
      <c r="AC560" s="31" t="e">
        <f aca="false">INDEX(Curves!$A$12:$AZ$907,$BZ560,CJ560)</f>
        <v>#N/A</v>
      </c>
      <c r="AD560" s="31" t="e">
        <f aca="false">INDEX(Curves!$A$12:$AZ$907,$BZ560,CK560)</f>
        <v>#N/A</v>
      </c>
      <c r="AE560" s="31"/>
      <c r="AF560" s="31" t="e">
        <f aca="false">INDEX(Curves!$A$12:$AZ$907,$BZ560,CM560)</f>
        <v>#N/A</v>
      </c>
      <c r="AG560" s="31" t="e">
        <f aca="false">INDEX(Curves!$A$12:$AZ$907,$BZ560,CN560)</f>
        <v>#N/A</v>
      </c>
      <c r="AH560" s="31" t="e">
        <f aca="false">INDEX(Curves!$A$12:$AZ$907,$BZ560,CO560)</f>
        <v>#N/A</v>
      </c>
      <c r="AI560" s="31"/>
      <c r="AJ560" s="31" t="e">
        <f aca="false">INDEX(Curves!$A$12:$AZ$907,$BZ560,CQ560)</f>
        <v>#N/A</v>
      </c>
      <c r="AK560" s="31" t="e">
        <f aca="false">INDEX(Curves!$A$12:$AZ$907,$BZ560,CR560)</f>
        <v>#N/A</v>
      </c>
      <c r="AL560" s="31" t="e">
        <f aca="false">INDEX(Curves!$A$12:$AZ$907,$BZ560,CS560)</f>
        <v>#N/A</v>
      </c>
      <c r="AM560" s="31"/>
      <c r="AN560" s="31" t="e">
        <f aca="false">INDEX(Curves!$A$12:$AZ$907,$BZ560,CU560)</f>
        <v>#N/A</v>
      </c>
      <c r="AO560" s="31" t="e">
        <f aca="false">INDEX(Curves!$A$12:$AZ$907,$BZ560,CV560)</f>
        <v>#N/A</v>
      </c>
      <c r="AP560" s="31" t="e">
        <f aca="false">INDEX(Curves!$A$12:$AZ$907,$BZ560,CW560)</f>
        <v>#N/A</v>
      </c>
      <c r="AQ560" s="31"/>
      <c r="AR560" s="31" t="e">
        <f aca="false">INDEX(Curves!$A$12:$AZ$907,$BZ560,CY560)</f>
        <v>#N/A</v>
      </c>
      <c r="AS560" s="31" t="e">
        <f aca="false">INDEX(Curves!$A$12:$AZ$907,$BZ560,CZ560)</f>
        <v>#N/A</v>
      </c>
      <c r="AT560" s="31" t="e">
        <f aca="false">INDEX(Curves!$A$12:$AZ$907,$BZ560,DA560)</f>
        <v>#N/A</v>
      </c>
      <c r="AU560" s="31"/>
      <c r="AV560" s="31" t="e">
        <f aca="false">INDEX(Curves!$A$12:$AZ$907,$BZ560,DC560)</f>
        <v>#N/A</v>
      </c>
      <c r="AW560" s="31" t="e">
        <f aca="false">INDEX(Curves!$A$12:$AZ$907,$BZ560,DD560)</f>
        <v>#N/A</v>
      </c>
      <c r="AX560" s="31" t="e">
        <f aca="false">INDEX(Curves!$A$12:$AZ$907,$BZ560,DE560)</f>
        <v>#N/A</v>
      </c>
      <c r="AY560" s="31"/>
      <c r="AZ560" s="31" t="e">
        <f aca="false">INDEX(Curves!$A$12:$AZ$907,$BZ560,DG560)</f>
        <v>#N/A</v>
      </c>
      <c r="BA560" s="31" t="e">
        <f aca="false">INDEX(Curves!$A$12:$AZ$907,$BZ560,DH560)</f>
        <v>#N/A</v>
      </c>
      <c r="BB560" s="31" t="e">
        <f aca="false">INDEX(Curves!$A$12:$AZ$907,$BZ560,DI560)</f>
        <v>#N/A</v>
      </c>
      <c r="BC560" s="31"/>
      <c r="BD560" s="31" t="e">
        <f aca="false">INDEX(Curves!$A$12:$AZ$907,$BZ560,DK560)</f>
        <v>#N/A</v>
      </c>
      <c r="BE560" s="31" t="e">
        <f aca="false">INDEX(Curves!$A$12:$AZ$907,$BZ560,DL560)</f>
        <v>#N/A</v>
      </c>
      <c r="BF560" s="31" t="e">
        <f aca="false">INDEX(Curves!$A$12:$AZ$907,$BZ560,DM560)</f>
        <v>#N/A</v>
      </c>
      <c r="BG560" s="31"/>
      <c r="BH560" s="31" t="e">
        <f aca="false">INDEX(Curves!$A$12:$AZ$907,$BZ560,DO560)</f>
        <v>#N/A</v>
      </c>
      <c r="BI560" s="31" t="e">
        <f aca="false">INDEX(Curves!$A$12:$AZ$907,$BZ560,DP560)</f>
        <v>#N/A</v>
      </c>
      <c r="BJ560" s="31" t="e">
        <f aca="false">INDEX(Curves!$A$12:$AZ$907,$BZ560,DQ560)</f>
        <v>#N/A</v>
      </c>
      <c r="BK560" s="0"/>
      <c r="BL560" s="0"/>
      <c r="BT560" s="9"/>
      <c r="BU560" s="9"/>
      <c r="BV560" s="9"/>
      <c r="BZ560" s="34" t="e">
        <f aca="false">MATCH(C560,Curves!$C$12:$C$433,0)</f>
        <v>#N/A</v>
      </c>
      <c r="CA560" s="34" t="e">
        <f aca="false">MATCH(CONCATENATE("NG ",TEXT($BM560,"mmm-yyyy")),Curves!$11:$11,0)</f>
        <v>#N/A</v>
      </c>
      <c r="CB560" s="34" t="e">
        <f aca="false">MATCH(CONCATENATE("B ",TEXT($BM560,"mmm-yyyy")),Curves!$11:$11,0)</f>
        <v>#N/A</v>
      </c>
      <c r="CC560" s="34" t="e">
        <f aca="false">MATCH(CONCATENATE("DISC ",TEXT($BM560,"mmm-yyyy")),Curves!$11:$11,0)</f>
        <v>#N/A</v>
      </c>
      <c r="CD560" s="34"/>
      <c r="CE560" s="34" t="e">
        <f aca="false">MATCH(CONCATENATE("NG ",TEXT($BN560,"mmm-yyyy")),Curves!$11:$11,0)</f>
        <v>#N/A</v>
      </c>
      <c r="CF560" s="34" t="e">
        <f aca="false">MATCH(CONCATENATE("B ",TEXT($BN560,"mmm-yyyy")),Curves!$11:$11,0)</f>
        <v>#N/A</v>
      </c>
      <c r="CG560" s="34" t="e">
        <f aca="false">MATCH(CONCATENATE("DISC ",TEXT($BN560,"mmm-yyyy")),Curves!$11:$11,0)</f>
        <v>#N/A</v>
      </c>
      <c r="CH560" s="34"/>
      <c r="CI560" s="34" t="e">
        <f aca="false">MATCH(CONCATENATE("NG ",TEXT($BO560,"mmm-yyyy")),Curves!$11:$11,0)</f>
        <v>#N/A</v>
      </c>
      <c r="CJ560" s="34" t="e">
        <f aca="false">MATCH(CONCATENATE("B ",TEXT($BO560,"mmm-yyyy")),Curves!$11:$11,0)</f>
        <v>#N/A</v>
      </c>
      <c r="CK560" s="34" t="e">
        <f aca="false">MATCH(CONCATENATE("DISC ",TEXT($BO560,"mmm-yyyy")),Curves!$11:$11,0)</f>
        <v>#N/A</v>
      </c>
      <c r="CL560" s="34"/>
      <c r="CM560" s="34" t="e">
        <f aca="false">MATCH(CONCATENATE("NG ",TEXT($BP560,"mmm-yyyy")),Curves!$11:$11,0)</f>
        <v>#N/A</v>
      </c>
      <c r="CN560" s="34" t="e">
        <f aca="false">MATCH(CONCATENATE("B ",TEXT($BP560,"mmm-yyyy")),Curves!$11:$11,0)</f>
        <v>#N/A</v>
      </c>
      <c r="CO560" s="34" t="e">
        <f aca="false">MATCH(CONCATENATE("DISC ",TEXT($BP560,"mmm-yyyy")),Curves!$11:$11,0)</f>
        <v>#N/A</v>
      </c>
      <c r="CP560" s="34"/>
      <c r="CQ560" s="34" t="e">
        <f aca="false">MATCH(CONCATENATE("NG ",TEXT($BQ560,"mmm-yyyy")),Curves!$11:$11,0)</f>
        <v>#N/A</v>
      </c>
      <c r="CR560" s="34" t="e">
        <f aca="false">MATCH(CONCATENATE("B ",TEXT($BQ560,"mmm-yyyy")),Curves!$11:$11,0)</f>
        <v>#N/A</v>
      </c>
      <c r="CS560" s="34" t="e">
        <f aca="false">MATCH(CONCATENATE("DISC ",TEXT($BQ560,"mmm-yyyy")),Curves!$11:$11,0)</f>
        <v>#N/A</v>
      </c>
      <c r="CT560" s="34"/>
      <c r="CU560" s="34" t="e">
        <f aca="false">MATCH(CONCATENATE("NG ",TEXT($BR560,"mmm-yyyy")),Curves!$11:$11,0)</f>
        <v>#N/A</v>
      </c>
      <c r="CV560" s="34" t="e">
        <f aca="false">MATCH(CONCATENATE("B ",TEXT($BR560,"mmm-yyyy")),Curves!$11:$11,0)</f>
        <v>#N/A</v>
      </c>
      <c r="CW560" s="34" t="e">
        <f aca="false">MATCH(CONCATENATE("DISC ",TEXT($BR560,"mmm-yyyy")),Curves!$11:$11,0)</f>
        <v>#N/A</v>
      </c>
      <c r="CX560" s="34"/>
      <c r="CY560" s="34" t="e">
        <f aca="false">MATCH(CONCATENATE("NG ",TEXT($BS560,"mmm-yyyy")),Curves!$11:$11,0)</f>
        <v>#N/A</v>
      </c>
      <c r="CZ560" s="34" t="e">
        <f aca="false">MATCH(CONCATENATE("B ",TEXT($BS560,"mmm-yyyy")),Curves!$11:$11,0)</f>
        <v>#N/A</v>
      </c>
      <c r="DA560" s="34" t="e">
        <f aca="false">MATCH(CONCATENATE("DISC ",TEXT($BS560,"mmm-yyyy")),Curves!$11:$11,0)</f>
        <v>#N/A</v>
      </c>
      <c r="DB560" s="34"/>
      <c r="DC560" s="34" t="e">
        <f aca="false">MATCH(CONCATENATE("NG ",TEXT($BT560,"mmm-yyyy")),Curves!$11:$11,0)</f>
        <v>#N/A</v>
      </c>
      <c r="DD560" s="34" t="e">
        <f aca="false">MATCH(CONCATENATE("B ",TEXT($BT560,"mmm-yyyy")),Curves!$11:$11,0)</f>
        <v>#N/A</v>
      </c>
      <c r="DE560" s="34" t="e">
        <f aca="false">MATCH(CONCATENATE("DISC ",TEXT($BT560,"mmm-yyyy")),Curves!$11:$11,0)</f>
        <v>#N/A</v>
      </c>
      <c r="DF560" s="34"/>
      <c r="DG560" s="34" t="e">
        <f aca="false">MATCH(CONCATENATE("NG ",TEXT($BU560,"mmm-yyyy")),Curves!$11:$11,0)</f>
        <v>#N/A</v>
      </c>
      <c r="DH560" s="34" t="e">
        <f aca="false">MATCH(CONCATENATE("B ",TEXT($BU560,"mmm-yyyy")),Curves!$11:$11,0)</f>
        <v>#N/A</v>
      </c>
      <c r="DI560" s="34" t="e">
        <f aca="false">MATCH(CONCATENATE("DISC ",TEXT($BU560,"mmm-yyyy")),Curves!$11:$11,0)</f>
        <v>#N/A</v>
      </c>
      <c r="DK560" s="34" t="e">
        <f aca="false">MATCH(CONCATENATE("NG ",TEXT($BV560,"mmm-yyyy")),Curves!$11:$11,0)</f>
        <v>#N/A</v>
      </c>
      <c r="DL560" s="34" t="e">
        <f aca="false">MATCH(CONCATENATE("B ",TEXT($BV560,"mmm-yyyy")),Curves!$11:$11,0)</f>
        <v>#N/A</v>
      </c>
      <c r="DM560" s="34" t="e">
        <f aca="false">MATCH(CONCATENATE("DISC ",TEXT($BV560,"mmm-yyyy")),Curves!$11:$11,0)</f>
        <v>#N/A</v>
      </c>
      <c r="DO560" s="34" t="e">
        <f aca="false">MATCH(CONCATENATE("NG ",TEXT($BW560,"mmm-yyyy")),Curves!$11:$11,0)</f>
        <v>#N/A</v>
      </c>
      <c r="DP560" s="34" t="e">
        <f aca="false">MATCH(CONCATENATE("B ",TEXT($BW560,"mmm-yyyy")),Curves!$11:$11,0)</f>
        <v>#N/A</v>
      </c>
      <c r="DQ560" s="34" t="e">
        <f aca="false">MATCH(CONCATENATE("DISC ",TEXT($BW560,"mmm-yyyy")),Curves!$11:$11,0)</f>
        <v>#N/A</v>
      </c>
    </row>
    <row r="561" customFormat="false" ht="12.75" hidden="false" customHeight="false" outlineLevel="0" collapsed="false">
      <c r="B561" s="26" t="str">
        <f aca="false">IF(C561&lt;&gt;"",IF(C561&gt;=(WORKDAY(EOMONTH(C561,0)+1,-2)),EOMONTH(EOMONTH(C561,0)+1,0)+1,EOMONTH(C561,0)+1),"")</f>
        <v/>
      </c>
      <c r="C561" s="53" t="str">
        <f aca="false">IF(Curves!C570&lt;&gt;"",Curves!C570,"")</f>
        <v/>
      </c>
      <c r="D561" s="9"/>
      <c r="E561" s="54" t="e">
        <f aca="false">(T561+U561)*V561</f>
        <v>#N/A</v>
      </c>
      <c r="F561" s="54" t="e">
        <f aca="false">(X561+Y561)*Z561</f>
        <v>#N/A</v>
      </c>
      <c r="G561" s="54" t="e">
        <f aca="false">(AB561+AC561)*AD561</f>
        <v>#N/A</v>
      </c>
      <c r="H561" s="54" t="e">
        <f aca="false">(AF561+AG561)*AH561</f>
        <v>#N/A</v>
      </c>
      <c r="I561" s="54" t="e">
        <f aca="false">(AJ561+AK561)*AL561</f>
        <v>#N/A</v>
      </c>
      <c r="J561" s="54" t="e">
        <f aca="false">(AN561+AO561)*AP561</f>
        <v>#N/A</v>
      </c>
      <c r="K561" s="54" t="e">
        <f aca="false">(AR561+AS561)*AT561</f>
        <v>#N/A</v>
      </c>
      <c r="L561" s="54" t="e">
        <f aca="false">(AV561+AW561)*AX561</f>
        <v>#N/A</v>
      </c>
      <c r="M561" s="54" t="e">
        <f aca="false">(AZ561+BA561)*BB561</f>
        <v>#N/A</v>
      </c>
      <c r="N561" s="54" t="e">
        <f aca="false">(BD561+BE561)*BF561</f>
        <v>#N/A</v>
      </c>
      <c r="O561" s="55" t="e">
        <f aca="false">(BH561+BI561)*BJ561</f>
        <v>#N/A</v>
      </c>
      <c r="P561" s="49" t="e">
        <f aca="false">MAX(E561:O561)</f>
        <v>#N/A</v>
      </c>
      <c r="Q561" s="49" t="e">
        <f aca="false">MIN(O561)</f>
        <v>#N/A</v>
      </c>
      <c r="R561" s="50" t="e">
        <f aca="false">P561-Q561</f>
        <v>#N/A</v>
      </c>
      <c r="T561" s="31" t="e">
        <f aca="false">INDEX(Curves!$A$12:$AZ$907,$BZ561,CA561)</f>
        <v>#N/A</v>
      </c>
      <c r="U561" s="31" t="e">
        <f aca="false">INDEX(Curves!$A$12:$AZ$907,$BZ561,CB561)</f>
        <v>#N/A</v>
      </c>
      <c r="V561" s="31" t="e">
        <f aca="false">INDEX(Curves!$A$12:$AZ$907,$BZ561,CC561)</f>
        <v>#N/A</v>
      </c>
      <c r="W561" s="31"/>
      <c r="X561" s="31" t="e">
        <f aca="false">INDEX(Curves!$A$12:$AZ$907,$BZ561,CE561)</f>
        <v>#N/A</v>
      </c>
      <c r="Y561" s="31" t="e">
        <f aca="false">INDEX(Curves!$A$12:$AZ$907,$BZ561,CF561)</f>
        <v>#N/A</v>
      </c>
      <c r="Z561" s="31" t="e">
        <f aca="false">INDEX(Curves!$A$12:$AZ$907,$BZ561,CG561)</f>
        <v>#N/A</v>
      </c>
      <c r="AA561" s="31"/>
      <c r="AB561" s="31" t="e">
        <f aca="false">INDEX(Curves!$A$12:$AZ$907,$BZ561,CI561)</f>
        <v>#N/A</v>
      </c>
      <c r="AC561" s="31" t="e">
        <f aca="false">INDEX(Curves!$A$12:$AZ$907,$BZ561,CJ561)</f>
        <v>#N/A</v>
      </c>
      <c r="AD561" s="31" t="e">
        <f aca="false">INDEX(Curves!$A$12:$AZ$907,$BZ561,CK561)</f>
        <v>#N/A</v>
      </c>
      <c r="AE561" s="31"/>
      <c r="AF561" s="31" t="e">
        <f aca="false">INDEX(Curves!$A$12:$AZ$907,$BZ561,CM561)</f>
        <v>#N/A</v>
      </c>
      <c r="AG561" s="31" t="e">
        <f aca="false">INDEX(Curves!$A$12:$AZ$907,$BZ561,CN561)</f>
        <v>#N/A</v>
      </c>
      <c r="AH561" s="31" t="e">
        <f aca="false">INDEX(Curves!$A$12:$AZ$907,$BZ561,CO561)</f>
        <v>#N/A</v>
      </c>
      <c r="AI561" s="31"/>
      <c r="AJ561" s="31" t="e">
        <f aca="false">INDEX(Curves!$A$12:$AZ$907,$BZ561,CQ561)</f>
        <v>#N/A</v>
      </c>
      <c r="AK561" s="31" t="e">
        <f aca="false">INDEX(Curves!$A$12:$AZ$907,$BZ561,CR561)</f>
        <v>#N/A</v>
      </c>
      <c r="AL561" s="31" t="e">
        <f aca="false">INDEX(Curves!$A$12:$AZ$907,$BZ561,CS561)</f>
        <v>#N/A</v>
      </c>
      <c r="AM561" s="31"/>
      <c r="AN561" s="31" t="e">
        <f aca="false">INDEX(Curves!$A$12:$AZ$907,$BZ561,CU561)</f>
        <v>#N/A</v>
      </c>
      <c r="AO561" s="31" t="e">
        <f aca="false">INDEX(Curves!$A$12:$AZ$907,$BZ561,CV561)</f>
        <v>#N/A</v>
      </c>
      <c r="AP561" s="31" t="e">
        <f aca="false">INDEX(Curves!$A$12:$AZ$907,$BZ561,CW561)</f>
        <v>#N/A</v>
      </c>
      <c r="AQ561" s="31"/>
      <c r="AR561" s="31" t="e">
        <f aca="false">INDEX(Curves!$A$12:$AZ$907,$BZ561,CY561)</f>
        <v>#N/A</v>
      </c>
      <c r="AS561" s="31" t="e">
        <f aca="false">INDEX(Curves!$A$12:$AZ$907,$BZ561,CZ561)</f>
        <v>#N/A</v>
      </c>
      <c r="AT561" s="31" t="e">
        <f aca="false">INDEX(Curves!$A$12:$AZ$907,$BZ561,DA561)</f>
        <v>#N/A</v>
      </c>
      <c r="AU561" s="31"/>
      <c r="AV561" s="31" t="e">
        <f aca="false">INDEX(Curves!$A$12:$AZ$907,$BZ561,DC561)</f>
        <v>#N/A</v>
      </c>
      <c r="AW561" s="31" t="e">
        <f aca="false">INDEX(Curves!$A$12:$AZ$907,$BZ561,DD561)</f>
        <v>#N/A</v>
      </c>
      <c r="AX561" s="31" t="e">
        <f aca="false">INDEX(Curves!$A$12:$AZ$907,$BZ561,DE561)</f>
        <v>#N/A</v>
      </c>
      <c r="AY561" s="31"/>
      <c r="AZ561" s="31" t="e">
        <f aca="false">INDEX(Curves!$A$12:$AZ$907,$BZ561,DG561)</f>
        <v>#N/A</v>
      </c>
      <c r="BA561" s="31" t="e">
        <f aca="false">INDEX(Curves!$A$12:$AZ$907,$BZ561,DH561)</f>
        <v>#N/A</v>
      </c>
      <c r="BB561" s="31" t="e">
        <f aca="false">INDEX(Curves!$A$12:$AZ$907,$BZ561,DI561)</f>
        <v>#N/A</v>
      </c>
      <c r="BC561" s="31"/>
      <c r="BD561" s="31" t="e">
        <f aca="false">INDEX(Curves!$A$12:$AZ$907,$BZ561,DK561)</f>
        <v>#N/A</v>
      </c>
      <c r="BE561" s="31" t="e">
        <f aca="false">INDEX(Curves!$A$12:$AZ$907,$BZ561,DL561)</f>
        <v>#N/A</v>
      </c>
      <c r="BF561" s="31" t="e">
        <f aca="false">INDEX(Curves!$A$12:$AZ$907,$BZ561,DM561)</f>
        <v>#N/A</v>
      </c>
      <c r="BG561" s="31"/>
      <c r="BH561" s="31" t="e">
        <f aca="false">INDEX(Curves!$A$12:$AZ$907,$BZ561,DO561)</f>
        <v>#N/A</v>
      </c>
      <c r="BI561" s="31" t="e">
        <f aca="false">INDEX(Curves!$A$12:$AZ$907,$BZ561,DP561)</f>
        <v>#N/A</v>
      </c>
      <c r="BJ561" s="31" t="e">
        <f aca="false">INDEX(Curves!$A$12:$AZ$907,$BZ561,DQ561)</f>
        <v>#N/A</v>
      </c>
      <c r="BK561" s="0"/>
      <c r="BL561" s="0"/>
      <c r="BT561" s="9"/>
      <c r="BU561" s="9"/>
      <c r="BV561" s="9"/>
      <c r="BZ561" s="34" t="e">
        <f aca="false">MATCH(C561,Curves!$C$12:$C$433,0)</f>
        <v>#N/A</v>
      </c>
      <c r="CA561" s="34" t="e">
        <f aca="false">MATCH(CONCATENATE("NG ",TEXT($BM561,"mmm-yyyy")),Curves!$11:$11,0)</f>
        <v>#N/A</v>
      </c>
      <c r="CB561" s="34" t="e">
        <f aca="false">MATCH(CONCATENATE("B ",TEXT($BM561,"mmm-yyyy")),Curves!$11:$11,0)</f>
        <v>#N/A</v>
      </c>
      <c r="CC561" s="34" t="e">
        <f aca="false">MATCH(CONCATENATE("DISC ",TEXT($BM561,"mmm-yyyy")),Curves!$11:$11,0)</f>
        <v>#N/A</v>
      </c>
      <c r="CD561" s="34"/>
      <c r="CE561" s="34" t="e">
        <f aca="false">MATCH(CONCATENATE("NG ",TEXT($BN561,"mmm-yyyy")),Curves!$11:$11,0)</f>
        <v>#N/A</v>
      </c>
      <c r="CF561" s="34" t="e">
        <f aca="false">MATCH(CONCATENATE("B ",TEXT($BN561,"mmm-yyyy")),Curves!$11:$11,0)</f>
        <v>#N/A</v>
      </c>
      <c r="CG561" s="34" t="e">
        <f aca="false">MATCH(CONCATENATE("DISC ",TEXT($BN561,"mmm-yyyy")),Curves!$11:$11,0)</f>
        <v>#N/A</v>
      </c>
      <c r="CH561" s="34"/>
      <c r="CI561" s="34" t="e">
        <f aca="false">MATCH(CONCATENATE("NG ",TEXT($BO561,"mmm-yyyy")),Curves!$11:$11,0)</f>
        <v>#N/A</v>
      </c>
      <c r="CJ561" s="34" t="e">
        <f aca="false">MATCH(CONCATENATE("B ",TEXT($BO561,"mmm-yyyy")),Curves!$11:$11,0)</f>
        <v>#N/A</v>
      </c>
      <c r="CK561" s="34" t="e">
        <f aca="false">MATCH(CONCATENATE("DISC ",TEXT($BO561,"mmm-yyyy")),Curves!$11:$11,0)</f>
        <v>#N/A</v>
      </c>
      <c r="CL561" s="34"/>
      <c r="CM561" s="34" t="e">
        <f aca="false">MATCH(CONCATENATE("NG ",TEXT($BP561,"mmm-yyyy")),Curves!$11:$11,0)</f>
        <v>#N/A</v>
      </c>
      <c r="CN561" s="34" t="e">
        <f aca="false">MATCH(CONCATENATE("B ",TEXT($BP561,"mmm-yyyy")),Curves!$11:$11,0)</f>
        <v>#N/A</v>
      </c>
      <c r="CO561" s="34" t="e">
        <f aca="false">MATCH(CONCATENATE("DISC ",TEXT($BP561,"mmm-yyyy")),Curves!$11:$11,0)</f>
        <v>#N/A</v>
      </c>
      <c r="CP561" s="34"/>
      <c r="CQ561" s="34" t="e">
        <f aca="false">MATCH(CONCATENATE("NG ",TEXT($BQ561,"mmm-yyyy")),Curves!$11:$11,0)</f>
        <v>#N/A</v>
      </c>
      <c r="CR561" s="34" t="e">
        <f aca="false">MATCH(CONCATENATE("B ",TEXT($BQ561,"mmm-yyyy")),Curves!$11:$11,0)</f>
        <v>#N/A</v>
      </c>
      <c r="CS561" s="34" t="e">
        <f aca="false">MATCH(CONCATENATE("DISC ",TEXT($BQ561,"mmm-yyyy")),Curves!$11:$11,0)</f>
        <v>#N/A</v>
      </c>
      <c r="CT561" s="34"/>
      <c r="CU561" s="34" t="e">
        <f aca="false">MATCH(CONCATENATE("NG ",TEXT($BR561,"mmm-yyyy")),Curves!$11:$11,0)</f>
        <v>#N/A</v>
      </c>
      <c r="CV561" s="34" t="e">
        <f aca="false">MATCH(CONCATENATE("B ",TEXT($BR561,"mmm-yyyy")),Curves!$11:$11,0)</f>
        <v>#N/A</v>
      </c>
      <c r="CW561" s="34" t="e">
        <f aca="false">MATCH(CONCATENATE("DISC ",TEXT($BR561,"mmm-yyyy")),Curves!$11:$11,0)</f>
        <v>#N/A</v>
      </c>
      <c r="CX561" s="34"/>
      <c r="CY561" s="34" t="e">
        <f aca="false">MATCH(CONCATENATE("NG ",TEXT($BS561,"mmm-yyyy")),Curves!$11:$11,0)</f>
        <v>#N/A</v>
      </c>
      <c r="CZ561" s="34" t="e">
        <f aca="false">MATCH(CONCATENATE("B ",TEXT($BS561,"mmm-yyyy")),Curves!$11:$11,0)</f>
        <v>#N/A</v>
      </c>
      <c r="DA561" s="34" t="e">
        <f aca="false">MATCH(CONCATENATE("DISC ",TEXT($BS561,"mmm-yyyy")),Curves!$11:$11,0)</f>
        <v>#N/A</v>
      </c>
      <c r="DB561" s="34"/>
      <c r="DC561" s="34" t="e">
        <f aca="false">MATCH(CONCATENATE("NG ",TEXT($BT561,"mmm-yyyy")),Curves!$11:$11,0)</f>
        <v>#N/A</v>
      </c>
      <c r="DD561" s="34" t="e">
        <f aca="false">MATCH(CONCATENATE("B ",TEXT($BT561,"mmm-yyyy")),Curves!$11:$11,0)</f>
        <v>#N/A</v>
      </c>
      <c r="DE561" s="34" t="e">
        <f aca="false">MATCH(CONCATENATE("DISC ",TEXT($BT561,"mmm-yyyy")),Curves!$11:$11,0)</f>
        <v>#N/A</v>
      </c>
      <c r="DF561" s="34"/>
      <c r="DG561" s="34" t="e">
        <f aca="false">MATCH(CONCATENATE("NG ",TEXT($BU561,"mmm-yyyy")),Curves!$11:$11,0)</f>
        <v>#N/A</v>
      </c>
      <c r="DH561" s="34" t="e">
        <f aca="false">MATCH(CONCATENATE("B ",TEXT($BU561,"mmm-yyyy")),Curves!$11:$11,0)</f>
        <v>#N/A</v>
      </c>
      <c r="DI561" s="34" t="e">
        <f aca="false">MATCH(CONCATENATE("DISC ",TEXT($BU561,"mmm-yyyy")),Curves!$11:$11,0)</f>
        <v>#N/A</v>
      </c>
      <c r="DK561" s="34" t="e">
        <f aca="false">MATCH(CONCATENATE("NG ",TEXT($BV561,"mmm-yyyy")),Curves!$11:$11,0)</f>
        <v>#N/A</v>
      </c>
      <c r="DL561" s="34" t="e">
        <f aca="false">MATCH(CONCATENATE("B ",TEXT($BV561,"mmm-yyyy")),Curves!$11:$11,0)</f>
        <v>#N/A</v>
      </c>
      <c r="DM561" s="34" t="e">
        <f aca="false">MATCH(CONCATENATE("DISC ",TEXT($BV561,"mmm-yyyy")),Curves!$11:$11,0)</f>
        <v>#N/A</v>
      </c>
      <c r="DO561" s="34" t="e">
        <f aca="false">MATCH(CONCATENATE("NG ",TEXT($BW561,"mmm-yyyy")),Curves!$11:$11,0)</f>
        <v>#N/A</v>
      </c>
      <c r="DP561" s="34" t="e">
        <f aca="false">MATCH(CONCATENATE("B ",TEXT($BW561,"mmm-yyyy")),Curves!$11:$11,0)</f>
        <v>#N/A</v>
      </c>
      <c r="DQ561" s="34" t="e">
        <f aca="false">MATCH(CONCATENATE("DISC ",TEXT($BW561,"mmm-yyyy")),Curves!$11:$11,0)</f>
        <v>#N/A</v>
      </c>
    </row>
    <row r="562" customFormat="false" ht="12.75" hidden="false" customHeight="false" outlineLevel="0" collapsed="false">
      <c r="B562" s="26" t="str">
        <f aca="false">IF(C562&lt;&gt;"",IF(C562&gt;=(WORKDAY(EOMONTH(C562,0)+1,-2)),EOMONTH(EOMONTH(C562,0)+1,0)+1,EOMONTH(C562,0)+1),"")</f>
        <v/>
      </c>
      <c r="C562" s="53" t="str">
        <f aca="false">IF(Curves!C571&lt;&gt;"",Curves!C571,"")</f>
        <v/>
      </c>
      <c r="D562" s="9"/>
      <c r="E562" s="54" t="e">
        <f aca="false">(T562+U562)*V562</f>
        <v>#N/A</v>
      </c>
      <c r="F562" s="54" t="e">
        <f aca="false">(X562+Y562)*Z562</f>
        <v>#N/A</v>
      </c>
      <c r="G562" s="54" t="e">
        <f aca="false">(AB562+AC562)*AD562</f>
        <v>#N/A</v>
      </c>
      <c r="H562" s="54" t="e">
        <f aca="false">(AF562+AG562)*AH562</f>
        <v>#N/A</v>
      </c>
      <c r="I562" s="54" t="e">
        <f aca="false">(AJ562+AK562)*AL562</f>
        <v>#N/A</v>
      </c>
      <c r="J562" s="54" t="e">
        <f aca="false">(AN562+AO562)*AP562</f>
        <v>#N/A</v>
      </c>
      <c r="K562" s="54" t="e">
        <f aca="false">(AR562+AS562)*AT562</f>
        <v>#N/A</v>
      </c>
      <c r="L562" s="54" t="e">
        <f aca="false">(AV562+AW562)*AX562</f>
        <v>#N/A</v>
      </c>
      <c r="M562" s="54" t="e">
        <f aca="false">(AZ562+BA562)*BB562</f>
        <v>#N/A</v>
      </c>
      <c r="N562" s="54" t="e">
        <f aca="false">(BD562+BE562)*BF562</f>
        <v>#N/A</v>
      </c>
      <c r="O562" s="55" t="e">
        <f aca="false">(BH562+BI562)*BJ562</f>
        <v>#N/A</v>
      </c>
      <c r="P562" s="49" t="e">
        <f aca="false">MAX(E562:O562)</f>
        <v>#N/A</v>
      </c>
      <c r="Q562" s="49" t="e">
        <f aca="false">MIN(O562)</f>
        <v>#N/A</v>
      </c>
      <c r="R562" s="50" t="e">
        <f aca="false">P562-Q562</f>
        <v>#N/A</v>
      </c>
      <c r="T562" s="31" t="e">
        <f aca="false">INDEX(Curves!$A$12:$AZ$907,$BZ562,CA562)</f>
        <v>#N/A</v>
      </c>
      <c r="U562" s="31" t="e">
        <f aca="false">INDEX(Curves!$A$12:$AZ$907,$BZ562,CB562)</f>
        <v>#N/A</v>
      </c>
      <c r="V562" s="31" t="e">
        <f aca="false">INDEX(Curves!$A$12:$AZ$907,$BZ562,CC562)</f>
        <v>#N/A</v>
      </c>
      <c r="W562" s="31"/>
      <c r="X562" s="31" t="e">
        <f aca="false">INDEX(Curves!$A$12:$AZ$907,$BZ562,CE562)</f>
        <v>#N/A</v>
      </c>
      <c r="Y562" s="31" t="e">
        <f aca="false">INDEX(Curves!$A$12:$AZ$907,$BZ562,CF562)</f>
        <v>#N/A</v>
      </c>
      <c r="Z562" s="31" t="e">
        <f aca="false">INDEX(Curves!$A$12:$AZ$907,$BZ562,CG562)</f>
        <v>#N/A</v>
      </c>
      <c r="AA562" s="31"/>
      <c r="AB562" s="31" t="e">
        <f aca="false">INDEX(Curves!$A$12:$AZ$907,$BZ562,CI562)</f>
        <v>#N/A</v>
      </c>
      <c r="AC562" s="31" t="e">
        <f aca="false">INDEX(Curves!$A$12:$AZ$907,$BZ562,CJ562)</f>
        <v>#N/A</v>
      </c>
      <c r="AD562" s="31" t="e">
        <f aca="false">INDEX(Curves!$A$12:$AZ$907,$BZ562,CK562)</f>
        <v>#N/A</v>
      </c>
      <c r="AE562" s="31"/>
      <c r="AF562" s="31" t="e">
        <f aca="false">INDEX(Curves!$A$12:$AZ$907,$BZ562,CM562)</f>
        <v>#N/A</v>
      </c>
      <c r="AG562" s="31" t="e">
        <f aca="false">INDEX(Curves!$A$12:$AZ$907,$BZ562,CN562)</f>
        <v>#N/A</v>
      </c>
      <c r="AH562" s="31" t="e">
        <f aca="false">INDEX(Curves!$A$12:$AZ$907,$BZ562,CO562)</f>
        <v>#N/A</v>
      </c>
      <c r="AI562" s="31"/>
      <c r="AJ562" s="31" t="e">
        <f aca="false">INDEX(Curves!$A$12:$AZ$907,$BZ562,CQ562)</f>
        <v>#N/A</v>
      </c>
      <c r="AK562" s="31" t="e">
        <f aca="false">INDEX(Curves!$A$12:$AZ$907,$BZ562,CR562)</f>
        <v>#N/A</v>
      </c>
      <c r="AL562" s="31" t="e">
        <f aca="false">INDEX(Curves!$A$12:$AZ$907,$BZ562,CS562)</f>
        <v>#N/A</v>
      </c>
      <c r="AM562" s="31"/>
      <c r="AN562" s="31" t="e">
        <f aca="false">INDEX(Curves!$A$12:$AZ$907,$BZ562,CU562)</f>
        <v>#N/A</v>
      </c>
      <c r="AO562" s="31" t="e">
        <f aca="false">INDEX(Curves!$A$12:$AZ$907,$BZ562,CV562)</f>
        <v>#N/A</v>
      </c>
      <c r="AP562" s="31" t="e">
        <f aca="false">INDEX(Curves!$A$12:$AZ$907,$BZ562,CW562)</f>
        <v>#N/A</v>
      </c>
      <c r="AQ562" s="31"/>
      <c r="AR562" s="31" t="e">
        <f aca="false">INDEX(Curves!$A$12:$AZ$907,$BZ562,CY562)</f>
        <v>#N/A</v>
      </c>
      <c r="AS562" s="31" t="e">
        <f aca="false">INDEX(Curves!$A$12:$AZ$907,$BZ562,CZ562)</f>
        <v>#N/A</v>
      </c>
      <c r="AT562" s="31" t="e">
        <f aca="false">INDEX(Curves!$A$12:$AZ$907,$BZ562,DA562)</f>
        <v>#N/A</v>
      </c>
      <c r="AU562" s="31"/>
      <c r="AV562" s="31" t="e">
        <f aca="false">INDEX(Curves!$A$12:$AZ$907,$BZ562,DC562)</f>
        <v>#N/A</v>
      </c>
      <c r="AW562" s="31" t="e">
        <f aca="false">INDEX(Curves!$A$12:$AZ$907,$BZ562,DD562)</f>
        <v>#N/A</v>
      </c>
      <c r="AX562" s="31" t="e">
        <f aca="false">INDEX(Curves!$A$12:$AZ$907,$BZ562,DE562)</f>
        <v>#N/A</v>
      </c>
      <c r="AY562" s="31"/>
      <c r="AZ562" s="31" t="e">
        <f aca="false">INDEX(Curves!$A$12:$AZ$907,$BZ562,DG562)</f>
        <v>#N/A</v>
      </c>
      <c r="BA562" s="31" t="e">
        <f aca="false">INDEX(Curves!$A$12:$AZ$907,$BZ562,DH562)</f>
        <v>#N/A</v>
      </c>
      <c r="BB562" s="31" t="e">
        <f aca="false">INDEX(Curves!$A$12:$AZ$907,$BZ562,DI562)</f>
        <v>#N/A</v>
      </c>
      <c r="BC562" s="31"/>
      <c r="BD562" s="31" t="e">
        <f aca="false">INDEX(Curves!$A$12:$AZ$907,$BZ562,DK562)</f>
        <v>#N/A</v>
      </c>
      <c r="BE562" s="31" t="e">
        <f aca="false">INDEX(Curves!$A$12:$AZ$907,$BZ562,DL562)</f>
        <v>#N/A</v>
      </c>
      <c r="BF562" s="31" t="e">
        <f aca="false">INDEX(Curves!$A$12:$AZ$907,$BZ562,DM562)</f>
        <v>#N/A</v>
      </c>
      <c r="BG562" s="31"/>
      <c r="BH562" s="31" t="e">
        <f aca="false">INDEX(Curves!$A$12:$AZ$907,$BZ562,DO562)</f>
        <v>#N/A</v>
      </c>
      <c r="BI562" s="31" t="e">
        <f aca="false">INDEX(Curves!$A$12:$AZ$907,$BZ562,DP562)</f>
        <v>#N/A</v>
      </c>
      <c r="BJ562" s="31" t="e">
        <f aca="false">INDEX(Curves!$A$12:$AZ$907,$BZ562,DQ562)</f>
        <v>#N/A</v>
      </c>
      <c r="BK562" s="0"/>
      <c r="BL562" s="0"/>
      <c r="BT562" s="9"/>
      <c r="BU562" s="9"/>
      <c r="BV562" s="9"/>
      <c r="BZ562" s="34" t="e">
        <f aca="false">MATCH(C562,Curves!$C$12:$C$433,0)</f>
        <v>#N/A</v>
      </c>
      <c r="CA562" s="34" t="e">
        <f aca="false">MATCH(CONCATENATE("NG ",TEXT($BM562,"mmm-yyyy")),Curves!$11:$11,0)</f>
        <v>#N/A</v>
      </c>
      <c r="CB562" s="34" t="e">
        <f aca="false">MATCH(CONCATENATE("B ",TEXT($BM562,"mmm-yyyy")),Curves!$11:$11,0)</f>
        <v>#N/A</v>
      </c>
      <c r="CC562" s="34" t="e">
        <f aca="false">MATCH(CONCATENATE("DISC ",TEXT($BM562,"mmm-yyyy")),Curves!$11:$11,0)</f>
        <v>#N/A</v>
      </c>
      <c r="CD562" s="34"/>
      <c r="CE562" s="34" t="e">
        <f aca="false">MATCH(CONCATENATE("NG ",TEXT($BN562,"mmm-yyyy")),Curves!$11:$11,0)</f>
        <v>#N/A</v>
      </c>
      <c r="CF562" s="34" t="e">
        <f aca="false">MATCH(CONCATENATE("B ",TEXT($BN562,"mmm-yyyy")),Curves!$11:$11,0)</f>
        <v>#N/A</v>
      </c>
      <c r="CG562" s="34" t="e">
        <f aca="false">MATCH(CONCATENATE("DISC ",TEXT($BN562,"mmm-yyyy")),Curves!$11:$11,0)</f>
        <v>#N/A</v>
      </c>
      <c r="CH562" s="34"/>
      <c r="CI562" s="34" t="e">
        <f aca="false">MATCH(CONCATENATE("NG ",TEXT($BO562,"mmm-yyyy")),Curves!$11:$11,0)</f>
        <v>#N/A</v>
      </c>
      <c r="CJ562" s="34" t="e">
        <f aca="false">MATCH(CONCATENATE("B ",TEXT($BO562,"mmm-yyyy")),Curves!$11:$11,0)</f>
        <v>#N/A</v>
      </c>
      <c r="CK562" s="34" t="e">
        <f aca="false">MATCH(CONCATENATE("DISC ",TEXT($BO562,"mmm-yyyy")),Curves!$11:$11,0)</f>
        <v>#N/A</v>
      </c>
      <c r="CL562" s="34"/>
      <c r="CM562" s="34" t="e">
        <f aca="false">MATCH(CONCATENATE("NG ",TEXT($BP562,"mmm-yyyy")),Curves!$11:$11,0)</f>
        <v>#N/A</v>
      </c>
      <c r="CN562" s="34" t="e">
        <f aca="false">MATCH(CONCATENATE("B ",TEXT($BP562,"mmm-yyyy")),Curves!$11:$11,0)</f>
        <v>#N/A</v>
      </c>
      <c r="CO562" s="34" t="e">
        <f aca="false">MATCH(CONCATENATE("DISC ",TEXT($BP562,"mmm-yyyy")),Curves!$11:$11,0)</f>
        <v>#N/A</v>
      </c>
      <c r="CP562" s="34"/>
      <c r="CQ562" s="34" t="e">
        <f aca="false">MATCH(CONCATENATE("NG ",TEXT($BQ562,"mmm-yyyy")),Curves!$11:$11,0)</f>
        <v>#N/A</v>
      </c>
      <c r="CR562" s="34" t="e">
        <f aca="false">MATCH(CONCATENATE("B ",TEXT($BQ562,"mmm-yyyy")),Curves!$11:$11,0)</f>
        <v>#N/A</v>
      </c>
      <c r="CS562" s="34" t="e">
        <f aca="false">MATCH(CONCATENATE("DISC ",TEXT($BQ562,"mmm-yyyy")),Curves!$11:$11,0)</f>
        <v>#N/A</v>
      </c>
      <c r="CT562" s="34"/>
      <c r="CU562" s="34" t="e">
        <f aca="false">MATCH(CONCATENATE("NG ",TEXT($BR562,"mmm-yyyy")),Curves!$11:$11,0)</f>
        <v>#N/A</v>
      </c>
      <c r="CV562" s="34" t="e">
        <f aca="false">MATCH(CONCATENATE("B ",TEXT($BR562,"mmm-yyyy")),Curves!$11:$11,0)</f>
        <v>#N/A</v>
      </c>
      <c r="CW562" s="34" t="e">
        <f aca="false">MATCH(CONCATENATE("DISC ",TEXT($BR562,"mmm-yyyy")),Curves!$11:$11,0)</f>
        <v>#N/A</v>
      </c>
      <c r="CX562" s="34"/>
      <c r="CY562" s="34" t="e">
        <f aca="false">MATCH(CONCATENATE("NG ",TEXT($BS562,"mmm-yyyy")),Curves!$11:$11,0)</f>
        <v>#N/A</v>
      </c>
      <c r="CZ562" s="34" t="e">
        <f aca="false">MATCH(CONCATENATE("B ",TEXT($BS562,"mmm-yyyy")),Curves!$11:$11,0)</f>
        <v>#N/A</v>
      </c>
      <c r="DA562" s="34" t="e">
        <f aca="false">MATCH(CONCATENATE("DISC ",TEXT($BS562,"mmm-yyyy")),Curves!$11:$11,0)</f>
        <v>#N/A</v>
      </c>
      <c r="DB562" s="34"/>
      <c r="DC562" s="34" t="e">
        <f aca="false">MATCH(CONCATENATE("NG ",TEXT($BT562,"mmm-yyyy")),Curves!$11:$11,0)</f>
        <v>#N/A</v>
      </c>
      <c r="DD562" s="34" t="e">
        <f aca="false">MATCH(CONCATENATE("B ",TEXT($BT562,"mmm-yyyy")),Curves!$11:$11,0)</f>
        <v>#N/A</v>
      </c>
      <c r="DE562" s="34" t="e">
        <f aca="false">MATCH(CONCATENATE("DISC ",TEXT($BT562,"mmm-yyyy")),Curves!$11:$11,0)</f>
        <v>#N/A</v>
      </c>
      <c r="DF562" s="34"/>
      <c r="DG562" s="34" t="e">
        <f aca="false">MATCH(CONCATENATE("NG ",TEXT($BU562,"mmm-yyyy")),Curves!$11:$11,0)</f>
        <v>#N/A</v>
      </c>
      <c r="DH562" s="34" t="e">
        <f aca="false">MATCH(CONCATENATE("B ",TEXT($BU562,"mmm-yyyy")),Curves!$11:$11,0)</f>
        <v>#N/A</v>
      </c>
      <c r="DI562" s="34" t="e">
        <f aca="false">MATCH(CONCATENATE("DISC ",TEXT($BU562,"mmm-yyyy")),Curves!$11:$11,0)</f>
        <v>#N/A</v>
      </c>
      <c r="DK562" s="34" t="e">
        <f aca="false">MATCH(CONCATENATE("NG ",TEXT($BV562,"mmm-yyyy")),Curves!$11:$11,0)</f>
        <v>#N/A</v>
      </c>
      <c r="DL562" s="34" t="e">
        <f aca="false">MATCH(CONCATENATE("B ",TEXT($BV562,"mmm-yyyy")),Curves!$11:$11,0)</f>
        <v>#N/A</v>
      </c>
      <c r="DM562" s="34" t="e">
        <f aca="false">MATCH(CONCATENATE("DISC ",TEXT($BV562,"mmm-yyyy")),Curves!$11:$11,0)</f>
        <v>#N/A</v>
      </c>
      <c r="DO562" s="34" t="e">
        <f aca="false">MATCH(CONCATENATE("NG ",TEXT($BW562,"mmm-yyyy")),Curves!$11:$11,0)</f>
        <v>#N/A</v>
      </c>
      <c r="DP562" s="34" t="e">
        <f aca="false">MATCH(CONCATENATE("B ",TEXT($BW562,"mmm-yyyy")),Curves!$11:$11,0)</f>
        <v>#N/A</v>
      </c>
      <c r="DQ562" s="34" t="e">
        <f aca="false">MATCH(CONCATENATE("DISC ",TEXT($BW562,"mmm-yyyy")),Curves!$11:$11,0)</f>
        <v>#N/A</v>
      </c>
    </row>
    <row r="563" customFormat="false" ht="12.75" hidden="false" customHeight="false" outlineLevel="0" collapsed="false">
      <c r="B563" s="26" t="str">
        <f aca="false">IF(C563&lt;&gt;"",IF(C563&gt;=(WORKDAY(EOMONTH(C563,0)+1,-2)),EOMONTH(EOMONTH(C563,0)+1,0)+1,EOMONTH(C563,0)+1),"")</f>
        <v/>
      </c>
      <c r="C563" s="53" t="str">
        <f aca="false">IF(Curves!C572&lt;&gt;"",Curves!C572,"")</f>
        <v/>
      </c>
      <c r="D563" s="9"/>
      <c r="E563" s="54" t="e">
        <f aca="false">(T563+U563)*V563</f>
        <v>#N/A</v>
      </c>
      <c r="F563" s="54" t="e">
        <f aca="false">(X563+Y563)*Z563</f>
        <v>#N/A</v>
      </c>
      <c r="G563" s="54" t="e">
        <f aca="false">(AB563+AC563)*AD563</f>
        <v>#N/A</v>
      </c>
      <c r="H563" s="54" t="e">
        <f aca="false">(AF563+AG563)*AH563</f>
        <v>#N/A</v>
      </c>
      <c r="I563" s="54" t="e">
        <f aca="false">(AJ563+AK563)*AL563</f>
        <v>#N/A</v>
      </c>
      <c r="J563" s="54" t="e">
        <f aca="false">(AN563+AO563)*AP563</f>
        <v>#N/A</v>
      </c>
      <c r="K563" s="54" t="e">
        <f aca="false">(AR563+AS563)*AT563</f>
        <v>#N/A</v>
      </c>
      <c r="L563" s="54" t="e">
        <f aca="false">(AV563+AW563)*AX563</f>
        <v>#N/A</v>
      </c>
      <c r="M563" s="54" t="e">
        <f aca="false">(AZ563+BA563)*BB563</f>
        <v>#N/A</v>
      </c>
      <c r="N563" s="54" t="e">
        <f aca="false">(BD563+BE563)*BF563</f>
        <v>#N/A</v>
      </c>
      <c r="O563" s="55" t="e">
        <f aca="false">(BH563+BI563)*BJ563</f>
        <v>#N/A</v>
      </c>
      <c r="P563" s="49" t="e">
        <f aca="false">MAX(E563:O563)</f>
        <v>#N/A</v>
      </c>
      <c r="Q563" s="49" t="e">
        <f aca="false">MIN(O563)</f>
        <v>#N/A</v>
      </c>
      <c r="R563" s="50" t="e">
        <f aca="false">P563-Q563</f>
        <v>#N/A</v>
      </c>
      <c r="T563" s="31" t="e">
        <f aca="false">INDEX(Curves!$A$12:$AZ$907,$BZ563,CA563)</f>
        <v>#N/A</v>
      </c>
      <c r="U563" s="31" t="e">
        <f aca="false">INDEX(Curves!$A$12:$AZ$907,$BZ563,CB563)</f>
        <v>#N/A</v>
      </c>
      <c r="V563" s="31" t="e">
        <f aca="false">INDEX(Curves!$A$12:$AZ$907,$BZ563,CC563)</f>
        <v>#N/A</v>
      </c>
      <c r="W563" s="31"/>
      <c r="X563" s="31" t="e">
        <f aca="false">INDEX(Curves!$A$12:$AZ$907,$BZ563,CE563)</f>
        <v>#N/A</v>
      </c>
      <c r="Y563" s="31" t="e">
        <f aca="false">INDEX(Curves!$A$12:$AZ$907,$BZ563,CF563)</f>
        <v>#N/A</v>
      </c>
      <c r="Z563" s="31" t="e">
        <f aca="false">INDEX(Curves!$A$12:$AZ$907,$BZ563,CG563)</f>
        <v>#N/A</v>
      </c>
      <c r="AA563" s="31"/>
      <c r="AB563" s="31" t="e">
        <f aca="false">INDEX(Curves!$A$12:$AZ$907,$BZ563,CI563)</f>
        <v>#N/A</v>
      </c>
      <c r="AC563" s="31" t="e">
        <f aca="false">INDEX(Curves!$A$12:$AZ$907,$BZ563,CJ563)</f>
        <v>#N/A</v>
      </c>
      <c r="AD563" s="31" t="e">
        <f aca="false">INDEX(Curves!$A$12:$AZ$907,$BZ563,CK563)</f>
        <v>#N/A</v>
      </c>
      <c r="AE563" s="31"/>
      <c r="AF563" s="31" t="e">
        <f aca="false">INDEX(Curves!$A$12:$AZ$907,$BZ563,CM563)</f>
        <v>#N/A</v>
      </c>
      <c r="AG563" s="31" t="e">
        <f aca="false">INDEX(Curves!$A$12:$AZ$907,$BZ563,CN563)</f>
        <v>#N/A</v>
      </c>
      <c r="AH563" s="31" t="e">
        <f aca="false">INDEX(Curves!$A$12:$AZ$907,$BZ563,CO563)</f>
        <v>#N/A</v>
      </c>
      <c r="AI563" s="31"/>
      <c r="AJ563" s="31" t="e">
        <f aca="false">INDEX(Curves!$A$12:$AZ$907,$BZ563,CQ563)</f>
        <v>#N/A</v>
      </c>
      <c r="AK563" s="31" t="e">
        <f aca="false">INDEX(Curves!$A$12:$AZ$907,$BZ563,CR563)</f>
        <v>#N/A</v>
      </c>
      <c r="AL563" s="31" t="e">
        <f aca="false">INDEX(Curves!$A$12:$AZ$907,$BZ563,CS563)</f>
        <v>#N/A</v>
      </c>
      <c r="AM563" s="31"/>
      <c r="AN563" s="31" t="e">
        <f aca="false">INDEX(Curves!$A$12:$AZ$907,$BZ563,CU563)</f>
        <v>#N/A</v>
      </c>
      <c r="AO563" s="31" t="e">
        <f aca="false">INDEX(Curves!$A$12:$AZ$907,$BZ563,CV563)</f>
        <v>#N/A</v>
      </c>
      <c r="AP563" s="31" t="e">
        <f aca="false">INDEX(Curves!$A$12:$AZ$907,$BZ563,CW563)</f>
        <v>#N/A</v>
      </c>
      <c r="AQ563" s="31"/>
      <c r="AR563" s="31" t="e">
        <f aca="false">INDEX(Curves!$A$12:$AZ$907,$BZ563,CY563)</f>
        <v>#N/A</v>
      </c>
      <c r="AS563" s="31" t="e">
        <f aca="false">INDEX(Curves!$A$12:$AZ$907,$BZ563,CZ563)</f>
        <v>#N/A</v>
      </c>
      <c r="AT563" s="31" t="e">
        <f aca="false">INDEX(Curves!$A$12:$AZ$907,$BZ563,DA563)</f>
        <v>#N/A</v>
      </c>
      <c r="AU563" s="31"/>
      <c r="AV563" s="31" t="e">
        <f aca="false">INDEX(Curves!$A$12:$AZ$907,$BZ563,DC563)</f>
        <v>#N/A</v>
      </c>
      <c r="AW563" s="31" t="e">
        <f aca="false">INDEX(Curves!$A$12:$AZ$907,$BZ563,DD563)</f>
        <v>#N/A</v>
      </c>
      <c r="AX563" s="31" t="e">
        <f aca="false">INDEX(Curves!$A$12:$AZ$907,$BZ563,DE563)</f>
        <v>#N/A</v>
      </c>
      <c r="AY563" s="31"/>
      <c r="AZ563" s="31" t="e">
        <f aca="false">INDEX(Curves!$A$12:$AZ$907,$BZ563,DG563)</f>
        <v>#N/A</v>
      </c>
      <c r="BA563" s="31" t="e">
        <f aca="false">INDEX(Curves!$A$12:$AZ$907,$BZ563,DH563)</f>
        <v>#N/A</v>
      </c>
      <c r="BB563" s="31" t="e">
        <f aca="false">INDEX(Curves!$A$12:$AZ$907,$BZ563,DI563)</f>
        <v>#N/A</v>
      </c>
      <c r="BC563" s="31"/>
      <c r="BD563" s="31" t="e">
        <f aca="false">INDEX(Curves!$A$12:$AZ$907,$BZ563,DK563)</f>
        <v>#N/A</v>
      </c>
      <c r="BE563" s="31" t="e">
        <f aca="false">INDEX(Curves!$A$12:$AZ$907,$BZ563,DL563)</f>
        <v>#N/A</v>
      </c>
      <c r="BF563" s="31" t="e">
        <f aca="false">INDEX(Curves!$A$12:$AZ$907,$BZ563,DM563)</f>
        <v>#N/A</v>
      </c>
      <c r="BG563" s="31"/>
      <c r="BH563" s="31" t="e">
        <f aca="false">INDEX(Curves!$A$12:$AZ$907,$BZ563,DO563)</f>
        <v>#N/A</v>
      </c>
      <c r="BI563" s="31" t="e">
        <f aca="false">INDEX(Curves!$A$12:$AZ$907,$BZ563,DP563)</f>
        <v>#N/A</v>
      </c>
      <c r="BJ563" s="31" t="e">
        <f aca="false">INDEX(Curves!$A$12:$AZ$907,$BZ563,DQ563)</f>
        <v>#N/A</v>
      </c>
      <c r="BK563" s="0"/>
      <c r="BL563" s="0"/>
      <c r="BT563" s="9"/>
      <c r="BU563" s="9"/>
      <c r="BV563" s="9"/>
      <c r="BZ563" s="34" t="e">
        <f aca="false">MATCH(C563,Curves!$C$12:$C$433,0)</f>
        <v>#N/A</v>
      </c>
      <c r="CA563" s="34" t="e">
        <f aca="false">MATCH(CONCATENATE("NG ",TEXT($BM563,"mmm-yyyy")),Curves!$11:$11,0)</f>
        <v>#N/A</v>
      </c>
      <c r="CB563" s="34" t="e">
        <f aca="false">MATCH(CONCATENATE("B ",TEXT($BM563,"mmm-yyyy")),Curves!$11:$11,0)</f>
        <v>#N/A</v>
      </c>
      <c r="CC563" s="34" t="e">
        <f aca="false">MATCH(CONCATENATE("DISC ",TEXT($BM563,"mmm-yyyy")),Curves!$11:$11,0)</f>
        <v>#N/A</v>
      </c>
      <c r="CD563" s="34"/>
      <c r="CE563" s="34" t="e">
        <f aca="false">MATCH(CONCATENATE("NG ",TEXT($BN563,"mmm-yyyy")),Curves!$11:$11,0)</f>
        <v>#N/A</v>
      </c>
      <c r="CF563" s="34" t="e">
        <f aca="false">MATCH(CONCATENATE("B ",TEXT($BN563,"mmm-yyyy")),Curves!$11:$11,0)</f>
        <v>#N/A</v>
      </c>
      <c r="CG563" s="34" t="e">
        <f aca="false">MATCH(CONCATENATE("DISC ",TEXT($BN563,"mmm-yyyy")),Curves!$11:$11,0)</f>
        <v>#N/A</v>
      </c>
      <c r="CH563" s="34"/>
      <c r="CI563" s="34" t="e">
        <f aca="false">MATCH(CONCATENATE("NG ",TEXT($BO563,"mmm-yyyy")),Curves!$11:$11,0)</f>
        <v>#N/A</v>
      </c>
      <c r="CJ563" s="34" t="e">
        <f aca="false">MATCH(CONCATENATE("B ",TEXT($BO563,"mmm-yyyy")),Curves!$11:$11,0)</f>
        <v>#N/A</v>
      </c>
      <c r="CK563" s="34" t="e">
        <f aca="false">MATCH(CONCATENATE("DISC ",TEXT($BO563,"mmm-yyyy")),Curves!$11:$11,0)</f>
        <v>#N/A</v>
      </c>
      <c r="CL563" s="34"/>
      <c r="CM563" s="34" t="e">
        <f aca="false">MATCH(CONCATENATE("NG ",TEXT($BP563,"mmm-yyyy")),Curves!$11:$11,0)</f>
        <v>#N/A</v>
      </c>
      <c r="CN563" s="34" t="e">
        <f aca="false">MATCH(CONCATENATE("B ",TEXT($BP563,"mmm-yyyy")),Curves!$11:$11,0)</f>
        <v>#N/A</v>
      </c>
      <c r="CO563" s="34" t="e">
        <f aca="false">MATCH(CONCATENATE("DISC ",TEXT($BP563,"mmm-yyyy")),Curves!$11:$11,0)</f>
        <v>#N/A</v>
      </c>
      <c r="CP563" s="34"/>
      <c r="CQ563" s="34" t="e">
        <f aca="false">MATCH(CONCATENATE("NG ",TEXT($BQ563,"mmm-yyyy")),Curves!$11:$11,0)</f>
        <v>#N/A</v>
      </c>
      <c r="CR563" s="34" t="e">
        <f aca="false">MATCH(CONCATENATE("B ",TEXT($BQ563,"mmm-yyyy")),Curves!$11:$11,0)</f>
        <v>#N/A</v>
      </c>
      <c r="CS563" s="34" t="e">
        <f aca="false">MATCH(CONCATENATE("DISC ",TEXT($BQ563,"mmm-yyyy")),Curves!$11:$11,0)</f>
        <v>#N/A</v>
      </c>
      <c r="CT563" s="34"/>
      <c r="CU563" s="34" t="e">
        <f aca="false">MATCH(CONCATENATE("NG ",TEXT($BR563,"mmm-yyyy")),Curves!$11:$11,0)</f>
        <v>#N/A</v>
      </c>
      <c r="CV563" s="34" t="e">
        <f aca="false">MATCH(CONCATENATE("B ",TEXT($BR563,"mmm-yyyy")),Curves!$11:$11,0)</f>
        <v>#N/A</v>
      </c>
      <c r="CW563" s="34" t="e">
        <f aca="false">MATCH(CONCATENATE("DISC ",TEXT($BR563,"mmm-yyyy")),Curves!$11:$11,0)</f>
        <v>#N/A</v>
      </c>
      <c r="CX563" s="34"/>
      <c r="CY563" s="34" t="e">
        <f aca="false">MATCH(CONCATENATE("NG ",TEXT($BS563,"mmm-yyyy")),Curves!$11:$11,0)</f>
        <v>#N/A</v>
      </c>
      <c r="CZ563" s="34" t="e">
        <f aca="false">MATCH(CONCATENATE("B ",TEXT($BS563,"mmm-yyyy")),Curves!$11:$11,0)</f>
        <v>#N/A</v>
      </c>
      <c r="DA563" s="34" t="e">
        <f aca="false">MATCH(CONCATENATE("DISC ",TEXT($BS563,"mmm-yyyy")),Curves!$11:$11,0)</f>
        <v>#N/A</v>
      </c>
      <c r="DB563" s="34"/>
      <c r="DC563" s="34" t="e">
        <f aca="false">MATCH(CONCATENATE("NG ",TEXT($BT563,"mmm-yyyy")),Curves!$11:$11,0)</f>
        <v>#N/A</v>
      </c>
      <c r="DD563" s="34" t="e">
        <f aca="false">MATCH(CONCATENATE("B ",TEXT($BT563,"mmm-yyyy")),Curves!$11:$11,0)</f>
        <v>#N/A</v>
      </c>
      <c r="DE563" s="34" t="e">
        <f aca="false">MATCH(CONCATENATE("DISC ",TEXT($BT563,"mmm-yyyy")),Curves!$11:$11,0)</f>
        <v>#N/A</v>
      </c>
      <c r="DF563" s="34"/>
      <c r="DG563" s="34" t="e">
        <f aca="false">MATCH(CONCATENATE("NG ",TEXT($BU563,"mmm-yyyy")),Curves!$11:$11,0)</f>
        <v>#N/A</v>
      </c>
      <c r="DH563" s="34" t="e">
        <f aca="false">MATCH(CONCATENATE("B ",TEXT($BU563,"mmm-yyyy")),Curves!$11:$11,0)</f>
        <v>#N/A</v>
      </c>
      <c r="DI563" s="34" t="e">
        <f aca="false">MATCH(CONCATENATE("DISC ",TEXT($BU563,"mmm-yyyy")),Curves!$11:$11,0)</f>
        <v>#N/A</v>
      </c>
      <c r="DK563" s="34" t="e">
        <f aca="false">MATCH(CONCATENATE("NG ",TEXT($BV563,"mmm-yyyy")),Curves!$11:$11,0)</f>
        <v>#N/A</v>
      </c>
      <c r="DL563" s="34" t="e">
        <f aca="false">MATCH(CONCATENATE("B ",TEXT($BV563,"mmm-yyyy")),Curves!$11:$11,0)</f>
        <v>#N/A</v>
      </c>
      <c r="DM563" s="34" t="e">
        <f aca="false">MATCH(CONCATENATE("DISC ",TEXT($BV563,"mmm-yyyy")),Curves!$11:$11,0)</f>
        <v>#N/A</v>
      </c>
      <c r="DO563" s="34" t="e">
        <f aca="false">MATCH(CONCATENATE("NG ",TEXT($BW563,"mmm-yyyy")),Curves!$11:$11,0)</f>
        <v>#N/A</v>
      </c>
      <c r="DP563" s="34" t="e">
        <f aca="false">MATCH(CONCATENATE("B ",TEXT($BW563,"mmm-yyyy")),Curves!$11:$11,0)</f>
        <v>#N/A</v>
      </c>
      <c r="DQ563" s="34" t="e">
        <f aca="false">MATCH(CONCATENATE("DISC ",TEXT($BW563,"mmm-yyyy")),Curves!$11:$11,0)</f>
        <v>#N/A</v>
      </c>
    </row>
    <row r="564" customFormat="false" ht="12.75" hidden="false" customHeight="false" outlineLevel="0" collapsed="false">
      <c r="B564" s="26" t="str">
        <f aca="false">IF(C564&lt;&gt;"",IF(C564&gt;=(WORKDAY(EOMONTH(C564,0)+1,-2)),EOMONTH(EOMONTH(C564,0)+1,0)+1,EOMONTH(C564,0)+1),"")</f>
        <v/>
      </c>
      <c r="C564" s="53" t="str">
        <f aca="false">IF(Curves!C573&lt;&gt;"",Curves!C573,"")</f>
        <v/>
      </c>
      <c r="D564" s="9"/>
      <c r="E564" s="54" t="e">
        <f aca="false">(T564+U564)*V564</f>
        <v>#N/A</v>
      </c>
      <c r="F564" s="54" t="e">
        <f aca="false">(X564+Y564)*Z564</f>
        <v>#N/A</v>
      </c>
      <c r="G564" s="54" t="e">
        <f aca="false">(AB564+AC564)*AD564</f>
        <v>#N/A</v>
      </c>
      <c r="H564" s="54" t="e">
        <f aca="false">(AF564+AG564)*AH564</f>
        <v>#N/A</v>
      </c>
      <c r="I564" s="54" t="e">
        <f aca="false">(AJ564+AK564)*AL564</f>
        <v>#N/A</v>
      </c>
      <c r="J564" s="54" t="e">
        <f aca="false">(AN564+AO564)*AP564</f>
        <v>#N/A</v>
      </c>
      <c r="K564" s="54" t="e">
        <f aca="false">(AR564+AS564)*AT564</f>
        <v>#N/A</v>
      </c>
      <c r="L564" s="54" t="e">
        <f aca="false">(AV564+AW564)*AX564</f>
        <v>#N/A</v>
      </c>
      <c r="M564" s="54" t="e">
        <f aca="false">(AZ564+BA564)*BB564</f>
        <v>#N/A</v>
      </c>
      <c r="N564" s="54" t="e">
        <f aca="false">(BD564+BE564)*BF564</f>
        <v>#N/A</v>
      </c>
      <c r="O564" s="55" t="e">
        <f aca="false">(BH564+BI564)*BJ564</f>
        <v>#N/A</v>
      </c>
      <c r="P564" s="49" t="e">
        <f aca="false">MAX(E564:O564)</f>
        <v>#N/A</v>
      </c>
      <c r="Q564" s="49" t="e">
        <f aca="false">MIN(O564)</f>
        <v>#N/A</v>
      </c>
      <c r="R564" s="50" t="e">
        <f aca="false">P564-Q564</f>
        <v>#N/A</v>
      </c>
      <c r="T564" s="31" t="e">
        <f aca="false">INDEX(Curves!$A$12:$AZ$907,$BZ564,CA564)</f>
        <v>#N/A</v>
      </c>
      <c r="U564" s="31" t="e">
        <f aca="false">INDEX(Curves!$A$12:$AZ$907,$BZ564,CB564)</f>
        <v>#N/A</v>
      </c>
      <c r="V564" s="31" t="e">
        <f aca="false">INDEX(Curves!$A$12:$AZ$907,$BZ564,CC564)</f>
        <v>#N/A</v>
      </c>
      <c r="W564" s="31"/>
      <c r="X564" s="31" t="e">
        <f aca="false">INDEX(Curves!$A$12:$AZ$907,$BZ564,CE564)</f>
        <v>#N/A</v>
      </c>
      <c r="Y564" s="31" t="e">
        <f aca="false">INDEX(Curves!$A$12:$AZ$907,$BZ564,CF564)</f>
        <v>#N/A</v>
      </c>
      <c r="Z564" s="31" t="e">
        <f aca="false">INDEX(Curves!$A$12:$AZ$907,$BZ564,CG564)</f>
        <v>#N/A</v>
      </c>
      <c r="AA564" s="31"/>
      <c r="AB564" s="31" t="e">
        <f aca="false">INDEX(Curves!$A$12:$AZ$907,$BZ564,CI564)</f>
        <v>#N/A</v>
      </c>
      <c r="AC564" s="31" t="e">
        <f aca="false">INDEX(Curves!$A$12:$AZ$907,$BZ564,CJ564)</f>
        <v>#N/A</v>
      </c>
      <c r="AD564" s="31" t="e">
        <f aca="false">INDEX(Curves!$A$12:$AZ$907,$BZ564,CK564)</f>
        <v>#N/A</v>
      </c>
      <c r="AE564" s="31"/>
      <c r="AF564" s="31" t="e">
        <f aca="false">INDEX(Curves!$A$12:$AZ$907,$BZ564,CM564)</f>
        <v>#N/A</v>
      </c>
      <c r="AG564" s="31" t="e">
        <f aca="false">INDEX(Curves!$A$12:$AZ$907,$BZ564,CN564)</f>
        <v>#N/A</v>
      </c>
      <c r="AH564" s="31" t="e">
        <f aca="false">INDEX(Curves!$A$12:$AZ$907,$BZ564,CO564)</f>
        <v>#N/A</v>
      </c>
      <c r="AI564" s="31"/>
      <c r="AJ564" s="31" t="e">
        <f aca="false">INDEX(Curves!$A$12:$AZ$907,$BZ564,CQ564)</f>
        <v>#N/A</v>
      </c>
      <c r="AK564" s="31" t="e">
        <f aca="false">INDEX(Curves!$A$12:$AZ$907,$BZ564,CR564)</f>
        <v>#N/A</v>
      </c>
      <c r="AL564" s="31" t="e">
        <f aca="false">INDEX(Curves!$A$12:$AZ$907,$BZ564,CS564)</f>
        <v>#N/A</v>
      </c>
      <c r="AM564" s="31"/>
      <c r="AN564" s="31" t="e">
        <f aca="false">INDEX(Curves!$A$12:$AZ$907,$BZ564,CU564)</f>
        <v>#N/A</v>
      </c>
      <c r="AO564" s="31" t="e">
        <f aca="false">INDEX(Curves!$A$12:$AZ$907,$BZ564,CV564)</f>
        <v>#N/A</v>
      </c>
      <c r="AP564" s="31" t="e">
        <f aca="false">INDEX(Curves!$A$12:$AZ$907,$BZ564,CW564)</f>
        <v>#N/A</v>
      </c>
      <c r="AQ564" s="31"/>
      <c r="AR564" s="31" t="e">
        <f aca="false">INDEX(Curves!$A$12:$AZ$907,$BZ564,CY564)</f>
        <v>#N/A</v>
      </c>
      <c r="AS564" s="31" t="e">
        <f aca="false">INDEX(Curves!$A$12:$AZ$907,$BZ564,CZ564)</f>
        <v>#N/A</v>
      </c>
      <c r="AT564" s="31" t="e">
        <f aca="false">INDEX(Curves!$A$12:$AZ$907,$BZ564,DA564)</f>
        <v>#N/A</v>
      </c>
      <c r="AU564" s="31"/>
      <c r="AV564" s="31" t="e">
        <f aca="false">INDEX(Curves!$A$12:$AZ$907,$BZ564,DC564)</f>
        <v>#N/A</v>
      </c>
      <c r="AW564" s="31" t="e">
        <f aca="false">INDEX(Curves!$A$12:$AZ$907,$BZ564,DD564)</f>
        <v>#N/A</v>
      </c>
      <c r="AX564" s="31" t="e">
        <f aca="false">INDEX(Curves!$A$12:$AZ$907,$BZ564,DE564)</f>
        <v>#N/A</v>
      </c>
      <c r="AY564" s="31"/>
      <c r="AZ564" s="31" t="e">
        <f aca="false">INDEX(Curves!$A$12:$AZ$907,$BZ564,DG564)</f>
        <v>#N/A</v>
      </c>
      <c r="BA564" s="31" t="e">
        <f aca="false">INDEX(Curves!$A$12:$AZ$907,$BZ564,DH564)</f>
        <v>#N/A</v>
      </c>
      <c r="BB564" s="31" t="e">
        <f aca="false">INDEX(Curves!$A$12:$AZ$907,$BZ564,DI564)</f>
        <v>#N/A</v>
      </c>
      <c r="BC564" s="31"/>
      <c r="BD564" s="31" t="e">
        <f aca="false">INDEX(Curves!$A$12:$AZ$907,$BZ564,DK564)</f>
        <v>#N/A</v>
      </c>
      <c r="BE564" s="31" t="e">
        <f aca="false">INDEX(Curves!$A$12:$AZ$907,$BZ564,DL564)</f>
        <v>#N/A</v>
      </c>
      <c r="BF564" s="31" t="e">
        <f aca="false">INDEX(Curves!$A$12:$AZ$907,$BZ564,DM564)</f>
        <v>#N/A</v>
      </c>
      <c r="BG564" s="31"/>
      <c r="BH564" s="31" t="e">
        <f aca="false">INDEX(Curves!$A$12:$AZ$907,$BZ564,DO564)</f>
        <v>#N/A</v>
      </c>
      <c r="BI564" s="31" t="e">
        <f aca="false">INDEX(Curves!$A$12:$AZ$907,$BZ564,DP564)</f>
        <v>#N/A</v>
      </c>
      <c r="BJ564" s="31" t="e">
        <f aca="false">INDEX(Curves!$A$12:$AZ$907,$BZ564,DQ564)</f>
        <v>#N/A</v>
      </c>
      <c r="BK564" s="0"/>
      <c r="BL564" s="0"/>
      <c r="BT564" s="9"/>
      <c r="BU564" s="9"/>
      <c r="BV564" s="9"/>
      <c r="BZ564" s="34" t="e">
        <f aca="false">MATCH(C564,Curves!$C$12:$C$433,0)</f>
        <v>#N/A</v>
      </c>
      <c r="CA564" s="34" t="e">
        <f aca="false">MATCH(CONCATENATE("NG ",TEXT($BM564,"mmm-yyyy")),Curves!$11:$11,0)</f>
        <v>#N/A</v>
      </c>
      <c r="CB564" s="34" t="e">
        <f aca="false">MATCH(CONCATENATE("B ",TEXT($BM564,"mmm-yyyy")),Curves!$11:$11,0)</f>
        <v>#N/A</v>
      </c>
      <c r="CC564" s="34" t="e">
        <f aca="false">MATCH(CONCATENATE("DISC ",TEXT($BM564,"mmm-yyyy")),Curves!$11:$11,0)</f>
        <v>#N/A</v>
      </c>
      <c r="CD564" s="34"/>
      <c r="CE564" s="34" t="e">
        <f aca="false">MATCH(CONCATENATE("NG ",TEXT($BN564,"mmm-yyyy")),Curves!$11:$11,0)</f>
        <v>#N/A</v>
      </c>
      <c r="CF564" s="34" t="e">
        <f aca="false">MATCH(CONCATENATE("B ",TEXT($BN564,"mmm-yyyy")),Curves!$11:$11,0)</f>
        <v>#N/A</v>
      </c>
      <c r="CG564" s="34" t="e">
        <f aca="false">MATCH(CONCATENATE("DISC ",TEXT($BN564,"mmm-yyyy")),Curves!$11:$11,0)</f>
        <v>#N/A</v>
      </c>
      <c r="CH564" s="34"/>
      <c r="CI564" s="34" t="e">
        <f aca="false">MATCH(CONCATENATE("NG ",TEXT($BO564,"mmm-yyyy")),Curves!$11:$11,0)</f>
        <v>#N/A</v>
      </c>
      <c r="CJ564" s="34" t="e">
        <f aca="false">MATCH(CONCATENATE("B ",TEXT($BO564,"mmm-yyyy")),Curves!$11:$11,0)</f>
        <v>#N/A</v>
      </c>
      <c r="CK564" s="34" t="e">
        <f aca="false">MATCH(CONCATENATE("DISC ",TEXT($BO564,"mmm-yyyy")),Curves!$11:$11,0)</f>
        <v>#N/A</v>
      </c>
      <c r="CL564" s="34"/>
      <c r="CM564" s="34" t="e">
        <f aca="false">MATCH(CONCATENATE("NG ",TEXT($BP564,"mmm-yyyy")),Curves!$11:$11,0)</f>
        <v>#N/A</v>
      </c>
      <c r="CN564" s="34" t="e">
        <f aca="false">MATCH(CONCATENATE("B ",TEXT($BP564,"mmm-yyyy")),Curves!$11:$11,0)</f>
        <v>#N/A</v>
      </c>
      <c r="CO564" s="34" t="e">
        <f aca="false">MATCH(CONCATENATE("DISC ",TEXT($BP564,"mmm-yyyy")),Curves!$11:$11,0)</f>
        <v>#N/A</v>
      </c>
      <c r="CP564" s="34"/>
      <c r="CQ564" s="34" t="e">
        <f aca="false">MATCH(CONCATENATE("NG ",TEXT($BQ564,"mmm-yyyy")),Curves!$11:$11,0)</f>
        <v>#N/A</v>
      </c>
      <c r="CR564" s="34" t="e">
        <f aca="false">MATCH(CONCATENATE("B ",TEXT($BQ564,"mmm-yyyy")),Curves!$11:$11,0)</f>
        <v>#N/A</v>
      </c>
      <c r="CS564" s="34" t="e">
        <f aca="false">MATCH(CONCATENATE("DISC ",TEXT($BQ564,"mmm-yyyy")),Curves!$11:$11,0)</f>
        <v>#N/A</v>
      </c>
      <c r="CT564" s="34"/>
      <c r="CU564" s="34" t="e">
        <f aca="false">MATCH(CONCATENATE("NG ",TEXT($BR564,"mmm-yyyy")),Curves!$11:$11,0)</f>
        <v>#N/A</v>
      </c>
      <c r="CV564" s="34" t="e">
        <f aca="false">MATCH(CONCATENATE("B ",TEXT($BR564,"mmm-yyyy")),Curves!$11:$11,0)</f>
        <v>#N/A</v>
      </c>
      <c r="CW564" s="34" t="e">
        <f aca="false">MATCH(CONCATENATE("DISC ",TEXT($BR564,"mmm-yyyy")),Curves!$11:$11,0)</f>
        <v>#N/A</v>
      </c>
      <c r="CX564" s="34"/>
      <c r="CY564" s="34" t="e">
        <f aca="false">MATCH(CONCATENATE("NG ",TEXT($BS564,"mmm-yyyy")),Curves!$11:$11,0)</f>
        <v>#N/A</v>
      </c>
      <c r="CZ564" s="34" t="e">
        <f aca="false">MATCH(CONCATENATE("B ",TEXT($BS564,"mmm-yyyy")),Curves!$11:$11,0)</f>
        <v>#N/A</v>
      </c>
      <c r="DA564" s="34" t="e">
        <f aca="false">MATCH(CONCATENATE("DISC ",TEXT($BS564,"mmm-yyyy")),Curves!$11:$11,0)</f>
        <v>#N/A</v>
      </c>
      <c r="DB564" s="34"/>
      <c r="DC564" s="34" t="e">
        <f aca="false">MATCH(CONCATENATE("NG ",TEXT($BT564,"mmm-yyyy")),Curves!$11:$11,0)</f>
        <v>#N/A</v>
      </c>
      <c r="DD564" s="34" t="e">
        <f aca="false">MATCH(CONCATENATE("B ",TEXT($BT564,"mmm-yyyy")),Curves!$11:$11,0)</f>
        <v>#N/A</v>
      </c>
      <c r="DE564" s="34" t="e">
        <f aca="false">MATCH(CONCATENATE("DISC ",TEXT($BT564,"mmm-yyyy")),Curves!$11:$11,0)</f>
        <v>#N/A</v>
      </c>
      <c r="DF564" s="34"/>
      <c r="DG564" s="34" t="e">
        <f aca="false">MATCH(CONCATENATE("NG ",TEXT($BU564,"mmm-yyyy")),Curves!$11:$11,0)</f>
        <v>#N/A</v>
      </c>
      <c r="DH564" s="34" t="e">
        <f aca="false">MATCH(CONCATENATE("B ",TEXT($BU564,"mmm-yyyy")),Curves!$11:$11,0)</f>
        <v>#N/A</v>
      </c>
      <c r="DI564" s="34" t="e">
        <f aca="false">MATCH(CONCATENATE("DISC ",TEXT($BU564,"mmm-yyyy")),Curves!$11:$11,0)</f>
        <v>#N/A</v>
      </c>
      <c r="DK564" s="34" t="e">
        <f aca="false">MATCH(CONCATENATE("NG ",TEXT($BV564,"mmm-yyyy")),Curves!$11:$11,0)</f>
        <v>#N/A</v>
      </c>
      <c r="DL564" s="34" t="e">
        <f aca="false">MATCH(CONCATENATE("B ",TEXT($BV564,"mmm-yyyy")),Curves!$11:$11,0)</f>
        <v>#N/A</v>
      </c>
      <c r="DM564" s="34" t="e">
        <f aca="false">MATCH(CONCATENATE("DISC ",TEXT($BV564,"mmm-yyyy")),Curves!$11:$11,0)</f>
        <v>#N/A</v>
      </c>
      <c r="DO564" s="34" t="e">
        <f aca="false">MATCH(CONCATENATE("NG ",TEXT($BW564,"mmm-yyyy")),Curves!$11:$11,0)</f>
        <v>#N/A</v>
      </c>
      <c r="DP564" s="34" t="e">
        <f aca="false">MATCH(CONCATENATE("B ",TEXT($BW564,"mmm-yyyy")),Curves!$11:$11,0)</f>
        <v>#N/A</v>
      </c>
      <c r="DQ564" s="34" t="e">
        <f aca="false">MATCH(CONCATENATE("DISC ",TEXT($BW564,"mmm-yyyy")),Curves!$11:$11,0)</f>
        <v>#N/A</v>
      </c>
    </row>
    <row r="565" customFormat="false" ht="12.75" hidden="false" customHeight="false" outlineLevel="0" collapsed="false">
      <c r="B565" s="26" t="str">
        <f aca="false">IF(C565&lt;&gt;"",IF(C565&gt;=(WORKDAY(EOMONTH(C565,0)+1,-2)),EOMONTH(EOMONTH(C565,0)+1,0)+1,EOMONTH(C565,0)+1),"")</f>
        <v/>
      </c>
      <c r="C565" s="53" t="str">
        <f aca="false">IF(Curves!C574&lt;&gt;"",Curves!C574,"")</f>
        <v/>
      </c>
      <c r="D565" s="9"/>
      <c r="E565" s="54" t="e">
        <f aca="false">(T565+U565)*V565</f>
        <v>#N/A</v>
      </c>
      <c r="F565" s="54" t="e">
        <f aca="false">(X565+Y565)*Z565</f>
        <v>#N/A</v>
      </c>
      <c r="G565" s="54" t="e">
        <f aca="false">(AB565+AC565)*AD565</f>
        <v>#N/A</v>
      </c>
      <c r="H565" s="54" t="e">
        <f aca="false">(AF565+AG565)*AH565</f>
        <v>#N/A</v>
      </c>
      <c r="I565" s="54" t="e">
        <f aca="false">(AJ565+AK565)*AL565</f>
        <v>#N/A</v>
      </c>
      <c r="J565" s="54" t="e">
        <f aca="false">(AN565+AO565)*AP565</f>
        <v>#N/A</v>
      </c>
      <c r="K565" s="54" t="e">
        <f aca="false">(AR565+AS565)*AT565</f>
        <v>#N/A</v>
      </c>
      <c r="L565" s="54" t="e">
        <f aca="false">(AV565+AW565)*AX565</f>
        <v>#N/A</v>
      </c>
      <c r="M565" s="54" t="e">
        <f aca="false">(AZ565+BA565)*BB565</f>
        <v>#N/A</v>
      </c>
      <c r="N565" s="54" t="e">
        <f aca="false">(BD565+BE565)*BF565</f>
        <v>#N/A</v>
      </c>
      <c r="O565" s="55" t="e">
        <f aca="false">(BH565+BI565)*BJ565</f>
        <v>#N/A</v>
      </c>
      <c r="P565" s="49" t="e">
        <f aca="false">MAX(E565:O565)</f>
        <v>#N/A</v>
      </c>
      <c r="Q565" s="49" t="e">
        <f aca="false">MIN(O565)</f>
        <v>#N/A</v>
      </c>
      <c r="R565" s="50" t="e">
        <f aca="false">P565-Q565</f>
        <v>#N/A</v>
      </c>
      <c r="T565" s="31" t="e">
        <f aca="false">INDEX(Curves!$A$12:$AZ$907,$BZ565,CA565)</f>
        <v>#N/A</v>
      </c>
      <c r="U565" s="31" t="e">
        <f aca="false">INDEX(Curves!$A$12:$AZ$907,$BZ565,CB565)</f>
        <v>#N/A</v>
      </c>
      <c r="V565" s="31" t="e">
        <f aca="false">INDEX(Curves!$A$12:$AZ$907,$BZ565,CC565)</f>
        <v>#N/A</v>
      </c>
      <c r="W565" s="31"/>
      <c r="X565" s="31" t="e">
        <f aca="false">INDEX(Curves!$A$12:$AZ$907,$BZ565,CE565)</f>
        <v>#N/A</v>
      </c>
      <c r="Y565" s="31" t="e">
        <f aca="false">INDEX(Curves!$A$12:$AZ$907,$BZ565,CF565)</f>
        <v>#N/A</v>
      </c>
      <c r="Z565" s="31" t="e">
        <f aca="false">INDEX(Curves!$A$12:$AZ$907,$BZ565,CG565)</f>
        <v>#N/A</v>
      </c>
      <c r="AA565" s="31"/>
      <c r="AB565" s="31" t="e">
        <f aca="false">INDEX(Curves!$A$12:$AZ$907,$BZ565,CI565)</f>
        <v>#N/A</v>
      </c>
      <c r="AC565" s="31" t="e">
        <f aca="false">INDEX(Curves!$A$12:$AZ$907,$BZ565,CJ565)</f>
        <v>#N/A</v>
      </c>
      <c r="AD565" s="31" t="e">
        <f aca="false">INDEX(Curves!$A$12:$AZ$907,$BZ565,CK565)</f>
        <v>#N/A</v>
      </c>
      <c r="AE565" s="31"/>
      <c r="AF565" s="31" t="e">
        <f aca="false">INDEX(Curves!$A$12:$AZ$907,$BZ565,CM565)</f>
        <v>#N/A</v>
      </c>
      <c r="AG565" s="31" t="e">
        <f aca="false">INDEX(Curves!$A$12:$AZ$907,$BZ565,CN565)</f>
        <v>#N/A</v>
      </c>
      <c r="AH565" s="31" t="e">
        <f aca="false">INDEX(Curves!$A$12:$AZ$907,$BZ565,CO565)</f>
        <v>#N/A</v>
      </c>
      <c r="AI565" s="31"/>
      <c r="AJ565" s="31" t="e">
        <f aca="false">INDEX(Curves!$A$12:$AZ$907,$BZ565,CQ565)</f>
        <v>#N/A</v>
      </c>
      <c r="AK565" s="31" t="e">
        <f aca="false">INDEX(Curves!$A$12:$AZ$907,$BZ565,CR565)</f>
        <v>#N/A</v>
      </c>
      <c r="AL565" s="31" t="e">
        <f aca="false">INDEX(Curves!$A$12:$AZ$907,$BZ565,CS565)</f>
        <v>#N/A</v>
      </c>
      <c r="AM565" s="31"/>
      <c r="AN565" s="31" t="e">
        <f aca="false">INDEX(Curves!$A$12:$AZ$907,$BZ565,CU565)</f>
        <v>#N/A</v>
      </c>
      <c r="AO565" s="31" t="e">
        <f aca="false">INDEX(Curves!$A$12:$AZ$907,$BZ565,CV565)</f>
        <v>#N/A</v>
      </c>
      <c r="AP565" s="31" t="e">
        <f aca="false">INDEX(Curves!$A$12:$AZ$907,$BZ565,CW565)</f>
        <v>#N/A</v>
      </c>
      <c r="AQ565" s="31"/>
      <c r="AR565" s="31" t="e">
        <f aca="false">INDEX(Curves!$A$12:$AZ$907,$BZ565,CY565)</f>
        <v>#N/A</v>
      </c>
      <c r="AS565" s="31" t="e">
        <f aca="false">INDEX(Curves!$A$12:$AZ$907,$BZ565,CZ565)</f>
        <v>#N/A</v>
      </c>
      <c r="AT565" s="31" t="e">
        <f aca="false">INDEX(Curves!$A$12:$AZ$907,$BZ565,DA565)</f>
        <v>#N/A</v>
      </c>
      <c r="AU565" s="31"/>
      <c r="AV565" s="31" t="e">
        <f aca="false">INDEX(Curves!$A$12:$AZ$907,$BZ565,DC565)</f>
        <v>#N/A</v>
      </c>
      <c r="AW565" s="31" t="e">
        <f aca="false">INDEX(Curves!$A$12:$AZ$907,$BZ565,DD565)</f>
        <v>#N/A</v>
      </c>
      <c r="AX565" s="31" t="e">
        <f aca="false">INDEX(Curves!$A$12:$AZ$907,$BZ565,DE565)</f>
        <v>#N/A</v>
      </c>
      <c r="AY565" s="31"/>
      <c r="AZ565" s="31" t="e">
        <f aca="false">INDEX(Curves!$A$12:$AZ$907,$BZ565,DG565)</f>
        <v>#N/A</v>
      </c>
      <c r="BA565" s="31" t="e">
        <f aca="false">INDEX(Curves!$A$12:$AZ$907,$BZ565,DH565)</f>
        <v>#N/A</v>
      </c>
      <c r="BB565" s="31" t="e">
        <f aca="false">INDEX(Curves!$A$12:$AZ$907,$BZ565,DI565)</f>
        <v>#N/A</v>
      </c>
      <c r="BC565" s="31"/>
      <c r="BD565" s="31" t="e">
        <f aca="false">INDEX(Curves!$A$12:$AZ$907,$BZ565,DK565)</f>
        <v>#N/A</v>
      </c>
      <c r="BE565" s="31" t="e">
        <f aca="false">INDEX(Curves!$A$12:$AZ$907,$BZ565,DL565)</f>
        <v>#N/A</v>
      </c>
      <c r="BF565" s="31" t="e">
        <f aca="false">INDEX(Curves!$A$12:$AZ$907,$BZ565,DM565)</f>
        <v>#N/A</v>
      </c>
      <c r="BG565" s="31"/>
      <c r="BH565" s="31" t="e">
        <f aca="false">INDEX(Curves!$A$12:$AZ$907,$BZ565,DO565)</f>
        <v>#N/A</v>
      </c>
      <c r="BI565" s="31" t="e">
        <f aca="false">INDEX(Curves!$A$12:$AZ$907,$BZ565,DP565)</f>
        <v>#N/A</v>
      </c>
      <c r="BJ565" s="31" t="e">
        <f aca="false">INDEX(Curves!$A$12:$AZ$907,$BZ565,DQ565)</f>
        <v>#N/A</v>
      </c>
      <c r="BK565" s="0"/>
      <c r="BL565" s="0"/>
      <c r="BT565" s="9"/>
      <c r="BU565" s="9"/>
      <c r="BV565" s="9"/>
      <c r="BZ565" s="34" t="e">
        <f aca="false">MATCH(C565,Curves!$C$12:$C$433,0)</f>
        <v>#N/A</v>
      </c>
      <c r="CA565" s="34" t="e">
        <f aca="false">MATCH(CONCATENATE("NG ",TEXT($BM565,"mmm-yyyy")),Curves!$11:$11,0)</f>
        <v>#N/A</v>
      </c>
      <c r="CB565" s="34" t="e">
        <f aca="false">MATCH(CONCATENATE("B ",TEXT($BM565,"mmm-yyyy")),Curves!$11:$11,0)</f>
        <v>#N/A</v>
      </c>
      <c r="CC565" s="34" t="e">
        <f aca="false">MATCH(CONCATENATE("DISC ",TEXT($BM565,"mmm-yyyy")),Curves!$11:$11,0)</f>
        <v>#N/A</v>
      </c>
      <c r="CD565" s="34"/>
      <c r="CE565" s="34" t="e">
        <f aca="false">MATCH(CONCATENATE("NG ",TEXT($BN565,"mmm-yyyy")),Curves!$11:$11,0)</f>
        <v>#N/A</v>
      </c>
      <c r="CF565" s="34" t="e">
        <f aca="false">MATCH(CONCATENATE("B ",TEXT($BN565,"mmm-yyyy")),Curves!$11:$11,0)</f>
        <v>#N/A</v>
      </c>
      <c r="CG565" s="34" t="e">
        <f aca="false">MATCH(CONCATENATE("DISC ",TEXT($BN565,"mmm-yyyy")),Curves!$11:$11,0)</f>
        <v>#N/A</v>
      </c>
      <c r="CH565" s="34"/>
      <c r="CI565" s="34" t="e">
        <f aca="false">MATCH(CONCATENATE("NG ",TEXT($BO565,"mmm-yyyy")),Curves!$11:$11,0)</f>
        <v>#N/A</v>
      </c>
      <c r="CJ565" s="34" t="e">
        <f aca="false">MATCH(CONCATENATE("B ",TEXT($BO565,"mmm-yyyy")),Curves!$11:$11,0)</f>
        <v>#N/A</v>
      </c>
      <c r="CK565" s="34" t="e">
        <f aca="false">MATCH(CONCATENATE("DISC ",TEXT($BO565,"mmm-yyyy")),Curves!$11:$11,0)</f>
        <v>#N/A</v>
      </c>
      <c r="CL565" s="34"/>
      <c r="CM565" s="34" t="e">
        <f aca="false">MATCH(CONCATENATE("NG ",TEXT($BP565,"mmm-yyyy")),Curves!$11:$11,0)</f>
        <v>#N/A</v>
      </c>
      <c r="CN565" s="34" t="e">
        <f aca="false">MATCH(CONCATENATE("B ",TEXT($BP565,"mmm-yyyy")),Curves!$11:$11,0)</f>
        <v>#N/A</v>
      </c>
      <c r="CO565" s="34" t="e">
        <f aca="false">MATCH(CONCATENATE("DISC ",TEXT($BP565,"mmm-yyyy")),Curves!$11:$11,0)</f>
        <v>#N/A</v>
      </c>
      <c r="CP565" s="34"/>
      <c r="CQ565" s="34" t="e">
        <f aca="false">MATCH(CONCATENATE("NG ",TEXT($BQ565,"mmm-yyyy")),Curves!$11:$11,0)</f>
        <v>#N/A</v>
      </c>
      <c r="CR565" s="34" t="e">
        <f aca="false">MATCH(CONCATENATE("B ",TEXT($BQ565,"mmm-yyyy")),Curves!$11:$11,0)</f>
        <v>#N/A</v>
      </c>
      <c r="CS565" s="34" t="e">
        <f aca="false">MATCH(CONCATENATE("DISC ",TEXT($BQ565,"mmm-yyyy")),Curves!$11:$11,0)</f>
        <v>#N/A</v>
      </c>
      <c r="CT565" s="34"/>
      <c r="CU565" s="34" t="e">
        <f aca="false">MATCH(CONCATENATE("NG ",TEXT($BR565,"mmm-yyyy")),Curves!$11:$11,0)</f>
        <v>#N/A</v>
      </c>
      <c r="CV565" s="34" t="e">
        <f aca="false">MATCH(CONCATENATE("B ",TEXT($BR565,"mmm-yyyy")),Curves!$11:$11,0)</f>
        <v>#N/A</v>
      </c>
      <c r="CW565" s="34" t="e">
        <f aca="false">MATCH(CONCATENATE("DISC ",TEXT($BR565,"mmm-yyyy")),Curves!$11:$11,0)</f>
        <v>#N/A</v>
      </c>
      <c r="CX565" s="34"/>
      <c r="CY565" s="34" t="e">
        <f aca="false">MATCH(CONCATENATE("NG ",TEXT($BS565,"mmm-yyyy")),Curves!$11:$11,0)</f>
        <v>#N/A</v>
      </c>
      <c r="CZ565" s="34" t="e">
        <f aca="false">MATCH(CONCATENATE("B ",TEXT($BS565,"mmm-yyyy")),Curves!$11:$11,0)</f>
        <v>#N/A</v>
      </c>
      <c r="DA565" s="34" t="e">
        <f aca="false">MATCH(CONCATENATE("DISC ",TEXT($BS565,"mmm-yyyy")),Curves!$11:$11,0)</f>
        <v>#N/A</v>
      </c>
      <c r="DB565" s="34"/>
      <c r="DC565" s="34" t="e">
        <f aca="false">MATCH(CONCATENATE("NG ",TEXT($BT565,"mmm-yyyy")),Curves!$11:$11,0)</f>
        <v>#N/A</v>
      </c>
      <c r="DD565" s="34" t="e">
        <f aca="false">MATCH(CONCATENATE("B ",TEXT($BT565,"mmm-yyyy")),Curves!$11:$11,0)</f>
        <v>#N/A</v>
      </c>
      <c r="DE565" s="34" t="e">
        <f aca="false">MATCH(CONCATENATE("DISC ",TEXT($BT565,"mmm-yyyy")),Curves!$11:$11,0)</f>
        <v>#N/A</v>
      </c>
      <c r="DF565" s="34"/>
      <c r="DG565" s="34" t="e">
        <f aca="false">MATCH(CONCATENATE("NG ",TEXT($BU565,"mmm-yyyy")),Curves!$11:$11,0)</f>
        <v>#N/A</v>
      </c>
      <c r="DH565" s="34" t="e">
        <f aca="false">MATCH(CONCATENATE("B ",TEXT($BU565,"mmm-yyyy")),Curves!$11:$11,0)</f>
        <v>#N/A</v>
      </c>
      <c r="DI565" s="34" t="e">
        <f aca="false">MATCH(CONCATENATE("DISC ",TEXT($BU565,"mmm-yyyy")),Curves!$11:$11,0)</f>
        <v>#N/A</v>
      </c>
      <c r="DK565" s="34" t="e">
        <f aca="false">MATCH(CONCATENATE("NG ",TEXT($BV565,"mmm-yyyy")),Curves!$11:$11,0)</f>
        <v>#N/A</v>
      </c>
      <c r="DL565" s="34" t="e">
        <f aca="false">MATCH(CONCATENATE("B ",TEXT($BV565,"mmm-yyyy")),Curves!$11:$11,0)</f>
        <v>#N/A</v>
      </c>
      <c r="DM565" s="34" t="e">
        <f aca="false">MATCH(CONCATENATE("DISC ",TEXT($BV565,"mmm-yyyy")),Curves!$11:$11,0)</f>
        <v>#N/A</v>
      </c>
      <c r="DO565" s="34" t="e">
        <f aca="false">MATCH(CONCATENATE("NG ",TEXT($BW565,"mmm-yyyy")),Curves!$11:$11,0)</f>
        <v>#N/A</v>
      </c>
      <c r="DP565" s="34" t="e">
        <f aca="false">MATCH(CONCATENATE("B ",TEXT($BW565,"mmm-yyyy")),Curves!$11:$11,0)</f>
        <v>#N/A</v>
      </c>
      <c r="DQ565" s="34" t="e">
        <f aca="false">MATCH(CONCATENATE("DISC ",TEXT($BW565,"mmm-yyyy")),Curves!$11:$11,0)</f>
        <v>#N/A</v>
      </c>
    </row>
    <row r="566" customFormat="false" ht="12.75" hidden="false" customHeight="false" outlineLevel="0" collapsed="false">
      <c r="B566" s="26" t="str">
        <f aca="false">IF(C566&lt;&gt;"",IF(C566&gt;=(WORKDAY(EOMONTH(C566,0)+1,-2)),EOMONTH(EOMONTH(C566,0)+1,0)+1,EOMONTH(C566,0)+1),"")</f>
        <v/>
      </c>
      <c r="C566" s="53" t="str">
        <f aca="false">IF(Curves!C575&lt;&gt;"",Curves!C575,"")</f>
        <v/>
      </c>
      <c r="D566" s="9"/>
      <c r="E566" s="54" t="e">
        <f aca="false">(T566+U566)*V566</f>
        <v>#N/A</v>
      </c>
      <c r="F566" s="54" t="e">
        <f aca="false">(X566+Y566)*Z566</f>
        <v>#N/A</v>
      </c>
      <c r="G566" s="54" t="e">
        <f aca="false">(AB566+AC566)*AD566</f>
        <v>#N/A</v>
      </c>
      <c r="H566" s="54" t="e">
        <f aca="false">(AF566+AG566)*AH566</f>
        <v>#N/A</v>
      </c>
      <c r="I566" s="54" t="e">
        <f aca="false">(AJ566+AK566)*AL566</f>
        <v>#N/A</v>
      </c>
      <c r="J566" s="54" t="e">
        <f aca="false">(AN566+AO566)*AP566</f>
        <v>#N/A</v>
      </c>
      <c r="K566" s="54" t="e">
        <f aca="false">(AR566+AS566)*AT566</f>
        <v>#N/A</v>
      </c>
      <c r="L566" s="54" t="e">
        <f aca="false">(AV566+AW566)*AX566</f>
        <v>#N/A</v>
      </c>
      <c r="M566" s="54" t="e">
        <f aca="false">(AZ566+BA566)*BB566</f>
        <v>#N/A</v>
      </c>
      <c r="N566" s="54" t="e">
        <f aca="false">(BD566+BE566)*BF566</f>
        <v>#N/A</v>
      </c>
      <c r="O566" s="55" t="e">
        <f aca="false">(BH566+BI566)*BJ566</f>
        <v>#N/A</v>
      </c>
      <c r="P566" s="49" t="e">
        <f aca="false">MAX(E566:O566)</f>
        <v>#N/A</v>
      </c>
      <c r="Q566" s="49" t="e">
        <f aca="false">MIN(O566)</f>
        <v>#N/A</v>
      </c>
      <c r="R566" s="50" t="e">
        <f aca="false">P566-Q566</f>
        <v>#N/A</v>
      </c>
      <c r="T566" s="31" t="e">
        <f aca="false">INDEX(Curves!$A$12:$AZ$907,$BZ566,CA566)</f>
        <v>#N/A</v>
      </c>
      <c r="U566" s="31" t="e">
        <f aca="false">INDEX(Curves!$A$12:$AZ$907,$BZ566,CB566)</f>
        <v>#N/A</v>
      </c>
      <c r="V566" s="31" t="e">
        <f aca="false">INDEX(Curves!$A$12:$AZ$907,$BZ566,CC566)</f>
        <v>#N/A</v>
      </c>
      <c r="W566" s="31"/>
      <c r="X566" s="31" t="e">
        <f aca="false">INDEX(Curves!$A$12:$AZ$907,$BZ566,CE566)</f>
        <v>#N/A</v>
      </c>
      <c r="Y566" s="31" t="e">
        <f aca="false">INDEX(Curves!$A$12:$AZ$907,$BZ566,CF566)</f>
        <v>#N/A</v>
      </c>
      <c r="Z566" s="31" t="e">
        <f aca="false">INDEX(Curves!$A$12:$AZ$907,$BZ566,CG566)</f>
        <v>#N/A</v>
      </c>
      <c r="AA566" s="31"/>
      <c r="AB566" s="31" t="e">
        <f aca="false">INDEX(Curves!$A$12:$AZ$907,$BZ566,CI566)</f>
        <v>#N/A</v>
      </c>
      <c r="AC566" s="31" t="e">
        <f aca="false">INDEX(Curves!$A$12:$AZ$907,$BZ566,CJ566)</f>
        <v>#N/A</v>
      </c>
      <c r="AD566" s="31" t="e">
        <f aca="false">INDEX(Curves!$A$12:$AZ$907,$BZ566,CK566)</f>
        <v>#N/A</v>
      </c>
      <c r="AE566" s="31"/>
      <c r="AF566" s="31" t="e">
        <f aca="false">INDEX(Curves!$A$12:$AZ$907,$BZ566,CM566)</f>
        <v>#N/A</v>
      </c>
      <c r="AG566" s="31" t="e">
        <f aca="false">INDEX(Curves!$A$12:$AZ$907,$BZ566,CN566)</f>
        <v>#N/A</v>
      </c>
      <c r="AH566" s="31" t="e">
        <f aca="false">INDEX(Curves!$A$12:$AZ$907,$BZ566,CO566)</f>
        <v>#N/A</v>
      </c>
      <c r="AI566" s="31"/>
      <c r="AJ566" s="31" t="e">
        <f aca="false">INDEX(Curves!$A$12:$AZ$907,$BZ566,CQ566)</f>
        <v>#N/A</v>
      </c>
      <c r="AK566" s="31" t="e">
        <f aca="false">INDEX(Curves!$A$12:$AZ$907,$BZ566,CR566)</f>
        <v>#N/A</v>
      </c>
      <c r="AL566" s="31" t="e">
        <f aca="false">INDEX(Curves!$A$12:$AZ$907,$BZ566,CS566)</f>
        <v>#N/A</v>
      </c>
      <c r="AM566" s="31"/>
      <c r="AN566" s="31" t="e">
        <f aca="false">INDEX(Curves!$A$12:$AZ$907,$BZ566,CU566)</f>
        <v>#N/A</v>
      </c>
      <c r="AO566" s="31" t="e">
        <f aca="false">INDEX(Curves!$A$12:$AZ$907,$BZ566,CV566)</f>
        <v>#N/A</v>
      </c>
      <c r="AP566" s="31" t="e">
        <f aca="false">INDEX(Curves!$A$12:$AZ$907,$BZ566,CW566)</f>
        <v>#N/A</v>
      </c>
      <c r="AQ566" s="31"/>
      <c r="AR566" s="31" t="e">
        <f aca="false">INDEX(Curves!$A$12:$AZ$907,$BZ566,CY566)</f>
        <v>#N/A</v>
      </c>
      <c r="AS566" s="31" t="e">
        <f aca="false">INDEX(Curves!$A$12:$AZ$907,$BZ566,CZ566)</f>
        <v>#N/A</v>
      </c>
      <c r="AT566" s="31" t="e">
        <f aca="false">INDEX(Curves!$A$12:$AZ$907,$BZ566,DA566)</f>
        <v>#N/A</v>
      </c>
      <c r="AU566" s="31"/>
      <c r="AV566" s="31" t="e">
        <f aca="false">INDEX(Curves!$A$12:$AZ$907,$BZ566,DC566)</f>
        <v>#N/A</v>
      </c>
      <c r="AW566" s="31" t="e">
        <f aca="false">INDEX(Curves!$A$12:$AZ$907,$BZ566,DD566)</f>
        <v>#N/A</v>
      </c>
      <c r="AX566" s="31" t="e">
        <f aca="false">INDEX(Curves!$A$12:$AZ$907,$BZ566,DE566)</f>
        <v>#N/A</v>
      </c>
      <c r="AY566" s="31"/>
      <c r="AZ566" s="31" t="e">
        <f aca="false">INDEX(Curves!$A$12:$AZ$907,$BZ566,DG566)</f>
        <v>#N/A</v>
      </c>
      <c r="BA566" s="31" t="e">
        <f aca="false">INDEX(Curves!$A$12:$AZ$907,$BZ566,DH566)</f>
        <v>#N/A</v>
      </c>
      <c r="BB566" s="31" t="e">
        <f aca="false">INDEX(Curves!$A$12:$AZ$907,$BZ566,DI566)</f>
        <v>#N/A</v>
      </c>
      <c r="BC566" s="31"/>
      <c r="BD566" s="31" t="e">
        <f aca="false">INDEX(Curves!$A$12:$AZ$907,$BZ566,DK566)</f>
        <v>#N/A</v>
      </c>
      <c r="BE566" s="31" t="e">
        <f aca="false">INDEX(Curves!$A$12:$AZ$907,$BZ566,DL566)</f>
        <v>#N/A</v>
      </c>
      <c r="BF566" s="31" t="e">
        <f aca="false">INDEX(Curves!$A$12:$AZ$907,$BZ566,DM566)</f>
        <v>#N/A</v>
      </c>
      <c r="BG566" s="31"/>
      <c r="BH566" s="31" t="e">
        <f aca="false">INDEX(Curves!$A$12:$AZ$907,$BZ566,DO566)</f>
        <v>#N/A</v>
      </c>
      <c r="BI566" s="31" t="e">
        <f aca="false">INDEX(Curves!$A$12:$AZ$907,$BZ566,DP566)</f>
        <v>#N/A</v>
      </c>
      <c r="BJ566" s="31" t="e">
        <f aca="false">INDEX(Curves!$A$12:$AZ$907,$BZ566,DQ566)</f>
        <v>#N/A</v>
      </c>
      <c r="BK566" s="0"/>
      <c r="BL566" s="0"/>
      <c r="BT566" s="9"/>
      <c r="BU566" s="9"/>
      <c r="BV566" s="9"/>
      <c r="BZ566" s="34" t="e">
        <f aca="false">MATCH(C566,Curves!$C$12:$C$433,0)</f>
        <v>#N/A</v>
      </c>
      <c r="CA566" s="34" t="e">
        <f aca="false">MATCH(CONCATENATE("NG ",TEXT($BM566,"mmm-yyyy")),Curves!$11:$11,0)</f>
        <v>#N/A</v>
      </c>
      <c r="CB566" s="34" t="e">
        <f aca="false">MATCH(CONCATENATE("B ",TEXT($BM566,"mmm-yyyy")),Curves!$11:$11,0)</f>
        <v>#N/A</v>
      </c>
      <c r="CC566" s="34" t="e">
        <f aca="false">MATCH(CONCATENATE("DISC ",TEXT($BM566,"mmm-yyyy")),Curves!$11:$11,0)</f>
        <v>#N/A</v>
      </c>
      <c r="CD566" s="34"/>
      <c r="CE566" s="34" t="e">
        <f aca="false">MATCH(CONCATENATE("NG ",TEXT($BN566,"mmm-yyyy")),Curves!$11:$11,0)</f>
        <v>#N/A</v>
      </c>
      <c r="CF566" s="34" t="e">
        <f aca="false">MATCH(CONCATENATE("B ",TEXT($BN566,"mmm-yyyy")),Curves!$11:$11,0)</f>
        <v>#N/A</v>
      </c>
      <c r="CG566" s="34" t="e">
        <f aca="false">MATCH(CONCATENATE("DISC ",TEXT($BN566,"mmm-yyyy")),Curves!$11:$11,0)</f>
        <v>#N/A</v>
      </c>
      <c r="CH566" s="34"/>
      <c r="CI566" s="34" t="e">
        <f aca="false">MATCH(CONCATENATE("NG ",TEXT($BO566,"mmm-yyyy")),Curves!$11:$11,0)</f>
        <v>#N/A</v>
      </c>
      <c r="CJ566" s="34" t="e">
        <f aca="false">MATCH(CONCATENATE("B ",TEXT($BO566,"mmm-yyyy")),Curves!$11:$11,0)</f>
        <v>#N/A</v>
      </c>
      <c r="CK566" s="34" t="e">
        <f aca="false">MATCH(CONCATENATE("DISC ",TEXT($BO566,"mmm-yyyy")),Curves!$11:$11,0)</f>
        <v>#N/A</v>
      </c>
      <c r="CL566" s="34"/>
      <c r="CM566" s="34" t="e">
        <f aca="false">MATCH(CONCATENATE("NG ",TEXT($BP566,"mmm-yyyy")),Curves!$11:$11,0)</f>
        <v>#N/A</v>
      </c>
      <c r="CN566" s="34" t="e">
        <f aca="false">MATCH(CONCATENATE("B ",TEXT($BP566,"mmm-yyyy")),Curves!$11:$11,0)</f>
        <v>#N/A</v>
      </c>
      <c r="CO566" s="34" t="e">
        <f aca="false">MATCH(CONCATENATE("DISC ",TEXT($BP566,"mmm-yyyy")),Curves!$11:$11,0)</f>
        <v>#N/A</v>
      </c>
      <c r="CP566" s="34"/>
      <c r="CQ566" s="34" t="e">
        <f aca="false">MATCH(CONCATENATE("NG ",TEXT($BQ566,"mmm-yyyy")),Curves!$11:$11,0)</f>
        <v>#N/A</v>
      </c>
      <c r="CR566" s="34" t="e">
        <f aca="false">MATCH(CONCATENATE("B ",TEXT($BQ566,"mmm-yyyy")),Curves!$11:$11,0)</f>
        <v>#N/A</v>
      </c>
      <c r="CS566" s="34" t="e">
        <f aca="false">MATCH(CONCATENATE("DISC ",TEXT($BQ566,"mmm-yyyy")),Curves!$11:$11,0)</f>
        <v>#N/A</v>
      </c>
      <c r="CT566" s="34"/>
      <c r="CU566" s="34" t="e">
        <f aca="false">MATCH(CONCATENATE("NG ",TEXT($BR566,"mmm-yyyy")),Curves!$11:$11,0)</f>
        <v>#N/A</v>
      </c>
      <c r="CV566" s="34" t="e">
        <f aca="false">MATCH(CONCATENATE("B ",TEXT($BR566,"mmm-yyyy")),Curves!$11:$11,0)</f>
        <v>#N/A</v>
      </c>
      <c r="CW566" s="34" t="e">
        <f aca="false">MATCH(CONCATENATE("DISC ",TEXT($BR566,"mmm-yyyy")),Curves!$11:$11,0)</f>
        <v>#N/A</v>
      </c>
      <c r="CX566" s="34"/>
      <c r="CY566" s="34" t="e">
        <f aca="false">MATCH(CONCATENATE("NG ",TEXT($BS566,"mmm-yyyy")),Curves!$11:$11,0)</f>
        <v>#N/A</v>
      </c>
      <c r="CZ566" s="34" t="e">
        <f aca="false">MATCH(CONCATENATE("B ",TEXT($BS566,"mmm-yyyy")),Curves!$11:$11,0)</f>
        <v>#N/A</v>
      </c>
      <c r="DA566" s="34" t="e">
        <f aca="false">MATCH(CONCATENATE("DISC ",TEXT($BS566,"mmm-yyyy")),Curves!$11:$11,0)</f>
        <v>#N/A</v>
      </c>
      <c r="DB566" s="34"/>
      <c r="DC566" s="34" t="e">
        <f aca="false">MATCH(CONCATENATE("NG ",TEXT($BT566,"mmm-yyyy")),Curves!$11:$11,0)</f>
        <v>#N/A</v>
      </c>
      <c r="DD566" s="34" t="e">
        <f aca="false">MATCH(CONCATENATE("B ",TEXT($BT566,"mmm-yyyy")),Curves!$11:$11,0)</f>
        <v>#N/A</v>
      </c>
      <c r="DE566" s="34" t="e">
        <f aca="false">MATCH(CONCATENATE("DISC ",TEXT($BT566,"mmm-yyyy")),Curves!$11:$11,0)</f>
        <v>#N/A</v>
      </c>
      <c r="DF566" s="34"/>
      <c r="DG566" s="34" t="e">
        <f aca="false">MATCH(CONCATENATE("NG ",TEXT($BU566,"mmm-yyyy")),Curves!$11:$11,0)</f>
        <v>#N/A</v>
      </c>
      <c r="DH566" s="34" t="e">
        <f aca="false">MATCH(CONCATENATE("B ",TEXT($BU566,"mmm-yyyy")),Curves!$11:$11,0)</f>
        <v>#N/A</v>
      </c>
      <c r="DI566" s="34" t="e">
        <f aca="false">MATCH(CONCATENATE("DISC ",TEXT($BU566,"mmm-yyyy")),Curves!$11:$11,0)</f>
        <v>#N/A</v>
      </c>
      <c r="DK566" s="34" t="e">
        <f aca="false">MATCH(CONCATENATE("NG ",TEXT($BV566,"mmm-yyyy")),Curves!$11:$11,0)</f>
        <v>#N/A</v>
      </c>
      <c r="DL566" s="34" t="e">
        <f aca="false">MATCH(CONCATENATE("B ",TEXT($BV566,"mmm-yyyy")),Curves!$11:$11,0)</f>
        <v>#N/A</v>
      </c>
      <c r="DM566" s="34" t="e">
        <f aca="false">MATCH(CONCATENATE("DISC ",TEXT($BV566,"mmm-yyyy")),Curves!$11:$11,0)</f>
        <v>#N/A</v>
      </c>
      <c r="DO566" s="34" t="e">
        <f aca="false">MATCH(CONCATENATE("NG ",TEXT($BW566,"mmm-yyyy")),Curves!$11:$11,0)</f>
        <v>#N/A</v>
      </c>
      <c r="DP566" s="34" t="e">
        <f aca="false">MATCH(CONCATENATE("B ",TEXT($BW566,"mmm-yyyy")),Curves!$11:$11,0)</f>
        <v>#N/A</v>
      </c>
      <c r="DQ566" s="34" t="e">
        <f aca="false">MATCH(CONCATENATE("DISC ",TEXT($BW566,"mmm-yyyy")),Curves!$11:$11,0)</f>
        <v>#N/A</v>
      </c>
    </row>
    <row r="567" customFormat="false" ht="12.75" hidden="false" customHeight="false" outlineLevel="0" collapsed="false">
      <c r="B567" s="26" t="str">
        <f aca="false">IF(C567&lt;&gt;"",IF(C567&gt;=(WORKDAY(EOMONTH(C567,0)+1,-2)),EOMONTH(EOMONTH(C567,0)+1,0)+1,EOMONTH(C567,0)+1),"")</f>
        <v/>
      </c>
      <c r="C567" s="53" t="str">
        <f aca="false">IF(Curves!C576&lt;&gt;"",Curves!C576,"")</f>
        <v/>
      </c>
      <c r="D567" s="9"/>
      <c r="E567" s="54" t="e">
        <f aca="false">(T567+U567)*V567</f>
        <v>#N/A</v>
      </c>
      <c r="F567" s="54" t="e">
        <f aca="false">(X567+Y567)*Z567</f>
        <v>#N/A</v>
      </c>
      <c r="G567" s="54" t="e">
        <f aca="false">(AB567+AC567)*AD567</f>
        <v>#N/A</v>
      </c>
      <c r="H567" s="54" t="e">
        <f aca="false">(AF567+AG567)*AH567</f>
        <v>#N/A</v>
      </c>
      <c r="I567" s="54" t="e">
        <f aca="false">(AJ567+AK567)*AL567</f>
        <v>#N/A</v>
      </c>
      <c r="J567" s="54" t="e">
        <f aca="false">(AN567+AO567)*AP567</f>
        <v>#N/A</v>
      </c>
      <c r="K567" s="54" t="e">
        <f aca="false">(AR567+AS567)*AT567</f>
        <v>#N/A</v>
      </c>
      <c r="L567" s="54" t="e">
        <f aca="false">(AV567+AW567)*AX567</f>
        <v>#N/A</v>
      </c>
      <c r="M567" s="54" t="e">
        <f aca="false">(AZ567+BA567)*BB567</f>
        <v>#N/A</v>
      </c>
      <c r="N567" s="54" t="e">
        <f aca="false">(BD567+BE567)*BF567</f>
        <v>#N/A</v>
      </c>
      <c r="O567" s="55" t="e">
        <f aca="false">(BH567+BI567)*BJ567</f>
        <v>#N/A</v>
      </c>
      <c r="P567" s="49" t="e">
        <f aca="false">MAX(E567:O567)</f>
        <v>#N/A</v>
      </c>
      <c r="Q567" s="49" t="e">
        <f aca="false">MIN(O567)</f>
        <v>#N/A</v>
      </c>
      <c r="R567" s="50" t="e">
        <f aca="false">P567-Q567</f>
        <v>#N/A</v>
      </c>
      <c r="T567" s="31" t="e">
        <f aca="false">INDEX(Curves!$A$12:$AZ$907,$BZ567,CA567)</f>
        <v>#N/A</v>
      </c>
      <c r="U567" s="31" t="e">
        <f aca="false">INDEX(Curves!$A$12:$AZ$907,$BZ567,CB567)</f>
        <v>#N/A</v>
      </c>
      <c r="V567" s="31" t="e">
        <f aca="false">INDEX(Curves!$A$12:$AZ$907,$BZ567,CC567)</f>
        <v>#N/A</v>
      </c>
      <c r="W567" s="31"/>
      <c r="X567" s="31" t="e">
        <f aca="false">INDEX(Curves!$A$12:$AZ$907,$BZ567,CE567)</f>
        <v>#N/A</v>
      </c>
      <c r="Y567" s="31" t="e">
        <f aca="false">INDEX(Curves!$A$12:$AZ$907,$BZ567,CF567)</f>
        <v>#N/A</v>
      </c>
      <c r="Z567" s="31" t="e">
        <f aca="false">INDEX(Curves!$A$12:$AZ$907,$BZ567,CG567)</f>
        <v>#N/A</v>
      </c>
      <c r="AA567" s="31"/>
      <c r="AB567" s="31" t="e">
        <f aca="false">INDEX(Curves!$A$12:$AZ$907,$BZ567,CI567)</f>
        <v>#N/A</v>
      </c>
      <c r="AC567" s="31" t="e">
        <f aca="false">INDEX(Curves!$A$12:$AZ$907,$BZ567,CJ567)</f>
        <v>#N/A</v>
      </c>
      <c r="AD567" s="31" t="e">
        <f aca="false">INDEX(Curves!$A$12:$AZ$907,$BZ567,CK567)</f>
        <v>#N/A</v>
      </c>
      <c r="AE567" s="31"/>
      <c r="AF567" s="31" t="e">
        <f aca="false">INDEX(Curves!$A$12:$AZ$907,$BZ567,CM567)</f>
        <v>#N/A</v>
      </c>
      <c r="AG567" s="31" t="e">
        <f aca="false">INDEX(Curves!$A$12:$AZ$907,$BZ567,CN567)</f>
        <v>#N/A</v>
      </c>
      <c r="AH567" s="31" t="e">
        <f aca="false">INDEX(Curves!$A$12:$AZ$907,$BZ567,CO567)</f>
        <v>#N/A</v>
      </c>
      <c r="AI567" s="31"/>
      <c r="AJ567" s="31" t="e">
        <f aca="false">INDEX(Curves!$A$12:$AZ$907,$BZ567,CQ567)</f>
        <v>#N/A</v>
      </c>
      <c r="AK567" s="31" t="e">
        <f aca="false">INDEX(Curves!$A$12:$AZ$907,$BZ567,CR567)</f>
        <v>#N/A</v>
      </c>
      <c r="AL567" s="31" t="e">
        <f aca="false">INDEX(Curves!$A$12:$AZ$907,$BZ567,CS567)</f>
        <v>#N/A</v>
      </c>
      <c r="AM567" s="31"/>
      <c r="AN567" s="31" t="e">
        <f aca="false">INDEX(Curves!$A$12:$AZ$907,$BZ567,CU567)</f>
        <v>#N/A</v>
      </c>
      <c r="AO567" s="31" t="e">
        <f aca="false">INDEX(Curves!$A$12:$AZ$907,$BZ567,CV567)</f>
        <v>#N/A</v>
      </c>
      <c r="AP567" s="31" t="e">
        <f aca="false">INDEX(Curves!$A$12:$AZ$907,$BZ567,CW567)</f>
        <v>#N/A</v>
      </c>
      <c r="AQ567" s="31"/>
      <c r="AR567" s="31" t="e">
        <f aca="false">INDEX(Curves!$A$12:$AZ$907,$BZ567,CY567)</f>
        <v>#N/A</v>
      </c>
      <c r="AS567" s="31" t="e">
        <f aca="false">INDEX(Curves!$A$12:$AZ$907,$BZ567,CZ567)</f>
        <v>#N/A</v>
      </c>
      <c r="AT567" s="31" t="e">
        <f aca="false">INDEX(Curves!$A$12:$AZ$907,$BZ567,DA567)</f>
        <v>#N/A</v>
      </c>
      <c r="AU567" s="31"/>
      <c r="AV567" s="31" t="e">
        <f aca="false">INDEX(Curves!$A$12:$AZ$907,$BZ567,DC567)</f>
        <v>#N/A</v>
      </c>
      <c r="AW567" s="31" t="e">
        <f aca="false">INDEX(Curves!$A$12:$AZ$907,$BZ567,DD567)</f>
        <v>#N/A</v>
      </c>
      <c r="AX567" s="31" t="e">
        <f aca="false">INDEX(Curves!$A$12:$AZ$907,$BZ567,DE567)</f>
        <v>#N/A</v>
      </c>
      <c r="AY567" s="31"/>
      <c r="AZ567" s="31" t="e">
        <f aca="false">INDEX(Curves!$A$12:$AZ$907,$BZ567,DG567)</f>
        <v>#N/A</v>
      </c>
      <c r="BA567" s="31" t="e">
        <f aca="false">INDEX(Curves!$A$12:$AZ$907,$BZ567,DH567)</f>
        <v>#N/A</v>
      </c>
      <c r="BB567" s="31" t="e">
        <f aca="false">INDEX(Curves!$A$12:$AZ$907,$BZ567,DI567)</f>
        <v>#N/A</v>
      </c>
      <c r="BC567" s="31"/>
      <c r="BD567" s="31" t="e">
        <f aca="false">INDEX(Curves!$A$12:$AZ$907,$BZ567,DK567)</f>
        <v>#N/A</v>
      </c>
      <c r="BE567" s="31" t="e">
        <f aca="false">INDEX(Curves!$A$12:$AZ$907,$BZ567,DL567)</f>
        <v>#N/A</v>
      </c>
      <c r="BF567" s="31" t="e">
        <f aca="false">INDEX(Curves!$A$12:$AZ$907,$BZ567,DM567)</f>
        <v>#N/A</v>
      </c>
      <c r="BG567" s="31"/>
      <c r="BH567" s="31" t="e">
        <f aca="false">INDEX(Curves!$A$12:$AZ$907,$BZ567,DO567)</f>
        <v>#N/A</v>
      </c>
      <c r="BI567" s="31" t="e">
        <f aca="false">INDEX(Curves!$A$12:$AZ$907,$BZ567,DP567)</f>
        <v>#N/A</v>
      </c>
      <c r="BJ567" s="31" t="e">
        <f aca="false">INDEX(Curves!$A$12:$AZ$907,$BZ567,DQ567)</f>
        <v>#N/A</v>
      </c>
      <c r="BK567" s="0"/>
      <c r="BL567" s="0"/>
      <c r="BT567" s="9"/>
      <c r="BU567" s="9"/>
      <c r="BV567" s="9"/>
      <c r="BZ567" s="34" t="e">
        <f aca="false">MATCH(C567,Curves!$C$12:$C$433,0)</f>
        <v>#N/A</v>
      </c>
      <c r="CA567" s="34" t="e">
        <f aca="false">MATCH(CONCATENATE("NG ",TEXT($BM567,"mmm-yyyy")),Curves!$11:$11,0)</f>
        <v>#N/A</v>
      </c>
      <c r="CB567" s="34" t="e">
        <f aca="false">MATCH(CONCATENATE("B ",TEXT($BM567,"mmm-yyyy")),Curves!$11:$11,0)</f>
        <v>#N/A</v>
      </c>
      <c r="CC567" s="34" t="e">
        <f aca="false">MATCH(CONCATENATE("DISC ",TEXT($BM567,"mmm-yyyy")),Curves!$11:$11,0)</f>
        <v>#N/A</v>
      </c>
      <c r="CD567" s="34"/>
      <c r="CE567" s="34" t="e">
        <f aca="false">MATCH(CONCATENATE("NG ",TEXT($BN567,"mmm-yyyy")),Curves!$11:$11,0)</f>
        <v>#N/A</v>
      </c>
      <c r="CF567" s="34" t="e">
        <f aca="false">MATCH(CONCATENATE("B ",TEXT($BN567,"mmm-yyyy")),Curves!$11:$11,0)</f>
        <v>#N/A</v>
      </c>
      <c r="CG567" s="34" t="e">
        <f aca="false">MATCH(CONCATENATE("DISC ",TEXT($BN567,"mmm-yyyy")),Curves!$11:$11,0)</f>
        <v>#N/A</v>
      </c>
      <c r="CH567" s="34"/>
      <c r="CI567" s="34" t="e">
        <f aca="false">MATCH(CONCATENATE("NG ",TEXT($BO567,"mmm-yyyy")),Curves!$11:$11,0)</f>
        <v>#N/A</v>
      </c>
      <c r="CJ567" s="34" t="e">
        <f aca="false">MATCH(CONCATENATE("B ",TEXT($BO567,"mmm-yyyy")),Curves!$11:$11,0)</f>
        <v>#N/A</v>
      </c>
      <c r="CK567" s="34" t="e">
        <f aca="false">MATCH(CONCATENATE("DISC ",TEXT($BO567,"mmm-yyyy")),Curves!$11:$11,0)</f>
        <v>#N/A</v>
      </c>
      <c r="CL567" s="34"/>
      <c r="CM567" s="34" t="e">
        <f aca="false">MATCH(CONCATENATE("NG ",TEXT($BP567,"mmm-yyyy")),Curves!$11:$11,0)</f>
        <v>#N/A</v>
      </c>
      <c r="CN567" s="34" t="e">
        <f aca="false">MATCH(CONCATENATE("B ",TEXT($BP567,"mmm-yyyy")),Curves!$11:$11,0)</f>
        <v>#N/A</v>
      </c>
      <c r="CO567" s="34" t="e">
        <f aca="false">MATCH(CONCATENATE("DISC ",TEXT($BP567,"mmm-yyyy")),Curves!$11:$11,0)</f>
        <v>#N/A</v>
      </c>
      <c r="CP567" s="34"/>
      <c r="CQ567" s="34" t="e">
        <f aca="false">MATCH(CONCATENATE("NG ",TEXT($BQ567,"mmm-yyyy")),Curves!$11:$11,0)</f>
        <v>#N/A</v>
      </c>
      <c r="CR567" s="34" t="e">
        <f aca="false">MATCH(CONCATENATE("B ",TEXT($BQ567,"mmm-yyyy")),Curves!$11:$11,0)</f>
        <v>#N/A</v>
      </c>
      <c r="CS567" s="34" t="e">
        <f aca="false">MATCH(CONCATENATE("DISC ",TEXT($BQ567,"mmm-yyyy")),Curves!$11:$11,0)</f>
        <v>#N/A</v>
      </c>
      <c r="CT567" s="34"/>
      <c r="CU567" s="34" t="e">
        <f aca="false">MATCH(CONCATENATE("NG ",TEXT($BR567,"mmm-yyyy")),Curves!$11:$11,0)</f>
        <v>#N/A</v>
      </c>
      <c r="CV567" s="34" t="e">
        <f aca="false">MATCH(CONCATENATE("B ",TEXT($BR567,"mmm-yyyy")),Curves!$11:$11,0)</f>
        <v>#N/A</v>
      </c>
      <c r="CW567" s="34" t="e">
        <f aca="false">MATCH(CONCATENATE("DISC ",TEXT($BR567,"mmm-yyyy")),Curves!$11:$11,0)</f>
        <v>#N/A</v>
      </c>
      <c r="CX567" s="34"/>
      <c r="CY567" s="34" t="e">
        <f aca="false">MATCH(CONCATENATE("NG ",TEXT($BS567,"mmm-yyyy")),Curves!$11:$11,0)</f>
        <v>#N/A</v>
      </c>
      <c r="CZ567" s="34" t="e">
        <f aca="false">MATCH(CONCATENATE("B ",TEXT($BS567,"mmm-yyyy")),Curves!$11:$11,0)</f>
        <v>#N/A</v>
      </c>
      <c r="DA567" s="34" t="e">
        <f aca="false">MATCH(CONCATENATE("DISC ",TEXT($BS567,"mmm-yyyy")),Curves!$11:$11,0)</f>
        <v>#N/A</v>
      </c>
      <c r="DB567" s="34"/>
      <c r="DC567" s="34" t="e">
        <f aca="false">MATCH(CONCATENATE("NG ",TEXT($BT567,"mmm-yyyy")),Curves!$11:$11,0)</f>
        <v>#N/A</v>
      </c>
      <c r="DD567" s="34" t="e">
        <f aca="false">MATCH(CONCATENATE("B ",TEXT($BT567,"mmm-yyyy")),Curves!$11:$11,0)</f>
        <v>#N/A</v>
      </c>
      <c r="DE567" s="34" t="e">
        <f aca="false">MATCH(CONCATENATE("DISC ",TEXT($BT567,"mmm-yyyy")),Curves!$11:$11,0)</f>
        <v>#N/A</v>
      </c>
      <c r="DF567" s="34"/>
      <c r="DG567" s="34" t="e">
        <f aca="false">MATCH(CONCATENATE("NG ",TEXT($BU567,"mmm-yyyy")),Curves!$11:$11,0)</f>
        <v>#N/A</v>
      </c>
      <c r="DH567" s="34" t="e">
        <f aca="false">MATCH(CONCATENATE("B ",TEXT($BU567,"mmm-yyyy")),Curves!$11:$11,0)</f>
        <v>#N/A</v>
      </c>
      <c r="DI567" s="34" t="e">
        <f aca="false">MATCH(CONCATENATE("DISC ",TEXT($BU567,"mmm-yyyy")),Curves!$11:$11,0)</f>
        <v>#N/A</v>
      </c>
      <c r="DK567" s="34" t="e">
        <f aca="false">MATCH(CONCATENATE("NG ",TEXT($BV567,"mmm-yyyy")),Curves!$11:$11,0)</f>
        <v>#N/A</v>
      </c>
      <c r="DL567" s="34" t="e">
        <f aca="false">MATCH(CONCATENATE("B ",TEXT($BV567,"mmm-yyyy")),Curves!$11:$11,0)</f>
        <v>#N/A</v>
      </c>
      <c r="DM567" s="34" t="e">
        <f aca="false">MATCH(CONCATENATE("DISC ",TEXT($BV567,"mmm-yyyy")),Curves!$11:$11,0)</f>
        <v>#N/A</v>
      </c>
      <c r="DO567" s="34" t="e">
        <f aca="false">MATCH(CONCATENATE("NG ",TEXT($BW567,"mmm-yyyy")),Curves!$11:$11,0)</f>
        <v>#N/A</v>
      </c>
      <c r="DP567" s="34" t="e">
        <f aca="false">MATCH(CONCATENATE("B ",TEXT($BW567,"mmm-yyyy")),Curves!$11:$11,0)</f>
        <v>#N/A</v>
      </c>
      <c r="DQ567" s="34" t="e">
        <f aca="false">MATCH(CONCATENATE("DISC ",TEXT($BW567,"mmm-yyyy")),Curves!$11:$11,0)</f>
        <v>#N/A</v>
      </c>
    </row>
    <row r="568" customFormat="false" ht="12.75" hidden="false" customHeight="false" outlineLevel="0" collapsed="false">
      <c r="B568" s="26" t="str">
        <f aca="false">IF(C568&lt;&gt;"",IF(C568&gt;=(WORKDAY(EOMONTH(C568,0)+1,-2)),EOMONTH(EOMONTH(C568,0)+1,0)+1,EOMONTH(C568,0)+1),"")</f>
        <v/>
      </c>
      <c r="C568" s="53" t="str">
        <f aca="false">IF(Curves!C577&lt;&gt;"",Curves!C577,"")</f>
        <v/>
      </c>
      <c r="D568" s="9"/>
      <c r="E568" s="54" t="e">
        <f aca="false">(T568+U568)*V568</f>
        <v>#N/A</v>
      </c>
      <c r="F568" s="54" t="e">
        <f aca="false">(X568+Y568)*Z568</f>
        <v>#N/A</v>
      </c>
      <c r="G568" s="54" t="e">
        <f aca="false">(AB568+AC568)*AD568</f>
        <v>#N/A</v>
      </c>
      <c r="H568" s="54" t="e">
        <f aca="false">(AF568+AG568)*AH568</f>
        <v>#N/A</v>
      </c>
      <c r="I568" s="54" t="e">
        <f aca="false">(AJ568+AK568)*AL568</f>
        <v>#N/A</v>
      </c>
      <c r="J568" s="54" t="e">
        <f aca="false">(AN568+AO568)*AP568</f>
        <v>#N/A</v>
      </c>
      <c r="K568" s="54" t="e">
        <f aca="false">(AR568+AS568)*AT568</f>
        <v>#N/A</v>
      </c>
      <c r="L568" s="54" t="e">
        <f aca="false">(AV568+AW568)*AX568</f>
        <v>#N/A</v>
      </c>
      <c r="M568" s="54" t="e">
        <f aca="false">(AZ568+BA568)*BB568</f>
        <v>#N/A</v>
      </c>
      <c r="N568" s="54" t="e">
        <f aca="false">(BD568+BE568)*BF568</f>
        <v>#N/A</v>
      </c>
      <c r="O568" s="55" t="e">
        <f aca="false">(BH568+BI568)*BJ568</f>
        <v>#N/A</v>
      </c>
      <c r="P568" s="49" t="e">
        <f aca="false">MAX(E568:O568)</f>
        <v>#N/A</v>
      </c>
      <c r="Q568" s="49" t="e">
        <f aca="false">MIN(O568)</f>
        <v>#N/A</v>
      </c>
      <c r="R568" s="50" t="e">
        <f aca="false">P568-Q568</f>
        <v>#N/A</v>
      </c>
      <c r="T568" s="31" t="e">
        <f aca="false">INDEX(Curves!$A$12:$AZ$907,$BZ568,CA568)</f>
        <v>#N/A</v>
      </c>
      <c r="U568" s="31" t="e">
        <f aca="false">INDEX(Curves!$A$12:$AZ$907,$BZ568,CB568)</f>
        <v>#N/A</v>
      </c>
      <c r="V568" s="31" t="e">
        <f aca="false">INDEX(Curves!$A$12:$AZ$907,$BZ568,CC568)</f>
        <v>#N/A</v>
      </c>
      <c r="W568" s="31"/>
      <c r="X568" s="31" t="e">
        <f aca="false">INDEX(Curves!$A$12:$AZ$907,$BZ568,CE568)</f>
        <v>#N/A</v>
      </c>
      <c r="Y568" s="31" t="e">
        <f aca="false">INDEX(Curves!$A$12:$AZ$907,$BZ568,CF568)</f>
        <v>#N/A</v>
      </c>
      <c r="Z568" s="31" t="e">
        <f aca="false">INDEX(Curves!$A$12:$AZ$907,$BZ568,CG568)</f>
        <v>#N/A</v>
      </c>
      <c r="AA568" s="31"/>
      <c r="AB568" s="31" t="e">
        <f aca="false">INDEX(Curves!$A$12:$AZ$907,$BZ568,CI568)</f>
        <v>#N/A</v>
      </c>
      <c r="AC568" s="31" t="e">
        <f aca="false">INDEX(Curves!$A$12:$AZ$907,$BZ568,CJ568)</f>
        <v>#N/A</v>
      </c>
      <c r="AD568" s="31" t="e">
        <f aca="false">INDEX(Curves!$A$12:$AZ$907,$BZ568,CK568)</f>
        <v>#N/A</v>
      </c>
      <c r="AE568" s="31"/>
      <c r="AF568" s="31" t="e">
        <f aca="false">INDEX(Curves!$A$12:$AZ$907,$BZ568,CM568)</f>
        <v>#N/A</v>
      </c>
      <c r="AG568" s="31" t="e">
        <f aca="false">INDEX(Curves!$A$12:$AZ$907,$BZ568,CN568)</f>
        <v>#N/A</v>
      </c>
      <c r="AH568" s="31" t="e">
        <f aca="false">INDEX(Curves!$A$12:$AZ$907,$BZ568,CO568)</f>
        <v>#N/A</v>
      </c>
      <c r="AI568" s="31"/>
      <c r="AJ568" s="31" t="e">
        <f aca="false">INDEX(Curves!$A$12:$AZ$907,$BZ568,CQ568)</f>
        <v>#N/A</v>
      </c>
      <c r="AK568" s="31" t="e">
        <f aca="false">INDEX(Curves!$A$12:$AZ$907,$BZ568,CR568)</f>
        <v>#N/A</v>
      </c>
      <c r="AL568" s="31" t="e">
        <f aca="false">INDEX(Curves!$A$12:$AZ$907,$BZ568,CS568)</f>
        <v>#N/A</v>
      </c>
      <c r="AM568" s="31"/>
      <c r="AN568" s="31" t="e">
        <f aca="false">INDEX(Curves!$A$12:$AZ$907,$BZ568,CU568)</f>
        <v>#N/A</v>
      </c>
      <c r="AO568" s="31" t="e">
        <f aca="false">INDEX(Curves!$A$12:$AZ$907,$BZ568,CV568)</f>
        <v>#N/A</v>
      </c>
      <c r="AP568" s="31" t="e">
        <f aca="false">INDEX(Curves!$A$12:$AZ$907,$BZ568,CW568)</f>
        <v>#N/A</v>
      </c>
      <c r="AQ568" s="31"/>
      <c r="AR568" s="31" t="e">
        <f aca="false">INDEX(Curves!$A$12:$AZ$907,$BZ568,CY568)</f>
        <v>#N/A</v>
      </c>
      <c r="AS568" s="31" t="e">
        <f aca="false">INDEX(Curves!$A$12:$AZ$907,$BZ568,CZ568)</f>
        <v>#N/A</v>
      </c>
      <c r="AT568" s="31" t="e">
        <f aca="false">INDEX(Curves!$A$12:$AZ$907,$BZ568,DA568)</f>
        <v>#N/A</v>
      </c>
      <c r="AU568" s="31"/>
      <c r="AV568" s="31" t="e">
        <f aca="false">INDEX(Curves!$A$12:$AZ$907,$BZ568,DC568)</f>
        <v>#N/A</v>
      </c>
      <c r="AW568" s="31" t="e">
        <f aca="false">INDEX(Curves!$A$12:$AZ$907,$BZ568,DD568)</f>
        <v>#N/A</v>
      </c>
      <c r="AX568" s="31" t="e">
        <f aca="false">INDEX(Curves!$A$12:$AZ$907,$BZ568,DE568)</f>
        <v>#N/A</v>
      </c>
      <c r="AY568" s="31"/>
      <c r="AZ568" s="31" t="e">
        <f aca="false">INDEX(Curves!$A$12:$AZ$907,$BZ568,DG568)</f>
        <v>#N/A</v>
      </c>
      <c r="BA568" s="31" t="e">
        <f aca="false">INDEX(Curves!$A$12:$AZ$907,$BZ568,DH568)</f>
        <v>#N/A</v>
      </c>
      <c r="BB568" s="31" t="e">
        <f aca="false">INDEX(Curves!$A$12:$AZ$907,$BZ568,DI568)</f>
        <v>#N/A</v>
      </c>
      <c r="BC568" s="31"/>
      <c r="BD568" s="31" t="e">
        <f aca="false">INDEX(Curves!$A$12:$AZ$907,$BZ568,DK568)</f>
        <v>#N/A</v>
      </c>
      <c r="BE568" s="31" t="e">
        <f aca="false">INDEX(Curves!$A$12:$AZ$907,$BZ568,DL568)</f>
        <v>#N/A</v>
      </c>
      <c r="BF568" s="31" t="e">
        <f aca="false">INDEX(Curves!$A$12:$AZ$907,$BZ568,DM568)</f>
        <v>#N/A</v>
      </c>
      <c r="BG568" s="31"/>
      <c r="BH568" s="31" t="e">
        <f aca="false">INDEX(Curves!$A$12:$AZ$907,$BZ568,DO568)</f>
        <v>#N/A</v>
      </c>
      <c r="BI568" s="31" t="e">
        <f aca="false">INDEX(Curves!$A$12:$AZ$907,$BZ568,DP568)</f>
        <v>#N/A</v>
      </c>
      <c r="BJ568" s="31" t="e">
        <f aca="false">INDEX(Curves!$A$12:$AZ$907,$BZ568,DQ568)</f>
        <v>#N/A</v>
      </c>
      <c r="BK568" s="0"/>
      <c r="BL568" s="0"/>
      <c r="BT568" s="9"/>
      <c r="BU568" s="9"/>
      <c r="BV568" s="9"/>
      <c r="BZ568" s="34" t="e">
        <f aca="false">MATCH(C568,Curves!$C$12:$C$433,0)</f>
        <v>#N/A</v>
      </c>
      <c r="CA568" s="34" t="e">
        <f aca="false">MATCH(CONCATENATE("NG ",TEXT($BM568,"mmm-yyyy")),Curves!$11:$11,0)</f>
        <v>#N/A</v>
      </c>
      <c r="CB568" s="34" t="e">
        <f aca="false">MATCH(CONCATENATE("B ",TEXT($BM568,"mmm-yyyy")),Curves!$11:$11,0)</f>
        <v>#N/A</v>
      </c>
      <c r="CC568" s="34" t="e">
        <f aca="false">MATCH(CONCATENATE("DISC ",TEXT($BM568,"mmm-yyyy")),Curves!$11:$11,0)</f>
        <v>#N/A</v>
      </c>
      <c r="CD568" s="34"/>
      <c r="CE568" s="34" t="e">
        <f aca="false">MATCH(CONCATENATE("NG ",TEXT($BN568,"mmm-yyyy")),Curves!$11:$11,0)</f>
        <v>#N/A</v>
      </c>
      <c r="CF568" s="34" t="e">
        <f aca="false">MATCH(CONCATENATE("B ",TEXT($BN568,"mmm-yyyy")),Curves!$11:$11,0)</f>
        <v>#N/A</v>
      </c>
      <c r="CG568" s="34" t="e">
        <f aca="false">MATCH(CONCATENATE("DISC ",TEXT($BN568,"mmm-yyyy")),Curves!$11:$11,0)</f>
        <v>#N/A</v>
      </c>
      <c r="CH568" s="34"/>
      <c r="CI568" s="34" t="e">
        <f aca="false">MATCH(CONCATENATE("NG ",TEXT($BO568,"mmm-yyyy")),Curves!$11:$11,0)</f>
        <v>#N/A</v>
      </c>
      <c r="CJ568" s="34" t="e">
        <f aca="false">MATCH(CONCATENATE("B ",TEXT($BO568,"mmm-yyyy")),Curves!$11:$11,0)</f>
        <v>#N/A</v>
      </c>
      <c r="CK568" s="34" t="e">
        <f aca="false">MATCH(CONCATENATE("DISC ",TEXT($BO568,"mmm-yyyy")),Curves!$11:$11,0)</f>
        <v>#N/A</v>
      </c>
      <c r="CL568" s="34"/>
      <c r="CM568" s="34" t="e">
        <f aca="false">MATCH(CONCATENATE("NG ",TEXT($BP568,"mmm-yyyy")),Curves!$11:$11,0)</f>
        <v>#N/A</v>
      </c>
      <c r="CN568" s="34" t="e">
        <f aca="false">MATCH(CONCATENATE("B ",TEXT($BP568,"mmm-yyyy")),Curves!$11:$11,0)</f>
        <v>#N/A</v>
      </c>
      <c r="CO568" s="34" t="e">
        <f aca="false">MATCH(CONCATENATE("DISC ",TEXT($BP568,"mmm-yyyy")),Curves!$11:$11,0)</f>
        <v>#N/A</v>
      </c>
      <c r="CP568" s="34"/>
      <c r="CQ568" s="34" t="e">
        <f aca="false">MATCH(CONCATENATE("NG ",TEXT($BQ568,"mmm-yyyy")),Curves!$11:$11,0)</f>
        <v>#N/A</v>
      </c>
      <c r="CR568" s="34" t="e">
        <f aca="false">MATCH(CONCATENATE("B ",TEXT($BQ568,"mmm-yyyy")),Curves!$11:$11,0)</f>
        <v>#N/A</v>
      </c>
      <c r="CS568" s="34" t="e">
        <f aca="false">MATCH(CONCATENATE("DISC ",TEXT($BQ568,"mmm-yyyy")),Curves!$11:$11,0)</f>
        <v>#N/A</v>
      </c>
      <c r="CT568" s="34"/>
      <c r="CU568" s="34" t="e">
        <f aca="false">MATCH(CONCATENATE("NG ",TEXT($BR568,"mmm-yyyy")),Curves!$11:$11,0)</f>
        <v>#N/A</v>
      </c>
      <c r="CV568" s="34" t="e">
        <f aca="false">MATCH(CONCATENATE("B ",TEXT($BR568,"mmm-yyyy")),Curves!$11:$11,0)</f>
        <v>#N/A</v>
      </c>
      <c r="CW568" s="34" t="e">
        <f aca="false">MATCH(CONCATENATE("DISC ",TEXT($BR568,"mmm-yyyy")),Curves!$11:$11,0)</f>
        <v>#N/A</v>
      </c>
      <c r="CX568" s="34"/>
      <c r="CY568" s="34" t="e">
        <f aca="false">MATCH(CONCATENATE("NG ",TEXT($BS568,"mmm-yyyy")),Curves!$11:$11,0)</f>
        <v>#N/A</v>
      </c>
      <c r="CZ568" s="34" t="e">
        <f aca="false">MATCH(CONCATENATE("B ",TEXT($BS568,"mmm-yyyy")),Curves!$11:$11,0)</f>
        <v>#N/A</v>
      </c>
      <c r="DA568" s="34" t="e">
        <f aca="false">MATCH(CONCATENATE("DISC ",TEXT($BS568,"mmm-yyyy")),Curves!$11:$11,0)</f>
        <v>#N/A</v>
      </c>
      <c r="DB568" s="34"/>
      <c r="DC568" s="34" t="e">
        <f aca="false">MATCH(CONCATENATE("NG ",TEXT($BT568,"mmm-yyyy")),Curves!$11:$11,0)</f>
        <v>#N/A</v>
      </c>
      <c r="DD568" s="34" t="e">
        <f aca="false">MATCH(CONCATENATE("B ",TEXT($BT568,"mmm-yyyy")),Curves!$11:$11,0)</f>
        <v>#N/A</v>
      </c>
      <c r="DE568" s="34" t="e">
        <f aca="false">MATCH(CONCATENATE("DISC ",TEXT($BT568,"mmm-yyyy")),Curves!$11:$11,0)</f>
        <v>#N/A</v>
      </c>
      <c r="DF568" s="34"/>
      <c r="DG568" s="34" t="e">
        <f aca="false">MATCH(CONCATENATE("NG ",TEXT($BU568,"mmm-yyyy")),Curves!$11:$11,0)</f>
        <v>#N/A</v>
      </c>
      <c r="DH568" s="34" t="e">
        <f aca="false">MATCH(CONCATENATE("B ",TEXT($BU568,"mmm-yyyy")),Curves!$11:$11,0)</f>
        <v>#N/A</v>
      </c>
      <c r="DI568" s="34" t="e">
        <f aca="false">MATCH(CONCATENATE("DISC ",TEXT($BU568,"mmm-yyyy")),Curves!$11:$11,0)</f>
        <v>#N/A</v>
      </c>
      <c r="DK568" s="34" t="e">
        <f aca="false">MATCH(CONCATENATE("NG ",TEXT($BV568,"mmm-yyyy")),Curves!$11:$11,0)</f>
        <v>#N/A</v>
      </c>
      <c r="DL568" s="34" t="e">
        <f aca="false">MATCH(CONCATENATE("B ",TEXT($BV568,"mmm-yyyy")),Curves!$11:$11,0)</f>
        <v>#N/A</v>
      </c>
      <c r="DM568" s="34" t="e">
        <f aca="false">MATCH(CONCATENATE("DISC ",TEXT($BV568,"mmm-yyyy")),Curves!$11:$11,0)</f>
        <v>#N/A</v>
      </c>
      <c r="DO568" s="34" t="e">
        <f aca="false">MATCH(CONCATENATE("NG ",TEXT($BW568,"mmm-yyyy")),Curves!$11:$11,0)</f>
        <v>#N/A</v>
      </c>
      <c r="DP568" s="34" t="e">
        <f aca="false">MATCH(CONCATENATE("B ",TEXT($BW568,"mmm-yyyy")),Curves!$11:$11,0)</f>
        <v>#N/A</v>
      </c>
      <c r="DQ568" s="34" t="e">
        <f aca="false">MATCH(CONCATENATE("DISC ",TEXT($BW568,"mmm-yyyy")),Curves!$11:$11,0)</f>
        <v>#N/A</v>
      </c>
    </row>
    <row r="569" customFormat="false" ht="12.75" hidden="false" customHeight="false" outlineLevel="0" collapsed="false">
      <c r="B569" s="26" t="str">
        <f aca="false">IF(C569&lt;&gt;"",IF(C569&gt;=(WORKDAY(EOMONTH(C569,0)+1,-2)),EOMONTH(EOMONTH(C569,0)+1,0)+1,EOMONTH(C569,0)+1),"")</f>
        <v/>
      </c>
      <c r="C569" s="53" t="str">
        <f aca="false">IF(Curves!C578&lt;&gt;"",Curves!C578,"")</f>
        <v/>
      </c>
      <c r="D569" s="9"/>
      <c r="E569" s="54" t="e">
        <f aca="false">(T569+U569)*V569</f>
        <v>#N/A</v>
      </c>
      <c r="F569" s="54" t="e">
        <f aca="false">(X569+Y569)*Z569</f>
        <v>#N/A</v>
      </c>
      <c r="G569" s="54" t="e">
        <f aca="false">(AB569+AC569)*AD569</f>
        <v>#N/A</v>
      </c>
      <c r="H569" s="54" t="e">
        <f aca="false">(AF569+AG569)*AH569</f>
        <v>#N/A</v>
      </c>
      <c r="I569" s="54" t="e">
        <f aca="false">(AJ569+AK569)*AL569</f>
        <v>#N/A</v>
      </c>
      <c r="J569" s="54" t="e">
        <f aca="false">(AN569+AO569)*AP569</f>
        <v>#N/A</v>
      </c>
      <c r="K569" s="54" t="e">
        <f aca="false">(AR569+AS569)*AT569</f>
        <v>#N/A</v>
      </c>
      <c r="L569" s="54" t="e">
        <f aca="false">(AV569+AW569)*AX569</f>
        <v>#N/A</v>
      </c>
      <c r="M569" s="54" t="e">
        <f aca="false">(AZ569+BA569)*BB569</f>
        <v>#N/A</v>
      </c>
      <c r="N569" s="54" t="e">
        <f aca="false">(BD569+BE569)*BF569</f>
        <v>#N/A</v>
      </c>
      <c r="O569" s="55" t="e">
        <f aca="false">(BH569+BI569)*BJ569</f>
        <v>#N/A</v>
      </c>
      <c r="P569" s="49" t="e">
        <f aca="false">MAX(E569:O569)</f>
        <v>#N/A</v>
      </c>
      <c r="Q569" s="49" t="e">
        <f aca="false">MIN(O569)</f>
        <v>#N/A</v>
      </c>
      <c r="R569" s="50" t="e">
        <f aca="false">P569-Q569</f>
        <v>#N/A</v>
      </c>
      <c r="T569" s="31" t="e">
        <f aca="false">INDEX(Curves!$A$12:$AZ$907,$BZ569,CA569)</f>
        <v>#N/A</v>
      </c>
      <c r="U569" s="31" t="e">
        <f aca="false">INDEX(Curves!$A$12:$AZ$907,$BZ569,CB569)</f>
        <v>#N/A</v>
      </c>
      <c r="V569" s="31" t="e">
        <f aca="false">INDEX(Curves!$A$12:$AZ$907,$BZ569,CC569)</f>
        <v>#N/A</v>
      </c>
      <c r="W569" s="31"/>
      <c r="X569" s="31" t="e">
        <f aca="false">INDEX(Curves!$A$12:$AZ$907,$BZ569,CE569)</f>
        <v>#N/A</v>
      </c>
      <c r="Y569" s="31" t="e">
        <f aca="false">INDEX(Curves!$A$12:$AZ$907,$BZ569,CF569)</f>
        <v>#N/A</v>
      </c>
      <c r="Z569" s="31" t="e">
        <f aca="false">INDEX(Curves!$A$12:$AZ$907,$BZ569,CG569)</f>
        <v>#N/A</v>
      </c>
      <c r="AA569" s="31"/>
      <c r="AB569" s="31" t="e">
        <f aca="false">INDEX(Curves!$A$12:$AZ$907,$BZ569,CI569)</f>
        <v>#N/A</v>
      </c>
      <c r="AC569" s="31" t="e">
        <f aca="false">INDEX(Curves!$A$12:$AZ$907,$BZ569,CJ569)</f>
        <v>#N/A</v>
      </c>
      <c r="AD569" s="31" t="e">
        <f aca="false">INDEX(Curves!$A$12:$AZ$907,$BZ569,CK569)</f>
        <v>#N/A</v>
      </c>
      <c r="AE569" s="31"/>
      <c r="AF569" s="31" t="e">
        <f aca="false">INDEX(Curves!$A$12:$AZ$907,$BZ569,CM569)</f>
        <v>#N/A</v>
      </c>
      <c r="AG569" s="31" t="e">
        <f aca="false">INDEX(Curves!$A$12:$AZ$907,$BZ569,CN569)</f>
        <v>#N/A</v>
      </c>
      <c r="AH569" s="31" t="e">
        <f aca="false">INDEX(Curves!$A$12:$AZ$907,$BZ569,CO569)</f>
        <v>#N/A</v>
      </c>
      <c r="AI569" s="31"/>
      <c r="AJ569" s="31" t="e">
        <f aca="false">INDEX(Curves!$A$12:$AZ$907,$BZ569,CQ569)</f>
        <v>#N/A</v>
      </c>
      <c r="AK569" s="31" t="e">
        <f aca="false">INDEX(Curves!$A$12:$AZ$907,$BZ569,CR569)</f>
        <v>#N/A</v>
      </c>
      <c r="AL569" s="31" t="e">
        <f aca="false">INDEX(Curves!$A$12:$AZ$907,$BZ569,CS569)</f>
        <v>#N/A</v>
      </c>
      <c r="AM569" s="31"/>
      <c r="AN569" s="31" t="e">
        <f aca="false">INDEX(Curves!$A$12:$AZ$907,$BZ569,CU569)</f>
        <v>#N/A</v>
      </c>
      <c r="AO569" s="31" t="e">
        <f aca="false">INDEX(Curves!$A$12:$AZ$907,$BZ569,CV569)</f>
        <v>#N/A</v>
      </c>
      <c r="AP569" s="31" t="e">
        <f aca="false">INDEX(Curves!$A$12:$AZ$907,$BZ569,CW569)</f>
        <v>#N/A</v>
      </c>
      <c r="AQ569" s="31"/>
      <c r="AR569" s="31" t="e">
        <f aca="false">INDEX(Curves!$A$12:$AZ$907,$BZ569,CY569)</f>
        <v>#N/A</v>
      </c>
      <c r="AS569" s="31" t="e">
        <f aca="false">INDEX(Curves!$A$12:$AZ$907,$BZ569,CZ569)</f>
        <v>#N/A</v>
      </c>
      <c r="AT569" s="31" t="e">
        <f aca="false">INDEX(Curves!$A$12:$AZ$907,$BZ569,DA569)</f>
        <v>#N/A</v>
      </c>
      <c r="AU569" s="31"/>
      <c r="AV569" s="31" t="e">
        <f aca="false">INDEX(Curves!$A$12:$AZ$907,$BZ569,DC569)</f>
        <v>#N/A</v>
      </c>
      <c r="AW569" s="31" t="e">
        <f aca="false">INDEX(Curves!$A$12:$AZ$907,$BZ569,DD569)</f>
        <v>#N/A</v>
      </c>
      <c r="AX569" s="31" t="e">
        <f aca="false">INDEX(Curves!$A$12:$AZ$907,$BZ569,DE569)</f>
        <v>#N/A</v>
      </c>
      <c r="AY569" s="31"/>
      <c r="AZ569" s="31" t="e">
        <f aca="false">INDEX(Curves!$A$12:$AZ$907,$BZ569,DG569)</f>
        <v>#N/A</v>
      </c>
      <c r="BA569" s="31" t="e">
        <f aca="false">INDEX(Curves!$A$12:$AZ$907,$BZ569,DH569)</f>
        <v>#N/A</v>
      </c>
      <c r="BB569" s="31" t="e">
        <f aca="false">INDEX(Curves!$A$12:$AZ$907,$BZ569,DI569)</f>
        <v>#N/A</v>
      </c>
      <c r="BC569" s="31"/>
      <c r="BD569" s="31" t="e">
        <f aca="false">INDEX(Curves!$A$12:$AZ$907,$BZ569,DK569)</f>
        <v>#N/A</v>
      </c>
      <c r="BE569" s="31" t="e">
        <f aca="false">INDEX(Curves!$A$12:$AZ$907,$BZ569,DL569)</f>
        <v>#N/A</v>
      </c>
      <c r="BF569" s="31" t="e">
        <f aca="false">INDEX(Curves!$A$12:$AZ$907,$BZ569,DM569)</f>
        <v>#N/A</v>
      </c>
      <c r="BG569" s="31"/>
      <c r="BH569" s="31" t="e">
        <f aca="false">INDEX(Curves!$A$12:$AZ$907,$BZ569,DO569)</f>
        <v>#N/A</v>
      </c>
      <c r="BI569" s="31" t="e">
        <f aca="false">INDEX(Curves!$A$12:$AZ$907,$BZ569,DP569)</f>
        <v>#N/A</v>
      </c>
      <c r="BJ569" s="31" t="e">
        <f aca="false">INDEX(Curves!$A$12:$AZ$907,$BZ569,DQ569)</f>
        <v>#N/A</v>
      </c>
      <c r="BK569" s="0"/>
      <c r="BL569" s="0"/>
      <c r="BT569" s="9"/>
      <c r="BU569" s="9"/>
      <c r="BV569" s="9"/>
      <c r="BZ569" s="34" t="e">
        <f aca="false">MATCH(C569,Curves!$C$12:$C$433,0)</f>
        <v>#N/A</v>
      </c>
      <c r="CA569" s="34" t="e">
        <f aca="false">MATCH(CONCATENATE("NG ",TEXT($BM569,"mmm-yyyy")),Curves!$11:$11,0)</f>
        <v>#N/A</v>
      </c>
      <c r="CB569" s="34" t="e">
        <f aca="false">MATCH(CONCATENATE("B ",TEXT($BM569,"mmm-yyyy")),Curves!$11:$11,0)</f>
        <v>#N/A</v>
      </c>
      <c r="CC569" s="34" t="e">
        <f aca="false">MATCH(CONCATENATE("DISC ",TEXT($BM569,"mmm-yyyy")),Curves!$11:$11,0)</f>
        <v>#N/A</v>
      </c>
      <c r="CD569" s="34"/>
      <c r="CE569" s="34" t="e">
        <f aca="false">MATCH(CONCATENATE("NG ",TEXT($BN569,"mmm-yyyy")),Curves!$11:$11,0)</f>
        <v>#N/A</v>
      </c>
      <c r="CF569" s="34" t="e">
        <f aca="false">MATCH(CONCATENATE("B ",TEXT($BN569,"mmm-yyyy")),Curves!$11:$11,0)</f>
        <v>#N/A</v>
      </c>
      <c r="CG569" s="34" t="e">
        <f aca="false">MATCH(CONCATENATE("DISC ",TEXT($BN569,"mmm-yyyy")),Curves!$11:$11,0)</f>
        <v>#N/A</v>
      </c>
      <c r="CH569" s="34"/>
      <c r="CI569" s="34" t="e">
        <f aca="false">MATCH(CONCATENATE("NG ",TEXT($BO569,"mmm-yyyy")),Curves!$11:$11,0)</f>
        <v>#N/A</v>
      </c>
      <c r="CJ569" s="34" t="e">
        <f aca="false">MATCH(CONCATENATE("B ",TEXT($BO569,"mmm-yyyy")),Curves!$11:$11,0)</f>
        <v>#N/A</v>
      </c>
      <c r="CK569" s="34" t="e">
        <f aca="false">MATCH(CONCATENATE("DISC ",TEXT($BO569,"mmm-yyyy")),Curves!$11:$11,0)</f>
        <v>#N/A</v>
      </c>
      <c r="CL569" s="34"/>
      <c r="CM569" s="34" t="e">
        <f aca="false">MATCH(CONCATENATE("NG ",TEXT($BP569,"mmm-yyyy")),Curves!$11:$11,0)</f>
        <v>#N/A</v>
      </c>
      <c r="CN569" s="34" t="e">
        <f aca="false">MATCH(CONCATENATE("B ",TEXT($BP569,"mmm-yyyy")),Curves!$11:$11,0)</f>
        <v>#N/A</v>
      </c>
      <c r="CO569" s="34" t="e">
        <f aca="false">MATCH(CONCATENATE("DISC ",TEXT($BP569,"mmm-yyyy")),Curves!$11:$11,0)</f>
        <v>#N/A</v>
      </c>
      <c r="CP569" s="34"/>
      <c r="CQ569" s="34" t="e">
        <f aca="false">MATCH(CONCATENATE("NG ",TEXT($BQ569,"mmm-yyyy")),Curves!$11:$11,0)</f>
        <v>#N/A</v>
      </c>
      <c r="CR569" s="34" t="e">
        <f aca="false">MATCH(CONCATENATE("B ",TEXT($BQ569,"mmm-yyyy")),Curves!$11:$11,0)</f>
        <v>#N/A</v>
      </c>
      <c r="CS569" s="34" t="e">
        <f aca="false">MATCH(CONCATENATE("DISC ",TEXT($BQ569,"mmm-yyyy")),Curves!$11:$11,0)</f>
        <v>#N/A</v>
      </c>
      <c r="CT569" s="34"/>
      <c r="CU569" s="34" t="e">
        <f aca="false">MATCH(CONCATENATE("NG ",TEXT($BR569,"mmm-yyyy")),Curves!$11:$11,0)</f>
        <v>#N/A</v>
      </c>
      <c r="CV569" s="34" t="e">
        <f aca="false">MATCH(CONCATENATE("B ",TEXT($BR569,"mmm-yyyy")),Curves!$11:$11,0)</f>
        <v>#N/A</v>
      </c>
      <c r="CW569" s="34" t="e">
        <f aca="false">MATCH(CONCATENATE("DISC ",TEXT($BR569,"mmm-yyyy")),Curves!$11:$11,0)</f>
        <v>#N/A</v>
      </c>
      <c r="CX569" s="34"/>
      <c r="CY569" s="34" t="e">
        <f aca="false">MATCH(CONCATENATE("NG ",TEXT($BS569,"mmm-yyyy")),Curves!$11:$11,0)</f>
        <v>#N/A</v>
      </c>
      <c r="CZ569" s="34" t="e">
        <f aca="false">MATCH(CONCATENATE("B ",TEXT($BS569,"mmm-yyyy")),Curves!$11:$11,0)</f>
        <v>#N/A</v>
      </c>
      <c r="DA569" s="34" t="e">
        <f aca="false">MATCH(CONCATENATE("DISC ",TEXT($BS569,"mmm-yyyy")),Curves!$11:$11,0)</f>
        <v>#N/A</v>
      </c>
      <c r="DB569" s="34"/>
      <c r="DC569" s="34" t="e">
        <f aca="false">MATCH(CONCATENATE("NG ",TEXT($BT569,"mmm-yyyy")),Curves!$11:$11,0)</f>
        <v>#N/A</v>
      </c>
      <c r="DD569" s="34" t="e">
        <f aca="false">MATCH(CONCATENATE("B ",TEXT($BT569,"mmm-yyyy")),Curves!$11:$11,0)</f>
        <v>#N/A</v>
      </c>
      <c r="DE569" s="34" t="e">
        <f aca="false">MATCH(CONCATENATE("DISC ",TEXT($BT569,"mmm-yyyy")),Curves!$11:$11,0)</f>
        <v>#N/A</v>
      </c>
      <c r="DF569" s="34"/>
      <c r="DG569" s="34" t="e">
        <f aca="false">MATCH(CONCATENATE("NG ",TEXT($BU569,"mmm-yyyy")),Curves!$11:$11,0)</f>
        <v>#N/A</v>
      </c>
      <c r="DH569" s="34" t="e">
        <f aca="false">MATCH(CONCATENATE("B ",TEXT($BU569,"mmm-yyyy")),Curves!$11:$11,0)</f>
        <v>#N/A</v>
      </c>
      <c r="DI569" s="34" t="e">
        <f aca="false">MATCH(CONCATENATE("DISC ",TEXT($BU569,"mmm-yyyy")),Curves!$11:$11,0)</f>
        <v>#N/A</v>
      </c>
      <c r="DK569" s="34" t="e">
        <f aca="false">MATCH(CONCATENATE("NG ",TEXT($BV569,"mmm-yyyy")),Curves!$11:$11,0)</f>
        <v>#N/A</v>
      </c>
      <c r="DL569" s="34" t="e">
        <f aca="false">MATCH(CONCATENATE("B ",TEXT($BV569,"mmm-yyyy")),Curves!$11:$11,0)</f>
        <v>#N/A</v>
      </c>
      <c r="DM569" s="34" t="e">
        <f aca="false">MATCH(CONCATENATE("DISC ",TEXT($BV569,"mmm-yyyy")),Curves!$11:$11,0)</f>
        <v>#N/A</v>
      </c>
      <c r="DO569" s="34" t="e">
        <f aca="false">MATCH(CONCATENATE("NG ",TEXT($BW569,"mmm-yyyy")),Curves!$11:$11,0)</f>
        <v>#N/A</v>
      </c>
      <c r="DP569" s="34" t="e">
        <f aca="false">MATCH(CONCATENATE("B ",TEXT($BW569,"mmm-yyyy")),Curves!$11:$11,0)</f>
        <v>#N/A</v>
      </c>
      <c r="DQ569" s="34" t="e">
        <f aca="false">MATCH(CONCATENATE("DISC ",TEXT($BW569,"mmm-yyyy")),Curves!$11:$11,0)</f>
        <v>#N/A</v>
      </c>
    </row>
    <row r="570" customFormat="false" ht="12.75" hidden="false" customHeight="false" outlineLevel="0" collapsed="false">
      <c r="B570" s="26" t="str">
        <f aca="false">IF(C570&lt;&gt;"",IF(C570&gt;=(WORKDAY(EOMONTH(C570,0)+1,-2)),EOMONTH(EOMONTH(C570,0)+1,0)+1,EOMONTH(C570,0)+1),"")</f>
        <v/>
      </c>
      <c r="C570" s="53" t="str">
        <f aca="false">IF(Curves!C579&lt;&gt;"",Curves!C579,"")</f>
        <v/>
      </c>
      <c r="D570" s="9"/>
      <c r="E570" s="54" t="e">
        <f aca="false">(T570+U570)*V570</f>
        <v>#N/A</v>
      </c>
      <c r="F570" s="54" t="e">
        <f aca="false">(X570+Y570)*Z570</f>
        <v>#N/A</v>
      </c>
      <c r="G570" s="54" t="e">
        <f aca="false">(AB570+AC570)*AD570</f>
        <v>#N/A</v>
      </c>
      <c r="H570" s="54" t="e">
        <f aca="false">(AF570+AG570)*AH570</f>
        <v>#N/A</v>
      </c>
      <c r="I570" s="54" t="e">
        <f aca="false">(AJ570+AK570)*AL570</f>
        <v>#N/A</v>
      </c>
      <c r="J570" s="54" t="e">
        <f aca="false">(AN570+AO570)*AP570</f>
        <v>#N/A</v>
      </c>
      <c r="K570" s="54" t="e">
        <f aca="false">(AR570+AS570)*AT570</f>
        <v>#N/A</v>
      </c>
      <c r="L570" s="54" t="e">
        <f aca="false">(AV570+AW570)*AX570</f>
        <v>#N/A</v>
      </c>
      <c r="M570" s="54" t="e">
        <f aca="false">(AZ570+BA570)*BB570</f>
        <v>#N/A</v>
      </c>
      <c r="N570" s="54" t="e">
        <f aca="false">(BD570+BE570)*BF570</f>
        <v>#N/A</v>
      </c>
      <c r="O570" s="55" t="e">
        <f aca="false">(BH570+BI570)*BJ570</f>
        <v>#N/A</v>
      </c>
      <c r="P570" s="49" t="e">
        <f aca="false">MAX(E570:O570)</f>
        <v>#N/A</v>
      </c>
      <c r="Q570" s="49" t="e">
        <f aca="false">MIN(O570)</f>
        <v>#N/A</v>
      </c>
      <c r="R570" s="50" t="e">
        <f aca="false">P570-Q570</f>
        <v>#N/A</v>
      </c>
      <c r="T570" s="31" t="e">
        <f aca="false">INDEX(Curves!$A$12:$AZ$907,$BZ570,CA570)</f>
        <v>#N/A</v>
      </c>
      <c r="U570" s="31" t="e">
        <f aca="false">INDEX(Curves!$A$12:$AZ$907,$BZ570,CB570)</f>
        <v>#N/A</v>
      </c>
      <c r="V570" s="31" t="e">
        <f aca="false">INDEX(Curves!$A$12:$AZ$907,$BZ570,CC570)</f>
        <v>#N/A</v>
      </c>
      <c r="W570" s="31"/>
      <c r="X570" s="31" t="e">
        <f aca="false">INDEX(Curves!$A$12:$AZ$907,$BZ570,CE570)</f>
        <v>#N/A</v>
      </c>
      <c r="Y570" s="31" t="e">
        <f aca="false">INDEX(Curves!$A$12:$AZ$907,$BZ570,CF570)</f>
        <v>#N/A</v>
      </c>
      <c r="Z570" s="31" t="e">
        <f aca="false">INDEX(Curves!$A$12:$AZ$907,$BZ570,CG570)</f>
        <v>#N/A</v>
      </c>
      <c r="AA570" s="31"/>
      <c r="AB570" s="31" t="e">
        <f aca="false">INDEX(Curves!$A$12:$AZ$907,$BZ570,CI570)</f>
        <v>#N/A</v>
      </c>
      <c r="AC570" s="31" t="e">
        <f aca="false">INDEX(Curves!$A$12:$AZ$907,$BZ570,CJ570)</f>
        <v>#N/A</v>
      </c>
      <c r="AD570" s="31" t="e">
        <f aca="false">INDEX(Curves!$A$12:$AZ$907,$BZ570,CK570)</f>
        <v>#N/A</v>
      </c>
      <c r="AE570" s="31"/>
      <c r="AF570" s="31" t="e">
        <f aca="false">INDEX(Curves!$A$12:$AZ$907,$BZ570,CM570)</f>
        <v>#N/A</v>
      </c>
      <c r="AG570" s="31" t="e">
        <f aca="false">INDEX(Curves!$A$12:$AZ$907,$BZ570,CN570)</f>
        <v>#N/A</v>
      </c>
      <c r="AH570" s="31" t="e">
        <f aca="false">INDEX(Curves!$A$12:$AZ$907,$BZ570,CO570)</f>
        <v>#N/A</v>
      </c>
      <c r="AI570" s="31"/>
      <c r="AJ570" s="31" t="e">
        <f aca="false">INDEX(Curves!$A$12:$AZ$907,$BZ570,CQ570)</f>
        <v>#N/A</v>
      </c>
      <c r="AK570" s="31" t="e">
        <f aca="false">INDEX(Curves!$A$12:$AZ$907,$BZ570,CR570)</f>
        <v>#N/A</v>
      </c>
      <c r="AL570" s="31" t="e">
        <f aca="false">INDEX(Curves!$A$12:$AZ$907,$BZ570,CS570)</f>
        <v>#N/A</v>
      </c>
      <c r="AM570" s="31"/>
      <c r="AN570" s="31" t="e">
        <f aca="false">INDEX(Curves!$A$12:$AZ$907,$BZ570,CU570)</f>
        <v>#N/A</v>
      </c>
      <c r="AO570" s="31" t="e">
        <f aca="false">INDEX(Curves!$A$12:$AZ$907,$BZ570,CV570)</f>
        <v>#N/A</v>
      </c>
      <c r="AP570" s="31" t="e">
        <f aca="false">INDEX(Curves!$A$12:$AZ$907,$BZ570,CW570)</f>
        <v>#N/A</v>
      </c>
      <c r="AQ570" s="31"/>
      <c r="AR570" s="31" t="e">
        <f aca="false">INDEX(Curves!$A$12:$AZ$907,$BZ570,CY570)</f>
        <v>#N/A</v>
      </c>
      <c r="AS570" s="31" t="e">
        <f aca="false">INDEX(Curves!$A$12:$AZ$907,$BZ570,CZ570)</f>
        <v>#N/A</v>
      </c>
      <c r="AT570" s="31" t="e">
        <f aca="false">INDEX(Curves!$A$12:$AZ$907,$BZ570,DA570)</f>
        <v>#N/A</v>
      </c>
      <c r="AU570" s="31"/>
      <c r="AV570" s="31" t="e">
        <f aca="false">INDEX(Curves!$A$12:$AZ$907,$BZ570,DC570)</f>
        <v>#N/A</v>
      </c>
      <c r="AW570" s="31" t="e">
        <f aca="false">INDEX(Curves!$A$12:$AZ$907,$BZ570,DD570)</f>
        <v>#N/A</v>
      </c>
      <c r="AX570" s="31" t="e">
        <f aca="false">INDEX(Curves!$A$12:$AZ$907,$BZ570,DE570)</f>
        <v>#N/A</v>
      </c>
      <c r="AY570" s="31"/>
      <c r="AZ570" s="31" t="e">
        <f aca="false">INDEX(Curves!$A$12:$AZ$907,$BZ570,DG570)</f>
        <v>#N/A</v>
      </c>
      <c r="BA570" s="31" t="e">
        <f aca="false">INDEX(Curves!$A$12:$AZ$907,$BZ570,DH570)</f>
        <v>#N/A</v>
      </c>
      <c r="BB570" s="31" t="e">
        <f aca="false">INDEX(Curves!$A$12:$AZ$907,$BZ570,DI570)</f>
        <v>#N/A</v>
      </c>
      <c r="BC570" s="31"/>
      <c r="BD570" s="31" t="e">
        <f aca="false">INDEX(Curves!$A$12:$AZ$907,$BZ570,DK570)</f>
        <v>#N/A</v>
      </c>
      <c r="BE570" s="31" t="e">
        <f aca="false">INDEX(Curves!$A$12:$AZ$907,$BZ570,DL570)</f>
        <v>#N/A</v>
      </c>
      <c r="BF570" s="31" t="e">
        <f aca="false">INDEX(Curves!$A$12:$AZ$907,$BZ570,DM570)</f>
        <v>#N/A</v>
      </c>
      <c r="BG570" s="31"/>
      <c r="BH570" s="31" t="e">
        <f aca="false">INDEX(Curves!$A$12:$AZ$907,$BZ570,DO570)</f>
        <v>#N/A</v>
      </c>
      <c r="BI570" s="31" t="e">
        <f aca="false">INDEX(Curves!$A$12:$AZ$907,$BZ570,DP570)</f>
        <v>#N/A</v>
      </c>
      <c r="BJ570" s="31" t="e">
        <f aca="false">INDEX(Curves!$A$12:$AZ$907,$BZ570,DQ570)</f>
        <v>#N/A</v>
      </c>
      <c r="BK570" s="0"/>
      <c r="BL570" s="0"/>
      <c r="BT570" s="9"/>
      <c r="BU570" s="9"/>
      <c r="BV570" s="9"/>
      <c r="BZ570" s="34" t="e">
        <f aca="false">MATCH(C570,Curves!$C$12:$C$433,0)</f>
        <v>#N/A</v>
      </c>
      <c r="CA570" s="34" t="e">
        <f aca="false">MATCH(CONCATENATE("NG ",TEXT($BM570,"mmm-yyyy")),Curves!$11:$11,0)</f>
        <v>#N/A</v>
      </c>
      <c r="CB570" s="34" t="e">
        <f aca="false">MATCH(CONCATENATE("B ",TEXT($BM570,"mmm-yyyy")),Curves!$11:$11,0)</f>
        <v>#N/A</v>
      </c>
      <c r="CC570" s="34" t="e">
        <f aca="false">MATCH(CONCATENATE("DISC ",TEXT($BM570,"mmm-yyyy")),Curves!$11:$11,0)</f>
        <v>#N/A</v>
      </c>
      <c r="CD570" s="34"/>
      <c r="CE570" s="34" t="e">
        <f aca="false">MATCH(CONCATENATE("NG ",TEXT($BN570,"mmm-yyyy")),Curves!$11:$11,0)</f>
        <v>#N/A</v>
      </c>
      <c r="CF570" s="34" t="e">
        <f aca="false">MATCH(CONCATENATE("B ",TEXT($BN570,"mmm-yyyy")),Curves!$11:$11,0)</f>
        <v>#N/A</v>
      </c>
      <c r="CG570" s="34" t="e">
        <f aca="false">MATCH(CONCATENATE("DISC ",TEXT($BN570,"mmm-yyyy")),Curves!$11:$11,0)</f>
        <v>#N/A</v>
      </c>
      <c r="CH570" s="34"/>
      <c r="CI570" s="34" t="e">
        <f aca="false">MATCH(CONCATENATE("NG ",TEXT($BO570,"mmm-yyyy")),Curves!$11:$11,0)</f>
        <v>#N/A</v>
      </c>
      <c r="CJ570" s="34" t="e">
        <f aca="false">MATCH(CONCATENATE("B ",TEXT($BO570,"mmm-yyyy")),Curves!$11:$11,0)</f>
        <v>#N/A</v>
      </c>
      <c r="CK570" s="34" t="e">
        <f aca="false">MATCH(CONCATENATE("DISC ",TEXT($BO570,"mmm-yyyy")),Curves!$11:$11,0)</f>
        <v>#N/A</v>
      </c>
      <c r="CL570" s="34"/>
      <c r="CM570" s="34" t="e">
        <f aca="false">MATCH(CONCATENATE("NG ",TEXT($BP570,"mmm-yyyy")),Curves!$11:$11,0)</f>
        <v>#N/A</v>
      </c>
      <c r="CN570" s="34" t="e">
        <f aca="false">MATCH(CONCATENATE("B ",TEXT($BP570,"mmm-yyyy")),Curves!$11:$11,0)</f>
        <v>#N/A</v>
      </c>
      <c r="CO570" s="34" t="e">
        <f aca="false">MATCH(CONCATENATE("DISC ",TEXT($BP570,"mmm-yyyy")),Curves!$11:$11,0)</f>
        <v>#N/A</v>
      </c>
      <c r="CP570" s="34"/>
      <c r="CQ570" s="34" t="e">
        <f aca="false">MATCH(CONCATENATE("NG ",TEXT($BQ570,"mmm-yyyy")),Curves!$11:$11,0)</f>
        <v>#N/A</v>
      </c>
      <c r="CR570" s="34" t="e">
        <f aca="false">MATCH(CONCATENATE("B ",TEXT($BQ570,"mmm-yyyy")),Curves!$11:$11,0)</f>
        <v>#N/A</v>
      </c>
      <c r="CS570" s="34" t="e">
        <f aca="false">MATCH(CONCATENATE("DISC ",TEXT($BQ570,"mmm-yyyy")),Curves!$11:$11,0)</f>
        <v>#N/A</v>
      </c>
      <c r="CT570" s="34"/>
      <c r="CU570" s="34" t="e">
        <f aca="false">MATCH(CONCATENATE("NG ",TEXT($BR570,"mmm-yyyy")),Curves!$11:$11,0)</f>
        <v>#N/A</v>
      </c>
      <c r="CV570" s="34" t="e">
        <f aca="false">MATCH(CONCATENATE("B ",TEXT($BR570,"mmm-yyyy")),Curves!$11:$11,0)</f>
        <v>#N/A</v>
      </c>
      <c r="CW570" s="34" t="e">
        <f aca="false">MATCH(CONCATENATE("DISC ",TEXT($BR570,"mmm-yyyy")),Curves!$11:$11,0)</f>
        <v>#N/A</v>
      </c>
      <c r="CX570" s="34"/>
      <c r="CY570" s="34" t="e">
        <f aca="false">MATCH(CONCATENATE("NG ",TEXT($BS570,"mmm-yyyy")),Curves!$11:$11,0)</f>
        <v>#N/A</v>
      </c>
      <c r="CZ570" s="34" t="e">
        <f aca="false">MATCH(CONCATENATE("B ",TEXT($BS570,"mmm-yyyy")),Curves!$11:$11,0)</f>
        <v>#N/A</v>
      </c>
      <c r="DA570" s="34" t="e">
        <f aca="false">MATCH(CONCATENATE("DISC ",TEXT($BS570,"mmm-yyyy")),Curves!$11:$11,0)</f>
        <v>#N/A</v>
      </c>
      <c r="DB570" s="34"/>
      <c r="DC570" s="34" t="e">
        <f aca="false">MATCH(CONCATENATE("NG ",TEXT($BT570,"mmm-yyyy")),Curves!$11:$11,0)</f>
        <v>#N/A</v>
      </c>
      <c r="DD570" s="34" t="e">
        <f aca="false">MATCH(CONCATENATE("B ",TEXT($BT570,"mmm-yyyy")),Curves!$11:$11,0)</f>
        <v>#N/A</v>
      </c>
      <c r="DE570" s="34" t="e">
        <f aca="false">MATCH(CONCATENATE("DISC ",TEXT($BT570,"mmm-yyyy")),Curves!$11:$11,0)</f>
        <v>#N/A</v>
      </c>
      <c r="DF570" s="34"/>
      <c r="DG570" s="34" t="e">
        <f aca="false">MATCH(CONCATENATE("NG ",TEXT($BU570,"mmm-yyyy")),Curves!$11:$11,0)</f>
        <v>#N/A</v>
      </c>
      <c r="DH570" s="34" t="e">
        <f aca="false">MATCH(CONCATENATE("B ",TEXT($BU570,"mmm-yyyy")),Curves!$11:$11,0)</f>
        <v>#N/A</v>
      </c>
      <c r="DI570" s="34" t="e">
        <f aca="false">MATCH(CONCATENATE("DISC ",TEXT($BU570,"mmm-yyyy")),Curves!$11:$11,0)</f>
        <v>#N/A</v>
      </c>
      <c r="DK570" s="34" t="e">
        <f aca="false">MATCH(CONCATENATE("NG ",TEXT($BV570,"mmm-yyyy")),Curves!$11:$11,0)</f>
        <v>#N/A</v>
      </c>
      <c r="DL570" s="34" t="e">
        <f aca="false">MATCH(CONCATENATE("B ",TEXT($BV570,"mmm-yyyy")),Curves!$11:$11,0)</f>
        <v>#N/A</v>
      </c>
      <c r="DM570" s="34" t="e">
        <f aca="false">MATCH(CONCATENATE("DISC ",TEXT($BV570,"mmm-yyyy")),Curves!$11:$11,0)</f>
        <v>#N/A</v>
      </c>
      <c r="DO570" s="34" t="e">
        <f aca="false">MATCH(CONCATENATE("NG ",TEXT($BW570,"mmm-yyyy")),Curves!$11:$11,0)</f>
        <v>#N/A</v>
      </c>
      <c r="DP570" s="34" t="e">
        <f aca="false">MATCH(CONCATENATE("B ",TEXT($BW570,"mmm-yyyy")),Curves!$11:$11,0)</f>
        <v>#N/A</v>
      </c>
      <c r="DQ570" s="34" t="e">
        <f aca="false">MATCH(CONCATENATE("DISC ",TEXT($BW570,"mmm-yyyy")),Curves!$11:$11,0)</f>
        <v>#N/A</v>
      </c>
    </row>
    <row r="571" customFormat="false" ht="12.75" hidden="false" customHeight="false" outlineLevel="0" collapsed="false">
      <c r="B571" s="26" t="str">
        <f aca="false">IF(C571&lt;&gt;"",IF(C571&gt;=(WORKDAY(EOMONTH(C571,0)+1,-2)),EOMONTH(EOMONTH(C571,0)+1,0)+1,EOMONTH(C571,0)+1),"")</f>
        <v/>
      </c>
      <c r="C571" s="53" t="str">
        <f aca="false">IF(Curves!C580&lt;&gt;"",Curves!C580,"")</f>
        <v/>
      </c>
      <c r="D571" s="9"/>
      <c r="E571" s="54" t="e">
        <f aca="false">(T571+U571)*V571</f>
        <v>#N/A</v>
      </c>
      <c r="F571" s="54" t="e">
        <f aca="false">(X571+Y571)*Z571</f>
        <v>#N/A</v>
      </c>
      <c r="G571" s="54" t="e">
        <f aca="false">(AB571+AC571)*AD571</f>
        <v>#N/A</v>
      </c>
      <c r="H571" s="54" t="e">
        <f aca="false">(AF571+AG571)*AH571</f>
        <v>#N/A</v>
      </c>
      <c r="I571" s="54" t="e">
        <f aca="false">(AJ571+AK571)*AL571</f>
        <v>#N/A</v>
      </c>
      <c r="J571" s="54" t="e">
        <f aca="false">(AN571+AO571)*AP571</f>
        <v>#N/A</v>
      </c>
      <c r="K571" s="54" t="e">
        <f aca="false">(AR571+AS571)*AT571</f>
        <v>#N/A</v>
      </c>
      <c r="L571" s="54" t="e">
        <f aca="false">(AV571+AW571)*AX571</f>
        <v>#N/A</v>
      </c>
      <c r="M571" s="54" t="e">
        <f aca="false">(AZ571+BA571)*BB571</f>
        <v>#N/A</v>
      </c>
      <c r="N571" s="54" t="e">
        <f aca="false">(BD571+BE571)*BF571</f>
        <v>#N/A</v>
      </c>
      <c r="O571" s="55" t="e">
        <f aca="false">(BH571+BI571)*BJ571</f>
        <v>#N/A</v>
      </c>
      <c r="P571" s="49" t="e">
        <f aca="false">MAX(E571:O571)</f>
        <v>#N/A</v>
      </c>
      <c r="Q571" s="49" t="e">
        <f aca="false">MIN(O571)</f>
        <v>#N/A</v>
      </c>
      <c r="R571" s="50" t="e">
        <f aca="false">P571-Q571</f>
        <v>#N/A</v>
      </c>
      <c r="T571" s="31" t="e">
        <f aca="false">INDEX(Curves!$A$12:$AZ$907,$BZ571,CA571)</f>
        <v>#N/A</v>
      </c>
      <c r="U571" s="31" t="e">
        <f aca="false">INDEX(Curves!$A$12:$AZ$907,$BZ571,CB571)</f>
        <v>#N/A</v>
      </c>
      <c r="V571" s="31" t="e">
        <f aca="false">INDEX(Curves!$A$12:$AZ$907,$BZ571,CC571)</f>
        <v>#N/A</v>
      </c>
      <c r="W571" s="31"/>
      <c r="X571" s="31" t="e">
        <f aca="false">INDEX(Curves!$A$12:$AZ$907,$BZ571,CE571)</f>
        <v>#N/A</v>
      </c>
      <c r="Y571" s="31" t="e">
        <f aca="false">INDEX(Curves!$A$12:$AZ$907,$BZ571,CF571)</f>
        <v>#N/A</v>
      </c>
      <c r="Z571" s="31" t="e">
        <f aca="false">INDEX(Curves!$A$12:$AZ$907,$BZ571,CG571)</f>
        <v>#N/A</v>
      </c>
      <c r="AA571" s="31"/>
      <c r="AB571" s="31" t="e">
        <f aca="false">INDEX(Curves!$A$12:$AZ$907,$BZ571,CI571)</f>
        <v>#N/A</v>
      </c>
      <c r="AC571" s="31" t="e">
        <f aca="false">INDEX(Curves!$A$12:$AZ$907,$BZ571,CJ571)</f>
        <v>#N/A</v>
      </c>
      <c r="AD571" s="31" t="e">
        <f aca="false">INDEX(Curves!$A$12:$AZ$907,$BZ571,CK571)</f>
        <v>#N/A</v>
      </c>
      <c r="AE571" s="31"/>
      <c r="AF571" s="31" t="e">
        <f aca="false">INDEX(Curves!$A$12:$AZ$907,$BZ571,CM571)</f>
        <v>#N/A</v>
      </c>
      <c r="AG571" s="31" t="e">
        <f aca="false">INDEX(Curves!$A$12:$AZ$907,$BZ571,CN571)</f>
        <v>#N/A</v>
      </c>
      <c r="AH571" s="31" t="e">
        <f aca="false">INDEX(Curves!$A$12:$AZ$907,$BZ571,CO571)</f>
        <v>#N/A</v>
      </c>
      <c r="AI571" s="31"/>
      <c r="AJ571" s="31" t="e">
        <f aca="false">INDEX(Curves!$A$12:$AZ$907,$BZ571,CQ571)</f>
        <v>#N/A</v>
      </c>
      <c r="AK571" s="31" t="e">
        <f aca="false">INDEX(Curves!$A$12:$AZ$907,$BZ571,CR571)</f>
        <v>#N/A</v>
      </c>
      <c r="AL571" s="31" t="e">
        <f aca="false">INDEX(Curves!$A$12:$AZ$907,$BZ571,CS571)</f>
        <v>#N/A</v>
      </c>
      <c r="AM571" s="31"/>
      <c r="AN571" s="31" t="e">
        <f aca="false">INDEX(Curves!$A$12:$AZ$907,$BZ571,CU571)</f>
        <v>#N/A</v>
      </c>
      <c r="AO571" s="31" t="e">
        <f aca="false">INDEX(Curves!$A$12:$AZ$907,$BZ571,CV571)</f>
        <v>#N/A</v>
      </c>
      <c r="AP571" s="31" t="e">
        <f aca="false">INDEX(Curves!$A$12:$AZ$907,$BZ571,CW571)</f>
        <v>#N/A</v>
      </c>
      <c r="AQ571" s="31"/>
      <c r="AR571" s="31" t="e">
        <f aca="false">INDEX(Curves!$A$12:$AZ$907,$BZ571,CY571)</f>
        <v>#N/A</v>
      </c>
      <c r="AS571" s="31" t="e">
        <f aca="false">INDEX(Curves!$A$12:$AZ$907,$BZ571,CZ571)</f>
        <v>#N/A</v>
      </c>
      <c r="AT571" s="31" t="e">
        <f aca="false">INDEX(Curves!$A$12:$AZ$907,$BZ571,DA571)</f>
        <v>#N/A</v>
      </c>
      <c r="AU571" s="31"/>
      <c r="AV571" s="31" t="e">
        <f aca="false">INDEX(Curves!$A$12:$AZ$907,$BZ571,DC571)</f>
        <v>#N/A</v>
      </c>
      <c r="AW571" s="31" t="e">
        <f aca="false">INDEX(Curves!$A$12:$AZ$907,$BZ571,DD571)</f>
        <v>#N/A</v>
      </c>
      <c r="AX571" s="31" t="e">
        <f aca="false">INDEX(Curves!$A$12:$AZ$907,$BZ571,DE571)</f>
        <v>#N/A</v>
      </c>
      <c r="AY571" s="31"/>
      <c r="AZ571" s="31" t="e">
        <f aca="false">INDEX(Curves!$A$12:$AZ$907,$BZ571,DG571)</f>
        <v>#N/A</v>
      </c>
      <c r="BA571" s="31" t="e">
        <f aca="false">INDEX(Curves!$A$12:$AZ$907,$BZ571,DH571)</f>
        <v>#N/A</v>
      </c>
      <c r="BB571" s="31" t="e">
        <f aca="false">INDEX(Curves!$A$12:$AZ$907,$BZ571,DI571)</f>
        <v>#N/A</v>
      </c>
      <c r="BC571" s="31"/>
      <c r="BD571" s="31" t="e">
        <f aca="false">INDEX(Curves!$A$12:$AZ$907,$BZ571,DK571)</f>
        <v>#N/A</v>
      </c>
      <c r="BE571" s="31" t="e">
        <f aca="false">INDEX(Curves!$A$12:$AZ$907,$BZ571,DL571)</f>
        <v>#N/A</v>
      </c>
      <c r="BF571" s="31" t="e">
        <f aca="false">INDEX(Curves!$A$12:$AZ$907,$BZ571,DM571)</f>
        <v>#N/A</v>
      </c>
      <c r="BG571" s="31"/>
      <c r="BH571" s="31" t="e">
        <f aca="false">INDEX(Curves!$A$12:$AZ$907,$BZ571,DO571)</f>
        <v>#N/A</v>
      </c>
      <c r="BI571" s="31" t="e">
        <f aca="false">INDEX(Curves!$A$12:$AZ$907,$BZ571,DP571)</f>
        <v>#N/A</v>
      </c>
      <c r="BJ571" s="31" t="e">
        <f aca="false">INDEX(Curves!$A$12:$AZ$907,$BZ571,DQ571)</f>
        <v>#N/A</v>
      </c>
      <c r="BK571" s="0"/>
      <c r="BL571" s="0"/>
      <c r="BT571" s="9"/>
      <c r="BU571" s="9"/>
      <c r="BV571" s="9"/>
      <c r="BZ571" s="34" t="e">
        <f aca="false">MATCH(C571,Curves!$C$12:$C$433,0)</f>
        <v>#N/A</v>
      </c>
      <c r="CA571" s="34" t="e">
        <f aca="false">MATCH(CONCATENATE("NG ",TEXT($BM571,"mmm-yyyy")),Curves!$11:$11,0)</f>
        <v>#N/A</v>
      </c>
      <c r="CB571" s="34" t="e">
        <f aca="false">MATCH(CONCATENATE("B ",TEXT($BM571,"mmm-yyyy")),Curves!$11:$11,0)</f>
        <v>#N/A</v>
      </c>
      <c r="CC571" s="34" t="e">
        <f aca="false">MATCH(CONCATENATE("DISC ",TEXT($BM571,"mmm-yyyy")),Curves!$11:$11,0)</f>
        <v>#N/A</v>
      </c>
      <c r="CD571" s="34"/>
      <c r="CE571" s="34" t="e">
        <f aca="false">MATCH(CONCATENATE("NG ",TEXT($BN571,"mmm-yyyy")),Curves!$11:$11,0)</f>
        <v>#N/A</v>
      </c>
      <c r="CF571" s="34" t="e">
        <f aca="false">MATCH(CONCATENATE("B ",TEXT($BN571,"mmm-yyyy")),Curves!$11:$11,0)</f>
        <v>#N/A</v>
      </c>
      <c r="CG571" s="34" t="e">
        <f aca="false">MATCH(CONCATENATE("DISC ",TEXT($BN571,"mmm-yyyy")),Curves!$11:$11,0)</f>
        <v>#N/A</v>
      </c>
      <c r="CH571" s="34"/>
      <c r="CI571" s="34" t="e">
        <f aca="false">MATCH(CONCATENATE("NG ",TEXT($BO571,"mmm-yyyy")),Curves!$11:$11,0)</f>
        <v>#N/A</v>
      </c>
      <c r="CJ571" s="34" t="e">
        <f aca="false">MATCH(CONCATENATE("B ",TEXT($BO571,"mmm-yyyy")),Curves!$11:$11,0)</f>
        <v>#N/A</v>
      </c>
      <c r="CK571" s="34" t="e">
        <f aca="false">MATCH(CONCATENATE("DISC ",TEXT($BO571,"mmm-yyyy")),Curves!$11:$11,0)</f>
        <v>#N/A</v>
      </c>
      <c r="CL571" s="34"/>
      <c r="CM571" s="34" t="e">
        <f aca="false">MATCH(CONCATENATE("NG ",TEXT($BP571,"mmm-yyyy")),Curves!$11:$11,0)</f>
        <v>#N/A</v>
      </c>
      <c r="CN571" s="34" t="e">
        <f aca="false">MATCH(CONCATENATE("B ",TEXT($BP571,"mmm-yyyy")),Curves!$11:$11,0)</f>
        <v>#N/A</v>
      </c>
      <c r="CO571" s="34" t="e">
        <f aca="false">MATCH(CONCATENATE("DISC ",TEXT($BP571,"mmm-yyyy")),Curves!$11:$11,0)</f>
        <v>#N/A</v>
      </c>
      <c r="CP571" s="34"/>
      <c r="CQ571" s="34" t="e">
        <f aca="false">MATCH(CONCATENATE("NG ",TEXT($BQ571,"mmm-yyyy")),Curves!$11:$11,0)</f>
        <v>#N/A</v>
      </c>
      <c r="CR571" s="34" t="e">
        <f aca="false">MATCH(CONCATENATE("B ",TEXT($BQ571,"mmm-yyyy")),Curves!$11:$11,0)</f>
        <v>#N/A</v>
      </c>
      <c r="CS571" s="34" t="e">
        <f aca="false">MATCH(CONCATENATE("DISC ",TEXT($BQ571,"mmm-yyyy")),Curves!$11:$11,0)</f>
        <v>#N/A</v>
      </c>
      <c r="CT571" s="34"/>
      <c r="CU571" s="34" t="e">
        <f aca="false">MATCH(CONCATENATE("NG ",TEXT($BR571,"mmm-yyyy")),Curves!$11:$11,0)</f>
        <v>#N/A</v>
      </c>
      <c r="CV571" s="34" t="e">
        <f aca="false">MATCH(CONCATENATE("B ",TEXT($BR571,"mmm-yyyy")),Curves!$11:$11,0)</f>
        <v>#N/A</v>
      </c>
      <c r="CW571" s="34" t="e">
        <f aca="false">MATCH(CONCATENATE("DISC ",TEXT($BR571,"mmm-yyyy")),Curves!$11:$11,0)</f>
        <v>#N/A</v>
      </c>
      <c r="CX571" s="34"/>
      <c r="CY571" s="34" t="e">
        <f aca="false">MATCH(CONCATENATE("NG ",TEXT($BS571,"mmm-yyyy")),Curves!$11:$11,0)</f>
        <v>#N/A</v>
      </c>
      <c r="CZ571" s="34" t="e">
        <f aca="false">MATCH(CONCATENATE("B ",TEXT($BS571,"mmm-yyyy")),Curves!$11:$11,0)</f>
        <v>#N/A</v>
      </c>
      <c r="DA571" s="34" t="e">
        <f aca="false">MATCH(CONCATENATE("DISC ",TEXT($BS571,"mmm-yyyy")),Curves!$11:$11,0)</f>
        <v>#N/A</v>
      </c>
      <c r="DB571" s="34"/>
      <c r="DC571" s="34" t="e">
        <f aca="false">MATCH(CONCATENATE("NG ",TEXT($BT571,"mmm-yyyy")),Curves!$11:$11,0)</f>
        <v>#N/A</v>
      </c>
      <c r="DD571" s="34" t="e">
        <f aca="false">MATCH(CONCATENATE("B ",TEXT($BT571,"mmm-yyyy")),Curves!$11:$11,0)</f>
        <v>#N/A</v>
      </c>
      <c r="DE571" s="34" t="e">
        <f aca="false">MATCH(CONCATENATE("DISC ",TEXT($BT571,"mmm-yyyy")),Curves!$11:$11,0)</f>
        <v>#N/A</v>
      </c>
      <c r="DF571" s="34"/>
      <c r="DG571" s="34" t="e">
        <f aca="false">MATCH(CONCATENATE("NG ",TEXT($BU571,"mmm-yyyy")),Curves!$11:$11,0)</f>
        <v>#N/A</v>
      </c>
      <c r="DH571" s="34" t="e">
        <f aca="false">MATCH(CONCATENATE("B ",TEXT($BU571,"mmm-yyyy")),Curves!$11:$11,0)</f>
        <v>#N/A</v>
      </c>
      <c r="DI571" s="34" t="e">
        <f aca="false">MATCH(CONCATENATE("DISC ",TEXT($BU571,"mmm-yyyy")),Curves!$11:$11,0)</f>
        <v>#N/A</v>
      </c>
      <c r="DK571" s="34" t="e">
        <f aca="false">MATCH(CONCATENATE("NG ",TEXT($BV571,"mmm-yyyy")),Curves!$11:$11,0)</f>
        <v>#N/A</v>
      </c>
      <c r="DL571" s="34" t="e">
        <f aca="false">MATCH(CONCATENATE("B ",TEXT($BV571,"mmm-yyyy")),Curves!$11:$11,0)</f>
        <v>#N/A</v>
      </c>
      <c r="DM571" s="34" t="e">
        <f aca="false">MATCH(CONCATENATE("DISC ",TEXT($BV571,"mmm-yyyy")),Curves!$11:$11,0)</f>
        <v>#N/A</v>
      </c>
      <c r="DO571" s="34" t="e">
        <f aca="false">MATCH(CONCATENATE("NG ",TEXT($BW571,"mmm-yyyy")),Curves!$11:$11,0)</f>
        <v>#N/A</v>
      </c>
      <c r="DP571" s="34" t="e">
        <f aca="false">MATCH(CONCATENATE("B ",TEXT($BW571,"mmm-yyyy")),Curves!$11:$11,0)</f>
        <v>#N/A</v>
      </c>
      <c r="DQ571" s="34" t="e">
        <f aca="false">MATCH(CONCATENATE("DISC ",TEXT($BW571,"mmm-yyyy")),Curves!$11:$11,0)</f>
        <v>#N/A</v>
      </c>
    </row>
    <row r="572" customFormat="false" ht="12.75" hidden="false" customHeight="false" outlineLevel="0" collapsed="false">
      <c r="B572" s="26" t="str">
        <f aca="false">IF(C572&lt;&gt;"",IF(C572&gt;=(WORKDAY(EOMONTH(C572,0)+1,-2)),EOMONTH(EOMONTH(C572,0)+1,0)+1,EOMONTH(C572,0)+1),"")</f>
        <v/>
      </c>
      <c r="C572" s="53" t="str">
        <f aca="false">IF(Curves!C581&lt;&gt;"",Curves!C581,"")</f>
        <v/>
      </c>
      <c r="D572" s="9"/>
      <c r="E572" s="54" t="e">
        <f aca="false">(T572+U572)*V572</f>
        <v>#N/A</v>
      </c>
      <c r="F572" s="54" t="e">
        <f aca="false">(X572+Y572)*Z572</f>
        <v>#N/A</v>
      </c>
      <c r="G572" s="54" t="e">
        <f aca="false">(AB572+AC572)*AD572</f>
        <v>#N/A</v>
      </c>
      <c r="H572" s="54" t="e">
        <f aca="false">(AF572+AG572)*AH572</f>
        <v>#N/A</v>
      </c>
      <c r="I572" s="54" t="e">
        <f aca="false">(AJ572+AK572)*AL572</f>
        <v>#N/A</v>
      </c>
      <c r="J572" s="54" t="e">
        <f aca="false">(AN572+AO572)*AP572</f>
        <v>#N/A</v>
      </c>
      <c r="K572" s="54" t="e">
        <f aca="false">(AR572+AS572)*AT572</f>
        <v>#N/A</v>
      </c>
      <c r="L572" s="54" t="e">
        <f aca="false">(AV572+AW572)*AX572</f>
        <v>#N/A</v>
      </c>
      <c r="M572" s="54" t="e">
        <f aca="false">(AZ572+BA572)*BB572</f>
        <v>#N/A</v>
      </c>
      <c r="N572" s="54" t="e">
        <f aca="false">(BD572+BE572)*BF572</f>
        <v>#N/A</v>
      </c>
      <c r="O572" s="55" t="e">
        <f aca="false">(BH572+BI572)*BJ572</f>
        <v>#N/A</v>
      </c>
      <c r="P572" s="49" t="e">
        <f aca="false">MAX(E572:O572)</f>
        <v>#N/A</v>
      </c>
      <c r="Q572" s="49" t="e">
        <f aca="false">MIN(O572)</f>
        <v>#N/A</v>
      </c>
      <c r="R572" s="50" t="e">
        <f aca="false">P572-Q572</f>
        <v>#N/A</v>
      </c>
      <c r="T572" s="31" t="e">
        <f aca="false">INDEX(Curves!$A$12:$AZ$907,$BZ572,CA572)</f>
        <v>#N/A</v>
      </c>
      <c r="U572" s="31" t="e">
        <f aca="false">INDEX(Curves!$A$12:$AZ$907,$BZ572,CB572)</f>
        <v>#N/A</v>
      </c>
      <c r="V572" s="31" t="e">
        <f aca="false">INDEX(Curves!$A$12:$AZ$907,$BZ572,CC572)</f>
        <v>#N/A</v>
      </c>
      <c r="W572" s="31"/>
      <c r="X572" s="31" t="e">
        <f aca="false">INDEX(Curves!$A$12:$AZ$907,$BZ572,CE572)</f>
        <v>#N/A</v>
      </c>
      <c r="Y572" s="31" t="e">
        <f aca="false">INDEX(Curves!$A$12:$AZ$907,$BZ572,CF572)</f>
        <v>#N/A</v>
      </c>
      <c r="Z572" s="31" t="e">
        <f aca="false">INDEX(Curves!$A$12:$AZ$907,$BZ572,CG572)</f>
        <v>#N/A</v>
      </c>
      <c r="AA572" s="31"/>
      <c r="AB572" s="31" t="e">
        <f aca="false">INDEX(Curves!$A$12:$AZ$907,$BZ572,CI572)</f>
        <v>#N/A</v>
      </c>
      <c r="AC572" s="31" t="e">
        <f aca="false">INDEX(Curves!$A$12:$AZ$907,$BZ572,CJ572)</f>
        <v>#N/A</v>
      </c>
      <c r="AD572" s="31" t="e">
        <f aca="false">INDEX(Curves!$A$12:$AZ$907,$BZ572,CK572)</f>
        <v>#N/A</v>
      </c>
      <c r="AE572" s="31"/>
      <c r="AF572" s="31" t="e">
        <f aca="false">INDEX(Curves!$A$12:$AZ$907,$BZ572,CM572)</f>
        <v>#N/A</v>
      </c>
      <c r="AG572" s="31" t="e">
        <f aca="false">INDEX(Curves!$A$12:$AZ$907,$BZ572,CN572)</f>
        <v>#N/A</v>
      </c>
      <c r="AH572" s="31" t="e">
        <f aca="false">INDEX(Curves!$A$12:$AZ$907,$BZ572,CO572)</f>
        <v>#N/A</v>
      </c>
      <c r="AI572" s="31"/>
      <c r="AJ572" s="31" t="e">
        <f aca="false">INDEX(Curves!$A$12:$AZ$907,$BZ572,CQ572)</f>
        <v>#N/A</v>
      </c>
      <c r="AK572" s="31" t="e">
        <f aca="false">INDEX(Curves!$A$12:$AZ$907,$BZ572,CR572)</f>
        <v>#N/A</v>
      </c>
      <c r="AL572" s="31" t="e">
        <f aca="false">INDEX(Curves!$A$12:$AZ$907,$BZ572,CS572)</f>
        <v>#N/A</v>
      </c>
      <c r="AM572" s="31"/>
      <c r="AN572" s="31" t="e">
        <f aca="false">INDEX(Curves!$A$12:$AZ$907,$BZ572,CU572)</f>
        <v>#N/A</v>
      </c>
      <c r="AO572" s="31" t="e">
        <f aca="false">INDEX(Curves!$A$12:$AZ$907,$BZ572,CV572)</f>
        <v>#N/A</v>
      </c>
      <c r="AP572" s="31" t="e">
        <f aca="false">INDEX(Curves!$A$12:$AZ$907,$BZ572,CW572)</f>
        <v>#N/A</v>
      </c>
      <c r="AQ572" s="31"/>
      <c r="AR572" s="31" t="e">
        <f aca="false">INDEX(Curves!$A$12:$AZ$907,$BZ572,CY572)</f>
        <v>#N/A</v>
      </c>
      <c r="AS572" s="31" t="e">
        <f aca="false">INDEX(Curves!$A$12:$AZ$907,$BZ572,CZ572)</f>
        <v>#N/A</v>
      </c>
      <c r="AT572" s="31" t="e">
        <f aca="false">INDEX(Curves!$A$12:$AZ$907,$BZ572,DA572)</f>
        <v>#N/A</v>
      </c>
      <c r="AU572" s="31"/>
      <c r="AV572" s="31" t="e">
        <f aca="false">INDEX(Curves!$A$12:$AZ$907,$BZ572,DC572)</f>
        <v>#N/A</v>
      </c>
      <c r="AW572" s="31" t="e">
        <f aca="false">INDEX(Curves!$A$12:$AZ$907,$BZ572,DD572)</f>
        <v>#N/A</v>
      </c>
      <c r="AX572" s="31" t="e">
        <f aca="false">INDEX(Curves!$A$12:$AZ$907,$BZ572,DE572)</f>
        <v>#N/A</v>
      </c>
      <c r="AY572" s="31"/>
      <c r="AZ572" s="31" t="e">
        <f aca="false">INDEX(Curves!$A$12:$AZ$907,$BZ572,DG572)</f>
        <v>#N/A</v>
      </c>
      <c r="BA572" s="31" t="e">
        <f aca="false">INDEX(Curves!$A$12:$AZ$907,$BZ572,DH572)</f>
        <v>#N/A</v>
      </c>
      <c r="BB572" s="31" t="e">
        <f aca="false">INDEX(Curves!$A$12:$AZ$907,$BZ572,DI572)</f>
        <v>#N/A</v>
      </c>
      <c r="BC572" s="31"/>
      <c r="BD572" s="31" t="e">
        <f aca="false">INDEX(Curves!$A$12:$AZ$907,$BZ572,DK572)</f>
        <v>#N/A</v>
      </c>
      <c r="BE572" s="31" t="e">
        <f aca="false">INDEX(Curves!$A$12:$AZ$907,$BZ572,DL572)</f>
        <v>#N/A</v>
      </c>
      <c r="BF572" s="31" t="e">
        <f aca="false">INDEX(Curves!$A$12:$AZ$907,$BZ572,DM572)</f>
        <v>#N/A</v>
      </c>
      <c r="BG572" s="31"/>
      <c r="BH572" s="31" t="e">
        <f aca="false">INDEX(Curves!$A$12:$AZ$907,$BZ572,DO572)</f>
        <v>#N/A</v>
      </c>
      <c r="BI572" s="31" t="e">
        <f aca="false">INDEX(Curves!$A$12:$AZ$907,$BZ572,DP572)</f>
        <v>#N/A</v>
      </c>
      <c r="BJ572" s="31" t="e">
        <f aca="false">INDEX(Curves!$A$12:$AZ$907,$BZ572,DQ572)</f>
        <v>#N/A</v>
      </c>
      <c r="BK572" s="0"/>
      <c r="BL572" s="0"/>
      <c r="BT572" s="9"/>
      <c r="BU572" s="9"/>
      <c r="BV572" s="9"/>
      <c r="BZ572" s="34" t="e">
        <f aca="false">MATCH(C572,Curves!$C$12:$C$433,0)</f>
        <v>#N/A</v>
      </c>
      <c r="CA572" s="34" t="e">
        <f aca="false">MATCH(CONCATENATE("NG ",TEXT($BM572,"mmm-yyyy")),Curves!$11:$11,0)</f>
        <v>#N/A</v>
      </c>
      <c r="CB572" s="34" t="e">
        <f aca="false">MATCH(CONCATENATE("B ",TEXT($BM572,"mmm-yyyy")),Curves!$11:$11,0)</f>
        <v>#N/A</v>
      </c>
      <c r="CC572" s="34" t="e">
        <f aca="false">MATCH(CONCATENATE("DISC ",TEXT($BM572,"mmm-yyyy")),Curves!$11:$11,0)</f>
        <v>#N/A</v>
      </c>
      <c r="CD572" s="34"/>
      <c r="CE572" s="34" t="e">
        <f aca="false">MATCH(CONCATENATE("NG ",TEXT($BN572,"mmm-yyyy")),Curves!$11:$11,0)</f>
        <v>#N/A</v>
      </c>
      <c r="CF572" s="34" t="e">
        <f aca="false">MATCH(CONCATENATE("B ",TEXT($BN572,"mmm-yyyy")),Curves!$11:$11,0)</f>
        <v>#N/A</v>
      </c>
      <c r="CG572" s="34" t="e">
        <f aca="false">MATCH(CONCATENATE("DISC ",TEXT($BN572,"mmm-yyyy")),Curves!$11:$11,0)</f>
        <v>#N/A</v>
      </c>
      <c r="CH572" s="34"/>
      <c r="CI572" s="34" t="e">
        <f aca="false">MATCH(CONCATENATE("NG ",TEXT($BO572,"mmm-yyyy")),Curves!$11:$11,0)</f>
        <v>#N/A</v>
      </c>
      <c r="CJ572" s="34" t="e">
        <f aca="false">MATCH(CONCATENATE("B ",TEXT($BO572,"mmm-yyyy")),Curves!$11:$11,0)</f>
        <v>#N/A</v>
      </c>
      <c r="CK572" s="34" t="e">
        <f aca="false">MATCH(CONCATENATE("DISC ",TEXT($BO572,"mmm-yyyy")),Curves!$11:$11,0)</f>
        <v>#N/A</v>
      </c>
      <c r="CL572" s="34"/>
      <c r="CM572" s="34" t="e">
        <f aca="false">MATCH(CONCATENATE("NG ",TEXT($BP572,"mmm-yyyy")),Curves!$11:$11,0)</f>
        <v>#N/A</v>
      </c>
      <c r="CN572" s="34" t="e">
        <f aca="false">MATCH(CONCATENATE("B ",TEXT($BP572,"mmm-yyyy")),Curves!$11:$11,0)</f>
        <v>#N/A</v>
      </c>
      <c r="CO572" s="34" t="e">
        <f aca="false">MATCH(CONCATENATE("DISC ",TEXT($BP572,"mmm-yyyy")),Curves!$11:$11,0)</f>
        <v>#N/A</v>
      </c>
      <c r="CP572" s="34"/>
      <c r="CQ572" s="34" t="e">
        <f aca="false">MATCH(CONCATENATE("NG ",TEXT($BQ572,"mmm-yyyy")),Curves!$11:$11,0)</f>
        <v>#N/A</v>
      </c>
      <c r="CR572" s="34" t="e">
        <f aca="false">MATCH(CONCATENATE("B ",TEXT($BQ572,"mmm-yyyy")),Curves!$11:$11,0)</f>
        <v>#N/A</v>
      </c>
      <c r="CS572" s="34" t="e">
        <f aca="false">MATCH(CONCATENATE("DISC ",TEXT($BQ572,"mmm-yyyy")),Curves!$11:$11,0)</f>
        <v>#N/A</v>
      </c>
      <c r="CT572" s="34"/>
      <c r="CU572" s="34" t="e">
        <f aca="false">MATCH(CONCATENATE("NG ",TEXT($BR572,"mmm-yyyy")),Curves!$11:$11,0)</f>
        <v>#N/A</v>
      </c>
      <c r="CV572" s="34" t="e">
        <f aca="false">MATCH(CONCATENATE("B ",TEXT($BR572,"mmm-yyyy")),Curves!$11:$11,0)</f>
        <v>#N/A</v>
      </c>
      <c r="CW572" s="34" t="e">
        <f aca="false">MATCH(CONCATENATE("DISC ",TEXT($BR572,"mmm-yyyy")),Curves!$11:$11,0)</f>
        <v>#N/A</v>
      </c>
      <c r="CX572" s="34"/>
      <c r="CY572" s="34" t="e">
        <f aca="false">MATCH(CONCATENATE("NG ",TEXT($BS572,"mmm-yyyy")),Curves!$11:$11,0)</f>
        <v>#N/A</v>
      </c>
      <c r="CZ572" s="34" t="e">
        <f aca="false">MATCH(CONCATENATE("B ",TEXT($BS572,"mmm-yyyy")),Curves!$11:$11,0)</f>
        <v>#N/A</v>
      </c>
      <c r="DA572" s="34" t="e">
        <f aca="false">MATCH(CONCATENATE("DISC ",TEXT($BS572,"mmm-yyyy")),Curves!$11:$11,0)</f>
        <v>#N/A</v>
      </c>
      <c r="DB572" s="34"/>
      <c r="DC572" s="34" t="e">
        <f aca="false">MATCH(CONCATENATE("NG ",TEXT($BT572,"mmm-yyyy")),Curves!$11:$11,0)</f>
        <v>#N/A</v>
      </c>
      <c r="DD572" s="34" t="e">
        <f aca="false">MATCH(CONCATENATE("B ",TEXT($BT572,"mmm-yyyy")),Curves!$11:$11,0)</f>
        <v>#N/A</v>
      </c>
      <c r="DE572" s="34" t="e">
        <f aca="false">MATCH(CONCATENATE("DISC ",TEXT($BT572,"mmm-yyyy")),Curves!$11:$11,0)</f>
        <v>#N/A</v>
      </c>
      <c r="DF572" s="34"/>
      <c r="DG572" s="34" t="e">
        <f aca="false">MATCH(CONCATENATE("NG ",TEXT($BU572,"mmm-yyyy")),Curves!$11:$11,0)</f>
        <v>#N/A</v>
      </c>
      <c r="DH572" s="34" t="e">
        <f aca="false">MATCH(CONCATENATE("B ",TEXT($BU572,"mmm-yyyy")),Curves!$11:$11,0)</f>
        <v>#N/A</v>
      </c>
      <c r="DI572" s="34" t="e">
        <f aca="false">MATCH(CONCATENATE("DISC ",TEXT($BU572,"mmm-yyyy")),Curves!$11:$11,0)</f>
        <v>#N/A</v>
      </c>
      <c r="DK572" s="34" t="e">
        <f aca="false">MATCH(CONCATENATE("NG ",TEXT($BV572,"mmm-yyyy")),Curves!$11:$11,0)</f>
        <v>#N/A</v>
      </c>
      <c r="DL572" s="34" t="e">
        <f aca="false">MATCH(CONCATENATE("B ",TEXT($BV572,"mmm-yyyy")),Curves!$11:$11,0)</f>
        <v>#N/A</v>
      </c>
      <c r="DM572" s="34" t="e">
        <f aca="false">MATCH(CONCATENATE("DISC ",TEXT($BV572,"mmm-yyyy")),Curves!$11:$11,0)</f>
        <v>#N/A</v>
      </c>
      <c r="DO572" s="34" t="e">
        <f aca="false">MATCH(CONCATENATE("NG ",TEXT($BW572,"mmm-yyyy")),Curves!$11:$11,0)</f>
        <v>#N/A</v>
      </c>
      <c r="DP572" s="34" t="e">
        <f aca="false">MATCH(CONCATENATE("B ",TEXT($BW572,"mmm-yyyy")),Curves!$11:$11,0)</f>
        <v>#N/A</v>
      </c>
      <c r="DQ572" s="34" t="e">
        <f aca="false">MATCH(CONCATENATE("DISC ",TEXT($BW572,"mmm-yyyy")),Curves!$11:$11,0)</f>
        <v>#N/A</v>
      </c>
    </row>
    <row r="573" customFormat="false" ht="13.5" hidden="false" customHeight="false" outlineLevel="0" collapsed="false">
      <c r="B573" s="26" t="str">
        <f aca="false">IF(C573&lt;&gt;"",IF(C573&gt;=(WORKDAY(EOMONTH(C573,0)+1,-2)),EOMONTH(EOMONTH(C573,0)+1,0)+1,EOMONTH(C573,0)+1),"")</f>
        <v/>
      </c>
      <c r="C573" s="56" t="str">
        <f aca="false">IF(Curves!C582&lt;&gt;"",Curves!C582,"")</f>
        <v/>
      </c>
      <c r="D573" s="13"/>
      <c r="E573" s="57" t="e">
        <f aca="false">(T573+U573)*V573</f>
        <v>#N/A</v>
      </c>
      <c r="F573" s="57" t="e">
        <f aca="false">(X573+Y573)*Z573</f>
        <v>#N/A</v>
      </c>
      <c r="G573" s="57" t="e">
        <f aca="false">(AB573+AC573)*AD573</f>
        <v>#N/A</v>
      </c>
      <c r="H573" s="57" t="e">
        <f aca="false">(AF573+AG573)*AH573</f>
        <v>#N/A</v>
      </c>
      <c r="I573" s="57" t="e">
        <f aca="false">(AJ573+AK573)*AL573</f>
        <v>#N/A</v>
      </c>
      <c r="J573" s="57" t="e">
        <f aca="false">(AN573+AO573)*AP573</f>
        <v>#N/A</v>
      </c>
      <c r="K573" s="57" t="e">
        <f aca="false">(AR573+AS573)*AT573</f>
        <v>#N/A</v>
      </c>
      <c r="L573" s="57" t="e">
        <f aca="false">(AV573+AW573)*AX573</f>
        <v>#N/A</v>
      </c>
      <c r="M573" s="57" t="e">
        <f aca="false">(AZ573+BA573)*BB573</f>
        <v>#N/A</v>
      </c>
      <c r="N573" s="57" t="e">
        <f aca="false">(BD573+BE573)*BF573</f>
        <v>#N/A</v>
      </c>
      <c r="O573" s="58" t="e">
        <f aca="false">(BH573+BI573)*BJ573</f>
        <v>#N/A</v>
      </c>
      <c r="P573" s="49" t="e">
        <f aca="false">MAX(E573:O573)</f>
        <v>#N/A</v>
      </c>
      <c r="Q573" s="49" t="e">
        <f aca="false">MIN(O573)</f>
        <v>#N/A</v>
      </c>
      <c r="R573" s="50" t="e">
        <f aca="false">P573-Q573</f>
        <v>#N/A</v>
      </c>
      <c r="T573" s="31" t="e">
        <f aca="false">INDEX(Curves!$A$12:$AZ$907,$BZ573,CA573)</f>
        <v>#N/A</v>
      </c>
      <c r="U573" s="31" t="e">
        <f aca="false">INDEX(Curves!$A$12:$AZ$907,$BZ573,CB573)</f>
        <v>#N/A</v>
      </c>
      <c r="V573" s="31" t="e">
        <f aca="false">INDEX(Curves!$A$12:$AZ$907,$BZ573,CC573)</f>
        <v>#N/A</v>
      </c>
      <c r="W573" s="31"/>
      <c r="X573" s="31" t="e">
        <f aca="false">INDEX(Curves!$A$12:$AZ$907,$BZ573,CE573)</f>
        <v>#N/A</v>
      </c>
      <c r="Y573" s="31" t="e">
        <f aca="false">INDEX(Curves!$A$12:$AZ$907,$BZ573,CF573)</f>
        <v>#N/A</v>
      </c>
      <c r="Z573" s="31" t="e">
        <f aca="false">INDEX(Curves!$A$12:$AZ$907,$BZ573,CG573)</f>
        <v>#N/A</v>
      </c>
      <c r="AA573" s="31"/>
      <c r="AB573" s="31" t="e">
        <f aca="false">INDEX(Curves!$A$12:$AZ$907,$BZ573,CI573)</f>
        <v>#N/A</v>
      </c>
      <c r="AC573" s="31" t="e">
        <f aca="false">INDEX(Curves!$A$12:$AZ$907,$BZ573,CJ573)</f>
        <v>#N/A</v>
      </c>
      <c r="AD573" s="31" t="e">
        <f aca="false">INDEX(Curves!$A$12:$AZ$907,$BZ573,CK573)</f>
        <v>#N/A</v>
      </c>
      <c r="AE573" s="31"/>
      <c r="AF573" s="31" t="e">
        <f aca="false">INDEX(Curves!$A$12:$AZ$907,$BZ573,CM573)</f>
        <v>#N/A</v>
      </c>
      <c r="AG573" s="31" t="e">
        <f aca="false">INDEX(Curves!$A$12:$AZ$907,$BZ573,CN573)</f>
        <v>#N/A</v>
      </c>
      <c r="AH573" s="31" t="e">
        <f aca="false">INDEX(Curves!$A$12:$AZ$907,$BZ573,CO573)</f>
        <v>#N/A</v>
      </c>
      <c r="AI573" s="31"/>
      <c r="AJ573" s="31" t="e">
        <f aca="false">INDEX(Curves!$A$12:$AZ$907,$BZ573,CQ573)</f>
        <v>#N/A</v>
      </c>
      <c r="AK573" s="31" t="e">
        <f aca="false">INDEX(Curves!$A$12:$AZ$907,$BZ573,CR573)</f>
        <v>#N/A</v>
      </c>
      <c r="AL573" s="31" t="e">
        <f aca="false">INDEX(Curves!$A$12:$AZ$907,$BZ573,CS573)</f>
        <v>#N/A</v>
      </c>
      <c r="AM573" s="31"/>
      <c r="AN573" s="31" t="e">
        <f aca="false">INDEX(Curves!$A$12:$AZ$907,$BZ573,CU573)</f>
        <v>#N/A</v>
      </c>
      <c r="AO573" s="31" t="e">
        <f aca="false">INDEX(Curves!$A$12:$AZ$907,$BZ573,CV573)</f>
        <v>#N/A</v>
      </c>
      <c r="AP573" s="31" t="e">
        <f aca="false">INDEX(Curves!$A$12:$AZ$907,$BZ573,CW573)</f>
        <v>#N/A</v>
      </c>
      <c r="AQ573" s="31"/>
      <c r="AR573" s="31" t="e">
        <f aca="false">INDEX(Curves!$A$12:$AZ$907,$BZ573,CY573)</f>
        <v>#N/A</v>
      </c>
      <c r="AS573" s="31" t="e">
        <f aca="false">INDEX(Curves!$A$12:$AZ$907,$BZ573,CZ573)</f>
        <v>#N/A</v>
      </c>
      <c r="AT573" s="31" t="e">
        <f aca="false">INDEX(Curves!$A$12:$AZ$907,$BZ573,DA573)</f>
        <v>#N/A</v>
      </c>
      <c r="AU573" s="31"/>
      <c r="AV573" s="31" t="e">
        <f aca="false">INDEX(Curves!$A$12:$AZ$907,$BZ573,DC573)</f>
        <v>#N/A</v>
      </c>
      <c r="AW573" s="31" t="e">
        <f aca="false">INDEX(Curves!$A$12:$AZ$907,$BZ573,DD573)</f>
        <v>#N/A</v>
      </c>
      <c r="AX573" s="31" t="e">
        <f aca="false">INDEX(Curves!$A$12:$AZ$907,$BZ573,DE573)</f>
        <v>#N/A</v>
      </c>
      <c r="AY573" s="31"/>
      <c r="AZ573" s="31" t="e">
        <f aca="false">INDEX(Curves!$A$12:$AZ$907,$BZ573,DG573)</f>
        <v>#N/A</v>
      </c>
      <c r="BA573" s="31" t="e">
        <f aca="false">INDEX(Curves!$A$12:$AZ$907,$BZ573,DH573)</f>
        <v>#N/A</v>
      </c>
      <c r="BB573" s="31" t="e">
        <f aca="false">INDEX(Curves!$A$12:$AZ$907,$BZ573,DI573)</f>
        <v>#N/A</v>
      </c>
      <c r="BC573" s="31"/>
      <c r="BD573" s="31" t="e">
        <f aca="false">INDEX(Curves!$A$12:$AZ$907,$BZ573,DK573)</f>
        <v>#N/A</v>
      </c>
      <c r="BE573" s="31" t="e">
        <f aca="false">INDEX(Curves!$A$12:$AZ$907,$BZ573,DL573)</f>
        <v>#N/A</v>
      </c>
      <c r="BF573" s="31" t="e">
        <f aca="false">INDEX(Curves!$A$12:$AZ$907,$BZ573,DM573)</f>
        <v>#N/A</v>
      </c>
      <c r="BG573" s="31"/>
      <c r="BH573" s="31" t="e">
        <f aca="false">INDEX(Curves!$A$12:$AZ$907,$BZ573,DO573)</f>
        <v>#N/A</v>
      </c>
      <c r="BI573" s="31" t="e">
        <f aca="false">INDEX(Curves!$A$12:$AZ$907,$BZ573,DP573)</f>
        <v>#N/A</v>
      </c>
      <c r="BJ573" s="31" t="e">
        <f aca="false">INDEX(Curves!$A$12:$AZ$907,$BZ573,DQ573)</f>
        <v>#N/A</v>
      </c>
      <c r="BK573" s="0"/>
      <c r="BL573" s="0"/>
      <c r="BT573" s="9"/>
      <c r="BU573" s="9"/>
      <c r="BV573" s="9"/>
      <c r="BZ573" s="34" t="e">
        <f aca="false">MATCH(C573,Curves!$C$12:$C$433,0)</f>
        <v>#N/A</v>
      </c>
      <c r="CA573" s="34" t="e">
        <f aca="false">MATCH(CONCATENATE("NG ",TEXT($BM573,"mmm-yyyy")),Curves!$11:$11,0)</f>
        <v>#N/A</v>
      </c>
      <c r="CB573" s="34" t="e">
        <f aca="false">MATCH(CONCATENATE("B ",TEXT($BM573,"mmm-yyyy")),Curves!$11:$11,0)</f>
        <v>#N/A</v>
      </c>
      <c r="CC573" s="34" t="e">
        <f aca="false">MATCH(CONCATENATE("DISC ",TEXT($BM573,"mmm-yyyy")),Curves!$11:$11,0)</f>
        <v>#N/A</v>
      </c>
      <c r="CD573" s="34"/>
      <c r="CE573" s="34" t="e">
        <f aca="false">MATCH(CONCATENATE("NG ",TEXT($BN573,"mmm-yyyy")),Curves!$11:$11,0)</f>
        <v>#N/A</v>
      </c>
      <c r="CF573" s="34" t="e">
        <f aca="false">MATCH(CONCATENATE("B ",TEXT($BN573,"mmm-yyyy")),Curves!$11:$11,0)</f>
        <v>#N/A</v>
      </c>
      <c r="CG573" s="34" t="e">
        <f aca="false">MATCH(CONCATENATE("DISC ",TEXT($BN573,"mmm-yyyy")),Curves!$11:$11,0)</f>
        <v>#N/A</v>
      </c>
      <c r="CH573" s="34"/>
      <c r="CI573" s="34" t="e">
        <f aca="false">MATCH(CONCATENATE("NG ",TEXT($BO573,"mmm-yyyy")),Curves!$11:$11,0)</f>
        <v>#N/A</v>
      </c>
      <c r="CJ573" s="34" t="e">
        <f aca="false">MATCH(CONCATENATE("B ",TEXT($BO573,"mmm-yyyy")),Curves!$11:$11,0)</f>
        <v>#N/A</v>
      </c>
      <c r="CK573" s="34" t="e">
        <f aca="false">MATCH(CONCATENATE("DISC ",TEXT($BO573,"mmm-yyyy")),Curves!$11:$11,0)</f>
        <v>#N/A</v>
      </c>
      <c r="CL573" s="34"/>
      <c r="CM573" s="34" t="e">
        <f aca="false">MATCH(CONCATENATE("NG ",TEXT($BP573,"mmm-yyyy")),Curves!$11:$11,0)</f>
        <v>#N/A</v>
      </c>
      <c r="CN573" s="34" t="e">
        <f aca="false">MATCH(CONCATENATE("B ",TEXT($BP573,"mmm-yyyy")),Curves!$11:$11,0)</f>
        <v>#N/A</v>
      </c>
      <c r="CO573" s="34" t="e">
        <f aca="false">MATCH(CONCATENATE("DISC ",TEXT($BP573,"mmm-yyyy")),Curves!$11:$11,0)</f>
        <v>#N/A</v>
      </c>
      <c r="CP573" s="34"/>
      <c r="CQ573" s="34" t="e">
        <f aca="false">MATCH(CONCATENATE("NG ",TEXT($BQ573,"mmm-yyyy")),Curves!$11:$11,0)</f>
        <v>#N/A</v>
      </c>
      <c r="CR573" s="34" t="e">
        <f aca="false">MATCH(CONCATENATE("B ",TEXT($BQ573,"mmm-yyyy")),Curves!$11:$11,0)</f>
        <v>#N/A</v>
      </c>
      <c r="CS573" s="34" t="e">
        <f aca="false">MATCH(CONCATENATE("DISC ",TEXT($BQ573,"mmm-yyyy")),Curves!$11:$11,0)</f>
        <v>#N/A</v>
      </c>
      <c r="CT573" s="34"/>
      <c r="CU573" s="34" t="e">
        <f aca="false">MATCH(CONCATENATE("NG ",TEXT($BR573,"mmm-yyyy")),Curves!$11:$11,0)</f>
        <v>#N/A</v>
      </c>
      <c r="CV573" s="34" t="e">
        <f aca="false">MATCH(CONCATENATE("B ",TEXT($BR573,"mmm-yyyy")),Curves!$11:$11,0)</f>
        <v>#N/A</v>
      </c>
      <c r="CW573" s="34" t="e">
        <f aca="false">MATCH(CONCATENATE("DISC ",TEXT($BR573,"mmm-yyyy")),Curves!$11:$11,0)</f>
        <v>#N/A</v>
      </c>
      <c r="CX573" s="34"/>
      <c r="CY573" s="34" t="e">
        <f aca="false">MATCH(CONCATENATE("NG ",TEXT($BS573,"mmm-yyyy")),Curves!$11:$11,0)</f>
        <v>#N/A</v>
      </c>
      <c r="CZ573" s="34" t="e">
        <f aca="false">MATCH(CONCATENATE("B ",TEXT($BS573,"mmm-yyyy")),Curves!$11:$11,0)</f>
        <v>#N/A</v>
      </c>
      <c r="DA573" s="34" t="e">
        <f aca="false">MATCH(CONCATENATE("DISC ",TEXT($BS573,"mmm-yyyy")),Curves!$11:$11,0)</f>
        <v>#N/A</v>
      </c>
      <c r="DB573" s="34"/>
      <c r="DC573" s="34" t="e">
        <f aca="false">MATCH(CONCATENATE("NG ",TEXT($BT573,"mmm-yyyy")),Curves!$11:$11,0)</f>
        <v>#N/A</v>
      </c>
      <c r="DD573" s="34" t="e">
        <f aca="false">MATCH(CONCATENATE("B ",TEXT($BT573,"mmm-yyyy")),Curves!$11:$11,0)</f>
        <v>#N/A</v>
      </c>
      <c r="DE573" s="34" t="e">
        <f aca="false">MATCH(CONCATENATE("DISC ",TEXT($BT573,"mmm-yyyy")),Curves!$11:$11,0)</f>
        <v>#N/A</v>
      </c>
      <c r="DF573" s="34"/>
      <c r="DG573" s="34" t="e">
        <f aca="false">MATCH(CONCATENATE("NG ",TEXT($BU573,"mmm-yyyy")),Curves!$11:$11,0)</f>
        <v>#N/A</v>
      </c>
      <c r="DH573" s="34" t="e">
        <f aca="false">MATCH(CONCATENATE("B ",TEXT($BU573,"mmm-yyyy")),Curves!$11:$11,0)</f>
        <v>#N/A</v>
      </c>
      <c r="DI573" s="34" t="e">
        <f aca="false">MATCH(CONCATENATE("DISC ",TEXT($BU573,"mmm-yyyy")),Curves!$11:$11,0)</f>
        <v>#N/A</v>
      </c>
      <c r="DK573" s="34" t="e">
        <f aca="false">MATCH(CONCATENATE("NG ",TEXT($BV573,"mmm-yyyy")),Curves!$11:$11,0)</f>
        <v>#N/A</v>
      </c>
      <c r="DL573" s="34" t="e">
        <f aca="false">MATCH(CONCATENATE("B ",TEXT($BV573,"mmm-yyyy")),Curves!$11:$11,0)</f>
        <v>#N/A</v>
      </c>
      <c r="DM573" s="34" t="e">
        <f aca="false">MATCH(CONCATENATE("DISC ",TEXT($BV573,"mmm-yyyy")),Curves!$11:$11,0)</f>
        <v>#N/A</v>
      </c>
      <c r="DO573" s="34" t="e">
        <f aca="false">MATCH(CONCATENATE("NG ",TEXT($BW573,"mmm-yyyy")),Curves!$11:$11,0)</f>
        <v>#N/A</v>
      </c>
      <c r="DP573" s="34" t="e">
        <f aca="false">MATCH(CONCATENATE("B ",TEXT($BW573,"mmm-yyyy")),Curves!$11:$11,0)</f>
        <v>#N/A</v>
      </c>
      <c r="DQ573" s="34" t="e">
        <f aca="false">MATCH(CONCATENATE("DISC ",TEXT($BW573,"mmm-yyyy")),Curves!$11:$11,0)</f>
        <v>#N/A</v>
      </c>
    </row>
    <row r="574" customFormat="false" ht="12.75" hidden="false" customHeight="false" outlineLevel="0" collapsed="false">
      <c r="BW574" s="34"/>
      <c r="BX574" s="34"/>
      <c r="BY574" s="34"/>
      <c r="BZ574" s="34"/>
      <c r="CA574" s="34"/>
      <c r="CB574" s="34"/>
      <c r="CC574" s="34"/>
      <c r="CD574" s="34"/>
      <c r="CE574" s="34"/>
      <c r="CF574" s="34"/>
      <c r="CG574" s="34"/>
      <c r="CH574" s="34"/>
      <c r="CI574" s="34"/>
      <c r="CJ574" s="34"/>
      <c r="CK574" s="34"/>
      <c r="CL574" s="34"/>
      <c r="CM574" s="34"/>
      <c r="CN574" s="34"/>
      <c r="CO574" s="34"/>
      <c r="CP574" s="34"/>
      <c r="CQ574" s="34"/>
      <c r="CR574" s="34"/>
      <c r="CS574" s="34"/>
      <c r="CT574" s="34"/>
      <c r="CU574" s="34"/>
      <c r="CV574" s="34"/>
      <c r="CW574" s="34"/>
      <c r="CX574" s="34"/>
      <c r="CY574" s="34"/>
      <c r="CZ574" s="34"/>
      <c r="DA574" s="34"/>
      <c r="DB574" s="34"/>
      <c r="DC574" s="34"/>
      <c r="DD574" s="34"/>
      <c r="DE574" s="34"/>
      <c r="DF574" s="34"/>
    </row>
  </sheetData>
  <mergeCells count="2">
    <mergeCell ref="E1:O1"/>
    <mergeCell ref="BM1:BW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13"/>
  </cols>
  <sheetData>
    <row r="2" customFormat="false" ht="12.75" hidden="false" customHeight="false" outlineLevel="0" collapsed="false">
      <c r="B2" s="22" t="s">
        <v>76</v>
      </c>
      <c r="C2" s="22" t="s">
        <v>77</v>
      </c>
      <c r="D2" s="0" t="s">
        <v>19</v>
      </c>
    </row>
    <row r="3" customFormat="false" ht="12.75" hidden="false" customHeight="false" outlineLevel="0" collapsed="false">
      <c r="B3" s="22" t="n">
        <v>34700</v>
      </c>
      <c r="C3" s="22" t="n">
        <f aca="false">EOMONTH(B3,0)+1</f>
        <v>34731</v>
      </c>
      <c r="D3" s="22" t="n">
        <f aca="false">WORKDAY(C3,-1)</f>
        <v>34730</v>
      </c>
      <c r="H3" s="22" t="n">
        <v>36220</v>
      </c>
      <c r="J3" s="23" t="n">
        <v>1.855</v>
      </c>
      <c r="K3" s="23" t="n">
        <v>1.82</v>
      </c>
    </row>
    <row r="4" customFormat="false" ht="12.75" hidden="false" customHeight="false" outlineLevel="0" collapsed="false">
      <c r="B4" s="22" t="n">
        <v>34731</v>
      </c>
      <c r="C4" s="22" t="n">
        <f aca="false">EOMONTH(B4,0)+1</f>
        <v>34759</v>
      </c>
      <c r="D4" s="22" t="n">
        <f aca="false">WORKDAY(C4,-1)</f>
        <v>34758</v>
      </c>
      <c r="H4" s="22" t="n">
        <v>36221</v>
      </c>
      <c r="J4" s="23" t="n">
        <v>1.845</v>
      </c>
      <c r="K4" s="23" t="n">
        <v>1.83</v>
      </c>
    </row>
    <row r="5" customFormat="false" ht="12.75" hidden="false" customHeight="false" outlineLevel="0" collapsed="false">
      <c r="B5" s="22" t="n">
        <v>34759</v>
      </c>
      <c r="C5" s="22" t="n">
        <f aca="false">EOMONTH(B5,0)+1</f>
        <v>34790</v>
      </c>
      <c r="D5" s="22" t="n">
        <f aca="false">WORKDAY(C5,-1)</f>
        <v>34789</v>
      </c>
      <c r="H5" s="22" t="n">
        <v>36222</v>
      </c>
      <c r="J5" s="23" t="n">
        <v>1.86</v>
      </c>
      <c r="K5" s="23" t="n">
        <v>1.83</v>
      </c>
    </row>
    <row r="6" customFormat="false" ht="12.75" hidden="false" customHeight="false" outlineLevel="0" collapsed="false">
      <c r="B6" s="22" t="n">
        <v>34790</v>
      </c>
      <c r="C6" s="22" t="n">
        <f aca="false">EOMONTH(B6,0)+1</f>
        <v>34820</v>
      </c>
      <c r="D6" s="22" t="n">
        <f aca="false">WORKDAY(C6,-1)</f>
        <v>34817</v>
      </c>
      <c r="H6" s="22" t="n">
        <v>36223</v>
      </c>
      <c r="J6" s="23" t="n">
        <v>1.865</v>
      </c>
      <c r="K6" s="23" t="n">
        <v>1.83</v>
      </c>
    </row>
    <row r="7" customFormat="false" ht="12.75" hidden="false" customHeight="false" outlineLevel="0" collapsed="false">
      <c r="B7" s="22" t="n">
        <v>34820</v>
      </c>
      <c r="C7" s="22" t="n">
        <f aca="false">EOMONTH(B7,0)+1</f>
        <v>34851</v>
      </c>
      <c r="D7" s="22" t="n">
        <f aca="false">WORKDAY(C7,-1)</f>
        <v>34850</v>
      </c>
      <c r="H7" s="22" t="n">
        <v>36224</v>
      </c>
      <c r="J7" s="23" t="n">
        <v>1.865</v>
      </c>
      <c r="K7" s="23" t="n">
        <v>1.85</v>
      </c>
    </row>
    <row r="8" customFormat="false" ht="12.75" hidden="false" customHeight="false" outlineLevel="0" collapsed="false">
      <c r="B8" s="22" t="n">
        <v>34851</v>
      </c>
      <c r="C8" s="22" t="n">
        <f aca="false">EOMONTH(B8,0)+1</f>
        <v>34881</v>
      </c>
      <c r="D8" s="22" t="n">
        <f aca="false">WORKDAY(C8,-1)</f>
        <v>34880</v>
      </c>
      <c r="H8" s="22" t="n">
        <v>36225</v>
      </c>
      <c r="J8" s="23"/>
      <c r="K8" s="23"/>
    </row>
    <row r="9" customFormat="false" ht="12.75" hidden="false" customHeight="false" outlineLevel="0" collapsed="false">
      <c r="B9" s="22" t="n">
        <v>34881</v>
      </c>
      <c r="C9" s="22" t="n">
        <f aca="false">EOMONTH(B9,0)+1</f>
        <v>34912</v>
      </c>
      <c r="D9" s="22" t="n">
        <f aca="false">WORKDAY(C9,-1)</f>
        <v>34911</v>
      </c>
      <c r="H9" s="22" t="n">
        <v>36226</v>
      </c>
      <c r="J9" s="23"/>
      <c r="K9" s="23"/>
    </row>
    <row r="10" customFormat="false" ht="12.75" hidden="false" customHeight="false" outlineLevel="0" collapsed="false">
      <c r="B10" s="22" t="n">
        <v>34912</v>
      </c>
      <c r="C10" s="22" t="n">
        <f aca="false">EOMONTH(B10,0)+1</f>
        <v>34943</v>
      </c>
      <c r="D10" s="22" t="n">
        <f aca="false">WORKDAY(C10,-1)</f>
        <v>34942</v>
      </c>
      <c r="H10" s="22" t="n">
        <v>36227</v>
      </c>
      <c r="J10" s="23" t="n">
        <v>1.865</v>
      </c>
      <c r="K10" s="23" t="n">
        <v>1.9</v>
      </c>
    </row>
    <row r="11" customFormat="false" ht="12.75" hidden="false" customHeight="false" outlineLevel="0" collapsed="false">
      <c r="B11" s="22" t="n">
        <v>34943</v>
      </c>
      <c r="C11" s="22" t="n">
        <f aca="false">EOMONTH(B11,0)+1</f>
        <v>34973</v>
      </c>
      <c r="D11" s="22" t="n">
        <f aca="false">WORKDAY(C11,-1)</f>
        <v>34971</v>
      </c>
      <c r="H11" s="22" t="n">
        <v>36228</v>
      </c>
      <c r="J11" s="23" t="n">
        <v>1.915</v>
      </c>
      <c r="K11" s="23" t="n">
        <v>1.92</v>
      </c>
    </row>
    <row r="12" customFormat="false" ht="12.75" hidden="false" customHeight="false" outlineLevel="0" collapsed="false">
      <c r="B12" s="22" t="n">
        <v>34973</v>
      </c>
      <c r="C12" s="22" t="n">
        <f aca="false">EOMONTH(B12,0)+1</f>
        <v>35004</v>
      </c>
      <c r="D12" s="22" t="n">
        <f aca="false">WORKDAY(C12,-1)</f>
        <v>35003</v>
      </c>
      <c r="H12" s="22" t="n">
        <v>36229</v>
      </c>
      <c r="J12" s="23" t="n">
        <v>1.905</v>
      </c>
      <c r="K12" s="23" t="n">
        <v>1.92</v>
      </c>
    </row>
    <row r="13" customFormat="false" ht="12.75" hidden="false" customHeight="false" outlineLevel="0" collapsed="false">
      <c r="B13" s="22" t="n">
        <v>35004</v>
      </c>
      <c r="C13" s="22" t="n">
        <f aca="false">EOMONTH(B13,0)+1</f>
        <v>35034</v>
      </c>
      <c r="D13" s="22" t="n">
        <f aca="false">WORKDAY(C13,-1)</f>
        <v>35033</v>
      </c>
      <c r="H13" s="22" t="n">
        <v>36230</v>
      </c>
      <c r="J13" s="23" t="n">
        <v>1.975</v>
      </c>
      <c r="K13" s="23" t="n">
        <v>1.86</v>
      </c>
    </row>
    <row r="14" customFormat="false" ht="12.75" hidden="false" customHeight="false" outlineLevel="0" collapsed="false">
      <c r="B14" s="22" t="n">
        <v>35034</v>
      </c>
      <c r="C14" s="22" t="n">
        <f aca="false">EOMONTH(B14,0)+1</f>
        <v>35065</v>
      </c>
      <c r="D14" s="22" t="n">
        <f aca="false">WORKDAY(C14,-1)</f>
        <v>35062</v>
      </c>
      <c r="H14" s="22" t="n">
        <v>36231</v>
      </c>
      <c r="J14" s="23" t="n">
        <v>1.95</v>
      </c>
      <c r="K14" s="23" t="n">
        <v>1.86</v>
      </c>
    </row>
    <row r="15" customFormat="false" ht="12.75" hidden="false" customHeight="false" outlineLevel="0" collapsed="false">
      <c r="B15" s="22" t="n">
        <v>35065</v>
      </c>
      <c r="C15" s="22" t="n">
        <f aca="false">EOMONTH(B15,0)+1</f>
        <v>35096</v>
      </c>
      <c r="D15" s="22" t="n">
        <f aca="false">WORKDAY(C15,-1)</f>
        <v>35095</v>
      </c>
      <c r="H15" s="22" t="n">
        <v>36232</v>
      </c>
      <c r="J15" s="23"/>
      <c r="K15" s="23"/>
    </row>
    <row r="16" customFormat="false" ht="12.75" hidden="false" customHeight="false" outlineLevel="0" collapsed="false">
      <c r="B16" s="22" t="n">
        <v>35096</v>
      </c>
      <c r="C16" s="22" t="n">
        <f aca="false">EOMONTH(B16,0)+1</f>
        <v>35125</v>
      </c>
      <c r="D16" s="22" t="n">
        <f aca="false">WORKDAY(C16,-1)</f>
        <v>35124</v>
      </c>
      <c r="H16" s="22" t="n">
        <v>36233</v>
      </c>
      <c r="J16" s="23"/>
      <c r="K16" s="23"/>
    </row>
    <row r="17" customFormat="false" ht="12.75" hidden="false" customHeight="false" outlineLevel="0" collapsed="false">
      <c r="B17" s="22" t="n">
        <v>35125</v>
      </c>
      <c r="C17" s="22" t="n">
        <f aca="false">EOMONTH(B17,0)+1</f>
        <v>35156</v>
      </c>
      <c r="D17" s="22" t="n">
        <f aca="false">WORKDAY(C17,-1)</f>
        <v>35153</v>
      </c>
      <c r="H17" s="22" t="n">
        <v>36234</v>
      </c>
      <c r="J17" s="23" t="n">
        <v>1.945</v>
      </c>
      <c r="K17" s="23" t="n">
        <v>1.86</v>
      </c>
    </row>
    <row r="18" customFormat="false" ht="12.75" hidden="false" customHeight="false" outlineLevel="0" collapsed="false">
      <c r="B18" s="22" t="n">
        <v>35156</v>
      </c>
      <c r="C18" s="22" t="n">
        <f aca="false">EOMONTH(B18,0)+1</f>
        <v>35186</v>
      </c>
      <c r="D18" s="22" t="n">
        <f aca="false">WORKDAY(C18,-1)</f>
        <v>35185</v>
      </c>
      <c r="H18" s="22" t="n">
        <v>36235</v>
      </c>
      <c r="J18" s="23" t="n">
        <v>1.935</v>
      </c>
      <c r="K18" s="23" t="n">
        <v>1.88</v>
      </c>
    </row>
    <row r="19" customFormat="false" ht="12.75" hidden="false" customHeight="false" outlineLevel="0" collapsed="false">
      <c r="B19" s="22" t="n">
        <v>35186</v>
      </c>
      <c r="C19" s="22" t="n">
        <f aca="false">EOMONTH(B19,0)+1</f>
        <v>35217</v>
      </c>
      <c r="D19" s="22" t="n">
        <f aca="false">WORKDAY(C19,-1)</f>
        <v>35216</v>
      </c>
      <c r="H19" s="22" t="n">
        <v>36236</v>
      </c>
      <c r="J19" s="23" t="n">
        <v>1.93</v>
      </c>
      <c r="K19" s="23" t="n">
        <v>1.89</v>
      </c>
    </row>
    <row r="20" customFormat="false" ht="12.75" hidden="false" customHeight="false" outlineLevel="0" collapsed="false">
      <c r="B20" s="22" t="n">
        <v>35217</v>
      </c>
      <c r="C20" s="22" t="n">
        <f aca="false">EOMONTH(B20,0)+1</f>
        <v>35247</v>
      </c>
      <c r="D20" s="22" t="n">
        <f aca="false">WORKDAY(C20,-1)</f>
        <v>35244</v>
      </c>
      <c r="H20" s="22" t="n">
        <v>36237</v>
      </c>
      <c r="J20" s="23" t="n">
        <v>1.95</v>
      </c>
      <c r="K20" s="23" t="n">
        <v>1.87</v>
      </c>
    </row>
    <row r="21" customFormat="false" ht="12.75" hidden="false" customHeight="false" outlineLevel="0" collapsed="false">
      <c r="B21" s="22" t="n">
        <v>35247</v>
      </c>
      <c r="C21" s="22" t="n">
        <f aca="false">EOMONTH(B21,0)+1</f>
        <v>35278</v>
      </c>
      <c r="D21" s="22" t="n">
        <f aca="false">WORKDAY(C21,-1)</f>
        <v>35277</v>
      </c>
      <c r="H21" s="22" t="n">
        <v>36238</v>
      </c>
      <c r="J21" s="23" t="n">
        <v>1.955</v>
      </c>
      <c r="K21" s="23" t="n">
        <v>1.87</v>
      </c>
    </row>
    <row r="22" customFormat="false" ht="12.75" hidden="false" customHeight="false" outlineLevel="0" collapsed="false">
      <c r="B22" s="22" t="n">
        <v>35278</v>
      </c>
      <c r="C22" s="22" t="n">
        <f aca="false">EOMONTH(B22,0)+1</f>
        <v>35309</v>
      </c>
      <c r="D22" s="22" t="n">
        <f aca="false">WORKDAY(C22,-1)</f>
        <v>35307</v>
      </c>
      <c r="H22" s="22" t="n">
        <v>36239</v>
      </c>
      <c r="J22" s="23"/>
      <c r="K22" s="23"/>
    </row>
    <row r="23" customFormat="false" ht="12.75" hidden="false" customHeight="false" outlineLevel="0" collapsed="false">
      <c r="B23" s="22" t="n">
        <v>35309</v>
      </c>
      <c r="C23" s="22" t="n">
        <f aca="false">EOMONTH(B23,0)+1</f>
        <v>35339</v>
      </c>
      <c r="D23" s="22" t="n">
        <f aca="false">WORKDAY(C23,-1)</f>
        <v>35338</v>
      </c>
      <c r="H23" s="22" t="n">
        <v>36240</v>
      </c>
      <c r="J23" s="23"/>
      <c r="K23" s="23"/>
    </row>
    <row r="24" customFormat="false" ht="12.75" hidden="false" customHeight="false" outlineLevel="0" collapsed="false">
      <c r="B24" s="22" t="n">
        <v>35339</v>
      </c>
      <c r="C24" s="22" t="n">
        <f aca="false">EOMONTH(B24,0)+1</f>
        <v>35370</v>
      </c>
      <c r="D24" s="22" t="n">
        <f aca="false">WORKDAY(C24,-1)</f>
        <v>35369</v>
      </c>
      <c r="H24" s="22" t="n">
        <v>36241</v>
      </c>
      <c r="J24" s="23" t="n">
        <v>1.905</v>
      </c>
      <c r="K24" s="23" t="n">
        <v>1.93</v>
      </c>
    </row>
    <row r="25" customFormat="false" ht="12.75" hidden="false" customHeight="false" outlineLevel="0" collapsed="false">
      <c r="B25" s="22" t="n">
        <v>35370</v>
      </c>
      <c r="C25" s="22" t="n">
        <f aca="false">EOMONTH(B25,0)+1</f>
        <v>35400</v>
      </c>
      <c r="D25" s="22" t="n">
        <f aca="false">WORKDAY(C25,-1)</f>
        <v>35398</v>
      </c>
      <c r="H25" s="22" t="n">
        <v>36242</v>
      </c>
      <c r="J25" s="23" t="n">
        <v>1.935</v>
      </c>
      <c r="K25" s="23" t="n">
        <v>1.93</v>
      </c>
    </row>
    <row r="26" customFormat="false" ht="12.75" hidden="false" customHeight="false" outlineLevel="0" collapsed="false">
      <c r="B26" s="22" t="n">
        <v>35400</v>
      </c>
      <c r="C26" s="22" t="n">
        <f aca="false">EOMONTH(B26,0)+1</f>
        <v>35431</v>
      </c>
      <c r="D26" s="22" t="n">
        <f aca="false">WORKDAY(C26,-1)</f>
        <v>35430</v>
      </c>
      <c r="H26" s="22" t="n">
        <v>36243</v>
      </c>
      <c r="J26" s="23" t="n">
        <v>1.98</v>
      </c>
      <c r="K26" s="23" t="n">
        <v>1.93</v>
      </c>
    </row>
    <row r="27" customFormat="false" ht="12.75" hidden="false" customHeight="false" outlineLevel="0" collapsed="false">
      <c r="B27" s="22" t="n">
        <v>35431</v>
      </c>
      <c r="C27" s="22" t="n">
        <f aca="false">EOMONTH(B27,0)+1</f>
        <v>35462</v>
      </c>
      <c r="D27" s="22" t="n">
        <f aca="false">WORKDAY(C27,-1)</f>
        <v>35461</v>
      </c>
      <c r="H27" s="22" t="n">
        <v>36244</v>
      </c>
      <c r="J27" s="23" t="n">
        <v>1.945</v>
      </c>
      <c r="K27" s="23" t="n">
        <v>1.94</v>
      </c>
    </row>
    <row r="28" customFormat="false" ht="12.75" hidden="false" customHeight="false" outlineLevel="0" collapsed="false">
      <c r="B28" s="22" t="n">
        <v>35462</v>
      </c>
      <c r="C28" s="22" t="n">
        <f aca="false">EOMONTH(B28,0)+1</f>
        <v>35490</v>
      </c>
      <c r="D28" s="22" t="n">
        <f aca="false">WORKDAY(C28,-1)</f>
        <v>35489</v>
      </c>
      <c r="H28" s="22" t="n">
        <v>36245</v>
      </c>
      <c r="J28" s="23" t="n">
        <v>1.945</v>
      </c>
      <c r="K28" s="23" t="n">
        <v>1.94</v>
      </c>
    </row>
    <row r="29" customFormat="false" ht="12.75" hidden="false" customHeight="false" outlineLevel="0" collapsed="false">
      <c r="B29" s="22" t="n">
        <v>35490</v>
      </c>
      <c r="C29" s="22" t="n">
        <f aca="false">EOMONTH(B29,0)+1</f>
        <v>35521</v>
      </c>
      <c r="D29" s="22" t="n">
        <f aca="false">WORKDAY(C29,-1)</f>
        <v>35520</v>
      </c>
      <c r="H29" s="22" t="n">
        <v>36246</v>
      </c>
      <c r="J29" s="23"/>
      <c r="K29" s="23"/>
    </row>
    <row r="30" customFormat="false" ht="12.75" hidden="false" customHeight="false" outlineLevel="0" collapsed="false">
      <c r="B30" s="22" t="n">
        <v>35521</v>
      </c>
      <c r="C30" s="22" t="n">
        <f aca="false">EOMONTH(B30,0)+1</f>
        <v>35551</v>
      </c>
      <c r="D30" s="22" t="n">
        <f aca="false">WORKDAY(C30,-1)</f>
        <v>35550</v>
      </c>
      <c r="H30" s="22" t="n">
        <v>36247</v>
      </c>
      <c r="J30" s="23"/>
      <c r="K30" s="23"/>
    </row>
    <row r="31" customFormat="false" ht="12.75" hidden="false" customHeight="false" outlineLevel="0" collapsed="false">
      <c r="B31" s="22" t="n">
        <v>35551</v>
      </c>
      <c r="C31" s="22" t="n">
        <f aca="false">EOMONTH(B31,0)+1</f>
        <v>35582</v>
      </c>
      <c r="D31" s="22" t="n">
        <f aca="false">WORKDAY(C31,-1)</f>
        <v>35580</v>
      </c>
      <c r="H31" s="22" t="n">
        <v>36248</v>
      </c>
      <c r="J31" s="23" t="n">
        <v>1.94</v>
      </c>
      <c r="K31" s="23" t="n">
        <v>1.94</v>
      </c>
    </row>
    <row r="32" customFormat="false" ht="12.75" hidden="false" customHeight="false" outlineLevel="0" collapsed="false">
      <c r="B32" s="22" t="n">
        <v>35582</v>
      </c>
      <c r="C32" s="22" t="n">
        <f aca="false">EOMONTH(B32,0)+1</f>
        <v>35612</v>
      </c>
      <c r="D32" s="22" t="n">
        <f aca="false">WORKDAY(C32,-1)</f>
        <v>35611</v>
      </c>
      <c r="H32" s="22" t="n">
        <v>36249</v>
      </c>
      <c r="J32" s="23" t="n">
        <v>1.965</v>
      </c>
      <c r="K32" s="23" t="n">
        <v>1.94</v>
      </c>
    </row>
    <row r="33" customFormat="false" ht="12.75" hidden="false" customHeight="false" outlineLevel="0" collapsed="false">
      <c r="B33" s="22" t="n">
        <v>35612</v>
      </c>
      <c r="C33" s="22" t="n">
        <f aca="false">EOMONTH(B33,0)+1</f>
        <v>35643</v>
      </c>
      <c r="D33" s="22" t="n">
        <f aca="false">WORKDAY(C33,-1)</f>
        <v>35642</v>
      </c>
      <c r="H33" s="22" t="n">
        <v>36250</v>
      </c>
      <c r="J33" s="23" t="n">
        <v>1.98</v>
      </c>
      <c r="K33" s="23" t="n">
        <v>1.94</v>
      </c>
    </row>
    <row r="34" customFormat="false" ht="12.75" hidden="false" customHeight="false" outlineLevel="0" collapsed="false">
      <c r="B34" s="22" t="n">
        <v>35643</v>
      </c>
      <c r="C34" s="22" t="n">
        <f aca="false">EOMONTH(B34,0)+1</f>
        <v>35674</v>
      </c>
      <c r="D34" s="22" t="n">
        <f aca="false">WORKDAY(C34,-1)</f>
        <v>35671</v>
      </c>
      <c r="H34" s="22" t="n">
        <v>36251</v>
      </c>
      <c r="J34" s="23" t="n">
        <v>2.09</v>
      </c>
      <c r="K34" s="23" t="n">
        <v>2.03</v>
      </c>
    </row>
    <row r="35" customFormat="false" ht="12.75" hidden="false" customHeight="false" outlineLevel="0" collapsed="false">
      <c r="B35" s="22" t="n">
        <v>35674</v>
      </c>
      <c r="C35" s="22" t="n">
        <f aca="false">EOMONTH(B35,0)+1</f>
        <v>35704</v>
      </c>
      <c r="D35" s="22" t="n">
        <f aca="false">WORKDAY(C35,-1)</f>
        <v>35703</v>
      </c>
      <c r="H35" s="22" t="n">
        <v>36252</v>
      </c>
      <c r="J35" s="23" t="n">
        <v>2.065</v>
      </c>
      <c r="K35" s="23"/>
    </row>
    <row r="36" customFormat="false" ht="12.75" hidden="false" customHeight="false" outlineLevel="0" collapsed="false">
      <c r="B36" s="22" t="n">
        <v>35704</v>
      </c>
      <c r="C36" s="22" t="n">
        <f aca="false">EOMONTH(B36,0)+1</f>
        <v>35735</v>
      </c>
      <c r="D36" s="22" t="n">
        <f aca="false">WORKDAY(C36,-1)</f>
        <v>35734</v>
      </c>
      <c r="H36" s="22" t="n">
        <v>36253</v>
      </c>
      <c r="J36" s="23"/>
      <c r="K36" s="23"/>
    </row>
    <row r="37" customFormat="false" ht="12.75" hidden="false" customHeight="false" outlineLevel="0" collapsed="false">
      <c r="B37" s="22" t="n">
        <v>35735</v>
      </c>
      <c r="C37" s="22" t="n">
        <f aca="false">EOMONTH(B37,0)+1</f>
        <v>35765</v>
      </c>
      <c r="D37" s="22" t="n">
        <f aca="false">WORKDAY(C37,-1)</f>
        <v>35762</v>
      </c>
      <c r="H37" s="22" t="n">
        <v>36254</v>
      </c>
      <c r="J37" s="23"/>
      <c r="K37" s="23"/>
    </row>
    <row r="38" customFormat="false" ht="12.75" hidden="false" customHeight="false" outlineLevel="0" collapsed="false">
      <c r="B38" s="22" t="n">
        <v>35765</v>
      </c>
      <c r="C38" s="22" t="n">
        <f aca="false">EOMONTH(B38,0)+1</f>
        <v>35796</v>
      </c>
      <c r="D38" s="22" t="n">
        <f aca="false">WORKDAY(C38,-1)</f>
        <v>35795</v>
      </c>
      <c r="H38" s="22" t="n">
        <v>36255</v>
      </c>
      <c r="J38" s="23" t="n">
        <v>2.065</v>
      </c>
      <c r="K38" s="23" t="n">
        <v>2.02</v>
      </c>
    </row>
    <row r="39" customFormat="false" ht="12.75" hidden="false" customHeight="false" outlineLevel="0" collapsed="false">
      <c r="B39" s="22" t="n">
        <v>35796</v>
      </c>
      <c r="C39" s="22" t="n">
        <f aca="false">EOMONTH(B39,0)+1</f>
        <v>35827</v>
      </c>
      <c r="D39" s="22" t="n">
        <f aca="false">WORKDAY(C39,-1)</f>
        <v>35825</v>
      </c>
      <c r="H39" s="22" t="n">
        <v>36256</v>
      </c>
      <c r="J39" s="23" t="n">
        <v>2.26</v>
      </c>
      <c r="K39" s="23" t="n">
        <v>2.07</v>
      </c>
    </row>
    <row r="40" customFormat="false" ht="12.75" hidden="false" customHeight="false" outlineLevel="0" collapsed="false">
      <c r="B40" s="22" t="n">
        <v>35827</v>
      </c>
      <c r="C40" s="22" t="n">
        <f aca="false">EOMONTH(B40,0)+1</f>
        <v>35855</v>
      </c>
      <c r="D40" s="22" t="n">
        <f aca="false">WORKDAY(C40,-1)</f>
        <v>35853</v>
      </c>
      <c r="H40" s="22" t="n">
        <v>36257</v>
      </c>
      <c r="J40" s="23" t="n">
        <v>2.265</v>
      </c>
      <c r="K40" s="23" t="n">
        <v>2.07</v>
      </c>
    </row>
    <row r="41" customFormat="false" ht="12.75" hidden="false" customHeight="false" outlineLevel="0" collapsed="false">
      <c r="B41" s="22" t="n">
        <v>35855</v>
      </c>
      <c r="C41" s="22" t="n">
        <f aca="false">EOMONTH(B41,0)+1</f>
        <v>35886</v>
      </c>
      <c r="D41" s="22" t="n">
        <f aca="false">WORKDAY(C41,-1)</f>
        <v>35885</v>
      </c>
      <c r="H41" s="22" t="n">
        <v>36258</v>
      </c>
      <c r="J41" s="23" t="n">
        <v>2.275</v>
      </c>
      <c r="K41" s="23" t="n">
        <v>2.11</v>
      </c>
    </row>
    <row r="42" customFormat="false" ht="12.75" hidden="false" customHeight="false" outlineLevel="0" collapsed="false">
      <c r="B42" s="22" t="n">
        <v>35886</v>
      </c>
      <c r="C42" s="22" t="n">
        <f aca="false">EOMONTH(B42,0)+1</f>
        <v>35916</v>
      </c>
      <c r="D42" s="22" t="n">
        <f aca="false">WORKDAY(C42,-1)</f>
        <v>35915</v>
      </c>
      <c r="H42" s="22" t="n">
        <v>36259</v>
      </c>
      <c r="J42" s="23" t="n">
        <v>2.31</v>
      </c>
      <c r="K42" s="23" t="n">
        <v>2.13</v>
      </c>
    </row>
    <row r="43" customFormat="false" ht="12.75" hidden="false" customHeight="false" outlineLevel="0" collapsed="false">
      <c r="B43" s="22" t="n">
        <v>35916</v>
      </c>
      <c r="C43" s="22" t="n">
        <f aca="false">EOMONTH(B43,0)+1</f>
        <v>35947</v>
      </c>
      <c r="D43" s="22" t="n">
        <f aca="false">WORKDAY(C43,-1)</f>
        <v>35944</v>
      </c>
      <c r="H43" s="22" t="n">
        <v>36260</v>
      </c>
      <c r="J43" s="23"/>
      <c r="K43" s="23"/>
    </row>
    <row r="44" customFormat="false" ht="12.75" hidden="false" customHeight="false" outlineLevel="0" collapsed="false">
      <c r="B44" s="22" t="n">
        <v>35947</v>
      </c>
      <c r="C44" s="22" t="n">
        <f aca="false">EOMONTH(B44,0)+1</f>
        <v>35977</v>
      </c>
      <c r="D44" s="22" t="n">
        <f aca="false">WORKDAY(C44,-1)</f>
        <v>35976</v>
      </c>
      <c r="H44" s="22" t="n">
        <v>36261</v>
      </c>
      <c r="J44" s="23"/>
      <c r="K44" s="23"/>
    </row>
    <row r="45" customFormat="false" ht="12.75" hidden="false" customHeight="false" outlineLevel="0" collapsed="false">
      <c r="B45" s="22" t="n">
        <v>35977</v>
      </c>
      <c r="C45" s="22" t="n">
        <f aca="false">EOMONTH(B45,0)+1</f>
        <v>36008</v>
      </c>
      <c r="D45" s="22" t="n">
        <f aca="false">WORKDAY(C45,-1)</f>
        <v>36007</v>
      </c>
      <c r="H45" s="22" t="n">
        <v>36262</v>
      </c>
      <c r="J45" s="23" t="n">
        <v>2.345</v>
      </c>
      <c r="K45" s="23" t="n">
        <v>2.13</v>
      </c>
    </row>
    <row r="46" customFormat="false" ht="12.75" hidden="false" customHeight="false" outlineLevel="0" collapsed="false">
      <c r="B46" s="22" t="n">
        <v>36008</v>
      </c>
      <c r="C46" s="22" t="n">
        <f aca="false">EOMONTH(B46,0)+1</f>
        <v>36039</v>
      </c>
      <c r="D46" s="22" t="n">
        <f aca="false">WORKDAY(C46,-1)</f>
        <v>36038</v>
      </c>
      <c r="H46" s="22" t="n">
        <v>36263</v>
      </c>
      <c r="J46" s="23" t="n">
        <v>2.28</v>
      </c>
      <c r="K46" s="23" t="n">
        <v>2.17</v>
      </c>
    </row>
    <row r="47" customFormat="false" ht="12.75" hidden="false" customHeight="false" outlineLevel="0" collapsed="false">
      <c r="B47" s="22" t="n">
        <v>36039</v>
      </c>
      <c r="C47" s="22" t="n">
        <f aca="false">EOMONTH(B47,0)+1</f>
        <v>36069</v>
      </c>
      <c r="D47" s="22" t="n">
        <f aca="false">WORKDAY(C47,-1)</f>
        <v>36068</v>
      </c>
      <c r="H47" s="22" t="n">
        <v>36264</v>
      </c>
      <c r="J47" s="23" t="n">
        <v>2.285</v>
      </c>
      <c r="K47" s="23" t="n">
        <v>2.15</v>
      </c>
    </row>
    <row r="48" customFormat="false" ht="12.75" hidden="false" customHeight="false" outlineLevel="0" collapsed="false">
      <c r="B48" s="22" t="n">
        <v>36069</v>
      </c>
      <c r="C48" s="22" t="n">
        <f aca="false">EOMONTH(B48,0)+1</f>
        <v>36100</v>
      </c>
      <c r="D48" s="22" t="n">
        <f aca="false">WORKDAY(C48,-1)</f>
        <v>36098</v>
      </c>
      <c r="H48" s="22" t="n">
        <v>36265</v>
      </c>
      <c r="J48" s="23" t="n">
        <v>2.25</v>
      </c>
      <c r="K48" s="23" t="n">
        <v>2.18</v>
      </c>
    </row>
    <row r="49" customFormat="false" ht="12.75" hidden="false" customHeight="false" outlineLevel="0" collapsed="false">
      <c r="B49" s="22" t="n">
        <v>36100</v>
      </c>
      <c r="C49" s="22" t="n">
        <f aca="false">EOMONTH(B49,0)+1</f>
        <v>36130</v>
      </c>
      <c r="D49" s="22" t="n">
        <f aca="false">WORKDAY(C49,-1)</f>
        <v>36129</v>
      </c>
      <c r="H49" s="22" t="n">
        <v>36266</v>
      </c>
      <c r="J49" s="23" t="n">
        <v>2.27</v>
      </c>
      <c r="K49" s="23" t="n">
        <v>2.21</v>
      </c>
    </row>
    <row r="50" customFormat="false" ht="12.75" hidden="false" customHeight="false" outlineLevel="0" collapsed="false">
      <c r="B50" s="22" t="n">
        <v>36130</v>
      </c>
      <c r="C50" s="22" t="n">
        <f aca="false">EOMONTH(B50,0)+1</f>
        <v>36161</v>
      </c>
      <c r="D50" s="22" t="n">
        <f aca="false">WORKDAY(C50,-1)</f>
        <v>36160</v>
      </c>
      <c r="H50" s="22" t="n">
        <v>36267</v>
      </c>
      <c r="J50" s="23"/>
      <c r="K50" s="23"/>
    </row>
    <row r="51" customFormat="false" ht="12.75" hidden="false" customHeight="false" outlineLevel="0" collapsed="false">
      <c r="B51" s="22" t="n">
        <v>36161</v>
      </c>
      <c r="C51" s="22" t="n">
        <f aca="false">EOMONTH(B51,0)+1</f>
        <v>36192</v>
      </c>
      <c r="D51" s="22" t="n">
        <f aca="false">WORKDAY(C51,-1)</f>
        <v>36189</v>
      </c>
      <c r="H51" s="22" t="n">
        <v>36268</v>
      </c>
      <c r="J51" s="23"/>
      <c r="K51" s="23"/>
    </row>
    <row r="52" customFormat="false" ht="12.75" hidden="false" customHeight="false" outlineLevel="0" collapsed="false">
      <c r="B52" s="22" t="n">
        <v>36192</v>
      </c>
      <c r="C52" s="22" t="n">
        <f aca="false">EOMONTH(B52,0)+1</f>
        <v>36220</v>
      </c>
      <c r="D52" s="22" t="n">
        <f aca="false">WORKDAY(C52,-1)</f>
        <v>36217</v>
      </c>
      <c r="H52" s="22" t="n">
        <v>36269</v>
      </c>
      <c r="J52" s="23" t="n">
        <v>2.255</v>
      </c>
      <c r="K52" s="23" t="n">
        <v>2.21</v>
      </c>
    </row>
    <row r="53" customFormat="false" ht="12.75" hidden="false" customHeight="false" outlineLevel="0" collapsed="false">
      <c r="B53" s="22" t="n">
        <v>36220</v>
      </c>
      <c r="C53" s="22" t="n">
        <f aca="false">EOMONTH(B53,0)+1</f>
        <v>36251</v>
      </c>
      <c r="D53" s="22" t="n">
        <f aca="false">WORKDAY(C53,-1)</f>
        <v>36250</v>
      </c>
      <c r="H53" s="22" t="n">
        <v>36270</v>
      </c>
      <c r="J53" s="23" t="n">
        <v>2.265</v>
      </c>
      <c r="K53" s="23" t="n">
        <v>2.22</v>
      </c>
    </row>
    <row r="54" customFormat="false" ht="12.75" hidden="false" customHeight="false" outlineLevel="0" collapsed="false">
      <c r="B54" s="22" t="n">
        <v>36251</v>
      </c>
      <c r="C54" s="22" t="n">
        <f aca="false">EOMONTH(B54,0)+1</f>
        <v>36281</v>
      </c>
      <c r="D54" s="22" t="n">
        <f aca="false">WORKDAY(C54,-1)</f>
        <v>36280</v>
      </c>
      <c r="H54" s="22" t="n">
        <v>36271</v>
      </c>
      <c r="J54" s="23" t="n">
        <v>2.32</v>
      </c>
      <c r="K54" s="23" t="n">
        <v>2.25</v>
      </c>
    </row>
    <row r="55" customFormat="false" ht="12.75" hidden="false" customHeight="false" outlineLevel="0" collapsed="false">
      <c r="B55" s="22" t="n">
        <v>36281</v>
      </c>
      <c r="C55" s="22" t="n">
        <f aca="false">EOMONTH(B55,0)+1</f>
        <v>36312</v>
      </c>
      <c r="D55" s="22" t="n">
        <f aca="false">WORKDAY(C55,-1)</f>
        <v>36311</v>
      </c>
      <c r="H55" s="22" t="n">
        <v>36272</v>
      </c>
      <c r="J55" s="23" t="n">
        <v>2.33</v>
      </c>
      <c r="K55" s="23" t="n">
        <v>2.27</v>
      </c>
    </row>
    <row r="56" customFormat="false" ht="12.75" hidden="false" customHeight="false" outlineLevel="0" collapsed="false">
      <c r="B56" s="22" t="n">
        <v>36312</v>
      </c>
      <c r="C56" s="22" t="n">
        <f aca="false">EOMONTH(B56,0)+1</f>
        <v>36342</v>
      </c>
      <c r="D56" s="22" t="n">
        <f aca="false">WORKDAY(C56,-1)</f>
        <v>36341</v>
      </c>
      <c r="H56" s="22" t="n">
        <v>36273</v>
      </c>
      <c r="J56" s="23" t="n">
        <v>2.375</v>
      </c>
      <c r="K56" s="23" t="n">
        <v>2.27</v>
      </c>
    </row>
    <row r="57" customFormat="false" ht="12.75" hidden="false" customHeight="false" outlineLevel="0" collapsed="false">
      <c r="B57" s="22" t="n">
        <v>36342</v>
      </c>
      <c r="C57" s="22" t="n">
        <f aca="false">EOMONTH(B57,0)+1</f>
        <v>36373</v>
      </c>
      <c r="D57" s="22" t="n">
        <f aca="false">WORKDAY(C57,-1)</f>
        <v>36371</v>
      </c>
      <c r="H57" s="22" t="n">
        <v>36274</v>
      </c>
      <c r="J57" s="23"/>
      <c r="K57" s="23"/>
    </row>
    <row r="58" customFormat="false" ht="12.75" hidden="false" customHeight="false" outlineLevel="0" collapsed="false">
      <c r="B58" s="22" t="n">
        <v>36373</v>
      </c>
      <c r="C58" s="22" t="n">
        <f aca="false">EOMONTH(B58,0)+1</f>
        <v>36404</v>
      </c>
      <c r="D58" s="22" t="n">
        <f aca="false">WORKDAY(C58,-1)</f>
        <v>36403</v>
      </c>
      <c r="H58" s="22" t="n">
        <v>36275</v>
      </c>
      <c r="J58" s="23"/>
      <c r="K58" s="23"/>
    </row>
    <row r="59" customFormat="false" ht="12.75" hidden="false" customHeight="false" outlineLevel="0" collapsed="false">
      <c r="B59" s="22" t="n">
        <v>36404</v>
      </c>
      <c r="C59" s="22" t="n">
        <f aca="false">EOMONTH(B59,0)+1</f>
        <v>36434</v>
      </c>
      <c r="D59" s="22" t="n">
        <f aca="false">WORKDAY(C59,-1)</f>
        <v>36433</v>
      </c>
      <c r="H59" s="22" t="n">
        <v>36276</v>
      </c>
      <c r="J59" s="23" t="n">
        <v>2.34</v>
      </c>
      <c r="K59" s="23" t="n">
        <v>2.27</v>
      </c>
    </row>
    <row r="60" customFormat="false" ht="12.75" hidden="false" customHeight="false" outlineLevel="0" collapsed="false">
      <c r="B60" s="22" t="n">
        <v>36434</v>
      </c>
      <c r="C60" s="22" t="n">
        <f aca="false">EOMONTH(B60,0)+1</f>
        <v>36465</v>
      </c>
      <c r="D60" s="22" t="n">
        <f aca="false">WORKDAY(C60,-1)</f>
        <v>36462</v>
      </c>
      <c r="H60" s="22" t="n">
        <v>36277</v>
      </c>
      <c r="J60" s="23" t="n">
        <v>2.355</v>
      </c>
      <c r="K60" s="23" t="n">
        <v>2.32</v>
      </c>
    </row>
    <row r="61" customFormat="false" ht="12.75" hidden="false" customHeight="false" outlineLevel="0" collapsed="false">
      <c r="B61" s="22" t="n">
        <v>36465</v>
      </c>
      <c r="C61" s="22" t="n">
        <f aca="false">EOMONTH(B61,0)+1</f>
        <v>36495</v>
      </c>
      <c r="D61" s="22" t="n">
        <f aca="false">WORKDAY(C61,-1)</f>
        <v>36494</v>
      </c>
      <c r="H61" s="22" t="n">
        <v>36278</v>
      </c>
      <c r="J61" s="23" t="n">
        <v>2.46</v>
      </c>
      <c r="K61" s="23" t="n">
        <v>2.37</v>
      </c>
    </row>
    <row r="62" customFormat="false" ht="12.75" hidden="false" customHeight="false" outlineLevel="0" collapsed="false">
      <c r="B62" s="22" t="n">
        <v>36495</v>
      </c>
      <c r="C62" s="22" t="n">
        <f aca="false">EOMONTH(B62,0)+1</f>
        <v>36526</v>
      </c>
      <c r="D62" s="22" t="n">
        <f aca="false">WORKDAY(C62,-1)</f>
        <v>36525</v>
      </c>
      <c r="H62" s="22" t="n">
        <v>36279</v>
      </c>
      <c r="J62" s="23" t="n">
        <v>2.43</v>
      </c>
      <c r="K62" s="23" t="n">
        <v>2.37</v>
      </c>
    </row>
    <row r="63" customFormat="false" ht="12.75" hidden="false" customHeight="false" outlineLevel="0" collapsed="false">
      <c r="B63" s="22" t="n">
        <v>36526</v>
      </c>
      <c r="C63" s="22" t="n">
        <f aca="false">EOMONTH(B63,0)+1</f>
        <v>36557</v>
      </c>
      <c r="D63" s="22" t="n">
        <f aca="false">WORKDAY(C63,-1)</f>
        <v>36556</v>
      </c>
      <c r="H63" s="22" t="n">
        <v>36280</v>
      </c>
      <c r="J63" s="23" t="n">
        <v>2.425</v>
      </c>
      <c r="K63" s="23" t="n">
        <v>2.37</v>
      </c>
    </row>
    <row r="64" customFormat="false" ht="12.75" hidden="false" customHeight="false" outlineLevel="0" collapsed="false">
      <c r="B64" s="22" t="n">
        <v>36557</v>
      </c>
      <c r="C64" s="22" t="n">
        <f aca="false">EOMONTH(B64,0)+1</f>
        <v>36586</v>
      </c>
      <c r="D64" s="22" t="n">
        <f aca="false">WORKDAY(C64,-1)</f>
        <v>36585</v>
      </c>
      <c r="H64" s="22" t="n">
        <v>36281</v>
      </c>
      <c r="J64" s="23"/>
      <c r="K64" s="23"/>
    </row>
    <row r="65" customFormat="false" ht="12.75" hidden="false" customHeight="false" outlineLevel="0" collapsed="false">
      <c r="B65" s="22" t="n">
        <v>36586</v>
      </c>
      <c r="C65" s="22" t="n">
        <f aca="false">EOMONTH(B65,0)+1</f>
        <v>36617</v>
      </c>
      <c r="D65" s="22" t="n">
        <f aca="false">WORKDAY(C65,-1)</f>
        <v>36616</v>
      </c>
      <c r="H65" s="22" t="n">
        <v>36282</v>
      </c>
      <c r="J65" s="23"/>
      <c r="K65" s="23"/>
    </row>
    <row r="66" customFormat="false" ht="12.75" hidden="false" customHeight="false" outlineLevel="0" collapsed="false">
      <c r="B66" s="22" t="n">
        <v>36617</v>
      </c>
      <c r="C66" s="22" t="n">
        <f aca="false">EOMONTH(B66,0)+1</f>
        <v>36647</v>
      </c>
      <c r="D66" s="22" t="n">
        <f aca="false">WORKDAY(C66,-1)</f>
        <v>36644</v>
      </c>
      <c r="H66" s="22" t="n">
        <v>36283</v>
      </c>
      <c r="J66" s="23" t="n">
        <v>2.315</v>
      </c>
      <c r="K66" s="23" t="n">
        <v>2.36</v>
      </c>
    </row>
    <row r="67" customFormat="false" ht="12.75" hidden="false" customHeight="false" outlineLevel="0" collapsed="false">
      <c r="B67" s="22" t="n">
        <v>36647</v>
      </c>
      <c r="C67" s="22" t="n">
        <f aca="false">EOMONTH(B67,0)+1</f>
        <v>36678</v>
      </c>
      <c r="D67" s="22" t="n">
        <f aca="false">WORKDAY(C67,-1)</f>
        <v>36677</v>
      </c>
      <c r="H67" s="22" t="n">
        <v>36284</v>
      </c>
      <c r="J67" s="23" t="n">
        <v>2.325</v>
      </c>
      <c r="K67" s="23" t="n">
        <v>2.39</v>
      </c>
    </row>
    <row r="68" customFormat="false" ht="12.75" hidden="false" customHeight="false" outlineLevel="0" collapsed="false">
      <c r="B68" s="22" t="n">
        <v>36678</v>
      </c>
      <c r="C68" s="22" t="n">
        <f aca="false">EOMONTH(B68,0)+1</f>
        <v>36708</v>
      </c>
      <c r="D68" s="22" t="n">
        <f aca="false">WORKDAY(C68,-1)</f>
        <v>36707</v>
      </c>
      <c r="H68" s="22" t="n">
        <v>36285</v>
      </c>
      <c r="J68" s="23" t="n">
        <v>2.405</v>
      </c>
      <c r="K68" s="23" t="n">
        <v>2.39</v>
      </c>
    </row>
    <row r="69" customFormat="false" ht="12.75" hidden="false" customHeight="false" outlineLevel="0" collapsed="false">
      <c r="B69" s="22" t="n">
        <v>36708</v>
      </c>
      <c r="C69" s="22" t="n">
        <f aca="false">EOMONTH(B69,0)+1</f>
        <v>36739</v>
      </c>
      <c r="D69" s="22" t="n">
        <f aca="false">WORKDAY(C69,-1)</f>
        <v>36738</v>
      </c>
      <c r="H69" s="22" t="n">
        <v>36286</v>
      </c>
      <c r="J69" s="23" t="n">
        <v>2.45</v>
      </c>
      <c r="K69" s="23" t="n">
        <v>2.44</v>
      </c>
    </row>
    <row r="70" customFormat="false" ht="12.75" hidden="false" customHeight="false" outlineLevel="0" collapsed="false">
      <c r="B70" s="22" t="n">
        <v>36739</v>
      </c>
      <c r="C70" s="22" t="n">
        <f aca="false">EOMONTH(B70,0)+1</f>
        <v>36770</v>
      </c>
      <c r="D70" s="22" t="n">
        <f aca="false">WORKDAY(C70,-1)</f>
        <v>36769</v>
      </c>
      <c r="H70" s="22" t="n">
        <v>36287</v>
      </c>
      <c r="J70" s="23" t="n">
        <v>2.435</v>
      </c>
      <c r="K70" s="23" t="n">
        <v>2.44</v>
      </c>
    </row>
    <row r="71" customFormat="false" ht="12.75" hidden="false" customHeight="false" outlineLevel="0" collapsed="false">
      <c r="B71" s="22" t="n">
        <v>36770</v>
      </c>
      <c r="C71" s="22" t="n">
        <f aca="false">EOMONTH(B71,0)+1</f>
        <v>36800</v>
      </c>
      <c r="D71" s="22" t="n">
        <f aca="false">WORKDAY(C71,-1)</f>
        <v>36798</v>
      </c>
      <c r="H71" s="22" t="n">
        <v>36288</v>
      </c>
      <c r="J71" s="23"/>
      <c r="K71" s="23"/>
    </row>
    <row r="72" customFormat="false" ht="12.75" hidden="false" customHeight="false" outlineLevel="0" collapsed="false">
      <c r="B72" s="22" t="n">
        <v>36800</v>
      </c>
      <c r="C72" s="22" t="n">
        <f aca="false">EOMONTH(B72,0)+1</f>
        <v>36831</v>
      </c>
      <c r="D72" s="22" t="n">
        <f aca="false">WORKDAY(C72,-1)</f>
        <v>36830</v>
      </c>
      <c r="H72" s="22" t="n">
        <v>36289</v>
      </c>
      <c r="J72" s="23"/>
      <c r="K72" s="23"/>
    </row>
    <row r="73" customFormat="false" ht="12.75" hidden="false" customHeight="false" outlineLevel="0" collapsed="false">
      <c r="B73" s="22" t="n">
        <v>36831</v>
      </c>
      <c r="C73" s="22" t="n">
        <f aca="false">EOMONTH(B73,0)+1</f>
        <v>36861</v>
      </c>
      <c r="D73" s="22" t="n">
        <f aca="false">WORKDAY(C73,-1)</f>
        <v>36860</v>
      </c>
      <c r="H73" s="22" t="n">
        <v>36290</v>
      </c>
      <c r="J73" s="23" t="n">
        <v>2.33</v>
      </c>
      <c r="K73" s="23" t="n">
        <v>2.44</v>
      </c>
    </row>
    <row r="74" customFormat="false" ht="12.75" hidden="false" customHeight="false" outlineLevel="0" collapsed="false">
      <c r="B74" s="22" t="n">
        <v>36861</v>
      </c>
      <c r="C74" s="22" t="n">
        <f aca="false">EOMONTH(B74,0)+1</f>
        <v>36892</v>
      </c>
      <c r="D74" s="22" t="n">
        <f aca="false">WORKDAY(C74,-1)</f>
        <v>36889</v>
      </c>
      <c r="H74" s="22" t="n">
        <v>36291</v>
      </c>
      <c r="J74" s="23" t="n">
        <v>2.405</v>
      </c>
      <c r="K74" s="23" t="n">
        <v>2.44</v>
      </c>
    </row>
    <row r="75" customFormat="false" ht="12.75" hidden="false" customHeight="false" outlineLevel="0" collapsed="false">
      <c r="B75" s="22" t="n">
        <v>36892</v>
      </c>
      <c r="C75" s="22" t="n">
        <f aca="false">EOMONTH(B75,0)+1</f>
        <v>36923</v>
      </c>
      <c r="D75" s="22" t="n">
        <f aca="false">WORKDAY(C75,-1)</f>
        <v>36922</v>
      </c>
      <c r="H75" s="22" t="n">
        <v>36292</v>
      </c>
      <c r="J75" s="23" t="n">
        <v>2.475</v>
      </c>
      <c r="K75" s="23" t="n">
        <v>2.43</v>
      </c>
    </row>
    <row r="76" customFormat="false" ht="12.75" hidden="false" customHeight="false" outlineLevel="0" collapsed="false">
      <c r="B76" s="22" t="n">
        <v>36923</v>
      </c>
      <c r="C76" s="22" t="n">
        <f aca="false">EOMONTH(B76,0)+1</f>
        <v>36951</v>
      </c>
      <c r="D76" s="22" t="n">
        <f aca="false">WORKDAY(C76,-1)</f>
        <v>36950</v>
      </c>
      <c r="H76" s="22" t="n">
        <v>36293</v>
      </c>
      <c r="J76" s="23" t="n">
        <v>2.41</v>
      </c>
      <c r="K76" s="23" t="n">
        <v>2.43</v>
      </c>
    </row>
    <row r="77" customFormat="false" ht="12.75" hidden="false" customHeight="false" outlineLevel="0" collapsed="false">
      <c r="B77" s="22" t="n">
        <v>36951</v>
      </c>
      <c r="C77" s="22" t="n">
        <f aca="false">EOMONTH(B77,0)+1</f>
        <v>36982</v>
      </c>
      <c r="D77" s="22" t="n">
        <f aca="false">WORKDAY(C77,-1)</f>
        <v>36980</v>
      </c>
      <c r="H77" s="22" t="n">
        <v>36294</v>
      </c>
      <c r="J77" s="23" t="n">
        <v>2.42</v>
      </c>
      <c r="K77" s="23" t="n">
        <v>2.43</v>
      </c>
    </row>
    <row r="78" customFormat="false" ht="12.75" hidden="false" customHeight="false" outlineLevel="0" collapsed="false">
      <c r="B78" s="22" t="n">
        <v>36982</v>
      </c>
      <c r="C78" s="22" t="n">
        <f aca="false">EOMONTH(B78,0)+1</f>
        <v>37012</v>
      </c>
      <c r="D78" s="22" t="n">
        <f aca="false">WORKDAY(C78,-1)</f>
        <v>37011</v>
      </c>
      <c r="H78" s="22" t="n">
        <v>36295</v>
      </c>
      <c r="J78" s="23"/>
      <c r="K78" s="23"/>
    </row>
    <row r="79" customFormat="false" ht="12.75" hidden="false" customHeight="false" outlineLevel="0" collapsed="false">
      <c r="B79" s="22" t="n">
        <v>37012</v>
      </c>
      <c r="C79" s="22" t="n">
        <f aca="false">EOMONTH(B79,0)+1</f>
        <v>37043</v>
      </c>
      <c r="D79" s="22" t="n">
        <f aca="false">WORKDAY(C79,-1)</f>
        <v>37042</v>
      </c>
      <c r="H79" s="22" t="n">
        <v>36296</v>
      </c>
      <c r="J79" s="23"/>
      <c r="K79" s="23"/>
    </row>
    <row r="80" customFormat="false" ht="12.75" hidden="false" customHeight="false" outlineLevel="0" collapsed="false">
      <c r="B80" s="22" t="n">
        <v>37043</v>
      </c>
      <c r="C80" s="22" t="n">
        <f aca="false">EOMONTH(B80,0)+1</f>
        <v>37073</v>
      </c>
      <c r="D80" s="22" t="n">
        <f aca="false">WORKDAY(C80,-1)</f>
        <v>37071</v>
      </c>
      <c r="H80" s="22" t="n">
        <v>36297</v>
      </c>
      <c r="J80" s="23" t="n">
        <v>2.47</v>
      </c>
      <c r="K80" s="23" t="n">
        <v>2.45</v>
      </c>
    </row>
    <row r="81" customFormat="false" ht="12.75" hidden="false" customHeight="false" outlineLevel="0" collapsed="false">
      <c r="B81" s="22" t="n">
        <v>37073</v>
      </c>
      <c r="C81" s="22" t="n">
        <f aca="false">EOMONTH(B81,0)+1</f>
        <v>37104</v>
      </c>
      <c r="D81" s="22" t="n">
        <f aca="false">WORKDAY(C81,-1)</f>
        <v>37103</v>
      </c>
      <c r="H81" s="22" t="n">
        <v>36298</v>
      </c>
      <c r="J81" s="23" t="n">
        <v>2.485</v>
      </c>
      <c r="K81" s="23" t="n">
        <v>2.43</v>
      </c>
    </row>
    <row r="82" customFormat="false" ht="12.75" hidden="false" customHeight="false" outlineLevel="0" collapsed="false">
      <c r="B82" s="22" t="n">
        <v>37104</v>
      </c>
      <c r="C82" s="22" t="n">
        <f aca="false">EOMONTH(B82,0)+1</f>
        <v>37135</v>
      </c>
      <c r="D82" s="22" t="n">
        <f aca="false">WORKDAY(C82,-1)</f>
        <v>37134</v>
      </c>
      <c r="H82" s="22" t="n">
        <v>36299</v>
      </c>
      <c r="J82" s="23" t="n">
        <v>2.49</v>
      </c>
      <c r="K82" s="23" t="n">
        <v>2.43</v>
      </c>
    </row>
    <row r="83" customFormat="false" ht="12.75" hidden="false" customHeight="false" outlineLevel="0" collapsed="false">
      <c r="B83" s="22" t="n">
        <v>37135</v>
      </c>
      <c r="C83" s="22" t="n">
        <f aca="false">EOMONTH(B83,0)+1</f>
        <v>37165</v>
      </c>
      <c r="D83" s="22" t="n">
        <f aca="false">WORKDAY(C83,-1)</f>
        <v>37162</v>
      </c>
      <c r="H83" s="22" t="n">
        <v>36300</v>
      </c>
      <c r="J83" s="23" t="n">
        <v>2.47</v>
      </c>
      <c r="K83" s="23" t="n">
        <v>2.43</v>
      </c>
    </row>
    <row r="84" customFormat="false" ht="12.75" hidden="false" customHeight="false" outlineLevel="0" collapsed="false">
      <c r="B84" s="22" t="n">
        <v>37165</v>
      </c>
      <c r="C84" s="22" t="n">
        <f aca="false">EOMONTH(B84,0)+1</f>
        <v>37196</v>
      </c>
      <c r="D84" s="22" t="n">
        <f aca="false">WORKDAY(C84,-1)</f>
        <v>37195</v>
      </c>
      <c r="H84" s="22" t="n">
        <v>36301</v>
      </c>
      <c r="J84" s="23" t="n">
        <v>2.485</v>
      </c>
      <c r="K84" s="23" t="n">
        <v>2.43</v>
      </c>
    </row>
    <row r="85" customFormat="false" ht="12.75" hidden="false" customHeight="false" outlineLevel="0" collapsed="false">
      <c r="B85" s="22" t="n">
        <v>37196</v>
      </c>
      <c r="C85" s="22" t="n">
        <f aca="false">EOMONTH(B85,0)+1</f>
        <v>37226</v>
      </c>
      <c r="D85" s="22" t="n">
        <f aca="false">WORKDAY(C85,-1)</f>
        <v>37225</v>
      </c>
      <c r="H85" s="22" t="n">
        <v>36302</v>
      </c>
      <c r="J85" s="23"/>
      <c r="K85" s="23"/>
    </row>
    <row r="86" customFormat="false" ht="12.75" hidden="false" customHeight="false" outlineLevel="0" collapsed="false">
      <c r="B86" s="22" t="n">
        <v>37226</v>
      </c>
      <c r="C86" s="22" t="n">
        <f aca="false">EOMONTH(B86,0)+1</f>
        <v>37257</v>
      </c>
      <c r="D86" s="22" t="n">
        <f aca="false">WORKDAY(C86,-1)</f>
        <v>37256</v>
      </c>
      <c r="H86" s="22" t="n">
        <v>36303</v>
      </c>
      <c r="J86" s="23"/>
      <c r="K86" s="23"/>
    </row>
    <row r="87" customFormat="false" ht="12.75" hidden="false" customHeight="false" outlineLevel="0" collapsed="false">
      <c r="B87" s="22" t="n">
        <v>37257</v>
      </c>
      <c r="C87" s="22" t="n">
        <f aca="false">EOMONTH(B87,0)+1</f>
        <v>37288</v>
      </c>
      <c r="D87" s="22" t="n">
        <f aca="false">WORKDAY(C87,-1)</f>
        <v>37287</v>
      </c>
      <c r="H87" s="22" t="n">
        <v>36304</v>
      </c>
      <c r="J87" s="23" t="n">
        <v>2.415</v>
      </c>
      <c r="K87" s="23" t="n">
        <v>2.42</v>
      </c>
    </row>
    <row r="88" customFormat="false" ht="12.75" hidden="false" customHeight="false" outlineLevel="0" collapsed="false">
      <c r="B88" s="22" t="n">
        <v>37288</v>
      </c>
      <c r="C88" s="22" t="n">
        <f aca="false">EOMONTH(B88,0)+1</f>
        <v>37316</v>
      </c>
      <c r="D88" s="22" t="n">
        <f aca="false">WORKDAY(C88,-1)</f>
        <v>37315</v>
      </c>
      <c r="H88" s="22" t="n">
        <v>36305</v>
      </c>
      <c r="J88" s="23" t="n">
        <v>2.445</v>
      </c>
      <c r="K88" s="23" t="n">
        <v>2.42</v>
      </c>
    </row>
    <row r="89" customFormat="false" ht="12.75" hidden="false" customHeight="false" outlineLevel="0" collapsed="false">
      <c r="B89" s="22" t="n">
        <v>37316</v>
      </c>
      <c r="C89" s="22" t="n">
        <f aca="false">EOMONTH(B89,0)+1</f>
        <v>37347</v>
      </c>
      <c r="D89" s="22" t="n">
        <f aca="false">WORKDAY(C89,-1)</f>
        <v>37344</v>
      </c>
      <c r="H89" s="22" t="n">
        <v>36306</v>
      </c>
      <c r="J89" s="23" t="n">
        <v>2.445</v>
      </c>
      <c r="K89" s="23" t="n">
        <v>2.37</v>
      </c>
    </row>
    <row r="90" customFormat="false" ht="12.75" hidden="false" customHeight="false" outlineLevel="0" collapsed="false">
      <c r="B90" s="22" t="n">
        <v>37347</v>
      </c>
      <c r="C90" s="22" t="n">
        <f aca="false">EOMONTH(B90,0)+1</f>
        <v>37377</v>
      </c>
      <c r="D90" s="22" t="n">
        <f aca="false">WORKDAY(C90,-1)</f>
        <v>37376</v>
      </c>
      <c r="H90" s="22" t="n">
        <v>36307</v>
      </c>
      <c r="J90" s="23" t="n">
        <v>2.445</v>
      </c>
      <c r="K90" s="23" t="n">
        <v>2.37</v>
      </c>
    </row>
    <row r="91" customFormat="false" ht="12.75" hidden="false" customHeight="false" outlineLevel="0" collapsed="false">
      <c r="B91" s="22" t="n">
        <v>37377</v>
      </c>
      <c r="C91" s="22" t="n">
        <f aca="false">EOMONTH(B91,0)+1</f>
        <v>37408</v>
      </c>
      <c r="D91" s="22" t="n">
        <f aca="false">WORKDAY(C91,-1)</f>
        <v>37407</v>
      </c>
      <c r="H91" s="22" t="n">
        <v>36308</v>
      </c>
      <c r="J91" s="23" t="n">
        <v>2.465</v>
      </c>
      <c r="K91" s="23" t="n">
        <v>2.36</v>
      </c>
    </row>
    <row r="92" customFormat="false" ht="12.75" hidden="false" customHeight="false" outlineLevel="0" collapsed="false">
      <c r="B92" s="22" t="n">
        <v>37408</v>
      </c>
      <c r="C92" s="22" t="n">
        <f aca="false">EOMONTH(B92,0)+1</f>
        <v>37438</v>
      </c>
      <c r="D92" s="22" t="n">
        <f aca="false">WORKDAY(C92,-1)</f>
        <v>37435</v>
      </c>
      <c r="H92" s="22" t="n">
        <v>36309</v>
      </c>
      <c r="J92" s="23"/>
      <c r="K92" s="23"/>
    </row>
    <row r="93" customFormat="false" ht="12.75" hidden="false" customHeight="false" outlineLevel="0" collapsed="false">
      <c r="B93" s="22" t="n">
        <v>37438</v>
      </c>
      <c r="C93" s="22" t="n">
        <f aca="false">EOMONTH(B93,0)+1</f>
        <v>37469</v>
      </c>
      <c r="D93" s="22" t="n">
        <f aca="false">WORKDAY(C93,-1)</f>
        <v>37468</v>
      </c>
      <c r="H93" s="22" t="n">
        <v>36310</v>
      </c>
      <c r="J93" s="23"/>
      <c r="K93" s="23"/>
    </row>
    <row r="94" customFormat="false" ht="12.75" hidden="false" customHeight="false" outlineLevel="0" collapsed="false">
      <c r="B94" s="22" t="n">
        <v>37469</v>
      </c>
      <c r="C94" s="22" t="n">
        <f aca="false">EOMONTH(B94,0)+1</f>
        <v>37500</v>
      </c>
      <c r="D94" s="22" t="n">
        <f aca="false">WORKDAY(C94,-1)</f>
        <v>37498</v>
      </c>
      <c r="H94" s="22" t="n">
        <v>36311</v>
      </c>
      <c r="J94" s="23" t="n">
        <v>2.365</v>
      </c>
      <c r="K94" s="23"/>
    </row>
    <row r="95" customFormat="false" ht="12.75" hidden="false" customHeight="false" outlineLevel="0" collapsed="false">
      <c r="B95" s="22" t="n">
        <v>37500</v>
      </c>
      <c r="C95" s="22" t="n">
        <f aca="false">EOMONTH(B95,0)+1</f>
        <v>37530</v>
      </c>
      <c r="D95" s="22" t="n">
        <f aca="false">WORKDAY(C95,-1)</f>
        <v>37529</v>
      </c>
      <c r="H95" s="22" t="n">
        <v>36312</v>
      </c>
      <c r="J95" s="23" t="n">
        <v>2.415</v>
      </c>
      <c r="K95" s="23" t="n">
        <v>2.44</v>
      </c>
    </row>
    <row r="96" customFormat="false" ht="12.75" hidden="false" customHeight="false" outlineLevel="0" collapsed="false">
      <c r="B96" s="22" t="n">
        <v>37530</v>
      </c>
      <c r="C96" s="22" t="n">
        <f aca="false">EOMONTH(B96,0)+1</f>
        <v>37561</v>
      </c>
      <c r="D96" s="22" t="n">
        <f aca="false">WORKDAY(C96,-1)</f>
        <v>37560</v>
      </c>
      <c r="H96" s="22" t="n">
        <v>36313</v>
      </c>
      <c r="J96" s="23" t="n">
        <v>2.445</v>
      </c>
      <c r="K96" s="23" t="n">
        <v>2.44</v>
      </c>
    </row>
    <row r="97" customFormat="false" ht="12.75" hidden="false" customHeight="false" outlineLevel="0" collapsed="false">
      <c r="B97" s="22" t="n">
        <v>37561</v>
      </c>
      <c r="C97" s="22" t="n">
        <f aca="false">EOMONTH(B97,0)+1</f>
        <v>37591</v>
      </c>
      <c r="D97" s="22" t="n">
        <f aca="false">WORKDAY(C97,-1)</f>
        <v>37589</v>
      </c>
      <c r="H97" s="22" t="n">
        <v>36314</v>
      </c>
      <c r="J97" s="23" t="n">
        <v>2.44</v>
      </c>
      <c r="K97" s="23" t="n">
        <v>2.44</v>
      </c>
    </row>
    <row r="98" customFormat="false" ht="12.75" hidden="false" customHeight="false" outlineLevel="0" collapsed="false">
      <c r="B98" s="22" t="n">
        <v>37591</v>
      </c>
      <c r="C98" s="22" t="n">
        <f aca="false">EOMONTH(B98,0)+1</f>
        <v>37622</v>
      </c>
      <c r="D98" s="22" t="n">
        <f aca="false">WORKDAY(C98,-1)</f>
        <v>37621</v>
      </c>
      <c r="H98" s="22" t="n">
        <v>36315</v>
      </c>
      <c r="J98" s="23" t="n">
        <v>2.43</v>
      </c>
      <c r="K98" s="23" t="n">
        <v>2.44</v>
      </c>
    </row>
    <row r="99" customFormat="false" ht="12.75" hidden="false" customHeight="false" outlineLevel="0" collapsed="false">
      <c r="B99" s="22" t="n">
        <v>37622</v>
      </c>
      <c r="C99" s="22" t="n">
        <f aca="false">EOMONTH(B99,0)+1</f>
        <v>37653</v>
      </c>
      <c r="D99" s="22" t="n">
        <f aca="false">WORKDAY(C99,-1)</f>
        <v>37652</v>
      </c>
      <c r="H99" s="22" t="n">
        <v>36316</v>
      </c>
      <c r="J99" s="23"/>
      <c r="K99" s="23"/>
    </row>
    <row r="100" customFormat="false" ht="12.75" hidden="false" customHeight="false" outlineLevel="0" collapsed="false">
      <c r="B100" s="22" t="n">
        <v>37653</v>
      </c>
      <c r="C100" s="22" t="n">
        <f aca="false">EOMONTH(B100,0)+1</f>
        <v>37681</v>
      </c>
      <c r="D100" s="22" t="n">
        <f aca="false">WORKDAY(C100,-1)</f>
        <v>37680</v>
      </c>
      <c r="H100" s="22" t="n">
        <v>36317</v>
      </c>
      <c r="J100" s="23"/>
      <c r="K100" s="23"/>
    </row>
    <row r="101" customFormat="false" ht="12.75" hidden="false" customHeight="false" outlineLevel="0" collapsed="false">
      <c r="H101" s="22" t="n">
        <v>36318</v>
      </c>
      <c r="J101" s="23" t="n">
        <v>2.375</v>
      </c>
      <c r="K101" s="23" t="n">
        <v>2.45</v>
      </c>
    </row>
    <row r="102" customFormat="false" ht="12.75" hidden="false" customHeight="false" outlineLevel="0" collapsed="false">
      <c r="H102" s="22" t="n">
        <v>36319</v>
      </c>
      <c r="J102" s="23" t="n">
        <v>2.455</v>
      </c>
      <c r="K102" s="23" t="n">
        <v>2.45</v>
      </c>
    </row>
    <row r="103" customFormat="false" ht="12.75" hidden="false" customHeight="false" outlineLevel="0" collapsed="false">
      <c r="H103" s="22" t="n">
        <v>36320</v>
      </c>
      <c r="J103" s="23" t="n">
        <v>2.46</v>
      </c>
      <c r="K103" s="23" t="n">
        <v>2.48</v>
      </c>
    </row>
    <row r="104" customFormat="false" ht="12.75" hidden="false" customHeight="false" outlineLevel="0" collapsed="false">
      <c r="H104" s="22" t="n">
        <v>36321</v>
      </c>
      <c r="J104" s="23" t="n">
        <v>2.47</v>
      </c>
      <c r="K104" s="23" t="n">
        <v>2.45</v>
      </c>
    </row>
    <row r="105" customFormat="false" ht="12.75" hidden="false" customHeight="false" outlineLevel="0" collapsed="false">
      <c r="H105" s="22" t="n">
        <v>36322</v>
      </c>
      <c r="J105" s="23" t="n">
        <v>2.465</v>
      </c>
      <c r="K105" s="23" t="n">
        <v>2.44</v>
      </c>
    </row>
    <row r="106" customFormat="false" ht="12.75" hidden="false" customHeight="false" outlineLevel="0" collapsed="false">
      <c r="H106" s="22" t="n">
        <v>36323</v>
      </c>
      <c r="J106" s="23"/>
      <c r="K106" s="23"/>
    </row>
    <row r="107" customFormat="false" ht="12.75" hidden="false" customHeight="false" outlineLevel="0" collapsed="false">
      <c r="H107" s="22" t="n">
        <v>36324</v>
      </c>
      <c r="J107" s="23"/>
      <c r="K107" s="23"/>
    </row>
    <row r="108" customFormat="false" ht="12.75" hidden="false" customHeight="false" outlineLevel="0" collapsed="false">
      <c r="H108" s="22" t="n">
        <v>36325</v>
      </c>
      <c r="J108" s="23" t="n">
        <v>2.395</v>
      </c>
      <c r="K108" s="23" t="n">
        <v>2.48</v>
      </c>
    </row>
    <row r="109" customFormat="false" ht="12.75" hidden="false" customHeight="false" outlineLevel="0" collapsed="false">
      <c r="H109" s="22" t="n">
        <v>36326</v>
      </c>
      <c r="J109" s="23" t="n">
        <v>2.48</v>
      </c>
      <c r="K109" s="23" t="n">
        <v>2.48</v>
      </c>
    </row>
    <row r="110" customFormat="false" ht="12.75" hidden="false" customHeight="false" outlineLevel="0" collapsed="false">
      <c r="H110" s="22" t="n">
        <v>36327</v>
      </c>
      <c r="J110" s="23" t="n">
        <v>2.495</v>
      </c>
      <c r="K110" s="23" t="n">
        <v>2.48</v>
      </c>
    </row>
    <row r="111" customFormat="false" ht="12.75" hidden="false" customHeight="false" outlineLevel="0" collapsed="false">
      <c r="H111" s="22" t="n">
        <v>36328</v>
      </c>
      <c r="J111" s="23" t="n">
        <v>2.505</v>
      </c>
      <c r="K111" s="23" t="n">
        <v>2.48</v>
      </c>
    </row>
    <row r="112" customFormat="false" ht="12.75" hidden="false" customHeight="false" outlineLevel="0" collapsed="false">
      <c r="H112" s="22" t="n">
        <v>36329</v>
      </c>
      <c r="J112" s="23" t="n">
        <v>2.5</v>
      </c>
      <c r="K112" s="23" t="n">
        <v>2.44</v>
      </c>
    </row>
    <row r="113" customFormat="false" ht="12.75" hidden="false" customHeight="false" outlineLevel="0" collapsed="false">
      <c r="H113" s="22" t="n">
        <v>36330</v>
      </c>
      <c r="J113" s="23"/>
      <c r="K113" s="23"/>
    </row>
    <row r="114" customFormat="false" ht="12.75" hidden="false" customHeight="false" outlineLevel="0" collapsed="false">
      <c r="H114" s="22" t="n">
        <v>36331</v>
      </c>
      <c r="J114" s="23"/>
      <c r="K114" s="23"/>
    </row>
    <row r="115" customFormat="false" ht="12.75" hidden="false" customHeight="false" outlineLevel="0" collapsed="false">
      <c r="H115" s="22" t="n">
        <v>36332</v>
      </c>
      <c r="J115" s="23" t="n">
        <v>2.5</v>
      </c>
      <c r="K115" s="23" t="n">
        <v>2.44</v>
      </c>
    </row>
    <row r="116" customFormat="false" ht="12.75" hidden="false" customHeight="false" outlineLevel="0" collapsed="false">
      <c r="H116" s="22" t="n">
        <v>36333</v>
      </c>
      <c r="J116" s="23" t="n">
        <v>2.435</v>
      </c>
      <c r="K116" s="23" t="n">
        <v>2.44</v>
      </c>
    </row>
    <row r="117" customFormat="false" ht="12.75" hidden="false" customHeight="false" outlineLevel="0" collapsed="false">
      <c r="H117" s="22" t="n">
        <v>36334</v>
      </c>
      <c r="J117" s="23" t="n">
        <v>2.455</v>
      </c>
      <c r="K117" s="23" t="n">
        <v>2.44</v>
      </c>
    </row>
    <row r="118" customFormat="false" ht="12.75" hidden="false" customHeight="false" outlineLevel="0" collapsed="false">
      <c r="H118" s="22" t="n">
        <v>36335</v>
      </c>
      <c r="J118" s="23" t="n">
        <v>2.49</v>
      </c>
      <c r="K118" s="23" t="n">
        <v>2.5</v>
      </c>
    </row>
    <row r="119" customFormat="false" ht="12.75" hidden="false" customHeight="false" outlineLevel="0" collapsed="false">
      <c r="H119" s="22" t="n">
        <v>36336</v>
      </c>
      <c r="J119" s="23" t="n">
        <v>2.505</v>
      </c>
      <c r="K119" s="23" t="n">
        <v>2.45</v>
      </c>
    </row>
    <row r="120" customFormat="false" ht="12.75" hidden="false" customHeight="false" outlineLevel="0" collapsed="false">
      <c r="H120" s="22" t="n">
        <v>36337</v>
      </c>
      <c r="J120" s="23"/>
      <c r="K120" s="23"/>
    </row>
    <row r="121" customFormat="false" ht="12.75" hidden="false" customHeight="false" outlineLevel="0" collapsed="false">
      <c r="H121" s="22" t="n">
        <v>36338</v>
      </c>
      <c r="J121" s="23"/>
      <c r="K121" s="23"/>
    </row>
    <row r="122" customFormat="false" ht="12.75" hidden="false" customHeight="false" outlineLevel="0" collapsed="false">
      <c r="H122" s="22" t="n">
        <v>36339</v>
      </c>
      <c r="J122" s="23" t="n">
        <v>2.45</v>
      </c>
      <c r="K122" s="23" t="n">
        <v>2.45</v>
      </c>
    </row>
    <row r="123" customFormat="false" ht="12.75" hidden="false" customHeight="false" outlineLevel="0" collapsed="false">
      <c r="H123" s="22" t="n">
        <v>36340</v>
      </c>
      <c r="J123" s="23" t="n">
        <v>2.535</v>
      </c>
      <c r="K123" s="23" t="n">
        <v>2.61</v>
      </c>
    </row>
    <row r="124" customFormat="false" ht="12.75" hidden="false" customHeight="false" outlineLevel="0" collapsed="false">
      <c r="H124" s="22" t="n">
        <v>36341</v>
      </c>
      <c r="J124" s="23" t="n">
        <v>2.62</v>
      </c>
      <c r="K124" s="23" t="n">
        <v>2.61</v>
      </c>
    </row>
    <row r="125" customFormat="false" ht="12.75" hidden="false" customHeight="false" outlineLevel="0" collapsed="false">
      <c r="H125" s="22" t="n">
        <v>36342</v>
      </c>
      <c r="J125" s="23" t="n">
        <v>2.63</v>
      </c>
      <c r="K125" s="23" t="n">
        <v>2.51</v>
      </c>
    </row>
    <row r="126" customFormat="false" ht="12.75" hidden="false" customHeight="false" outlineLevel="0" collapsed="false">
      <c r="H126" s="22" t="n">
        <v>36343</v>
      </c>
      <c r="J126" s="23" t="n">
        <v>2.6</v>
      </c>
      <c r="K126" s="23" t="n">
        <v>2.53</v>
      </c>
    </row>
    <row r="127" customFormat="false" ht="12.75" hidden="false" customHeight="false" outlineLevel="0" collapsed="false">
      <c r="H127" s="22" t="n">
        <v>36344</v>
      </c>
      <c r="J127" s="23"/>
      <c r="K127" s="23"/>
    </row>
    <row r="128" customFormat="false" ht="12.75" hidden="false" customHeight="false" outlineLevel="0" collapsed="false">
      <c r="H128" s="22" t="n">
        <v>36345</v>
      </c>
      <c r="J128" s="23"/>
      <c r="K128" s="23"/>
    </row>
    <row r="129" customFormat="false" ht="12.75" hidden="false" customHeight="false" outlineLevel="0" collapsed="false">
      <c r="H129" s="22" t="n">
        <v>36346</v>
      </c>
      <c r="J129" s="23" t="n">
        <v>2.41</v>
      </c>
      <c r="K129" s="23"/>
    </row>
    <row r="130" customFormat="false" ht="12.75" hidden="false" customHeight="false" outlineLevel="0" collapsed="false">
      <c r="H130" s="22" t="n">
        <v>36347</v>
      </c>
      <c r="J130" s="23" t="n">
        <v>2.41</v>
      </c>
      <c r="K130" s="23" t="n">
        <v>2.53</v>
      </c>
    </row>
    <row r="131" customFormat="false" ht="12.75" hidden="false" customHeight="false" outlineLevel="0" collapsed="false">
      <c r="H131" s="22" t="n">
        <v>36348</v>
      </c>
      <c r="J131" s="23" t="n">
        <v>2.585</v>
      </c>
      <c r="K131" s="23" t="n">
        <v>2.5</v>
      </c>
    </row>
    <row r="132" customFormat="false" ht="12.75" hidden="false" customHeight="false" outlineLevel="0" collapsed="false">
      <c r="H132" s="22" t="n">
        <v>36349</v>
      </c>
      <c r="J132" s="23" t="n">
        <v>2.55</v>
      </c>
      <c r="K132" s="23" t="n">
        <v>2.49</v>
      </c>
    </row>
    <row r="133" customFormat="false" ht="12.75" hidden="false" customHeight="false" outlineLevel="0" collapsed="false">
      <c r="H133" s="22" t="n">
        <v>36350</v>
      </c>
      <c r="J133" s="23" t="n">
        <v>2.485</v>
      </c>
      <c r="K133" s="23" t="n">
        <v>2.49</v>
      </c>
    </row>
    <row r="134" customFormat="false" ht="12.75" hidden="false" customHeight="false" outlineLevel="0" collapsed="false">
      <c r="H134" s="22" t="n">
        <v>36351</v>
      </c>
      <c r="J134" s="23"/>
      <c r="K134" s="23"/>
    </row>
    <row r="135" customFormat="false" ht="12.75" hidden="false" customHeight="false" outlineLevel="0" collapsed="false">
      <c r="H135" s="22" t="n">
        <v>36352</v>
      </c>
      <c r="J135" s="23"/>
      <c r="K135" s="23"/>
    </row>
    <row r="136" customFormat="false" ht="12.75" hidden="false" customHeight="false" outlineLevel="0" collapsed="false">
      <c r="H136" s="22" t="n">
        <v>36353</v>
      </c>
      <c r="J136" s="23" t="n">
        <v>2.345</v>
      </c>
      <c r="K136" s="23" t="n">
        <v>2.5</v>
      </c>
    </row>
    <row r="137" customFormat="false" ht="12.75" hidden="false" customHeight="false" outlineLevel="0" collapsed="false">
      <c r="H137" s="22" t="n">
        <v>36354</v>
      </c>
      <c r="J137" s="23" t="n">
        <v>2.515</v>
      </c>
      <c r="K137" s="23" t="n">
        <v>2.52</v>
      </c>
    </row>
    <row r="138" customFormat="false" ht="12.75" hidden="false" customHeight="false" outlineLevel="0" collapsed="false">
      <c r="H138" s="22" t="n">
        <v>36355</v>
      </c>
      <c r="J138" s="23" t="n">
        <v>2.56</v>
      </c>
      <c r="K138" s="23" t="n">
        <v>2.51</v>
      </c>
    </row>
    <row r="139" customFormat="false" ht="12.75" hidden="false" customHeight="false" outlineLevel="0" collapsed="false">
      <c r="H139" s="22" t="n">
        <v>36356</v>
      </c>
      <c r="J139" s="23" t="n">
        <v>2.565</v>
      </c>
      <c r="K139" s="23" t="n">
        <v>2.52</v>
      </c>
    </row>
    <row r="140" customFormat="false" ht="12.75" hidden="false" customHeight="false" outlineLevel="0" collapsed="false">
      <c r="H140" s="22" t="n">
        <v>36357</v>
      </c>
      <c r="J140" s="23" t="n">
        <v>2.515</v>
      </c>
      <c r="K140" s="23" t="n">
        <v>2.53</v>
      </c>
    </row>
    <row r="141" customFormat="false" ht="12.75" hidden="false" customHeight="false" outlineLevel="0" collapsed="false">
      <c r="H141" s="22" t="n">
        <v>36358</v>
      </c>
      <c r="J141" s="23"/>
      <c r="K141" s="23"/>
    </row>
    <row r="142" customFormat="false" ht="12.75" hidden="false" customHeight="false" outlineLevel="0" collapsed="false">
      <c r="H142" s="22" t="n">
        <v>36359</v>
      </c>
      <c r="J142" s="23"/>
      <c r="K142" s="23"/>
    </row>
    <row r="143" customFormat="false" ht="12.75" hidden="false" customHeight="false" outlineLevel="0" collapsed="false">
      <c r="H143" s="22" t="n">
        <v>36360</v>
      </c>
      <c r="J143" s="23" t="n">
        <v>2.315</v>
      </c>
      <c r="K143" s="23" t="n">
        <v>2.52</v>
      </c>
    </row>
    <row r="144" customFormat="false" ht="12.75" hidden="false" customHeight="false" outlineLevel="0" collapsed="false">
      <c r="H144" s="22" t="n">
        <v>36361</v>
      </c>
      <c r="J144" s="23" t="n">
        <v>2.5</v>
      </c>
      <c r="K144" s="23" t="n">
        <v>2.51</v>
      </c>
    </row>
    <row r="145" customFormat="false" ht="12.75" hidden="false" customHeight="false" outlineLevel="0" collapsed="false">
      <c r="H145" s="22" t="n">
        <v>36362</v>
      </c>
      <c r="J145" s="23" t="n">
        <v>2.525</v>
      </c>
      <c r="K145" s="23" t="n">
        <v>2.48</v>
      </c>
    </row>
    <row r="146" customFormat="false" ht="12.75" hidden="false" customHeight="false" outlineLevel="0" collapsed="false">
      <c r="H146" s="22" t="n">
        <v>36363</v>
      </c>
      <c r="J146" s="23" t="n">
        <v>2.495</v>
      </c>
      <c r="K146" s="23" t="n">
        <v>2.48</v>
      </c>
    </row>
    <row r="147" customFormat="false" ht="12.75" hidden="false" customHeight="false" outlineLevel="0" collapsed="false">
      <c r="H147" s="22" t="n">
        <v>36364</v>
      </c>
      <c r="J147" s="23" t="n">
        <v>2.43</v>
      </c>
      <c r="K147" s="23" t="n">
        <v>2.63</v>
      </c>
    </row>
    <row r="148" customFormat="false" ht="12.75" hidden="false" customHeight="false" outlineLevel="0" collapsed="false">
      <c r="H148" s="22" t="n">
        <v>36365</v>
      </c>
      <c r="J148" s="23"/>
      <c r="K148" s="23"/>
    </row>
    <row r="149" customFormat="false" ht="12.75" hidden="false" customHeight="false" outlineLevel="0" collapsed="false">
      <c r="H149" s="22" t="n">
        <v>36366</v>
      </c>
      <c r="J149" s="23"/>
      <c r="K149" s="23"/>
    </row>
    <row r="150" customFormat="false" ht="12.75" hidden="false" customHeight="false" outlineLevel="0" collapsed="false">
      <c r="H150" s="22" t="n">
        <v>36367</v>
      </c>
      <c r="J150" s="23" t="n">
        <v>2.395</v>
      </c>
      <c r="K150" s="23" t="n">
        <v>2.62</v>
      </c>
    </row>
    <row r="151" customFormat="false" ht="12.75" hidden="false" customHeight="false" outlineLevel="0" collapsed="false">
      <c r="H151" s="22" t="n">
        <v>36368</v>
      </c>
      <c r="J151" s="23" t="n">
        <v>2.605</v>
      </c>
      <c r="K151" s="23" t="n">
        <v>2.64</v>
      </c>
    </row>
    <row r="152" customFormat="false" ht="12.75" hidden="false" customHeight="false" outlineLevel="0" collapsed="false">
      <c r="H152" s="22" t="n">
        <v>36369</v>
      </c>
      <c r="J152" s="23" t="n">
        <v>2.56</v>
      </c>
      <c r="K152" s="23" t="n">
        <v>2.66</v>
      </c>
    </row>
    <row r="153" customFormat="false" ht="12.75" hidden="false" customHeight="false" outlineLevel="0" collapsed="false">
      <c r="H153" s="22" t="n">
        <v>36370</v>
      </c>
      <c r="J153" s="23" t="n">
        <v>2.585</v>
      </c>
      <c r="K153" s="23" t="n">
        <v>2.65</v>
      </c>
    </row>
    <row r="154" customFormat="false" ht="12.75" hidden="false" customHeight="false" outlineLevel="0" collapsed="false">
      <c r="H154" s="22" t="n">
        <v>36371</v>
      </c>
      <c r="J154" s="23" t="n">
        <v>2.675</v>
      </c>
      <c r="K154" s="23" t="n">
        <v>2.66</v>
      </c>
    </row>
    <row r="155" customFormat="false" ht="12.75" hidden="false" customHeight="false" outlineLevel="0" collapsed="false">
      <c r="H155" s="22" t="n">
        <v>36372</v>
      </c>
      <c r="J155" s="23" t="n">
        <v>2.605</v>
      </c>
      <c r="K155" s="23"/>
    </row>
    <row r="156" customFormat="false" ht="12.75" hidden="false" customHeight="false" outlineLevel="0" collapsed="false">
      <c r="H156" s="22" t="n">
        <v>36373</v>
      </c>
      <c r="J156" s="23"/>
      <c r="K156" s="23"/>
    </row>
    <row r="157" customFormat="false" ht="12.75" hidden="false" customHeight="false" outlineLevel="0" collapsed="false">
      <c r="H157" s="22" t="n">
        <v>36374</v>
      </c>
      <c r="J157" s="23" t="n">
        <v>2.635</v>
      </c>
      <c r="K157" s="23" t="n">
        <v>2.66</v>
      </c>
    </row>
    <row r="158" customFormat="false" ht="12.75" hidden="false" customHeight="false" outlineLevel="0" collapsed="false">
      <c r="H158" s="22" t="n">
        <v>36375</v>
      </c>
      <c r="J158" s="23" t="n">
        <v>2.65</v>
      </c>
      <c r="K158" s="23" t="n">
        <v>2.65</v>
      </c>
    </row>
    <row r="159" customFormat="false" ht="12.75" hidden="false" customHeight="false" outlineLevel="0" collapsed="false">
      <c r="H159" s="22" t="n">
        <v>36376</v>
      </c>
      <c r="J159" s="23" t="n">
        <v>2.64</v>
      </c>
      <c r="K159" s="23" t="n">
        <v>2.7</v>
      </c>
    </row>
    <row r="160" customFormat="false" ht="12.75" hidden="false" customHeight="false" outlineLevel="0" collapsed="false">
      <c r="H160" s="22" t="n">
        <v>36377</v>
      </c>
      <c r="J160" s="23" t="n">
        <v>2.695</v>
      </c>
      <c r="K160" s="23" t="n">
        <v>2.64</v>
      </c>
    </row>
    <row r="161" customFormat="false" ht="12.75" hidden="false" customHeight="false" outlineLevel="0" collapsed="false">
      <c r="H161" s="22" t="n">
        <v>36378</v>
      </c>
      <c r="J161" s="23" t="n">
        <v>2.69</v>
      </c>
      <c r="K161" s="23" t="n">
        <v>2.7</v>
      </c>
    </row>
    <row r="162" customFormat="false" ht="12.75" hidden="false" customHeight="false" outlineLevel="0" collapsed="false">
      <c r="H162" s="22" t="n">
        <v>36379</v>
      </c>
      <c r="J162" s="23"/>
      <c r="K162" s="23"/>
    </row>
    <row r="163" customFormat="false" ht="12.75" hidden="false" customHeight="false" outlineLevel="0" collapsed="false">
      <c r="H163" s="22" t="n">
        <v>36380</v>
      </c>
      <c r="J163" s="23"/>
      <c r="K163" s="23"/>
    </row>
    <row r="164" customFormat="false" ht="12.75" hidden="false" customHeight="false" outlineLevel="0" collapsed="false">
      <c r="H164" s="22" t="n">
        <v>36381</v>
      </c>
      <c r="J164" s="23" t="n">
        <v>2.575</v>
      </c>
      <c r="K164" s="23" t="n">
        <v>2.69</v>
      </c>
    </row>
    <row r="165" customFormat="false" ht="12.75" hidden="false" customHeight="false" outlineLevel="0" collapsed="false">
      <c r="H165" s="22" t="n">
        <v>36382</v>
      </c>
      <c r="J165" s="23" t="n">
        <v>2.725</v>
      </c>
      <c r="K165" s="23" t="n">
        <v>2.71</v>
      </c>
    </row>
    <row r="166" customFormat="false" ht="12.75" hidden="false" customHeight="false" outlineLevel="0" collapsed="false">
      <c r="H166" s="22" t="n">
        <v>36383</v>
      </c>
      <c r="J166" s="23" t="n">
        <v>2.7</v>
      </c>
      <c r="K166" s="23" t="n">
        <v>2.7</v>
      </c>
    </row>
    <row r="167" customFormat="false" ht="12.75" hidden="false" customHeight="false" outlineLevel="0" collapsed="false">
      <c r="H167" s="22" t="n">
        <v>36384</v>
      </c>
      <c r="J167" s="23" t="n">
        <v>2.635</v>
      </c>
      <c r="K167" s="23" t="n">
        <v>2.7</v>
      </c>
    </row>
    <row r="168" customFormat="false" ht="12.75" hidden="false" customHeight="false" outlineLevel="0" collapsed="false">
      <c r="H168" s="22" t="n">
        <v>36385</v>
      </c>
      <c r="J168" s="23" t="n">
        <v>2.655</v>
      </c>
      <c r="K168" s="23" t="n">
        <v>2.68</v>
      </c>
    </row>
    <row r="169" customFormat="false" ht="12.75" hidden="false" customHeight="false" outlineLevel="0" collapsed="false">
      <c r="H169" s="22" t="n">
        <v>36386</v>
      </c>
      <c r="J169" s="23"/>
      <c r="K169" s="23"/>
    </row>
    <row r="170" customFormat="false" ht="12.75" hidden="false" customHeight="false" outlineLevel="0" collapsed="false">
      <c r="H170" s="22" t="n">
        <v>36387</v>
      </c>
      <c r="J170" s="23"/>
      <c r="K170" s="23"/>
    </row>
    <row r="171" customFormat="false" ht="12.75" hidden="false" customHeight="false" outlineLevel="0" collapsed="false">
      <c r="H171" s="22" t="n">
        <v>36388</v>
      </c>
      <c r="J171" s="23" t="n">
        <v>2.53</v>
      </c>
      <c r="K171" s="23" t="n">
        <v>2.68</v>
      </c>
    </row>
    <row r="172" customFormat="false" ht="12.75" hidden="false" customHeight="false" outlineLevel="0" collapsed="false">
      <c r="H172" s="22" t="n">
        <v>36389</v>
      </c>
      <c r="J172" s="23" t="n">
        <v>2.66</v>
      </c>
      <c r="K172" s="23" t="n">
        <v>2.68</v>
      </c>
    </row>
    <row r="173" customFormat="false" ht="12.75" hidden="false" customHeight="false" outlineLevel="0" collapsed="false">
      <c r="H173" s="22" t="n">
        <v>36390</v>
      </c>
      <c r="J173" s="23" t="n">
        <v>2.68</v>
      </c>
      <c r="K173" s="23" t="n">
        <v>2.75</v>
      </c>
    </row>
    <row r="174" customFormat="false" ht="12.75" hidden="false" customHeight="false" outlineLevel="0" collapsed="false">
      <c r="H174" s="22" t="n">
        <v>36391</v>
      </c>
      <c r="J174" s="23" t="n">
        <v>2.685</v>
      </c>
      <c r="K174" s="23" t="n">
        <v>2.79</v>
      </c>
    </row>
    <row r="175" customFormat="false" ht="12.75" hidden="false" customHeight="false" outlineLevel="0" collapsed="false">
      <c r="H175" s="22" t="n">
        <v>36392</v>
      </c>
      <c r="J175" s="23" t="n">
        <v>2.745</v>
      </c>
      <c r="K175" s="23" t="n">
        <v>2.83</v>
      </c>
    </row>
    <row r="176" customFormat="false" ht="12.75" hidden="false" customHeight="false" outlineLevel="0" collapsed="false">
      <c r="H176" s="22" t="n">
        <v>36393</v>
      </c>
      <c r="J176" s="23"/>
      <c r="K176" s="23"/>
    </row>
    <row r="177" customFormat="false" ht="12.75" hidden="false" customHeight="false" outlineLevel="0" collapsed="false">
      <c r="H177" s="22" t="n">
        <v>36394</v>
      </c>
      <c r="J177" s="23"/>
      <c r="K177" s="23"/>
    </row>
    <row r="178" customFormat="false" ht="12.75" hidden="false" customHeight="false" outlineLevel="0" collapsed="false">
      <c r="H178" s="22" t="n">
        <v>36395</v>
      </c>
      <c r="J178" s="23" t="n">
        <v>2.805</v>
      </c>
      <c r="K178" s="23" t="n">
        <v>2.94</v>
      </c>
    </row>
    <row r="179" customFormat="false" ht="12.75" hidden="false" customHeight="false" outlineLevel="0" collapsed="false">
      <c r="H179" s="22" t="n">
        <v>36396</v>
      </c>
      <c r="J179" s="23" t="n">
        <v>2.845</v>
      </c>
      <c r="K179" s="23" t="n">
        <v>2.97</v>
      </c>
    </row>
    <row r="180" customFormat="false" ht="12.75" hidden="false" customHeight="false" outlineLevel="0" collapsed="false">
      <c r="H180" s="22" t="n">
        <v>36397</v>
      </c>
      <c r="J180" s="23" t="n">
        <v>3.02</v>
      </c>
      <c r="K180" s="23" t="n">
        <v>2.97</v>
      </c>
    </row>
    <row r="181" customFormat="false" ht="12.75" hidden="false" customHeight="false" outlineLevel="0" collapsed="false">
      <c r="H181" s="22" t="n">
        <v>36398</v>
      </c>
      <c r="J181" s="23" t="n">
        <v>3.13</v>
      </c>
      <c r="K181" s="23" t="n">
        <v>2.98</v>
      </c>
    </row>
    <row r="182" customFormat="false" ht="12.75" hidden="false" customHeight="false" outlineLevel="0" collapsed="false">
      <c r="H182" s="22" t="n">
        <v>36399</v>
      </c>
      <c r="J182" s="23" t="n">
        <v>3.04</v>
      </c>
      <c r="K182" s="23" t="n">
        <v>2.95</v>
      </c>
    </row>
    <row r="183" customFormat="false" ht="12.75" hidden="false" customHeight="false" outlineLevel="0" collapsed="false">
      <c r="H183" s="22" t="n">
        <v>36400</v>
      </c>
      <c r="J183" s="23"/>
      <c r="K183" s="23"/>
    </row>
    <row r="184" customFormat="false" ht="12.75" hidden="false" customHeight="false" outlineLevel="0" collapsed="false">
      <c r="H184" s="22" t="n">
        <v>36401</v>
      </c>
      <c r="J184" s="23"/>
      <c r="K184" s="23"/>
    </row>
    <row r="185" customFormat="false" ht="12.75" hidden="false" customHeight="false" outlineLevel="0" collapsed="false">
      <c r="H185" s="22" t="n">
        <v>36402</v>
      </c>
      <c r="J185" s="23" t="n">
        <v>2.975</v>
      </c>
      <c r="K185" s="23" t="n">
        <v>2.95</v>
      </c>
    </row>
    <row r="186" customFormat="false" ht="12.75" hidden="false" customHeight="false" outlineLevel="0" collapsed="false">
      <c r="H186" s="22" t="n">
        <v>36403</v>
      </c>
      <c r="J186" s="23" t="n">
        <v>2.945</v>
      </c>
      <c r="K186" s="23" t="n">
        <v>2.945</v>
      </c>
    </row>
    <row r="187" customFormat="false" ht="12.75" hidden="false" customHeight="false" outlineLevel="0" collapsed="false">
      <c r="H187" s="22" t="n">
        <v>36404</v>
      </c>
      <c r="J187" s="23" t="n">
        <v>2.985</v>
      </c>
      <c r="K187" s="23" t="n">
        <v>2.835</v>
      </c>
    </row>
    <row r="188" customFormat="false" ht="12.75" hidden="false" customHeight="false" outlineLevel="0" collapsed="false">
      <c r="H188" s="22" t="n">
        <v>36405</v>
      </c>
      <c r="J188" s="23" t="n">
        <v>2.945</v>
      </c>
      <c r="K188" s="23" t="n">
        <v>2.65</v>
      </c>
    </row>
    <row r="189" customFormat="false" ht="12.75" hidden="false" customHeight="false" outlineLevel="0" collapsed="false">
      <c r="H189" s="22" t="n">
        <v>36406</v>
      </c>
      <c r="J189" s="23" t="n">
        <v>2.815</v>
      </c>
      <c r="K189" s="23" t="n">
        <v>2.66</v>
      </c>
    </row>
    <row r="190" customFormat="false" ht="12.75" hidden="false" customHeight="false" outlineLevel="0" collapsed="false">
      <c r="H190" s="22" t="n">
        <v>36407</v>
      </c>
      <c r="J190" s="23"/>
      <c r="K190" s="23"/>
    </row>
    <row r="191" customFormat="false" ht="12.75" hidden="false" customHeight="false" outlineLevel="0" collapsed="false">
      <c r="H191" s="22" t="n">
        <v>36408</v>
      </c>
      <c r="J191" s="23"/>
      <c r="K191" s="23"/>
    </row>
    <row r="192" customFormat="false" ht="12.75" hidden="false" customHeight="false" outlineLevel="0" collapsed="false">
      <c r="H192" s="22" t="n">
        <v>36409</v>
      </c>
      <c r="J192" s="23"/>
      <c r="K192" s="23"/>
    </row>
    <row r="193" customFormat="false" ht="12.75" hidden="false" customHeight="false" outlineLevel="0" collapsed="false">
      <c r="H193" s="22" t="n">
        <v>36410</v>
      </c>
      <c r="J193" s="23" t="n">
        <v>2.63</v>
      </c>
      <c r="K193" s="23" t="n">
        <v>2.78</v>
      </c>
    </row>
    <row r="194" customFormat="false" ht="12.75" hidden="false" customHeight="false" outlineLevel="0" collapsed="false">
      <c r="H194" s="22" t="n">
        <v>36411</v>
      </c>
      <c r="J194" s="23" t="n">
        <v>2.77</v>
      </c>
      <c r="K194" s="23" t="n">
        <v>2.79</v>
      </c>
    </row>
    <row r="195" customFormat="false" ht="12.75" hidden="false" customHeight="false" outlineLevel="0" collapsed="false">
      <c r="H195" s="22" t="n">
        <v>36412</v>
      </c>
      <c r="J195" s="23" t="n">
        <v>2.845</v>
      </c>
      <c r="K195" s="23" t="n">
        <v>2.94</v>
      </c>
    </row>
    <row r="196" customFormat="false" ht="12.75" hidden="false" customHeight="false" outlineLevel="0" collapsed="false">
      <c r="H196" s="22" t="n">
        <v>36413</v>
      </c>
      <c r="J196" s="23" t="n">
        <v>2.88</v>
      </c>
      <c r="K196" s="23" t="n">
        <v>2.94</v>
      </c>
    </row>
    <row r="197" customFormat="false" ht="12.75" hidden="false" customHeight="false" outlineLevel="0" collapsed="false">
      <c r="H197" s="22" t="n">
        <v>36414</v>
      </c>
      <c r="J197" s="23"/>
      <c r="K197" s="23"/>
    </row>
    <row r="198" customFormat="false" ht="12.75" hidden="false" customHeight="false" outlineLevel="0" collapsed="false">
      <c r="H198" s="22" t="n">
        <v>36415</v>
      </c>
      <c r="J198" s="23"/>
      <c r="K198" s="23"/>
    </row>
    <row r="199" customFormat="false" ht="12.75" hidden="false" customHeight="false" outlineLevel="0" collapsed="false">
      <c r="H199" s="22" t="n">
        <v>36416</v>
      </c>
      <c r="J199" s="23" t="n">
        <v>2.87</v>
      </c>
      <c r="K199" s="23" t="n">
        <v>2.91</v>
      </c>
    </row>
    <row r="200" customFormat="false" ht="12.75" hidden="false" customHeight="false" outlineLevel="0" collapsed="false">
      <c r="H200" s="22" t="n">
        <v>36417</v>
      </c>
      <c r="J200" s="23" t="n">
        <v>2.905</v>
      </c>
      <c r="K200" s="23" t="n">
        <v>2.78</v>
      </c>
    </row>
    <row r="201" customFormat="false" ht="12.75" hidden="false" customHeight="false" outlineLevel="0" collapsed="false">
      <c r="H201" s="22" t="n">
        <v>36418</v>
      </c>
      <c r="J201" s="23" t="n">
        <v>2.83</v>
      </c>
      <c r="K201" s="23" t="n">
        <v>2.76</v>
      </c>
    </row>
    <row r="202" customFormat="false" ht="12.75" hidden="false" customHeight="false" outlineLevel="0" collapsed="false">
      <c r="H202" s="22" t="n">
        <v>36419</v>
      </c>
      <c r="J202" s="23" t="n">
        <v>2.745</v>
      </c>
      <c r="K202" s="23" t="n">
        <v>2.68</v>
      </c>
    </row>
    <row r="203" customFormat="false" ht="12.75" hidden="false" customHeight="false" outlineLevel="0" collapsed="false">
      <c r="H203" s="22" t="n">
        <v>36420</v>
      </c>
      <c r="J203" s="23" t="n">
        <v>2.725</v>
      </c>
      <c r="K203" s="23" t="n">
        <v>2.74</v>
      </c>
    </row>
    <row r="204" customFormat="false" ht="12.75" hidden="false" customHeight="false" outlineLevel="0" collapsed="false">
      <c r="H204" s="22" t="n">
        <v>36421</v>
      </c>
      <c r="J204" s="23"/>
      <c r="K204" s="23"/>
    </row>
    <row r="205" customFormat="false" ht="12.75" hidden="false" customHeight="false" outlineLevel="0" collapsed="false">
      <c r="H205" s="22" t="n">
        <v>36422</v>
      </c>
      <c r="J205" s="23"/>
      <c r="K205" s="23"/>
    </row>
    <row r="206" customFormat="false" ht="12.75" hidden="false" customHeight="false" outlineLevel="0" collapsed="false">
      <c r="H206" s="22" t="n">
        <v>36423</v>
      </c>
      <c r="J206" s="23" t="n">
        <v>2.635</v>
      </c>
      <c r="K206" s="23" t="n">
        <v>2.65</v>
      </c>
    </row>
    <row r="207" customFormat="false" ht="12.75" hidden="false" customHeight="false" outlineLevel="0" collapsed="false">
      <c r="H207" s="22" t="n">
        <v>36424</v>
      </c>
      <c r="J207" s="23" t="n">
        <v>2.74</v>
      </c>
      <c r="K207" s="23" t="n">
        <v>2.55</v>
      </c>
    </row>
    <row r="208" customFormat="false" ht="12.75" hidden="false" customHeight="false" outlineLevel="0" collapsed="false">
      <c r="H208" s="22" t="n">
        <v>36425</v>
      </c>
      <c r="J208" s="23" t="n">
        <v>2.63</v>
      </c>
      <c r="K208" s="23" t="n">
        <v>2.62</v>
      </c>
    </row>
    <row r="209" customFormat="false" ht="12.75" hidden="false" customHeight="false" outlineLevel="0" collapsed="false">
      <c r="H209" s="22" t="n">
        <v>36426</v>
      </c>
      <c r="J209" s="23" t="n">
        <v>2.635</v>
      </c>
      <c r="K209" s="23" t="n">
        <v>2.83</v>
      </c>
    </row>
    <row r="210" customFormat="false" ht="12.75" hidden="false" customHeight="false" outlineLevel="0" collapsed="false">
      <c r="H210" s="22" t="n">
        <v>36427</v>
      </c>
      <c r="J210" s="23" t="n">
        <v>2.82</v>
      </c>
      <c r="K210" s="23" t="n">
        <v>2.78</v>
      </c>
    </row>
    <row r="211" customFormat="false" ht="12.75" hidden="false" customHeight="false" outlineLevel="0" collapsed="false">
      <c r="H211" s="22" t="n">
        <v>36428</v>
      </c>
      <c r="J211" s="23"/>
      <c r="K211" s="23"/>
    </row>
    <row r="212" customFormat="false" ht="12.75" hidden="false" customHeight="false" outlineLevel="0" collapsed="false">
      <c r="H212" s="22" t="n">
        <v>36429</v>
      </c>
      <c r="J212" s="23"/>
      <c r="K212" s="23"/>
    </row>
    <row r="213" customFormat="false" ht="12.75" hidden="false" customHeight="false" outlineLevel="0" collapsed="false">
      <c r="H213" s="22" t="n">
        <v>36430</v>
      </c>
      <c r="J213" s="23" t="n">
        <v>2.805</v>
      </c>
      <c r="K213" s="23"/>
    </row>
    <row r="214" customFormat="false" ht="12.75" hidden="false" customHeight="false" outlineLevel="0" collapsed="false">
      <c r="H214" s="22" t="n">
        <v>36431</v>
      </c>
      <c r="J214" s="23" t="n">
        <v>2.945</v>
      </c>
      <c r="K214" s="23" t="n">
        <v>2.9</v>
      </c>
    </row>
    <row r="215" customFormat="false" ht="12.75" hidden="false" customHeight="false" outlineLevel="0" collapsed="false">
      <c r="H215" s="22" t="n">
        <v>36432</v>
      </c>
      <c r="J215" s="23" t="n">
        <v>2.99</v>
      </c>
      <c r="K215" s="23" t="n">
        <v>3.01</v>
      </c>
    </row>
    <row r="216" customFormat="false" ht="12.75" hidden="false" customHeight="false" outlineLevel="0" collapsed="false">
      <c r="H216" s="22" t="n">
        <v>36433</v>
      </c>
      <c r="J216" s="23" t="n">
        <v>3</v>
      </c>
      <c r="K216" s="23" t="n">
        <v>3.01</v>
      </c>
    </row>
    <row r="217" customFormat="false" ht="12.75" hidden="false" customHeight="false" outlineLevel="0" collapsed="false">
      <c r="H217" s="22" t="n">
        <v>36434</v>
      </c>
      <c r="J217" s="23" t="n">
        <v>2.87</v>
      </c>
      <c r="K217" s="23" t="n">
        <v>2.88</v>
      </c>
    </row>
    <row r="218" customFormat="false" ht="12.75" hidden="false" customHeight="false" outlineLevel="0" collapsed="false">
      <c r="H218" s="22" t="n">
        <v>36435</v>
      </c>
      <c r="J218" s="23"/>
      <c r="K218" s="23"/>
    </row>
    <row r="219" customFormat="false" ht="12.75" hidden="false" customHeight="false" outlineLevel="0" collapsed="false">
      <c r="H219" s="22" t="n">
        <v>36436</v>
      </c>
      <c r="J219" s="23"/>
      <c r="K219" s="23"/>
    </row>
    <row r="220" customFormat="false" ht="12.75" hidden="false" customHeight="false" outlineLevel="0" collapsed="false">
      <c r="H220" s="22" t="n">
        <v>36437</v>
      </c>
      <c r="J220" s="23" t="n">
        <v>2.89</v>
      </c>
      <c r="K220" s="23" t="n">
        <v>2.89</v>
      </c>
    </row>
    <row r="221" customFormat="false" ht="12.75" hidden="false" customHeight="false" outlineLevel="0" collapsed="false">
      <c r="H221" s="22" t="n">
        <v>36438</v>
      </c>
      <c r="J221" s="23" t="n">
        <v>3.055</v>
      </c>
      <c r="K221" s="23" t="n">
        <v>2.9</v>
      </c>
    </row>
    <row r="222" customFormat="false" ht="12.75" hidden="false" customHeight="false" outlineLevel="0" collapsed="false">
      <c r="H222" s="22" t="n">
        <v>36439</v>
      </c>
      <c r="J222" s="23" t="n">
        <v>3.035</v>
      </c>
      <c r="K222" s="23" t="n">
        <v>2.925</v>
      </c>
    </row>
    <row r="223" customFormat="false" ht="12.75" hidden="false" customHeight="false" outlineLevel="0" collapsed="false">
      <c r="H223" s="22" t="n">
        <v>36440</v>
      </c>
      <c r="J223" s="23" t="n">
        <v>2.955</v>
      </c>
      <c r="K223" s="23" t="n">
        <v>2.96</v>
      </c>
    </row>
    <row r="224" customFormat="false" ht="12.75" hidden="false" customHeight="false" outlineLevel="0" collapsed="false">
      <c r="H224" s="22" t="n">
        <v>36441</v>
      </c>
      <c r="J224" s="23" t="n">
        <v>2.975</v>
      </c>
      <c r="K224" s="23" t="n">
        <v>2.99</v>
      </c>
    </row>
    <row r="225" customFormat="false" ht="12.75" hidden="false" customHeight="false" outlineLevel="0" collapsed="false">
      <c r="H225" s="22" t="n">
        <v>36442</v>
      </c>
      <c r="J225" s="23"/>
      <c r="K225" s="23"/>
    </row>
    <row r="226" customFormat="false" ht="12.75" hidden="false" customHeight="false" outlineLevel="0" collapsed="false">
      <c r="H226" s="22" t="n">
        <v>36443</v>
      </c>
      <c r="J226" s="23"/>
      <c r="K226" s="23"/>
    </row>
    <row r="227" customFormat="false" ht="12.75" hidden="false" customHeight="false" outlineLevel="0" collapsed="false">
      <c r="H227" s="22" t="n">
        <v>36444</v>
      </c>
      <c r="J227" s="23" t="n">
        <v>2.945</v>
      </c>
      <c r="K227" s="23" t="n">
        <v>3.06</v>
      </c>
    </row>
    <row r="228" customFormat="false" ht="12.75" hidden="false" customHeight="false" outlineLevel="0" collapsed="false">
      <c r="H228" s="22" t="n">
        <v>36445</v>
      </c>
      <c r="J228" s="23" t="n">
        <v>3.055</v>
      </c>
      <c r="K228" s="23" t="n">
        <v>3.15</v>
      </c>
    </row>
    <row r="229" customFormat="false" ht="12.75" hidden="false" customHeight="false" outlineLevel="0" collapsed="false">
      <c r="H229" s="22" t="n">
        <v>36446</v>
      </c>
      <c r="J229" s="23" t="n">
        <v>3.18</v>
      </c>
      <c r="K229" s="23" t="n">
        <v>3.25</v>
      </c>
    </row>
    <row r="230" customFormat="false" ht="12.75" hidden="false" customHeight="false" outlineLevel="0" collapsed="false">
      <c r="H230" s="22" t="n">
        <v>36447</v>
      </c>
      <c r="J230" s="23" t="n">
        <v>3.31</v>
      </c>
      <c r="K230" s="23" t="n">
        <v>3.2</v>
      </c>
    </row>
    <row r="231" customFormat="false" ht="12.75" hidden="false" customHeight="false" outlineLevel="0" collapsed="false">
      <c r="H231" s="22" t="n">
        <v>36448</v>
      </c>
      <c r="J231" s="23" t="n">
        <v>3.25</v>
      </c>
      <c r="K231" s="23" t="n">
        <v>3.22</v>
      </c>
    </row>
    <row r="232" customFormat="false" ht="12.75" hidden="false" customHeight="false" outlineLevel="0" collapsed="false">
      <c r="H232" s="22" t="n">
        <v>36449</v>
      </c>
      <c r="J232" s="23"/>
      <c r="K232" s="23"/>
    </row>
    <row r="233" customFormat="false" ht="12.75" hidden="false" customHeight="false" outlineLevel="0" collapsed="false">
      <c r="H233" s="22" t="n">
        <v>36450</v>
      </c>
      <c r="J233" s="23"/>
      <c r="K233" s="23"/>
    </row>
    <row r="234" customFormat="false" ht="12.75" hidden="false" customHeight="false" outlineLevel="0" collapsed="false">
      <c r="H234" s="22" t="n">
        <v>36451</v>
      </c>
      <c r="J234" s="23" t="n">
        <v>3.215</v>
      </c>
      <c r="K234" s="23" t="n">
        <v>3.34</v>
      </c>
    </row>
    <row r="235" customFormat="false" ht="12.75" hidden="false" customHeight="false" outlineLevel="0" collapsed="false">
      <c r="H235" s="22" t="n">
        <v>36452</v>
      </c>
      <c r="J235" s="23" t="n">
        <v>3.335</v>
      </c>
      <c r="K235" s="23" t="n">
        <v>3.35</v>
      </c>
    </row>
    <row r="236" customFormat="false" ht="12.75" hidden="false" customHeight="false" outlineLevel="0" collapsed="false">
      <c r="H236" s="22" t="n">
        <v>36453</v>
      </c>
      <c r="J236" s="23" t="n">
        <v>3.325</v>
      </c>
      <c r="K236" s="23" t="n">
        <v>3.32</v>
      </c>
    </row>
    <row r="237" customFormat="false" ht="12.75" hidden="false" customHeight="false" outlineLevel="0" collapsed="false">
      <c r="H237" s="22" t="n">
        <v>36454</v>
      </c>
      <c r="J237" s="23" t="n">
        <v>3.3</v>
      </c>
      <c r="K237" s="23" t="n">
        <v>3.32</v>
      </c>
    </row>
    <row r="238" customFormat="false" ht="12.75" hidden="false" customHeight="false" outlineLevel="0" collapsed="false">
      <c r="H238" s="22" t="n">
        <v>36455</v>
      </c>
      <c r="J238" s="23" t="n">
        <v>3.355</v>
      </c>
      <c r="K238" s="23" t="n">
        <v>3.3</v>
      </c>
    </row>
    <row r="239" customFormat="false" ht="12.75" hidden="false" customHeight="false" outlineLevel="0" collapsed="false">
      <c r="H239" s="22" t="n">
        <v>36456</v>
      </c>
      <c r="J239" s="23"/>
      <c r="K239" s="23"/>
    </row>
    <row r="240" customFormat="false" ht="12.75" hidden="false" customHeight="false" outlineLevel="0" collapsed="false">
      <c r="H240" s="22" t="n">
        <v>36457</v>
      </c>
      <c r="J240" s="23"/>
      <c r="K240" s="23"/>
    </row>
    <row r="241" customFormat="false" ht="12.75" hidden="false" customHeight="false" outlineLevel="0" collapsed="false">
      <c r="H241" s="22" t="n">
        <v>36458</v>
      </c>
      <c r="J241" s="23" t="n">
        <v>3.3</v>
      </c>
      <c r="K241" s="23" t="n">
        <v>3.39</v>
      </c>
    </row>
    <row r="242" customFormat="false" ht="12.75" hidden="false" customHeight="false" outlineLevel="0" collapsed="false">
      <c r="H242" s="22" t="n">
        <v>36459</v>
      </c>
      <c r="J242" s="23" t="n">
        <v>3.355</v>
      </c>
      <c r="K242" s="23" t="n">
        <v>3.31</v>
      </c>
    </row>
    <row r="243" customFormat="false" ht="12.75" hidden="false" customHeight="false" outlineLevel="0" collapsed="false">
      <c r="H243" s="22" t="n">
        <v>36460</v>
      </c>
      <c r="J243" s="23" t="n">
        <v>3.32</v>
      </c>
      <c r="K243" s="23" t="n">
        <v>3.36</v>
      </c>
    </row>
    <row r="244" customFormat="false" ht="12.75" hidden="false" customHeight="false" outlineLevel="0" collapsed="false">
      <c r="H244" s="22" t="n">
        <v>36461</v>
      </c>
      <c r="J244" s="23" t="n">
        <v>3.355</v>
      </c>
      <c r="K244" s="23" t="n">
        <v>3.34</v>
      </c>
    </row>
    <row r="245" customFormat="false" ht="12.75" hidden="false" customHeight="false" outlineLevel="0" collapsed="false">
      <c r="H245" s="22" t="n">
        <v>36462</v>
      </c>
      <c r="J245" s="23" t="n">
        <v>3.345</v>
      </c>
      <c r="K245" s="23" t="n">
        <v>3.345</v>
      </c>
    </row>
    <row r="246" customFormat="false" ht="12.75" hidden="false" customHeight="false" outlineLevel="0" collapsed="false">
      <c r="H246" s="22" t="n">
        <v>36463</v>
      </c>
      <c r="J246" s="23"/>
      <c r="K246" s="23"/>
    </row>
    <row r="247" customFormat="false" ht="12.75" hidden="false" customHeight="false" outlineLevel="0" collapsed="false">
      <c r="H247" s="22" t="n">
        <v>36464</v>
      </c>
      <c r="J247" s="23"/>
      <c r="K247" s="23"/>
    </row>
    <row r="248" customFormat="false" ht="12.75" hidden="false" customHeight="false" outlineLevel="0" collapsed="false">
      <c r="H248" s="22" t="n">
        <v>36465</v>
      </c>
      <c r="J248" s="23" t="n">
        <v>3.195</v>
      </c>
      <c r="K248" s="23" t="n">
        <v>3.135</v>
      </c>
    </row>
    <row r="249" customFormat="false" ht="12.75" hidden="false" customHeight="false" outlineLevel="0" collapsed="false">
      <c r="H249" s="22" t="n">
        <v>36466</v>
      </c>
      <c r="J249" s="23" t="n">
        <v>3.13</v>
      </c>
      <c r="K249" s="23" t="n">
        <v>3.05</v>
      </c>
    </row>
    <row r="250" customFormat="false" ht="12.75" hidden="false" customHeight="false" outlineLevel="0" collapsed="false">
      <c r="H250" s="22" t="n">
        <v>36467</v>
      </c>
      <c r="J250" s="23" t="n">
        <v>3.155</v>
      </c>
      <c r="K250" s="23" t="n">
        <v>3.08</v>
      </c>
    </row>
    <row r="251" customFormat="false" ht="12.75" hidden="false" customHeight="false" outlineLevel="0" collapsed="false">
      <c r="H251" s="22" t="n">
        <v>36468</v>
      </c>
      <c r="J251" s="23" t="n">
        <v>3.145</v>
      </c>
      <c r="K251" s="23" t="n">
        <v>3.03</v>
      </c>
    </row>
    <row r="252" customFormat="false" ht="12.75" hidden="false" customHeight="false" outlineLevel="0" collapsed="false">
      <c r="H252" s="22" t="n">
        <v>36469</v>
      </c>
      <c r="J252" s="23" t="n">
        <v>3.095</v>
      </c>
      <c r="K252" s="23" t="n">
        <v>3</v>
      </c>
    </row>
    <row r="253" customFormat="false" ht="12.75" hidden="false" customHeight="false" outlineLevel="0" collapsed="false">
      <c r="H253" s="22" t="n">
        <v>36470</v>
      </c>
      <c r="J253" s="23"/>
      <c r="K253" s="23"/>
    </row>
    <row r="254" customFormat="false" ht="12.75" hidden="false" customHeight="false" outlineLevel="0" collapsed="false">
      <c r="H254" s="22" t="n">
        <v>36471</v>
      </c>
      <c r="J254" s="23"/>
      <c r="K254" s="23"/>
    </row>
    <row r="255" customFormat="false" ht="12.75" hidden="false" customHeight="false" outlineLevel="0" collapsed="false">
      <c r="H255" s="22" t="n">
        <v>36472</v>
      </c>
      <c r="J255" s="23" t="n">
        <v>2.765</v>
      </c>
      <c r="K255" s="23" t="n">
        <v>2.77</v>
      </c>
    </row>
    <row r="256" customFormat="false" ht="12.75" hidden="false" customHeight="false" outlineLevel="0" collapsed="false">
      <c r="H256" s="22" t="n">
        <v>36473</v>
      </c>
      <c r="J256" s="23" t="n">
        <v>2.84</v>
      </c>
      <c r="K256" s="23" t="n">
        <v>2.72</v>
      </c>
    </row>
    <row r="257" customFormat="false" ht="12.75" hidden="false" customHeight="false" outlineLevel="0" collapsed="false">
      <c r="H257" s="22" t="n">
        <v>36474</v>
      </c>
      <c r="J257" s="23" t="n">
        <v>2.76</v>
      </c>
      <c r="K257" s="23" t="n">
        <v>2.67</v>
      </c>
    </row>
    <row r="258" customFormat="false" ht="12.75" hidden="false" customHeight="false" outlineLevel="0" collapsed="false">
      <c r="H258" s="22" t="n">
        <v>36475</v>
      </c>
      <c r="J258" s="23" t="n">
        <v>2.7</v>
      </c>
      <c r="K258" s="23" t="n">
        <v>2.59</v>
      </c>
    </row>
    <row r="259" customFormat="false" ht="12.75" hidden="false" customHeight="false" outlineLevel="0" collapsed="false">
      <c r="H259" s="22" t="n">
        <v>36476</v>
      </c>
      <c r="J259" s="23" t="n">
        <v>2.685</v>
      </c>
      <c r="K259" s="23" t="n">
        <v>2.64</v>
      </c>
    </row>
    <row r="260" customFormat="false" ht="12.75" hidden="false" customHeight="false" outlineLevel="0" collapsed="false">
      <c r="H260" s="22" t="n">
        <v>36477</v>
      </c>
      <c r="J260" s="23"/>
      <c r="K260" s="23"/>
    </row>
    <row r="261" customFormat="false" ht="12.75" hidden="false" customHeight="false" outlineLevel="0" collapsed="false">
      <c r="H261" s="22" t="n">
        <v>36478</v>
      </c>
      <c r="J261" s="23"/>
      <c r="K261" s="23"/>
    </row>
    <row r="262" customFormat="false" ht="12.75" hidden="false" customHeight="false" outlineLevel="0" collapsed="false">
      <c r="H262" s="22" t="n">
        <v>36479</v>
      </c>
      <c r="J262" s="23" t="n">
        <v>2.335</v>
      </c>
      <c r="K262" s="23" t="n">
        <v>2.485</v>
      </c>
    </row>
    <row r="263" customFormat="false" ht="12.75" hidden="false" customHeight="false" outlineLevel="0" collapsed="false">
      <c r="H263" s="22" t="n">
        <v>36480</v>
      </c>
      <c r="J263" s="23" t="n">
        <v>2.615</v>
      </c>
      <c r="K263" s="23" t="n">
        <v>2.44</v>
      </c>
    </row>
    <row r="264" customFormat="false" ht="12.75" hidden="false" customHeight="false" outlineLevel="0" collapsed="false">
      <c r="H264" s="22" t="n">
        <v>36481</v>
      </c>
      <c r="J264" s="23" t="n">
        <v>2.555</v>
      </c>
      <c r="K264" s="23" t="n">
        <v>2.39</v>
      </c>
    </row>
    <row r="265" customFormat="false" ht="12.75" hidden="false" customHeight="false" outlineLevel="0" collapsed="false">
      <c r="H265" s="22" t="n">
        <v>36482</v>
      </c>
      <c r="J265" s="23" t="n">
        <v>2.56</v>
      </c>
      <c r="K265" s="23" t="n">
        <v>2.44</v>
      </c>
    </row>
    <row r="266" customFormat="false" ht="12.75" hidden="false" customHeight="false" outlineLevel="0" collapsed="false">
      <c r="H266" s="22" t="n">
        <v>36483</v>
      </c>
      <c r="J266" s="23" t="n">
        <v>2.565</v>
      </c>
      <c r="K266" s="23" t="n">
        <v>2.52</v>
      </c>
    </row>
    <row r="267" customFormat="false" ht="12.75" hidden="false" customHeight="false" outlineLevel="0" collapsed="false">
      <c r="H267" s="22" t="n">
        <v>36484</v>
      </c>
      <c r="J267" s="23"/>
      <c r="K267" s="23"/>
    </row>
    <row r="268" customFormat="false" ht="12.75" hidden="false" customHeight="false" outlineLevel="0" collapsed="false">
      <c r="H268" s="22" t="n">
        <v>36485</v>
      </c>
      <c r="J268" s="23"/>
      <c r="K268" s="23"/>
    </row>
    <row r="269" customFormat="false" ht="12.75" hidden="false" customHeight="false" outlineLevel="0" collapsed="false">
      <c r="H269" s="22" t="n">
        <v>36486</v>
      </c>
      <c r="J269" s="23" t="n">
        <v>2.56</v>
      </c>
      <c r="K269" s="23" t="n">
        <v>2.33</v>
      </c>
    </row>
    <row r="270" customFormat="false" ht="12.75" hidden="false" customHeight="false" outlineLevel="0" collapsed="false">
      <c r="H270" s="22" t="n">
        <v>36487</v>
      </c>
      <c r="J270" s="23" t="n">
        <v>2.575</v>
      </c>
      <c r="K270" s="23" t="n">
        <v>2.35</v>
      </c>
    </row>
    <row r="271" customFormat="false" ht="12.75" hidden="false" customHeight="false" outlineLevel="0" collapsed="false">
      <c r="H271" s="22" t="n">
        <v>36488</v>
      </c>
      <c r="J271" s="23" t="n">
        <v>2.615</v>
      </c>
      <c r="K271" s="23" t="n">
        <v>2.4</v>
      </c>
    </row>
    <row r="272" customFormat="false" ht="12.75" hidden="false" customHeight="false" outlineLevel="0" collapsed="false">
      <c r="H272" s="22" t="n">
        <v>36489</v>
      </c>
      <c r="J272" s="23"/>
      <c r="K272" s="23"/>
    </row>
    <row r="273" customFormat="false" ht="12.75" hidden="false" customHeight="false" outlineLevel="0" collapsed="false">
      <c r="H273" s="22" t="n">
        <v>36490</v>
      </c>
      <c r="J273" s="23" t="n">
        <v>2.445</v>
      </c>
      <c r="K273" s="23"/>
    </row>
    <row r="274" customFormat="false" ht="12.75" hidden="false" customHeight="false" outlineLevel="0" collapsed="false">
      <c r="H274" s="22" t="n">
        <v>36491</v>
      </c>
      <c r="J274" s="23"/>
      <c r="K274" s="23"/>
    </row>
    <row r="275" customFormat="false" ht="12.75" hidden="false" customHeight="false" outlineLevel="0" collapsed="false">
      <c r="H275" s="22" t="n">
        <v>36492</v>
      </c>
      <c r="J275" s="23"/>
      <c r="K275" s="23"/>
    </row>
    <row r="276" customFormat="false" ht="12.75" hidden="false" customHeight="false" outlineLevel="0" collapsed="false">
      <c r="H276" s="22" t="n">
        <v>36493</v>
      </c>
      <c r="J276" s="23" t="n">
        <v>2.445</v>
      </c>
      <c r="K276" s="23" t="n">
        <v>2.6</v>
      </c>
    </row>
    <row r="277" customFormat="false" ht="12.75" hidden="false" customHeight="false" outlineLevel="0" collapsed="false">
      <c r="H277" s="22" t="n">
        <v>36494</v>
      </c>
      <c r="J277" s="23" t="n">
        <v>2.605</v>
      </c>
      <c r="K277" s="23" t="n">
        <v>2.605</v>
      </c>
    </row>
    <row r="278" customFormat="false" ht="12.75" hidden="false" customHeight="false" outlineLevel="0" collapsed="false">
      <c r="H278" s="22" t="n">
        <v>36495</v>
      </c>
      <c r="J278" s="23" t="n">
        <v>2.565</v>
      </c>
      <c r="K278" s="23" t="n">
        <v>2.485</v>
      </c>
    </row>
    <row r="279" customFormat="false" ht="12.75" hidden="false" customHeight="false" outlineLevel="0" collapsed="false">
      <c r="H279" s="22" t="n">
        <v>36496</v>
      </c>
      <c r="J279" s="23" t="n">
        <v>2.495</v>
      </c>
      <c r="K279" s="23" t="n">
        <v>2.42</v>
      </c>
    </row>
    <row r="280" customFormat="false" ht="12.75" hidden="false" customHeight="false" outlineLevel="0" collapsed="false">
      <c r="H280" s="22" t="n">
        <v>36497</v>
      </c>
      <c r="J280" s="23" t="n">
        <v>2.39</v>
      </c>
      <c r="K280" s="23" t="n">
        <v>2.46</v>
      </c>
    </row>
    <row r="281" customFormat="false" ht="12.75" hidden="false" customHeight="false" outlineLevel="0" collapsed="false">
      <c r="H281" s="22" t="n">
        <v>36498</v>
      </c>
      <c r="J281" s="23"/>
      <c r="K281" s="23"/>
    </row>
    <row r="282" customFormat="false" ht="12.75" hidden="false" customHeight="false" outlineLevel="0" collapsed="false">
      <c r="H282" s="22" t="n">
        <v>36499</v>
      </c>
      <c r="J282" s="23"/>
      <c r="K282" s="23"/>
    </row>
    <row r="283" customFormat="false" ht="12.75" hidden="false" customHeight="false" outlineLevel="0" collapsed="false">
      <c r="H283" s="22" t="n">
        <v>36500</v>
      </c>
      <c r="J283" s="23" t="n">
        <v>2.4</v>
      </c>
      <c r="K283" s="23" t="n">
        <v>2.485</v>
      </c>
    </row>
    <row r="284" customFormat="false" ht="12.75" hidden="false" customHeight="false" outlineLevel="0" collapsed="false">
      <c r="H284" s="22" t="n">
        <v>36501</v>
      </c>
      <c r="J284" s="23" t="n">
        <v>2.47</v>
      </c>
      <c r="K284" s="23" t="n">
        <v>2.49</v>
      </c>
    </row>
    <row r="285" customFormat="false" ht="12.75" hidden="false" customHeight="false" outlineLevel="0" collapsed="false">
      <c r="H285" s="22" t="n">
        <v>36502</v>
      </c>
      <c r="J285" s="23" t="n">
        <v>2.465</v>
      </c>
      <c r="K285" s="23" t="n">
        <v>2.51</v>
      </c>
    </row>
    <row r="286" customFormat="false" ht="12.75" hidden="false" customHeight="false" outlineLevel="0" collapsed="false">
      <c r="H286" s="22" t="n">
        <v>36503</v>
      </c>
      <c r="J286" s="23" t="n">
        <v>2.525</v>
      </c>
      <c r="K286" s="23" t="n">
        <v>2.53</v>
      </c>
    </row>
    <row r="287" customFormat="false" ht="12.75" hidden="false" customHeight="false" outlineLevel="0" collapsed="false">
      <c r="H287" s="22" t="n">
        <v>36504</v>
      </c>
      <c r="J287" s="23" t="n">
        <v>2.5</v>
      </c>
      <c r="K287" s="23" t="n">
        <v>2.61</v>
      </c>
    </row>
    <row r="288" customFormat="false" ht="12.75" hidden="false" customHeight="false" outlineLevel="0" collapsed="false">
      <c r="H288" s="22" t="n">
        <v>36505</v>
      </c>
      <c r="J288" s="23"/>
      <c r="K288" s="23"/>
    </row>
    <row r="289" customFormat="false" ht="12.75" hidden="false" customHeight="false" outlineLevel="0" collapsed="false">
      <c r="H289" s="22" t="n">
        <v>36506</v>
      </c>
      <c r="J289" s="23"/>
      <c r="K289" s="23"/>
    </row>
    <row r="290" customFormat="false" ht="12.75" hidden="false" customHeight="false" outlineLevel="0" collapsed="false">
      <c r="H290" s="22" t="n">
        <v>36507</v>
      </c>
      <c r="J290" s="23" t="n">
        <v>2.52</v>
      </c>
      <c r="K290" s="23" t="n">
        <v>2.64</v>
      </c>
    </row>
    <row r="291" customFormat="false" ht="12.75" hidden="false" customHeight="false" outlineLevel="0" collapsed="false">
      <c r="H291" s="22" t="n">
        <v>36508</v>
      </c>
      <c r="J291" s="23" t="n">
        <v>2.58</v>
      </c>
      <c r="K291" s="23" t="n">
        <v>2.74</v>
      </c>
    </row>
    <row r="292" customFormat="false" ht="12.75" hidden="false" customHeight="false" outlineLevel="0" collapsed="false">
      <c r="H292" s="22" t="n">
        <v>36509</v>
      </c>
      <c r="J292" s="23" t="n">
        <v>2.725</v>
      </c>
      <c r="K292" s="23" t="n">
        <v>2.7</v>
      </c>
    </row>
    <row r="293" customFormat="false" ht="12.75" hidden="false" customHeight="false" outlineLevel="0" collapsed="false">
      <c r="H293" s="22" t="n">
        <v>36510</v>
      </c>
      <c r="J293" s="23" t="n">
        <v>2.705</v>
      </c>
      <c r="K293" s="23" t="n">
        <v>2.78</v>
      </c>
    </row>
    <row r="294" customFormat="false" ht="12.75" hidden="false" customHeight="false" outlineLevel="0" collapsed="false">
      <c r="H294" s="22" t="n">
        <v>36511</v>
      </c>
      <c r="J294" s="23" t="n">
        <v>2.68</v>
      </c>
      <c r="K294" s="23" t="n">
        <v>2.76</v>
      </c>
    </row>
    <row r="295" customFormat="false" ht="12.75" hidden="false" customHeight="false" outlineLevel="0" collapsed="false">
      <c r="H295" s="22" t="n">
        <v>36512</v>
      </c>
      <c r="J295" s="23"/>
      <c r="K295" s="23"/>
    </row>
    <row r="296" customFormat="false" ht="12.75" hidden="false" customHeight="false" outlineLevel="0" collapsed="false">
      <c r="H296" s="22" t="n">
        <v>36513</v>
      </c>
      <c r="J296" s="23"/>
      <c r="K296" s="23"/>
    </row>
    <row r="297" customFormat="false" ht="12.75" hidden="false" customHeight="false" outlineLevel="0" collapsed="false">
      <c r="H297" s="22" t="n">
        <v>36514</v>
      </c>
      <c r="J297" s="23" t="n">
        <v>2.68</v>
      </c>
      <c r="K297" s="23" t="n">
        <v>2.69</v>
      </c>
    </row>
    <row r="298" customFormat="false" ht="12.75" hidden="false" customHeight="false" outlineLevel="0" collapsed="false">
      <c r="H298" s="22" t="n">
        <v>36515</v>
      </c>
      <c r="J298" s="23" t="n">
        <v>2.685</v>
      </c>
      <c r="K298" s="23" t="n">
        <v>2.58</v>
      </c>
    </row>
    <row r="299" customFormat="false" ht="12.75" hidden="false" customHeight="false" outlineLevel="0" collapsed="false">
      <c r="H299" s="22" t="n">
        <v>36516</v>
      </c>
      <c r="J299" s="23" t="n">
        <v>2.565</v>
      </c>
      <c r="K299" s="23" t="n">
        <v>2.55</v>
      </c>
    </row>
    <row r="300" customFormat="false" ht="12.75" hidden="false" customHeight="false" outlineLevel="0" collapsed="false">
      <c r="H300" s="22" t="n">
        <v>36517</v>
      </c>
      <c r="J300" s="23" t="n">
        <v>2.47</v>
      </c>
      <c r="K300" s="23" t="n">
        <v>2.513</v>
      </c>
    </row>
    <row r="301" customFormat="false" ht="12.75" hidden="false" customHeight="false" outlineLevel="0" collapsed="false">
      <c r="H301" s="22" t="n">
        <v>36518</v>
      </c>
      <c r="J301" s="23"/>
      <c r="K301" s="23"/>
    </row>
    <row r="302" customFormat="false" ht="12.75" hidden="false" customHeight="false" outlineLevel="0" collapsed="false">
      <c r="H302" s="22" t="n">
        <v>36519</v>
      </c>
      <c r="J302" s="23"/>
      <c r="K302" s="23"/>
    </row>
    <row r="303" customFormat="false" ht="12.75" hidden="false" customHeight="false" outlineLevel="0" collapsed="false">
      <c r="H303" s="22" t="n">
        <v>36520</v>
      </c>
      <c r="J303" s="23"/>
      <c r="K303" s="23"/>
    </row>
    <row r="304" customFormat="false" ht="12.75" hidden="false" customHeight="false" outlineLevel="0" collapsed="false">
      <c r="H304" s="22" t="n">
        <v>36521</v>
      </c>
      <c r="J304" s="23" t="n">
        <v>2.39</v>
      </c>
      <c r="K304" s="23" t="n">
        <v>2.43</v>
      </c>
    </row>
    <row r="305" customFormat="false" ht="12.75" hidden="false" customHeight="false" outlineLevel="0" collapsed="false">
      <c r="H305" s="22" t="n">
        <v>36522</v>
      </c>
      <c r="J305" s="23" t="n">
        <v>2.395</v>
      </c>
      <c r="K305" s="23" t="n">
        <v>2.45</v>
      </c>
    </row>
    <row r="306" customFormat="false" ht="12.75" hidden="false" customHeight="false" outlineLevel="0" collapsed="false">
      <c r="H306" s="22" t="n">
        <v>36523</v>
      </c>
      <c r="J306" s="23" t="n">
        <v>2.38</v>
      </c>
      <c r="K306" s="23" t="n">
        <v>2.5</v>
      </c>
    </row>
    <row r="307" customFormat="false" ht="12.75" hidden="false" customHeight="false" outlineLevel="0" collapsed="false">
      <c r="H307" s="22" t="n">
        <v>36524</v>
      </c>
      <c r="J307" s="23" t="n">
        <v>2.405</v>
      </c>
      <c r="K307" s="23" t="n">
        <v>2.44</v>
      </c>
    </row>
    <row r="308" customFormat="false" ht="12.75" hidden="false" customHeight="false" outlineLevel="0" collapsed="false">
      <c r="H308" s="22" t="n">
        <v>36525</v>
      </c>
      <c r="J308" s="23" t="n">
        <v>2.43</v>
      </c>
      <c r="K308" s="23"/>
    </row>
    <row r="309" customFormat="false" ht="12.75" hidden="false" customHeight="false" outlineLevel="0" collapsed="false">
      <c r="H309" s="22" t="n">
        <v>36526</v>
      </c>
      <c r="J309" s="23" t="n">
        <v>2.42</v>
      </c>
      <c r="K309" s="23"/>
    </row>
    <row r="310" customFormat="false" ht="12.75" hidden="false" customHeight="false" outlineLevel="0" collapsed="false">
      <c r="H310" s="22" t="n">
        <v>36527</v>
      </c>
      <c r="J310" s="23"/>
      <c r="K310" s="23"/>
    </row>
    <row r="311" customFormat="false" ht="12.75" hidden="false" customHeight="false" outlineLevel="0" collapsed="false">
      <c r="H311" s="22" t="n">
        <v>36528</v>
      </c>
      <c r="J311" s="23" t="n">
        <v>2.42</v>
      </c>
      <c r="K311" s="23"/>
    </row>
    <row r="312" customFormat="false" ht="12.75" hidden="false" customHeight="false" outlineLevel="0" collapsed="false">
      <c r="H312" s="22" t="n">
        <v>36529</v>
      </c>
      <c r="J312" s="23" t="n">
        <v>2.42</v>
      </c>
      <c r="K312" s="23" t="n">
        <v>2.4</v>
      </c>
    </row>
    <row r="313" customFormat="false" ht="12.75" hidden="false" customHeight="false" outlineLevel="0" collapsed="false">
      <c r="H313" s="22" t="n">
        <v>36530</v>
      </c>
      <c r="J313" s="23" t="n">
        <v>2.355</v>
      </c>
      <c r="K313" s="23" t="n">
        <v>2.38</v>
      </c>
    </row>
    <row r="314" customFormat="false" ht="12.75" hidden="false" customHeight="false" outlineLevel="0" collapsed="false">
      <c r="H314" s="22" t="n">
        <v>36531</v>
      </c>
      <c r="J314" s="23" t="n">
        <v>2.4</v>
      </c>
      <c r="K314" s="23" t="n">
        <v>2.42</v>
      </c>
    </row>
    <row r="315" customFormat="false" ht="12.75" hidden="false" customHeight="false" outlineLevel="0" collapsed="false">
      <c r="H315" s="22" t="n">
        <v>36532</v>
      </c>
      <c r="J315" s="23" t="n">
        <v>2.4</v>
      </c>
      <c r="K315" s="23" t="n">
        <v>2.45</v>
      </c>
    </row>
    <row r="316" customFormat="false" ht="12.75" hidden="false" customHeight="false" outlineLevel="0" collapsed="false">
      <c r="H316" s="22" t="n">
        <v>36533</v>
      </c>
      <c r="J316" s="23"/>
      <c r="K316" s="23"/>
    </row>
    <row r="317" customFormat="false" ht="12.75" hidden="false" customHeight="false" outlineLevel="0" collapsed="false">
      <c r="H317" s="22" t="n">
        <v>36534</v>
      </c>
      <c r="J317" s="23"/>
      <c r="K317" s="23"/>
    </row>
    <row r="318" customFormat="false" ht="12.75" hidden="false" customHeight="false" outlineLevel="0" collapsed="false">
      <c r="H318" s="22" t="n">
        <v>36535</v>
      </c>
      <c r="J318" s="23" t="n">
        <v>2.405</v>
      </c>
      <c r="K318" s="23" t="n">
        <v>2.45</v>
      </c>
    </row>
    <row r="319" customFormat="false" ht="12.75" hidden="false" customHeight="false" outlineLevel="0" collapsed="false">
      <c r="H319" s="22" t="n">
        <v>36536</v>
      </c>
      <c r="J319" s="23" t="n">
        <v>2.415</v>
      </c>
      <c r="K319" s="23" t="n">
        <v>2.5</v>
      </c>
    </row>
    <row r="320" customFormat="false" ht="12.75" hidden="false" customHeight="false" outlineLevel="0" collapsed="false">
      <c r="H320" s="22" t="n">
        <v>36537</v>
      </c>
      <c r="J320" s="23" t="n">
        <v>2.45</v>
      </c>
      <c r="K320" s="23" t="n">
        <v>2.49</v>
      </c>
    </row>
    <row r="321" customFormat="false" ht="12.75" hidden="false" customHeight="false" outlineLevel="0" collapsed="false">
      <c r="H321" s="22" t="n">
        <v>36538</v>
      </c>
      <c r="J321" s="23" t="n">
        <v>2.455</v>
      </c>
      <c r="K321" s="23" t="n">
        <v>2.47</v>
      </c>
    </row>
    <row r="322" customFormat="false" ht="12.75" hidden="false" customHeight="false" outlineLevel="0" collapsed="false">
      <c r="H322" s="22" t="n">
        <v>36539</v>
      </c>
      <c r="J322" s="23" t="n">
        <v>2.45</v>
      </c>
      <c r="K322" s="23" t="n">
        <v>2.53</v>
      </c>
    </row>
    <row r="323" customFormat="false" ht="12.75" hidden="false" customHeight="false" outlineLevel="0" collapsed="false">
      <c r="H323" s="22" t="n">
        <v>36540</v>
      </c>
      <c r="J323" s="23"/>
      <c r="K323" s="23"/>
    </row>
    <row r="324" customFormat="false" ht="12.75" hidden="false" customHeight="false" outlineLevel="0" collapsed="false">
      <c r="H324" s="22" t="n">
        <v>36541</v>
      </c>
      <c r="J324" s="23"/>
      <c r="K324" s="23"/>
    </row>
    <row r="325" customFormat="false" ht="12.75" hidden="false" customHeight="false" outlineLevel="0" collapsed="false">
      <c r="H325" s="22" t="n">
        <v>36542</v>
      </c>
      <c r="J325" s="23" t="n">
        <v>2.46</v>
      </c>
      <c r="K325" s="23"/>
    </row>
    <row r="326" customFormat="false" ht="12.75" hidden="false" customHeight="false" outlineLevel="0" collapsed="false">
      <c r="H326" s="22" t="n">
        <v>36543</v>
      </c>
      <c r="J326" s="23" t="n">
        <v>2.46</v>
      </c>
      <c r="K326" s="23" t="n">
        <v>2.53</v>
      </c>
    </row>
    <row r="327" customFormat="false" ht="12.75" hidden="false" customHeight="false" outlineLevel="0" collapsed="false">
      <c r="H327" s="22" t="n">
        <v>36544</v>
      </c>
      <c r="J327" s="23" t="n">
        <v>2.46</v>
      </c>
      <c r="K327" s="23" t="n">
        <v>2.53</v>
      </c>
    </row>
    <row r="328" customFormat="false" ht="12.75" hidden="false" customHeight="false" outlineLevel="0" collapsed="false">
      <c r="H328" s="22" t="n">
        <v>36545</v>
      </c>
      <c r="J328" s="23" t="n">
        <v>2.435</v>
      </c>
      <c r="K328" s="23" t="n">
        <v>2.61</v>
      </c>
    </row>
    <row r="329" customFormat="false" ht="12.75" hidden="false" customHeight="false" outlineLevel="0" collapsed="false">
      <c r="H329" s="22" t="n">
        <v>36546</v>
      </c>
      <c r="J329" s="23" t="n">
        <v>2.54</v>
      </c>
      <c r="K329" s="23" t="n">
        <v>2.54</v>
      </c>
    </row>
    <row r="330" customFormat="false" ht="12.75" hidden="false" customHeight="false" outlineLevel="0" collapsed="false">
      <c r="H330" s="22" t="n">
        <v>36547</v>
      </c>
      <c r="J330" s="23"/>
      <c r="K330" s="23"/>
    </row>
    <row r="331" customFormat="false" ht="12.75" hidden="false" customHeight="false" outlineLevel="0" collapsed="false">
      <c r="H331" s="22" t="n">
        <v>36548</v>
      </c>
      <c r="J331" s="23"/>
      <c r="K331" s="23"/>
    </row>
    <row r="332" customFormat="false" ht="12.75" hidden="false" customHeight="false" outlineLevel="0" collapsed="false">
      <c r="H332" s="22" t="n">
        <v>36549</v>
      </c>
      <c r="J332" s="23" t="n">
        <v>2.555</v>
      </c>
      <c r="K332" s="23" t="n">
        <v>2.6</v>
      </c>
    </row>
    <row r="333" customFormat="false" ht="12.75" hidden="false" customHeight="false" outlineLevel="0" collapsed="false">
      <c r="H333" s="22" t="n">
        <v>36550</v>
      </c>
      <c r="J333" s="23" t="n">
        <v>2.545</v>
      </c>
      <c r="K333" s="23" t="n">
        <v>2.63</v>
      </c>
    </row>
    <row r="334" customFormat="false" ht="12.75" hidden="false" customHeight="false" outlineLevel="0" collapsed="false">
      <c r="H334" s="22" t="n">
        <v>36551</v>
      </c>
      <c r="J334" s="23" t="n">
        <v>2.595</v>
      </c>
      <c r="K334" s="23" t="n">
        <v>2.68</v>
      </c>
    </row>
    <row r="335" customFormat="false" ht="12.75" hidden="false" customHeight="false" outlineLevel="0" collapsed="false">
      <c r="H335" s="22" t="n">
        <v>36552</v>
      </c>
      <c r="J335" s="23" t="n">
        <v>2.61</v>
      </c>
      <c r="K335" s="23" t="n">
        <v>2.65</v>
      </c>
    </row>
    <row r="336" customFormat="false" ht="12.75" hidden="false" customHeight="false" outlineLevel="0" collapsed="false">
      <c r="H336" s="22" t="n">
        <v>36553</v>
      </c>
      <c r="J336" s="23" t="n">
        <v>2.5</v>
      </c>
      <c r="K336" s="23" t="n">
        <v>2.59</v>
      </c>
    </row>
    <row r="337" customFormat="false" ht="12.75" hidden="false" customHeight="false" outlineLevel="0" collapsed="false">
      <c r="H337" s="22" t="n">
        <v>36554</v>
      </c>
      <c r="J337" s="23"/>
      <c r="K337" s="23"/>
    </row>
    <row r="338" customFormat="false" ht="12.75" hidden="false" customHeight="false" outlineLevel="0" collapsed="false">
      <c r="H338" s="22" t="n">
        <v>36555</v>
      </c>
      <c r="J338" s="23"/>
      <c r="K338" s="23"/>
    </row>
    <row r="339" customFormat="false" ht="12.75" hidden="false" customHeight="false" outlineLevel="0" collapsed="false">
      <c r="H339" s="22" t="n">
        <v>36556</v>
      </c>
      <c r="J339" s="23" t="n">
        <v>2.615</v>
      </c>
      <c r="K339" s="23" t="n">
        <v>2.615</v>
      </c>
    </row>
    <row r="340" customFormat="false" ht="12.75" hidden="false" customHeight="false" outlineLevel="0" collapsed="false">
      <c r="H340" s="22" t="n">
        <v>36557</v>
      </c>
      <c r="J340" s="23" t="n">
        <v>2.715</v>
      </c>
      <c r="K340" s="23" t="n">
        <v>2.77</v>
      </c>
    </row>
    <row r="341" customFormat="false" ht="12.75" hidden="false" customHeight="false" outlineLevel="0" collapsed="false">
      <c r="H341" s="22" t="n">
        <v>36558</v>
      </c>
      <c r="J341" s="23" t="n">
        <v>2.765</v>
      </c>
      <c r="K341" s="23" t="n">
        <v>2.85</v>
      </c>
    </row>
    <row r="342" customFormat="false" ht="12.75" hidden="false" customHeight="false" outlineLevel="0" collapsed="false">
      <c r="H342" s="22" t="n">
        <v>36559</v>
      </c>
      <c r="J342" s="23" t="n">
        <v>2.825</v>
      </c>
      <c r="K342" s="23" t="n">
        <v>2.71</v>
      </c>
    </row>
    <row r="343" customFormat="false" ht="12.75" hidden="false" customHeight="false" outlineLevel="0" collapsed="false">
      <c r="H343" s="22" t="n">
        <v>36560</v>
      </c>
      <c r="J343" s="23" t="n">
        <v>2.72</v>
      </c>
      <c r="K343" s="23" t="n">
        <v>2.77</v>
      </c>
    </row>
    <row r="344" customFormat="false" ht="12.75" hidden="false" customHeight="false" outlineLevel="0" collapsed="false">
      <c r="H344" s="22" t="n">
        <v>36561</v>
      </c>
      <c r="J344" s="23"/>
      <c r="K344" s="23"/>
    </row>
    <row r="345" customFormat="false" ht="12.75" hidden="false" customHeight="false" outlineLevel="0" collapsed="false">
      <c r="H345" s="22" t="n">
        <v>36562</v>
      </c>
      <c r="J345" s="23"/>
      <c r="K345" s="23"/>
    </row>
    <row r="346" customFormat="false" ht="12.75" hidden="false" customHeight="false" outlineLevel="0" collapsed="false">
      <c r="H346" s="22" t="n">
        <v>36563</v>
      </c>
      <c r="J346" s="23" t="n">
        <v>2.675</v>
      </c>
      <c r="K346" s="23" t="n">
        <v>2.63</v>
      </c>
    </row>
    <row r="347" customFormat="false" ht="12.75" hidden="false" customHeight="false" outlineLevel="0" collapsed="false">
      <c r="H347" s="22" t="n">
        <v>36564</v>
      </c>
      <c r="J347" s="23" t="n">
        <v>2.7</v>
      </c>
      <c r="K347" s="23" t="n">
        <v>2.61</v>
      </c>
    </row>
    <row r="348" customFormat="false" ht="12.75" hidden="false" customHeight="false" outlineLevel="0" collapsed="false">
      <c r="H348" s="22" t="n">
        <v>36565</v>
      </c>
      <c r="J348" s="23" t="n">
        <v>2.63</v>
      </c>
      <c r="K348" s="23" t="n">
        <v>2.61</v>
      </c>
    </row>
    <row r="349" customFormat="false" ht="12.75" hidden="false" customHeight="false" outlineLevel="0" collapsed="false">
      <c r="H349" s="22" t="n">
        <v>36566</v>
      </c>
      <c r="J349" s="23" t="n">
        <v>2.645</v>
      </c>
      <c r="K349" s="23" t="n">
        <v>2.67</v>
      </c>
    </row>
    <row r="350" customFormat="false" ht="12.75" hidden="false" customHeight="false" outlineLevel="0" collapsed="false">
      <c r="H350" s="22" t="n">
        <v>36567</v>
      </c>
      <c r="J350" s="23" t="n">
        <v>2.65</v>
      </c>
      <c r="K350" s="23" t="n">
        <v>2.66</v>
      </c>
    </row>
    <row r="351" customFormat="false" ht="12.75" hidden="false" customHeight="false" outlineLevel="0" collapsed="false">
      <c r="H351" s="22" t="n">
        <v>36568</v>
      </c>
      <c r="J351" s="23"/>
      <c r="K351" s="23"/>
    </row>
    <row r="352" customFormat="false" ht="12.75" hidden="false" customHeight="false" outlineLevel="0" collapsed="false">
      <c r="H352" s="22" t="n">
        <v>36569</v>
      </c>
      <c r="J352" s="23"/>
      <c r="K352" s="23"/>
    </row>
    <row r="353" customFormat="false" ht="12.75" hidden="false" customHeight="false" outlineLevel="0" collapsed="false">
      <c r="H353" s="22" t="n">
        <v>36570</v>
      </c>
      <c r="J353" s="23" t="n">
        <v>2.655</v>
      </c>
      <c r="K353" s="23" t="n">
        <v>2.64</v>
      </c>
    </row>
    <row r="354" customFormat="false" ht="12.75" hidden="false" customHeight="false" outlineLevel="0" collapsed="false">
      <c r="H354" s="22" t="n">
        <v>36571</v>
      </c>
      <c r="J354" s="23" t="n">
        <v>2.685</v>
      </c>
      <c r="K354" s="23" t="n">
        <v>2.71</v>
      </c>
    </row>
    <row r="355" customFormat="false" ht="12.75" hidden="false" customHeight="false" outlineLevel="0" collapsed="false">
      <c r="H355" s="22" t="n">
        <v>36572</v>
      </c>
      <c r="J355" s="23" t="n">
        <v>2.715</v>
      </c>
      <c r="K355" s="23" t="n">
        <v>2.705</v>
      </c>
    </row>
    <row r="356" customFormat="false" ht="12.75" hidden="false" customHeight="false" outlineLevel="0" collapsed="false">
      <c r="H356" s="22" t="n">
        <v>36573</v>
      </c>
      <c r="J356" s="23" t="n">
        <v>2.725</v>
      </c>
      <c r="K356" s="23" t="n">
        <v>2.76</v>
      </c>
    </row>
    <row r="357" customFormat="false" ht="12.75" hidden="false" customHeight="false" outlineLevel="0" collapsed="false">
      <c r="H357" s="22" t="n">
        <v>36574</v>
      </c>
      <c r="J357" s="23" t="n">
        <v>2.72</v>
      </c>
      <c r="K357" s="23" t="n">
        <v>2.77</v>
      </c>
    </row>
    <row r="358" customFormat="false" ht="12.75" hidden="false" customHeight="false" outlineLevel="0" collapsed="false">
      <c r="H358" s="22" t="n">
        <v>36575</v>
      </c>
      <c r="J358" s="23"/>
      <c r="K358" s="23"/>
    </row>
    <row r="359" customFormat="false" ht="12.75" hidden="false" customHeight="false" outlineLevel="0" collapsed="false">
      <c r="H359" s="22" t="n">
        <v>36576</v>
      </c>
      <c r="J359" s="23"/>
      <c r="K359" s="23"/>
    </row>
    <row r="360" customFormat="false" ht="12.75" hidden="false" customHeight="false" outlineLevel="0" collapsed="false">
      <c r="H360" s="22" t="n">
        <v>36577</v>
      </c>
      <c r="J360" s="23"/>
      <c r="K360" s="23"/>
    </row>
    <row r="361" customFormat="false" ht="12.75" hidden="false" customHeight="false" outlineLevel="0" collapsed="false">
      <c r="H361" s="22" t="n">
        <v>36578</v>
      </c>
      <c r="J361" s="23" t="n">
        <v>2.74</v>
      </c>
      <c r="K361" s="23" t="n">
        <v>2.715</v>
      </c>
    </row>
    <row r="362" customFormat="false" ht="12.75" hidden="false" customHeight="false" outlineLevel="0" collapsed="false">
      <c r="H362" s="22" t="n">
        <v>36579</v>
      </c>
      <c r="J362" s="23" t="n">
        <v>2.71</v>
      </c>
      <c r="K362" s="23" t="n">
        <v>2.71</v>
      </c>
    </row>
    <row r="363" customFormat="false" ht="12.75" hidden="false" customHeight="false" outlineLevel="0" collapsed="false">
      <c r="H363" s="22" t="n">
        <v>36580</v>
      </c>
      <c r="J363" s="23" t="n">
        <v>2.685</v>
      </c>
      <c r="K363" s="23" t="n">
        <v>2.71</v>
      </c>
    </row>
    <row r="364" customFormat="false" ht="12.75" hidden="false" customHeight="false" outlineLevel="0" collapsed="false">
      <c r="H364" s="22" t="n">
        <v>36581</v>
      </c>
      <c r="J364" s="23" t="n">
        <v>2.7</v>
      </c>
      <c r="K364" s="23" t="n">
        <v>2.72</v>
      </c>
    </row>
    <row r="365" customFormat="false" ht="12.75" hidden="false" customHeight="false" outlineLevel="0" collapsed="false">
      <c r="H365" s="22" t="n">
        <v>36582</v>
      </c>
      <c r="J365" s="23"/>
      <c r="K365" s="23"/>
    </row>
    <row r="366" customFormat="false" ht="12.75" hidden="false" customHeight="false" outlineLevel="0" collapsed="false">
      <c r="H366" s="22" t="n">
        <v>36583</v>
      </c>
      <c r="J366" s="23"/>
      <c r="K366" s="23"/>
    </row>
    <row r="367" customFormat="false" ht="12.75" hidden="false" customHeight="false" outlineLevel="0" collapsed="false">
      <c r="H367" s="22" t="n">
        <v>36584</v>
      </c>
      <c r="J367" s="23" t="n">
        <v>2.68</v>
      </c>
      <c r="K367" s="23" t="n">
        <v>2.69</v>
      </c>
    </row>
    <row r="368" customFormat="false" ht="12.75" hidden="false" customHeight="false" outlineLevel="0" collapsed="false">
      <c r="H368" s="22" t="n">
        <v>36585</v>
      </c>
      <c r="J368" s="23" t="n">
        <v>2.68</v>
      </c>
      <c r="K368" s="23" t="n">
        <v>2.68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2000-09-06T17:42:05Z</dcterms:created>
  <dc:creator>gcouch</dc:creator>
  <dc:description/>
  <dc:language>en-US</dc:language>
  <cp:lastModifiedBy>kshulkl</cp:lastModifiedBy>
  <cp:lastPrinted>2000-09-06T18:18:07Z</cp:lastPrinted>
  <cp:revision>0</cp:revision>
  <dc:subject/>
  <dc:title/>
</cp:coreProperties>
</file>