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ual Obligations" sheetId="1" state="visible" r:id="rId3"/>
    <sheet name="Alternativ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<sst xmlns="http://schemas.openxmlformats.org/spreadsheetml/2006/main" count="64" uniqueCount="55">
  <si>
    <t xml:space="preserve">Privileged &amp; Confidential</t>
  </si>
  <si>
    <t xml:space="preserve">Subject to Litigation</t>
  </si>
  <si>
    <t xml:space="preserve">CUNNINGHAM BASE GAS SUMMARY</t>
  </si>
  <si>
    <t xml:space="preserve">CONTRACTUAL OBLIGATIONS</t>
  </si>
  <si>
    <t xml:space="preserve">Contract Provisions</t>
  </si>
  <si>
    <t xml:space="preserve">Sempra</t>
  </si>
  <si>
    <t xml:space="preserve">TCEM</t>
  </si>
  <si>
    <t xml:space="preserve">- SBA Term :</t>
  </si>
  <si>
    <t xml:space="preserve">Through May 31, 2002</t>
  </si>
  <si>
    <t xml:space="preserve">Through May 31, 2003</t>
  </si>
  <si>
    <t xml:space="preserve">- SBA Monthly Demand Charge :</t>
  </si>
  <si>
    <t xml:space="preserve">$235,000/month</t>
  </si>
  <si>
    <t xml:space="preserve">$938,000/month</t>
  </si>
  <si>
    <t xml:space="preserve">- Gas Delivery Obligation :</t>
  </si>
  <si>
    <t xml:space="preserve">15 Bcf</t>
  </si>
  <si>
    <t xml:space="preserve">12.2 Bcf of base gas</t>
  </si>
  <si>
    <t xml:space="preserve">1.8 Bcf of operational storage</t>
  </si>
  <si>
    <t xml:space="preserve">- Gas Delivery Timing Commitment :</t>
  </si>
  <si>
    <t xml:space="preserve">June - October, 2002</t>
  </si>
  <si>
    <t xml:space="preserve">June - October, 2003</t>
  </si>
  <si>
    <t xml:space="preserve">Sempra Deal</t>
  </si>
  <si>
    <t xml:space="preserve">TCEM Deal</t>
  </si>
  <si>
    <t xml:space="preserve">14 Bcf</t>
  </si>
  <si>
    <t xml:space="preserve">Net Present Value</t>
  </si>
  <si>
    <t xml:space="preserve">SBA Expense</t>
  </si>
  <si>
    <t xml:space="preserve">Gas Repurchase</t>
  </si>
  <si>
    <t xml:space="preserve">Base Gas Repurchase</t>
  </si>
  <si>
    <t xml:space="preserve">Operational Storage</t>
  </si>
  <si>
    <t xml:space="preserve">Overall Economics (using NPV values from above)</t>
  </si>
  <si>
    <t xml:space="preserve">Investment</t>
  </si>
  <si>
    <t xml:space="preserve">Expense</t>
  </si>
  <si>
    <t xml:space="preserve">Pre-Pay 2001</t>
  </si>
  <si>
    <t xml:space="preserve">Gas Purchase</t>
  </si>
  <si>
    <t xml:space="preserve">Jan - Dec, 2002</t>
  </si>
  <si>
    <t xml:space="preserve">SBA Savings</t>
  </si>
  <si>
    <t xml:space="preserve">Jan - May, 2003</t>
  </si>
  <si>
    <t xml:space="preserve">Total</t>
  </si>
  <si>
    <t xml:space="preserve">CUNNINGHAM BASE GAS ALTERNATIVES</t>
  </si>
  <si>
    <t xml:space="preserve">Recommendation</t>
  </si>
  <si>
    <t xml:space="preserve">Alternative "A"</t>
  </si>
  <si>
    <t xml:space="preserve">Alternative "B"</t>
  </si>
  <si>
    <t xml:space="preserve">Alternative "C"</t>
  </si>
  <si>
    <t xml:space="preserve">Buy $25 million of Base Gas, Extend SBA for remainder</t>
  </si>
  <si>
    <t xml:space="preserve">Buy All Base Gas and Buy Out of SBA's</t>
  </si>
  <si>
    <t xml:space="preserve">Buy -0- Base Gas and Extend SBA's</t>
  </si>
  <si>
    <t xml:space="preserve">Pre-Pay in 2001:</t>
  </si>
  <si>
    <t xml:space="preserve">Gas Purchases</t>
  </si>
  <si>
    <t xml:space="preserve">SBA Expenses</t>
  </si>
  <si>
    <t xml:space="preserve">2002 Impacts:</t>
  </si>
  <si>
    <r>
      <rPr>
        <sz val="10"/>
        <rFont val="Arial"/>
        <family val="0"/>
      </rPr>
      <t xml:space="preserve">(Less Stretch </t>
    </r>
    <r>
      <rPr>
        <u val="single"/>
        <sz val="10"/>
        <rFont val="Arial"/>
        <family val="2"/>
      </rPr>
      <t xml:space="preserve">Objective for 2002)</t>
    </r>
  </si>
  <si>
    <t xml:space="preserve">Net SBA Expense</t>
  </si>
  <si>
    <t xml:space="preserve">Rate Base - Cunningham Base Gas:</t>
  </si>
  <si>
    <t xml:space="preserve">(Original Rate Base = $20.1 million)</t>
  </si>
  <si>
    <t xml:space="preserve">Rate Case Effect:</t>
  </si>
  <si>
    <t xml:space="preserve">---------------------(To Be Discussed)-------------------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</si>
</sst>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[$-409]mmm\-yy"/>
    <numFmt numFmtId="167" formatCode="\$#,##0_);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56"/>
    <col collapsed="false" customWidth="true" hidden="false" outlineLevel="0" max="4" min="3" style="0" width="14.99"/>
    <col collapsed="false" customWidth="true" hidden="false" outlineLevel="0" max="6" min="6" style="0" width="14.56"/>
    <col collapsed="false" customWidth="true" hidden="false" outlineLevel="0" max="7" min="7" style="0" width="19.99"/>
    <col collapsed="false" customWidth="true" hidden="false" outlineLevel="0" max="8" min="8" style="0" width="17.7"/>
  </cols>
  <sheetData>
    <row r="1" customFormat="false" ht="12.75" hidden="false" customHeight="false" outlineLevel="0" collapsed="false">
      <c r="H1" s="1" t="s">
        <v>0</v>
      </c>
    </row>
    <row r="2" customFormat="false" ht="12.75" hidden="false" customHeight="false" outlineLevel="0" collapsed="false">
      <c r="H2" s="1" t="s">
        <v>1</v>
      </c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</row>
    <row r="6" customFormat="false" ht="12.75" hidden="false" customHeight="false" outlineLevel="0" collapsed="false">
      <c r="A6" s="3" t="s">
        <v>4</v>
      </c>
      <c r="C6" s="3" t="s">
        <v>5</v>
      </c>
      <c r="F6" s="3" t="s">
        <v>6</v>
      </c>
    </row>
    <row r="7" customFormat="false" ht="12.75" hidden="false" customHeight="false" outlineLevel="0" collapsed="false">
      <c r="A7" s="0" t="s">
        <v>7</v>
      </c>
      <c r="C7" s="0" t="s">
        <v>8</v>
      </c>
      <c r="F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  <c r="F8" s="0" t="s">
        <v>12</v>
      </c>
    </row>
    <row r="9" customFormat="false" ht="12.75" hidden="false" customHeight="false" outlineLevel="0" collapsed="false">
      <c r="A9" s="0" t="s">
        <v>13</v>
      </c>
      <c r="C9" s="0" t="s">
        <v>14</v>
      </c>
      <c r="F9" s="0" t="s">
        <v>15</v>
      </c>
    </row>
    <row r="10" customFormat="false" ht="12.75" hidden="false" customHeight="false" outlineLevel="0" collapsed="false">
      <c r="F10" s="0" t="s">
        <v>16</v>
      </c>
    </row>
    <row r="11" customFormat="false" ht="12.75" hidden="false" customHeight="false" outlineLevel="0" collapsed="false">
      <c r="A11" s="0" t="s">
        <v>17</v>
      </c>
      <c r="C11" s="0" t="s">
        <v>18</v>
      </c>
      <c r="F11" s="0" t="s">
        <v>19</v>
      </c>
    </row>
    <row r="14" customFormat="false" ht="12.75" hidden="false" customHeight="false" outlineLevel="0" collapsed="false">
      <c r="C14" s="4" t="s">
        <v>20</v>
      </c>
      <c r="D14" s="4"/>
      <c r="F14" s="4" t="s">
        <v>21</v>
      </c>
      <c r="G14" s="4"/>
      <c r="H14" s="4"/>
    </row>
    <row r="15" customFormat="false" ht="12.75" hidden="false" customHeight="false" outlineLevel="0" collapsed="false">
      <c r="C15" s="5" t="s">
        <v>14</v>
      </c>
      <c r="D15" s="5"/>
      <c r="F15" s="5" t="s">
        <v>22</v>
      </c>
      <c r="G15" s="5"/>
      <c r="H15" s="5"/>
    </row>
    <row r="16" customFormat="false" ht="12.75" hidden="false" customHeight="false" outlineLevel="0" collapsed="false">
      <c r="C16" s="6"/>
      <c r="D16" s="6"/>
      <c r="F16" s="6"/>
      <c r="G16" s="6"/>
    </row>
    <row r="17" customFormat="false" ht="12.75" hidden="false" customHeight="false" outlineLevel="0" collapsed="false">
      <c r="A17" s="7" t="s">
        <v>23</v>
      </c>
      <c r="B17" s="7"/>
      <c r="C17" s="8" t="n">
        <f aca="false">+NPV(0.08/12,C20:C41)</f>
        <v>-1151860.73932724</v>
      </c>
      <c r="D17" s="8" t="n">
        <f aca="false">+NPV(0.08/12,D20:D41)</f>
        <v>-40579330.106024</v>
      </c>
      <c r="E17" s="8"/>
      <c r="F17" s="8" t="n">
        <f aca="false">+NPV(0.08/12,F20:F41)</f>
        <v>-15028326.7838058</v>
      </c>
      <c r="G17" s="8" t="n">
        <f aca="false">+NPV(0.08/12,G20:G41)</f>
        <v>-32343481.3251334</v>
      </c>
      <c r="H17" s="8" t="n">
        <f aca="false">+NPV(0.08/12,H20:H41)</f>
        <v>-4771989.04797051</v>
      </c>
    </row>
    <row r="19" customFormat="false" ht="12.75" hidden="false" customHeight="false" outlineLevel="0" collapsed="false">
      <c r="C19" s="0" t="s">
        <v>24</v>
      </c>
      <c r="D19" s="0" t="s">
        <v>25</v>
      </c>
      <c r="F19" s="0" t="s">
        <v>24</v>
      </c>
      <c r="G19" s="0" t="s">
        <v>26</v>
      </c>
      <c r="H19" s="0" t="s">
        <v>27</v>
      </c>
    </row>
    <row r="20" customFormat="false" ht="12.75" hidden="false" customHeight="false" outlineLevel="0" collapsed="false">
      <c r="A20" s="9" t="n">
        <v>37257</v>
      </c>
      <c r="C20" s="10" t="n">
        <v>-235000</v>
      </c>
      <c r="D20" s="6" t="n">
        <v>0</v>
      </c>
      <c r="E20" s="6"/>
      <c r="F20" s="10" t="n">
        <v>-938000</v>
      </c>
      <c r="G20" s="6" t="n">
        <v>0</v>
      </c>
      <c r="H20" s="6" t="n">
        <v>0</v>
      </c>
    </row>
    <row r="21" customFormat="false" ht="12.75" hidden="false" customHeight="false" outlineLevel="0" collapsed="false">
      <c r="A21" s="9" t="n">
        <v>37288</v>
      </c>
      <c r="C21" s="10" t="n">
        <f aca="false">+C20</f>
        <v>-235000</v>
      </c>
      <c r="D21" s="6" t="n">
        <f aca="false">+D20</f>
        <v>0</v>
      </c>
      <c r="E21" s="6"/>
      <c r="F21" s="10" t="n">
        <f aca="false">+F20</f>
        <v>-938000</v>
      </c>
      <c r="G21" s="6" t="n">
        <f aca="false">+G20</f>
        <v>0</v>
      </c>
      <c r="H21" s="6" t="n">
        <f aca="false">+H20</f>
        <v>0</v>
      </c>
    </row>
    <row r="22" customFormat="false" ht="12.75" hidden="false" customHeight="false" outlineLevel="0" collapsed="false">
      <c r="A22" s="9" t="n">
        <v>37316</v>
      </c>
      <c r="C22" s="10" t="n">
        <f aca="false">+C21</f>
        <v>-235000</v>
      </c>
      <c r="D22" s="6" t="n">
        <f aca="false">+D21</f>
        <v>0</v>
      </c>
      <c r="E22" s="6"/>
      <c r="F22" s="10" t="n">
        <f aca="false">+F21</f>
        <v>-938000</v>
      </c>
      <c r="G22" s="6" t="n">
        <f aca="false">+G21</f>
        <v>0</v>
      </c>
      <c r="H22" s="6" t="n">
        <f aca="false">+H21</f>
        <v>0</v>
      </c>
    </row>
    <row r="23" customFormat="false" ht="12.75" hidden="false" customHeight="false" outlineLevel="0" collapsed="false">
      <c r="A23" s="9" t="n">
        <v>37347</v>
      </c>
      <c r="C23" s="10" t="n">
        <f aca="false">+C22</f>
        <v>-235000</v>
      </c>
      <c r="D23" s="6" t="n">
        <f aca="false">+D22</f>
        <v>0</v>
      </c>
      <c r="E23" s="6"/>
      <c r="F23" s="10" t="n">
        <f aca="false">+F22</f>
        <v>-938000</v>
      </c>
      <c r="G23" s="6" t="n">
        <f aca="false">+G22</f>
        <v>0</v>
      </c>
      <c r="H23" s="6" t="n">
        <f aca="false">+H22</f>
        <v>0</v>
      </c>
    </row>
    <row r="24" customFormat="false" ht="12.75" hidden="false" customHeight="false" outlineLevel="0" collapsed="false">
      <c r="A24" s="9" t="n">
        <v>37377</v>
      </c>
      <c r="C24" s="10" t="n">
        <f aca="false">+C23</f>
        <v>-235000</v>
      </c>
      <c r="D24" s="6" t="n">
        <f aca="false">+D23</f>
        <v>0</v>
      </c>
      <c r="E24" s="6"/>
      <c r="F24" s="10" t="n">
        <f aca="false">+F23</f>
        <v>-938000</v>
      </c>
      <c r="G24" s="6" t="n">
        <f aca="false">+G23</f>
        <v>0</v>
      </c>
      <c r="H24" s="6" t="n">
        <f aca="false">+H23</f>
        <v>0</v>
      </c>
    </row>
    <row r="25" customFormat="false" ht="12.75" hidden="false" customHeight="false" outlineLevel="0" collapsed="false">
      <c r="A25" s="9" t="n">
        <v>37408</v>
      </c>
      <c r="C25" s="6"/>
      <c r="D25" s="10" t="n">
        <v>-5640000</v>
      </c>
      <c r="E25" s="6"/>
      <c r="F25" s="10" t="n">
        <f aca="false">+F24</f>
        <v>-938000</v>
      </c>
      <c r="G25" s="6" t="n">
        <f aca="false">+G24</f>
        <v>0</v>
      </c>
      <c r="H25" s="6" t="n">
        <f aca="false">+H24</f>
        <v>0</v>
      </c>
    </row>
    <row r="26" customFormat="false" ht="12.75" hidden="false" customHeight="false" outlineLevel="0" collapsed="false">
      <c r="A26" s="9" t="n">
        <v>37438</v>
      </c>
      <c r="C26" s="6"/>
      <c r="D26" s="10" t="n">
        <v>-8550000</v>
      </c>
      <c r="E26" s="6"/>
      <c r="F26" s="10" t="n">
        <f aca="false">+F25</f>
        <v>-938000</v>
      </c>
      <c r="G26" s="6" t="n">
        <f aca="false">+G25</f>
        <v>0</v>
      </c>
      <c r="H26" s="6" t="n">
        <f aca="false">+H25</f>
        <v>0</v>
      </c>
    </row>
    <row r="27" customFormat="false" ht="12.75" hidden="false" customHeight="false" outlineLevel="0" collapsed="false">
      <c r="A27" s="9" t="n">
        <v>37469</v>
      </c>
      <c r="C27" s="6"/>
      <c r="D27" s="10" t="n">
        <v>-8640000</v>
      </c>
      <c r="E27" s="6"/>
      <c r="F27" s="10" t="n">
        <f aca="false">+F26</f>
        <v>-938000</v>
      </c>
      <c r="G27" s="6" t="n">
        <f aca="false">+G26</f>
        <v>0</v>
      </c>
      <c r="H27" s="6" t="n">
        <f aca="false">+H26</f>
        <v>0</v>
      </c>
    </row>
    <row r="28" customFormat="false" ht="12.75" hidden="false" customHeight="false" outlineLevel="0" collapsed="false">
      <c r="A28" s="9" t="n">
        <v>37500</v>
      </c>
      <c r="C28" s="6"/>
      <c r="D28" s="10" t="n">
        <v>-8640000</v>
      </c>
      <c r="E28" s="6"/>
      <c r="F28" s="10" t="n">
        <f aca="false">+F27</f>
        <v>-938000</v>
      </c>
      <c r="G28" s="6" t="n">
        <f aca="false">+G27</f>
        <v>0</v>
      </c>
      <c r="H28" s="6" t="n">
        <f aca="false">+H27</f>
        <v>0</v>
      </c>
    </row>
    <row r="29" customFormat="false" ht="12.75" hidden="false" customHeight="false" outlineLevel="0" collapsed="false">
      <c r="A29" s="9" t="n">
        <v>37530</v>
      </c>
      <c r="C29" s="6"/>
      <c r="D29" s="10" t="n">
        <v>-11400000</v>
      </c>
      <c r="E29" s="6"/>
      <c r="F29" s="10" t="n">
        <f aca="false">+F28</f>
        <v>-938000</v>
      </c>
      <c r="G29" s="6" t="n">
        <f aca="false">+G28</f>
        <v>0</v>
      </c>
      <c r="H29" s="6" t="n">
        <f aca="false">+H28</f>
        <v>0</v>
      </c>
    </row>
    <row r="30" customFormat="false" ht="12.75" hidden="false" customHeight="false" outlineLevel="0" collapsed="false">
      <c r="A30" s="9" t="n">
        <v>37561</v>
      </c>
      <c r="C30" s="6"/>
      <c r="D30" s="6"/>
      <c r="E30" s="6"/>
      <c r="F30" s="10" t="n">
        <f aca="false">+F29</f>
        <v>-938000</v>
      </c>
      <c r="G30" s="6" t="n">
        <f aca="false">+G29</f>
        <v>0</v>
      </c>
      <c r="H30" s="6" t="n">
        <f aca="false">+H29</f>
        <v>0</v>
      </c>
    </row>
    <row r="31" customFormat="false" ht="12.75" hidden="false" customHeight="false" outlineLevel="0" collapsed="false">
      <c r="A31" s="9" t="n">
        <v>37591</v>
      </c>
      <c r="C31" s="6"/>
      <c r="D31" s="6"/>
      <c r="E31" s="6"/>
      <c r="F31" s="10" t="n">
        <f aca="false">+F30</f>
        <v>-938000</v>
      </c>
      <c r="G31" s="6" t="n">
        <f aca="false">+G30</f>
        <v>0</v>
      </c>
      <c r="H31" s="6" t="n">
        <f aca="false">+H30</f>
        <v>0</v>
      </c>
    </row>
    <row r="32" customFormat="false" ht="12.75" hidden="false" customHeight="false" outlineLevel="0" collapsed="false">
      <c r="A32" s="9" t="n">
        <v>37622</v>
      </c>
      <c r="C32" s="6"/>
      <c r="D32" s="6"/>
      <c r="E32" s="6"/>
      <c r="F32" s="10" t="n">
        <f aca="false">+F31</f>
        <v>-938000</v>
      </c>
      <c r="G32" s="6" t="n">
        <f aca="false">+G31</f>
        <v>0</v>
      </c>
      <c r="H32" s="6" t="n">
        <f aca="false">+H31</f>
        <v>0</v>
      </c>
    </row>
    <row r="33" customFormat="false" ht="12.75" hidden="false" customHeight="false" outlineLevel="0" collapsed="false">
      <c r="A33" s="9" t="n">
        <v>37653</v>
      </c>
      <c r="C33" s="6"/>
      <c r="D33" s="6"/>
      <c r="E33" s="6"/>
      <c r="F33" s="10" t="n">
        <f aca="false">+F32</f>
        <v>-938000</v>
      </c>
      <c r="G33" s="6" t="n">
        <f aca="false">+G32</f>
        <v>0</v>
      </c>
      <c r="H33" s="6" t="n">
        <f aca="false">+H32</f>
        <v>0</v>
      </c>
    </row>
    <row r="34" customFormat="false" ht="12.75" hidden="false" customHeight="false" outlineLevel="0" collapsed="false">
      <c r="A34" s="9" t="n">
        <v>37681</v>
      </c>
      <c r="C34" s="6"/>
      <c r="D34" s="6"/>
      <c r="E34" s="6"/>
      <c r="F34" s="10" t="n">
        <f aca="false">+F33</f>
        <v>-938000</v>
      </c>
      <c r="G34" s="6" t="n">
        <f aca="false">+G33</f>
        <v>0</v>
      </c>
      <c r="H34" s="6" t="n">
        <f aca="false">+H33</f>
        <v>0</v>
      </c>
    </row>
    <row r="35" customFormat="false" ht="12.75" hidden="false" customHeight="false" outlineLevel="0" collapsed="false">
      <c r="A35" s="9" t="n">
        <v>37712</v>
      </c>
      <c r="C35" s="6"/>
      <c r="D35" s="6"/>
      <c r="E35" s="6"/>
      <c r="F35" s="10" t="n">
        <f aca="false">+F34</f>
        <v>-938000</v>
      </c>
      <c r="G35" s="6" t="n">
        <f aca="false">+G34</f>
        <v>0</v>
      </c>
      <c r="H35" s="6" t="n">
        <f aca="false">+H34</f>
        <v>0</v>
      </c>
    </row>
    <row r="36" customFormat="false" ht="12.75" hidden="false" customHeight="false" outlineLevel="0" collapsed="false">
      <c r="A36" s="9" t="n">
        <v>37742</v>
      </c>
      <c r="C36" s="6"/>
      <c r="D36" s="6"/>
      <c r="E36" s="6"/>
      <c r="F36" s="10" t="n">
        <f aca="false">+F35</f>
        <v>-938000</v>
      </c>
      <c r="G36" s="6" t="n">
        <f aca="false">+G35</f>
        <v>0</v>
      </c>
      <c r="H36" s="6" t="n">
        <f aca="false">+H35</f>
        <v>0</v>
      </c>
    </row>
    <row r="37" customFormat="false" ht="12.75" hidden="false" customHeight="false" outlineLevel="0" collapsed="false">
      <c r="A37" s="9" t="n">
        <v>37773</v>
      </c>
      <c r="C37" s="6"/>
      <c r="D37" s="6"/>
      <c r="E37" s="6"/>
      <c r="F37" s="6"/>
      <c r="G37" s="10" t="n">
        <v>-7271200</v>
      </c>
      <c r="H37" s="10" t="n">
        <v>-1072800</v>
      </c>
    </row>
    <row r="38" customFormat="false" ht="12.75" hidden="false" customHeight="false" outlineLevel="0" collapsed="false">
      <c r="A38" s="9" t="n">
        <v>37803</v>
      </c>
      <c r="C38" s="6"/>
      <c r="D38" s="6"/>
      <c r="E38" s="6"/>
      <c r="F38" s="6"/>
      <c r="G38" s="10" t="n">
        <v>-7368800</v>
      </c>
      <c r="H38" s="10" t="n">
        <v>-1087200</v>
      </c>
    </row>
    <row r="39" customFormat="false" ht="12.75" hidden="false" customHeight="false" outlineLevel="0" collapsed="false">
      <c r="A39" s="9" t="n">
        <v>37834</v>
      </c>
      <c r="C39" s="6"/>
      <c r="D39" s="6"/>
      <c r="E39" s="6"/>
      <c r="F39" s="6"/>
      <c r="G39" s="10" t="n">
        <v>-7417600</v>
      </c>
      <c r="H39" s="10" t="n">
        <v>-1094400</v>
      </c>
    </row>
    <row r="40" customFormat="false" ht="12.75" hidden="false" customHeight="false" outlineLevel="0" collapsed="false">
      <c r="A40" s="9" t="n">
        <v>37865</v>
      </c>
      <c r="C40" s="6"/>
      <c r="D40" s="6"/>
      <c r="E40" s="6"/>
      <c r="F40" s="6"/>
      <c r="G40" s="10" t="n">
        <v>-7417600</v>
      </c>
      <c r="H40" s="10" t="n">
        <v>-1094400</v>
      </c>
    </row>
    <row r="41" customFormat="false" ht="12.75" hidden="false" customHeight="false" outlineLevel="0" collapsed="false">
      <c r="A41" s="9" t="n">
        <v>37895</v>
      </c>
      <c r="C41" s="6"/>
      <c r="D41" s="6"/>
      <c r="E41" s="6"/>
      <c r="F41" s="6"/>
      <c r="G41" s="10" t="n">
        <v>-7466400</v>
      </c>
      <c r="H41" s="10" t="n">
        <v>-1101600</v>
      </c>
    </row>
    <row r="42" customFormat="false" ht="12.75" hidden="false" customHeight="false" outlineLevel="0" collapsed="false">
      <c r="C42" s="6"/>
      <c r="D42" s="6"/>
      <c r="E42" s="6"/>
      <c r="F42" s="6"/>
      <c r="G42" s="6"/>
    </row>
    <row r="43" customFormat="false" ht="12.75" hidden="false" customHeight="false" outlineLevel="0" collapsed="false">
      <c r="C43" s="6"/>
      <c r="D43" s="6"/>
      <c r="E43" s="6"/>
      <c r="F43" s="6"/>
      <c r="G43" s="6"/>
    </row>
    <row r="44" customFormat="false" ht="12.75" hidden="false" customHeight="false" outlineLevel="0" collapsed="false">
      <c r="C44" s="6"/>
      <c r="D44" s="6"/>
      <c r="E44" s="6"/>
      <c r="F44" s="6"/>
      <c r="G44" s="6"/>
    </row>
    <row r="45" customFormat="false" ht="12.75" hidden="false" customHeight="false" outlineLevel="0" collapsed="false">
      <c r="C45" s="6"/>
      <c r="D45" s="6"/>
      <c r="E45" s="6"/>
      <c r="F45" s="6"/>
      <c r="G45" s="6"/>
    </row>
    <row r="46" customFormat="false" ht="12.75" hidden="false" customHeight="false" outlineLevel="0" collapsed="false">
      <c r="A46" s="11"/>
      <c r="B46" s="12"/>
      <c r="C46" s="12"/>
      <c r="D46" s="12"/>
      <c r="E46" s="12"/>
      <c r="F46" s="12"/>
      <c r="G46" s="12"/>
      <c r="H46" s="13"/>
    </row>
    <row r="47" customFormat="false" ht="12.75" hidden="false" customHeight="false" outlineLevel="0" collapsed="false">
      <c r="A47" s="14"/>
      <c r="B47" s="15"/>
      <c r="C47" s="15"/>
      <c r="D47" s="15"/>
      <c r="E47" s="15"/>
      <c r="F47" s="15"/>
      <c r="G47" s="15"/>
      <c r="H47" s="16"/>
    </row>
    <row r="48" customFormat="false" ht="12.75" hidden="false" customHeight="false" outlineLevel="0" collapsed="false">
      <c r="A48" s="14"/>
      <c r="B48" s="17" t="s">
        <v>28</v>
      </c>
      <c r="C48" s="17"/>
      <c r="D48" s="17"/>
      <c r="E48" s="17"/>
      <c r="F48" s="17"/>
      <c r="G48" s="17"/>
      <c r="H48" s="16"/>
    </row>
    <row r="49" customFormat="false" ht="12.75" hidden="false" customHeight="false" outlineLevel="0" collapsed="false">
      <c r="A49" s="14"/>
      <c r="B49" s="17"/>
      <c r="C49" s="17"/>
      <c r="D49" s="17"/>
      <c r="E49" s="17"/>
      <c r="F49" s="17"/>
      <c r="G49" s="17"/>
      <c r="H49" s="16"/>
    </row>
    <row r="50" customFormat="false" ht="12.75" hidden="false" customHeight="false" outlineLevel="0" collapsed="false">
      <c r="A50" s="14"/>
      <c r="B50" s="17"/>
      <c r="C50" s="17"/>
      <c r="D50" s="17"/>
      <c r="E50" s="17"/>
      <c r="F50" s="17"/>
      <c r="G50" s="18" t="s">
        <v>29</v>
      </c>
      <c r="H50" s="19" t="s">
        <v>30</v>
      </c>
    </row>
    <row r="51" customFormat="false" ht="12.75" hidden="false" customHeight="false" outlineLevel="0" collapsed="false">
      <c r="A51" s="14"/>
      <c r="C51" s="15"/>
      <c r="D51" s="15"/>
      <c r="E51" s="15"/>
      <c r="F51" s="15"/>
      <c r="G51" s="15"/>
      <c r="H51" s="16"/>
    </row>
    <row r="52" customFormat="false" ht="12.75" hidden="false" customHeight="false" outlineLevel="0" collapsed="false">
      <c r="A52" s="14"/>
      <c r="C52" s="15" t="s">
        <v>31</v>
      </c>
      <c r="D52" s="15"/>
      <c r="E52" s="15"/>
      <c r="F52" s="20" t="s">
        <v>32</v>
      </c>
      <c r="G52" s="21" t="n">
        <f aca="false">+D17+G17+H17</f>
        <v>-77694800.479128</v>
      </c>
      <c r="H52" s="22"/>
    </row>
    <row r="53" customFormat="false" ht="12.75" hidden="false" customHeight="false" outlineLevel="0" collapsed="false">
      <c r="A53" s="14"/>
      <c r="C53" s="15"/>
      <c r="D53" s="15"/>
      <c r="E53" s="15"/>
      <c r="F53" s="15"/>
      <c r="G53" s="23"/>
      <c r="H53" s="22"/>
    </row>
    <row r="54" customFormat="false" ht="12.75" hidden="false" customHeight="false" outlineLevel="0" collapsed="false">
      <c r="A54" s="14"/>
      <c r="C54" s="15" t="s">
        <v>31</v>
      </c>
      <c r="D54" s="15"/>
      <c r="E54" s="15"/>
      <c r="F54" s="20" t="s">
        <v>24</v>
      </c>
      <c r="G54" s="6"/>
      <c r="H54" s="24" t="n">
        <f aca="false">+C17+F17</f>
        <v>-16180187.523133</v>
      </c>
    </row>
    <row r="55" customFormat="false" ht="12.75" hidden="false" customHeight="false" outlineLevel="0" collapsed="false">
      <c r="A55" s="14"/>
      <c r="C55" s="15"/>
      <c r="D55" s="15"/>
      <c r="E55" s="15"/>
      <c r="F55" s="20"/>
      <c r="G55" s="6"/>
      <c r="H55" s="22"/>
    </row>
    <row r="56" customFormat="false" ht="12.75" hidden="false" customHeight="false" outlineLevel="0" collapsed="false">
      <c r="A56" s="14"/>
      <c r="C56" s="15" t="s">
        <v>33</v>
      </c>
      <c r="D56" s="15"/>
      <c r="E56" s="15"/>
      <c r="F56" s="20" t="s">
        <v>34</v>
      </c>
      <c r="G56" s="6"/>
      <c r="H56" s="25" t="n">
        <f aca="false">-SUM(C20:C24)-SUM(F20:F31)</f>
        <v>12431000</v>
      </c>
    </row>
    <row r="57" customFormat="false" ht="12.75" hidden="false" customHeight="false" outlineLevel="0" collapsed="false">
      <c r="A57" s="14"/>
      <c r="C57" s="15"/>
      <c r="D57" s="15"/>
      <c r="E57" s="15"/>
      <c r="F57" s="20"/>
      <c r="G57" s="6"/>
      <c r="H57" s="22"/>
    </row>
    <row r="58" customFormat="false" ht="12.75" hidden="false" customHeight="false" outlineLevel="0" collapsed="false">
      <c r="A58" s="14"/>
      <c r="C58" s="15" t="s">
        <v>35</v>
      </c>
      <c r="D58" s="15"/>
      <c r="E58" s="15"/>
      <c r="F58" s="20" t="s">
        <v>34</v>
      </c>
      <c r="G58" s="26"/>
      <c r="H58" s="27" t="n">
        <f aca="false">-SUM(F32:F36)</f>
        <v>4690000</v>
      </c>
    </row>
    <row r="59" customFormat="false" ht="12.75" hidden="false" customHeight="false" outlineLevel="0" collapsed="false">
      <c r="A59" s="14"/>
      <c r="C59" s="15"/>
      <c r="D59" s="15"/>
      <c r="E59" s="15"/>
      <c r="F59" s="20"/>
      <c r="G59" s="6"/>
      <c r="H59" s="25"/>
    </row>
    <row r="60" customFormat="false" ht="12.75" hidden="false" customHeight="false" outlineLevel="0" collapsed="false">
      <c r="A60" s="14"/>
      <c r="C60" s="15"/>
      <c r="D60" s="15"/>
      <c r="E60" s="15"/>
      <c r="F60" s="20" t="s">
        <v>36</v>
      </c>
      <c r="G60" s="28" t="n">
        <f aca="false">+SUM(G52:G58)</f>
        <v>-77694800.479128</v>
      </c>
      <c r="H60" s="24" t="n">
        <f aca="false">+SUM(H52:H58)</f>
        <v>940812.476866974</v>
      </c>
    </row>
    <row r="61" customFormat="false" ht="12.75" hidden="false" customHeight="false" outlineLevel="0" collapsed="false">
      <c r="A61" s="14"/>
      <c r="B61" s="15"/>
      <c r="C61" s="15"/>
      <c r="D61" s="15"/>
      <c r="E61" s="15"/>
      <c r="F61" s="15"/>
      <c r="G61" s="23"/>
      <c r="H61" s="22"/>
    </row>
    <row r="62" customFormat="false" ht="12.75" hidden="false" customHeight="false" outlineLevel="0" collapsed="false">
      <c r="A62" s="29"/>
      <c r="B62" s="30"/>
      <c r="C62" s="30"/>
      <c r="D62" s="30"/>
      <c r="E62" s="30"/>
      <c r="F62" s="30"/>
      <c r="G62" s="30"/>
      <c r="H62" s="31"/>
    </row>
  </sheetData>
  <mergeCells count="7">
    <mergeCell ref="A3:H3"/>
    <mergeCell ref="A4:H4"/>
    <mergeCell ref="C14:D14"/>
    <mergeCell ref="F14:H14"/>
    <mergeCell ref="C15:D15"/>
    <mergeCell ref="F15:H15"/>
    <mergeCell ref="B48:G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:G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6.28"/>
    <col collapsed="false" customWidth="true" hidden="false" outlineLevel="0" max="3" min="3" style="10" width="18.14"/>
    <col collapsed="false" customWidth="true" hidden="false" outlineLevel="0" max="4" min="4" style="10" width="7.42"/>
    <col collapsed="false" customWidth="true" hidden="false" outlineLevel="0" max="5" min="5" style="10" width="14.41"/>
    <col collapsed="false" customWidth="true" hidden="false" outlineLevel="0" max="6" min="6" style="10" width="7.42"/>
    <col collapsed="false" customWidth="true" hidden="false" outlineLevel="0" max="7" min="7" style="10" width="14.41"/>
    <col collapsed="false" customWidth="true" hidden="false" outlineLevel="0" max="9" min="8" style="6" width="9.14"/>
  </cols>
  <sheetData>
    <row r="1" customFormat="false" ht="12.75" hidden="false" customHeight="false" outlineLevel="0" collapsed="false">
      <c r="G1" s="1" t="s">
        <v>0</v>
      </c>
    </row>
    <row r="2" customFormat="false" ht="12.75" hidden="false" customHeight="false" outlineLevel="0" collapsed="false">
      <c r="G2" s="1" t="s">
        <v>1</v>
      </c>
    </row>
    <row r="3" customFormat="false" ht="15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</row>
    <row r="7" customFormat="false" ht="12.75" hidden="false" customHeight="false" outlineLevel="0" collapsed="false">
      <c r="C7" s="10" t="s">
        <v>38</v>
      </c>
    </row>
    <row r="8" customFormat="false" ht="12.75" hidden="false" customHeight="false" outlineLevel="0" collapsed="false">
      <c r="C8" s="32" t="s">
        <v>39</v>
      </c>
      <c r="E8" s="10" t="s">
        <v>40</v>
      </c>
      <c r="G8" s="10" t="s">
        <v>41</v>
      </c>
    </row>
    <row r="9" customFormat="false" ht="12.75" hidden="false" customHeight="false" outlineLevel="0" collapsed="false">
      <c r="C9" s="33"/>
    </row>
    <row r="10" customFormat="false" ht="38.25" hidden="false" customHeight="false" outlineLevel="0" collapsed="false">
      <c r="A10" s="34"/>
      <c r="B10" s="34"/>
      <c r="C10" s="35" t="s">
        <v>42</v>
      </c>
      <c r="D10" s="36"/>
      <c r="E10" s="37" t="s">
        <v>43</v>
      </c>
      <c r="F10" s="36"/>
      <c r="G10" s="37" t="s">
        <v>44</v>
      </c>
      <c r="H10" s="38"/>
      <c r="I10" s="38"/>
    </row>
    <row r="11" customFormat="false" ht="12.75" hidden="false" customHeight="false" outlineLevel="0" collapsed="false">
      <c r="C11" s="33"/>
    </row>
    <row r="12" customFormat="false" ht="12.75" hidden="false" customHeight="false" outlineLevel="0" collapsed="false">
      <c r="C12" s="33"/>
    </row>
    <row r="13" customFormat="false" ht="12.75" hidden="false" customHeight="false" outlineLevel="0" collapsed="false">
      <c r="A13" s="0" t="s">
        <v>45</v>
      </c>
      <c r="B13" s="0" t="s">
        <v>46</v>
      </c>
      <c r="C13" s="33"/>
      <c r="E13" s="10" t="n">
        <f aca="false">+'Contractual Obligations'!G52</f>
        <v>-77694800.479128</v>
      </c>
    </row>
    <row r="14" customFormat="false" ht="12.75" hidden="false" customHeight="false" outlineLevel="0" collapsed="false">
      <c r="C14" s="33"/>
    </row>
    <row r="15" customFormat="false" ht="12.75" hidden="false" customHeight="false" outlineLevel="0" collapsed="false">
      <c r="B15" s="0" t="s">
        <v>47</v>
      </c>
      <c r="C15" s="33"/>
      <c r="E15" s="10" t="n">
        <f aca="false">+'Contractual Obligations'!H54</f>
        <v>-16180187.523133</v>
      </c>
    </row>
    <row r="16" customFormat="false" ht="12.75" hidden="false" customHeight="false" outlineLevel="0" collapsed="false">
      <c r="C16" s="33"/>
    </row>
    <row r="17" customFormat="false" ht="12.75" hidden="false" customHeight="false" outlineLevel="0" collapsed="false">
      <c r="C17" s="33"/>
    </row>
    <row r="18" customFormat="false" ht="12.75" hidden="false" customHeight="false" outlineLevel="0" collapsed="false">
      <c r="C18" s="33"/>
    </row>
    <row r="19" customFormat="false" ht="12.75" hidden="false" customHeight="false" outlineLevel="0" collapsed="false">
      <c r="C19" s="33"/>
    </row>
    <row r="20" customFormat="false" ht="12.75" hidden="false" customHeight="false" outlineLevel="0" collapsed="false">
      <c r="A20" s="0" t="s">
        <v>48</v>
      </c>
      <c r="B20" s="0" t="s">
        <v>46</v>
      </c>
      <c r="C20" s="39" t="n">
        <v>-25000000</v>
      </c>
      <c r="G20" s="10" t="n">
        <v>0</v>
      </c>
    </row>
    <row r="21" customFormat="false" ht="12.75" hidden="false" customHeight="false" outlineLevel="0" collapsed="false">
      <c r="C21" s="33"/>
    </row>
    <row r="22" customFormat="false" ht="12.75" hidden="false" customHeight="false" outlineLevel="0" collapsed="false">
      <c r="B22" s="0" t="s">
        <v>47</v>
      </c>
      <c r="C22" s="33" t="n">
        <f aca="false">-(235000*5)-(448000*12)-(490000*12)-1000000-69000</f>
        <v>-13500000</v>
      </c>
      <c r="E22" s="10" t="n">
        <v>0</v>
      </c>
      <c r="G22" s="10" t="n">
        <v>-14500000</v>
      </c>
    </row>
    <row r="23" customFormat="false" ht="38.25" hidden="false" customHeight="false" outlineLevel="0" collapsed="false">
      <c r="B23" s="38" t="s">
        <v>49</v>
      </c>
      <c r="C23" s="40" t="n">
        <v>3000000</v>
      </c>
      <c r="G23" s="41" t="n">
        <f aca="false">+C23</f>
        <v>3000000</v>
      </c>
    </row>
    <row r="24" customFormat="false" ht="12.75" hidden="false" customHeight="false" outlineLevel="0" collapsed="false">
      <c r="B24" s="0" t="s">
        <v>50</v>
      </c>
      <c r="C24" s="39" t="n">
        <f aca="false">+SUM(C22:C23)</f>
        <v>-10500000</v>
      </c>
      <c r="G24" s="10" t="n">
        <f aca="false">+SUM(G22:G23)</f>
        <v>-11500000</v>
      </c>
    </row>
    <row r="25" customFormat="false" ht="12.75" hidden="false" customHeight="false" outlineLevel="0" collapsed="false">
      <c r="C25" s="33"/>
    </row>
    <row r="26" customFormat="false" ht="12.75" hidden="false" customHeight="false" outlineLevel="0" collapsed="false">
      <c r="C26" s="33"/>
    </row>
    <row r="27" customFormat="false" ht="12.75" hidden="false" customHeight="false" outlineLevel="0" collapsed="false">
      <c r="C27" s="33"/>
    </row>
    <row r="28" customFormat="false" ht="12.75" hidden="false" customHeight="false" outlineLevel="0" collapsed="false">
      <c r="A28" s="0" t="s">
        <v>51</v>
      </c>
      <c r="C28" s="39" t="n">
        <f aca="false">-C20</f>
        <v>25000000</v>
      </c>
      <c r="E28" s="10" t="n">
        <f aca="false">-E13</f>
        <v>77694800.479128</v>
      </c>
      <c r="G28" s="10" t="n">
        <v>0</v>
      </c>
    </row>
    <row r="29" customFormat="false" ht="12.75" hidden="false" customHeight="false" outlineLevel="0" collapsed="false">
      <c r="A29" s="0" t="s">
        <v>52</v>
      </c>
      <c r="C29" s="42"/>
    </row>
    <row r="32" customFormat="false" ht="12.75" hidden="false" customHeight="false" outlineLevel="0" collapsed="false">
      <c r="A32" s="0" t="s">
        <v>53</v>
      </c>
      <c r="C32" s="43" t="s">
        <v>54</v>
      </c>
      <c r="D32" s="43"/>
      <c r="E32" s="43"/>
      <c r="F32" s="43"/>
      <c r="G32" s="43"/>
    </row>
  </sheetData>
  <mergeCells count="2">
    <mergeCell ref="A3:G3"/>
    <mergeCell ref="C32:G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2001-09-20T13:16:28Z</dcterms:created>
  <dc:creator>kmiller2</dc:creator>
  <dc:description/>
  <dc:language>en-US</dc:language>
  <cp:lastModifiedBy>kmiller2</cp:lastModifiedBy>
  <cp:lastPrinted>2001-09-20T15:40:54Z</cp:lastPrinted>
  <dcterms:modified xsi:type="dcterms:W3CDTF">2001-09-20T15:40:59Z</dcterms:modified>
  <cp:revision>0</cp:revision>
  <dc:subject/>
  <dc:title/>
</cp:coreProperties>
</file>