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stone" sheetId="1" state="visible" r:id="rId3"/>
    <sheet name="CREST COMM" sheetId="2" state="visible" r:id="rId4"/>
    <sheet name="IMBALANCE" sheetId="3" state="visible" r:id="rId5"/>
    <sheet name="Interconnects 072301" sheetId="4" state="visible" r:id="rId6"/>
  </sheets>
  <externalReferences>
    <externalReference r:id="rId7"/>
  </externalReferences>
  <definedNames>
    <definedName function="false" hidden="false" localSheetId="2" name="_xlnm.Print_Area" vbProcedure="false">IMBALANCE!$A$1:$Z$41</definedName>
    <definedName function="false" hidden="false" name="sammy" vbProcedure="false">'[1]'!$B$1:$V$3724</definedName>
    <definedName function="false" hidden="false" localSheetId="1" name="sammy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Insert Volumes only if you had a Synergi Ending balance.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85</xdr:colOff>
                <xdr:row>5</xdr:row>
                <xdr:rowOff>16</xdr:rowOff>
              </xdr:from>
              <xdr:to>
                <xdr:col>13</xdr:col>
                <xdr:colOff>90</xdr:colOff>
                <xdr:row>9</xdr:row>
                <xdr:rowOff>11</xdr:rowOff>
              </xdr:to>
            </anchor>
          </commentPr>
        </mc:Choice>
        <mc:Fallback/>
      </mc:AlternateContent>
    </comment>
    <comment ref="T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Insert the volumes from the pipe statements.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66</xdr:colOff>
                <xdr:row>5</xdr:row>
                <xdr:rowOff>16</xdr:rowOff>
              </xdr:from>
              <xdr:to>
                <xdr:col>27</xdr:col>
                <xdr:colOff>19</xdr:colOff>
                <xdr:row>9</xdr:row>
                <xdr:rowOff>11</xdr:rowOff>
              </xdr:to>
            </anchor>
          </commentPr>
        </mc:Choice>
        <mc:Fallback/>
      </mc:AlternateContent>
    </comment>
    <comment ref="Z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Explain any variances which have occurred.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60</xdr:colOff>
                <xdr:row>5</xdr:row>
                <xdr:rowOff>16</xdr:rowOff>
              </xdr:from>
              <xdr:to>
                <xdr:col>36</xdr:col>
                <xdr:colOff>64</xdr:colOff>
                <xdr:row>9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<sst xmlns="http://schemas.openxmlformats.org/spreadsheetml/2006/main" count="133" uniqueCount="101">
  <si>
    <t xml:space="preserve">Crestone</t>
  </si>
  <si>
    <t xml:space="preserve">Willie Brooks</t>
  </si>
  <si>
    <t xml:space="preserve">webrooks@aep.com</t>
  </si>
  <si>
    <t xml:space="preserve">832-668-1162</t>
  </si>
  <si>
    <t xml:space="preserve">Scheduler:</t>
  </si>
  <si>
    <t xml:space="preserve">Theresa Staab  303.575.6485</t>
  </si>
  <si>
    <t xml:space="preserve">Cell   303 - 807-6131</t>
  </si>
  <si>
    <t xml:space="preserve">Rates:</t>
  </si>
  <si>
    <t xml:space="preserve">Pipeline Accouting Rep:</t>
  </si>
  <si>
    <t xml:space="preserve">Kevin Bennett  713.624.9133</t>
  </si>
  <si>
    <t xml:space="preserve">SAP A/P #:</t>
  </si>
  <si>
    <t xml:space="preserve">SAP A/R #:</t>
  </si>
  <si>
    <t xml:space="preserve">Fort Union</t>
  </si>
  <si>
    <t xml:space="preserve">FUGG</t>
  </si>
  <si>
    <t xml:space="preserve">Crestone Energy</t>
  </si>
  <si>
    <t xml:space="preserve">NBPE</t>
  </si>
  <si>
    <t xml:space="preserve">OPERATION ANALYSIS  PHASE II  -  COMMODITY  RECONCILIATION</t>
  </si>
  <si>
    <t xml:space="preserve">Denver</t>
  </si>
  <si>
    <t xml:space="preserve">Crestone Gathering Services</t>
  </si>
  <si>
    <t xml:space="preserve">Gloria Barkowsky</t>
  </si>
  <si>
    <t xml:space="preserve">3-7118</t>
  </si>
  <si>
    <t xml:space="preserve">UNIFY</t>
  </si>
  <si>
    <t xml:space="preserve">ACTUAL PAYMENT</t>
  </si>
  <si>
    <t xml:space="preserve">FLASH</t>
  </si>
  <si>
    <t xml:space="preserve">Variance</t>
  </si>
  <si>
    <t xml:space="preserve">SHOULD BE</t>
  </si>
  <si>
    <t xml:space="preserve">CPR as Adjusted</t>
  </si>
  <si>
    <t xml:space="preserve">Between Unify and Flash</t>
  </si>
  <si>
    <t xml:space="preserve">CPR # / 3rd Party #</t>
  </si>
  <si>
    <t xml:space="preserve">Sitara #</t>
  </si>
  <si>
    <t xml:space="preserve">Volume</t>
  </si>
  <si>
    <t xml:space="preserve">Amount</t>
  </si>
  <si>
    <t xml:space="preserve">Rate</t>
  </si>
  <si>
    <t xml:space="preserve">Citation</t>
  </si>
  <si>
    <t xml:space="preserve">North Finn</t>
  </si>
  <si>
    <t xml:space="preserve">CPR Flashed Fuel</t>
  </si>
  <si>
    <t xml:space="preserve">Total</t>
  </si>
  <si>
    <t xml:space="preserve">BASED ON PAYMENT UNIFY IS MISSTATED BY:</t>
  </si>
  <si>
    <t xml:space="preserve">ACTUAL PAYMENT VS FLASH:</t>
  </si>
  <si>
    <t xml:space="preserve"> ( REFLECTS TOO MUCH EXPENSE)</t>
  </si>
  <si>
    <t xml:space="preserve">+ IS NOT ENOUGH EXPENSE</t>
  </si>
  <si>
    <t xml:space="preserve">Unify is incorrect - Accrual Needed</t>
  </si>
  <si>
    <t xml:space="preserve">Approved by:</t>
  </si>
  <si>
    <t xml:space="preserve">Flash is incorrect - Adj NGP&amp;L</t>
  </si>
  <si>
    <t xml:space="preserve">Reason:</t>
  </si>
  <si>
    <t xml:space="preserve">underflashed</t>
  </si>
  <si>
    <t xml:space="preserve"> </t>
  </si>
  <si>
    <t xml:space="preserve">( Reduction in Commodity expense)</t>
  </si>
  <si>
    <t xml:space="preserve">Prepared By:</t>
  </si>
  <si>
    <t xml:space="preserve">Pipeline</t>
  </si>
  <si>
    <t xml:space="preserve">Crestone Gathering</t>
  </si>
  <si>
    <t xml:space="preserve">Unify begin date:</t>
  </si>
  <si>
    <t xml:space="preserve">Production Month:</t>
  </si>
  <si>
    <t xml:space="preserve">Region:</t>
  </si>
  <si>
    <t xml:space="preserve">(A)</t>
  </si>
  <si>
    <t xml:space="preserve">(B)</t>
  </si>
  <si>
    <t xml:space="preserve">(C) = A-B</t>
  </si>
  <si>
    <t xml:space="preserve">(D)</t>
  </si>
  <si>
    <t xml:space="preserve">(E) = C-D</t>
  </si>
  <si>
    <t xml:space="preserve">(F)</t>
  </si>
  <si>
    <t xml:space="preserve">(G) = F-C</t>
  </si>
  <si>
    <t xml:space="preserve">(H) = F-E</t>
  </si>
  <si>
    <t xml:space="preserve">Synergi</t>
  </si>
  <si>
    <t xml:space="preserve">Last date</t>
  </si>
  <si>
    <t xml:space="preserve">Unify </t>
  </si>
  <si>
    <t xml:space="preserve">Total Synergi</t>
  </si>
  <si>
    <t xml:space="preserve">Unify Pool</t>
  </si>
  <si>
    <t xml:space="preserve">Pipeline </t>
  </si>
  <si>
    <t xml:space="preserve">Unify vs. </t>
  </si>
  <si>
    <t xml:space="preserve">G/L vs. </t>
  </si>
  <si>
    <t xml:space="preserve">Detailed Explanation for ENA Variance</t>
  </si>
  <si>
    <t xml:space="preserve">Rec Y/N</t>
  </si>
  <si>
    <t xml:space="preserve">of flow</t>
  </si>
  <si>
    <t xml:space="preserve">Ending Balance</t>
  </si>
  <si>
    <t xml:space="preserve">Balance</t>
  </si>
  <si>
    <t xml:space="preserve">and Unify</t>
  </si>
  <si>
    <t xml:space="preserve">Balances</t>
  </si>
  <si>
    <t xml:space="preserve">G/L</t>
  </si>
  <si>
    <t xml:space="preserve">(Management Report)</t>
  </si>
  <si>
    <t xml:space="preserve">Physical Storage</t>
  </si>
  <si>
    <t xml:space="preserve">Synthetic Storage</t>
  </si>
  <si>
    <t xml:space="preserve">Total Storage</t>
  </si>
  <si>
    <t xml:space="preserve">Transport</t>
  </si>
  <si>
    <t xml:space="preserve">Y</t>
  </si>
  <si>
    <t xml:space="preserve">See Below</t>
  </si>
  <si>
    <t xml:space="preserve">Total Transport</t>
  </si>
  <si>
    <t xml:space="preserve">Total Storage and Transport</t>
  </si>
  <si>
    <t xml:space="preserve">Blue denotes an input field; DO NOT CHANGE FORMAT, FORMULAS, OR TITLES</t>
  </si>
  <si>
    <t xml:space="preserve">Positive is due ENA, Negative is due Shipper</t>
  </si>
  <si>
    <t xml:space="preserve">Prod. Month</t>
  </si>
  <si>
    <t xml:space="preserve">Unify System</t>
  </si>
  <si>
    <t xml:space="preserve">Fort Union Gas Gathering</t>
  </si>
  <si>
    <t xml:space="preserve">Interconnect Problems</t>
  </si>
  <si>
    <t xml:space="preserve">FUGG/PRG</t>
  </si>
  <si>
    <t xml:space="preserve">FUGG/?</t>
  </si>
  <si>
    <t xml:space="preserve">FUGG/FUGG</t>
  </si>
  <si>
    <t xml:space="preserve">CIG/FUGG</t>
  </si>
  <si>
    <t xml:space="preserve">WIC/FUGG</t>
  </si>
  <si>
    <t xml:space="preserve">WIC is correct</t>
  </si>
  <si>
    <t xml:space="preserve">FUGG </t>
  </si>
  <si>
    <t xml:space="preserve">OBA (Booked by Accounting)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</si>
</sst>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[$-409]mmm\-yy"/>
    <numFmt numFmtId="170" formatCode="\$#,##0.0000"/>
    <numFmt numFmtId="171" formatCode="_(* #,##0.00000_);_(* \(#,##0.00000\);_(* \-??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4"/>
      <name val="Arial"/>
      <family val="2"/>
    </font>
    <font>
      <u val="single"/>
      <sz val="10"/>
      <color rgb="FF0000FF"/>
      <name val="MS Sans Serif"/>
      <family val="0"/>
    </font>
    <font>
      <b val="true"/>
      <sz val="10"/>
      <name val="Arial"/>
      <family val="2"/>
    </font>
    <font>
      <b val="true"/>
      <sz val="13.5"/>
      <name val="MS Sans Serif"/>
      <family val="2"/>
    </font>
    <font>
      <u val="single"/>
      <sz val="13.5"/>
      <color rgb="FFFF0000"/>
      <name val="MS Sans Serif"/>
      <family val="2"/>
    </font>
    <font>
      <b val="true"/>
      <sz val="10"/>
      <name val="MS Sans Serif"/>
      <family val="2"/>
    </font>
    <font>
      <u val="single"/>
      <sz val="10"/>
      <name val="MS Sans Serif"/>
      <family val="2"/>
    </font>
    <font>
      <sz val="10"/>
      <color rgb="FFFF0000"/>
      <name val="MS Sans Serif"/>
      <family val="2"/>
    </font>
    <font>
      <b val="true"/>
      <sz val="12"/>
      <name val="Arial Narrow"/>
      <family val="2"/>
    </font>
    <font>
      <sz val="10"/>
      <color rgb="FF0000FF"/>
      <name val="Arial"/>
      <family val="2"/>
    </font>
    <font>
      <sz val="10"/>
      <name val="Arial Narrow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sz val="10"/>
      <color rgb="FF0000FF"/>
      <name val="Arial Narrow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modity999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a/cng09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-BUG"/>
      <sheetName val="COMM-EAST"/>
      <sheetName val="DEM-BUG"/>
      <sheetName val="DEM-EAST"/>
      <sheetName val="COMM-BUG-PMA"/>
      <sheetName val="COMM-EAST-PMA"/>
      <sheetName val="DEM-BUG-PMA"/>
      <sheetName val="DEM-EAST-P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webrooks@aep.com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C4" s="0" t="s">
        <v>1</v>
      </c>
      <c r="E4" s="2" t="s">
        <v>2</v>
      </c>
      <c r="H4" s="0" t="s">
        <v>3</v>
      </c>
    </row>
    <row r="5" customFormat="false" ht="12.75" hidden="false" customHeight="false" outlineLevel="0" collapsed="false">
      <c r="A5" s="3" t="s">
        <v>4</v>
      </c>
      <c r="C5" s="0" t="s">
        <v>5</v>
      </c>
      <c r="F5" s="0" t="s">
        <v>6</v>
      </c>
    </row>
    <row r="6" customFormat="false" ht="12.75" hidden="false" customHeight="false" outlineLevel="0" collapsed="false">
      <c r="A6" s="3" t="s">
        <v>7</v>
      </c>
      <c r="C6" s="0" t="s">
        <v>5</v>
      </c>
    </row>
    <row r="7" customFormat="false" ht="12.75" hidden="false" customHeight="false" outlineLevel="0" collapsed="false">
      <c r="A7" s="3" t="s">
        <v>8</v>
      </c>
      <c r="C7" s="0" t="s">
        <v>9</v>
      </c>
    </row>
    <row r="8" customFormat="false" ht="12.75" hidden="false" customHeight="false" outlineLevel="0" collapsed="false">
      <c r="A8" s="3"/>
    </row>
    <row r="10" customFormat="false" ht="12.75" hidden="false" customHeight="false" outlineLevel="0" collapsed="false">
      <c r="A10" s="0" t="s">
        <v>10</v>
      </c>
    </row>
    <row r="11" customFormat="false" ht="12.75" hidden="false" customHeight="false" outlineLevel="0" collapsed="false">
      <c r="A11" s="0" t="s">
        <v>11</v>
      </c>
    </row>
    <row r="17" customFormat="false" ht="12.75" hidden="false" customHeight="false" outlineLevel="0" collapsed="false">
      <c r="A17" s="0" t="s">
        <v>12</v>
      </c>
      <c r="C17" s="0" t="s">
        <v>13</v>
      </c>
    </row>
    <row r="18" customFormat="false" ht="12.75" hidden="false" customHeight="false" outlineLevel="0" collapsed="false">
      <c r="A18" s="0" t="s">
        <v>14</v>
      </c>
      <c r="C18" s="0" t="s">
        <v>15</v>
      </c>
    </row>
  </sheetData>
  <hyperlinks>
    <hyperlink ref="E4" r:id="rId1" display="webrooks@aep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8"/>
  <sheetViews>
    <sheetView showFormulas="false" showGridLines="true" showRowColHeaders="true" showZeros="true" rightToLeft="false" tabSelected="false" showOutlineSymbols="true" defaultGridColor="true" view="normal" topLeftCell="C28" colorId="64" zoomScale="100" zoomScaleNormal="100" zoomScalePageLayoutView="100" workbookViewId="0">
      <selection pane="topLeft" activeCell="O44" activeCellId="0" sqref="O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2.14"/>
    <col collapsed="false" customWidth="true" hidden="false" outlineLevel="0" max="2" min="2" style="4" width="14.56"/>
    <col collapsed="false" customWidth="true" hidden="false" outlineLevel="0" max="3" min="3" style="4" width="3.14"/>
    <col collapsed="false" customWidth="true" hidden="false" outlineLevel="0" max="4" min="4" style="5" width="12.56"/>
    <col collapsed="false" customWidth="true" hidden="false" outlineLevel="0" max="5" min="5" style="6" width="14.99"/>
    <col collapsed="false" customWidth="true" hidden="false" outlineLevel="0" max="6" min="6" style="4" width="2.13"/>
    <col collapsed="false" customWidth="true" hidden="false" outlineLevel="0" max="7" min="7" style="4" width="10.99"/>
    <col collapsed="false" customWidth="true" hidden="false" outlineLevel="0" max="8" min="8" style="4" width="14.41"/>
    <col collapsed="false" customWidth="true" hidden="false" outlineLevel="0" max="9" min="9" style="4" width="2.13"/>
    <col collapsed="false" customWidth="true" hidden="false" outlineLevel="0" max="11" min="10" style="5" width="14.56"/>
    <col collapsed="false" customWidth="true" hidden="false" outlineLevel="0" max="12" min="12" style="6" width="13.85"/>
    <col collapsed="false" customWidth="true" hidden="false" outlineLevel="0" max="13" min="13" style="4" width="2.28"/>
    <col collapsed="false" customWidth="true" hidden="false" outlineLevel="0" max="14" min="14" style="5" width="13.85"/>
    <col collapsed="false" customWidth="true" hidden="false" outlineLevel="0" max="15" min="15" style="6" width="18.14"/>
    <col collapsed="false" customWidth="true" hidden="false" outlineLevel="0" max="16" min="16" style="4" width="9.99"/>
    <col collapsed="false" customWidth="true" hidden="false" outlineLevel="0" max="17" min="17" style="4" width="14.56"/>
    <col collapsed="false" customWidth="false" hidden="false" outlineLevel="0" max="257" min="18" style="4" width="9.14"/>
  </cols>
  <sheetData>
    <row r="1" customFormat="false" ht="19.5" hidden="false" customHeight="false" outlineLevel="0" collapsed="false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customFormat="false" ht="19.5" hidden="false" customHeight="false" outlineLevel="0" collapsed="false">
      <c r="A3" s="8" t="n">
        <v>37043</v>
      </c>
      <c r="B3" s="9"/>
    </row>
    <row r="4" customFormat="false" ht="19.5" hidden="false" customHeight="false" outlineLevel="0" collapsed="false">
      <c r="A4" s="10" t="s">
        <v>17</v>
      </c>
      <c r="B4" s="9"/>
    </row>
    <row r="5" customFormat="false" ht="19.5" hidden="false" customHeight="false" outlineLevel="0" collapsed="false">
      <c r="A5" s="10" t="s">
        <v>18</v>
      </c>
      <c r="B5" s="9"/>
    </row>
    <row r="6" customFormat="false" ht="19.5" hidden="false" customHeight="false" outlineLevel="0" collapsed="false">
      <c r="A6" s="10" t="s">
        <v>19</v>
      </c>
      <c r="B6" s="10"/>
    </row>
    <row r="7" customFormat="false" ht="19.5" hidden="false" customHeight="false" outlineLevel="0" collapsed="false">
      <c r="A7" s="10" t="s">
        <v>20</v>
      </c>
      <c r="B7" s="10"/>
      <c r="D7" s="11" t="s">
        <v>21</v>
      </c>
      <c r="E7" s="11"/>
      <c r="F7" s="12"/>
      <c r="G7" s="11" t="s">
        <v>22</v>
      </c>
      <c r="H7" s="11"/>
      <c r="J7" s="11" t="s">
        <v>23</v>
      </c>
      <c r="K7" s="11"/>
      <c r="L7" s="11"/>
      <c r="N7" s="13" t="s">
        <v>24</v>
      </c>
      <c r="O7" s="13"/>
      <c r="P7" s="11" t="s">
        <v>25</v>
      </c>
      <c r="Q7" s="11"/>
    </row>
    <row r="8" customFormat="false" ht="15" hidden="false" customHeight="false" outlineLevel="0" collapsed="false">
      <c r="D8" s="14"/>
      <c r="E8" s="15"/>
      <c r="J8" s="14" t="s">
        <v>26</v>
      </c>
      <c r="K8" s="14"/>
      <c r="L8" s="14"/>
      <c r="N8" s="14" t="s">
        <v>27</v>
      </c>
      <c r="O8" s="14"/>
      <c r="P8" s="14"/>
      <c r="Q8" s="15"/>
    </row>
    <row r="9" customFormat="false" ht="45" hidden="false" customHeight="true" outlineLevel="0" collapsed="false">
      <c r="A9" s="16" t="s">
        <v>28</v>
      </c>
      <c r="B9" s="16" t="s">
        <v>29</v>
      </c>
      <c r="D9" s="14" t="s">
        <v>30</v>
      </c>
      <c r="E9" s="17" t="s">
        <v>31</v>
      </c>
      <c r="F9" s="18"/>
      <c r="G9" s="18"/>
      <c r="H9" s="18"/>
      <c r="I9" s="18"/>
      <c r="J9" s="14" t="s">
        <v>30</v>
      </c>
      <c r="K9" s="14" t="s">
        <v>32</v>
      </c>
      <c r="L9" s="17" t="s">
        <v>31</v>
      </c>
      <c r="M9" s="18"/>
      <c r="N9" s="14" t="s">
        <v>30</v>
      </c>
      <c r="O9" s="17" t="s">
        <v>31</v>
      </c>
      <c r="P9" s="14" t="s">
        <v>30</v>
      </c>
      <c r="Q9" s="17" t="s">
        <v>31</v>
      </c>
    </row>
    <row r="10" customFormat="false" ht="12.75" hidden="false" customHeight="false" outlineLevel="0" collapsed="false">
      <c r="P10" s="5"/>
      <c r="Q10" s="6"/>
    </row>
    <row r="11" customFormat="false" ht="12.75" hidden="false" customHeight="false" outlineLevel="0" collapsed="false">
      <c r="A11" s="19" t="n">
        <v>96026750</v>
      </c>
      <c r="B11" s="20"/>
      <c r="D11" s="21" t="n">
        <v>1009692</v>
      </c>
      <c r="E11" s="22" t="n">
        <v>629126.87</v>
      </c>
      <c r="G11" s="23" t="n">
        <f aca="false">+D11</f>
        <v>1009692</v>
      </c>
      <c r="H11" s="24" t="n">
        <f aca="false">+E11</f>
        <v>629126.87</v>
      </c>
      <c r="J11" s="21" t="n">
        <v>979095</v>
      </c>
      <c r="K11" s="25" t="n">
        <f aca="false">L11/J11</f>
        <v>0.599390100041365</v>
      </c>
      <c r="L11" s="22" t="n">
        <v>586859.85</v>
      </c>
      <c r="N11" s="5" t="n">
        <f aca="false">+D11-J11</f>
        <v>30597</v>
      </c>
      <c r="O11" s="26" t="n">
        <f aca="false">+E11-L11</f>
        <v>42267.02</v>
      </c>
      <c r="P11" s="5" t="n">
        <f aca="false">+G11</f>
        <v>1009692</v>
      </c>
      <c r="Q11" s="26" t="n">
        <f aca="false">+H11</f>
        <v>629126.87</v>
      </c>
    </row>
    <row r="12" customFormat="false" ht="12.75" hidden="false" customHeight="false" outlineLevel="0" collapsed="false">
      <c r="A12" s="19" t="n">
        <v>96027206</v>
      </c>
      <c r="B12" s="20"/>
      <c r="D12" s="21" t="n">
        <v>0</v>
      </c>
      <c r="E12" s="22" t="n">
        <v>0</v>
      </c>
      <c r="G12" s="23" t="n">
        <f aca="false">+D12</f>
        <v>0</v>
      </c>
      <c r="H12" s="24" t="n">
        <f aca="false">+E12</f>
        <v>0</v>
      </c>
      <c r="J12" s="21" t="n">
        <v>0</v>
      </c>
      <c r="K12" s="25" t="e">
        <f aca="false">L12/J12</f>
        <v>#DIV/0!</v>
      </c>
      <c r="L12" s="22" t="n">
        <v>0</v>
      </c>
      <c r="N12" s="5" t="n">
        <f aca="false">+D12-J12</f>
        <v>0</v>
      </c>
      <c r="O12" s="26" t="n">
        <f aca="false">+E12-L12</f>
        <v>0</v>
      </c>
      <c r="P12" s="5" t="n">
        <f aca="false">+G12</f>
        <v>0</v>
      </c>
      <c r="Q12" s="26" t="n">
        <f aca="false">+H12</f>
        <v>0</v>
      </c>
    </row>
    <row r="13" customFormat="false" ht="12.75" hidden="false" customHeight="false" outlineLevel="0" collapsed="false">
      <c r="A13" s="19" t="n">
        <v>96027588</v>
      </c>
      <c r="B13" s="20"/>
      <c r="D13" s="21" t="n">
        <v>66830</v>
      </c>
      <c r="E13" s="22" t="n">
        <v>30295.98</v>
      </c>
      <c r="G13" s="23" t="n">
        <f aca="false">+D13</f>
        <v>66830</v>
      </c>
      <c r="H13" s="24" t="n">
        <f aca="false">+E13</f>
        <v>30295.98</v>
      </c>
      <c r="J13" s="21" t="n">
        <v>71160</v>
      </c>
      <c r="K13" s="25" t="n">
        <f aca="false">L13/J13</f>
        <v>0.449860876897133</v>
      </c>
      <c r="L13" s="22" t="n">
        <v>32012.1</v>
      </c>
      <c r="N13" s="5" t="n">
        <f aca="false">+D13-J13</f>
        <v>-4330</v>
      </c>
      <c r="O13" s="26" t="n">
        <f aca="false">+E13-L13</f>
        <v>-1716.12</v>
      </c>
      <c r="P13" s="5" t="n">
        <f aca="false">+G13</f>
        <v>66830</v>
      </c>
      <c r="Q13" s="26" t="n">
        <f aca="false">+H13</f>
        <v>30295.98</v>
      </c>
    </row>
    <row r="14" customFormat="false" ht="12.75" hidden="false" customHeight="false" outlineLevel="0" collapsed="false">
      <c r="A14" s="19" t="n">
        <v>96027893</v>
      </c>
      <c r="B14" s="20"/>
      <c r="D14" s="21" t="n">
        <v>329915</v>
      </c>
      <c r="E14" s="22" t="n">
        <v>168223.5</v>
      </c>
      <c r="G14" s="23" t="n">
        <f aca="false">+D14</f>
        <v>329915</v>
      </c>
      <c r="H14" s="24" t="n">
        <f aca="false">+E14</f>
        <v>168223.5</v>
      </c>
      <c r="J14" s="21" t="n">
        <v>327900</v>
      </c>
      <c r="K14" s="25" t="n">
        <f aca="false">L14/J14</f>
        <v>0.445569990850869</v>
      </c>
      <c r="L14" s="22" t="n">
        <v>146102.4</v>
      </c>
      <c r="N14" s="5" t="n">
        <f aca="false">+D14-J14</f>
        <v>2015</v>
      </c>
      <c r="O14" s="26" t="n">
        <f aca="false">+E14-L14</f>
        <v>22121.1</v>
      </c>
      <c r="P14" s="5" t="n">
        <f aca="false">+G14</f>
        <v>329915</v>
      </c>
      <c r="Q14" s="26" t="n">
        <f aca="false">+H14</f>
        <v>168223.5</v>
      </c>
    </row>
    <row r="15" customFormat="false" ht="12.75" hidden="false" customHeight="false" outlineLevel="0" collapsed="false">
      <c r="A15" s="19" t="n">
        <v>96027895</v>
      </c>
      <c r="B15" s="20"/>
      <c r="D15" s="21" t="n">
        <v>424791</v>
      </c>
      <c r="E15" s="22" t="n">
        <v>165877.6</v>
      </c>
      <c r="G15" s="23" t="n">
        <f aca="false">+D15</f>
        <v>424791</v>
      </c>
      <c r="H15" s="24" t="n">
        <f aca="false">+E15</f>
        <v>165877.6</v>
      </c>
      <c r="J15" s="21" t="n">
        <v>404700</v>
      </c>
      <c r="K15" s="25" t="n">
        <f aca="false">L15/J15</f>
        <v>0.533100074128984</v>
      </c>
      <c r="L15" s="22" t="n">
        <v>215745.6</v>
      </c>
      <c r="N15" s="5" t="n">
        <f aca="false">+D15-J15</f>
        <v>20091</v>
      </c>
      <c r="O15" s="26" t="n">
        <f aca="false">+E15-L15</f>
        <v>-49868</v>
      </c>
      <c r="P15" s="5" t="n">
        <f aca="false">+G15</f>
        <v>424791</v>
      </c>
      <c r="Q15" s="26" t="n">
        <f aca="false">+H15</f>
        <v>165877.6</v>
      </c>
    </row>
    <row r="16" customFormat="false" ht="12.75" hidden="false" customHeight="false" outlineLevel="0" collapsed="false">
      <c r="A16" s="19" t="n">
        <v>96027898</v>
      </c>
      <c r="B16" s="20"/>
      <c r="D16" s="21" t="n">
        <v>15679</v>
      </c>
      <c r="E16" s="22" t="n">
        <v>7368.31</v>
      </c>
      <c r="G16" s="23" t="n">
        <f aca="false">+D16</f>
        <v>15679</v>
      </c>
      <c r="H16" s="24" t="n">
        <f aca="false">+E16</f>
        <v>7368.31</v>
      </c>
      <c r="J16" s="21" t="n">
        <v>4020</v>
      </c>
      <c r="K16" s="25" t="n">
        <f aca="false">L16/J16</f>
        <v>0.468955223880597</v>
      </c>
      <c r="L16" s="22" t="n">
        <v>1885.2</v>
      </c>
      <c r="N16" s="5" t="n">
        <f aca="false">+D16-J16</f>
        <v>11659</v>
      </c>
      <c r="O16" s="26" t="n">
        <f aca="false">+E16-L16</f>
        <v>5483.11</v>
      </c>
      <c r="P16" s="5" t="n">
        <f aca="false">+G16</f>
        <v>15679</v>
      </c>
      <c r="Q16" s="26" t="n">
        <f aca="false">+H16</f>
        <v>7368.31</v>
      </c>
    </row>
    <row r="17" customFormat="false" ht="12.75" hidden="false" customHeight="false" outlineLevel="0" collapsed="false">
      <c r="A17" s="19" t="n">
        <v>96041735</v>
      </c>
      <c r="B17" s="20"/>
      <c r="D17" s="21" t="n">
        <v>32797</v>
      </c>
      <c r="E17" s="22" t="n">
        <v>21189.76</v>
      </c>
      <c r="G17" s="23" t="n">
        <f aca="false">+D17</f>
        <v>32797</v>
      </c>
      <c r="H17" s="24" t="n">
        <f aca="false">+E17</f>
        <v>21189.76</v>
      </c>
      <c r="J17" s="21" t="n">
        <v>39600</v>
      </c>
      <c r="K17" s="25" t="n">
        <f aca="false">L17/J17</f>
        <v>0.65530202020202</v>
      </c>
      <c r="L17" s="22" t="n">
        <v>25949.96</v>
      </c>
      <c r="N17" s="5" t="n">
        <f aca="false">+D17-J17</f>
        <v>-6803</v>
      </c>
      <c r="O17" s="26" t="n">
        <f aca="false">+E17-L17</f>
        <v>-4760.2</v>
      </c>
      <c r="P17" s="5" t="n">
        <f aca="false">+G17</f>
        <v>32797</v>
      </c>
      <c r="Q17" s="26" t="n">
        <f aca="false">+H17</f>
        <v>21189.76</v>
      </c>
    </row>
    <row r="18" customFormat="false" ht="12.75" hidden="false" customHeight="false" outlineLevel="0" collapsed="false">
      <c r="A18" s="19" t="s">
        <v>33</v>
      </c>
      <c r="B18" s="20"/>
      <c r="D18" s="21" t="n">
        <v>20114</v>
      </c>
      <c r="E18" s="22" t="n">
        <v>13964.37</v>
      </c>
      <c r="G18" s="23" t="n">
        <f aca="false">+D18</f>
        <v>20114</v>
      </c>
      <c r="H18" s="24" t="n">
        <f aca="false">+E18</f>
        <v>13964.37</v>
      </c>
      <c r="J18" s="21" t="n">
        <v>0</v>
      </c>
      <c r="K18" s="25" t="e">
        <f aca="false">L18/J18</f>
        <v>#DIV/0!</v>
      </c>
      <c r="L18" s="22" t="n">
        <v>0</v>
      </c>
      <c r="N18" s="5" t="n">
        <f aca="false">+D18-J18</f>
        <v>20114</v>
      </c>
      <c r="O18" s="26" t="n">
        <f aca="false">+E18-L18</f>
        <v>13964.37</v>
      </c>
      <c r="P18" s="5" t="n">
        <f aca="false">+G18</f>
        <v>20114</v>
      </c>
      <c r="Q18" s="26" t="n">
        <f aca="false">+H18</f>
        <v>13964.37</v>
      </c>
    </row>
    <row r="19" customFormat="false" ht="12.75" hidden="false" customHeight="false" outlineLevel="0" collapsed="false">
      <c r="A19" s="19" t="s">
        <v>34</v>
      </c>
      <c r="B19" s="20"/>
      <c r="D19" s="21" t="n">
        <v>28116</v>
      </c>
      <c r="E19" s="22" t="n">
        <v>15780.45</v>
      </c>
      <c r="G19" s="23" t="n">
        <f aca="false">+D19</f>
        <v>28116</v>
      </c>
      <c r="H19" s="24" t="n">
        <f aca="false">+E19</f>
        <v>15780.45</v>
      </c>
      <c r="J19" s="21" t="n">
        <v>16710</v>
      </c>
      <c r="K19" s="25" t="n">
        <f aca="false">L19/J19</f>
        <v>0.571597845601436</v>
      </c>
      <c r="L19" s="22" t="n">
        <v>9551.4</v>
      </c>
      <c r="N19" s="5" t="n">
        <f aca="false">+D19-J19</f>
        <v>11406</v>
      </c>
      <c r="O19" s="26" t="n">
        <f aca="false">+E19-L19</f>
        <v>6229.05</v>
      </c>
      <c r="P19" s="5" t="n">
        <f aca="false">+G19</f>
        <v>28116</v>
      </c>
      <c r="Q19" s="26" t="n">
        <f aca="false">+H19</f>
        <v>15780.45</v>
      </c>
    </row>
    <row r="20" customFormat="false" ht="12.75" hidden="false" customHeight="false" outlineLevel="0" collapsed="false">
      <c r="A20" s="19"/>
      <c r="B20" s="20"/>
      <c r="D20" s="21" t="n">
        <v>0</v>
      </c>
      <c r="E20" s="22" t="n">
        <v>0</v>
      </c>
      <c r="G20" s="23" t="n">
        <v>0</v>
      </c>
      <c r="H20" s="24" t="n">
        <v>0</v>
      </c>
      <c r="J20" s="21" t="n">
        <v>0</v>
      </c>
      <c r="K20" s="25" t="e">
        <f aca="false">L20/J20</f>
        <v>#DIV/0!</v>
      </c>
      <c r="L20" s="22" t="n">
        <v>0</v>
      </c>
      <c r="N20" s="5" t="n">
        <f aca="false">+D20-J20</f>
        <v>0</v>
      </c>
      <c r="O20" s="26" t="n">
        <f aca="false">+E20-L20</f>
        <v>0</v>
      </c>
      <c r="P20" s="5" t="n">
        <f aca="false">+G20</f>
        <v>0</v>
      </c>
      <c r="Q20" s="26" t="n">
        <f aca="false">+H20</f>
        <v>0</v>
      </c>
      <c r="S20" s="5"/>
    </row>
    <row r="21" customFormat="false" ht="12.75" hidden="false" customHeight="false" outlineLevel="0" collapsed="false">
      <c r="A21" s="19"/>
      <c r="B21" s="20"/>
      <c r="D21" s="21"/>
      <c r="E21" s="22"/>
      <c r="G21" s="23"/>
      <c r="H21" s="24"/>
      <c r="J21" s="21"/>
      <c r="K21" s="25" t="e">
        <f aca="false">L21/J21</f>
        <v>#DIV/0!</v>
      </c>
      <c r="L21" s="22"/>
      <c r="N21" s="5" t="n">
        <f aca="false">+D21-J21</f>
        <v>0</v>
      </c>
      <c r="O21" s="26" t="n">
        <f aca="false">+E21-L21</f>
        <v>0</v>
      </c>
      <c r="P21" s="27"/>
      <c r="Q21" s="28"/>
    </row>
    <row r="22" customFormat="false" ht="12.75" hidden="false" customHeight="false" outlineLevel="0" collapsed="false">
      <c r="A22" s="19"/>
      <c r="B22" s="20"/>
      <c r="D22" s="21"/>
      <c r="E22" s="22"/>
      <c r="G22" s="23"/>
      <c r="H22" s="24"/>
      <c r="J22" s="21"/>
      <c r="K22" s="25" t="e">
        <f aca="false">L22/J22</f>
        <v>#DIV/0!</v>
      </c>
      <c r="L22" s="22"/>
      <c r="N22" s="5" t="n">
        <f aca="false">+D22-J22</f>
        <v>0</v>
      </c>
      <c r="O22" s="26" t="n">
        <f aca="false">+E22-L22</f>
        <v>0</v>
      </c>
      <c r="P22" s="27"/>
      <c r="Q22" s="28"/>
    </row>
    <row r="23" customFormat="false" ht="12.75" hidden="false" customHeight="false" outlineLevel="0" collapsed="false">
      <c r="A23" s="19"/>
      <c r="B23" s="20"/>
      <c r="D23" s="21"/>
      <c r="E23" s="22"/>
      <c r="G23" s="23"/>
      <c r="H23" s="24"/>
      <c r="J23" s="21"/>
      <c r="K23" s="25" t="e">
        <f aca="false">L23/J23</f>
        <v>#DIV/0!</v>
      </c>
      <c r="L23" s="22"/>
      <c r="N23" s="5" t="n">
        <f aca="false">+D23-J23</f>
        <v>0</v>
      </c>
      <c r="O23" s="26" t="n">
        <f aca="false">+E23-L23</f>
        <v>0</v>
      </c>
      <c r="P23" s="27"/>
      <c r="Q23" s="28"/>
    </row>
    <row r="24" customFormat="false" ht="12.75" hidden="false" customHeight="false" outlineLevel="0" collapsed="false">
      <c r="A24" s="19"/>
      <c r="B24" s="20"/>
      <c r="D24" s="21"/>
      <c r="E24" s="22"/>
      <c r="G24" s="23"/>
      <c r="H24" s="24"/>
      <c r="J24" s="21"/>
      <c r="K24" s="25" t="e">
        <f aca="false">L24/J24</f>
        <v>#DIV/0!</v>
      </c>
      <c r="L24" s="22"/>
      <c r="N24" s="5" t="n">
        <f aca="false">+D24-J24</f>
        <v>0</v>
      </c>
      <c r="O24" s="26" t="n">
        <f aca="false">+E24-L24</f>
        <v>0</v>
      </c>
      <c r="P24" s="27"/>
      <c r="Q24" s="28"/>
    </row>
    <row r="25" customFormat="false" ht="12.75" hidden="false" customHeight="false" outlineLevel="0" collapsed="false">
      <c r="A25" s="19"/>
      <c r="B25" s="20"/>
      <c r="D25" s="21"/>
      <c r="E25" s="22"/>
      <c r="G25" s="23"/>
      <c r="H25" s="24"/>
      <c r="J25" s="21"/>
      <c r="K25" s="25" t="e">
        <f aca="false">L25/J25</f>
        <v>#DIV/0!</v>
      </c>
      <c r="L25" s="22"/>
      <c r="N25" s="5" t="n">
        <f aca="false">+D25-J25</f>
        <v>0</v>
      </c>
      <c r="O25" s="26" t="n">
        <f aca="false">+E25-L25</f>
        <v>0</v>
      </c>
      <c r="P25" s="27"/>
      <c r="Q25" s="28"/>
    </row>
    <row r="26" customFormat="false" ht="12.75" hidden="false" customHeight="false" outlineLevel="0" collapsed="false">
      <c r="A26" s="19"/>
      <c r="B26" s="20"/>
      <c r="D26" s="21"/>
      <c r="E26" s="22"/>
      <c r="G26" s="23"/>
      <c r="H26" s="24"/>
      <c r="J26" s="21"/>
      <c r="K26" s="25" t="e">
        <f aca="false">L26/J26</f>
        <v>#DIV/0!</v>
      </c>
      <c r="L26" s="22"/>
      <c r="N26" s="5" t="n">
        <f aca="false">+D26-J26</f>
        <v>0</v>
      </c>
      <c r="O26" s="26" t="n">
        <f aca="false">+E26-L26</f>
        <v>0</v>
      </c>
      <c r="P26" s="27"/>
      <c r="Q26" s="28"/>
    </row>
    <row r="27" customFormat="false" ht="12.75" hidden="false" customHeight="false" outlineLevel="0" collapsed="false">
      <c r="A27" s="19"/>
      <c r="B27" s="20"/>
      <c r="D27" s="21"/>
      <c r="E27" s="22"/>
      <c r="G27" s="23"/>
      <c r="H27" s="24"/>
      <c r="J27" s="21"/>
      <c r="K27" s="25" t="e">
        <f aca="false">L27/J27</f>
        <v>#DIV/0!</v>
      </c>
      <c r="L27" s="22"/>
      <c r="N27" s="5" t="n">
        <f aca="false">+D27-J27</f>
        <v>0</v>
      </c>
      <c r="O27" s="26" t="n">
        <f aca="false">+E27-L27</f>
        <v>0</v>
      </c>
      <c r="P27" s="27"/>
      <c r="Q27" s="28"/>
    </row>
    <row r="28" customFormat="false" ht="12.75" hidden="false" customHeight="false" outlineLevel="0" collapsed="false">
      <c r="A28" s="19"/>
      <c r="B28" s="20"/>
      <c r="D28" s="21"/>
      <c r="E28" s="22"/>
      <c r="G28" s="23"/>
      <c r="H28" s="24"/>
      <c r="J28" s="21"/>
      <c r="K28" s="25" t="e">
        <f aca="false">L28/J28</f>
        <v>#DIV/0!</v>
      </c>
      <c r="L28" s="22"/>
      <c r="N28" s="5" t="n">
        <f aca="false">+D28-J28</f>
        <v>0</v>
      </c>
      <c r="O28" s="26" t="n">
        <f aca="false">+E28-L28</f>
        <v>0</v>
      </c>
      <c r="P28" s="27"/>
      <c r="Q28" s="28"/>
    </row>
    <row r="29" customFormat="false" ht="12.75" hidden="false" customHeight="false" outlineLevel="0" collapsed="false">
      <c r="A29" s="29"/>
      <c r="B29" s="20"/>
      <c r="D29" s="21"/>
      <c r="E29" s="22"/>
      <c r="G29" s="23"/>
      <c r="H29" s="24"/>
      <c r="J29" s="21"/>
      <c r="K29" s="25" t="e">
        <f aca="false">L29/J29</f>
        <v>#DIV/0!</v>
      </c>
      <c r="L29" s="22"/>
      <c r="N29" s="5" t="n">
        <f aca="false">+D29-J29</f>
        <v>0</v>
      </c>
      <c r="O29" s="26" t="n">
        <f aca="false">+E29-L29</f>
        <v>0</v>
      </c>
      <c r="P29" s="27"/>
      <c r="Q29" s="28"/>
    </row>
    <row r="30" customFormat="false" ht="12.75" hidden="false" customHeight="false" outlineLevel="0" collapsed="false">
      <c r="A30" s="30"/>
      <c r="B30" s="20"/>
      <c r="D30" s="21"/>
      <c r="E30" s="22"/>
      <c r="G30" s="23"/>
      <c r="H30" s="24"/>
      <c r="J30" s="21"/>
      <c r="K30" s="25" t="e">
        <f aca="false">L30/J30</f>
        <v>#DIV/0!</v>
      </c>
      <c r="L30" s="22"/>
      <c r="N30" s="5" t="n">
        <f aca="false">+D30-J30</f>
        <v>0</v>
      </c>
      <c r="O30" s="26" t="n">
        <f aca="false">+E30-L30</f>
        <v>0</v>
      </c>
      <c r="P30" s="27"/>
      <c r="Q30" s="28"/>
    </row>
    <row r="31" customFormat="false" ht="12.75" hidden="false" customHeight="false" outlineLevel="0" collapsed="false">
      <c r="A31" s="5" t="s">
        <v>35</v>
      </c>
      <c r="B31" s="31"/>
      <c r="D31" s="27"/>
      <c r="E31" s="28"/>
      <c r="G31" s="27"/>
      <c r="H31" s="28"/>
      <c r="I31" s="32"/>
      <c r="J31" s="21" t="n">
        <v>0</v>
      </c>
      <c r="K31" s="33" t="e">
        <f aca="false">L31/J31</f>
        <v>#DIV/0!</v>
      </c>
      <c r="L31" s="22"/>
      <c r="N31" s="5" t="n">
        <f aca="false">-J31</f>
        <v>-0</v>
      </c>
      <c r="O31" s="26" t="n">
        <f aca="false">-L31</f>
        <v>-0</v>
      </c>
      <c r="P31" s="27"/>
      <c r="Q31" s="28"/>
    </row>
    <row r="32" customFormat="false" ht="13.5" hidden="false" customHeight="false" outlineLevel="0" collapsed="false">
      <c r="A32" s="34" t="s">
        <v>36</v>
      </c>
      <c r="B32" s="34"/>
      <c r="D32" s="35" t="n">
        <f aca="false">SUM(D11:D31)</f>
        <v>1927934</v>
      </c>
      <c r="E32" s="36" t="n">
        <f aca="false">SUM(E11:E31)</f>
        <v>1051826.84</v>
      </c>
      <c r="G32" s="35" t="n">
        <f aca="false">SUM(G11:G31)</f>
        <v>1927934</v>
      </c>
      <c r="H32" s="36" t="n">
        <f aca="false">SUM(H11:H31)</f>
        <v>1051826.84</v>
      </c>
      <c r="J32" s="35" t="n">
        <f aca="false">SUM(J1:J31)</f>
        <v>1843185</v>
      </c>
      <c r="K32" s="37" t="n">
        <f aca="false">L32/J32</f>
        <v>0.552362627734058</v>
      </c>
      <c r="L32" s="36" t="n">
        <f aca="false">SUM(L1:L31)</f>
        <v>1018106.51</v>
      </c>
      <c r="N32" s="35" t="n">
        <f aca="false">SUM(N11:N31)</f>
        <v>84749</v>
      </c>
      <c r="O32" s="36" t="n">
        <f aca="false">SUM(O11:O31)</f>
        <v>33720.33</v>
      </c>
      <c r="P32" s="35" t="n">
        <f aca="false">SUM(P1:P31)</f>
        <v>1927934</v>
      </c>
      <c r="Q32" s="36" t="n">
        <f aca="false">SUM(Q11:Q31)</f>
        <v>1051826.84</v>
      </c>
    </row>
    <row r="33" customFormat="false" ht="13.5" hidden="false" customHeight="false" outlineLevel="0" collapsed="false">
      <c r="A33" s="31"/>
      <c r="B33" s="31"/>
      <c r="C33" s="38"/>
      <c r="O33" s="26"/>
    </row>
    <row r="34" customFormat="false" ht="12.75" hidden="false" customHeight="false" outlineLevel="0" collapsed="false">
      <c r="A34" s="31"/>
      <c r="B34" s="31"/>
      <c r="C34" s="38"/>
    </row>
    <row r="35" customFormat="false" ht="12.75" hidden="false" customHeight="false" outlineLevel="0" collapsed="false">
      <c r="A35" s="31"/>
      <c r="B35" s="39" t="s">
        <v>37</v>
      </c>
      <c r="C35" s="38"/>
      <c r="G35" s="40"/>
      <c r="H35" s="41" t="n">
        <f aca="false">-E32+H32</f>
        <v>0</v>
      </c>
      <c r="K35" s="13" t="s">
        <v>38</v>
      </c>
      <c r="L35" s="13"/>
      <c r="N35" s="42" t="n">
        <f aca="false">H32-L32</f>
        <v>33720.3300000001</v>
      </c>
    </row>
    <row r="36" customFormat="false" ht="12.75" hidden="false" customHeight="false" outlineLevel="0" collapsed="false">
      <c r="A36" s="31"/>
      <c r="B36" s="31"/>
      <c r="C36" s="38"/>
      <c r="G36" s="43" t="s">
        <v>39</v>
      </c>
      <c r="H36" s="43"/>
      <c r="I36" s="43"/>
      <c r="J36" s="43"/>
      <c r="K36" s="44"/>
    </row>
    <row r="37" customFormat="false" ht="12.75" hidden="false" customHeight="false" outlineLevel="0" collapsed="false">
      <c r="A37" s="31"/>
      <c r="B37" s="31"/>
      <c r="C37" s="38"/>
      <c r="G37" s="43" t="s">
        <v>40</v>
      </c>
      <c r="H37" s="43"/>
      <c r="I37" s="43"/>
      <c r="J37" s="43"/>
      <c r="K37" s="44"/>
    </row>
    <row r="38" customFormat="false" ht="12.75" hidden="false" customHeight="false" outlineLevel="0" collapsed="false">
      <c r="A38" s="31"/>
      <c r="B38" s="31"/>
      <c r="C38" s="38"/>
    </row>
    <row r="39" customFormat="false" ht="12.75" hidden="false" customHeight="true" outlineLevel="0" collapsed="false">
      <c r="A39" s="44"/>
      <c r="B39" s="44"/>
      <c r="J39" s="27"/>
      <c r="K39" s="27"/>
      <c r="L39" s="45"/>
      <c r="N39" s="46"/>
    </row>
    <row r="40" customFormat="false" ht="30" hidden="false" customHeight="true" outlineLevel="0" collapsed="false">
      <c r="A40" s="47" t="s">
        <v>41</v>
      </c>
      <c r="B40" s="47"/>
      <c r="D40" s="48" t="s">
        <v>42</v>
      </c>
      <c r="E40" s="23"/>
      <c r="F40" s="23"/>
      <c r="G40" s="23"/>
      <c r="H40" s="23"/>
      <c r="I40" s="23"/>
      <c r="J40" s="47" t="s">
        <v>43</v>
      </c>
      <c r="K40" s="47"/>
      <c r="L40" s="47"/>
      <c r="M40" s="32"/>
      <c r="N40" s="48" t="s">
        <v>42</v>
      </c>
      <c r="O40" s="49"/>
      <c r="P40" s="49"/>
      <c r="Q40" s="48"/>
      <c r="W40" s="5"/>
      <c r="X40" s="6"/>
    </row>
    <row r="41" customFormat="false" ht="12.75" hidden="false" customHeight="false" outlineLevel="0" collapsed="false">
      <c r="A41" s="5"/>
      <c r="B41" s="6"/>
      <c r="D41" s="23"/>
      <c r="E41" s="23"/>
      <c r="F41" s="23"/>
      <c r="G41" s="23"/>
      <c r="H41" s="23"/>
      <c r="I41" s="23"/>
      <c r="M41" s="32"/>
      <c r="N41" s="23"/>
      <c r="O41" s="49"/>
      <c r="P41" s="49"/>
      <c r="Q41" s="48"/>
      <c r="W41" s="5"/>
      <c r="X41" s="6"/>
    </row>
    <row r="42" customFormat="false" ht="15" hidden="false" customHeight="true" outlineLevel="0" collapsed="false">
      <c r="A42" s="14" t="s">
        <v>30</v>
      </c>
      <c r="B42" s="17" t="s">
        <v>31</v>
      </c>
      <c r="D42" s="23"/>
      <c r="E42" s="23"/>
      <c r="F42" s="23"/>
      <c r="G42" s="23"/>
      <c r="H42" s="23"/>
      <c r="I42" s="23"/>
      <c r="J42" s="14" t="s">
        <v>30</v>
      </c>
      <c r="K42" s="14"/>
      <c r="L42" s="17" t="s">
        <v>31</v>
      </c>
      <c r="M42" s="32"/>
      <c r="N42" s="23"/>
      <c r="O42" s="49"/>
      <c r="P42" s="49"/>
      <c r="Q42" s="48"/>
      <c r="W42" s="5"/>
      <c r="X42" s="6"/>
    </row>
    <row r="43" customFormat="false" ht="15" hidden="false" customHeight="true" outlineLevel="0" collapsed="false">
      <c r="A43" s="5"/>
      <c r="B43" s="6"/>
      <c r="D43" s="23" t="s">
        <v>44</v>
      </c>
      <c r="E43" s="23"/>
      <c r="F43" s="23"/>
      <c r="G43" s="23"/>
      <c r="H43" s="23"/>
      <c r="I43" s="23"/>
      <c r="M43" s="32"/>
      <c r="N43" s="23" t="s">
        <v>44</v>
      </c>
      <c r="O43" s="50" t="s">
        <v>45</v>
      </c>
      <c r="P43" s="49"/>
      <c r="Q43" s="48"/>
      <c r="W43" s="5"/>
      <c r="X43" s="6"/>
    </row>
    <row r="44" customFormat="false" ht="12.75" hidden="false" customHeight="false" outlineLevel="0" collapsed="false">
      <c r="A44" s="51" t="n">
        <f aca="false">-D32+P32</f>
        <v>0</v>
      </c>
      <c r="B44" s="52" t="n">
        <f aca="false">-E32+Q32</f>
        <v>0</v>
      </c>
      <c r="D44" s="23"/>
      <c r="E44" s="23"/>
      <c r="F44" s="23"/>
      <c r="G44" s="23"/>
      <c r="H44" s="23"/>
      <c r="I44" s="23"/>
      <c r="J44" s="51" t="n">
        <f aca="false">-J32+P32</f>
        <v>84749</v>
      </c>
      <c r="K44" s="51"/>
      <c r="L44" s="52" t="n">
        <f aca="false">-L32+Q32</f>
        <v>33720.3300000001</v>
      </c>
      <c r="M44" s="32"/>
      <c r="N44" s="23"/>
      <c r="O44" s="49"/>
      <c r="P44" s="49"/>
      <c r="Q44" s="48"/>
      <c r="W44" s="5"/>
      <c r="X44" s="6"/>
    </row>
    <row r="45" customFormat="false" ht="12.75" hidden="false" customHeight="false" outlineLevel="0" collapsed="false">
      <c r="A45" s="5"/>
      <c r="B45" s="6"/>
      <c r="D45" s="23"/>
      <c r="E45" s="23"/>
      <c r="F45" s="23"/>
      <c r="G45" s="23"/>
      <c r="H45" s="23"/>
      <c r="I45" s="23"/>
      <c r="J45" s="4"/>
      <c r="K45" s="4"/>
      <c r="L45" s="4"/>
      <c r="M45" s="32"/>
      <c r="N45" s="23"/>
      <c r="O45" s="49"/>
      <c r="P45" s="49"/>
      <c r="Q45" s="48"/>
      <c r="W45" s="5"/>
      <c r="X45" s="6"/>
    </row>
    <row r="46" customFormat="false" ht="12.75" hidden="false" customHeight="false" outlineLevel="0" collapsed="false">
      <c r="A46" s="5"/>
      <c r="B46" s="5"/>
      <c r="C46" s="6"/>
      <c r="D46" s="4" t="s">
        <v>46</v>
      </c>
      <c r="E46" s="5"/>
      <c r="J46" s="4"/>
      <c r="K46" s="4"/>
      <c r="L46" s="4"/>
      <c r="M46" s="6" t="s">
        <v>46</v>
      </c>
      <c r="O46" s="6" t="s">
        <v>46</v>
      </c>
      <c r="P46" s="5"/>
      <c r="W46" s="5"/>
      <c r="X46" s="6"/>
    </row>
    <row r="47" customFormat="false" ht="30" hidden="false" customHeight="true" outlineLevel="0" collapsed="false">
      <c r="A47" s="6" t="s">
        <v>47</v>
      </c>
      <c r="J47" s="6" t="s">
        <v>47</v>
      </c>
      <c r="K47" s="6"/>
      <c r="M47" s="32"/>
      <c r="O47" s="6" t="s">
        <v>46</v>
      </c>
      <c r="P47" s="5"/>
      <c r="W47" s="5"/>
      <c r="X47" s="6"/>
    </row>
    <row r="48" customFormat="false" ht="12.75" hidden="false" customHeight="false" outlineLevel="0" collapsed="false">
      <c r="J48" s="4"/>
      <c r="K48" s="4"/>
      <c r="L48" s="4"/>
      <c r="M48" s="32"/>
      <c r="O48" s="6" t="s">
        <v>46</v>
      </c>
      <c r="P48" s="5"/>
    </row>
  </sheetData>
  <mergeCells count="12">
    <mergeCell ref="A1:O1"/>
    <mergeCell ref="G7:H7"/>
    <mergeCell ref="J7:L7"/>
    <mergeCell ref="N7:O7"/>
    <mergeCell ref="P7:Q7"/>
    <mergeCell ref="J8:L8"/>
    <mergeCell ref="N8:O8"/>
    <mergeCell ref="K35:L35"/>
    <mergeCell ref="G36:J36"/>
    <mergeCell ref="G37:J37"/>
    <mergeCell ref="A40:B40"/>
    <mergeCell ref="J40:L40"/>
  </mergeCells>
  <printOptions headings="false" gridLines="false" gridLinesSet="true" horizontalCentered="true" verticalCentered="false"/>
  <pageMargins left="0.5" right="0.5" top="0.579861111111111" bottom="0.319444444444445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7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selection pane="topLeft" activeCell="V13" activeCellId="0" sqref="V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14.14"/>
    <col collapsed="false" customWidth="true" hidden="false" outlineLevel="0" max="3" min="3" style="0" width="3.85"/>
    <col collapsed="false" customWidth="true" hidden="false" outlineLevel="0" max="4" min="4" style="0" width="14.41"/>
    <col collapsed="false" customWidth="true" hidden="false" outlineLevel="0" max="5" min="5" style="0" width="2.84"/>
    <col collapsed="false" customWidth="true" hidden="false" outlineLevel="0" max="6" min="6" style="0" width="9.28"/>
    <col collapsed="false" customWidth="true" hidden="false" outlineLevel="0" max="7" min="7" style="0" width="2.99"/>
    <col collapsed="false" customWidth="true" hidden="false" outlineLevel="0" max="8" min="8" style="0" width="9.28"/>
    <col collapsed="false" customWidth="true" hidden="false" outlineLevel="0" max="9" min="9" style="0" width="2.84"/>
    <col collapsed="false" customWidth="true" hidden="false" outlineLevel="0" max="10" min="10" style="0" width="15.56"/>
    <col collapsed="false" customWidth="true" hidden="false" outlineLevel="0" max="11" min="11" style="0" width="3.56"/>
    <col collapsed="false" customWidth="true" hidden="false" outlineLevel="0" max="12" min="12" style="0" width="12.85"/>
    <col collapsed="false" customWidth="true" hidden="false" outlineLevel="0" max="13" min="13" style="0" width="2.42"/>
    <col collapsed="false" customWidth="true" hidden="false" outlineLevel="0" max="14" min="14" style="0" width="13.41"/>
    <col collapsed="false" customWidth="true" hidden="false" outlineLevel="0" max="15" min="15" style="0" width="1.28"/>
    <col collapsed="false" customWidth="true" hidden="false" outlineLevel="0" max="16" min="16" style="0" width="11.56"/>
    <col collapsed="false" customWidth="true" hidden="false" outlineLevel="0" max="17" min="17" style="0" width="1.28"/>
    <col collapsed="false" customWidth="true" hidden="false" outlineLevel="0" max="18" min="18" style="0" width="12.7"/>
    <col collapsed="false" customWidth="true" hidden="false" outlineLevel="0" max="19" min="19" style="0" width="1.13"/>
    <col collapsed="false" customWidth="true" hidden="false" outlineLevel="0" max="20" min="20" style="0" width="12.7"/>
    <col collapsed="false" customWidth="true" hidden="false" outlineLevel="0" max="21" min="21" style="0" width="1.85"/>
    <col collapsed="false" customWidth="true" hidden="false" outlineLevel="0" max="22" min="22" style="0" width="15.13"/>
    <col collapsed="false" customWidth="true" hidden="false" outlineLevel="0" max="23" min="23" style="0" width="2.42"/>
    <col collapsed="false" customWidth="true" hidden="false" outlineLevel="0" max="24" min="24" style="0" width="15.13"/>
    <col collapsed="false" customWidth="true" hidden="false" outlineLevel="0" max="25" min="25" style="0" width="2.99"/>
    <col collapsed="false" customWidth="true" hidden="false" outlineLevel="0" max="26" min="26" style="0" width="51.56"/>
  </cols>
  <sheetData>
    <row r="1" customFormat="false" ht="13.5" hidden="false" customHeight="false" outlineLevel="0" collapsed="false">
      <c r="E1" s="53"/>
      <c r="F1" s="53"/>
      <c r="G1" s="53"/>
      <c r="H1" s="53"/>
      <c r="I1" s="53"/>
      <c r="J1" s="53"/>
      <c r="K1" s="54"/>
      <c r="M1" s="54"/>
      <c r="O1" s="54"/>
      <c r="P1" s="54"/>
      <c r="Q1" s="54"/>
      <c r="R1" s="54"/>
      <c r="S1" s="54"/>
      <c r="U1" s="54"/>
      <c r="Y1" s="54"/>
    </row>
    <row r="2" customFormat="false" ht="18.75" hidden="false" customHeight="false" outlineLevel="0" collapsed="false">
      <c r="B2" s="55" t="s">
        <v>48</v>
      </c>
      <c r="C2" s="56"/>
      <c r="D2" s="57" t="s">
        <v>19</v>
      </c>
      <c r="E2" s="58"/>
      <c r="F2" s="58"/>
      <c r="G2" s="58"/>
      <c r="H2" s="58"/>
      <c r="I2" s="58"/>
      <c r="J2" s="58"/>
      <c r="K2" s="56"/>
      <c r="L2" s="56"/>
      <c r="M2" s="56"/>
      <c r="N2" s="56"/>
      <c r="O2" s="56"/>
      <c r="P2" s="59" t="s">
        <v>49</v>
      </c>
      <c r="Q2" s="59"/>
      <c r="R2" s="59"/>
      <c r="S2" s="56"/>
      <c r="T2" s="60" t="s">
        <v>50</v>
      </c>
      <c r="U2" s="61"/>
      <c r="V2" s="62"/>
      <c r="W2" s="56"/>
      <c r="X2" s="56"/>
      <c r="Y2" s="56"/>
      <c r="Z2" s="63"/>
    </row>
    <row r="3" customFormat="false" ht="18.75" hidden="false" customHeight="false" outlineLevel="0" collapsed="false">
      <c r="B3" s="64" t="s">
        <v>51</v>
      </c>
      <c r="C3" s="58"/>
      <c r="D3" s="65" t="n">
        <v>36495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66" t="s">
        <v>52</v>
      </c>
      <c r="Q3" s="66"/>
      <c r="R3" s="66"/>
      <c r="S3" s="58"/>
      <c r="T3" s="67" t="n">
        <v>37073</v>
      </c>
      <c r="U3" s="68"/>
      <c r="V3" s="58"/>
      <c r="W3" s="58"/>
      <c r="X3" s="58"/>
      <c r="Y3" s="58"/>
      <c r="Z3" s="69"/>
    </row>
    <row r="4" customFormat="false" ht="18" hidden="false" customHeight="false" outlineLevel="0" collapsed="false">
      <c r="B4" s="70" t="s">
        <v>53</v>
      </c>
      <c r="C4" s="71"/>
      <c r="D4" s="72" t="s">
        <v>17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3"/>
      <c r="W4" s="73"/>
      <c r="X4" s="73"/>
      <c r="Y4" s="71"/>
      <c r="Z4" s="74"/>
    </row>
    <row r="5" customFormat="false" ht="12.75" hidden="false" customHeight="false" outlineLevel="0" collapsed="false">
      <c r="B5" s="70"/>
      <c r="C5" s="71"/>
      <c r="D5" s="71"/>
      <c r="E5" s="71"/>
      <c r="F5" s="71"/>
      <c r="G5" s="71"/>
      <c r="H5" s="71"/>
      <c r="I5" s="71"/>
      <c r="J5" s="75" t="s">
        <v>54</v>
      </c>
      <c r="K5" s="75"/>
      <c r="L5" s="75" t="s">
        <v>55</v>
      </c>
      <c r="M5" s="75"/>
      <c r="N5" s="75" t="s">
        <v>56</v>
      </c>
      <c r="O5" s="75"/>
      <c r="P5" s="75" t="s">
        <v>57</v>
      </c>
      <c r="Q5" s="75"/>
      <c r="R5" s="75" t="s">
        <v>58</v>
      </c>
      <c r="S5" s="71"/>
      <c r="T5" s="75" t="s">
        <v>59</v>
      </c>
      <c r="U5" s="75"/>
      <c r="V5" s="75" t="s">
        <v>60</v>
      </c>
      <c r="W5" s="75"/>
      <c r="X5" s="75" t="s">
        <v>61</v>
      </c>
      <c r="Y5" s="71"/>
      <c r="Z5" s="74"/>
    </row>
    <row r="6" customFormat="false" ht="15.75" hidden="false" customHeight="false" outlineLevel="0" collapsed="false">
      <c r="A6" s="76"/>
      <c r="B6" s="77"/>
      <c r="C6" s="78"/>
      <c r="D6" s="78"/>
      <c r="E6" s="78"/>
      <c r="F6" s="79" t="s">
        <v>62</v>
      </c>
      <c r="G6" s="80"/>
      <c r="H6" s="79" t="s">
        <v>63</v>
      </c>
      <c r="I6" s="78"/>
      <c r="J6" s="79" t="s">
        <v>62</v>
      </c>
      <c r="K6" s="78"/>
      <c r="L6" s="79" t="s">
        <v>64</v>
      </c>
      <c r="M6" s="79"/>
      <c r="N6" s="79" t="s">
        <v>65</v>
      </c>
      <c r="O6" s="79"/>
      <c r="P6" s="79" t="s">
        <v>66</v>
      </c>
      <c r="Q6" s="79"/>
      <c r="R6" s="79" t="s">
        <v>36</v>
      </c>
      <c r="S6" s="79"/>
      <c r="T6" s="79" t="s">
        <v>67</v>
      </c>
      <c r="U6" s="79"/>
      <c r="V6" s="79" t="s">
        <v>68</v>
      </c>
      <c r="W6" s="79"/>
      <c r="X6" s="79" t="s">
        <v>69</v>
      </c>
      <c r="Y6" s="80"/>
      <c r="Z6" s="81" t="s">
        <v>70</v>
      </c>
    </row>
    <row r="7" customFormat="false" ht="16.5" hidden="false" customHeight="false" outlineLevel="0" collapsed="false">
      <c r="A7" s="76"/>
      <c r="B7" s="82"/>
      <c r="C7" s="83"/>
      <c r="D7" s="83"/>
      <c r="E7" s="78"/>
      <c r="F7" s="84" t="s">
        <v>71</v>
      </c>
      <c r="G7" s="80"/>
      <c r="H7" s="84" t="s">
        <v>72</v>
      </c>
      <c r="I7" s="78"/>
      <c r="J7" s="84" t="s">
        <v>73</v>
      </c>
      <c r="K7" s="78"/>
      <c r="L7" s="84" t="s">
        <v>74</v>
      </c>
      <c r="M7" s="79"/>
      <c r="N7" s="84" t="s">
        <v>75</v>
      </c>
      <c r="O7" s="79"/>
      <c r="P7" s="84" t="s">
        <v>76</v>
      </c>
      <c r="Q7" s="84"/>
      <c r="R7" s="84" t="s">
        <v>77</v>
      </c>
      <c r="S7" s="84"/>
      <c r="T7" s="84" t="s">
        <v>74</v>
      </c>
      <c r="U7" s="79"/>
      <c r="V7" s="84" t="s">
        <v>49</v>
      </c>
      <c r="W7" s="79"/>
      <c r="X7" s="84" t="s">
        <v>49</v>
      </c>
      <c r="Y7" s="80"/>
      <c r="Z7" s="85" t="s">
        <v>78</v>
      </c>
    </row>
    <row r="8" customFormat="false" ht="12.75" hidden="false" customHeight="false" outlineLevel="0" collapsed="false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4"/>
    </row>
    <row r="9" customFormat="false" ht="15.75" hidden="false" customHeight="false" outlineLevel="0" collapsed="false">
      <c r="B9" s="86" t="s">
        <v>79</v>
      </c>
      <c r="C9" s="66"/>
      <c r="D9" s="66"/>
      <c r="E9" s="71"/>
      <c r="F9" s="87"/>
      <c r="G9" s="71"/>
      <c r="H9" s="87"/>
      <c r="I9" s="71"/>
      <c r="J9" s="88" t="n">
        <v>0</v>
      </c>
      <c r="K9" s="89"/>
      <c r="L9" s="90" t="n">
        <v>0</v>
      </c>
      <c r="M9" s="91"/>
      <c r="N9" s="92" t="n">
        <f aca="false">J9-L9</f>
        <v>0</v>
      </c>
      <c r="O9" s="89"/>
      <c r="P9" s="90" t="n">
        <v>0</v>
      </c>
      <c r="Q9" s="89"/>
      <c r="R9" s="92" t="n">
        <f aca="false">N9-P9</f>
        <v>0</v>
      </c>
      <c r="S9" s="89"/>
      <c r="T9" s="90" t="n">
        <v>0</v>
      </c>
      <c r="U9" s="91"/>
      <c r="V9" s="92" t="n">
        <f aca="false">T9-N9</f>
        <v>0</v>
      </c>
      <c r="W9" s="93"/>
      <c r="X9" s="92" t="n">
        <f aca="false">T9-R9</f>
        <v>0</v>
      </c>
      <c r="Y9" s="71"/>
      <c r="Z9" s="94"/>
    </row>
    <row r="10" customFormat="false" ht="15.75" hidden="false" customHeight="false" outlineLevel="0" collapsed="false">
      <c r="B10" s="86"/>
      <c r="C10" s="66"/>
      <c r="D10" s="66"/>
      <c r="E10" s="71"/>
      <c r="F10" s="71"/>
      <c r="G10" s="71"/>
      <c r="H10" s="71"/>
      <c r="I10" s="71"/>
      <c r="J10" s="89"/>
      <c r="K10" s="89"/>
      <c r="L10" s="89"/>
      <c r="M10" s="89"/>
      <c r="N10" s="93"/>
      <c r="O10" s="89"/>
      <c r="P10" s="89"/>
      <c r="Q10" s="89"/>
      <c r="R10" s="93"/>
      <c r="S10" s="89"/>
      <c r="T10" s="89"/>
      <c r="U10" s="89"/>
      <c r="V10" s="93"/>
      <c r="W10" s="93"/>
      <c r="X10" s="93"/>
      <c r="Y10" s="71"/>
      <c r="Z10" s="95"/>
    </row>
    <row r="11" customFormat="false" ht="15.75" hidden="false" customHeight="false" outlineLevel="0" collapsed="false">
      <c r="B11" s="86" t="s">
        <v>80</v>
      </c>
      <c r="C11" s="66"/>
      <c r="D11" s="96"/>
      <c r="E11" s="71"/>
      <c r="F11" s="87"/>
      <c r="G11" s="71"/>
      <c r="H11" s="87"/>
      <c r="I11" s="71"/>
      <c r="J11" s="88" t="n">
        <v>0</v>
      </c>
      <c r="K11" s="89"/>
      <c r="L11" s="90" t="n">
        <v>0</v>
      </c>
      <c r="M11" s="91"/>
      <c r="N11" s="92" t="n">
        <f aca="false">J11-L11</f>
        <v>0</v>
      </c>
      <c r="O11" s="89"/>
      <c r="P11" s="90" t="n">
        <v>0</v>
      </c>
      <c r="Q11" s="89"/>
      <c r="R11" s="92" t="n">
        <f aca="false">N11-P11</f>
        <v>0</v>
      </c>
      <c r="S11" s="89"/>
      <c r="T11" s="90" t="n">
        <v>0</v>
      </c>
      <c r="U11" s="91"/>
      <c r="V11" s="92" t="n">
        <f aca="false">T11-N11</f>
        <v>0</v>
      </c>
      <c r="W11" s="93"/>
      <c r="X11" s="92" t="n">
        <f aca="false">T11-R11</f>
        <v>0</v>
      </c>
      <c r="Y11" s="71"/>
      <c r="Z11" s="94"/>
    </row>
    <row r="12" customFormat="false" ht="15.75" hidden="false" customHeight="false" outlineLevel="0" collapsed="false">
      <c r="B12" s="97" t="s">
        <v>81</v>
      </c>
      <c r="C12" s="98"/>
      <c r="D12" s="98"/>
      <c r="E12" s="71"/>
      <c r="F12" s="99"/>
      <c r="G12" s="71"/>
      <c r="H12" s="99"/>
      <c r="I12" s="71"/>
      <c r="J12" s="100" t="n">
        <f aca="false">J9+J11</f>
        <v>0</v>
      </c>
      <c r="K12" s="89"/>
      <c r="L12" s="100" t="n">
        <f aca="false">L9+L11</f>
        <v>0</v>
      </c>
      <c r="M12" s="89"/>
      <c r="N12" s="101" t="n">
        <f aca="false">N9+N11</f>
        <v>0</v>
      </c>
      <c r="O12" s="89"/>
      <c r="P12" s="100" t="n">
        <f aca="false">P9+P11</f>
        <v>0</v>
      </c>
      <c r="Q12" s="89"/>
      <c r="R12" s="92" t="n">
        <f aca="false">R9+R11</f>
        <v>0</v>
      </c>
      <c r="S12" s="89"/>
      <c r="T12" s="92" t="n">
        <f aca="false">T9+T11</f>
        <v>0</v>
      </c>
      <c r="U12" s="89"/>
      <c r="V12" s="92" t="n">
        <f aca="false">V9+V11</f>
        <v>0</v>
      </c>
      <c r="W12" s="93"/>
      <c r="X12" s="92" t="n">
        <f aca="false">X9+X11</f>
        <v>0</v>
      </c>
      <c r="Y12" s="71"/>
      <c r="Z12" s="102"/>
    </row>
    <row r="13" customFormat="false" ht="15.75" hidden="false" customHeight="false" outlineLevel="0" collapsed="false">
      <c r="B13" s="86"/>
      <c r="C13" s="66"/>
      <c r="D13" s="66"/>
      <c r="E13" s="71"/>
      <c r="F13" s="71"/>
      <c r="G13" s="71"/>
      <c r="H13" s="71"/>
      <c r="I13" s="71"/>
      <c r="J13" s="89"/>
      <c r="K13" s="89"/>
      <c r="L13" s="89"/>
      <c r="M13" s="89"/>
      <c r="N13" s="93"/>
      <c r="O13" s="89"/>
      <c r="P13" s="89"/>
      <c r="Q13" s="89"/>
      <c r="R13" s="93"/>
      <c r="S13" s="89"/>
      <c r="T13" s="89"/>
      <c r="U13" s="89"/>
      <c r="V13" s="93"/>
      <c r="W13" s="93"/>
      <c r="X13" s="93"/>
      <c r="Y13" s="71"/>
      <c r="Z13" s="95"/>
    </row>
    <row r="14" customFormat="false" ht="15.75" hidden="false" customHeight="false" outlineLevel="0" collapsed="false">
      <c r="B14" s="86"/>
      <c r="C14" s="66"/>
      <c r="D14" s="66"/>
      <c r="E14" s="71"/>
      <c r="F14" s="71"/>
      <c r="G14" s="71"/>
      <c r="H14" s="71"/>
      <c r="I14" s="71"/>
      <c r="J14" s="89"/>
      <c r="K14" s="89"/>
      <c r="L14" s="89"/>
      <c r="M14" s="89"/>
      <c r="N14" s="93"/>
      <c r="O14" s="89"/>
      <c r="P14" s="89"/>
      <c r="Q14" s="89"/>
      <c r="R14" s="93"/>
      <c r="S14" s="89"/>
      <c r="T14" s="89"/>
      <c r="U14" s="89"/>
      <c r="V14" s="93"/>
      <c r="W14" s="93"/>
      <c r="X14" s="93"/>
      <c r="Y14" s="71"/>
      <c r="Z14" s="95"/>
    </row>
    <row r="15" customFormat="false" ht="15.75" hidden="false" customHeight="false" outlineLevel="0" collapsed="false">
      <c r="B15" s="86"/>
      <c r="C15" s="66"/>
      <c r="D15" s="66"/>
      <c r="E15" s="71"/>
      <c r="F15" s="71"/>
      <c r="G15" s="71"/>
      <c r="H15" s="71"/>
      <c r="I15" s="71"/>
      <c r="J15" s="89"/>
      <c r="K15" s="89"/>
      <c r="L15" s="89"/>
      <c r="M15" s="89"/>
      <c r="N15" s="93"/>
      <c r="O15" s="89"/>
      <c r="P15" s="89"/>
      <c r="Q15" s="89"/>
      <c r="R15" s="93"/>
      <c r="S15" s="89"/>
      <c r="T15" s="89"/>
      <c r="U15" s="89"/>
      <c r="V15" s="93"/>
      <c r="W15" s="93"/>
      <c r="X15" s="93"/>
      <c r="Y15" s="71"/>
      <c r="Z15" s="95"/>
    </row>
    <row r="16" customFormat="false" ht="15.75" hidden="false" customHeight="false" outlineLevel="0" collapsed="false">
      <c r="B16" s="86" t="s">
        <v>82</v>
      </c>
      <c r="C16" s="66"/>
      <c r="D16" s="96"/>
      <c r="E16" s="71"/>
      <c r="F16" s="87" t="s">
        <v>83</v>
      </c>
      <c r="G16" s="71"/>
      <c r="H16" s="103" t="n">
        <f aca="false">+T3</f>
        <v>37073</v>
      </c>
      <c r="I16" s="71"/>
      <c r="J16" s="88" t="n">
        <v>0</v>
      </c>
      <c r="K16" s="89"/>
      <c r="L16" s="90" t="n">
        <v>70957</v>
      </c>
      <c r="M16" s="91"/>
      <c r="N16" s="92" t="n">
        <f aca="false">J16-L16</f>
        <v>-70957</v>
      </c>
      <c r="O16" s="89"/>
      <c r="P16" s="90" t="n">
        <v>0</v>
      </c>
      <c r="Q16" s="89"/>
      <c r="R16" s="92" t="n">
        <f aca="false">N16-P16</f>
        <v>-70957</v>
      </c>
      <c r="S16" s="89"/>
      <c r="T16" s="90" t="n">
        <v>34835</v>
      </c>
      <c r="U16" s="91"/>
      <c r="V16" s="92" t="n">
        <f aca="false">T16-N16</f>
        <v>105792</v>
      </c>
      <c r="W16" s="93"/>
      <c r="X16" s="92" t="n">
        <f aca="false">T16-R16</f>
        <v>105792</v>
      </c>
      <c r="Y16" s="71"/>
      <c r="Z16" s="94" t="s">
        <v>84</v>
      </c>
    </row>
    <row r="17" customFormat="false" ht="15.75" hidden="false" customHeight="false" outlineLevel="0" collapsed="false">
      <c r="B17" s="97" t="s">
        <v>85</v>
      </c>
      <c r="C17" s="98"/>
      <c r="D17" s="98"/>
      <c r="E17" s="71"/>
      <c r="F17" s="99"/>
      <c r="G17" s="71"/>
      <c r="H17" s="99"/>
      <c r="I17" s="71"/>
      <c r="J17" s="100" t="n">
        <f aca="false">J16</f>
        <v>0</v>
      </c>
      <c r="K17" s="89"/>
      <c r="L17" s="100" t="n">
        <f aca="false">L16</f>
        <v>70957</v>
      </c>
      <c r="M17" s="91"/>
      <c r="N17" s="101" t="n">
        <f aca="false">N16</f>
        <v>-70957</v>
      </c>
      <c r="O17" s="89"/>
      <c r="P17" s="100" t="n">
        <f aca="false">P16</f>
        <v>0</v>
      </c>
      <c r="Q17" s="89"/>
      <c r="R17" s="101" t="n">
        <f aca="false">R16</f>
        <v>-70957</v>
      </c>
      <c r="S17" s="89"/>
      <c r="T17" s="100" t="n">
        <f aca="false">T16</f>
        <v>34835</v>
      </c>
      <c r="U17" s="91"/>
      <c r="V17" s="101" t="n">
        <f aca="false">V16</f>
        <v>105792</v>
      </c>
      <c r="W17" s="93"/>
      <c r="X17" s="101" t="n">
        <f aca="false">X16</f>
        <v>105792</v>
      </c>
      <c r="Y17" s="71"/>
      <c r="Z17" s="94" t="s">
        <v>46</v>
      </c>
    </row>
    <row r="18" customFormat="false" ht="16.5" hidden="false" customHeight="false" outlineLevel="0" collapsed="false">
      <c r="B18" s="104" t="s">
        <v>86</v>
      </c>
      <c r="C18" s="105"/>
      <c r="D18" s="105"/>
      <c r="E18" s="71"/>
      <c r="F18" s="106"/>
      <c r="G18" s="71"/>
      <c r="H18" s="106"/>
      <c r="I18" s="71"/>
      <c r="J18" s="107" t="n">
        <f aca="false">J12+J17</f>
        <v>0</v>
      </c>
      <c r="K18" s="89"/>
      <c r="L18" s="107" t="n">
        <f aca="false">L12+L17</f>
        <v>70957</v>
      </c>
      <c r="M18" s="93"/>
      <c r="N18" s="108" t="n">
        <f aca="false">N12+N17</f>
        <v>-70957</v>
      </c>
      <c r="O18" s="89"/>
      <c r="P18" s="107" t="n">
        <f aca="false">P12+P17</f>
        <v>0</v>
      </c>
      <c r="Q18" s="89"/>
      <c r="R18" s="108" t="n">
        <f aca="false">R12+R17</f>
        <v>-70957</v>
      </c>
      <c r="S18" s="89"/>
      <c r="T18" s="108" t="n">
        <f aca="false">T12+T17</f>
        <v>34835</v>
      </c>
      <c r="U18" s="93"/>
      <c r="V18" s="108" t="n">
        <f aca="false">V12+V17</f>
        <v>105792</v>
      </c>
      <c r="W18" s="93"/>
      <c r="X18" s="108" t="n">
        <f aca="false">X12+X17</f>
        <v>105792</v>
      </c>
      <c r="Y18" s="71"/>
      <c r="Z18" s="109"/>
    </row>
    <row r="19" customFormat="false" ht="13.5" hidden="false" customHeight="false" outlineLevel="0" collapsed="false">
      <c r="B19" s="64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 t="s">
        <v>46</v>
      </c>
      <c r="S19" s="58"/>
      <c r="T19" s="58"/>
      <c r="U19" s="58"/>
      <c r="V19" s="58"/>
      <c r="W19" s="58"/>
      <c r="X19" s="58"/>
      <c r="Y19" s="58"/>
      <c r="Z19" s="69"/>
    </row>
    <row r="20" customFormat="false" ht="12.75" hidden="false" customHeight="false" outlineLevel="0" collapsed="false">
      <c r="B20" s="64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69"/>
    </row>
    <row r="21" customFormat="false" ht="15.75" hidden="false" customHeight="false" outlineLevel="0" collapsed="false">
      <c r="B21" s="110" t="s">
        <v>87</v>
      </c>
      <c r="C21" s="111"/>
      <c r="D21" s="11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69"/>
    </row>
    <row r="22" customFormat="false" ht="15.75" hidden="false" customHeight="false" outlineLevel="0" collapsed="false">
      <c r="B22" s="112" t="s">
        <v>88</v>
      </c>
      <c r="C22" s="113"/>
      <c r="D22" s="113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69"/>
    </row>
    <row r="23" customFormat="false" ht="13.5" hidden="false" customHeight="false" outlineLevel="0" collapsed="false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6"/>
    </row>
    <row r="25" customFormat="false" ht="12.75" hidden="false" customHeight="false" outlineLevel="0" collapsed="false">
      <c r="B25" s="117" t="s">
        <v>89</v>
      </c>
      <c r="C25" s="118"/>
      <c r="D25" s="117" t="s">
        <v>90</v>
      </c>
      <c r="F25" s="117" t="s">
        <v>13</v>
      </c>
      <c r="H25" s="117" t="s">
        <v>24</v>
      </c>
    </row>
    <row r="26" customFormat="false" ht="12.75" hidden="false" customHeight="false" outlineLevel="0" collapsed="false">
      <c r="F26" s="119" t="n">
        <v>-3395</v>
      </c>
      <c r="H26" s="119" t="n">
        <f aca="false">+D26-F26</f>
        <v>3395</v>
      </c>
    </row>
    <row r="27" customFormat="false" ht="12.75" hidden="false" customHeight="false" outlineLevel="0" collapsed="false">
      <c r="B27" s="120" t="n">
        <v>36495</v>
      </c>
      <c r="C27" s="120"/>
      <c r="D27" s="121" t="n">
        <v>-18095</v>
      </c>
      <c r="F27" s="119"/>
      <c r="G27" s="119"/>
      <c r="H27" s="119" t="n">
        <f aca="false">+D27-F27</f>
        <v>-18095</v>
      </c>
      <c r="I27" s="119"/>
      <c r="J27" s="119"/>
      <c r="K27" s="119"/>
      <c r="L27" s="119"/>
    </row>
    <row r="28" customFormat="false" ht="12.75" hidden="false" customHeight="false" outlineLevel="0" collapsed="false">
      <c r="B28" s="120" t="n">
        <v>36526</v>
      </c>
      <c r="C28" s="120"/>
      <c r="D28" s="121" t="n">
        <v>25807</v>
      </c>
      <c r="F28" s="119"/>
      <c r="G28" s="119"/>
      <c r="H28" s="119" t="n">
        <f aca="false">+D28-F28</f>
        <v>25807</v>
      </c>
      <c r="I28" s="119"/>
      <c r="J28" s="119"/>
      <c r="K28" s="119"/>
      <c r="L28" s="119"/>
    </row>
    <row r="29" customFormat="false" ht="12.75" hidden="false" customHeight="false" outlineLevel="0" collapsed="false">
      <c r="B29" s="120" t="n">
        <v>36557</v>
      </c>
      <c r="C29" s="120"/>
      <c r="D29" s="121" t="n">
        <v>8179</v>
      </c>
      <c r="F29" s="119"/>
      <c r="G29" s="119"/>
      <c r="H29" s="119" t="n">
        <f aca="false">+D29-F29</f>
        <v>8179</v>
      </c>
      <c r="I29" s="119"/>
      <c r="J29" s="119"/>
      <c r="K29" s="119"/>
      <c r="L29" s="119"/>
    </row>
    <row r="30" customFormat="false" ht="12.75" hidden="false" customHeight="false" outlineLevel="0" collapsed="false">
      <c r="B30" s="120" t="n">
        <v>36586</v>
      </c>
      <c r="C30" s="120"/>
      <c r="D30" s="121" t="n">
        <v>30146</v>
      </c>
      <c r="F30" s="119"/>
      <c r="G30" s="119"/>
      <c r="H30" s="119" t="n">
        <f aca="false">+D30-F30</f>
        <v>30146</v>
      </c>
      <c r="I30" s="119"/>
      <c r="J30" s="119"/>
      <c r="K30" s="119"/>
      <c r="L30" s="119"/>
    </row>
    <row r="31" customFormat="false" ht="12.75" hidden="false" customHeight="false" outlineLevel="0" collapsed="false">
      <c r="B31" s="120" t="n">
        <v>36617</v>
      </c>
      <c r="C31" s="120"/>
      <c r="D31" s="121" t="n">
        <v>70</v>
      </c>
      <c r="F31" s="119"/>
      <c r="G31" s="119"/>
      <c r="H31" s="119" t="n">
        <f aca="false">+D31-F31</f>
        <v>70</v>
      </c>
      <c r="I31" s="119"/>
      <c r="J31" s="119"/>
      <c r="K31" s="119"/>
      <c r="L31" s="119"/>
    </row>
    <row r="32" customFormat="false" ht="12.75" hidden="false" customHeight="false" outlineLevel="0" collapsed="false">
      <c r="B32" s="120" t="n">
        <v>36647</v>
      </c>
      <c r="C32" s="120"/>
      <c r="D32" s="121" t="n">
        <v>3328</v>
      </c>
      <c r="F32" s="119"/>
      <c r="G32" s="119"/>
      <c r="H32" s="119" t="n">
        <f aca="false">+D32-F32</f>
        <v>3328</v>
      </c>
      <c r="I32" s="119"/>
      <c r="J32" s="119"/>
      <c r="K32" s="119"/>
      <c r="L32" s="119"/>
    </row>
    <row r="33" customFormat="false" ht="12.75" hidden="false" customHeight="false" outlineLevel="0" collapsed="false">
      <c r="B33" s="120" t="n">
        <v>36678</v>
      </c>
      <c r="C33" s="120"/>
      <c r="D33" s="121" t="n">
        <v>0</v>
      </c>
      <c r="F33" s="119"/>
      <c r="G33" s="119"/>
      <c r="H33" s="119" t="n">
        <f aca="false">+D33-F33</f>
        <v>0</v>
      </c>
      <c r="I33" s="119"/>
      <c r="J33" s="119"/>
      <c r="K33" s="119"/>
      <c r="L33" s="119"/>
    </row>
    <row r="34" customFormat="false" ht="12.75" hidden="false" customHeight="false" outlineLevel="0" collapsed="false">
      <c r="B34" s="120" t="n">
        <v>36708</v>
      </c>
      <c r="C34" s="120"/>
      <c r="D34" s="121" t="n">
        <v>0</v>
      </c>
      <c r="F34" s="119"/>
      <c r="G34" s="119"/>
      <c r="H34" s="119" t="n">
        <f aca="false">+D34-F34</f>
        <v>0</v>
      </c>
      <c r="I34" s="119"/>
      <c r="J34" s="119"/>
      <c r="K34" s="119"/>
      <c r="L34" s="119"/>
    </row>
    <row r="35" customFormat="false" ht="12.75" hidden="false" customHeight="false" outlineLevel="0" collapsed="false">
      <c r="B35" s="120" t="n">
        <v>36739</v>
      </c>
      <c r="C35" s="120"/>
      <c r="D35" s="121" t="n">
        <v>0</v>
      </c>
      <c r="F35" s="119"/>
      <c r="G35" s="119"/>
      <c r="H35" s="119" t="n">
        <f aca="false">+D35-F35</f>
        <v>0</v>
      </c>
      <c r="I35" s="119"/>
      <c r="J35" s="119"/>
      <c r="K35" s="119"/>
      <c r="L35" s="119"/>
    </row>
    <row r="36" customFormat="false" ht="12.75" hidden="false" customHeight="false" outlineLevel="0" collapsed="false">
      <c r="B36" s="120" t="n">
        <v>36770</v>
      </c>
      <c r="C36" s="120"/>
      <c r="D36" s="121" t="n">
        <v>69461</v>
      </c>
      <c r="F36" s="119"/>
      <c r="G36" s="119"/>
      <c r="H36" s="119" t="n">
        <f aca="false">+D36-F36</f>
        <v>69461</v>
      </c>
      <c r="I36" s="119"/>
      <c r="J36" s="119"/>
      <c r="K36" s="119"/>
      <c r="L36" s="119"/>
    </row>
    <row r="37" customFormat="false" ht="12.75" hidden="false" customHeight="false" outlineLevel="0" collapsed="false">
      <c r="B37" s="120" t="n">
        <v>36800</v>
      </c>
      <c r="C37" s="120"/>
      <c r="D37" s="121" t="n">
        <v>-90693</v>
      </c>
      <c r="F37" s="119"/>
      <c r="G37" s="119"/>
      <c r="H37" s="119" t="n">
        <f aca="false">+D37-F37</f>
        <v>-90693</v>
      </c>
      <c r="I37" s="119"/>
      <c r="J37" s="119"/>
      <c r="K37" s="119"/>
      <c r="L37" s="119"/>
    </row>
    <row r="38" customFormat="false" ht="12.75" hidden="false" customHeight="false" outlineLevel="0" collapsed="false">
      <c r="B38" s="120" t="n">
        <v>36831</v>
      </c>
      <c r="C38" s="120"/>
      <c r="D38" s="121" t="n">
        <v>-13835</v>
      </c>
      <c r="F38" s="119"/>
      <c r="G38" s="119"/>
      <c r="H38" s="119" t="n">
        <f aca="false">+D38-F38</f>
        <v>-13835</v>
      </c>
      <c r="I38" s="119"/>
      <c r="J38" s="119"/>
      <c r="K38" s="119"/>
      <c r="L38" s="119"/>
    </row>
    <row r="39" customFormat="false" ht="12.75" hidden="false" customHeight="false" outlineLevel="0" collapsed="false">
      <c r="B39" s="120" t="n">
        <v>36861</v>
      </c>
      <c r="C39" s="120"/>
      <c r="D39" s="121" t="n">
        <v>28190</v>
      </c>
      <c r="F39" s="119"/>
      <c r="G39" s="119"/>
      <c r="H39" s="119" t="n">
        <f aca="false">+D39-F39</f>
        <v>28190</v>
      </c>
      <c r="I39" s="119"/>
      <c r="J39" s="119"/>
      <c r="K39" s="119"/>
      <c r="L39" s="119"/>
    </row>
    <row r="40" customFormat="false" ht="12.75" hidden="false" customHeight="false" outlineLevel="0" collapsed="false">
      <c r="B40" s="120" t="n">
        <v>36892</v>
      </c>
      <c r="C40" s="120"/>
      <c r="D40" s="121" t="n">
        <v>2893</v>
      </c>
      <c r="F40" s="119" t="n">
        <v>2250</v>
      </c>
      <c r="G40" s="119"/>
      <c r="H40" s="119" t="n">
        <f aca="false">+D40-F40</f>
        <v>643</v>
      </c>
      <c r="I40" s="119"/>
      <c r="J40" s="119"/>
      <c r="K40" s="119"/>
      <c r="L40" s="119"/>
    </row>
    <row r="41" customFormat="false" ht="12.75" hidden="false" customHeight="false" outlineLevel="0" collapsed="false">
      <c r="B41" s="120" t="n">
        <v>36923</v>
      </c>
      <c r="C41" s="120"/>
      <c r="D41" s="121" t="n">
        <v>8258</v>
      </c>
      <c r="F41" s="119" t="n">
        <v>8049</v>
      </c>
      <c r="G41" s="119"/>
      <c r="H41" s="119" t="n">
        <f aca="false">+D41-F41</f>
        <v>209</v>
      </c>
      <c r="I41" s="119"/>
      <c r="J41" s="119"/>
      <c r="K41" s="119"/>
      <c r="L41" s="119"/>
    </row>
    <row r="42" customFormat="false" ht="12.75" hidden="false" customHeight="false" outlineLevel="0" collapsed="false">
      <c r="B42" s="120" t="n">
        <v>36951</v>
      </c>
      <c r="C42" s="120"/>
      <c r="D42" s="121" t="n">
        <v>-19674</v>
      </c>
      <c r="F42" s="119" t="n">
        <v>-19673</v>
      </c>
      <c r="G42" s="119"/>
      <c r="H42" s="119" t="n">
        <f aca="false">+D42-F42</f>
        <v>-1</v>
      </c>
      <c r="I42" s="119"/>
      <c r="J42" s="119"/>
      <c r="K42" s="119"/>
      <c r="L42" s="119"/>
    </row>
    <row r="43" customFormat="false" ht="12.75" hidden="false" customHeight="false" outlineLevel="0" collapsed="false">
      <c r="B43" s="120" t="n">
        <v>36982</v>
      </c>
      <c r="C43" s="120"/>
      <c r="D43" s="121" t="n">
        <v>15288</v>
      </c>
      <c r="F43" s="119" t="n">
        <v>15271</v>
      </c>
      <c r="G43" s="119"/>
      <c r="H43" s="119" t="n">
        <f aca="false">+D43-F43</f>
        <v>17</v>
      </c>
      <c r="I43" s="119"/>
      <c r="J43" s="119"/>
      <c r="K43" s="119"/>
      <c r="L43" s="119"/>
    </row>
    <row r="44" customFormat="false" ht="12.75" hidden="false" customHeight="false" outlineLevel="0" collapsed="false">
      <c r="B44" s="120" t="n">
        <v>37012</v>
      </c>
      <c r="C44" s="120"/>
      <c r="D44" s="121" t="n">
        <v>41134</v>
      </c>
      <c r="F44" s="119" t="n">
        <v>36828</v>
      </c>
      <c r="G44" s="119"/>
      <c r="H44" s="119" t="n">
        <f aca="false">+D44-F44</f>
        <v>4306</v>
      </c>
      <c r="I44" s="119"/>
      <c r="J44" s="119"/>
      <c r="K44" s="119"/>
      <c r="L44" s="119"/>
    </row>
    <row r="45" customFormat="false" ht="12.75" hidden="false" customHeight="false" outlineLevel="0" collapsed="false">
      <c r="B45" s="120" t="n">
        <v>37043</v>
      </c>
      <c r="C45" s="120"/>
      <c r="D45" s="121" t="n">
        <v>-4065</v>
      </c>
      <c r="F45" s="119" t="n">
        <v>-6095</v>
      </c>
      <c r="G45" s="119"/>
      <c r="H45" s="119" t="n">
        <f aca="false">+D45-F45</f>
        <v>2030</v>
      </c>
      <c r="I45" s="119"/>
      <c r="J45" s="119"/>
      <c r="K45" s="119"/>
      <c r="L45" s="119"/>
    </row>
    <row r="46" customFormat="false" ht="12.75" hidden="false" customHeight="false" outlineLevel="0" collapsed="false">
      <c r="B46" s="120" t="n">
        <v>37073</v>
      </c>
      <c r="C46" s="120"/>
      <c r="D46" s="121" t="n">
        <v>-15435</v>
      </c>
      <c r="F46" s="119" t="n">
        <v>1600</v>
      </c>
      <c r="G46" s="119"/>
      <c r="H46" s="119" t="n">
        <f aca="false">+D46-F46</f>
        <v>-17035</v>
      </c>
      <c r="I46" s="119"/>
      <c r="J46" s="119"/>
      <c r="K46" s="119"/>
      <c r="L46" s="119"/>
    </row>
    <row r="47" customFormat="false" ht="12.75" hidden="false" customHeight="false" outlineLevel="0" collapsed="false">
      <c r="F47" s="119"/>
      <c r="G47" s="119"/>
      <c r="H47" s="119"/>
      <c r="I47" s="119"/>
      <c r="J47" s="119"/>
      <c r="K47" s="119"/>
      <c r="L47" s="119"/>
    </row>
    <row r="48" customFormat="false" ht="13.5" hidden="false" customHeight="false" outlineLevel="0" collapsed="false">
      <c r="D48" s="122" t="n">
        <f aca="false">SUM(D26:D47)</f>
        <v>70957</v>
      </c>
      <c r="F48" s="122" t="n">
        <f aca="false">SUM(F26:F47)</f>
        <v>34835</v>
      </c>
      <c r="G48" s="119"/>
      <c r="H48" s="122" t="n">
        <f aca="false">SUM(H26:H47)</f>
        <v>36122</v>
      </c>
      <c r="I48" s="119"/>
      <c r="J48" s="119"/>
      <c r="K48" s="119"/>
      <c r="L48" s="119"/>
    </row>
    <row r="49" customFormat="false" ht="13.5" hidden="false" customHeight="false" outlineLevel="0" collapsed="false">
      <c r="D49" s="119"/>
      <c r="J49" s="119"/>
      <c r="K49" s="119"/>
      <c r="L49" s="119"/>
      <c r="M49" s="119"/>
      <c r="N49" s="119"/>
      <c r="O49" s="119"/>
      <c r="P49" s="119"/>
    </row>
    <row r="50" customFormat="false" ht="12.75" hidden="false" customHeight="false" outlineLevel="0" collapsed="false">
      <c r="D50" s="119"/>
      <c r="J50" s="119"/>
      <c r="K50" s="119"/>
      <c r="L50" s="119"/>
      <c r="M50" s="119"/>
      <c r="N50" s="119"/>
      <c r="O50" s="119"/>
      <c r="P50" s="119"/>
    </row>
    <row r="51" customFormat="false" ht="12.75" hidden="false" customHeight="false" outlineLevel="0" collapsed="false">
      <c r="D51" s="119"/>
      <c r="J51" s="119"/>
      <c r="K51" s="119"/>
      <c r="L51" s="119"/>
      <c r="M51" s="119"/>
      <c r="N51" s="119"/>
      <c r="O51" s="119"/>
      <c r="P51" s="119"/>
    </row>
    <row r="52" customFormat="false" ht="12.75" hidden="false" customHeight="false" outlineLevel="0" collapsed="false">
      <c r="D52" s="119"/>
      <c r="J52" s="119"/>
      <c r="K52" s="119"/>
      <c r="L52" s="119"/>
      <c r="M52" s="119"/>
      <c r="N52" s="119"/>
      <c r="O52" s="119"/>
      <c r="P52" s="119"/>
    </row>
    <row r="53" customFormat="false" ht="12.75" hidden="false" customHeight="false" outlineLevel="0" collapsed="false">
      <c r="J53" s="119"/>
      <c r="K53" s="119"/>
      <c r="L53" s="119"/>
      <c r="M53" s="119"/>
      <c r="N53" s="119"/>
      <c r="O53" s="119"/>
      <c r="P53" s="119"/>
    </row>
    <row r="54" customFormat="false" ht="12.75" hidden="false" customHeight="false" outlineLevel="0" collapsed="false">
      <c r="J54" s="119"/>
      <c r="K54" s="119"/>
      <c r="L54" s="119"/>
      <c r="M54" s="119"/>
      <c r="N54" s="119"/>
      <c r="O54" s="119"/>
      <c r="P54" s="119"/>
    </row>
    <row r="55" customFormat="false" ht="12.75" hidden="false" customHeight="false" outlineLevel="0" collapsed="false">
      <c r="J55" s="119"/>
      <c r="K55" s="119"/>
      <c r="L55" s="119"/>
      <c r="M55" s="119"/>
      <c r="N55" s="119"/>
      <c r="O55" s="119"/>
      <c r="P55" s="119"/>
    </row>
    <row r="56" customFormat="false" ht="12.75" hidden="false" customHeight="false" outlineLevel="0" collapsed="false">
      <c r="J56" s="119"/>
      <c r="K56" s="119"/>
      <c r="L56" s="119"/>
      <c r="M56" s="119"/>
      <c r="N56" s="119"/>
      <c r="O56" s="119"/>
      <c r="P56" s="119"/>
    </row>
    <row r="57" customFormat="false" ht="12.75" hidden="false" customHeight="false" outlineLevel="0" collapsed="false">
      <c r="J57" s="119"/>
      <c r="K57" s="119"/>
      <c r="L57" s="119"/>
      <c r="M57" s="119"/>
      <c r="N57" s="119"/>
      <c r="O57" s="119"/>
      <c r="P57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420" ySplit="1275" topLeftCell="T5" activePane="bottomLeft" state="split"/>
      <selection pane="topLeft" activeCell="A1" activeCellId="0" sqref="A1"/>
      <selection pane="topRight" activeCell="T1" activeCellId="0" sqref="T1"/>
      <selection pane="bottomLeft" activeCell="A28" activeCellId="0" sqref="A28"/>
      <selection pane="bottomRight" activeCell="T5" activeCellId="0" sqref="T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2" min="2" style="0" width="2.56"/>
    <col collapsed="false" customWidth="true" hidden="false" outlineLevel="0" max="4" min="4" style="0" width="2.13"/>
    <col collapsed="false" customWidth="true" hidden="false" outlineLevel="0" max="6" min="6" style="0" width="2.99"/>
    <col collapsed="false" customWidth="true" hidden="false" outlineLevel="0" max="8" min="8" style="0" width="2.56"/>
    <col collapsed="false" customWidth="true" hidden="false" outlineLevel="0" max="10" min="10" style="0" width="2.13"/>
    <col collapsed="false" customWidth="true" hidden="false" outlineLevel="0" max="11" min="11" style="0" width="10.28"/>
    <col collapsed="false" customWidth="true" hidden="false" outlineLevel="0" max="12" min="12" style="0" width="2.42"/>
    <col collapsed="false" customWidth="true" hidden="false" outlineLevel="0" max="13" min="13" style="0" width="10.28"/>
    <col collapsed="false" customWidth="true" hidden="false" outlineLevel="0" max="14" min="14" style="0" width="2.42"/>
    <col collapsed="false" customWidth="true" hidden="false" outlineLevel="0" max="15" min="15" style="0" width="10.28"/>
    <col collapsed="false" customWidth="true" hidden="false" outlineLevel="0" max="16" min="16" style="0" width="2.56"/>
    <col collapsed="false" customWidth="true" hidden="false" outlineLevel="0" max="17" min="17" style="0" width="11.28"/>
    <col collapsed="false" customWidth="true" hidden="false" outlineLevel="0" max="18" min="18" style="0" width="2.42"/>
    <col collapsed="false" customWidth="true" hidden="false" outlineLevel="0" max="19" min="19" style="0" width="10.28"/>
    <col collapsed="false" customWidth="true" hidden="false" outlineLevel="0" max="20" min="20" style="0" width="2.13"/>
    <col collapsed="false" customWidth="true" hidden="false" outlineLevel="0" max="21" min="21" style="0" width="10.28"/>
    <col collapsed="false" customWidth="true" hidden="false" outlineLevel="0" max="22" min="22" style="0" width="1.85"/>
    <col collapsed="false" customWidth="true" hidden="false" outlineLevel="0" max="24" min="24" style="0" width="2.84"/>
    <col collapsed="false" customWidth="true" hidden="false" outlineLevel="0" max="25" min="25" style="0" width="9.28"/>
    <col collapsed="false" customWidth="true" hidden="false" outlineLevel="0" max="26" min="26" style="0" width="1.99"/>
    <col collapsed="false" customWidth="true" hidden="false" outlineLevel="0" max="27" min="27" style="0" width="9.28"/>
    <col collapsed="false" customWidth="true" hidden="false" outlineLevel="0" max="28" min="28" style="0" width="2.28"/>
    <col collapsed="false" customWidth="true" hidden="false" outlineLevel="0" max="29" min="29" style="0" width="9.28"/>
    <col collapsed="false" customWidth="true" hidden="false" outlineLevel="0" max="30" min="30" style="0" width="2.42"/>
    <col collapsed="false" customWidth="true" hidden="false" outlineLevel="0" max="31" min="31" style="0" width="9.28"/>
    <col collapsed="false" customWidth="true" hidden="false" outlineLevel="0" max="32" min="32" style="0" width="1.99"/>
    <col collapsed="false" customWidth="true" hidden="false" outlineLevel="0" max="33" min="33" style="0" width="9.28"/>
    <col collapsed="false" customWidth="true" hidden="false" outlineLevel="0" max="34" min="34" style="0" width="1.99"/>
    <col collapsed="false" customWidth="true" hidden="false" outlineLevel="0" max="35" min="35" style="0" width="9.28"/>
    <col collapsed="false" customWidth="true" hidden="false" outlineLevel="0" max="36" min="36" style="0" width="3.7"/>
    <col collapsed="false" customWidth="true" hidden="false" outlineLevel="0" max="37" min="37" style="0" width="9.28"/>
    <col collapsed="false" customWidth="true" hidden="false" outlineLevel="0" max="38" min="38" style="0" width="3.14"/>
    <col collapsed="false" customWidth="true" hidden="false" outlineLevel="0" max="39" min="39" style="0" width="9.28"/>
    <col collapsed="false" customWidth="true" hidden="false" outlineLevel="0" max="40" min="40" style="0" width="2.28"/>
    <col collapsed="false" customWidth="true" hidden="false" outlineLevel="0" max="41" min="41" style="0" width="13.99"/>
    <col collapsed="false" customWidth="true" hidden="false" outlineLevel="0" max="42" min="42" style="0" width="2.13"/>
    <col collapsed="false" customWidth="true" hidden="false" outlineLevel="0" max="43" min="43" style="0" width="16.13"/>
  </cols>
  <sheetData>
    <row r="4" customFormat="false" ht="12.75" hidden="false" customHeight="false" outlineLevel="0" collapsed="false">
      <c r="A4" s="3" t="s">
        <v>91</v>
      </c>
    </row>
    <row r="5" customFormat="false" ht="12.75" hidden="false" customHeight="false" outlineLevel="0" collapsed="false">
      <c r="A5" s="123" t="s">
        <v>92</v>
      </c>
      <c r="C5" s="124" t="n">
        <v>36495</v>
      </c>
      <c r="E5" s="124" t="n">
        <v>36526</v>
      </c>
      <c r="G5" s="124" t="n">
        <v>36557</v>
      </c>
      <c r="I5" s="124" t="n">
        <v>36586</v>
      </c>
      <c r="J5" s="125"/>
      <c r="K5" s="124" t="n">
        <v>36617</v>
      </c>
      <c r="L5" s="125"/>
      <c r="M5" s="124" t="n">
        <v>36647</v>
      </c>
      <c r="N5" s="125"/>
      <c r="O5" s="124" t="n">
        <v>36678</v>
      </c>
      <c r="P5" s="125"/>
      <c r="Q5" s="124" t="n">
        <v>36708</v>
      </c>
      <c r="R5" s="125"/>
      <c r="S5" s="124" t="n">
        <v>36739</v>
      </c>
      <c r="T5" s="125"/>
      <c r="U5" s="124" t="n">
        <v>36770</v>
      </c>
      <c r="V5" s="125"/>
      <c r="W5" s="124" t="n">
        <v>36800</v>
      </c>
      <c r="X5" s="125"/>
      <c r="Y5" s="124" t="n">
        <v>36831</v>
      </c>
      <c r="Z5" s="125"/>
      <c r="AA5" s="124" t="n">
        <v>36861</v>
      </c>
      <c r="AB5" s="125"/>
      <c r="AC5" s="124" t="n">
        <v>36892</v>
      </c>
      <c r="AD5" s="125"/>
      <c r="AE5" s="124" t="n">
        <v>36923</v>
      </c>
      <c r="AF5" s="125"/>
      <c r="AG5" s="124" t="n">
        <v>36951</v>
      </c>
      <c r="AH5" s="125"/>
      <c r="AI5" s="124" t="n">
        <v>36982</v>
      </c>
      <c r="AJ5" s="125"/>
      <c r="AK5" s="124" t="n">
        <v>37012</v>
      </c>
      <c r="AL5" s="125"/>
      <c r="AM5" s="124" t="n">
        <v>37043</v>
      </c>
      <c r="AO5" s="117" t="s">
        <v>36</v>
      </c>
    </row>
    <row r="7" customFormat="false" ht="12.75" hidden="false" customHeight="false" outlineLevel="0" collapsed="false">
      <c r="A7" s="126" t="s">
        <v>93</v>
      </c>
      <c r="B7" s="119"/>
      <c r="C7" s="119" t="n">
        <f aca="false">36512-36330</f>
        <v>182</v>
      </c>
      <c r="D7" s="119"/>
      <c r="E7" s="119" t="n">
        <f aca="false">128564-127920</f>
        <v>644</v>
      </c>
      <c r="F7" s="119"/>
      <c r="G7" s="119" t="n">
        <f aca="false">234642-232658+379075-377988</f>
        <v>3071</v>
      </c>
      <c r="H7" s="119"/>
      <c r="I7" s="119" t="n">
        <f aca="false">409858-408153</f>
        <v>1705</v>
      </c>
      <c r="J7" s="119"/>
      <c r="K7" s="119" t="n">
        <v>0</v>
      </c>
      <c r="L7" s="119"/>
      <c r="M7" s="119" t="n">
        <v>0</v>
      </c>
      <c r="N7" s="119"/>
      <c r="O7" s="119" t="n">
        <v>0</v>
      </c>
      <c r="P7" s="119"/>
      <c r="Q7" s="119" t="n">
        <v>0</v>
      </c>
      <c r="R7" s="119"/>
      <c r="S7" s="119" t="n">
        <v>0</v>
      </c>
      <c r="T7" s="119"/>
      <c r="U7" s="119" t="n">
        <v>0</v>
      </c>
      <c r="V7" s="119"/>
      <c r="W7" s="119" t="n">
        <v>0</v>
      </c>
      <c r="X7" s="119"/>
      <c r="Y7" s="119" t="n">
        <v>0</v>
      </c>
      <c r="Z7" s="119"/>
      <c r="AA7" s="119" t="n">
        <v>0</v>
      </c>
      <c r="AB7" s="119"/>
      <c r="AC7" s="119" t="n">
        <v>0</v>
      </c>
      <c r="AD7" s="119"/>
      <c r="AE7" s="119" t="n">
        <v>0</v>
      </c>
      <c r="AF7" s="119"/>
      <c r="AG7" s="119" t="n">
        <v>0</v>
      </c>
      <c r="AH7" s="119"/>
      <c r="AI7" s="119" t="n">
        <v>0</v>
      </c>
      <c r="AJ7" s="119"/>
      <c r="AK7" s="119" t="n">
        <v>0</v>
      </c>
      <c r="AL7" s="119"/>
      <c r="AM7" s="119" t="n">
        <v>0</v>
      </c>
      <c r="AN7" s="119"/>
      <c r="AO7" s="119" t="n">
        <f aca="false">SUM(B7:AN7)</f>
        <v>5602</v>
      </c>
      <c r="AP7" s="119"/>
    </row>
    <row r="8" customFormat="false" ht="12.75" hidden="false" customHeight="false" outlineLevel="0" collapsed="false">
      <c r="A8" s="126" t="s">
        <v>94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 t="n">
        <v>-69461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 t="n">
        <f aca="false">SUM(B8:AN8)</f>
        <v>-69461</v>
      </c>
      <c r="AP8" s="119"/>
    </row>
    <row r="9" customFormat="false" ht="12.75" hidden="false" customHeight="false" outlineLevel="0" collapsed="false">
      <c r="A9" s="126" t="s">
        <v>95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 t="n">
        <v>-52221</v>
      </c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 t="n">
        <f aca="false">SUM(B9:AN9)</f>
        <v>-52221</v>
      </c>
      <c r="AP9" s="119"/>
    </row>
    <row r="10" customFormat="false" ht="12.75" hidden="false" customHeight="false" outlineLevel="0" collapsed="false">
      <c r="A10" s="126" t="s">
        <v>96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 t="n">
        <v>35092</v>
      </c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 t="n">
        <f aca="false">SUM(B10:AN10)</f>
        <v>35092</v>
      </c>
      <c r="AP10" s="119"/>
    </row>
    <row r="11" customFormat="false" ht="12.75" hidden="false" customHeight="false" outlineLevel="0" collapsed="false">
      <c r="A11" s="126" t="s">
        <v>97</v>
      </c>
      <c r="B11" s="119"/>
      <c r="C11" s="119"/>
      <c r="D11" s="119"/>
      <c r="E11" s="119"/>
      <c r="F11" s="119"/>
      <c r="G11" s="119" t="n">
        <f aca="false">660307-660597</f>
        <v>-290</v>
      </c>
      <c r="H11" s="119"/>
      <c r="I11" s="119" t="n">
        <f aca="false">968212-971410</f>
        <v>-3198</v>
      </c>
      <c r="J11" s="119"/>
      <c r="K11" s="119" t="n">
        <f aca="false">1035869-0</f>
        <v>1035869</v>
      </c>
      <c r="L11" s="119"/>
      <c r="M11" s="119" t="n">
        <v>1226337</v>
      </c>
      <c r="N11" s="119"/>
      <c r="O11" s="119" t="n">
        <v>1156428</v>
      </c>
      <c r="P11" s="119"/>
      <c r="Q11" s="119" t="n">
        <v>1236666</v>
      </c>
      <c r="R11" s="119"/>
      <c r="S11" s="119" t="n">
        <v>1419201</v>
      </c>
      <c r="T11" s="119"/>
      <c r="U11" s="119" t="n">
        <v>1308549</v>
      </c>
      <c r="V11" s="119"/>
      <c r="W11" s="119"/>
      <c r="X11" s="119"/>
      <c r="Y11" s="119"/>
      <c r="Z11" s="119"/>
      <c r="AA11" s="119"/>
      <c r="AB11" s="119"/>
      <c r="AC11" s="119" t="n">
        <v>-1</v>
      </c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 t="n">
        <f aca="false">SUM(B11:AN11)</f>
        <v>7379561</v>
      </c>
      <c r="AP11" s="119"/>
    </row>
    <row r="12" customFormat="false" ht="12.75" hidden="false" customHeight="false" outlineLevel="0" collapsed="false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</row>
    <row r="13" customFormat="false" ht="13.5" hidden="false" customHeight="false" outlineLevel="0" collapsed="false">
      <c r="A13" s="3" t="s">
        <v>36</v>
      </c>
      <c r="B13" s="119"/>
      <c r="C13" s="122" t="n">
        <f aca="false">SUM(C7:C12)</f>
        <v>182</v>
      </c>
      <c r="D13" s="119"/>
      <c r="E13" s="122" t="n">
        <f aca="false">SUM(E7:E12)</f>
        <v>644</v>
      </c>
      <c r="F13" s="119"/>
      <c r="G13" s="122" t="n">
        <f aca="false">SUM(G7:G12)</f>
        <v>2781</v>
      </c>
      <c r="H13" s="119"/>
      <c r="I13" s="122" t="n">
        <f aca="false">SUM(I7:I12)</f>
        <v>-1493</v>
      </c>
      <c r="J13" s="119"/>
      <c r="K13" s="122" t="n">
        <f aca="false">SUM(K7:K12)</f>
        <v>1035869</v>
      </c>
      <c r="L13" s="119"/>
      <c r="M13" s="122" t="n">
        <f aca="false">SUM(M7:M12)</f>
        <v>1226337</v>
      </c>
      <c r="N13" s="119"/>
      <c r="O13" s="122" t="n">
        <f aca="false">SUM(O7:O12)</f>
        <v>1156428</v>
      </c>
      <c r="P13" s="119"/>
      <c r="Q13" s="122" t="n">
        <f aca="false">SUM(Q7:Q12)</f>
        <v>1236666</v>
      </c>
      <c r="R13" s="119"/>
      <c r="S13" s="122" t="n">
        <f aca="false">SUM(S7:S12)</f>
        <v>1419201</v>
      </c>
      <c r="T13" s="119"/>
      <c r="U13" s="122" t="n">
        <f aca="false">SUM(U7:U12)</f>
        <v>1274180</v>
      </c>
      <c r="V13" s="119"/>
      <c r="W13" s="122" t="n">
        <f aca="false">SUM(W7:W12)</f>
        <v>-52221</v>
      </c>
      <c r="X13" s="119"/>
      <c r="Y13" s="122" t="n">
        <f aca="false">SUM(Y7:Y12)</f>
        <v>0</v>
      </c>
      <c r="Z13" s="119"/>
      <c r="AA13" s="122" t="n">
        <f aca="false">SUM(AA7:AA12)</f>
        <v>0</v>
      </c>
      <c r="AB13" s="119"/>
      <c r="AC13" s="122" t="n">
        <f aca="false">SUM(AC7:AC12)</f>
        <v>-1</v>
      </c>
      <c r="AD13" s="119"/>
      <c r="AE13" s="122" t="n">
        <f aca="false">SUM(AE7:AE12)</f>
        <v>0</v>
      </c>
      <c r="AF13" s="119"/>
      <c r="AG13" s="122" t="n">
        <f aca="false">SUM(AG7:AG12)</f>
        <v>0</v>
      </c>
      <c r="AH13" s="119"/>
      <c r="AI13" s="122" t="n">
        <f aca="false">SUM(AI7:AI12)</f>
        <v>0</v>
      </c>
      <c r="AJ13" s="119"/>
      <c r="AK13" s="122" t="n">
        <f aca="false">SUM(AK7:AK12)</f>
        <v>0</v>
      </c>
      <c r="AL13" s="119"/>
      <c r="AM13" s="122" t="n">
        <f aca="false">SUM(AM7:AM12)</f>
        <v>0</v>
      </c>
      <c r="AN13" s="119"/>
      <c r="AO13" s="122" t="n">
        <f aca="false">SUM(AO7:AO12)</f>
        <v>7298573</v>
      </c>
      <c r="AP13" s="119"/>
      <c r="AQ13" s="119" t="n">
        <f aca="false">SUM(B13:AN13)</f>
        <v>7298573</v>
      </c>
    </row>
    <row r="14" customFormat="false" ht="13.5" hidden="false" customHeight="false" outlineLevel="0" collapsed="false">
      <c r="A14" s="3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</row>
    <row r="15" customFormat="false" ht="12.75" hidden="false" customHeight="false" outlineLevel="0" collapsed="false">
      <c r="A15" s="3"/>
      <c r="B15" s="119"/>
      <c r="C15" s="119"/>
      <c r="D15" s="119"/>
      <c r="E15" s="119"/>
      <c r="F15" s="119"/>
      <c r="G15" s="119"/>
      <c r="H15" s="119"/>
      <c r="I15" s="119" t="s">
        <v>98</v>
      </c>
      <c r="J15" s="119"/>
      <c r="K15" s="119"/>
      <c r="L15" s="119"/>
      <c r="M15" s="119"/>
      <c r="N15" s="119"/>
      <c r="O15" s="119" t="s">
        <v>98</v>
      </c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</row>
    <row r="16" customFormat="false" ht="12.75" hidden="false" customHeight="false" outlineLevel="0" collapsed="false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</row>
    <row r="17" customFormat="false" ht="12.75" hidden="false" customHeight="false" outlineLevel="0" collapsed="false"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T17" s="119"/>
      <c r="U17" s="119"/>
      <c r="V17" s="119"/>
      <c r="W17" s="119"/>
      <c r="X17" s="119"/>
      <c r="AN17" s="119"/>
      <c r="AO17" s="119"/>
      <c r="AP17" s="119"/>
    </row>
    <row r="18" customFormat="false" ht="12.75" hidden="false" customHeight="false" outlineLevel="0" collapsed="false">
      <c r="A18" s="0" t="s">
        <v>99</v>
      </c>
      <c r="B18" s="119"/>
      <c r="C18" s="119"/>
      <c r="D18" s="119"/>
      <c r="E18" s="119"/>
      <c r="F18" s="119"/>
      <c r="G18" s="119"/>
      <c r="H18" s="119"/>
      <c r="I18" s="119" t="n">
        <v>0</v>
      </c>
      <c r="J18" s="119"/>
      <c r="K18" s="119" t="n">
        <v>1068453</v>
      </c>
      <c r="L18" s="119"/>
      <c r="M18" s="119" t="n">
        <v>1327701</v>
      </c>
      <c r="N18" s="119"/>
      <c r="O18" s="119" t="n">
        <v>1263157</v>
      </c>
      <c r="P18" s="119"/>
      <c r="Q18" s="119" t="n">
        <v>1376080</v>
      </c>
      <c r="R18" s="119"/>
      <c r="S18" s="119" t="n">
        <v>1557394</v>
      </c>
      <c r="T18" s="119"/>
      <c r="U18" s="119" t="n">
        <v>1463749</v>
      </c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</row>
    <row r="19" customFormat="false" ht="12.75" hidden="false" customHeight="false" outlineLevel="0" collapsed="false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</row>
    <row r="20" customFormat="false" ht="12.75" hidden="false" customHeight="false" outlineLevel="0" collapsed="false">
      <c r="A20" s="0" t="s">
        <v>100</v>
      </c>
      <c r="B20" s="119"/>
      <c r="C20" s="119" t="n">
        <v>15541</v>
      </c>
      <c r="D20" s="119"/>
      <c r="E20" s="119" t="n">
        <v>-18669</v>
      </c>
      <c r="F20" s="119"/>
      <c r="G20" s="119" t="n">
        <v>3241</v>
      </c>
      <c r="H20" s="119"/>
      <c r="I20" s="119" t="n">
        <v>-29378</v>
      </c>
      <c r="J20" s="119"/>
      <c r="K20" s="119" t="n">
        <v>-40044</v>
      </c>
      <c r="L20" s="119"/>
      <c r="M20" s="119" t="n">
        <v>-120887</v>
      </c>
      <c r="N20" s="119"/>
      <c r="O20" s="119" t="n">
        <v>23138</v>
      </c>
      <c r="P20" s="119"/>
      <c r="Q20" s="119" t="n">
        <v>34180</v>
      </c>
      <c r="R20" s="119"/>
      <c r="S20" s="119" t="n">
        <v>-37316</v>
      </c>
      <c r="T20" s="119"/>
      <c r="U20" s="119" t="n">
        <v>83953</v>
      </c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</row>
    <row r="21" customFormat="false" ht="12.75" hidden="false" customHeight="false" outlineLevel="0" collapsed="false"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</row>
    <row r="22" customFormat="false" ht="12.75" hidden="false" customHeight="false" outlineLevel="0" collapsed="false">
      <c r="B22" s="119"/>
      <c r="C22" s="119" t="n">
        <f aca="false">+C11-C18-C20</f>
        <v>-15541</v>
      </c>
      <c r="D22" s="119"/>
      <c r="E22" s="119" t="n">
        <f aca="false">+E11-E18-E20</f>
        <v>18669</v>
      </c>
      <c r="F22" s="119"/>
      <c r="G22" s="119" t="n">
        <f aca="false">+G11-G18-G20</f>
        <v>-3531</v>
      </c>
      <c r="H22" s="119"/>
      <c r="I22" s="119" t="n">
        <f aca="false">+I11-I18-I20</f>
        <v>26180</v>
      </c>
      <c r="J22" s="119"/>
      <c r="K22" s="119" t="n">
        <f aca="false">+K11-K18-K20</f>
        <v>7460</v>
      </c>
      <c r="L22" s="119"/>
      <c r="M22" s="119" t="n">
        <f aca="false">+M11-M18-M20</f>
        <v>19523</v>
      </c>
      <c r="N22" s="119"/>
      <c r="O22" s="119" t="n">
        <f aca="false">+O11-O18-O20</f>
        <v>-129867</v>
      </c>
      <c r="P22" s="119"/>
      <c r="Q22" s="119" t="n">
        <f aca="false">+Q11-Q18-Q20</f>
        <v>-173594</v>
      </c>
      <c r="R22" s="119"/>
      <c r="S22" s="119" t="n">
        <f aca="false">+S11-S18-S20</f>
        <v>-100877</v>
      </c>
      <c r="T22" s="119"/>
      <c r="U22" s="119" t="n">
        <f aca="false">+U11-U18-U20</f>
        <v>-239153</v>
      </c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</row>
    <row r="23" customFormat="false" ht="12.75" hidden="false" customHeight="false" outlineLevel="0" collapsed="false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</row>
    <row r="24" customFormat="false" ht="12.75" hidden="false" customHeight="false" outlineLevel="0" collapsed="false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</row>
    <row r="25" customFormat="false" ht="12.75" hidden="false" customHeight="false" outlineLevel="0" collapsed="false"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</row>
    <row r="26" customFormat="false" ht="12.75" hidden="false" customHeight="false" outlineLevel="0" collapsed="false"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</row>
    <row r="27" customFormat="false" ht="12.75" hidden="false" customHeight="false" outlineLevel="0" collapsed="false"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</row>
    <row r="28" customFormat="false" ht="12.75" hidden="false" customHeight="false" outlineLevel="0" collapsed="false"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</row>
    <row r="29" customFormat="false" ht="12.75" hidden="false" customHeight="false" outlineLevel="0" collapsed="false"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</row>
    <row r="30" customFormat="false" ht="12.75" hidden="false" customHeight="false" outlineLevel="0" collapsed="false"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</row>
    <row r="31" customFormat="false" ht="12.75" hidden="false" customHeight="false" outlineLevel="0" collapsed="false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</row>
    <row r="32" customFormat="false" ht="12.75" hidden="false" customHeight="false" outlineLevel="0" collapsed="false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</row>
    <row r="33" customFormat="false" ht="12.75" hidden="false" customHeight="false" outlineLevel="0" collapsed="false"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</row>
    <row r="34" customFormat="false" ht="12.75" hidden="false" customHeight="false" outlineLevel="0" collapsed="false"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</row>
    <row r="35" customFormat="false" ht="12.75" hidden="false" customHeight="false" outlineLevel="0" collapsed="false"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</row>
    <row r="36" customFormat="false" ht="12.75" hidden="false" customHeight="false" outlineLevel="0" collapsed="false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</row>
    <row r="37" customFormat="false" ht="12.75" hidden="false" customHeight="false" outlineLevel="0" collapsed="false"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</row>
    <row r="38" customFormat="false" ht="12.75" hidden="false" customHeight="false" outlineLevel="0" collapsed="false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</row>
    <row r="39" customFormat="false" ht="12.75" hidden="false" customHeight="false" outlineLevel="0" collapsed="false"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</row>
    <row r="40" customFormat="false" ht="12.75" hidden="false" customHeight="false" outlineLevel="0" collapsed="false"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</row>
    <row r="41" customFormat="false" ht="12.75" hidden="false" customHeight="false" outlineLevel="0" collapsed="false"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</row>
    <row r="42" customFormat="false" ht="12.75" hidden="false" customHeight="false" outlineLevel="0" collapsed="false"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</row>
    <row r="43" customFormat="false" ht="12.75" hidden="false" customHeight="false" outlineLevel="0" collapsed="false"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</row>
    <row r="44" customFormat="false" ht="12.75" hidden="false" customHeight="false" outlineLevel="0" collapsed="false"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</row>
    <row r="45" customFormat="false" ht="12.75" hidden="false" customHeight="false" outlineLevel="0" collapsed="false"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</row>
    <row r="46" customFormat="false" ht="12.75" hidden="false" customHeight="false" outlineLevel="0" collapsed="false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</row>
    <row r="47" customFormat="false" ht="12.75" hidden="false" customHeight="false" outlineLevel="0" collapsed="false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</row>
    <row r="48" customFormat="false" ht="12.75" hidden="false" customHeight="false" outlineLevel="0" collapsed="false"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</row>
    <row r="49" customFormat="false" ht="12.75" hidden="false" customHeight="false" outlineLevel="0" collapsed="false"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2001-04-05T12:44:47Z</dcterms:created>
  <dc:creator>rgaskey</dc:creator>
  <dc:description/>
  <dc:language>en-US</dc:language>
  <cp:lastModifiedBy>gbarkow</cp:lastModifiedBy>
  <cp:lastPrinted>2001-08-16T12:08:25Z</cp:lastPrinted>
  <dcterms:modified xsi:type="dcterms:W3CDTF">2001-08-31T12:39:17Z</dcterms:modified>
  <cp:revision>0</cp:revision>
  <dc:subject/>
  <dc:title/>
</cp:coreProperties>
</file>