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umptions" sheetId="2" state="visible" r:id="rId4"/>
    <sheet name="Letter of Credit" sheetId="3" state="visible" r:id="rId5"/>
    <sheet name="Addt'l Equity" sheetId="4" state="visible" r:id="rId6"/>
    <sheet name="PaperCo Credit" sheetId="5" state="visible" r:id="rId7"/>
    <sheet name="Data" sheetId="6" state="visible" r:id="rId8"/>
    <sheet name="Sensitivity" sheetId="7" state="visible" r:id="rId9"/>
  </sheets>
  <definedNames>
    <definedName function="false" hidden="false" localSheetId="3" name="_xlnm.Print_Area" vbProcedure="false">'Addt''l Equity'!$A$3:$B$24</definedName>
    <definedName function="false" hidden="false" localSheetId="1" name="_xlnm.Print_Area" vbProcedure="false">Assumptions!$A$2:$D$26</definedName>
    <definedName function="false" hidden="false" localSheetId="0" name="_xlnm.Print_Area" vbProcedure="false">Cover!$A$1:$I$62</definedName>
    <definedName function="false" hidden="false" localSheetId="5" name="_xlnm.Print_Area" vbProcedure="false">Data!$B$1:$M$18</definedName>
    <definedName function="false" hidden="false" localSheetId="2" name="_xlnm.Print_Area" vbProcedure="false">'Letter of Credit'!$A$1:$J$12</definedName>
    <definedName function="false" hidden="false" localSheetId="4" name="_xlnm.Print_Area" vbProcedure="false">'PaperCo Credit'!$A$1:$K$264</definedName>
    <definedName function="false" hidden="false" localSheetId="6" name="_xlnm.Print_Area" vbProcedure="false">Sensitivity!$A$1:$J$18</definedName>
    <definedName function="false" hidden="false" name="multiplier" vbProcedure="false">Data!$D$18</definedName>
    <definedName function="false" hidden="false" name="term" vbProcedure="false">#REF!</definedName>
    <definedName function="true" hidden="false" name="EURO" vbProcedure="true"/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awest:
</t>
        </r>
        <r>
          <rPr>
            <sz val="8"/>
            <color rgb="FF000000"/>
            <rFont val="Tahoma"/>
            <family val="0"/>
          </rPr>
          <t xml:space="preserve">Historical RISI settlement (annual volatility) - NBSK 17.4%, Newsprint 8.9%, ONP 43.7%, OCC 56.5%, Linerboard 17% - these are currently priced monthly, volatility should increase as Enron moves pricing to minute by minute and liquidity increases
Lumber is priced minute by minute now and shows 28% annual volatility  (SP 2X4 contract)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8</xdr:rowOff>
              </xdr:from>
              <xdr:to>
                <xdr:col>8</xdr:col>
                <xdr:colOff>39</xdr:colOff>
                <xdr:row>30</xdr:row>
                <xdr:rowOff>31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<sst xmlns="http://schemas.openxmlformats.org/spreadsheetml/2006/main" count="125" uniqueCount="91">
  <si>
    <t xml:space="preserve">ENE Credit Support Valuation Summary</t>
  </si>
  <si>
    <t xml:space="preserve">Business</t>
  </si>
  <si>
    <t xml:space="preserve">Valuation Method</t>
  </si>
  <si>
    <t xml:space="preserve">PaperCo</t>
  </si>
  <si>
    <t xml:space="preserve">Size</t>
  </si>
  <si>
    <t xml:space="preserve">Value</t>
  </si>
  <si>
    <t xml:space="preserve">Letter of Credit </t>
  </si>
  <si>
    <t xml:space="preserve">Incremental Equity</t>
  </si>
  <si>
    <t xml:space="preserve">Expected Margin Call</t>
  </si>
  <si>
    <t xml:space="preserve">Credit Spreads (8/10/00)</t>
  </si>
  <si>
    <t xml:space="preserve">LC Fees per Chase</t>
  </si>
  <si>
    <t xml:space="preserve">BBB1 - Ind</t>
  </si>
  <si>
    <t xml:space="preserve">B3 - Ind</t>
  </si>
  <si>
    <t xml:space="preserve">Spread</t>
  </si>
  <si>
    <t xml:space="preserve">B+/BB-</t>
  </si>
  <si>
    <t xml:space="preserve">BB (Low)</t>
  </si>
  <si>
    <t xml:space="preserve">BB (High)</t>
  </si>
  <si>
    <t xml:space="preserve">BB (Mid)</t>
  </si>
  <si>
    <t xml:space="preserve">B</t>
  </si>
  <si>
    <t xml:space="preserve">3 MO</t>
  </si>
  <si>
    <t xml:space="preserve">6 MO</t>
  </si>
  <si>
    <t xml:space="preserve">1 YR</t>
  </si>
  <si>
    <t xml:space="preserve">2 YR</t>
  </si>
  <si>
    <t xml:space="preserve">5 YR</t>
  </si>
  <si>
    <t xml:space="preserve">10 YR</t>
  </si>
  <si>
    <t xml:space="preserve">B2 - Ind</t>
  </si>
  <si>
    <t xml:space="preserve">B1 - Ind</t>
  </si>
  <si>
    <t xml:space="preserve">Letter of Credit Valuation of ENE credit support</t>
  </si>
  <si>
    <t xml:space="preserve">($mm)</t>
  </si>
  <si>
    <t xml:space="preserve">disc rt</t>
  </si>
  <si>
    <t xml:space="preserve">PV</t>
  </si>
  <si>
    <t xml:space="preserve">PaperCo - Notional Volumes</t>
  </si>
  <si>
    <t xml:space="preserve">PV of LC Fees - B</t>
  </si>
  <si>
    <t xml:space="preserve">PV of LC Fees - BB</t>
  </si>
  <si>
    <t xml:space="preserve">PV of LC Fees - B+ / BB-</t>
  </si>
  <si>
    <t xml:space="preserve">PV of 5 Years of  Notional Volumes</t>
  </si>
  <si>
    <t xml:space="preserve">BBB1 - B3 Spreads</t>
  </si>
  <si>
    <t xml:space="preserve">BBB1 - B2 Spreads</t>
  </si>
  <si>
    <t xml:space="preserve">BBB1 - B1 Spreads</t>
  </si>
  <si>
    <t xml:space="preserve">Required Equity Valuation</t>
  </si>
  <si>
    <t xml:space="preserve">Addt'l equity required for trading</t>
  </si>
  <si>
    <t xml:space="preserve">Partner's cost of Equity</t>
  </si>
  <si>
    <t xml:space="preserve">Annual cost of equity</t>
  </si>
  <si>
    <t xml:space="preserve">Term (years)</t>
  </si>
  <si>
    <t xml:space="preserve">Discount Rate</t>
  </si>
  <si>
    <t xml:space="preserve">PF 2000 Debt</t>
  </si>
  <si>
    <t xml:space="preserve">PF 2000 Equity</t>
  </si>
  <si>
    <t xml:space="preserve">Total Capitalization</t>
  </si>
  <si>
    <t xml:space="preserve">Current Debt/Cap</t>
  </si>
  <si>
    <t xml:space="preserve">Target Debt/Cap</t>
  </si>
  <si>
    <t xml:space="preserve">Additional Equity to reach Target</t>
  </si>
  <si>
    <t xml:space="preserve">check</t>
  </si>
  <si>
    <t xml:space="preserve">PV Date</t>
  </si>
  <si>
    <t xml:space="preserve">Enron Credit</t>
  </si>
  <si>
    <t xml:space="preserve">PROJECTED FOR YEARS ENDING DECEMBER 31:</t>
  </si>
  <si>
    <t xml:space="preserve">Original Credit</t>
  </si>
  <si>
    <t xml:space="preserve">Notional Volumes from Core Business</t>
  </si>
  <si>
    <t xml:space="preserve">Avg. Term (months)</t>
  </si>
  <si>
    <t xml:space="preserve">Notional Physical Trading</t>
  </si>
  <si>
    <t xml:space="preserve"> </t>
  </si>
  <si>
    <t xml:space="preserve">Notional Financial Trading</t>
  </si>
  <si>
    <t xml:space="preserve">Notional Origination Volume</t>
  </si>
  <si>
    <t xml:space="preserve">Origination Margin</t>
  </si>
  <si>
    <t xml:space="preserve">Trading Margin</t>
  </si>
  <si>
    <t xml:space="preserve">Volatility</t>
  </si>
  <si>
    <t xml:space="preserve">Start month</t>
  </si>
  <si>
    <t xml:space="preserve">Value of Credit Enhancement:</t>
  </si>
  <si>
    <t xml:space="preserve">Physical Revenues</t>
  </si>
  <si>
    <t xml:space="preserve">Notional Swap Quantities</t>
  </si>
  <si>
    <t xml:space="preserve">Month</t>
  </si>
  <si>
    <t xml:space="preserve">ENE Discount Rate</t>
  </si>
  <si>
    <t xml:space="preserve">Risky Discount Rate</t>
  </si>
  <si>
    <t xml:space="preserve">Discount Rate Difference</t>
  </si>
  <si>
    <t xml:space="preserve">Expected Margin Amount</t>
  </si>
  <si>
    <t xml:space="preserve">PV of Monthly Expected Margin</t>
  </si>
  <si>
    <t xml:space="preserve">Expected Annual Margin Amounts</t>
  </si>
  <si>
    <t xml:space="preserve">…………</t>
  </si>
  <si>
    <t xml:space="preserve">Total</t>
  </si>
  <si>
    <t xml:space="preserve">PaperCo Volumes</t>
  </si>
  <si>
    <t xml:space="preserve">Size Adjusted Volumes</t>
  </si>
  <si>
    <t xml:space="preserve">PaperCo Volumes (from Model)</t>
  </si>
  <si>
    <t xml:space="preserve">Base Business Revenues</t>
  </si>
  <si>
    <t xml:space="preserve">Incremental Business Volumes</t>
  </si>
  <si>
    <t xml:space="preserve">Enron's financial trading volumes</t>
  </si>
  <si>
    <t xml:space="preserve">Enron physical trading volumes</t>
  </si>
  <si>
    <t xml:space="preserve">Multiplier to Adjust Size of Business</t>
  </si>
  <si>
    <t xml:space="preserve">Original Credit - Interest Rates</t>
  </si>
  <si>
    <t xml:space="preserve">B3 - IND</t>
  </si>
  <si>
    <t xml:space="preserve">B2 - IND</t>
  </si>
  <si>
    <t xml:space="preserve">B1 - IND</t>
  </si>
  <si>
    <t xml:space="preserve">Price Volatility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</si>
</sst>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  <numFmt numFmtId="169" formatCode="[$-409]#,##0_);\(#,##0\)"/>
    <numFmt numFmtId="170" formatCode="0.0%"/>
    <numFmt numFmtId="171" formatCode="_(\$* #,##0.00_);_(\$* \(#,##0.00\);_(\$* \-??_);_(@_)"/>
    <numFmt numFmtId="172" formatCode="_(\$* #,##0_);_(\$* \(#,##0\);_(\$* \-??_);_(@_)"/>
    <numFmt numFmtId="173" formatCode="\$#,##0.00_);[RED]&quot;($&quot;#,##0.00\)"/>
    <numFmt numFmtId="174" formatCode="_(* #,##0.0_);_(* \(#,##0.0\);_(* \-??_);_(@_)"/>
    <numFmt numFmtId="175" formatCode="#,##0"/>
    <numFmt numFmtId="176" formatCode="\$#,##0_);[RED]&quot;($&quot;#,##0\)"/>
    <numFmt numFmtId="177" formatCode="[$-409]m/d/yyyy"/>
    <numFmt numFmtId="178" formatCode="\$#,##0_);&quot;($&quot;#,##0\)"/>
    <numFmt numFmtId="179" formatCode="\$#,##0.0_);&quot;($&quot;#,##0.0\)"/>
    <numFmt numFmtId="180" formatCode="#,##0.0_);\(#,##0.0\)"/>
    <numFmt numFmtId="181" formatCode="[$-409]mmm\-yy"/>
    <numFmt numFmtId="182" formatCode="0.00"/>
    <numFmt numFmtId="183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color rgb="FFFFFF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i val="true"/>
      <sz val="10"/>
      <name val="Arial"/>
      <family val="2"/>
    </font>
    <font>
      <sz val="7"/>
      <name val="Arial"/>
      <family val="2"/>
    </font>
    <font>
      <u val="single"/>
      <sz val="10"/>
      <name val="Arial"/>
      <family val="2"/>
    </font>
    <font>
      <u val="single"/>
      <sz val="7"/>
      <name val="Arial"/>
      <family val="2"/>
    </font>
    <font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7"/>
      <name val="Arial"/>
      <family val="2"/>
    </font>
    <font>
      <b val="true"/>
      <sz val="7"/>
      <color rgb="FFFFFFFF"/>
      <name val="Arial"/>
      <family val="2"/>
    </font>
    <font>
      <b val="true"/>
      <sz val="7"/>
      <name val="Arial"/>
      <family val="0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7"/>
      <color rgb="FF0000FF"/>
      <name val="Arial"/>
      <family val="2"/>
    </font>
    <font>
      <b val="true"/>
      <sz val="10"/>
      <color rgb="FF3366FF"/>
      <name val="Arial"/>
      <family val="2"/>
    </font>
    <font>
      <b val="true"/>
      <sz val="7"/>
      <color rgb="FF3366FF"/>
      <name val="Arial"/>
      <family val="2"/>
    </font>
    <font>
      <sz val="7"/>
      <color rgb="FF0000FF"/>
      <name val="Arial"/>
      <family val="2"/>
    </font>
    <font>
      <b val="true"/>
      <sz val="7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80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9" fontId="2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9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40320</xdr:colOff>
      <xdr:row>14</xdr:row>
      <xdr:rowOff>0</xdr:rowOff>
    </xdr:from>
    <xdr:to>
      <xdr:col>8</xdr:col>
      <xdr:colOff>608760</xdr:colOff>
      <xdr:row>60</xdr:row>
      <xdr:rowOff>133200</xdr:rowOff>
    </xdr:to>
    <xdr:pic>
      <xdr:nvPicPr>
        <xdr:cNvPr id="0" name="Picture 11" descr=""/>
        <xdr:cNvPicPr/>
      </xdr:nvPicPr>
      <xdr:blipFill>
        <a:blip r:embed="rId1"/>
        <a:stretch/>
      </xdr:blipFill>
      <xdr:spPr>
        <a:xfrm>
          <a:off x="40320" y="2495520"/>
          <a:ext cx="6244200" cy="7581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4" min="4" style="0" width="10.56"/>
    <col collapsed="false" customWidth="true" hidden="false" outlineLevel="0" max="5" min="5" style="0" width="9.28"/>
  </cols>
  <sheetData>
    <row r="2" customFormat="false" ht="15.7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L2" s="2"/>
    </row>
    <row r="3" customFormat="false" ht="15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</row>
    <row r="5" customFormat="false" ht="15" hidden="false" customHeight="false" outlineLevel="0" collapsed="false">
      <c r="D5" s="4" t="s">
        <v>1</v>
      </c>
    </row>
    <row r="6" customFormat="false" ht="15" hidden="false" customHeight="false" outlineLevel="0" collapsed="false">
      <c r="A6" s="5" t="s">
        <v>2</v>
      </c>
      <c r="B6" s="5"/>
      <c r="C6" s="6" t="s">
        <v>3</v>
      </c>
      <c r="D6" s="6" t="s">
        <v>4</v>
      </c>
      <c r="E6" s="6" t="s">
        <v>5</v>
      </c>
    </row>
    <row r="7" customFormat="false" ht="14.25" hidden="false" customHeight="false" outlineLevel="0" collapsed="false">
      <c r="A7" s="7"/>
      <c r="B7" s="7"/>
      <c r="C7" s="8"/>
    </row>
    <row r="8" customFormat="false" ht="14.25" hidden="false" customHeight="false" outlineLevel="0" collapsed="false">
      <c r="A8" s="7" t="s">
        <v>6</v>
      </c>
      <c r="B8" s="7"/>
      <c r="C8" s="9" t="n">
        <f aca="false">'Letter of Credit'!J10/multiplier</f>
        <v>1895.02572407455</v>
      </c>
      <c r="D8" s="10" t="str">
        <f aca="false">ROUND(multiplier,1)&amp;"x's"</f>
        <v>2.4x's</v>
      </c>
      <c r="E8" s="11" t="n">
        <f aca="false">multiplier*C8</f>
        <v>4563.82974581721</v>
      </c>
    </row>
    <row r="9" customFormat="false" ht="14.25" hidden="false" customHeight="false" outlineLevel="0" collapsed="false">
      <c r="A9" s="7"/>
      <c r="B9" s="7"/>
      <c r="C9" s="7"/>
      <c r="E9" s="11"/>
    </row>
    <row r="10" customFormat="false" ht="14.25" hidden="false" customHeight="false" outlineLevel="0" collapsed="false">
      <c r="A10" s="7" t="s">
        <v>7</v>
      </c>
      <c r="B10" s="7"/>
      <c r="C10" s="9" t="n">
        <f aca="false">'Addt''l Equity'!B15</f>
        <v>1394.78420421043</v>
      </c>
      <c r="E10" s="11" t="n">
        <f aca="false">multiplier*C10</f>
        <v>3359.08772071165</v>
      </c>
    </row>
    <row r="11" customFormat="false" ht="12.75" hidden="false" customHeight="false" outlineLevel="0" collapsed="false">
      <c r="E11" s="11"/>
    </row>
    <row r="12" customFormat="false" ht="14.25" hidden="false" customHeight="false" outlineLevel="0" collapsed="false">
      <c r="A12" s="7" t="s">
        <v>8</v>
      </c>
      <c r="B12" s="7"/>
      <c r="C12" s="9" t="e">
        <f aca="false">'PaperCo Credit'!E29/multiplier</f>
        <v>#NAME?</v>
      </c>
      <c r="E12" s="11" t="e">
        <f aca="false">multiplier*C12</f>
        <v>#NAME?</v>
      </c>
    </row>
  </sheetData>
  <mergeCells count="1">
    <mergeCell ref="A2:I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&amp;L** Enron's Research Group will be available for questions regarding
the calculation of the Theoretical Margin valuation&amp;RPage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</cols>
  <sheetData>
    <row r="2" customFormat="false" ht="12.75" hidden="false" customHeight="false" outlineLevel="0" collapsed="false">
      <c r="A2" s="12" t="s">
        <v>9</v>
      </c>
      <c r="B2" s="12"/>
      <c r="C2" s="12"/>
      <c r="D2" s="12"/>
      <c r="F2" s="12" t="s">
        <v>10</v>
      </c>
      <c r="G2" s="12"/>
      <c r="H2" s="12"/>
      <c r="I2" s="12"/>
      <c r="J2" s="12"/>
    </row>
    <row r="4" customFormat="false" ht="12.75" hidden="false" customHeight="false" outlineLevel="0" collapsed="false">
      <c r="B4" s="13" t="s">
        <v>11</v>
      </c>
      <c r="C4" s="13" t="s">
        <v>12</v>
      </c>
      <c r="D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18</v>
      </c>
    </row>
    <row r="5" customFormat="false" ht="12.75" hidden="false" customHeight="false" outlineLevel="0" collapsed="false">
      <c r="A5" s="0" t="s">
        <v>19</v>
      </c>
      <c r="B5" s="14" t="n">
        <v>0.0713</v>
      </c>
      <c r="C5" s="14" t="n">
        <v>0.1189</v>
      </c>
      <c r="D5" s="15" t="n">
        <f aca="false">C5-B5</f>
        <v>0.0476</v>
      </c>
    </row>
    <row r="6" customFormat="false" ht="12.75" hidden="false" customHeight="false" outlineLevel="0" collapsed="false">
      <c r="A6" s="0" t="s">
        <v>20</v>
      </c>
      <c r="B6" s="14" t="n">
        <v>0.0723</v>
      </c>
      <c r="C6" s="14" t="n">
        <v>0.1183</v>
      </c>
      <c r="D6" s="15" t="n">
        <f aca="false">C6-B6</f>
        <v>0.046</v>
      </c>
    </row>
    <row r="7" customFormat="false" ht="12.75" hidden="false" customHeight="false" outlineLevel="0" collapsed="false">
      <c r="A7" s="0" t="s">
        <v>21</v>
      </c>
      <c r="B7" s="14" t="n">
        <v>0.0727</v>
      </c>
      <c r="C7" s="14" t="n">
        <v>0.1187</v>
      </c>
      <c r="D7" s="15" t="n">
        <f aca="false">C7-B7</f>
        <v>0.046</v>
      </c>
      <c r="F7" s="15" t="n">
        <v>0.03</v>
      </c>
      <c r="G7" s="15" t="n">
        <v>0.0175</v>
      </c>
      <c r="H7" s="15" t="n">
        <v>0.0225</v>
      </c>
      <c r="I7" s="15" t="n">
        <f aca="false">(G7+H7)/2</f>
        <v>0.02</v>
      </c>
      <c r="J7" s="16" t="n">
        <v>0.03</v>
      </c>
    </row>
    <row r="8" customFormat="false" ht="12.75" hidden="false" customHeight="false" outlineLevel="0" collapsed="false">
      <c r="A8" s="0" t="s">
        <v>22</v>
      </c>
      <c r="B8" s="14" t="n">
        <v>0.0734</v>
      </c>
      <c r="C8" s="14" t="n">
        <v>0.1187</v>
      </c>
      <c r="D8" s="15" t="n">
        <f aca="false">C8-B8</f>
        <v>0.0453</v>
      </c>
    </row>
    <row r="9" customFormat="false" ht="12.75" hidden="false" customHeight="false" outlineLevel="0" collapsed="false">
      <c r="A9" s="0" t="s">
        <v>23</v>
      </c>
      <c r="B9" s="14" t="n">
        <v>0.0756</v>
      </c>
      <c r="C9" s="14" t="n">
        <v>0.1211</v>
      </c>
      <c r="D9" s="15" t="n">
        <f aca="false">C9-B9</f>
        <v>0.0455</v>
      </c>
    </row>
    <row r="10" customFormat="false" ht="12.75" hidden="false" customHeight="false" outlineLevel="0" collapsed="false">
      <c r="A10" s="0" t="s">
        <v>24</v>
      </c>
      <c r="B10" s="14" t="n">
        <v>0.0768</v>
      </c>
      <c r="C10" s="14" t="n">
        <v>0.1217</v>
      </c>
      <c r="D10" s="15" t="n">
        <f aca="false">C10-B10</f>
        <v>0.0449</v>
      </c>
    </row>
    <row r="12" customFormat="false" ht="12.75" hidden="false" customHeight="false" outlineLevel="0" collapsed="false">
      <c r="B12" s="13" t="s">
        <v>11</v>
      </c>
      <c r="C12" s="13" t="s">
        <v>25</v>
      </c>
      <c r="D12" s="13" t="s">
        <v>13</v>
      </c>
    </row>
    <row r="13" customFormat="false" ht="12.75" hidden="false" customHeight="false" outlineLevel="0" collapsed="false">
      <c r="A13" s="0" t="s">
        <v>19</v>
      </c>
      <c r="B13" s="14" t="n">
        <v>0.0713</v>
      </c>
      <c r="C13" s="14" t="n">
        <v>0.106</v>
      </c>
      <c r="D13" s="15" t="n">
        <f aca="false">C13-B13</f>
        <v>0.0347</v>
      </c>
    </row>
    <row r="14" customFormat="false" ht="12.75" hidden="false" customHeight="false" outlineLevel="0" collapsed="false">
      <c r="A14" s="0" t="s">
        <v>20</v>
      </c>
      <c r="B14" s="14" t="n">
        <v>0.0723</v>
      </c>
      <c r="C14" s="14" t="n">
        <v>0.1053</v>
      </c>
      <c r="D14" s="15" t="n">
        <f aca="false">C14-B14</f>
        <v>0.033</v>
      </c>
    </row>
    <row r="15" customFormat="false" ht="12.75" hidden="false" customHeight="false" outlineLevel="0" collapsed="false">
      <c r="A15" s="0" t="s">
        <v>21</v>
      </c>
      <c r="B15" s="14" t="n">
        <v>0.0727</v>
      </c>
      <c r="C15" s="14" t="n">
        <v>0.1057</v>
      </c>
      <c r="D15" s="15" t="n">
        <f aca="false">C15-B15</f>
        <v>0.033</v>
      </c>
    </row>
    <row r="16" customFormat="false" ht="12.75" hidden="false" customHeight="false" outlineLevel="0" collapsed="false">
      <c r="A16" s="0" t="s">
        <v>22</v>
      </c>
      <c r="B16" s="14" t="n">
        <v>0.0734</v>
      </c>
      <c r="C16" s="14" t="n">
        <v>0.1058</v>
      </c>
      <c r="D16" s="15" t="n">
        <f aca="false">C16-B16</f>
        <v>0.0324</v>
      </c>
    </row>
    <row r="17" customFormat="false" ht="12.75" hidden="false" customHeight="false" outlineLevel="0" collapsed="false">
      <c r="A17" s="0" t="s">
        <v>23</v>
      </c>
      <c r="B17" s="14" t="n">
        <v>0.0756</v>
      </c>
      <c r="C17" s="14" t="n">
        <v>0.1074</v>
      </c>
      <c r="D17" s="15" t="n">
        <f aca="false">C17-B17</f>
        <v>0.0318</v>
      </c>
    </row>
    <row r="18" customFormat="false" ht="12.75" hidden="false" customHeight="false" outlineLevel="0" collapsed="false">
      <c r="A18" s="0" t="s">
        <v>24</v>
      </c>
      <c r="B18" s="14" t="n">
        <v>0.0768</v>
      </c>
      <c r="C18" s="14" t="n">
        <v>0.1092</v>
      </c>
      <c r="D18" s="15" t="n">
        <f aca="false">C18-B18</f>
        <v>0.0324</v>
      </c>
    </row>
    <row r="20" customFormat="false" ht="12.75" hidden="false" customHeight="false" outlineLevel="0" collapsed="false">
      <c r="B20" s="13" t="s">
        <v>11</v>
      </c>
      <c r="C20" s="13" t="s">
        <v>26</v>
      </c>
      <c r="D20" s="13" t="s">
        <v>13</v>
      </c>
    </row>
    <row r="21" customFormat="false" ht="12.75" hidden="false" customHeight="false" outlineLevel="0" collapsed="false">
      <c r="A21" s="0" t="s">
        <v>19</v>
      </c>
      <c r="B21" s="14" t="n">
        <v>0.0713</v>
      </c>
      <c r="C21" s="14" t="n">
        <v>0.0987</v>
      </c>
      <c r="D21" s="15" t="n">
        <f aca="false">C21-B21</f>
        <v>0.0274</v>
      </c>
    </row>
    <row r="22" customFormat="false" ht="12.75" hidden="false" customHeight="false" outlineLevel="0" collapsed="false">
      <c r="A22" s="0" t="s">
        <v>20</v>
      </c>
      <c r="B22" s="14" t="n">
        <v>0.0723</v>
      </c>
      <c r="C22" s="14" t="n">
        <v>0.098</v>
      </c>
      <c r="D22" s="15" t="n">
        <f aca="false">C22-B22</f>
        <v>0.0257</v>
      </c>
    </row>
    <row r="23" customFormat="false" ht="12.75" hidden="false" customHeight="false" outlineLevel="0" collapsed="false">
      <c r="A23" s="0" t="s">
        <v>21</v>
      </c>
      <c r="B23" s="14" t="n">
        <v>0.0727</v>
      </c>
      <c r="C23" s="14" t="n">
        <v>0.0985</v>
      </c>
      <c r="D23" s="15" t="n">
        <f aca="false">C23-B23</f>
        <v>0.0258</v>
      </c>
    </row>
    <row r="24" customFormat="false" ht="12.75" hidden="false" customHeight="false" outlineLevel="0" collapsed="false">
      <c r="A24" s="0" t="s">
        <v>22</v>
      </c>
      <c r="B24" s="14" t="n">
        <v>0.0734</v>
      </c>
      <c r="C24" s="14" t="n">
        <v>0.0986</v>
      </c>
      <c r="D24" s="15" t="n">
        <f aca="false">C24-B24</f>
        <v>0.0252</v>
      </c>
    </row>
    <row r="25" customFormat="false" ht="12.75" hidden="false" customHeight="false" outlineLevel="0" collapsed="false">
      <c r="A25" s="0" t="s">
        <v>23</v>
      </c>
      <c r="B25" s="14" t="n">
        <v>0.0756</v>
      </c>
      <c r="C25" s="14" t="n">
        <v>0.1008</v>
      </c>
      <c r="D25" s="15" t="n">
        <f aca="false">C25-B25</f>
        <v>0.0252</v>
      </c>
    </row>
    <row r="26" customFormat="false" ht="12.75" hidden="false" customHeight="false" outlineLevel="0" collapsed="false">
      <c r="A26" s="0" t="s">
        <v>24</v>
      </c>
      <c r="B26" s="14" t="n">
        <v>0.0768</v>
      </c>
      <c r="C26" s="14" t="n">
        <v>0.102</v>
      </c>
      <c r="D26" s="15" t="n">
        <f aca="false">C26-B26</f>
        <v>0.0252</v>
      </c>
    </row>
  </sheetData>
  <mergeCells count="2">
    <mergeCell ref="A2:D2"/>
    <mergeCell ref="F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4" min="3" style="0" width="9.7"/>
    <col collapsed="false" customWidth="true" hidden="false" outlineLevel="0" max="5" min="5" style="0" width="10.85"/>
    <col collapsed="false" customWidth="true" hidden="false" outlineLevel="0" max="8" min="8" style="0" width="11.28"/>
    <col collapsed="false" customWidth="true" hidden="false" outlineLevel="0" max="9" min="9" style="0" width="3.7"/>
    <col collapsed="false" customWidth="true" hidden="false" outlineLevel="0" max="10" min="10" style="0" width="10.28"/>
  </cols>
  <sheetData>
    <row r="2" customFormat="false" ht="15.75" hidden="false" customHeight="false" outlineLevel="0" collapsed="false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</row>
    <row r="4" customFormat="false" ht="12.75" hidden="false" customHeight="false" outlineLevel="0" collapsed="false">
      <c r="A4" s="17" t="s">
        <v>28</v>
      </c>
    </row>
    <row r="5" customFormat="false" ht="12.75" hidden="false" customHeight="false" outlineLevel="0" collapsed="false">
      <c r="A5" s="17"/>
    </row>
    <row r="6" customFormat="false" ht="12.75" hidden="false" customHeight="false" outlineLevel="0" collapsed="false">
      <c r="A6" s="17"/>
      <c r="C6" s="18" t="n">
        <v>2001</v>
      </c>
      <c r="D6" s="18" t="n">
        <v>2002</v>
      </c>
      <c r="E6" s="18" t="n">
        <v>2003</v>
      </c>
      <c r="F6" s="18" t="n">
        <v>2004</v>
      </c>
      <c r="G6" s="18" t="n">
        <v>2005</v>
      </c>
      <c r="H6" s="18" t="s">
        <v>29</v>
      </c>
      <c r="I6" s="18"/>
      <c r="J6" s="18" t="s">
        <v>30</v>
      </c>
    </row>
    <row r="7" customFormat="false" ht="12.75" hidden="false" customHeight="false" outlineLevel="0" collapsed="false">
      <c r="A7" s="0" t="s">
        <v>31</v>
      </c>
      <c r="C7" s="19" t="n">
        <f aca="false">'PaperCo Credit'!F8+'PaperCo Credit'!F11+'PaperCo Credit'!F14+'PaperCo Credit'!F17</f>
        <v>11112.0291607468</v>
      </c>
      <c r="D7" s="19" t="n">
        <f aca="false">'PaperCo Credit'!G8+'PaperCo Credit'!G11+'PaperCo Credit'!G14+'PaperCo Credit'!G17</f>
        <v>19799.7440751835</v>
      </c>
      <c r="E7" s="19" t="n">
        <f aca="false">'PaperCo Credit'!H8+'PaperCo Credit'!H11+'PaperCo Credit'!H14+'PaperCo Credit'!H17</f>
        <v>36043.7107431671</v>
      </c>
      <c r="F7" s="19" t="n">
        <f aca="false">'PaperCo Credit'!I8+'PaperCo Credit'!I11+'PaperCo Credit'!I14+'PaperCo Credit'!I17</f>
        <v>57710.6120457139</v>
      </c>
      <c r="G7" s="19" t="n">
        <f aca="false">'PaperCo Credit'!J8+'PaperCo Credit'!J11+'PaperCo Credit'!J14+'PaperCo Credit'!J17</f>
        <v>79096.8260171086</v>
      </c>
      <c r="H7" s="20" t="n">
        <v>0.08</v>
      </c>
      <c r="I7" s="20"/>
      <c r="J7" s="21" t="n">
        <f aca="false">NPV(H7,C7:G7)</f>
        <v>152127.658193907</v>
      </c>
    </row>
    <row r="8" customFormat="false" ht="12.75" hidden="false" customHeight="false" outlineLevel="0" collapsed="false">
      <c r="A8" s="0" t="s">
        <v>32</v>
      </c>
      <c r="C8" s="19" t="n">
        <f aca="false">C$7*Assumptions!$J$7</f>
        <v>333.360874822404</v>
      </c>
      <c r="D8" s="19" t="n">
        <f aca="false">D$7*Assumptions!$J$7</f>
        <v>593.992322255504</v>
      </c>
      <c r="E8" s="19" t="n">
        <f aca="false">E$7*Assumptions!$J$7</f>
        <v>1081.31132229501</v>
      </c>
      <c r="F8" s="19" t="n">
        <f aca="false">F$7*Assumptions!$J$7</f>
        <v>1731.31836137142</v>
      </c>
      <c r="G8" s="19" t="n">
        <f aca="false">G$7*Assumptions!$J$7</f>
        <v>2372.90478051326</v>
      </c>
      <c r="H8" s="20" t="n">
        <v>0.08</v>
      </c>
      <c r="I8" s="20"/>
      <c r="J8" s="22" t="n">
        <f aca="false">NPV(H8,C8:G8)</f>
        <v>4563.82974581721</v>
      </c>
    </row>
    <row r="9" customFormat="false" ht="12.75" hidden="false" customHeight="false" outlineLevel="0" collapsed="false">
      <c r="A9" s="0" t="s">
        <v>33</v>
      </c>
      <c r="C9" s="19" t="n">
        <f aca="false">C$7*Assumptions!$I$7</f>
        <v>222.240583214936</v>
      </c>
      <c r="D9" s="19" t="n">
        <f aca="false">D$7*Assumptions!$I$7</f>
        <v>395.994881503669</v>
      </c>
      <c r="E9" s="19" t="n">
        <f aca="false">E$7*Assumptions!$I$7</f>
        <v>720.874214863342</v>
      </c>
      <c r="F9" s="19" t="n">
        <f aca="false">F$7*Assumptions!$I$7</f>
        <v>1154.21224091428</v>
      </c>
      <c r="G9" s="19" t="n">
        <f aca="false">G$7*Assumptions!$I$7</f>
        <v>1581.93652034217</v>
      </c>
      <c r="H9" s="20" t="n">
        <v>0.08</v>
      </c>
      <c r="I9" s="20"/>
      <c r="J9" s="22" t="n">
        <f aca="false">NPV(H9,C9:G9)</f>
        <v>3042.55316387814</v>
      </c>
    </row>
    <row r="10" customFormat="false" ht="12.75" hidden="false" customHeight="false" outlineLevel="0" collapsed="false">
      <c r="A10" s="0" t="s">
        <v>34</v>
      </c>
      <c r="C10" s="19" t="n">
        <f aca="false">C$7*Assumptions!$F$7</f>
        <v>333.360874822404</v>
      </c>
      <c r="D10" s="19" t="n">
        <f aca="false">D$7*Assumptions!$F$7</f>
        <v>593.992322255504</v>
      </c>
      <c r="E10" s="19" t="n">
        <f aca="false">E$7*Assumptions!$F$7</f>
        <v>1081.31132229501</v>
      </c>
      <c r="F10" s="19" t="n">
        <f aca="false">F$7*Assumptions!$F$7</f>
        <v>1731.31836137142</v>
      </c>
      <c r="G10" s="19" t="n">
        <f aca="false">G$7*Assumptions!$F$7</f>
        <v>2372.90478051326</v>
      </c>
      <c r="H10" s="20" t="n">
        <v>0.08</v>
      </c>
      <c r="I10" s="20"/>
      <c r="J10" s="22" t="n">
        <f aca="false">NPV(H10,C10:G10)</f>
        <v>4563.82974581721</v>
      </c>
    </row>
    <row r="11" customFormat="false" ht="12.75" hidden="false" customHeight="false" outlineLevel="0" collapsed="false">
      <c r="C11" s="19"/>
      <c r="D11" s="19"/>
      <c r="E11" s="19"/>
      <c r="F11" s="19"/>
      <c r="G11" s="19"/>
      <c r="H11" s="20"/>
      <c r="I11" s="20"/>
      <c r="J11" s="21"/>
    </row>
    <row r="12" customFormat="false" ht="12.75" hidden="false" customHeight="false" outlineLevel="0" collapsed="false">
      <c r="C12" s="21"/>
      <c r="H12" s="11"/>
      <c r="I12" s="23"/>
      <c r="J12" s="24"/>
    </row>
    <row r="13" customFormat="false" ht="12.75" hidden="true" customHeight="false" outlineLevel="0" collapsed="false">
      <c r="A13" s="17"/>
    </row>
    <row r="14" customFormat="false" ht="12.75" hidden="true" customHeight="false" outlineLevel="0" collapsed="false">
      <c r="A14" s="0" t="s">
        <v>35</v>
      </c>
      <c r="C14" s="11" t="e">
        <f aca="false">#REF!</f>
        <v>#REF!</v>
      </c>
      <c r="D14" s="11" t="n">
        <f aca="false">J7</f>
        <v>152127.658193907</v>
      </c>
      <c r="E14" s="11" t="e">
        <f aca="false">C14+D14</f>
        <v>#REF!</v>
      </c>
    </row>
    <row r="15" customFormat="false" ht="12.75" hidden="true" customHeight="false" outlineLevel="0" collapsed="false"/>
    <row r="16" customFormat="false" ht="12.75" hidden="true" customHeight="false" outlineLevel="0" collapsed="false">
      <c r="A16" s="25" t="s">
        <v>36</v>
      </c>
    </row>
    <row r="17" customFormat="false" ht="12.75" hidden="true" customHeight="false" outlineLevel="0" collapsed="false">
      <c r="A17" s="26" t="str">
        <f aca="false">Assumptions!A5</f>
        <v>3 MO</v>
      </c>
      <c r="C17" s="27" t="e">
        <f aca="false">C$14*Assumptions!$D5</f>
        <v>#REF!</v>
      </c>
      <c r="D17" s="27" t="n">
        <f aca="false">D$14*Assumptions!$D5</f>
        <v>7241.27653002998</v>
      </c>
      <c r="E17" s="27" t="e">
        <f aca="false">C17+D17</f>
        <v>#REF!</v>
      </c>
    </row>
    <row r="18" customFormat="false" ht="12.75" hidden="true" customHeight="false" outlineLevel="0" collapsed="false">
      <c r="A18" s="26" t="str">
        <f aca="false">Assumptions!A6</f>
        <v>6 MO</v>
      </c>
      <c r="C18" s="27" t="e">
        <f aca="false">C$14*Assumptions!D6</f>
        <v>#REF!</v>
      </c>
      <c r="D18" s="27" t="n">
        <f aca="false">D$14*Assumptions!$D6</f>
        <v>6997.87227691973</v>
      </c>
      <c r="E18" s="27" t="e">
        <f aca="false">C18+D18</f>
        <v>#REF!</v>
      </c>
    </row>
    <row r="19" customFormat="false" ht="12.75" hidden="true" customHeight="false" outlineLevel="0" collapsed="false">
      <c r="A19" s="26" t="str">
        <f aca="false">Assumptions!A7</f>
        <v>1 YR</v>
      </c>
      <c r="C19" s="27" t="e">
        <f aca="false">C$14*Assumptions!D7</f>
        <v>#REF!</v>
      </c>
      <c r="D19" s="27" t="n">
        <f aca="false">D$14*Assumptions!$D7</f>
        <v>6997.87227691973</v>
      </c>
      <c r="E19" s="27" t="e">
        <f aca="false">C19+D19</f>
        <v>#REF!</v>
      </c>
    </row>
    <row r="20" customFormat="false" ht="12.75" hidden="true" customHeight="false" outlineLevel="0" collapsed="false">
      <c r="A20" s="26" t="str">
        <f aca="false">Assumptions!A8</f>
        <v>2 YR</v>
      </c>
      <c r="C20" s="27" t="e">
        <f aca="false">C$14*Assumptions!D8</f>
        <v>#REF!</v>
      </c>
      <c r="D20" s="27" t="n">
        <f aca="false">D$14*Assumptions!$D8</f>
        <v>6891.38291618399</v>
      </c>
      <c r="E20" s="27" t="e">
        <f aca="false">C20+D20</f>
        <v>#REF!</v>
      </c>
    </row>
    <row r="21" customFormat="false" ht="12.75" hidden="true" customHeight="false" outlineLevel="0" collapsed="false">
      <c r="A21" s="28" t="str">
        <f aca="false">Assumptions!A9</f>
        <v>5 YR</v>
      </c>
      <c r="B21" s="29"/>
      <c r="C21" s="30" t="e">
        <f aca="false">C$14*Assumptions!D9</f>
        <v>#REF!</v>
      </c>
      <c r="D21" s="30" t="n">
        <f aca="false">D$14*Assumptions!$D9</f>
        <v>6921.80844782277</v>
      </c>
      <c r="E21" s="30" t="e">
        <f aca="false">C21+D21</f>
        <v>#REF!</v>
      </c>
    </row>
    <row r="22" customFormat="false" ht="12.75" hidden="true" customHeight="false" outlineLevel="0" collapsed="false">
      <c r="A22" s="26" t="str">
        <f aca="false">Assumptions!A10</f>
        <v>10 YR</v>
      </c>
      <c r="C22" s="27" t="e">
        <f aca="false">C$14*Assumptions!D10</f>
        <v>#REF!</v>
      </c>
      <c r="D22" s="27" t="n">
        <f aca="false">D$14*Assumptions!$D10</f>
        <v>6830.53185290643</v>
      </c>
      <c r="E22" s="27" t="e">
        <f aca="false">C22+D22</f>
        <v>#REF!</v>
      </c>
    </row>
    <row r="23" customFormat="false" ht="12.75" hidden="true" customHeight="false" outlineLevel="0" collapsed="false"/>
    <row r="24" customFormat="false" ht="12.75" hidden="true" customHeight="false" outlineLevel="0" collapsed="false">
      <c r="A24" s="25" t="s">
        <v>37</v>
      </c>
    </row>
    <row r="25" customFormat="false" ht="12.75" hidden="true" customHeight="false" outlineLevel="0" collapsed="false">
      <c r="A25" s="26" t="str">
        <f aca="false">Assumptions!A13</f>
        <v>3 MO</v>
      </c>
      <c r="C25" s="27" t="e">
        <f aca="false">C$14*Assumptions!$D13</f>
        <v>#REF!</v>
      </c>
      <c r="D25" s="27" t="n">
        <f aca="false">D$14*Assumptions!$D13</f>
        <v>5278.82973932857</v>
      </c>
      <c r="E25" s="27" t="e">
        <f aca="false">C25+D25</f>
        <v>#REF!</v>
      </c>
    </row>
    <row r="26" customFormat="false" ht="12.75" hidden="true" customHeight="false" outlineLevel="0" collapsed="false">
      <c r="A26" s="26" t="str">
        <f aca="false">Assumptions!A14</f>
        <v>6 MO</v>
      </c>
      <c r="C26" s="27" t="e">
        <f aca="false">C$14*Assumptions!D14</f>
        <v>#REF!</v>
      </c>
      <c r="D26" s="27" t="n">
        <f aca="false">D$14*Assumptions!$D14</f>
        <v>5020.21272039893</v>
      </c>
      <c r="E26" s="27" t="e">
        <f aca="false">C26+D26</f>
        <v>#REF!</v>
      </c>
    </row>
    <row r="27" customFormat="false" ht="12.75" hidden="true" customHeight="false" outlineLevel="0" collapsed="false">
      <c r="A27" s="26" t="str">
        <f aca="false">Assumptions!A15</f>
        <v>1 YR</v>
      </c>
      <c r="C27" s="27" t="e">
        <f aca="false">C$14*Assumptions!D15</f>
        <v>#REF!</v>
      </c>
      <c r="D27" s="27" t="n">
        <f aca="false">D$14*Assumptions!$D15</f>
        <v>5020.21272039893</v>
      </c>
      <c r="E27" s="27" t="e">
        <f aca="false">C27+D27</f>
        <v>#REF!</v>
      </c>
    </row>
    <row r="28" customFormat="false" ht="12.75" hidden="true" customHeight="false" outlineLevel="0" collapsed="false">
      <c r="A28" s="26" t="str">
        <f aca="false">Assumptions!A16</f>
        <v>2 YR</v>
      </c>
      <c r="C28" s="27" t="e">
        <f aca="false">C$14*Assumptions!D16</f>
        <v>#REF!</v>
      </c>
      <c r="D28" s="27" t="n">
        <f aca="false">D$14*Assumptions!$D16</f>
        <v>4928.93612548259</v>
      </c>
      <c r="E28" s="27" t="e">
        <f aca="false">C28+D28</f>
        <v>#REF!</v>
      </c>
    </row>
    <row r="29" customFormat="false" ht="12.75" hidden="true" customHeight="false" outlineLevel="0" collapsed="false">
      <c r="A29" s="28" t="str">
        <f aca="false">Assumptions!A17</f>
        <v>5 YR</v>
      </c>
      <c r="B29" s="29"/>
      <c r="C29" s="30" t="e">
        <f aca="false">C$14*Assumptions!D17</f>
        <v>#REF!</v>
      </c>
      <c r="D29" s="30" t="n">
        <f aca="false">D$14*Assumptions!$D17</f>
        <v>4837.65953056624</v>
      </c>
      <c r="E29" s="30" t="e">
        <f aca="false">C29+D29</f>
        <v>#REF!</v>
      </c>
    </row>
    <row r="30" customFormat="false" ht="12.75" hidden="true" customHeight="false" outlineLevel="0" collapsed="false">
      <c r="A30" s="26" t="str">
        <f aca="false">Assumptions!A18</f>
        <v>10 YR</v>
      </c>
      <c r="C30" s="27" t="e">
        <f aca="false">C$14*Assumptions!D18</f>
        <v>#REF!</v>
      </c>
      <c r="D30" s="27" t="n">
        <f aca="false">D$14*Assumptions!$D18</f>
        <v>4928.93612548259</v>
      </c>
      <c r="E30" s="27" t="e">
        <f aca="false">C30+D30</f>
        <v>#REF!</v>
      </c>
    </row>
    <row r="31" customFormat="false" ht="12.75" hidden="true" customHeight="false" outlineLevel="0" collapsed="false"/>
    <row r="32" customFormat="false" ht="12.75" hidden="true" customHeight="false" outlineLevel="0" collapsed="false">
      <c r="A32" s="25" t="s">
        <v>38</v>
      </c>
    </row>
    <row r="33" customFormat="false" ht="12.75" hidden="true" customHeight="false" outlineLevel="0" collapsed="false">
      <c r="A33" s="26" t="str">
        <f aca="false">Assumptions!A21</f>
        <v>3 MO</v>
      </c>
      <c r="C33" s="27" t="e">
        <f aca="false">C$14*Assumptions!$D21</f>
        <v>#REF!</v>
      </c>
      <c r="D33" s="27" t="n">
        <f aca="false">D$14*Assumptions!$D21</f>
        <v>4168.29783451305</v>
      </c>
      <c r="E33" s="27" t="e">
        <f aca="false">C33+D33</f>
        <v>#REF!</v>
      </c>
    </row>
    <row r="34" customFormat="false" ht="12.75" hidden="true" customHeight="false" outlineLevel="0" collapsed="false">
      <c r="A34" s="26" t="str">
        <f aca="false">Assumptions!A22</f>
        <v>6 MO</v>
      </c>
      <c r="C34" s="27" t="e">
        <f aca="false">C$14*Assumptions!D22</f>
        <v>#REF!</v>
      </c>
      <c r="D34" s="27" t="n">
        <f aca="false">D$14*Assumptions!$D22</f>
        <v>3909.68081558341</v>
      </c>
      <c r="E34" s="27" t="e">
        <f aca="false">C34+D34</f>
        <v>#REF!</v>
      </c>
    </row>
    <row r="35" customFormat="false" ht="12.75" hidden="true" customHeight="false" outlineLevel="0" collapsed="false">
      <c r="A35" s="26" t="str">
        <f aca="false">Assumptions!A23</f>
        <v>1 YR</v>
      </c>
      <c r="C35" s="27" t="e">
        <f aca="false">C$14*Assumptions!D23</f>
        <v>#REF!</v>
      </c>
      <c r="D35" s="27" t="n">
        <f aca="false">D$14*Assumptions!$D23</f>
        <v>3924.8935814028</v>
      </c>
      <c r="E35" s="27" t="e">
        <f aca="false">C35+D35</f>
        <v>#REF!</v>
      </c>
    </row>
    <row r="36" customFormat="false" ht="12.75" hidden="true" customHeight="false" outlineLevel="0" collapsed="false">
      <c r="A36" s="26" t="str">
        <f aca="false">Assumptions!A24</f>
        <v>2 YR</v>
      </c>
      <c r="C36" s="27" t="e">
        <f aca="false">C$14*Assumptions!D24</f>
        <v>#REF!</v>
      </c>
      <c r="D36" s="27" t="n">
        <f aca="false">D$14*Assumptions!$D24</f>
        <v>3833.61698648646</v>
      </c>
      <c r="E36" s="27" t="e">
        <f aca="false">C36+D36</f>
        <v>#REF!</v>
      </c>
    </row>
    <row r="37" customFormat="false" ht="12.75" hidden="true" customHeight="false" outlineLevel="0" collapsed="false">
      <c r="A37" s="28" t="str">
        <f aca="false">Assumptions!A25</f>
        <v>5 YR</v>
      </c>
      <c r="B37" s="29"/>
      <c r="C37" s="30" t="e">
        <f aca="false">C$14*Assumptions!D25</f>
        <v>#REF!</v>
      </c>
      <c r="D37" s="30" t="n">
        <f aca="false">D$14*Assumptions!$D25</f>
        <v>3833.61698648646</v>
      </c>
      <c r="E37" s="30" t="e">
        <f aca="false">C37+D37</f>
        <v>#REF!</v>
      </c>
    </row>
    <row r="38" customFormat="false" ht="12.75" hidden="true" customHeight="false" outlineLevel="0" collapsed="false">
      <c r="A38" s="26" t="str">
        <f aca="false">Assumptions!A26</f>
        <v>10 YR</v>
      </c>
      <c r="C38" s="27" t="e">
        <f aca="false">C$14*Assumptions!D26</f>
        <v>#REF!</v>
      </c>
      <c r="D38" s="27" t="n">
        <f aca="false">D$14*Assumptions!$D26</f>
        <v>3833.61698648646</v>
      </c>
      <c r="E38" s="27" t="e">
        <f aca="false">C38+D38</f>
        <v>#REF!</v>
      </c>
    </row>
  </sheetData>
  <mergeCells count="1">
    <mergeCell ref="A2:J2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12.7"/>
  </cols>
  <sheetData>
    <row r="3" customFormat="false" ht="15.75" hidden="false" customHeight="false" outlineLevel="0" collapsed="false">
      <c r="A3" s="1" t="s">
        <v>39</v>
      </c>
      <c r="B3" s="1"/>
    </row>
    <row r="5" customFormat="false" ht="12.75" hidden="false" customHeight="false" outlineLevel="0" collapsed="false">
      <c r="A5" s="31" t="s">
        <v>28</v>
      </c>
      <c r="B5" s="32" t="s">
        <v>3</v>
      </c>
    </row>
    <row r="7" customFormat="false" ht="12.75" hidden="false" customHeight="false" outlineLevel="0" collapsed="false">
      <c r="A7" s="0" t="s">
        <v>40</v>
      </c>
      <c r="B7" s="33" t="n">
        <f aca="false">B24</f>
        <v>805.4</v>
      </c>
    </row>
    <row r="8" customFormat="false" ht="12.75" hidden="false" customHeight="false" outlineLevel="0" collapsed="false">
      <c r="B8" s="13"/>
    </row>
    <row r="9" customFormat="false" ht="12.75" hidden="false" customHeight="false" outlineLevel="0" collapsed="false">
      <c r="A9" s="0" t="s">
        <v>41</v>
      </c>
      <c r="B9" s="34" t="n">
        <v>0.4</v>
      </c>
    </row>
    <row r="10" customFormat="false" ht="12.75" hidden="false" customHeight="false" outlineLevel="0" collapsed="false">
      <c r="A10" s="0" t="s">
        <v>42</v>
      </c>
      <c r="B10" s="33" t="n">
        <f aca="false">B9*B7</f>
        <v>322.16</v>
      </c>
    </row>
    <row r="11" customFormat="false" ht="12.75" hidden="false" customHeight="false" outlineLevel="0" collapsed="false">
      <c r="B11" s="33"/>
    </row>
    <row r="12" customFormat="false" ht="12.75" hidden="false" customHeight="false" outlineLevel="0" collapsed="false">
      <c r="A12" s="0" t="s">
        <v>43</v>
      </c>
      <c r="B12" s="13" t="n">
        <v>5</v>
      </c>
    </row>
    <row r="13" customFormat="false" ht="12.75" hidden="false" customHeight="false" outlineLevel="0" collapsed="false">
      <c r="A13" s="0" t="s">
        <v>44</v>
      </c>
      <c r="B13" s="35" t="n">
        <v>0.05</v>
      </c>
    </row>
    <row r="14" customFormat="false" ht="12.75" hidden="false" customHeight="false" outlineLevel="0" collapsed="false">
      <c r="B14" s="13"/>
    </row>
    <row r="15" customFormat="false" ht="12.75" hidden="false" customHeight="false" outlineLevel="0" collapsed="false">
      <c r="A15" s="36" t="s">
        <v>30</v>
      </c>
      <c r="B15" s="37" t="n">
        <f aca="false">PV(B13,B12,-B10,0)</f>
        <v>1394.78420421043</v>
      </c>
    </row>
    <row r="17" customFormat="false" ht="12.75" hidden="false" customHeight="false" outlineLevel="0" collapsed="false">
      <c r="A17" s="0" t="s">
        <v>45</v>
      </c>
      <c r="B17" s="13" t="n">
        <v>465</v>
      </c>
    </row>
    <row r="18" customFormat="false" ht="12.75" hidden="false" customHeight="false" outlineLevel="0" collapsed="false">
      <c r="A18" s="0" t="s">
        <v>46</v>
      </c>
      <c r="B18" s="13" t="n">
        <v>589.6</v>
      </c>
    </row>
    <row r="19" customFormat="false" ht="12.75" hidden="false" customHeight="false" outlineLevel="0" collapsed="false">
      <c r="A19" s="0" t="s">
        <v>47</v>
      </c>
      <c r="B19" s="13" t="n">
        <f aca="false">B18+B17</f>
        <v>1054.6</v>
      </c>
    </row>
    <row r="20" customFormat="false" ht="12.75" hidden="false" customHeight="false" outlineLevel="0" collapsed="false">
      <c r="B20" s="13"/>
    </row>
    <row r="21" customFormat="false" ht="12.75" hidden="false" customHeight="false" outlineLevel="0" collapsed="false">
      <c r="A21" s="0" t="s">
        <v>48</v>
      </c>
      <c r="B21" s="35" t="n">
        <f aca="false">B17/B19</f>
        <v>0.440925469372274</v>
      </c>
    </row>
    <row r="22" customFormat="false" ht="12.75" hidden="false" customHeight="false" outlineLevel="0" collapsed="false">
      <c r="A22" s="0" t="s">
        <v>49</v>
      </c>
      <c r="B22" s="38" t="n">
        <v>0.25</v>
      </c>
    </row>
    <row r="23" customFormat="false" ht="12.75" hidden="false" customHeight="false" outlineLevel="0" collapsed="false">
      <c r="B23" s="13"/>
    </row>
    <row r="24" customFormat="false" ht="12.75" hidden="false" customHeight="false" outlineLevel="0" collapsed="false">
      <c r="A24" s="0" t="s">
        <v>50</v>
      </c>
      <c r="B24" s="13" t="n">
        <f aca="false">(B17/B22)-B18-B17</f>
        <v>805.4</v>
      </c>
      <c r="D24" s="39" t="n">
        <f aca="false">B17/(B24+B18+B17)</f>
        <v>0.25</v>
      </c>
      <c r="E24" s="0" t="s">
        <v>51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I276"/>
  <sheetViews>
    <sheetView showFormulas="false" showGridLines="fals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E276" activeCellId="0" sqref="E276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3.28"/>
    <col collapsed="false" customWidth="true" hidden="false" outlineLevel="0" max="2" min="2" style="0" width="17.28"/>
    <col collapsed="false" customWidth="true" hidden="false" outlineLevel="0" max="3" min="3" style="13" width="9.41"/>
    <col collapsed="false" customWidth="true" hidden="false" outlineLevel="0" max="4" min="4" style="13" width="9.28"/>
    <col collapsed="false" customWidth="true" hidden="false" outlineLevel="0" max="5" min="5" style="0" width="11.13"/>
    <col collapsed="false" customWidth="true" hidden="false" outlineLevel="0" max="6" min="6" style="13" width="10.41"/>
    <col collapsed="false" customWidth="true" hidden="false" outlineLevel="0" max="7" min="7" style="13" width="10.71"/>
    <col collapsed="false" customWidth="true" hidden="false" outlineLevel="0" max="16" min="8" style="0" width="8.14"/>
    <col collapsed="false" customWidth="true" hidden="false" outlineLevel="0" max="17" min="17" style="0" width="4.28"/>
    <col collapsed="false" customWidth="true" hidden="false" outlineLevel="0" max="22" min="18" style="0" width="4.85"/>
    <col collapsed="false" customWidth="true" hidden="false" outlineLevel="0" max="23" min="23" style="0" width="2.13"/>
    <col collapsed="false" customWidth="true" hidden="false" outlineLevel="0" max="25" min="24" style="0" width="5.13"/>
    <col collapsed="false" customWidth="true" hidden="false" outlineLevel="0" max="28" min="26" style="0" width="6.7"/>
  </cols>
  <sheetData>
    <row r="1" customFormat="false" ht="12.75" hidden="false" customHeight="false" outlineLevel="0" collapsed="false">
      <c r="B1" s="40"/>
      <c r="C1" s="40"/>
      <c r="D1" s="41"/>
      <c r="E1" s="40"/>
      <c r="F1" s="40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customFormat="false" ht="13.5" hidden="false" customHeight="false" outlineLevel="0" collapsed="false">
      <c r="B2" s="42" t="str">
        <f aca="false">"Credit Enhancement -  PaperCo. ("&amp;ROUND(multiplier,1)&amp;"x's)  ($mm)"</f>
        <v>Credit Enhancement -  PaperCo. (2.4x's)  ($mm)</v>
      </c>
      <c r="C2" s="43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customFormat="false" ht="13.5" hidden="false" customHeight="false" outlineLevel="0" collapsed="false">
      <c r="B3" s="45"/>
      <c r="C3" s="46"/>
      <c r="D3" s="46"/>
      <c r="E3" s="47"/>
      <c r="F3" s="48"/>
      <c r="G3" s="4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customFormat="false" ht="12.75" hidden="false" customHeight="false" outlineLevel="0" collapsed="false">
      <c r="B4" s="45" t="s">
        <v>52</v>
      </c>
      <c r="C4" s="49" t="n">
        <v>36770</v>
      </c>
      <c r="D4" s="46"/>
      <c r="E4" s="47"/>
      <c r="F4" s="48"/>
      <c r="G4" s="48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customFormat="false" ht="12.75" hidden="false" customHeight="false" outlineLevel="0" collapsed="false">
      <c r="B5" s="45" t="s">
        <v>53</v>
      </c>
      <c r="C5" s="50" t="n">
        <v>0.0756</v>
      </c>
      <c r="D5" s="46"/>
      <c r="E5" s="47"/>
      <c r="F5" s="51"/>
      <c r="G5" s="45"/>
      <c r="H5" s="52" t="s">
        <v>54</v>
      </c>
      <c r="I5" s="53"/>
      <c r="J5" s="53"/>
      <c r="L5" s="54"/>
      <c r="M5" s="54"/>
      <c r="N5" s="54"/>
      <c r="O5" s="54"/>
      <c r="P5" s="55"/>
      <c r="Q5" s="55"/>
    </row>
    <row r="6" customFormat="false" ht="12.75" hidden="false" customHeight="false" outlineLevel="0" collapsed="false">
      <c r="B6" s="45" t="s">
        <v>55</v>
      </c>
      <c r="C6" s="50" t="n">
        <v>0.1211</v>
      </c>
      <c r="D6" s="46"/>
      <c r="E6" s="47"/>
      <c r="F6" s="56" t="n">
        <v>2001</v>
      </c>
      <c r="G6" s="57" t="n">
        <v>2002</v>
      </c>
      <c r="H6" s="57" t="n">
        <v>2003</v>
      </c>
      <c r="I6" s="57" t="n">
        <v>2004</v>
      </c>
      <c r="J6" s="57" t="n">
        <v>2005</v>
      </c>
      <c r="L6" s="58" t="n">
        <v>2002</v>
      </c>
      <c r="M6" s="58" t="n">
        <v>2003</v>
      </c>
      <c r="N6" s="58" t="n">
        <v>2004</v>
      </c>
      <c r="O6" s="58" t="n">
        <v>2005</v>
      </c>
      <c r="P6" s="59"/>
      <c r="Q6" s="59"/>
    </row>
    <row r="7" customFormat="false" ht="12.75" hidden="false" customHeight="false" outlineLevel="0" collapsed="false">
      <c r="B7" s="45"/>
      <c r="C7" s="46"/>
      <c r="D7" s="46"/>
      <c r="E7" s="47"/>
      <c r="F7" s="45"/>
      <c r="G7" s="45"/>
      <c r="H7" s="45"/>
      <c r="I7" s="45"/>
      <c r="J7" s="45"/>
      <c r="L7" s="47"/>
      <c r="M7" s="47"/>
      <c r="N7" s="47"/>
      <c r="O7" s="47"/>
      <c r="P7" s="47"/>
      <c r="Q7" s="47"/>
    </row>
    <row r="8" customFormat="false" ht="12.75" hidden="false" customHeight="false" outlineLevel="0" collapsed="false">
      <c r="B8" s="45" t="s">
        <v>56</v>
      </c>
      <c r="C8" s="46"/>
      <c r="D8" s="46"/>
      <c r="E8" s="47"/>
      <c r="F8" s="60" t="n">
        <f aca="false">Data!C8</f>
        <v>2261.04405322854</v>
      </c>
      <c r="G8" s="60" t="n">
        <f aca="false">Data!D8</f>
        <v>2195.39032452374</v>
      </c>
      <c r="H8" s="60" t="n">
        <f aca="false">Data!E8</f>
        <v>2153.21418560313</v>
      </c>
      <c r="I8" s="60" t="n">
        <f aca="false">Data!F8</f>
        <v>2136.99391142221</v>
      </c>
      <c r="J8" s="60" t="n">
        <f aca="false">Data!G8</f>
        <v>2130.10567661965</v>
      </c>
      <c r="L8" s="47"/>
      <c r="M8" s="47"/>
      <c r="N8" s="47"/>
      <c r="O8" s="47"/>
      <c r="P8" s="47"/>
      <c r="Q8" s="47"/>
    </row>
    <row r="9" customFormat="false" ht="12.75" hidden="false" customHeight="false" outlineLevel="0" collapsed="false">
      <c r="B9" s="45" t="s">
        <v>57</v>
      </c>
      <c r="C9" s="46"/>
      <c r="D9" s="46"/>
      <c r="E9" s="47"/>
      <c r="F9" s="61" t="n">
        <v>12</v>
      </c>
      <c r="G9" s="62" t="n">
        <f aca="false">F9</f>
        <v>12</v>
      </c>
      <c r="H9" s="62" t="n">
        <f aca="false">G9</f>
        <v>12</v>
      </c>
      <c r="I9" s="62" t="n">
        <f aca="false">H9</f>
        <v>12</v>
      </c>
      <c r="J9" s="62" t="n">
        <f aca="false">I9</f>
        <v>12</v>
      </c>
      <c r="L9" s="47"/>
      <c r="M9" s="47"/>
      <c r="N9" s="47"/>
      <c r="O9" s="47"/>
      <c r="P9" s="47"/>
      <c r="Q9" s="47"/>
    </row>
    <row r="10" customFormat="false" ht="12.75" hidden="false" customHeight="false" outlineLevel="0" collapsed="false">
      <c r="B10" s="45"/>
      <c r="C10" s="46"/>
      <c r="D10" s="46"/>
      <c r="E10" s="47"/>
      <c r="F10" s="45"/>
      <c r="G10" s="45"/>
      <c r="H10" s="45"/>
      <c r="I10" s="45"/>
      <c r="J10" s="45"/>
      <c r="L10" s="47"/>
      <c r="M10" s="47"/>
      <c r="N10" s="47"/>
      <c r="O10" s="47"/>
      <c r="P10" s="47"/>
      <c r="Q10" s="47"/>
    </row>
    <row r="11" customFormat="false" ht="12.75" hidden="false" customHeight="false" outlineLevel="0" collapsed="false">
      <c r="B11" s="45" t="s">
        <v>58</v>
      </c>
      <c r="C11" s="46"/>
      <c r="D11" s="46"/>
      <c r="E11" s="47"/>
      <c r="F11" s="60" t="n">
        <f aca="false">Data!C13</f>
        <v>665.102927154551</v>
      </c>
      <c r="G11" s="60" t="n">
        <f aca="false">Data!D13</f>
        <v>1545.76741839201</v>
      </c>
      <c r="H11" s="60" t="n">
        <f aca="false">Data!E13</f>
        <v>4711.28830479271</v>
      </c>
      <c r="I11" s="60" t="n">
        <f aca="false">Data!F13</f>
        <v>9541.26344245578</v>
      </c>
      <c r="J11" s="60" t="n">
        <f aca="false">Data!G13</f>
        <v>9827.50134572945</v>
      </c>
      <c r="L11" s="63"/>
    </row>
    <row r="12" customFormat="false" ht="12.75" hidden="false" customHeight="false" outlineLevel="0" collapsed="false">
      <c r="B12" s="45" t="s">
        <v>57</v>
      </c>
      <c r="C12" s="46" t="s">
        <v>59</v>
      </c>
      <c r="D12" s="46"/>
      <c r="E12" s="47"/>
      <c r="F12" s="61" t="n">
        <v>6</v>
      </c>
      <c r="G12" s="62" t="n">
        <f aca="false">+$F12</f>
        <v>6</v>
      </c>
      <c r="H12" s="62" t="n">
        <f aca="false">+$F12</f>
        <v>6</v>
      </c>
      <c r="I12" s="62" t="n">
        <f aca="false">+$F12</f>
        <v>6</v>
      </c>
      <c r="J12" s="62" t="n">
        <f aca="false">+$F12</f>
        <v>6</v>
      </c>
      <c r="L12" s="47"/>
    </row>
    <row r="13" customFormat="false" ht="12.75" hidden="false" customHeight="false" outlineLevel="0" collapsed="false">
      <c r="B13" s="45"/>
      <c r="C13" s="46"/>
      <c r="D13" s="46"/>
      <c r="E13" s="47"/>
      <c r="F13" s="45"/>
      <c r="G13" s="45"/>
      <c r="H13" s="45"/>
      <c r="I13" s="45"/>
      <c r="J13" s="45"/>
      <c r="L13" s="47"/>
    </row>
    <row r="14" customFormat="false" ht="12.75" hidden="false" customHeight="false" outlineLevel="0" collapsed="false">
      <c r="B14" s="45" t="s">
        <v>60</v>
      </c>
      <c r="C14" s="46"/>
      <c r="D14" s="46"/>
      <c r="E14" s="47"/>
      <c r="F14" s="60" t="n">
        <f aca="false">Data!C11</f>
        <v>8185.88218036371</v>
      </c>
      <c r="G14" s="60" t="n">
        <f aca="false">Data!D11</f>
        <v>11241.9448610328</v>
      </c>
      <c r="H14" s="60" t="n">
        <f aca="false">Data!E11</f>
        <v>23158.4064137276</v>
      </c>
      <c r="I14" s="60" t="n">
        <f aca="false">Data!F11</f>
        <v>33990.7510137487</v>
      </c>
      <c r="J14" s="60" t="n">
        <f aca="false">Data!G11</f>
        <v>46066.4125581068</v>
      </c>
      <c r="L14" s="63"/>
    </row>
    <row r="15" customFormat="false" ht="12.75" hidden="false" customHeight="false" outlineLevel="0" collapsed="false">
      <c r="B15" s="45" t="s">
        <v>57</v>
      </c>
      <c r="C15" s="46" t="s">
        <v>59</v>
      </c>
      <c r="D15" s="46"/>
      <c r="E15" s="47"/>
      <c r="F15" s="61" t="n">
        <v>18</v>
      </c>
      <c r="G15" s="62" t="n">
        <f aca="false">+$F15</f>
        <v>18</v>
      </c>
      <c r="H15" s="62" t="n">
        <f aca="false">+$F15</f>
        <v>18</v>
      </c>
      <c r="I15" s="62" t="n">
        <f aca="false">+$F15</f>
        <v>18</v>
      </c>
      <c r="J15" s="62" t="n">
        <f aca="false">+$F15</f>
        <v>18</v>
      </c>
      <c r="L15" s="47"/>
    </row>
    <row r="16" customFormat="false" ht="12.75" hidden="false" customHeight="false" outlineLevel="0" collapsed="false">
      <c r="B16" s="45"/>
      <c r="C16" s="46"/>
      <c r="D16" s="46"/>
      <c r="E16" s="47"/>
      <c r="F16" s="61"/>
      <c r="G16" s="45"/>
      <c r="H16" s="45"/>
      <c r="I16" s="45"/>
      <c r="J16" s="45"/>
      <c r="L16" s="47"/>
    </row>
    <row r="17" customFormat="false" ht="12.75" hidden="false" customHeight="false" outlineLevel="0" collapsed="false">
      <c r="B17" s="45" t="s">
        <v>61</v>
      </c>
      <c r="C17" s="46"/>
      <c r="D17" s="46"/>
      <c r="E17" s="47"/>
      <c r="F17" s="64" t="n">
        <f aca="false">F19/F20</f>
        <v>0</v>
      </c>
      <c r="G17" s="64" t="n">
        <f aca="false">G19/G20</f>
        <v>4816.6414712349</v>
      </c>
      <c r="H17" s="64" t="n">
        <f aca="false">H19/H20</f>
        <v>6020.80183904362</v>
      </c>
      <c r="I17" s="64" t="n">
        <f aca="false">I19/I20</f>
        <v>12041.6036780872</v>
      </c>
      <c r="J17" s="64" t="n">
        <f aca="false">J19/J20</f>
        <v>21072.8064366527</v>
      </c>
      <c r="L17" s="65"/>
    </row>
    <row r="18" customFormat="false" ht="12.75" hidden="false" customHeight="false" outlineLevel="0" collapsed="false">
      <c r="B18" s="45" t="s">
        <v>57</v>
      </c>
      <c r="C18" s="46"/>
      <c r="D18" s="46"/>
      <c r="E18" s="47"/>
      <c r="F18" s="61" t="n">
        <f aca="false">8.5*12</f>
        <v>102</v>
      </c>
      <c r="G18" s="62" t="n">
        <f aca="false">F18</f>
        <v>102</v>
      </c>
      <c r="H18" s="62" t="n">
        <f aca="false">G18</f>
        <v>102</v>
      </c>
      <c r="I18" s="62" t="n">
        <f aca="false">H18</f>
        <v>102</v>
      </c>
      <c r="J18" s="62" t="n">
        <f aca="false">I18</f>
        <v>102</v>
      </c>
      <c r="L18" s="65"/>
      <c r="M18" s="65"/>
      <c r="N18" s="65"/>
      <c r="O18" s="65"/>
      <c r="P18" s="65"/>
      <c r="Q18" s="65"/>
    </row>
    <row r="19" customFormat="false" ht="12.75" hidden="false" customHeight="false" outlineLevel="0" collapsed="false">
      <c r="B19" s="66" t="s">
        <v>62</v>
      </c>
      <c r="C19" s="46"/>
      <c r="D19" s="46"/>
      <c r="E19" s="47"/>
      <c r="F19" s="67" t="n">
        <f aca="false">Data!C15</f>
        <v>0</v>
      </c>
      <c r="G19" s="67" t="n">
        <f aca="false">Data!D15</f>
        <v>96.3328294246979</v>
      </c>
      <c r="H19" s="67" t="n">
        <f aca="false">Data!E15</f>
        <v>120.416036780872</v>
      </c>
      <c r="I19" s="67" t="n">
        <f aca="false">Data!F15</f>
        <v>240.832073561745</v>
      </c>
      <c r="J19" s="67" t="n">
        <f aca="false">Data!G15</f>
        <v>421.456128733053</v>
      </c>
      <c r="L19" s="65"/>
      <c r="M19" s="65"/>
      <c r="N19" s="65"/>
      <c r="O19" s="65"/>
      <c r="P19" s="65"/>
      <c r="Q19" s="65"/>
    </row>
    <row r="20" customFormat="false" ht="12.75" hidden="false" customHeight="false" outlineLevel="0" collapsed="false">
      <c r="B20" s="45" t="s">
        <v>63</v>
      </c>
      <c r="C20" s="46"/>
      <c r="D20" s="46"/>
      <c r="E20" s="47"/>
      <c r="F20" s="68" t="n">
        <v>0.02</v>
      </c>
      <c r="G20" s="69" t="n">
        <f aca="false">F20</f>
        <v>0.02</v>
      </c>
      <c r="H20" s="69" t="n">
        <f aca="false">G20</f>
        <v>0.02</v>
      </c>
      <c r="I20" s="69" t="n">
        <f aca="false">H20</f>
        <v>0.02</v>
      </c>
      <c r="J20" s="69" t="n">
        <f aca="false">I20</f>
        <v>0.02</v>
      </c>
      <c r="L20" s="65"/>
      <c r="M20" s="65"/>
      <c r="N20" s="65"/>
      <c r="O20" s="65"/>
      <c r="P20" s="65"/>
      <c r="Q20" s="65"/>
    </row>
    <row r="21" customFormat="false" ht="12.75" hidden="false" customHeight="false" outlineLevel="0" collapsed="false">
      <c r="B21" s="45"/>
      <c r="C21" s="46"/>
      <c r="D21" s="46"/>
      <c r="E21" s="47"/>
      <c r="F21" s="61"/>
      <c r="G21" s="70"/>
      <c r="H21" s="70"/>
      <c r="I21" s="70"/>
      <c r="J21" s="70"/>
      <c r="L21" s="65"/>
      <c r="M21" s="65"/>
      <c r="N21" s="65"/>
      <c r="O21" s="65"/>
      <c r="P21" s="65"/>
      <c r="Q21" s="65"/>
    </row>
    <row r="22" customFormat="false" ht="12.75" hidden="false" customHeight="false" outlineLevel="0" collapsed="false">
      <c r="B22" s="45" t="s">
        <v>64</v>
      </c>
      <c r="C22" s="46"/>
      <c r="D22" s="46"/>
      <c r="E22" s="47"/>
      <c r="F22" s="68" t="n">
        <v>0.12</v>
      </c>
      <c r="G22" s="68" t="n">
        <f aca="false">F22</f>
        <v>0.12</v>
      </c>
      <c r="H22" s="68" t="n">
        <f aca="false">G22</f>
        <v>0.12</v>
      </c>
      <c r="I22" s="68" t="n">
        <f aca="false">H22</f>
        <v>0.12</v>
      </c>
      <c r="J22" s="68" t="n">
        <f aca="false">I22</f>
        <v>0.12</v>
      </c>
      <c r="L22" s="71"/>
      <c r="M22" s="71"/>
      <c r="N22" s="71"/>
      <c r="O22" s="71"/>
      <c r="P22" s="71"/>
      <c r="Q22" s="71"/>
    </row>
    <row r="23" customFormat="false" ht="12.75" hidden="false" customHeight="false" outlineLevel="0" collapsed="false">
      <c r="B23" s="45" t="s">
        <v>65</v>
      </c>
      <c r="C23" s="46"/>
      <c r="D23" s="46"/>
      <c r="E23" s="47"/>
      <c r="F23" s="72" t="n">
        <v>36892</v>
      </c>
      <c r="G23" s="72" t="n">
        <v>37257</v>
      </c>
      <c r="H23" s="72" t="n">
        <v>37622</v>
      </c>
      <c r="I23" s="72" t="n">
        <v>37987</v>
      </c>
      <c r="J23" s="72" t="n">
        <v>38353</v>
      </c>
      <c r="L23" s="73"/>
      <c r="M23" s="73"/>
      <c r="N23" s="73"/>
      <c r="O23" s="73"/>
      <c r="P23" s="73"/>
      <c r="Q23" s="73"/>
    </row>
    <row r="24" customFormat="false" ht="12.75" hidden="false" customHeight="false" outlineLevel="0" collapsed="false">
      <c r="B24" s="45"/>
      <c r="C24" s="46"/>
      <c r="D24" s="46"/>
      <c r="E24" s="47"/>
      <c r="F24" s="48"/>
      <c r="G24" s="48"/>
      <c r="H24" s="74"/>
      <c r="I24" s="74"/>
      <c r="J24" s="74"/>
      <c r="K24" s="74"/>
      <c r="L24" s="75"/>
      <c r="M24" s="75"/>
      <c r="N24" s="75"/>
      <c r="O24" s="75"/>
      <c r="P24" s="75"/>
      <c r="Q24" s="71"/>
    </row>
    <row r="25" customFormat="false" ht="12.75" hidden="true" customHeight="false" outlineLevel="0" collapsed="false">
      <c r="B25" s="76"/>
      <c r="C25" s="46"/>
      <c r="D25" s="46"/>
      <c r="E25" s="47"/>
      <c r="F25" s="77"/>
      <c r="G25" s="77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customFormat="false" ht="12.75" hidden="true" customHeight="false" outlineLevel="0" collapsed="false">
      <c r="B26" s="78"/>
      <c r="C26" s="48"/>
      <c r="D26" s="48"/>
      <c r="E26" s="47"/>
      <c r="F26" s="77"/>
      <c r="G26" s="77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customFormat="false" ht="12.75" hidden="true" customHeight="false" outlineLevel="0" collapsed="false">
      <c r="B27" s="78"/>
      <c r="C27" s="48"/>
      <c r="D27" s="48"/>
      <c r="E27" s="47"/>
      <c r="F27" s="77"/>
      <c r="G27" s="77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customFormat="false" ht="13.5" hidden="false" customHeight="false" outlineLevel="0" collapsed="false">
      <c r="B28" s="78"/>
      <c r="C28" s="48"/>
      <c r="D28" s="48"/>
      <c r="E28" s="47"/>
      <c r="F28" s="79"/>
      <c r="G28" s="77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customFormat="false" ht="20.25" hidden="false" customHeight="true" outlineLevel="0" collapsed="false">
      <c r="B29" s="80" t="s">
        <v>66</v>
      </c>
      <c r="C29" s="81"/>
      <c r="D29" s="81"/>
      <c r="E29" s="82" t="e">
        <f aca="false">SUM(G32:G263)</f>
        <v>#NAME?</v>
      </c>
    </row>
    <row r="30" customFormat="false" ht="13.5" hidden="false" customHeight="false" outlineLevel="0" collapsed="false">
      <c r="Y30" s="83" t="s">
        <v>67</v>
      </c>
      <c r="Z30" s="83"/>
      <c r="AA30" s="83"/>
      <c r="AB30" s="83"/>
      <c r="AC30" s="83"/>
      <c r="AE30" s="83" t="s">
        <v>68</v>
      </c>
      <c r="AF30" s="83"/>
      <c r="AG30" s="83"/>
      <c r="AH30" s="83"/>
      <c r="AI30" s="83"/>
    </row>
    <row r="31" customFormat="false" ht="60" hidden="false" customHeight="true" outlineLevel="0" collapsed="false">
      <c r="B31" s="84" t="s">
        <v>69</v>
      </c>
      <c r="C31" s="85" t="s">
        <v>70</v>
      </c>
      <c r="D31" s="85" t="s">
        <v>71</v>
      </c>
      <c r="E31" s="85" t="s">
        <v>72</v>
      </c>
      <c r="F31" s="85" t="s">
        <v>73</v>
      </c>
      <c r="G31" s="86" t="s">
        <v>74</v>
      </c>
      <c r="L31" s="87" t="s">
        <v>75</v>
      </c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/>
      <c r="X31" s="88"/>
      <c r="Y31" s="89" t="n">
        <v>2001</v>
      </c>
      <c r="Z31" s="90" t="n">
        <v>2002</v>
      </c>
      <c r="AA31" s="90" t="n">
        <v>2003</v>
      </c>
      <c r="AB31" s="90" t="n">
        <v>2004</v>
      </c>
      <c r="AC31" s="91" t="n">
        <v>2005</v>
      </c>
      <c r="AE31" s="89" t="n">
        <v>2001</v>
      </c>
      <c r="AF31" s="90" t="n">
        <v>2002</v>
      </c>
      <c r="AG31" s="90" t="n">
        <v>2003</v>
      </c>
      <c r="AH31" s="90" t="n">
        <v>2004</v>
      </c>
      <c r="AI31" s="91" t="n">
        <v>2005</v>
      </c>
    </row>
    <row r="32" customFormat="false" ht="12.75" hidden="false" customHeight="false" outlineLevel="0" collapsed="false">
      <c r="B32" s="92" t="n">
        <v>36892</v>
      </c>
      <c r="C32" s="93" t="n">
        <f aca="false">1/(1+$C$5/2)^(2*($B32-$C$4)/365)</f>
        <v>0.975501910766526</v>
      </c>
      <c r="D32" s="93" t="n">
        <f aca="false">1/(1+$C$6/2)^(2*($B32-$C$4)/365)</f>
        <v>0.961463058222963</v>
      </c>
      <c r="E32" s="94" t="n">
        <f aca="false">+C32-D32</f>
        <v>0.0140388525435639</v>
      </c>
      <c r="F32" s="94" t="e">
        <f aca="false">SUM(L32:P32,R32:V32)</f>
        <v>#NAME?</v>
      </c>
      <c r="G32" s="95" t="e">
        <f aca="false">+E32*SUM(F$32:F32)/12</f>
        <v>#NAME?</v>
      </c>
      <c r="L32" s="96" t="e">
        <f aca="false">EURO(Y32,Y32,0,0,F$22,$B32+25-F$23,1,0)</f>
        <v>#NAME?</v>
      </c>
      <c r="M32" s="96" t="e">
        <f aca="false">EURO(Z32,Z32,0,0,G$22,$B32+25-G$23,1,0)</f>
        <v>#NAME?</v>
      </c>
      <c r="N32" s="96" t="e">
        <f aca="false">EURO(AA32,AA32,0,0,H$22,$B32+25-H$23,1,0)</f>
        <v>#NAME?</v>
      </c>
      <c r="O32" s="96" t="e">
        <f aca="false">EURO(AB32,AB32,0,0,I$22,$B32+25-I$23,1,0)</f>
        <v>#NAME?</v>
      </c>
      <c r="P32" s="96" t="e">
        <f aca="false">EURO(AC32,AC32,0,0,J$22,$B32+25-J$23,1,0)</f>
        <v>#NAME?</v>
      </c>
      <c r="Q32" s="96"/>
      <c r="R32" s="96" t="e">
        <f aca="false">EURO(AE32,AE32,0,0,F$22,$B32+25-F$23,1,0)</f>
        <v>#NAME?</v>
      </c>
      <c r="S32" s="96" t="e">
        <f aca="false">EURO(AF32,AF32,0,0,G$22,$B32+25-G$23,1,0)</f>
        <v>#NAME?</v>
      </c>
      <c r="T32" s="96" t="e">
        <f aca="false">EURO(AG32,AG32,0,0,H$22,$B32+25-H$23,1,0)</f>
        <v>#NAME?</v>
      </c>
      <c r="U32" s="96" t="e">
        <f aca="false">EURO(AH32,AH32,0,0,I$22,$B32+25-I$23,1,0)</f>
        <v>#NAME?</v>
      </c>
      <c r="V32" s="96" t="e">
        <f aca="false">EURO(AI32,AI32,0,0,J$22,$B32+25-J$23,1,0)</f>
        <v>#NAME?</v>
      </c>
      <c r="W32" s="96"/>
      <c r="X32" s="97"/>
      <c r="Y32" s="98" t="n">
        <f aca="false">(IF($B32&gt;=F$23,IF($B32&lt;DATE(YEAR(F$23),MONTH(F$23)+F$12,1),F$11/F$12,0),0))+(IF($B32&gt;=F$23,IF($B32&lt;DATE(YEAR(F$23),MONTH(F$23)+F$9,1),F$8/F$9,0),0))</f>
        <v>299.270825628137</v>
      </c>
      <c r="Z32" s="98" t="n">
        <f aca="false">(IF($B32&gt;=G$23,IF($B32&lt;DATE(YEAR(G$23),MONTH(G$23)+G$12,1),G$11/G$12,0),0))+(IF($B32&gt;=G$23,IF($B32&lt;DATE(YEAR(G$23),MONTH(G$23)+G$9,1),G$8/G$9,0),0))</f>
        <v>0</v>
      </c>
      <c r="AA32" s="98" t="n">
        <f aca="false">(IF($B32&gt;=H$23,IF($B32&lt;DATE(YEAR(H$23),MONTH(H$23)+H$12,1),H$11/H$12,0),0))+(IF($B32&gt;=H$23,IF($B32&lt;DATE(YEAR(H$23),MONTH(H$23)+H$9,1),H$8/H$9,0),0))</f>
        <v>0</v>
      </c>
      <c r="AB32" s="98" t="n">
        <f aca="false">(IF($B32&gt;=I$23,IF($B32&lt;DATE(YEAR(I$23),MONTH(I$23)+I$12,1),I$11/I$12,0),0))+(IF($B32&gt;=I$23,IF($B32&lt;DATE(YEAR(I$23),MONTH(I$23)+I$9,1),I$8/I$9,0),0))</f>
        <v>0</v>
      </c>
      <c r="AC32" s="99" t="n">
        <f aca="false">(IF($B32&gt;=J$23,IF($B32&lt;DATE(YEAR(J$23),MONTH(J$23)+J$12,1),J$11/J$12,0),0))+(IF($B32&gt;=J$23,IF($B32&lt;DATE(YEAR(J$23),MONTH(J$23)+J$9,1),J$8/J$9,0),0))</f>
        <v>0</v>
      </c>
      <c r="AE32" s="98" t="n">
        <f aca="false">(IF($B32&gt;=F$23,IF($B32&lt;DATE(YEAR(F$23),MONTH(F$23)+F$15,1),(F$14/F$15),0),0))+(IF($B32&gt;=F$23,IF($B32&lt;DATE(YEAR(F$23),MONTH(F$23)+F$18,1),(F$17/F$18),0),0))</f>
        <v>454.771232242428</v>
      </c>
      <c r="AF32" s="98" t="n">
        <f aca="false">(IF($B32&gt;=G$23,IF($B32&lt;DATE(YEAR(G$23),MONTH(G$23)+G$15,1),(G$14/G$15),0),0))+(IF($B32&gt;=G$23,IF($B32&lt;DATE(YEAR(G$23),MONTH(G$23)+G$18,1),(G$17/G$18),0),0))</f>
        <v>0</v>
      </c>
      <c r="AG32" s="98" t="n">
        <f aca="false">(IF($B32&gt;=H$23,IF($B32&lt;DATE(YEAR(H$23),MONTH(H$23)+H$15,1),(H$14/H$15),0),0))+(IF($B32&gt;=H$23,IF($B32&lt;DATE(YEAR(H$23),MONTH(H$23)+H$18,1),(H$17/H$18),0),0))</f>
        <v>0</v>
      </c>
      <c r="AH32" s="98" t="n">
        <f aca="false">(IF($B32&gt;=I$23,IF($B32&lt;DATE(YEAR(I$23),MONTH(I$23)+I$15,1),(I$14/I$15),0),0))+(IF($B32&gt;=I$23,IF($B32&lt;DATE(YEAR(I$23),MONTH(I$23)+I$18,1),(I$17/I$18),0),0))</f>
        <v>0</v>
      </c>
      <c r="AI32" s="99" t="n">
        <f aca="false">(IF($B32&gt;=J$23,IF($B32&lt;DATE(YEAR(J$23),MONTH(J$23)+J$15,1),(J$14/J$15),0),0))+(IF($B32&gt;=J$23,IF($B32&lt;DATE(YEAR(J$23),MONTH(J$23)+J$18,1),(J$17/J$18),0),0))</f>
        <v>0</v>
      </c>
    </row>
    <row r="33" customFormat="false" ht="12.75" hidden="false" customHeight="false" outlineLevel="0" collapsed="false">
      <c r="B33" s="92" t="n">
        <f aca="false">EDATE(B32,1)</f>
        <v>36923</v>
      </c>
      <c r="C33" s="93" t="n">
        <f aca="false">1/(1+$C$5/2)^(2*($B33-$C$4)/365)</f>
        <v>0.969373199435619</v>
      </c>
      <c r="D33" s="93" t="n">
        <f aca="false">1/(1+$C$6/2)^(2*($B33-$C$4)/365)</f>
        <v>0.95190981423284</v>
      </c>
      <c r="E33" s="94" t="n">
        <f aca="false">+C33-D33</f>
        <v>0.017463385202779</v>
      </c>
      <c r="F33" s="94" t="e">
        <f aca="false">SUM(L33:P33,R33:V33)</f>
        <v>#NAME?</v>
      </c>
      <c r="G33" s="95" t="e">
        <f aca="false">+E33*SUM(F$32:F33)/12</f>
        <v>#NAME?</v>
      </c>
      <c r="L33" s="96" t="e">
        <f aca="false">EURO(Y33,Y33,0,0,F$22,$B33+25-F$23,1,0)</f>
        <v>#NAME?</v>
      </c>
      <c r="M33" s="96" t="e">
        <f aca="false">EURO(Z33,Z33,0,0,G$22,$B33+25-G$23,1,0)</f>
        <v>#NAME?</v>
      </c>
      <c r="N33" s="96" t="e">
        <f aca="false">EURO(AA33,AA33,0,0,H$22,$B33+25-H$23,1,0)</f>
        <v>#NAME?</v>
      </c>
      <c r="O33" s="96" t="e">
        <f aca="false">EURO(AB33,AB33,0,0,I$22,$B33+25-I$23,1,0)</f>
        <v>#NAME?</v>
      </c>
      <c r="P33" s="96" t="e">
        <f aca="false">EURO(AC33,AC33,0,0,J$22,$B33+25-J$23,1,0)</f>
        <v>#NAME?</v>
      </c>
      <c r="Q33" s="96"/>
      <c r="R33" s="96" t="e">
        <f aca="false">EURO(AE33,AE33,0,0,F$22,$B33+25-F$23,1,0)</f>
        <v>#NAME?</v>
      </c>
      <c r="S33" s="96" t="e">
        <f aca="false">EURO(AF33,AF33,0,0,G$22,$B33+25-G$23,1,0)</f>
        <v>#NAME?</v>
      </c>
      <c r="T33" s="96" t="e">
        <f aca="false">EURO(AG33,AG33,0,0,H$22,$B33+25-H$23,1,0)</f>
        <v>#NAME?</v>
      </c>
      <c r="U33" s="96" t="e">
        <f aca="false">EURO(AH33,AH33,0,0,I$22,$B33+25-I$23,1,0)</f>
        <v>#NAME?</v>
      </c>
      <c r="V33" s="96" t="e">
        <f aca="false">EURO(AI33,AI33,0,0,J$22,$B33+25-J$23,1,0)</f>
        <v>#NAME?</v>
      </c>
      <c r="W33" s="96"/>
      <c r="X33" s="97"/>
      <c r="Y33" s="98" t="n">
        <f aca="false">(IF($B33&gt;=F$23,IF($B33&lt;DATE(YEAR(F$23),MONTH(F$23)+F$12,1),F$11/F$12,0),0))+(IF($B33&gt;=F$23,IF($B33&lt;DATE(YEAR(F$23),MONTH(F$23)+F$9,1),F$8/F$9,0),0))</f>
        <v>299.270825628137</v>
      </c>
      <c r="Z33" s="98" t="n">
        <f aca="false">(IF($B33&gt;=G$23,IF($B33&lt;DATE(YEAR(G$23),MONTH(G$23)+G$12,1),G$11/G$12,0),0))+(IF($B33&gt;=G$23,IF($B33&lt;DATE(YEAR(G$23),MONTH(G$23)+G$9,1),G$8/G$9,0),0))</f>
        <v>0</v>
      </c>
      <c r="AA33" s="98" t="n">
        <f aca="false">(IF($B33&gt;=H$23,IF($B33&lt;DATE(YEAR(H$23),MONTH(H$23)+H$12,1),H$11/H$12,0),0))+(IF($B33&gt;=H$23,IF($B33&lt;DATE(YEAR(H$23),MONTH(H$23)+H$9,1),H$8/H$9,0),0))</f>
        <v>0</v>
      </c>
      <c r="AB33" s="98" t="n">
        <f aca="false">(IF($B33&gt;=I$23,IF($B33&lt;DATE(YEAR(I$23),MONTH(I$23)+I$12,1),I$11/I$12,0),0))+(IF($B33&gt;=I$23,IF($B33&lt;DATE(YEAR(I$23),MONTH(I$23)+I$9,1),I$8/I$9,0),0))</f>
        <v>0</v>
      </c>
      <c r="AC33" s="99" t="n">
        <f aca="false">(IF($B33&gt;=J$23,IF($B33&lt;DATE(YEAR(J$23),MONTH(J$23)+J$12,1),J$11/J$12,0),0))+(IF($B33&gt;=J$23,IF($B33&lt;DATE(YEAR(J$23),MONTH(J$23)+J$9,1),J$8/J$9,0),0))</f>
        <v>0</v>
      </c>
      <c r="AE33" s="98" t="n">
        <f aca="false">(IF($B33&gt;=F$23,IF($B33&lt;DATE(YEAR(F$23),MONTH(F$23)+F$15,1),(F$14/F$15),0),0))+(IF($B33&gt;=F$23,IF($B33&lt;DATE(YEAR(F$23),MONTH(F$23)+F$18,1),(F$17/F$18),0),0))</f>
        <v>454.771232242428</v>
      </c>
      <c r="AF33" s="98" t="n">
        <f aca="false">(IF($B33&gt;=G$23,IF($B33&lt;DATE(YEAR(G$23),MONTH(G$23)+G$15,1),(G$14/G$15),0),0))+(IF($B33&gt;=G$23,IF($B33&lt;DATE(YEAR(G$23),MONTH(G$23)+G$18,1),(G$17/G$18),0),0))</f>
        <v>0</v>
      </c>
      <c r="AG33" s="98" t="n">
        <f aca="false">(IF($B33&gt;=H$23,IF($B33&lt;DATE(YEAR(H$23),MONTH(H$23)+H$15,1),(H$14/H$15),0),0))+(IF($B33&gt;=H$23,IF($B33&lt;DATE(YEAR(H$23),MONTH(H$23)+H$18,1),(H$17/H$18),0),0))</f>
        <v>0</v>
      </c>
      <c r="AH33" s="98" t="n">
        <f aca="false">(IF($B33&gt;=I$23,IF($B33&lt;DATE(YEAR(I$23),MONTH(I$23)+I$15,1),(I$14/I$15),0),0))+(IF($B33&gt;=I$23,IF($B33&lt;DATE(YEAR(I$23),MONTH(I$23)+I$18,1),(I$17/I$18),0),0))</f>
        <v>0</v>
      </c>
      <c r="AI33" s="99" t="n">
        <f aca="false">(IF($B33&gt;=J$23,IF($B33&lt;DATE(YEAR(J$23),MONTH(J$23)+J$15,1),(J$14/J$15),0),0))+(IF($B33&gt;=J$23,IF($B33&lt;DATE(YEAR(J$23),MONTH(J$23)+J$18,1),(J$17/J$18),0),0))</f>
        <v>0</v>
      </c>
    </row>
    <row r="34" customFormat="false" ht="12.75" hidden="false" customHeight="false" outlineLevel="0" collapsed="false">
      <c r="B34" s="92" t="n">
        <f aca="false">EDATE(B33,1)</f>
        <v>36951</v>
      </c>
      <c r="C34" s="93" t="n">
        <f aca="false">1/(1+$C$5/2)^(2*($B34-$C$4)/365)</f>
        <v>0.96387069126166</v>
      </c>
      <c r="D34" s="93" t="n">
        <f aca="false">1/(1+$C$6/2)^(2*($B34-$C$4)/365)</f>
        <v>0.943362691855722</v>
      </c>
      <c r="E34" s="94" t="n">
        <f aca="false">+C34-D34</f>
        <v>0.0205079994059382</v>
      </c>
      <c r="F34" s="94" t="e">
        <f aca="false">SUM(L34:P34,R34:V34)</f>
        <v>#NAME?</v>
      </c>
      <c r="G34" s="95" t="e">
        <f aca="false">+E34*SUM(F$32:F34)/12</f>
        <v>#NAME?</v>
      </c>
      <c r="L34" s="96" t="e">
        <f aca="false">EURO(Y34,Y34,0,0,F$22,$B34+25-F$23,1,0)</f>
        <v>#NAME?</v>
      </c>
      <c r="M34" s="96" t="e">
        <f aca="false">EURO(Z34,Z34,0,0,G$22,$B34+25-G$23,1,0)</f>
        <v>#NAME?</v>
      </c>
      <c r="N34" s="96" t="e">
        <f aca="false">EURO(AA34,AA34,0,0,H$22,$B34+25-H$23,1,0)</f>
        <v>#NAME?</v>
      </c>
      <c r="O34" s="96" t="e">
        <f aca="false">EURO(AB34,AB34,0,0,I$22,$B34+25-I$23,1,0)</f>
        <v>#NAME?</v>
      </c>
      <c r="P34" s="96" t="e">
        <f aca="false">EURO(AC34,AC34,0,0,J$22,$B34+25-J$23,1,0)</f>
        <v>#NAME?</v>
      </c>
      <c r="Q34" s="96"/>
      <c r="R34" s="96" t="e">
        <f aca="false">EURO(AE34,AE34,0,0,F$22,$B34+25-F$23,1,0)</f>
        <v>#NAME?</v>
      </c>
      <c r="S34" s="96" t="e">
        <f aca="false">EURO(AF34,AF34,0,0,G$22,$B34+25-G$23,1,0)</f>
        <v>#NAME?</v>
      </c>
      <c r="T34" s="96" t="e">
        <f aca="false">EURO(AG34,AG34,0,0,H$22,$B34+25-H$23,1,0)</f>
        <v>#NAME?</v>
      </c>
      <c r="U34" s="96" t="e">
        <f aca="false">EURO(AH34,AH34,0,0,I$22,$B34+25-I$23,1,0)</f>
        <v>#NAME?</v>
      </c>
      <c r="V34" s="96" t="e">
        <f aca="false">EURO(AI34,AI34,0,0,J$22,$B34+25-J$23,1,0)</f>
        <v>#NAME?</v>
      </c>
      <c r="W34" s="96"/>
      <c r="X34" s="97"/>
      <c r="Y34" s="98" t="n">
        <f aca="false">(IF($B34&gt;=F$23,IF($B34&lt;DATE(YEAR(F$23),MONTH(F$23)+F$12,1),F$11/F$12,0),0))+(IF($B34&gt;=F$23,IF($B34&lt;DATE(YEAR(F$23),MONTH(F$23)+F$9,1),F$8/F$9,0),0))</f>
        <v>299.270825628137</v>
      </c>
      <c r="Z34" s="98" t="n">
        <f aca="false">(IF($B34&gt;=G$23,IF($B34&lt;DATE(YEAR(G$23),MONTH(G$23)+G$12,1),G$11/G$12,0),0))+(IF($B34&gt;=G$23,IF($B34&lt;DATE(YEAR(G$23),MONTH(G$23)+G$9,1),G$8/G$9,0),0))</f>
        <v>0</v>
      </c>
      <c r="AA34" s="98" t="n">
        <f aca="false">(IF($B34&gt;=H$23,IF($B34&lt;DATE(YEAR(H$23),MONTH(H$23)+H$12,1),H$11/H$12,0),0))+(IF($B34&gt;=H$23,IF($B34&lt;DATE(YEAR(H$23),MONTH(H$23)+H$9,1),H$8/H$9,0),0))</f>
        <v>0</v>
      </c>
      <c r="AB34" s="98" t="n">
        <f aca="false">(IF($B34&gt;=I$23,IF($B34&lt;DATE(YEAR(I$23),MONTH(I$23)+I$12,1),I$11/I$12,0),0))+(IF($B34&gt;=I$23,IF($B34&lt;DATE(YEAR(I$23),MONTH(I$23)+I$9,1),I$8/I$9,0),0))</f>
        <v>0</v>
      </c>
      <c r="AC34" s="99" t="n">
        <f aca="false">(IF($B34&gt;=J$23,IF($B34&lt;DATE(YEAR(J$23),MONTH(J$23)+J$12,1),J$11/J$12,0),0))+(IF($B34&gt;=J$23,IF($B34&lt;DATE(YEAR(J$23),MONTH(J$23)+J$9,1),J$8/J$9,0),0))</f>
        <v>0</v>
      </c>
      <c r="AE34" s="98" t="n">
        <f aca="false">(IF($B34&gt;=F$23,IF($B34&lt;DATE(YEAR(F$23),MONTH(F$23)+F$15,1),(F$14/F$15),0),0))+(IF($B34&gt;=F$23,IF($B34&lt;DATE(YEAR(F$23),MONTH(F$23)+F$18,1),(F$17/F$18),0),0))</f>
        <v>454.771232242428</v>
      </c>
      <c r="AF34" s="98" t="n">
        <f aca="false">(IF($B34&gt;=G$23,IF($B34&lt;DATE(YEAR(G$23),MONTH(G$23)+G$15,1),(G$14/G$15),0),0))+(IF($B34&gt;=G$23,IF($B34&lt;DATE(YEAR(G$23),MONTH(G$23)+G$18,1),(G$17/G$18),0),0))</f>
        <v>0</v>
      </c>
      <c r="AG34" s="98" t="n">
        <f aca="false">(IF($B34&gt;=H$23,IF($B34&lt;DATE(YEAR(H$23),MONTH(H$23)+H$15,1),(H$14/H$15),0),0))+(IF($B34&gt;=H$23,IF($B34&lt;DATE(YEAR(H$23),MONTH(H$23)+H$18,1),(H$17/H$18),0),0))</f>
        <v>0</v>
      </c>
      <c r="AH34" s="98" t="n">
        <f aca="false">(IF($B34&gt;=I$23,IF($B34&lt;DATE(YEAR(I$23),MONTH(I$23)+I$15,1),(I$14/I$15),0),0))+(IF($B34&gt;=I$23,IF($B34&lt;DATE(YEAR(I$23),MONTH(I$23)+I$18,1),(I$17/I$18),0),0))</f>
        <v>0</v>
      </c>
      <c r="AI34" s="99" t="n">
        <f aca="false">(IF($B34&gt;=J$23,IF($B34&lt;DATE(YEAR(J$23),MONTH(J$23)+J$15,1),(J$14/J$15),0),0))+(IF($B34&gt;=J$23,IF($B34&lt;DATE(YEAR(J$23),MONTH(J$23)+J$18,1),(J$17/J$18),0),0))</f>
        <v>0</v>
      </c>
    </row>
    <row r="35" customFormat="false" ht="12.75" hidden="false" customHeight="false" outlineLevel="0" collapsed="false">
      <c r="B35" s="92" t="n">
        <f aca="false">EDATE(B34,1)</f>
        <v>36982</v>
      </c>
      <c r="C35" s="93" t="n">
        <f aca="false">1/(1+$C$5/2)^(2*($B35-$C$4)/365)</f>
        <v>0.957815054504965</v>
      </c>
      <c r="D35" s="93" t="n">
        <f aca="false">1/(1+$C$6/2)^(2*($B35-$C$4)/365)</f>
        <v>0.933989295874047</v>
      </c>
      <c r="E35" s="94" t="n">
        <f aca="false">+C35-D35</f>
        <v>0.0238257586309178</v>
      </c>
      <c r="F35" s="94" t="e">
        <f aca="false">SUM(L35:P35,R35:V35)</f>
        <v>#NAME?</v>
      </c>
      <c r="G35" s="95" t="e">
        <f aca="false">+E35*SUM(F$32:F35)/12</f>
        <v>#NAME?</v>
      </c>
      <c r="L35" s="96" t="e">
        <f aca="false">EURO(Y35,Y35,0,0,F$22,$B35+25-F$23,1,0)</f>
        <v>#NAME?</v>
      </c>
      <c r="M35" s="96" t="e">
        <f aca="false">EURO(Z35,Z35,0,0,G$22,$B35+25-G$23,1,0)</f>
        <v>#NAME?</v>
      </c>
      <c r="N35" s="96" t="e">
        <f aca="false">EURO(AA35,AA35,0,0,H$22,$B35+25-H$23,1,0)</f>
        <v>#NAME?</v>
      </c>
      <c r="O35" s="96" t="e">
        <f aca="false">EURO(AB35,AB35,0,0,I$22,$B35+25-I$23,1,0)</f>
        <v>#NAME?</v>
      </c>
      <c r="P35" s="96" t="e">
        <f aca="false">EURO(AC35,AC35,0,0,J$22,$B35+25-J$23,1,0)</f>
        <v>#NAME?</v>
      </c>
      <c r="Q35" s="96"/>
      <c r="R35" s="96" t="e">
        <f aca="false">EURO(AE35,AE35,0,0,F$22,$B35+25-F$23,1,0)</f>
        <v>#NAME?</v>
      </c>
      <c r="S35" s="96" t="e">
        <f aca="false">EURO(AF35,AF35,0,0,G$22,$B35+25-G$23,1,0)</f>
        <v>#NAME?</v>
      </c>
      <c r="T35" s="96" t="e">
        <f aca="false">EURO(AG35,AG35,0,0,H$22,$B35+25-H$23,1,0)</f>
        <v>#NAME?</v>
      </c>
      <c r="U35" s="96" t="e">
        <f aca="false">EURO(AH35,AH35,0,0,I$22,$B35+25-I$23,1,0)</f>
        <v>#NAME?</v>
      </c>
      <c r="V35" s="96" t="e">
        <f aca="false">EURO(AI35,AI35,0,0,J$22,$B35+25-J$23,1,0)</f>
        <v>#NAME?</v>
      </c>
      <c r="W35" s="96"/>
      <c r="X35" s="97"/>
      <c r="Y35" s="98" t="n">
        <f aca="false">(IF($B35&gt;=F$23,IF($B35&lt;DATE(YEAR(F$23),MONTH(F$23)+F$12,1),F$11/F$12,0),0))+(IF($B35&gt;=F$23,IF($B35&lt;DATE(YEAR(F$23),MONTH(F$23)+F$9,1),F$8/F$9,0),0))</f>
        <v>299.270825628137</v>
      </c>
      <c r="Z35" s="98" t="n">
        <f aca="false">(IF($B35&gt;=G$23,IF($B35&lt;DATE(YEAR(G$23),MONTH(G$23)+G$12,1),G$11/G$12,0),0))+(IF($B35&gt;=G$23,IF($B35&lt;DATE(YEAR(G$23),MONTH(G$23)+G$9,1),G$8/G$9,0),0))</f>
        <v>0</v>
      </c>
      <c r="AA35" s="98" t="n">
        <f aca="false">(IF($B35&gt;=H$23,IF($B35&lt;DATE(YEAR(H$23),MONTH(H$23)+H$12,1),H$11/H$12,0),0))+(IF($B35&gt;=H$23,IF($B35&lt;DATE(YEAR(H$23),MONTH(H$23)+H$9,1),H$8/H$9,0),0))</f>
        <v>0</v>
      </c>
      <c r="AB35" s="98" t="n">
        <f aca="false">(IF($B35&gt;=I$23,IF($B35&lt;DATE(YEAR(I$23),MONTH(I$23)+I$12,1),I$11/I$12,0),0))+(IF($B35&gt;=I$23,IF($B35&lt;DATE(YEAR(I$23),MONTH(I$23)+I$9,1),I$8/I$9,0),0))</f>
        <v>0</v>
      </c>
      <c r="AC35" s="99" t="n">
        <f aca="false">(IF($B35&gt;=J$23,IF($B35&lt;DATE(YEAR(J$23),MONTH(J$23)+J$12,1),J$11/J$12,0),0))+(IF($B35&gt;=J$23,IF($B35&lt;DATE(YEAR(J$23),MONTH(J$23)+J$9,1),J$8/J$9,0),0))</f>
        <v>0</v>
      </c>
      <c r="AE35" s="98" t="n">
        <f aca="false">(IF($B35&gt;=F$23,IF($B35&lt;DATE(YEAR(F$23),MONTH(F$23)+F$15,1),(F$14/F$15),0),0))+(IF($B35&gt;=F$23,IF($B35&lt;DATE(YEAR(F$23),MONTH(F$23)+F$18,1),(F$17/F$18),0),0))</f>
        <v>454.771232242428</v>
      </c>
      <c r="AF35" s="98" t="n">
        <f aca="false">(IF($B35&gt;=G$23,IF($B35&lt;DATE(YEAR(G$23),MONTH(G$23)+G$15,1),(G$14/G$15),0),0))+(IF($B35&gt;=G$23,IF($B35&lt;DATE(YEAR(G$23),MONTH(G$23)+G$18,1),(G$17/G$18),0),0))</f>
        <v>0</v>
      </c>
      <c r="AG35" s="98" t="n">
        <f aca="false">(IF($B35&gt;=H$23,IF($B35&lt;DATE(YEAR(H$23),MONTH(H$23)+H$15,1),(H$14/H$15),0),0))+(IF($B35&gt;=H$23,IF($B35&lt;DATE(YEAR(H$23),MONTH(H$23)+H$18,1),(H$17/H$18),0),0))</f>
        <v>0</v>
      </c>
      <c r="AH35" s="98" t="n">
        <f aca="false">(IF($B35&gt;=I$23,IF($B35&lt;DATE(YEAR(I$23),MONTH(I$23)+I$15,1),(I$14/I$15),0),0))+(IF($B35&gt;=I$23,IF($B35&lt;DATE(YEAR(I$23),MONTH(I$23)+I$18,1),(I$17/I$18),0),0))</f>
        <v>0</v>
      </c>
      <c r="AI35" s="99" t="n">
        <f aca="false">(IF($B35&gt;=J$23,IF($B35&lt;DATE(YEAR(J$23),MONTH(J$23)+J$15,1),(J$14/J$15),0),0))+(IF($B35&gt;=J$23,IF($B35&lt;DATE(YEAR(J$23),MONTH(J$23)+J$18,1),(J$17/J$18),0),0))</f>
        <v>0</v>
      </c>
    </row>
    <row r="36" customFormat="false" ht="12.75" hidden="false" customHeight="false" outlineLevel="0" collapsed="false">
      <c r="B36" s="92" t="n">
        <f aca="false">EDATE(B35,1)</f>
        <v>37012</v>
      </c>
      <c r="C36" s="93" t="n">
        <f aca="false">1/(1+$C$5/2)^(2*($B36-$C$4)/365)</f>
        <v>0.951990987500665</v>
      </c>
      <c r="D36" s="93" t="n">
        <f aca="false">1/(1+$C$6/2)^(2*($B36-$C$4)/365)</f>
        <v>0.925006954400753</v>
      </c>
      <c r="E36" s="94" t="n">
        <f aca="false">+C36-D36</f>
        <v>0.0269840330999122</v>
      </c>
      <c r="F36" s="94" t="e">
        <f aca="false">SUM(L36:P36,R36:V36)</f>
        <v>#NAME?</v>
      </c>
      <c r="G36" s="95" t="e">
        <f aca="false">+E36*SUM(F$32:F36)/12</f>
        <v>#NAME?</v>
      </c>
      <c r="L36" s="96" t="e">
        <f aca="false">EURO(Y36,Y36,0,0,F$22,$B36+25-F$23,1,0)</f>
        <v>#NAME?</v>
      </c>
      <c r="M36" s="96" t="e">
        <f aca="false">EURO(Z36,Z36,0,0,G$22,$B36+25-G$23,1,0)</f>
        <v>#NAME?</v>
      </c>
      <c r="N36" s="96" t="e">
        <f aca="false">EURO(AA36,AA36,0,0,H$22,$B36+25-H$23,1,0)</f>
        <v>#NAME?</v>
      </c>
      <c r="O36" s="96" t="e">
        <f aca="false">EURO(AB36,AB36,0,0,I$22,$B36+25-I$23,1,0)</f>
        <v>#NAME?</v>
      </c>
      <c r="P36" s="96" t="e">
        <f aca="false">EURO(AC36,AC36,0,0,J$22,$B36+25-J$23,1,0)</f>
        <v>#NAME?</v>
      </c>
      <c r="Q36" s="96"/>
      <c r="R36" s="96" t="e">
        <f aca="false">EURO(AE36,AE36,0,0,F$22,$B36+25-F$23,1,0)</f>
        <v>#NAME?</v>
      </c>
      <c r="S36" s="96" t="e">
        <f aca="false">EURO(AF36,AF36,0,0,G$22,$B36+25-G$23,1,0)</f>
        <v>#NAME?</v>
      </c>
      <c r="T36" s="96" t="e">
        <f aca="false">EURO(AG36,AG36,0,0,H$22,$B36+25-H$23,1,0)</f>
        <v>#NAME?</v>
      </c>
      <c r="U36" s="96" t="e">
        <f aca="false">EURO(AH36,AH36,0,0,I$22,$B36+25-I$23,1,0)</f>
        <v>#NAME?</v>
      </c>
      <c r="V36" s="96" t="e">
        <f aca="false">EURO(AI36,AI36,0,0,J$22,$B36+25-J$23,1,0)</f>
        <v>#NAME?</v>
      </c>
      <c r="W36" s="96"/>
      <c r="X36" s="97"/>
      <c r="Y36" s="98" t="n">
        <f aca="false">(IF($B36&gt;=F$23,IF($B36&lt;DATE(YEAR(F$23),MONTH(F$23)+F$12,1),F$11/F$12,0),0))+(IF($B36&gt;=F$23,IF($B36&lt;DATE(YEAR(F$23),MONTH(F$23)+F$9,1),F$8/F$9,0),0))</f>
        <v>299.270825628137</v>
      </c>
      <c r="Z36" s="98" t="n">
        <f aca="false">(IF($B36&gt;=G$23,IF($B36&lt;DATE(YEAR(G$23),MONTH(G$23)+G$12,1),G$11/G$12,0),0))+(IF($B36&gt;=G$23,IF($B36&lt;DATE(YEAR(G$23),MONTH(G$23)+G$9,1),G$8/G$9,0),0))</f>
        <v>0</v>
      </c>
      <c r="AA36" s="98" t="n">
        <f aca="false">(IF($B36&gt;=H$23,IF($B36&lt;DATE(YEAR(H$23),MONTH(H$23)+H$12,1),H$11/H$12,0),0))+(IF($B36&gt;=H$23,IF($B36&lt;DATE(YEAR(H$23),MONTH(H$23)+H$9,1),H$8/H$9,0),0))</f>
        <v>0</v>
      </c>
      <c r="AB36" s="98" t="n">
        <f aca="false">(IF($B36&gt;=I$23,IF($B36&lt;DATE(YEAR(I$23),MONTH(I$23)+I$12,1),I$11/I$12,0),0))+(IF($B36&gt;=I$23,IF($B36&lt;DATE(YEAR(I$23),MONTH(I$23)+I$9,1),I$8/I$9,0),0))</f>
        <v>0</v>
      </c>
      <c r="AC36" s="99" t="n">
        <f aca="false">(IF($B36&gt;=J$23,IF($B36&lt;DATE(YEAR(J$23),MONTH(J$23)+J$12,1),J$11/J$12,0),0))+(IF($B36&gt;=J$23,IF($B36&lt;DATE(YEAR(J$23),MONTH(J$23)+J$9,1),J$8/J$9,0),0))</f>
        <v>0</v>
      </c>
      <c r="AE36" s="98" t="n">
        <f aca="false">(IF($B36&gt;=F$23,IF($B36&lt;DATE(YEAR(F$23),MONTH(F$23)+F$15,1),(F$14/F$15),0),0))+(IF($B36&gt;=F$23,IF($B36&lt;DATE(YEAR(F$23),MONTH(F$23)+F$18,1),(F$17/F$18),0),0))</f>
        <v>454.771232242428</v>
      </c>
      <c r="AF36" s="98" t="n">
        <f aca="false">(IF($B36&gt;=G$23,IF($B36&lt;DATE(YEAR(G$23),MONTH(G$23)+G$15,1),(G$14/G$15),0),0))+(IF($B36&gt;=G$23,IF($B36&lt;DATE(YEAR(G$23),MONTH(G$23)+G$18,1),(G$17/G$18),0),0))</f>
        <v>0</v>
      </c>
      <c r="AG36" s="98" t="n">
        <f aca="false">(IF($B36&gt;=H$23,IF($B36&lt;DATE(YEAR(H$23),MONTH(H$23)+H$15,1),(H$14/H$15),0),0))+(IF($B36&gt;=H$23,IF($B36&lt;DATE(YEAR(H$23),MONTH(H$23)+H$18,1),(H$17/H$18),0),0))</f>
        <v>0</v>
      </c>
      <c r="AH36" s="98" t="n">
        <f aca="false">(IF($B36&gt;=I$23,IF($B36&lt;DATE(YEAR(I$23),MONTH(I$23)+I$15,1),(I$14/I$15),0),0))+(IF($B36&gt;=I$23,IF($B36&lt;DATE(YEAR(I$23),MONTH(I$23)+I$18,1),(I$17/I$18),0),0))</f>
        <v>0</v>
      </c>
      <c r="AI36" s="99" t="n">
        <f aca="false">(IF($B36&gt;=J$23,IF($B36&lt;DATE(YEAR(J$23),MONTH(J$23)+J$15,1),(J$14/J$15),0),0))+(IF($B36&gt;=J$23,IF($B36&lt;DATE(YEAR(J$23),MONTH(J$23)+J$18,1),(J$17/J$18),0),0))</f>
        <v>0</v>
      </c>
    </row>
    <row r="37" customFormat="false" ht="12.75" hidden="false" customHeight="false" outlineLevel="0" collapsed="false">
      <c r="B37" s="92" t="n">
        <f aca="false">EDATE(B36,1)</f>
        <v>37043</v>
      </c>
      <c r="C37" s="93" t="n">
        <f aca="false">1/(1+$C$5/2)^(2*($B37-$C$4)/365)</f>
        <v>0.946009986451234</v>
      </c>
      <c r="D37" s="93" t="n">
        <f aca="false">1/(1+$C$6/2)^(2*($B37-$C$4)/365)</f>
        <v>0.915815943833708</v>
      </c>
      <c r="E37" s="94" t="n">
        <f aca="false">+C37-D37</f>
        <v>0.0301940426175253</v>
      </c>
      <c r="F37" s="94" t="e">
        <f aca="false">SUM(L37:P37,R37:V37)</f>
        <v>#NAME?</v>
      </c>
      <c r="G37" s="95" t="e">
        <f aca="false">+E37*SUM(F$32:F37)/12</f>
        <v>#NAME?</v>
      </c>
      <c r="L37" s="96" t="e">
        <f aca="false">EURO(Y37,Y37,0,0,F$22,$B37+25-F$23,1,0)</f>
        <v>#NAME?</v>
      </c>
      <c r="M37" s="96" t="e">
        <f aca="false">EURO(Z37,Z37,0,0,G$22,$B37+25-G$23,1,0)</f>
        <v>#NAME?</v>
      </c>
      <c r="N37" s="96" t="e">
        <f aca="false">EURO(AA37,AA37,0,0,H$22,$B37+25-H$23,1,0)</f>
        <v>#NAME?</v>
      </c>
      <c r="O37" s="96" t="e">
        <f aca="false">EURO(AB37,AB37,0,0,I$22,$B37+25-I$23,1,0)</f>
        <v>#NAME?</v>
      </c>
      <c r="P37" s="96" t="e">
        <f aca="false">EURO(AC37,AC37,0,0,J$22,$B37+25-J$23,1,0)</f>
        <v>#NAME?</v>
      </c>
      <c r="Q37" s="96"/>
      <c r="R37" s="96" t="e">
        <f aca="false">EURO(AE37,AE37,0,0,F$22,$B37+25-F$23,1,0)</f>
        <v>#NAME?</v>
      </c>
      <c r="S37" s="96" t="e">
        <f aca="false">EURO(AF37,AF37,0,0,G$22,$B37+25-G$23,1,0)</f>
        <v>#NAME?</v>
      </c>
      <c r="T37" s="96" t="e">
        <f aca="false">EURO(AG37,AG37,0,0,H$22,$B37+25-H$23,1,0)</f>
        <v>#NAME?</v>
      </c>
      <c r="U37" s="96" t="e">
        <f aca="false">EURO(AH37,AH37,0,0,I$22,$B37+25-I$23,1,0)</f>
        <v>#NAME?</v>
      </c>
      <c r="V37" s="96" t="e">
        <f aca="false">EURO(AI37,AI37,0,0,J$22,$B37+25-J$23,1,0)</f>
        <v>#NAME?</v>
      </c>
      <c r="W37" s="96"/>
      <c r="X37" s="97"/>
      <c r="Y37" s="98" t="n">
        <f aca="false">(IF($B37&gt;=F$23,IF($B37&lt;DATE(YEAR(F$23),MONTH(F$23)+F$12,1),F$11/F$12,0),0))+(IF($B37&gt;=F$23,IF($B37&lt;DATE(YEAR(F$23),MONTH(F$23)+F$9,1),F$8/F$9,0),0))</f>
        <v>299.270825628137</v>
      </c>
      <c r="Z37" s="98" t="n">
        <f aca="false">(IF($B37&gt;=G$23,IF($B37&lt;DATE(YEAR(G$23),MONTH(G$23)+G$12,1),G$11/G$12,0),0))+(IF($B37&gt;=G$23,IF($B37&lt;DATE(YEAR(G$23),MONTH(G$23)+G$9,1),G$8/G$9,0),0))</f>
        <v>0</v>
      </c>
      <c r="AA37" s="98" t="n">
        <f aca="false">(IF($B37&gt;=H$23,IF($B37&lt;DATE(YEAR(H$23),MONTH(H$23)+H$12,1),H$11/H$12,0),0))+(IF($B37&gt;=H$23,IF($B37&lt;DATE(YEAR(H$23),MONTH(H$23)+H$9,1),H$8/H$9,0),0))</f>
        <v>0</v>
      </c>
      <c r="AB37" s="98" t="n">
        <f aca="false">(IF($B37&gt;=I$23,IF($B37&lt;DATE(YEAR(I$23),MONTH(I$23)+I$12,1),I$11/I$12,0),0))+(IF($B37&gt;=I$23,IF($B37&lt;DATE(YEAR(I$23),MONTH(I$23)+I$9,1),I$8/I$9,0),0))</f>
        <v>0</v>
      </c>
      <c r="AC37" s="99" t="n">
        <f aca="false">(IF($B37&gt;=J$23,IF($B37&lt;DATE(YEAR(J$23),MONTH(J$23)+J$12,1),J$11/J$12,0),0))+(IF($B37&gt;=J$23,IF($B37&lt;DATE(YEAR(J$23),MONTH(J$23)+J$9,1),J$8/J$9,0),0))</f>
        <v>0</v>
      </c>
      <c r="AE37" s="98" t="n">
        <f aca="false">(IF($B37&gt;=F$23,IF($B37&lt;DATE(YEAR(F$23),MONTH(F$23)+F$15,1),(F$14/F$15),0),0))+(IF($B37&gt;=F$23,IF($B37&lt;DATE(YEAR(F$23),MONTH(F$23)+F$18,1),(F$17/F$18),0),0))</f>
        <v>454.771232242428</v>
      </c>
      <c r="AF37" s="98" t="n">
        <f aca="false">(IF($B37&gt;=G$23,IF($B37&lt;DATE(YEAR(G$23),MONTH(G$23)+G$15,1),(G$14/G$15),0),0))+(IF($B37&gt;=G$23,IF($B37&lt;DATE(YEAR(G$23),MONTH(G$23)+G$18,1),(G$17/G$18),0),0))</f>
        <v>0</v>
      </c>
      <c r="AG37" s="98" t="n">
        <f aca="false">(IF($B37&gt;=H$23,IF($B37&lt;DATE(YEAR(H$23),MONTH(H$23)+H$15,1),(H$14/H$15),0),0))+(IF($B37&gt;=H$23,IF($B37&lt;DATE(YEAR(H$23),MONTH(H$23)+H$18,1),(H$17/H$18),0),0))</f>
        <v>0</v>
      </c>
      <c r="AH37" s="98" t="n">
        <f aca="false">(IF($B37&gt;=I$23,IF($B37&lt;DATE(YEAR(I$23),MONTH(I$23)+I$15,1),(I$14/I$15),0),0))+(IF($B37&gt;=I$23,IF($B37&lt;DATE(YEAR(I$23),MONTH(I$23)+I$18,1),(I$17/I$18),0),0))</f>
        <v>0</v>
      </c>
      <c r="AI37" s="99" t="n">
        <f aca="false">(IF($B37&gt;=J$23,IF($B37&lt;DATE(YEAR(J$23),MONTH(J$23)+J$15,1),(J$14/J$15),0),0))+(IF($B37&gt;=J$23,IF($B37&lt;DATE(YEAR(J$23),MONTH(J$23)+J$18,1),(J$17/J$18),0),0))</f>
        <v>0</v>
      </c>
    </row>
    <row r="38" customFormat="false" ht="12.75" hidden="false" customHeight="false" outlineLevel="0" collapsed="false">
      <c r="B38" s="92" t="n">
        <f aca="false">EDATE(B37,1)</f>
        <v>37073</v>
      </c>
      <c r="C38" s="93" t="n">
        <f aca="false">1/(1+$C$5/2)^(2*($B38-$C$4)/365)</f>
        <v>0.940257701057602</v>
      </c>
      <c r="D38" s="93" t="n">
        <f aca="false">1/(1+$C$6/2)^(2*($B38-$C$4)/365)</f>
        <v>0.907008378725049</v>
      </c>
      <c r="E38" s="94" t="n">
        <f aca="false">+C38-D38</f>
        <v>0.0332493223325536</v>
      </c>
      <c r="F38" s="94" t="e">
        <f aca="false">SUM(L38:P38,R38:V38)</f>
        <v>#NAME?</v>
      </c>
      <c r="G38" s="95" t="e">
        <f aca="false">+E38*SUM(F$32:F38)/12</f>
        <v>#NAME?</v>
      </c>
      <c r="L38" s="96" t="e">
        <f aca="false">EURO(Y38,Y38,0,0,F$22,$B38+25-F$23,1,0)</f>
        <v>#NAME?</v>
      </c>
      <c r="M38" s="96" t="e">
        <f aca="false">EURO(Z38,Z38,0,0,G$22,$B38+25-G$23,1,0)</f>
        <v>#NAME?</v>
      </c>
      <c r="N38" s="96" t="e">
        <f aca="false">EURO(AA38,AA38,0,0,H$22,$B38+25-H$23,1,0)</f>
        <v>#NAME?</v>
      </c>
      <c r="O38" s="96" t="e">
        <f aca="false">EURO(AB38,AB38,0,0,I$22,$B38+25-I$23,1,0)</f>
        <v>#NAME?</v>
      </c>
      <c r="P38" s="96" t="e">
        <f aca="false">EURO(AC38,AC38,0,0,J$22,$B38+25-J$23,1,0)</f>
        <v>#NAME?</v>
      </c>
      <c r="Q38" s="96"/>
      <c r="R38" s="96" t="e">
        <f aca="false">EURO(AE38,AE38,0,0,F$22,$B38+25-F$23,1,0)</f>
        <v>#NAME?</v>
      </c>
      <c r="S38" s="96" t="e">
        <f aca="false">EURO(AF38,AF38,0,0,G$22,$B38+25-G$23,1,0)</f>
        <v>#NAME?</v>
      </c>
      <c r="T38" s="96" t="e">
        <f aca="false">EURO(AG38,AG38,0,0,H$22,$B38+25-H$23,1,0)</f>
        <v>#NAME?</v>
      </c>
      <c r="U38" s="96" t="e">
        <f aca="false">EURO(AH38,AH38,0,0,I$22,$B38+25-I$23,1,0)</f>
        <v>#NAME?</v>
      </c>
      <c r="V38" s="96" t="e">
        <f aca="false">EURO(AI38,AI38,0,0,J$22,$B38+25-J$23,1,0)</f>
        <v>#NAME?</v>
      </c>
      <c r="W38" s="96"/>
      <c r="X38" s="97"/>
      <c r="Y38" s="98" t="n">
        <f aca="false">(IF($B38&gt;=F$23,IF($B38&lt;DATE(YEAR(F$23),MONTH(F$23)+F$12,1),F$11/F$12,0),0))+(IF($B38&gt;=F$23,IF($B38&lt;DATE(YEAR(F$23),MONTH(F$23)+F$9,1),F$8/F$9,0),0))</f>
        <v>188.420337769045</v>
      </c>
      <c r="Z38" s="98" t="n">
        <f aca="false">(IF($B38&gt;=G$23,IF($B38&lt;DATE(YEAR(G$23),MONTH(G$23)+G$12,1),G$11/G$12,0),0))+(IF($B38&gt;=G$23,IF($B38&lt;DATE(YEAR(G$23),MONTH(G$23)+G$9,1),G$8/G$9,0),0))</f>
        <v>0</v>
      </c>
      <c r="AA38" s="98" t="n">
        <f aca="false">(IF($B38&gt;=H$23,IF($B38&lt;DATE(YEAR(H$23),MONTH(H$23)+H$12,1),H$11/H$12,0),0))+(IF($B38&gt;=H$23,IF($B38&lt;DATE(YEAR(H$23),MONTH(H$23)+H$9,1),H$8/H$9,0),0))</f>
        <v>0</v>
      </c>
      <c r="AB38" s="98" t="n">
        <f aca="false">(IF($B38&gt;=I$23,IF($B38&lt;DATE(YEAR(I$23),MONTH(I$23)+I$12,1),I$11/I$12,0),0))+(IF($B38&gt;=I$23,IF($B38&lt;DATE(YEAR(I$23),MONTH(I$23)+I$9,1),I$8/I$9,0),0))</f>
        <v>0</v>
      </c>
      <c r="AC38" s="99" t="n">
        <f aca="false">(IF($B38&gt;=J$23,IF($B38&lt;DATE(YEAR(J$23),MONTH(J$23)+J$12,1),J$11/J$12,0),0))+(IF($B38&gt;=J$23,IF($B38&lt;DATE(YEAR(J$23),MONTH(J$23)+J$9,1),J$8/J$9,0),0))</f>
        <v>0</v>
      </c>
      <c r="AE38" s="98" t="n">
        <f aca="false">(IF($B38&gt;=F$23,IF($B38&lt;DATE(YEAR(F$23),MONTH(F$23)+F$15,1),(F$14/F$15),0),0))+(IF($B38&gt;=F$23,IF($B38&lt;DATE(YEAR(F$23),MONTH(F$23)+F$18,1),(F$17/F$18),0),0))</f>
        <v>454.771232242428</v>
      </c>
      <c r="AF38" s="98" t="n">
        <f aca="false">(IF($B38&gt;=G$23,IF($B38&lt;DATE(YEAR(G$23),MONTH(G$23)+G$15,1),(G$14/G$15),0),0))+(IF($B38&gt;=G$23,IF($B38&lt;DATE(YEAR(G$23),MONTH(G$23)+G$18,1),(G$17/G$18),0),0))</f>
        <v>0</v>
      </c>
      <c r="AG38" s="98" t="n">
        <f aca="false">(IF($B38&gt;=H$23,IF($B38&lt;DATE(YEAR(H$23),MONTH(H$23)+H$15,1),(H$14/H$15),0),0))+(IF($B38&gt;=H$23,IF($B38&lt;DATE(YEAR(H$23),MONTH(H$23)+H$18,1),(H$17/H$18),0),0))</f>
        <v>0</v>
      </c>
      <c r="AH38" s="98" t="n">
        <f aca="false">(IF($B38&gt;=I$23,IF($B38&lt;DATE(YEAR(I$23),MONTH(I$23)+I$15,1),(I$14/I$15),0),0))+(IF($B38&gt;=I$23,IF($B38&lt;DATE(YEAR(I$23),MONTH(I$23)+I$18,1),(I$17/I$18),0),0))</f>
        <v>0</v>
      </c>
      <c r="AI38" s="99" t="n">
        <f aca="false">(IF($B38&gt;=J$23,IF($B38&lt;DATE(YEAR(J$23),MONTH(J$23)+J$15,1),(J$14/J$15),0),0))+(IF($B38&gt;=J$23,IF($B38&lt;DATE(YEAR(J$23),MONTH(J$23)+J$18,1),(J$17/J$18),0),0))</f>
        <v>0</v>
      </c>
    </row>
    <row r="39" customFormat="false" ht="12.75" hidden="false" customHeight="false" outlineLevel="0" collapsed="false">
      <c r="B39" s="92" t="n">
        <f aca="false">EDATE(B38,1)</f>
        <v>37104</v>
      </c>
      <c r="C39" s="93" t="n">
        <f aca="false">1/(1+$C$5/2)^(2*($B39-$C$4)/365)</f>
        <v>0.934350415830538</v>
      </c>
      <c r="D39" s="93" t="n">
        <f aca="false">1/(1+$C$6/2)^(2*($B39-$C$4)/365)</f>
        <v>0.897996204758573</v>
      </c>
      <c r="E39" s="94" t="n">
        <f aca="false">+C39-D39</f>
        <v>0.0363542110719652</v>
      </c>
      <c r="F39" s="94" t="e">
        <f aca="false">SUM(L39:P39,R39:V39)</f>
        <v>#NAME?</v>
      </c>
      <c r="G39" s="95" t="e">
        <f aca="false">+E39*SUM(F$32:F39)/12</f>
        <v>#NAME?</v>
      </c>
      <c r="L39" s="96" t="e">
        <f aca="false">EURO(Y39,Y39,0,0,F$22,$B39+25-F$23,1,0)</f>
        <v>#NAME?</v>
      </c>
      <c r="M39" s="96" t="e">
        <f aca="false">EURO(Z39,Z39,0,0,G$22,$B39+25-G$23,1,0)</f>
        <v>#NAME?</v>
      </c>
      <c r="N39" s="96" t="e">
        <f aca="false">EURO(AA39,AA39,0,0,H$22,$B39+25-H$23,1,0)</f>
        <v>#NAME?</v>
      </c>
      <c r="O39" s="96" t="e">
        <f aca="false">EURO(AB39,AB39,0,0,I$22,$B39+25-I$23,1,0)</f>
        <v>#NAME?</v>
      </c>
      <c r="P39" s="96" t="e">
        <f aca="false">EURO(AC39,AC39,0,0,J$22,$B39+25-J$23,1,0)</f>
        <v>#NAME?</v>
      </c>
      <c r="Q39" s="96"/>
      <c r="R39" s="96" t="e">
        <f aca="false">EURO(AE39,AE39,0,0,F$22,$B39+25-F$23,1,0)</f>
        <v>#NAME?</v>
      </c>
      <c r="S39" s="96" t="e">
        <f aca="false">EURO(AF39,AF39,0,0,G$22,$B39+25-G$23,1,0)</f>
        <v>#NAME?</v>
      </c>
      <c r="T39" s="96" t="e">
        <f aca="false">EURO(AG39,AG39,0,0,H$22,$B39+25-H$23,1,0)</f>
        <v>#NAME?</v>
      </c>
      <c r="U39" s="96" t="e">
        <f aca="false">EURO(AH39,AH39,0,0,I$22,$B39+25-I$23,1,0)</f>
        <v>#NAME?</v>
      </c>
      <c r="V39" s="96" t="e">
        <f aca="false">EURO(AI39,AI39,0,0,J$22,$B39+25-J$23,1,0)</f>
        <v>#NAME?</v>
      </c>
      <c r="W39" s="96"/>
      <c r="X39" s="97"/>
      <c r="Y39" s="98" t="n">
        <f aca="false">(IF($B39&gt;=F$23,IF($B39&lt;DATE(YEAR(F$23),MONTH(F$23)+F$12,1),F$11/F$12,0),0))+(IF($B39&gt;=F$23,IF($B39&lt;DATE(YEAR(F$23),MONTH(F$23)+F$9,1),F$8/F$9,0),0))</f>
        <v>188.420337769045</v>
      </c>
      <c r="Z39" s="98" t="n">
        <f aca="false">(IF($B39&gt;=G$23,IF($B39&lt;DATE(YEAR(G$23),MONTH(G$23)+G$12,1),G$11/G$12,0),0))+(IF($B39&gt;=G$23,IF($B39&lt;DATE(YEAR(G$23),MONTH(G$23)+G$9,1),G$8/G$9,0),0))</f>
        <v>0</v>
      </c>
      <c r="AA39" s="98" t="n">
        <f aca="false">(IF($B39&gt;=H$23,IF($B39&lt;DATE(YEAR(H$23),MONTH(H$23)+H$12,1),H$11/H$12,0),0))+(IF($B39&gt;=H$23,IF($B39&lt;DATE(YEAR(H$23),MONTH(H$23)+H$9,1),H$8/H$9,0),0))</f>
        <v>0</v>
      </c>
      <c r="AB39" s="98" t="n">
        <f aca="false">(IF($B39&gt;=I$23,IF($B39&lt;DATE(YEAR(I$23),MONTH(I$23)+I$12,1),I$11/I$12,0),0))+(IF($B39&gt;=I$23,IF($B39&lt;DATE(YEAR(I$23),MONTH(I$23)+I$9,1),I$8/I$9,0),0))</f>
        <v>0</v>
      </c>
      <c r="AC39" s="99" t="n">
        <f aca="false">(IF($B39&gt;=J$23,IF($B39&lt;DATE(YEAR(J$23),MONTH(J$23)+J$12,1),J$11/J$12,0),0))+(IF($B39&gt;=J$23,IF($B39&lt;DATE(YEAR(J$23),MONTH(J$23)+J$9,1),J$8/J$9,0),0))</f>
        <v>0</v>
      </c>
      <c r="AE39" s="98" t="n">
        <f aca="false">(IF($B39&gt;=F$23,IF($B39&lt;DATE(YEAR(F$23),MONTH(F$23)+F$15,1),(F$14/F$15),0),0))+(IF($B39&gt;=F$23,IF($B39&lt;DATE(YEAR(F$23),MONTH(F$23)+F$18,1),(F$17/F$18),0),0))</f>
        <v>454.771232242428</v>
      </c>
      <c r="AF39" s="98" t="n">
        <f aca="false">(IF($B39&gt;=G$23,IF($B39&lt;DATE(YEAR(G$23),MONTH(G$23)+G$15,1),(G$14/G$15),0),0))+(IF($B39&gt;=G$23,IF($B39&lt;DATE(YEAR(G$23),MONTH(G$23)+G$18,1),(G$17/G$18),0),0))</f>
        <v>0</v>
      </c>
      <c r="AG39" s="98" t="n">
        <f aca="false">(IF($B39&gt;=H$23,IF($B39&lt;DATE(YEAR(H$23),MONTH(H$23)+H$15,1),(H$14/H$15),0),0))+(IF($B39&gt;=H$23,IF($B39&lt;DATE(YEAR(H$23),MONTH(H$23)+H$18,1),(H$17/H$18),0),0))</f>
        <v>0</v>
      </c>
      <c r="AH39" s="98" t="n">
        <f aca="false">(IF($B39&gt;=I$23,IF($B39&lt;DATE(YEAR(I$23),MONTH(I$23)+I$15,1),(I$14/I$15),0),0))+(IF($B39&gt;=I$23,IF($B39&lt;DATE(YEAR(I$23),MONTH(I$23)+I$18,1),(I$17/I$18),0),0))</f>
        <v>0</v>
      </c>
      <c r="AI39" s="99" t="n">
        <f aca="false">(IF($B39&gt;=J$23,IF($B39&lt;DATE(YEAR(J$23),MONTH(J$23)+J$15,1),(J$14/J$15),0),0))+(IF($B39&gt;=J$23,IF($B39&lt;DATE(YEAR(J$23),MONTH(J$23)+J$18,1),(J$17/J$18),0),0))</f>
        <v>0</v>
      </c>
    </row>
    <row r="40" customFormat="false" ht="12.75" hidden="false" customHeight="false" outlineLevel="0" collapsed="false">
      <c r="B40" s="92" t="n">
        <f aca="false">EDATE(B39,1)</f>
        <v>37135</v>
      </c>
      <c r="C40" s="93" t="n">
        <f aca="false">1/(1+$C$5/2)^(2*($B40-$C$4)/365)</f>
        <v>0.92848024385308</v>
      </c>
      <c r="D40" s="93" t="n">
        <f aca="false">1/(1+$C$6/2)^(2*($B40-$C$4)/365)</f>
        <v>0.889073577130926</v>
      </c>
      <c r="E40" s="94" t="n">
        <f aca="false">+C40-D40</f>
        <v>0.0394066667221544</v>
      </c>
      <c r="F40" s="94" t="e">
        <f aca="false">SUM(L40:P40,R40:V40)</f>
        <v>#NAME?</v>
      </c>
      <c r="G40" s="95" t="e">
        <f aca="false">+E40*SUM(F$32:F40)/12</f>
        <v>#NAME?</v>
      </c>
      <c r="L40" s="96" t="e">
        <f aca="false">EURO(Y40,Y40,0,0,F$22,$B40+25-F$23,1,0)</f>
        <v>#NAME?</v>
      </c>
      <c r="M40" s="96" t="e">
        <f aca="false">EURO(Z40,Z40,0,0,G$22,$B40+25-G$23,1,0)</f>
        <v>#NAME?</v>
      </c>
      <c r="N40" s="96" t="e">
        <f aca="false">EURO(AA40,AA40,0,0,H$22,$B40+25-H$23,1,0)</f>
        <v>#NAME?</v>
      </c>
      <c r="O40" s="96" t="e">
        <f aca="false">EURO(AB40,AB40,0,0,I$22,$B40+25-I$23,1,0)</f>
        <v>#NAME?</v>
      </c>
      <c r="P40" s="96" t="e">
        <f aca="false">EURO(AC40,AC40,0,0,J$22,$B40+25-J$23,1,0)</f>
        <v>#NAME?</v>
      </c>
      <c r="Q40" s="96"/>
      <c r="R40" s="96" t="e">
        <f aca="false">EURO(AE40,AE40,0,0,F$22,$B40+25-F$23,1,0)</f>
        <v>#NAME?</v>
      </c>
      <c r="S40" s="96" t="e">
        <f aca="false">EURO(AF40,AF40,0,0,G$22,$B40+25-G$23,1,0)</f>
        <v>#NAME?</v>
      </c>
      <c r="T40" s="96" t="e">
        <f aca="false">EURO(AG40,AG40,0,0,H$22,$B40+25-H$23,1,0)</f>
        <v>#NAME?</v>
      </c>
      <c r="U40" s="96" t="e">
        <f aca="false">EURO(AH40,AH40,0,0,I$22,$B40+25-I$23,1,0)</f>
        <v>#NAME?</v>
      </c>
      <c r="V40" s="96" t="e">
        <f aca="false">EURO(AI40,AI40,0,0,J$22,$B40+25-J$23,1,0)</f>
        <v>#NAME?</v>
      </c>
      <c r="W40" s="96"/>
      <c r="X40" s="97"/>
      <c r="Y40" s="98" t="n">
        <f aca="false">(IF($B40&gt;=F$23,IF($B40&lt;DATE(YEAR(F$23),MONTH(F$23)+F$12,1),F$11/F$12,0),0))+(IF($B40&gt;=F$23,IF($B40&lt;DATE(YEAR(F$23),MONTH(F$23)+F$9,1),F$8/F$9,0),0))</f>
        <v>188.420337769045</v>
      </c>
      <c r="Z40" s="98" t="n">
        <f aca="false">(IF($B40&gt;=G$23,IF($B40&lt;DATE(YEAR(G$23),MONTH(G$23)+G$12,1),G$11/G$12,0),0))+(IF($B40&gt;=G$23,IF($B40&lt;DATE(YEAR(G$23),MONTH(G$23)+G$9,1),G$8/G$9,0),0))</f>
        <v>0</v>
      </c>
      <c r="AA40" s="98" t="n">
        <f aca="false">(IF($B40&gt;=H$23,IF($B40&lt;DATE(YEAR(H$23),MONTH(H$23)+H$12,1),H$11/H$12,0),0))+(IF($B40&gt;=H$23,IF($B40&lt;DATE(YEAR(H$23),MONTH(H$23)+H$9,1),H$8/H$9,0),0))</f>
        <v>0</v>
      </c>
      <c r="AB40" s="98" t="n">
        <f aca="false">(IF($B40&gt;=I$23,IF($B40&lt;DATE(YEAR(I$23),MONTH(I$23)+I$12,1),I$11/I$12,0),0))+(IF($B40&gt;=I$23,IF($B40&lt;DATE(YEAR(I$23),MONTH(I$23)+I$9,1),I$8/I$9,0),0))</f>
        <v>0</v>
      </c>
      <c r="AC40" s="99" t="n">
        <f aca="false">(IF($B40&gt;=J$23,IF($B40&lt;DATE(YEAR(J$23),MONTH(J$23)+J$12,1),J$11/J$12,0),0))+(IF($B40&gt;=J$23,IF($B40&lt;DATE(YEAR(J$23),MONTH(J$23)+J$9,1),J$8/J$9,0),0))</f>
        <v>0</v>
      </c>
      <c r="AE40" s="98" t="n">
        <f aca="false">(IF($B40&gt;=F$23,IF($B40&lt;DATE(YEAR(F$23),MONTH(F$23)+F$15,1),(F$14/F$15),0),0))+(IF($B40&gt;=F$23,IF($B40&lt;DATE(YEAR(F$23),MONTH(F$23)+F$18,1),(F$17/F$18),0),0))</f>
        <v>454.771232242428</v>
      </c>
      <c r="AF40" s="98" t="n">
        <f aca="false">(IF($B40&gt;=G$23,IF($B40&lt;DATE(YEAR(G$23),MONTH(G$23)+G$15,1),(G$14/G$15),0),0))+(IF($B40&gt;=G$23,IF($B40&lt;DATE(YEAR(G$23),MONTH(G$23)+G$18,1),(G$17/G$18),0),0))</f>
        <v>0</v>
      </c>
      <c r="AG40" s="98" t="n">
        <f aca="false">(IF($B40&gt;=H$23,IF($B40&lt;DATE(YEAR(H$23),MONTH(H$23)+H$15,1),(H$14/H$15),0),0))+(IF($B40&gt;=H$23,IF($B40&lt;DATE(YEAR(H$23),MONTH(H$23)+H$18,1),(H$17/H$18),0),0))</f>
        <v>0</v>
      </c>
      <c r="AH40" s="98" t="n">
        <f aca="false">(IF($B40&gt;=I$23,IF($B40&lt;DATE(YEAR(I$23),MONTH(I$23)+I$15,1),(I$14/I$15),0),0))+(IF($B40&gt;=I$23,IF($B40&lt;DATE(YEAR(I$23),MONTH(I$23)+I$18,1),(I$17/I$18),0),0))</f>
        <v>0</v>
      </c>
      <c r="AI40" s="99" t="n">
        <f aca="false">(IF($B40&gt;=J$23,IF($B40&lt;DATE(YEAR(J$23),MONTH(J$23)+J$15,1),(J$14/J$15),0),0))+(IF($B40&gt;=J$23,IF($B40&lt;DATE(YEAR(J$23),MONTH(J$23)+J$18,1),(J$17/J$18),0),0))</f>
        <v>0</v>
      </c>
    </row>
    <row r="41" customFormat="false" ht="12.75" hidden="false" customHeight="false" outlineLevel="0" collapsed="false">
      <c r="B41" s="92" t="n">
        <f aca="false">EDATE(B40,1)</f>
        <v>37165</v>
      </c>
      <c r="C41" s="93" t="n">
        <f aca="false">1/(1+$C$5/2)^(2*($B41-$C$4)/365)</f>
        <v>0.922834549387394</v>
      </c>
      <c r="D41" s="93" t="n">
        <f aca="false">1/(1+$C$6/2)^(2*($B41-$C$4)/365)</f>
        <v>0.880523198127706</v>
      </c>
      <c r="E41" s="94" t="n">
        <f aca="false">+C41-D41</f>
        <v>0.042311351259688</v>
      </c>
      <c r="F41" s="94" t="e">
        <f aca="false">SUM(L41:P41,R41:V41)</f>
        <v>#NAME?</v>
      </c>
      <c r="G41" s="95" t="e">
        <f aca="false">+E41*SUM(F$32:F41)/12</f>
        <v>#NAME?</v>
      </c>
      <c r="L41" s="96" t="e">
        <f aca="false">EURO(Y41,Y41,0,0,F$22,$B41+25-F$23,1,0)</f>
        <v>#NAME?</v>
      </c>
      <c r="M41" s="96" t="e">
        <f aca="false">EURO(Z41,Z41,0,0,G$22,$B41+25-G$23,1,0)</f>
        <v>#NAME?</v>
      </c>
      <c r="N41" s="96" t="e">
        <f aca="false">EURO(AA41,AA41,0,0,H$22,$B41+25-H$23,1,0)</f>
        <v>#NAME?</v>
      </c>
      <c r="O41" s="96" t="e">
        <f aca="false">EURO(AB41,AB41,0,0,I$22,$B41+25-I$23,1,0)</f>
        <v>#NAME?</v>
      </c>
      <c r="P41" s="96" t="e">
        <f aca="false">EURO(AC41,AC41,0,0,J$22,$B41+25-J$23,1,0)</f>
        <v>#NAME?</v>
      </c>
      <c r="Q41" s="96"/>
      <c r="R41" s="96" t="e">
        <f aca="false">EURO(AE41,AE41,0,0,F$22,$B41+25-F$23,1,0)</f>
        <v>#NAME?</v>
      </c>
      <c r="S41" s="96" t="e">
        <f aca="false">EURO(AF41,AF41,0,0,G$22,$B41+25-G$23,1,0)</f>
        <v>#NAME?</v>
      </c>
      <c r="T41" s="96" t="e">
        <f aca="false">EURO(AG41,AG41,0,0,H$22,$B41+25-H$23,1,0)</f>
        <v>#NAME?</v>
      </c>
      <c r="U41" s="96" t="e">
        <f aca="false">EURO(AH41,AH41,0,0,I$22,$B41+25-I$23,1,0)</f>
        <v>#NAME?</v>
      </c>
      <c r="V41" s="96" t="e">
        <f aca="false">EURO(AI41,AI41,0,0,J$22,$B41+25-J$23,1,0)</f>
        <v>#NAME?</v>
      </c>
      <c r="W41" s="96"/>
      <c r="X41" s="97"/>
      <c r="Y41" s="98" t="n">
        <f aca="false">(IF($B41&gt;=F$23,IF($B41&lt;DATE(YEAR(F$23),MONTH(F$23)+F$12,1),F$11/F$12,0),0))+(IF($B41&gt;=F$23,IF($B41&lt;DATE(YEAR(F$23),MONTH(F$23)+F$9,1),F$8/F$9,0),0))</f>
        <v>188.420337769045</v>
      </c>
      <c r="Z41" s="98" t="n">
        <f aca="false">(IF($B41&gt;=G$23,IF($B41&lt;DATE(YEAR(G$23),MONTH(G$23)+G$12,1),G$11/G$12,0),0))+(IF($B41&gt;=G$23,IF($B41&lt;DATE(YEAR(G$23),MONTH(G$23)+G$9,1),G$8/G$9,0),0))</f>
        <v>0</v>
      </c>
      <c r="AA41" s="98" t="n">
        <f aca="false">(IF($B41&gt;=H$23,IF($B41&lt;DATE(YEAR(H$23),MONTH(H$23)+H$12,1),H$11/H$12,0),0))+(IF($B41&gt;=H$23,IF($B41&lt;DATE(YEAR(H$23),MONTH(H$23)+H$9,1),H$8/H$9,0),0))</f>
        <v>0</v>
      </c>
      <c r="AB41" s="98" t="n">
        <f aca="false">(IF($B41&gt;=I$23,IF($B41&lt;DATE(YEAR(I$23),MONTH(I$23)+I$12,1),I$11/I$12,0),0))+(IF($B41&gt;=I$23,IF($B41&lt;DATE(YEAR(I$23),MONTH(I$23)+I$9,1),I$8/I$9,0),0))</f>
        <v>0</v>
      </c>
      <c r="AC41" s="99" t="n">
        <f aca="false">(IF($B41&gt;=J$23,IF($B41&lt;DATE(YEAR(J$23),MONTH(J$23)+J$12,1),J$11/J$12,0),0))+(IF($B41&gt;=J$23,IF($B41&lt;DATE(YEAR(J$23),MONTH(J$23)+J$9,1),J$8/J$9,0),0))</f>
        <v>0</v>
      </c>
      <c r="AE41" s="98" t="n">
        <f aca="false">(IF($B41&gt;=F$23,IF($B41&lt;DATE(YEAR(F$23),MONTH(F$23)+F$15,1),(F$14/F$15),0),0))+(IF($B41&gt;=F$23,IF($B41&lt;DATE(YEAR(F$23),MONTH(F$23)+F$18,1),(F$17/F$18),0),0))</f>
        <v>454.771232242428</v>
      </c>
      <c r="AF41" s="98" t="n">
        <f aca="false">(IF($B41&gt;=G$23,IF($B41&lt;DATE(YEAR(G$23),MONTH(G$23)+G$15,1),(G$14/G$15),0),0))+(IF($B41&gt;=G$23,IF($B41&lt;DATE(YEAR(G$23),MONTH(G$23)+G$18,1),(G$17/G$18),0),0))</f>
        <v>0</v>
      </c>
      <c r="AG41" s="98" t="n">
        <f aca="false">(IF($B41&gt;=H$23,IF($B41&lt;DATE(YEAR(H$23),MONTH(H$23)+H$15,1),(H$14/H$15),0),0))+(IF($B41&gt;=H$23,IF($B41&lt;DATE(YEAR(H$23),MONTH(H$23)+H$18,1),(H$17/H$18),0),0))</f>
        <v>0</v>
      </c>
      <c r="AH41" s="98" t="n">
        <f aca="false">(IF($B41&gt;=I$23,IF($B41&lt;DATE(YEAR(I$23),MONTH(I$23)+I$15,1),(I$14/I$15),0),0))+(IF($B41&gt;=I$23,IF($B41&lt;DATE(YEAR(I$23),MONTH(I$23)+I$18,1),(I$17/I$18),0),0))</f>
        <v>0</v>
      </c>
      <c r="AI41" s="99" t="n">
        <f aca="false">(IF($B41&gt;=J$23,IF($B41&lt;DATE(YEAR(J$23),MONTH(J$23)+J$15,1),(J$14/J$15),0),0))+(IF($B41&gt;=J$23,IF($B41&lt;DATE(YEAR(J$23),MONTH(J$23)+J$18,1),(J$17/J$18),0),0))</f>
        <v>0</v>
      </c>
    </row>
    <row r="42" customFormat="false" ht="12.75" hidden="false" customHeight="false" outlineLevel="0" collapsed="false">
      <c r="B42" s="92" t="n">
        <f aca="false">EDATE(B41,1)</f>
        <v>37196</v>
      </c>
      <c r="C42" s="93" t="n">
        <f aca="false">1/(1+$C$5/2)^(2*($B42-$C$4)/365)</f>
        <v>0.917036727264279</v>
      </c>
      <c r="D42" s="93" t="n">
        <f aca="false">1/(1+$C$6/2)^(2*($B42-$C$4)/365)</f>
        <v>0.871774184966219</v>
      </c>
      <c r="E42" s="94" t="n">
        <f aca="false">+C42-D42</f>
        <v>0.0452625422980606</v>
      </c>
      <c r="F42" s="94" t="e">
        <f aca="false">SUM(L42:P42,R42:V42)</f>
        <v>#NAME?</v>
      </c>
      <c r="G42" s="95" t="e">
        <f aca="false">+E42*SUM(F$32:F42)/12</f>
        <v>#NAME?</v>
      </c>
      <c r="L42" s="96" t="e">
        <f aca="false">EURO(Y42,Y42,0,0,F$22,$B42+25-F$23,1,0)</f>
        <v>#NAME?</v>
      </c>
      <c r="M42" s="96" t="e">
        <f aca="false">EURO(Z42,Z42,0,0,G$22,$B42+25-G$23,1,0)</f>
        <v>#NAME?</v>
      </c>
      <c r="N42" s="96" t="e">
        <f aca="false">EURO(AA42,AA42,0,0,H$22,$B42+25-H$23,1,0)</f>
        <v>#NAME?</v>
      </c>
      <c r="O42" s="96" t="e">
        <f aca="false">EURO(AB42,AB42,0,0,I$22,$B42+25-I$23,1,0)</f>
        <v>#NAME?</v>
      </c>
      <c r="P42" s="96" t="e">
        <f aca="false">EURO(AC42,AC42,0,0,J$22,$B42+25-J$23,1,0)</f>
        <v>#NAME?</v>
      </c>
      <c r="Q42" s="96"/>
      <c r="R42" s="96" t="e">
        <f aca="false">EURO(AE42,AE42,0,0,F$22,$B42+25-F$23,1,0)</f>
        <v>#NAME?</v>
      </c>
      <c r="S42" s="96" t="e">
        <f aca="false">EURO(AF42,AF42,0,0,G$22,$B42+25-G$23,1,0)</f>
        <v>#NAME?</v>
      </c>
      <c r="T42" s="96" t="e">
        <f aca="false">EURO(AG42,AG42,0,0,H$22,$B42+25-H$23,1,0)</f>
        <v>#NAME?</v>
      </c>
      <c r="U42" s="96" t="e">
        <f aca="false">EURO(AH42,AH42,0,0,I$22,$B42+25-I$23,1,0)</f>
        <v>#NAME?</v>
      </c>
      <c r="V42" s="96" t="e">
        <f aca="false">EURO(AI42,AI42,0,0,J$22,$B42+25-J$23,1,0)</f>
        <v>#NAME?</v>
      </c>
      <c r="W42" s="96"/>
      <c r="X42" s="97"/>
      <c r="Y42" s="98" t="n">
        <f aca="false">(IF($B42&gt;=F$23,IF($B42&lt;DATE(YEAR(F$23),MONTH(F$23)+F$12,1),F$11/F$12,0),0))+(IF($B42&gt;=F$23,IF($B42&lt;DATE(YEAR(F$23),MONTH(F$23)+F$9,1),F$8/F$9,0),0))</f>
        <v>188.420337769045</v>
      </c>
      <c r="Z42" s="98" t="n">
        <f aca="false">(IF($B42&gt;=G$23,IF($B42&lt;DATE(YEAR(G$23),MONTH(G$23)+G$12,1),G$11/G$12,0),0))+(IF($B42&gt;=G$23,IF($B42&lt;DATE(YEAR(G$23),MONTH(G$23)+G$9,1),G$8/G$9,0),0))</f>
        <v>0</v>
      </c>
      <c r="AA42" s="98" t="n">
        <f aca="false">(IF($B42&gt;=H$23,IF($B42&lt;DATE(YEAR(H$23),MONTH(H$23)+H$12,1),H$11/H$12,0),0))+(IF($B42&gt;=H$23,IF($B42&lt;DATE(YEAR(H$23),MONTH(H$23)+H$9,1),H$8/H$9,0),0))</f>
        <v>0</v>
      </c>
      <c r="AB42" s="98" t="n">
        <f aca="false">(IF($B42&gt;=I$23,IF($B42&lt;DATE(YEAR(I$23),MONTH(I$23)+I$12,1),I$11/I$12,0),0))+(IF($B42&gt;=I$23,IF($B42&lt;DATE(YEAR(I$23),MONTH(I$23)+I$9,1),I$8/I$9,0),0))</f>
        <v>0</v>
      </c>
      <c r="AC42" s="99" t="n">
        <f aca="false">(IF($B42&gt;=J$23,IF($B42&lt;DATE(YEAR(J$23),MONTH(J$23)+J$12,1),J$11/J$12,0),0))+(IF($B42&gt;=J$23,IF($B42&lt;DATE(YEAR(J$23),MONTH(J$23)+J$9,1),J$8/J$9,0),0))</f>
        <v>0</v>
      </c>
      <c r="AE42" s="98" t="n">
        <f aca="false">(IF($B42&gt;=F$23,IF($B42&lt;DATE(YEAR(F$23),MONTH(F$23)+F$15,1),(F$14/F$15),0),0))+(IF($B42&gt;=F$23,IF($B42&lt;DATE(YEAR(F$23),MONTH(F$23)+F$18,1),(F$17/F$18),0),0))</f>
        <v>454.771232242428</v>
      </c>
      <c r="AF42" s="98" t="n">
        <f aca="false">(IF($B42&gt;=G$23,IF($B42&lt;DATE(YEAR(G$23),MONTH(G$23)+G$15,1),(G$14/G$15),0),0))+(IF($B42&gt;=G$23,IF($B42&lt;DATE(YEAR(G$23),MONTH(G$23)+G$18,1),(G$17/G$18),0),0))</f>
        <v>0</v>
      </c>
      <c r="AG42" s="98" t="n">
        <f aca="false">(IF($B42&gt;=H$23,IF($B42&lt;DATE(YEAR(H$23),MONTH(H$23)+H$15,1),(H$14/H$15),0),0))+(IF($B42&gt;=H$23,IF($B42&lt;DATE(YEAR(H$23),MONTH(H$23)+H$18,1),(H$17/H$18),0),0))</f>
        <v>0</v>
      </c>
      <c r="AH42" s="98" t="n">
        <f aca="false">(IF($B42&gt;=I$23,IF($B42&lt;DATE(YEAR(I$23),MONTH(I$23)+I$15,1),(I$14/I$15),0),0))+(IF($B42&gt;=I$23,IF($B42&lt;DATE(YEAR(I$23),MONTH(I$23)+I$18,1),(I$17/I$18),0),0))</f>
        <v>0</v>
      </c>
      <c r="AI42" s="99" t="n">
        <f aca="false">(IF($B42&gt;=J$23,IF($B42&lt;DATE(YEAR(J$23),MONTH(J$23)+J$15,1),(J$14/J$15),0),0))+(IF($B42&gt;=J$23,IF($B42&lt;DATE(YEAR(J$23),MONTH(J$23)+J$18,1),(J$17/J$18),0),0))</f>
        <v>0</v>
      </c>
    </row>
    <row r="43" customFormat="false" ht="12.75" hidden="false" customHeight="false" outlineLevel="0" collapsed="false">
      <c r="B43" s="92" t="n">
        <f aca="false">EDATE(B42,1)</f>
        <v>37226</v>
      </c>
      <c r="C43" s="93" t="n">
        <f aca="false">1/(1+$C$5/2)^(2*($B43-$C$4)/365)</f>
        <v>0.911460615968188</v>
      </c>
      <c r="D43" s="93" t="n">
        <f aca="false">1/(1+$C$6/2)^(2*($B43-$C$4)/365)</f>
        <v>0.863390177299791</v>
      </c>
      <c r="E43" s="94" t="n">
        <f aca="false">+C43-D43</f>
        <v>0.0480704386683973</v>
      </c>
      <c r="F43" s="94" t="e">
        <f aca="false">SUM(L43:P43,R43:V43)</f>
        <v>#NAME?</v>
      </c>
      <c r="G43" s="95" t="e">
        <f aca="false">+E43*SUM(F32:F43)/12</f>
        <v>#NAME?</v>
      </c>
      <c r="L43" s="96" t="e">
        <f aca="false">EURO(Y43,Y43,0,0,F$22,$B43+25-F$23,1,0)</f>
        <v>#NAME?</v>
      </c>
      <c r="M43" s="96" t="e">
        <f aca="false">EURO(Z43,Z43,0,0,G$22,$B43+25-G$23,1,0)</f>
        <v>#NAME?</v>
      </c>
      <c r="N43" s="96" t="e">
        <f aca="false">EURO(AA43,AA43,0,0,H$22,$B43+25-H$23,1,0)</f>
        <v>#NAME?</v>
      </c>
      <c r="O43" s="96" t="e">
        <f aca="false">EURO(AB43,AB43,0,0,I$22,$B43+25-I$23,1,0)</f>
        <v>#NAME?</v>
      </c>
      <c r="P43" s="96" t="e">
        <f aca="false">EURO(AC43,AC43,0,0,J$22,$B43+25-J$23,1,0)</f>
        <v>#NAME?</v>
      </c>
      <c r="Q43" s="96"/>
      <c r="R43" s="96" t="e">
        <f aca="false">EURO(AE43,AE43,0,0,F$22,$B43+25-F$23,1,0)</f>
        <v>#NAME?</v>
      </c>
      <c r="S43" s="96" t="e">
        <f aca="false">EURO(AF43,AF43,0,0,G$22,$B43+25-G$23,1,0)</f>
        <v>#NAME?</v>
      </c>
      <c r="T43" s="96" t="e">
        <f aca="false">EURO(AG43,AG43,0,0,H$22,$B43+25-H$23,1,0)</f>
        <v>#NAME?</v>
      </c>
      <c r="U43" s="96" t="e">
        <f aca="false">EURO(AH43,AH43,0,0,I$22,$B43+25-I$23,1,0)</f>
        <v>#NAME?</v>
      </c>
      <c r="V43" s="96" t="e">
        <f aca="false">EURO(AI43,AI43,0,0,J$22,$B43+25-J$23,1,0)</f>
        <v>#NAME?</v>
      </c>
      <c r="W43" s="96"/>
      <c r="X43" s="97"/>
      <c r="Y43" s="98" t="n">
        <f aca="false">(IF($B43&gt;=F$23,IF($B43&lt;DATE(YEAR(F$23),MONTH(F$23)+F$12,1),F$11/F$12,0),0))+(IF($B43&gt;=F$23,IF($B43&lt;DATE(YEAR(F$23),MONTH(F$23)+F$9,1),F$8/F$9,0),0))</f>
        <v>188.420337769045</v>
      </c>
      <c r="Z43" s="98" t="n">
        <f aca="false">(IF($B43&gt;=G$23,IF($B43&lt;DATE(YEAR(G$23),MONTH(G$23)+G$12,1),G$11/G$12,0),0))+(IF($B43&gt;=G$23,IF($B43&lt;DATE(YEAR(G$23),MONTH(G$23)+G$9,1),G$8/G$9,0),0))</f>
        <v>0</v>
      </c>
      <c r="AA43" s="98" t="n">
        <f aca="false">(IF($B43&gt;=H$23,IF($B43&lt;DATE(YEAR(H$23),MONTH(H$23)+H$12,1),H$11/H$12,0),0))+(IF($B43&gt;=H$23,IF($B43&lt;DATE(YEAR(H$23),MONTH(H$23)+H$9,1),H$8/H$9,0),0))</f>
        <v>0</v>
      </c>
      <c r="AB43" s="98" t="n">
        <f aca="false">(IF($B43&gt;=I$23,IF($B43&lt;DATE(YEAR(I$23),MONTH(I$23)+I$12,1),I$11/I$12,0),0))+(IF($B43&gt;=I$23,IF($B43&lt;DATE(YEAR(I$23),MONTH(I$23)+I$9,1),I$8/I$9,0),0))</f>
        <v>0</v>
      </c>
      <c r="AC43" s="99" t="n">
        <f aca="false">(IF($B43&gt;=J$23,IF($B43&lt;DATE(YEAR(J$23),MONTH(J$23)+J$12,1),J$11/J$12,0),0))+(IF($B43&gt;=J$23,IF($B43&lt;DATE(YEAR(J$23),MONTH(J$23)+J$9,1),J$8/J$9,0),0))</f>
        <v>0</v>
      </c>
      <c r="AE43" s="98" t="n">
        <f aca="false">(IF($B43&gt;=F$23,IF($B43&lt;DATE(YEAR(F$23),MONTH(F$23)+F$15,1),(F$14/F$15),0),0))+(IF($B43&gt;=F$23,IF($B43&lt;DATE(YEAR(F$23),MONTH(F$23)+F$18,1),(F$17/F$18),0),0))</f>
        <v>454.771232242428</v>
      </c>
      <c r="AF43" s="98" t="n">
        <f aca="false">(IF($B43&gt;=G$23,IF($B43&lt;DATE(YEAR(G$23),MONTH(G$23)+G$15,1),(G$14/G$15),0),0))+(IF($B43&gt;=G$23,IF($B43&lt;DATE(YEAR(G$23),MONTH(G$23)+G$18,1),(G$17/G$18),0),0))</f>
        <v>0</v>
      </c>
      <c r="AG43" s="98" t="n">
        <f aca="false">(IF($B43&gt;=H$23,IF($B43&lt;DATE(YEAR(H$23),MONTH(H$23)+H$15,1),(H$14/H$15),0),0))+(IF($B43&gt;=H$23,IF($B43&lt;DATE(YEAR(H$23),MONTH(H$23)+H$18,1),(H$17/H$18),0),0))</f>
        <v>0</v>
      </c>
      <c r="AH43" s="98" t="n">
        <f aca="false">(IF($B43&gt;=I$23,IF($B43&lt;DATE(YEAR(I$23),MONTH(I$23)+I$15,1),(I$14/I$15),0),0))+(IF($B43&gt;=I$23,IF($B43&lt;DATE(YEAR(I$23),MONTH(I$23)+I$18,1),(I$17/I$18),0),0))</f>
        <v>0</v>
      </c>
      <c r="AI43" s="99" t="n">
        <f aca="false">(IF($B43&gt;=J$23,IF($B43&lt;DATE(YEAR(J$23),MONTH(J$23)+J$15,1),(J$14/J$15),0),0))+(IF($B43&gt;=J$23,IF($B43&lt;DATE(YEAR(J$23),MONTH(J$23)+J$18,1),(J$17/J$18),0),0))</f>
        <v>0</v>
      </c>
    </row>
    <row r="44" customFormat="false" ht="12.75" hidden="true" customHeight="false" outlineLevel="1" collapsed="false">
      <c r="B44" s="92" t="n">
        <f aca="false">EDATE(B43,1)</f>
        <v>37257</v>
      </c>
      <c r="C44" s="93" t="n">
        <f aca="false">1/(1+$C$5/2)^(2*($B44-$C$4)/365)</f>
        <v>0.90573425198765</v>
      </c>
      <c r="D44" s="93" t="n">
        <f aca="false">1/(1+$C$6/2)^(2*($B44-$C$4)/365)</f>
        <v>0.854811400453529</v>
      </c>
      <c r="E44" s="94" t="n">
        <f aca="false">+C44-D44</f>
        <v>0.0509228515341212</v>
      </c>
      <c r="F44" s="94" t="e">
        <f aca="false">SUM(L44:P44,R44:V44)</f>
        <v>#NAME?</v>
      </c>
      <c r="G44" s="95" t="e">
        <f aca="false">+E44*SUM(F33:F44)/12</f>
        <v>#NAME?</v>
      </c>
      <c r="L44" s="96" t="e">
        <f aca="false">EURO(Y44,Y44,0,0,F$22,$B44+25-F$23,1,0)</f>
        <v>#NAME?</v>
      </c>
      <c r="M44" s="96" t="e">
        <f aca="false">EURO(Z44,Z44,0,0,G$22,$B44+25-G$23,1,0)</f>
        <v>#NAME?</v>
      </c>
      <c r="N44" s="96" t="e">
        <f aca="false">EURO(AA44,AA44,0,0,H$22,$B44+25-H$23,1,0)</f>
        <v>#NAME?</v>
      </c>
      <c r="O44" s="96" t="e">
        <f aca="false">EURO(AB44,AB44,0,0,I$22,$B44+25-I$23,1,0)</f>
        <v>#NAME?</v>
      </c>
      <c r="P44" s="96" t="e">
        <f aca="false">EURO(AC44,AC44,0,0,J$22,$B44+25-J$23,1,0)</f>
        <v>#NAME?</v>
      </c>
      <c r="Q44" s="96"/>
      <c r="R44" s="96" t="e">
        <f aca="false">EURO(AE44,AE44,0,0,F$22,$B44+25-F$23,1,0)</f>
        <v>#NAME?</v>
      </c>
      <c r="S44" s="96" t="e">
        <f aca="false">EURO(AF44,AF44,0,0,G$22,$B44+25-G$23,1,0)</f>
        <v>#NAME?</v>
      </c>
      <c r="T44" s="96" t="e">
        <f aca="false">EURO(AG44,AG44,0,0,H$22,$B44+25-H$23,1,0)</f>
        <v>#NAME?</v>
      </c>
      <c r="U44" s="96" t="e">
        <f aca="false">EURO(AH44,AH44,0,0,I$22,$B44+25-I$23,1,0)</f>
        <v>#NAME?</v>
      </c>
      <c r="V44" s="96" t="e">
        <f aca="false">EURO(AI44,AI44,0,0,J$22,$B44+25-J$23,1,0)</f>
        <v>#NAME?</v>
      </c>
      <c r="W44" s="96"/>
      <c r="X44" s="97"/>
      <c r="Y44" s="98" t="n">
        <f aca="false">(IF($B44&gt;=F$23,IF($B44&lt;DATE(YEAR(F$23),MONTH(F$23)+F$12,1),F$11/F$12,0),0))+(IF($B44&gt;=F$23,IF($B44&lt;DATE(YEAR(F$23),MONTH(F$23)+F$9,1),F$8/F$9,0),0))</f>
        <v>0</v>
      </c>
      <c r="Z44" s="98" t="n">
        <f aca="false">(IF($B44&gt;=G$23,IF($B44&lt;DATE(YEAR(G$23),MONTH(G$23)+G$12,1),G$11/G$12,0),0))+(IF($B44&gt;=G$23,IF($B44&lt;DATE(YEAR(G$23),MONTH(G$23)+G$9,1),G$8/G$9,0),0))</f>
        <v>440.577096775647</v>
      </c>
      <c r="AA44" s="98" t="n">
        <f aca="false">(IF($B44&gt;=H$23,IF($B44&lt;DATE(YEAR(H$23),MONTH(H$23)+H$12,1),H$11/H$12,0),0))+(IF($B44&gt;=H$23,IF($B44&lt;DATE(YEAR(H$23),MONTH(H$23)+H$9,1),H$8/H$9,0),0))</f>
        <v>0</v>
      </c>
      <c r="AB44" s="98" t="n">
        <f aca="false">(IF($B44&gt;=I$23,IF($B44&lt;DATE(YEAR(I$23),MONTH(I$23)+I$12,1),I$11/I$12,0),0))+(IF($B44&gt;=I$23,IF($B44&lt;DATE(YEAR(I$23),MONTH(I$23)+I$9,1),I$8/I$9,0),0))</f>
        <v>0</v>
      </c>
      <c r="AC44" s="99" t="n">
        <f aca="false">(IF($B44&gt;=J$23,IF($B44&lt;DATE(YEAR(J$23),MONTH(J$23)+J$12,1),J$11/J$12,0),0))+(IF($B44&gt;=J$23,IF($B44&lt;DATE(YEAR(J$23),MONTH(J$23)+J$9,1),J$8/J$9,0),0))</f>
        <v>0</v>
      </c>
      <c r="AE44" s="98" t="n">
        <f aca="false">(IF($B44&gt;=F$23,IF($B44&lt;DATE(YEAR(F$23),MONTH(F$23)+F$15,1),(F$14/F$15),0),0))+(IF($B44&gt;=F$23,IF($B44&lt;DATE(YEAR(F$23),MONTH(F$23)+F$18,1),(F$17/F$18),0),0))</f>
        <v>454.771232242428</v>
      </c>
      <c r="AF44" s="98" t="n">
        <f aca="false">(IF($B44&gt;=G$23,IF($B44&lt;DATE(YEAR(G$23),MONTH(G$23)+G$15,1),(G$14/G$15),0),0))+(IF($B44&gt;=G$23,IF($B44&lt;DATE(YEAR(G$23),MONTH(G$23)+G$18,1),(G$17/G$18),0),0))</f>
        <v>671.774467487786</v>
      </c>
      <c r="AG44" s="98" t="n">
        <f aca="false">(IF($B44&gt;=H$23,IF($B44&lt;DATE(YEAR(H$23),MONTH(H$23)+H$15,1),(H$14/H$15),0),0))+(IF($B44&gt;=H$23,IF($B44&lt;DATE(YEAR(H$23),MONTH(H$23)+H$18,1),(H$17/H$18),0),0))</f>
        <v>0</v>
      </c>
      <c r="AH44" s="98" t="n">
        <f aca="false">(IF($B44&gt;=I$23,IF($B44&lt;DATE(YEAR(I$23),MONTH(I$23)+I$15,1),(I$14/I$15),0),0))+(IF($B44&gt;=I$23,IF($B44&lt;DATE(YEAR(I$23),MONTH(I$23)+I$18,1),(I$17/I$18),0),0))</f>
        <v>0</v>
      </c>
      <c r="AI44" s="99" t="n">
        <f aca="false">(IF($B44&gt;=J$23,IF($B44&lt;DATE(YEAR(J$23),MONTH(J$23)+J$15,1),(J$14/J$15),0),0))+(IF($B44&gt;=J$23,IF($B44&lt;DATE(YEAR(J$23),MONTH(J$23)+J$18,1),(J$17/J$18),0),0))</f>
        <v>0</v>
      </c>
    </row>
    <row r="45" customFormat="false" ht="12.75" hidden="true" customHeight="false" outlineLevel="1" collapsed="false">
      <c r="B45" s="92" t="n">
        <f aca="false">EDATE(B44,1)</f>
        <v>37288</v>
      </c>
      <c r="C45" s="93" t="n">
        <f aca="false">1/(1+$C$5/2)^(2*($B45-$C$4)/365)</f>
        <v>0.900043864596624</v>
      </c>
      <c r="D45" s="93" t="n">
        <f aca="false">1/(1+$C$6/2)^(2*($B45-$C$4)/365)</f>
        <v>0.846317863646026</v>
      </c>
      <c r="E45" s="94" t="n">
        <f aca="false">+C45-D45</f>
        <v>0.0537260009505979</v>
      </c>
      <c r="F45" s="94" t="e">
        <f aca="false">SUM(L45:P45,R45:V45)</f>
        <v>#NAME?</v>
      </c>
      <c r="G45" s="95" t="e">
        <f aca="false">+E45*SUM(F34:F45)/12</f>
        <v>#NAME?</v>
      </c>
      <c r="L45" s="96" t="e">
        <f aca="false">EURO(Y45,Y45,0,0,F$22,$B45+25-F$23,1,0)</f>
        <v>#NAME?</v>
      </c>
      <c r="M45" s="96" t="e">
        <f aca="false">EURO(Z45,Z45,0,0,G$22,$B45+25-G$23,1,0)</f>
        <v>#NAME?</v>
      </c>
      <c r="N45" s="96" t="e">
        <f aca="false">EURO(AA45,AA45,0,0,H$22,$B45+25-H$23,1,0)</f>
        <v>#NAME?</v>
      </c>
      <c r="O45" s="96" t="e">
        <f aca="false">EURO(AB45,AB45,0,0,I$22,$B45+25-I$23,1,0)</f>
        <v>#NAME?</v>
      </c>
      <c r="P45" s="96" t="e">
        <f aca="false">EURO(AC45,AC45,0,0,J$22,$B45+25-J$23,1,0)</f>
        <v>#NAME?</v>
      </c>
      <c r="Q45" s="96"/>
      <c r="R45" s="96" t="e">
        <f aca="false">EURO(AE45,AE45,0,0,F$22,$B45+25-F$23,1,0)</f>
        <v>#NAME?</v>
      </c>
      <c r="S45" s="96" t="e">
        <f aca="false">EURO(AF45,AF45,0,0,G$22,$B45+25-G$23,1,0)</f>
        <v>#NAME?</v>
      </c>
      <c r="T45" s="96" t="e">
        <f aca="false">EURO(AG45,AG45,0,0,H$22,$B45+25-H$23,1,0)</f>
        <v>#NAME?</v>
      </c>
      <c r="U45" s="96" t="e">
        <f aca="false">EURO(AH45,AH45,0,0,I$22,$B45+25-I$23,1,0)</f>
        <v>#NAME?</v>
      </c>
      <c r="V45" s="96" t="e">
        <f aca="false">EURO(AI45,AI45,0,0,J$22,$B45+25-J$23,1,0)</f>
        <v>#NAME?</v>
      </c>
      <c r="W45" s="96"/>
      <c r="X45" s="97"/>
      <c r="Y45" s="98" t="n">
        <f aca="false">(IF($B45&gt;=F$23,IF($B45&lt;DATE(YEAR(F$23),MONTH(F$23)+F$12,1),F$11/F$12,0),0))+(IF($B45&gt;=F$23,IF($B45&lt;DATE(YEAR(F$23),MONTH(F$23)+F$9,1),F$8/F$9,0),0))</f>
        <v>0</v>
      </c>
      <c r="Z45" s="98" t="n">
        <f aca="false">(IF($B45&gt;=G$23,IF($B45&lt;DATE(YEAR(G$23),MONTH(G$23)+G$12,1),G$11/G$12,0),0))+(IF($B45&gt;=G$23,IF($B45&lt;DATE(YEAR(G$23),MONTH(G$23)+G$9,1),G$8/G$9,0),0))</f>
        <v>440.577096775647</v>
      </c>
      <c r="AA45" s="98" t="n">
        <f aca="false">(IF($B45&gt;=H$23,IF($B45&lt;DATE(YEAR(H$23),MONTH(H$23)+H$12,1),H$11/H$12,0),0))+(IF($B45&gt;=H$23,IF($B45&lt;DATE(YEAR(H$23),MONTH(H$23)+H$9,1),H$8/H$9,0),0))</f>
        <v>0</v>
      </c>
      <c r="AB45" s="98" t="n">
        <f aca="false">(IF($B45&gt;=I$23,IF($B45&lt;DATE(YEAR(I$23),MONTH(I$23)+I$12,1),I$11/I$12,0),0))+(IF($B45&gt;=I$23,IF($B45&lt;DATE(YEAR(I$23),MONTH(I$23)+I$9,1),I$8/I$9,0),0))</f>
        <v>0</v>
      </c>
      <c r="AC45" s="99" t="n">
        <f aca="false">(IF($B45&gt;=J$23,IF($B45&lt;DATE(YEAR(J$23),MONTH(J$23)+J$12,1),J$11/J$12,0),0))+(IF($B45&gt;=J$23,IF($B45&lt;DATE(YEAR(J$23),MONTH(J$23)+J$9,1),J$8/J$9,0),0))</f>
        <v>0</v>
      </c>
      <c r="AE45" s="98" t="n">
        <f aca="false">(IF($B45&gt;=F$23,IF($B45&lt;DATE(YEAR(F$23),MONTH(F$23)+F$15,1),(F$14/F$15),0),0))+(IF($B45&gt;=F$23,IF($B45&lt;DATE(YEAR(F$23),MONTH(F$23)+F$18,1),(F$17/F$18),0),0))</f>
        <v>454.771232242428</v>
      </c>
      <c r="AF45" s="98" t="n">
        <f aca="false">(IF($B45&gt;=G$23,IF($B45&lt;DATE(YEAR(G$23),MONTH(G$23)+G$15,1),(G$14/G$15),0),0))+(IF($B45&gt;=G$23,IF($B45&lt;DATE(YEAR(G$23),MONTH(G$23)+G$18,1),(G$17/G$18),0),0))</f>
        <v>671.774467487786</v>
      </c>
      <c r="AG45" s="98" t="n">
        <f aca="false">(IF($B45&gt;=H$23,IF($B45&lt;DATE(YEAR(H$23),MONTH(H$23)+H$15,1),(H$14/H$15),0),0))+(IF($B45&gt;=H$23,IF($B45&lt;DATE(YEAR(H$23),MONTH(H$23)+H$18,1),(H$17/H$18),0),0))</f>
        <v>0</v>
      </c>
      <c r="AH45" s="98" t="n">
        <f aca="false">(IF($B45&gt;=I$23,IF($B45&lt;DATE(YEAR(I$23),MONTH(I$23)+I$15,1),(I$14/I$15),0),0))+(IF($B45&gt;=I$23,IF($B45&lt;DATE(YEAR(I$23),MONTH(I$23)+I$18,1),(I$17/I$18),0),0))</f>
        <v>0</v>
      </c>
      <c r="AI45" s="99" t="n">
        <f aca="false">(IF($B45&gt;=J$23,IF($B45&lt;DATE(YEAR(J$23),MONTH(J$23)+J$15,1),(J$14/J$15),0),0))+(IF($B45&gt;=J$23,IF($B45&lt;DATE(YEAR(J$23),MONTH(J$23)+J$18,1),(J$17/J$18),0),0))</f>
        <v>0</v>
      </c>
    </row>
    <row r="46" customFormat="false" ht="12.75" hidden="true" customHeight="false" outlineLevel="1" collapsed="false">
      <c r="B46" s="92" t="n">
        <f aca="false">EDATE(B45,1)</f>
        <v>37316</v>
      </c>
      <c r="C46" s="93" t="n">
        <f aca="false">1/(1+$C$5/2)^(2*($B46-$C$4)/365)</f>
        <v>0.894934894465463</v>
      </c>
      <c r="D46" s="93" t="n">
        <f aca="false">1/(1+$C$6/2)^(2*($B46-$C$4)/365)</f>
        <v>0.838718842980026</v>
      </c>
      <c r="E46" s="94" t="n">
        <f aca="false">+C46-D46</f>
        <v>0.0562160514854372</v>
      </c>
      <c r="F46" s="94" t="e">
        <f aca="false">SUM(L46:P46,R46:V46)</f>
        <v>#NAME?</v>
      </c>
      <c r="G46" s="95" t="e">
        <f aca="false">+E46*SUM(F35:F46)/12</f>
        <v>#NAME?</v>
      </c>
      <c r="L46" s="96" t="e">
        <f aca="false">EURO(Y46,Y46,0,0,F$22,$B46+25-F$23,1,0)</f>
        <v>#NAME?</v>
      </c>
      <c r="M46" s="96" t="e">
        <f aca="false">EURO(Z46,Z46,0,0,G$22,$B46+25-G$23,1,0)</f>
        <v>#NAME?</v>
      </c>
      <c r="N46" s="96" t="e">
        <f aca="false">EURO(AA46,AA46,0,0,H$22,$B46+25-H$23,1,0)</f>
        <v>#NAME?</v>
      </c>
      <c r="O46" s="96" t="e">
        <f aca="false">EURO(AB46,AB46,0,0,I$22,$B46+25-I$23,1,0)</f>
        <v>#NAME?</v>
      </c>
      <c r="P46" s="96" t="e">
        <f aca="false">EURO(AC46,AC46,0,0,J$22,$B46+25-J$23,1,0)</f>
        <v>#NAME?</v>
      </c>
      <c r="Q46" s="96"/>
      <c r="R46" s="96" t="e">
        <f aca="false">EURO(AE46,AE46,0,0,F$22,$B46+25-F$23,1,0)</f>
        <v>#NAME?</v>
      </c>
      <c r="S46" s="96" t="e">
        <f aca="false">EURO(AF46,AF46,0,0,G$22,$B46+25-G$23,1,0)</f>
        <v>#NAME?</v>
      </c>
      <c r="T46" s="96" t="e">
        <f aca="false">EURO(AG46,AG46,0,0,H$22,$B46+25-H$23,1,0)</f>
        <v>#NAME?</v>
      </c>
      <c r="U46" s="96" t="e">
        <f aca="false">EURO(AH46,AH46,0,0,I$22,$B46+25-I$23,1,0)</f>
        <v>#NAME?</v>
      </c>
      <c r="V46" s="96" t="e">
        <f aca="false">EURO(AI46,AI46,0,0,J$22,$B46+25-J$23,1,0)</f>
        <v>#NAME?</v>
      </c>
      <c r="W46" s="96"/>
      <c r="X46" s="97"/>
      <c r="Y46" s="98" t="n">
        <f aca="false">(IF($B46&gt;=F$23,IF($B46&lt;DATE(YEAR(F$23),MONTH(F$23)+F$12,1),F$11/F$12,0),0))+(IF($B46&gt;=F$23,IF($B46&lt;DATE(YEAR(F$23),MONTH(F$23)+F$9,1),F$8/F$9,0),0))</f>
        <v>0</v>
      </c>
      <c r="Z46" s="98" t="n">
        <f aca="false">(IF($B46&gt;=G$23,IF($B46&lt;DATE(YEAR(G$23),MONTH(G$23)+G$12,1),G$11/G$12,0),0))+(IF($B46&gt;=G$23,IF($B46&lt;DATE(YEAR(G$23),MONTH(G$23)+G$9,1),G$8/G$9,0),0))</f>
        <v>440.577096775647</v>
      </c>
      <c r="AA46" s="98" t="n">
        <f aca="false">(IF($B46&gt;=H$23,IF($B46&lt;DATE(YEAR(H$23),MONTH(H$23)+H$12,1),H$11/H$12,0),0))+(IF($B46&gt;=H$23,IF($B46&lt;DATE(YEAR(H$23),MONTH(H$23)+H$9,1),H$8/H$9,0),0))</f>
        <v>0</v>
      </c>
      <c r="AB46" s="98" t="n">
        <f aca="false">(IF($B46&gt;=I$23,IF($B46&lt;DATE(YEAR(I$23),MONTH(I$23)+I$12,1),I$11/I$12,0),0))+(IF($B46&gt;=I$23,IF($B46&lt;DATE(YEAR(I$23),MONTH(I$23)+I$9,1),I$8/I$9,0),0))</f>
        <v>0</v>
      </c>
      <c r="AC46" s="99" t="n">
        <f aca="false">(IF($B46&gt;=J$23,IF($B46&lt;DATE(YEAR(J$23),MONTH(J$23)+J$12,1),J$11/J$12,0),0))+(IF($B46&gt;=J$23,IF($B46&lt;DATE(YEAR(J$23),MONTH(J$23)+J$9,1),J$8/J$9,0),0))</f>
        <v>0</v>
      </c>
      <c r="AE46" s="98" t="n">
        <f aca="false">(IF($B46&gt;=F$23,IF($B46&lt;DATE(YEAR(F$23),MONTH(F$23)+F$15,1),(F$14/F$15),0),0))+(IF($B46&gt;=F$23,IF($B46&lt;DATE(YEAR(F$23),MONTH(F$23)+F$18,1),(F$17/F$18),0),0))</f>
        <v>454.771232242428</v>
      </c>
      <c r="AF46" s="98" t="n">
        <f aca="false">(IF($B46&gt;=G$23,IF($B46&lt;DATE(YEAR(G$23),MONTH(G$23)+G$15,1),(G$14/G$15),0),0))+(IF($B46&gt;=G$23,IF($B46&lt;DATE(YEAR(G$23),MONTH(G$23)+G$18,1),(G$17/G$18),0),0))</f>
        <v>671.774467487786</v>
      </c>
      <c r="AG46" s="98" t="n">
        <f aca="false">(IF($B46&gt;=H$23,IF($B46&lt;DATE(YEAR(H$23),MONTH(H$23)+H$15,1),(H$14/H$15),0),0))+(IF($B46&gt;=H$23,IF($B46&lt;DATE(YEAR(H$23),MONTH(H$23)+H$18,1),(H$17/H$18),0),0))</f>
        <v>0</v>
      </c>
      <c r="AH46" s="98" t="n">
        <f aca="false">(IF($B46&gt;=I$23,IF($B46&lt;DATE(YEAR(I$23),MONTH(I$23)+I$15,1),(I$14/I$15),0),0))+(IF($B46&gt;=I$23,IF($B46&lt;DATE(YEAR(I$23),MONTH(I$23)+I$18,1),(I$17/I$18),0),0))</f>
        <v>0</v>
      </c>
      <c r="AI46" s="99" t="n">
        <f aca="false">(IF($B46&gt;=J$23,IF($B46&lt;DATE(YEAR(J$23),MONTH(J$23)+J$15,1),(J$14/J$15),0),0))+(IF($B46&gt;=J$23,IF($B46&lt;DATE(YEAR(J$23),MONTH(J$23)+J$18,1),(J$17/J$18),0),0))</f>
        <v>0</v>
      </c>
    </row>
    <row r="47" customFormat="false" ht="12.75" hidden="true" customHeight="false" outlineLevel="1" collapsed="false">
      <c r="B47" s="92" t="n">
        <f aca="false">EDATE(B46,1)</f>
        <v>37347</v>
      </c>
      <c r="C47" s="93" t="n">
        <f aca="false">1/(1+$C$5/2)^(2*($B47-$C$4)/365)</f>
        <v>0.889312355372921</v>
      </c>
      <c r="D47" s="93" t="n">
        <f aca="false">1/(1+$C$6/2)^(2*($B47-$C$4)/365)</f>
        <v>0.830385204284734</v>
      </c>
      <c r="E47" s="94" t="n">
        <f aca="false">+C47-D47</f>
        <v>0.0589271510881874</v>
      </c>
      <c r="F47" s="94" t="e">
        <f aca="false">SUM(L47:P47,R47:V47)</f>
        <v>#NAME?</v>
      </c>
      <c r="G47" s="95" t="e">
        <f aca="false">+E47*SUM(F36:F47)/12</f>
        <v>#NAME?</v>
      </c>
      <c r="L47" s="96" t="e">
        <f aca="false">EURO(Y47,Y47,0,0,F$22,$B47+25-F$23,1,0)</f>
        <v>#NAME?</v>
      </c>
      <c r="M47" s="96" t="e">
        <f aca="false">EURO(Z47,Z47,0,0,G$22,$B47+25-G$23,1,0)</f>
        <v>#NAME?</v>
      </c>
      <c r="N47" s="96" t="e">
        <f aca="false">EURO(AA47,AA47,0,0,H$22,$B47+25-H$23,1,0)</f>
        <v>#NAME?</v>
      </c>
      <c r="O47" s="96" t="e">
        <f aca="false">EURO(AB47,AB47,0,0,I$22,$B47+25-I$23,1,0)</f>
        <v>#NAME?</v>
      </c>
      <c r="P47" s="96" t="e">
        <f aca="false">EURO(AC47,AC47,0,0,J$22,$B47+25-J$23,1,0)</f>
        <v>#NAME?</v>
      </c>
      <c r="Q47" s="96"/>
      <c r="R47" s="96" t="e">
        <f aca="false">EURO(AE47,AE47,0,0,F$22,$B47+25-F$23,1,0)</f>
        <v>#NAME?</v>
      </c>
      <c r="S47" s="96" t="e">
        <f aca="false">EURO(AF47,AF47,0,0,G$22,$B47+25-G$23,1,0)</f>
        <v>#NAME?</v>
      </c>
      <c r="T47" s="96" t="e">
        <f aca="false">EURO(AG47,AG47,0,0,H$22,$B47+25-H$23,1,0)</f>
        <v>#NAME?</v>
      </c>
      <c r="U47" s="96" t="e">
        <f aca="false">EURO(AH47,AH47,0,0,I$22,$B47+25-I$23,1,0)</f>
        <v>#NAME?</v>
      </c>
      <c r="V47" s="96" t="e">
        <f aca="false">EURO(AI47,AI47,0,0,J$22,$B47+25-J$23,1,0)</f>
        <v>#NAME?</v>
      </c>
      <c r="W47" s="96"/>
      <c r="X47" s="97"/>
      <c r="Y47" s="98" t="n">
        <f aca="false">(IF($B47&gt;=F$23,IF($B47&lt;DATE(YEAR(F$23),MONTH(F$23)+F$12,1),F$11/F$12,0),0))+(IF($B47&gt;=F$23,IF($B47&lt;DATE(YEAR(F$23),MONTH(F$23)+F$9,1),F$8/F$9,0),0))</f>
        <v>0</v>
      </c>
      <c r="Z47" s="98" t="n">
        <f aca="false">(IF($B47&gt;=G$23,IF($B47&lt;DATE(YEAR(G$23),MONTH(G$23)+G$12,1),G$11/G$12,0),0))+(IF($B47&gt;=G$23,IF($B47&lt;DATE(YEAR(G$23),MONTH(G$23)+G$9,1),G$8/G$9,0),0))</f>
        <v>440.577096775647</v>
      </c>
      <c r="AA47" s="98" t="n">
        <f aca="false">(IF($B47&gt;=H$23,IF($B47&lt;DATE(YEAR(H$23),MONTH(H$23)+H$12,1),H$11/H$12,0),0))+(IF($B47&gt;=H$23,IF($B47&lt;DATE(YEAR(H$23),MONTH(H$23)+H$9,1),H$8/H$9,0),0))</f>
        <v>0</v>
      </c>
      <c r="AB47" s="98" t="n">
        <f aca="false">(IF($B47&gt;=I$23,IF($B47&lt;DATE(YEAR(I$23),MONTH(I$23)+I$12,1),I$11/I$12,0),0))+(IF($B47&gt;=I$23,IF($B47&lt;DATE(YEAR(I$23),MONTH(I$23)+I$9,1),I$8/I$9,0),0))</f>
        <v>0</v>
      </c>
      <c r="AC47" s="99" t="n">
        <f aca="false">(IF($B47&gt;=J$23,IF($B47&lt;DATE(YEAR(J$23),MONTH(J$23)+J$12,1),J$11/J$12,0),0))+(IF($B47&gt;=J$23,IF($B47&lt;DATE(YEAR(J$23),MONTH(J$23)+J$9,1),J$8/J$9,0),0))</f>
        <v>0</v>
      </c>
      <c r="AE47" s="98" t="n">
        <f aca="false">(IF($B47&gt;=F$23,IF($B47&lt;DATE(YEAR(F$23),MONTH(F$23)+F$15,1),(F$14/F$15),0),0))+(IF($B47&gt;=F$23,IF($B47&lt;DATE(YEAR(F$23),MONTH(F$23)+F$18,1),(F$17/F$18),0),0))</f>
        <v>454.771232242428</v>
      </c>
      <c r="AF47" s="98" t="n">
        <f aca="false">(IF($B47&gt;=G$23,IF($B47&lt;DATE(YEAR(G$23),MONTH(G$23)+G$15,1),(G$14/G$15),0),0))+(IF($B47&gt;=G$23,IF($B47&lt;DATE(YEAR(G$23),MONTH(G$23)+G$18,1),(G$17/G$18),0),0))</f>
        <v>671.774467487786</v>
      </c>
      <c r="AG47" s="98" t="n">
        <f aca="false">(IF($B47&gt;=H$23,IF($B47&lt;DATE(YEAR(H$23),MONTH(H$23)+H$15,1),(H$14/H$15),0),0))+(IF($B47&gt;=H$23,IF($B47&lt;DATE(YEAR(H$23),MONTH(H$23)+H$18,1),(H$17/H$18),0),0))</f>
        <v>0</v>
      </c>
      <c r="AH47" s="98" t="n">
        <f aca="false">(IF($B47&gt;=I$23,IF($B47&lt;DATE(YEAR(I$23),MONTH(I$23)+I$15,1),(I$14/I$15),0),0))+(IF($B47&gt;=I$23,IF($B47&lt;DATE(YEAR(I$23),MONTH(I$23)+I$18,1),(I$17/I$18),0),0))</f>
        <v>0</v>
      </c>
      <c r="AI47" s="99" t="n">
        <f aca="false">(IF($B47&gt;=J$23,IF($B47&lt;DATE(YEAR(J$23),MONTH(J$23)+J$15,1),(J$14/J$15),0),0))+(IF($B47&gt;=J$23,IF($B47&lt;DATE(YEAR(J$23),MONTH(J$23)+J$18,1),(J$17/J$18),0),0))</f>
        <v>0</v>
      </c>
    </row>
    <row r="48" customFormat="false" ht="12.75" hidden="true" customHeight="false" outlineLevel="1" collapsed="false">
      <c r="B48" s="92" t="n">
        <f aca="false">EDATE(B47,1)</f>
        <v>37377</v>
      </c>
      <c r="C48" s="93" t="n">
        <f aca="false">1/(1+$C$5/2)^(2*($B48-$C$4)/365)</f>
        <v>0.883904824220552</v>
      </c>
      <c r="D48" s="93" t="n">
        <f aca="false">1/(1+$C$6/2)^(2*($B48-$C$4)/365)</f>
        <v>0.82239924182006</v>
      </c>
      <c r="E48" s="94" t="n">
        <f aca="false">+C48-D48</f>
        <v>0.0615055824004913</v>
      </c>
      <c r="F48" s="94" t="e">
        <f aca="false">SUM(L48:P48,R48:V48)</f>
        <v>#NAME?</v>
      </c>
      <c r="G48" s="95" t="e">
        <f aca="false">+E48*SUM(F37:F48)/12</f>
        <v>#NAME?</v>
      </c>
      <c r="L48" s="96" t="e">
        <f aca="false">EURO(Y48,Y48,0,0,F$22,$B48+25-F$23,1,0)</f>
        <v>#NAME?</v>
      </c>
      <c r="M48" s="96" t="e">
        <f aca="false">EURO(Z48,Z48,0,0,G$22,$B48+25-G$23,1,0)</f>
        <v>#NAME?</v>
      </c>
      <c r="N48" s="96" t="e">
        <f aca="false">EURO(AA48,AA48,0,0,H$22,$B48+25-H$23,1,0)</f>
        <v>#NAME?</v>
      </c>
      <c r="O48" s="96" t="e">
        <f aca="false">EURO(AB48,AB48,0,0,I$22,$B48+25-I$23,1,0)</f>
        <v>#NAME?</v>
      </c>
      <c r="P48" s="96" t="e">
        <f aca="false">EURO(AC48,AC48,0,0,J$22,$B48+25-J$23,1,0)</f>
        <v>#NAME?</v>
      </c>
      <c r="Q48" s="96"/>
      <c r="R48" s="96" t="e">
        <f aca="false">EURO(AE48,AE48,0,0,F$22,$B48+25-F$23,1,0)</f>
        <v>#NAME?</v>
      </c>
      <c r="S48" s="96" t="e">
        <f aca="false">EURO(AF48,AF48,0,0,G$22,$B48+25-G$23,1,0)</f>
        <v>#NAME?</v>
      </c>
      <c r="T48" s="96" t="e">
        <f aca="false">EURO(AG48,AG48,0,0,H$22,$B48+25-H$23,1,0)</f>
        <v>#NAME?</v>
      </c>
      <c r="U48" s="96" t="e">
        <f aca="false">EURO(AH48,AH48,0,0,I$22,$B48+25-I$23,1,0)</f>
        <v>#NAME?</v>
      </c>
      <c r="V48" s="96" t="e">
        <f aca="false">EURO(AI48,AI48,0,0,J$22,$B48+25-J$23,1,0)</f>
        <v>#NAME?</v>
      </c>
      <c r="W48" s="96"/>
      <c r="X48" s="97"/>
      <c r="Y48" s="98" t="n">
        <f aca="false">(IF($B48&gt;=F$23,IF($B48&lt;DATE(YEAR(F$23),MONTH(F$23)+F$12,1),F$11/F$12,0),0))+(IF($B48&gt;=F$23,IF($B48&lt;DATE(YEAR(F$23),MONTH(F$23)+F$9,1),F$8/F$9,0),0))</f>
        <v>0</v>
      </c>
      <c r="Z48" s="98" t="n">
        <f aca="false">(IF($B48&gt;=G$23,IF($B48&lt;DATE(YEAR(G$23),MONTH(G$23)+G$12,1),G$11/G$12,0),0))+(IF($B48&gt;=G$23,IF($B48&lt;DATE(YEAR(G$23),MONTH(G$23)+G$9,1),G$8/G$9,0),0))</f>
        <v>440.577096775647</v>
      </c>
      <c r="AA48" s="98" t="n">
        <f aca="false">(IF($B48&gt;=H$23,IF($B48&lt;DATE(YEAR(H$23),MONTH(H$23)+H$12,1),H$11/H$12,0),0))+(IF($B48&gt;=H$23,IF($B48&lt;DATE(YEAR(H$23),MONTH(H$23)+H$9,1),H$8/H$9,0),0))</f>
        <v>0</v>
      </c>
      <c r="AB48" s="98" t="n">
        <f aca="false">(IF($B48&gt;=I$23,IF($B48&lt;DATE(YEAR(I$23),MONTH(I$23)+I$12,1),I$11/I$12,0),0))+(IF($B48&gt;=I$23,IF($B48&lt;DATE(YEAR(I$23),MONTH(I$23)+I$9,1),I$8/I$9,0),0))</f>
        <v>0</v>
      </c>
      <c r="AC48" s="99" t="n">
        <f aca="false">(IF($B48&gt;=J$23,IF($B48&lt;DATE(YEAR(J$23),MONTH(J$23)+J$12,1),J$11/J$12,0),0))+(IF($B48&gt;=J$23,IF($B48&lt;DATE(YEAR(J$23),MONTH(J$23)+J$9,1),J$8/J$9,0),0))</f>
        <v>0</v>
      </c>
      <c r="AE48" s="98" t="n">
        <f aca="false">(IF($B48&gt;=F$23,IF($B48&lt;DATE(YEAR(F$23),MONTH(F$23)+F$15,1),(F$14/F$15),0),0))+(IF($B48&gt;=F$23,IF($B48&lt;DATE(YEAR(F$23),MONTH(F$23)+F$18,1),(F$17/F$18),0),0))</f>
        <v>454.771232242428</v>
      </c>
      <c r="AF48" s="98" t="n">
        <f aca="false">(IF($B48&gt;=G$23,IF($B48&lt;DATE(YEAR(G$23),MONTH(G$23)+G$15,1),(G$14/G$15),0),0))+(IF($B48&gt;=G$23,IF($B48&lt;DATE(YEAR(G$23),MONTH(G$23)+G$18,1),(G$17/G$18),0),0))</f>
        <v>671.774467487786</v>
      </c>
      <c r="AG48" s="98" t="n">
        <f aca="false">(IF($B48&gt;=H$23,IF($B48&lt;DATE(YEAR(H$23),MONTH(H$23)+H$15,1),(H$14/H$15),0),0))+(IF($B48&gt;=H$23,IF($B48&lt;DATE(YEAR(H$23),MONTH(H$23)+H$18,1),(H$17/H$18),0),0))</f>
        <v>0</v>
      </c>
      <c r="AH48" s="98" t="n">
        <f aca="false">(IF($B48&gt;=I$23,IF($B48&lt;DATE(YEAR(I$23),MONTH(I$23)+I$15,1),(I$14/I$15),0),0))+(IF($B48&gt;=I$23,IF($B48&lt;DATE(YEAR(I$23),MONTH(I$23)+I$18,1),(I$17/I$18),0),0))</f>
        <v>0</v>
      </c>
      <c r="AI48" s="99" t="n">
        <f aca="false">(IF($B48&gt;=J$23,IF($B48&lt;DATE(YEAR(J$23),MONTH(J$23)+J$15,1),(J$14/J$15),0),0))+(IF($B48&gt;=J$23,IF($B48&lt;DATE(YEAR(J$23),MONTH(J$23)+J$18,1),(J$17/J$18),0),0))</f>
        <v>0</v>
      </c>
    </row>
    <row r="49" customFormat="false" ht="12.75" hidden="true" customHeight="false" outlineLevel="1" collapsed="false">
      <c r="B49" s="92" t="n">
        <f aca="false">EDATE(B48,1)</f>
        <v>37408</v>
      </c>
      <c r="C49" s="93" t="n">
        <f aca="false">1/(1+$C$5/2)^(2*($B49-$C$4)/365)</f>
        <v>0.87835158290769</v>
      </c>
      <c r="D49" s="93" t="n">
        <f aca="false">1/(1+$C$6/2)^(2*($B49-$C$4)/365)</f>
        <v>0.81422775717777</v>
      </c>
      <c r="E49" s="94" t="n">
        <f aca="false">+C49-D49</f>
        <v>0.0641238257299204</v>
      </c>
      <c r="F49" s="94" t="e">
        <f aca="false">SUM(L49:P49,R49:V49)</f>
        <v>#NAME?</v>
      </c>
      <c r="G49" s="95" t="e">
        <f aca="false">+E49*SUM(F38:F49)/12</f>
        <v>#NAME?</v>
      </c>
      <c r="L49" s="96" t="e">
        <f aca="false">EURO(Y49,Y49,0,0,F$22,$B49+25-F$23,1,0)</f>
        <v>#NAME?</v>
      </c>
      <c r="M49" s="96" t="e">
        <f aca="false">EURO(Z49,Z49,0,0,G$22,$B49+25-G$23,1,0)</f>
        <v>#NAME?</v>
      </c>
      <c r="N49" s="96" t="e">
        <f aca="false">EURO(AA49,AA49,0,0,H$22,$B49+25-H$23,1,0)</f>
        <v>#NAME?</v>
      </c>
      <c r="O49" s="96" t="e">
        <f aca="false">EURO(AB49,AB49,0,0,I$22,$B49+25-I$23,1,0)</f>
        <v>#NAME?</v>
      </c>
      <c r="P49" s="96" t="e">
        <f aca="false">EURO(AC49,AC49,0,0,J$22,$B49+25-J$23,1,0)</f>
        <v>#NAME?</v>
      </c>
      <c r="Q49" s="96"/>
      <c r="R49" s="96" t="e">
        <f aca="false">EURO(AE49,AE49,0,0,F$22,$B49+25-F$23,1,0)</f>
        <v>#NAME?</v>
      </c>
      <c r="S49" s="96" t="e">
        <f aca="false">EURO(AF49,AF49,0,0,G$22,$B49+25-G$23,1,0)</f>
        <v>#NAME?</v>
      </c>
      <c r="T49" s="96" t="e">
        <f aca="false">EURO(AG49,AG49,0,0,H$22,$B49+25-H$23,1,0)</f>
        <v>#NAME?</v>
      </c>
      <c r="U49" s="96" t="e">
        <f aca="false">EURO(AH49,AH49,0,0,I$22,$B49+25-I$23,1,0)</f>
        <v>#NAME?</v>
      </c>
      <c r="V49" s="96" t="e">
        <f aca="false">EURO(AI49,AI49,0,0,J$22,$B49+25-J$23,1,0)</f>
        <v>#NAME?</v>
      </c>
      <c r="W49" s="96"/>
      <c r="X49" s="97"/>
      <c r="Y49" s="98" t="n">
        <f aca="false">(IF($B49&gt;=F$23,IF($B49&lt;DATE(YEAR(F$23),MONTH(F$23)+F$12,1),F$11/F$12,0),0))+(IF($B49&gt;=F$23,IF($B49&lt;DATE(YEAR(F$23),MONTH(F$23)+F$9,1),F$8/F$9,0),0))</f>
        <v>0</v>
      </c>
      <c r="Z49" s="98" t="n">
        <f aca="false">(IF($B49&gt;=G$23,IF($B49&lt;DATE(YEAR(G$23),MONTH(G$23)+G$12,1),G$11/G$12,0),0))+(IF($B49&gt;=G$23,IF($B49&lt;DATE(YEAR(G$23),MONTH(G$23)+G$9,1),G$8/G$9,0),0))</f>
        <v>440.577096775647</v>
      </c>
      <c r="AA49" s="98" t="n">
        <f aca="false">(IF($B49&gt;=H$23,IF($B49&lt;DATE(YEAR(H$23),MONTH(H$23)+H$12,1),H$11/H$12,0),0))+(IF($B49&gt;=H$23,IF($B49&lt;DATE(YEAR(H$23),MONTH(H$23)+H$9,1),H$8/H$9,0),0))</f>
        <v>0</v>
      </c>
      <c r="AB49" s="98" t="n">
        <f aca="false">(IF($B49&gt;=I$23,IF($B49&lt;DATE(YEAR(I$23),MONTH(I$23)+I$12,1),I$11/I$12,0),0))+(IF($B49&gt;=I$23,IF($B49&lt;DATE(YEAR(I$23),MONTH(I$23)+I$9,1),I$8/I$9,0),0))</f>
        <v>0</v>
      </c>
      <c r="AC49" s="99" t="n">
        <f aca="false">(IF($B49&gt;=J$23,IF($B49&lt;DATE(YEAR(J$23),MONTH(J$23)+J$12,1),J$11/J$12,0),0))+(IF($B49&gt;=J$23,IF($B49&lt;DATE(YEAR(J$23),MONTH(J$23)+J$9,1),J$8/J$9,0),0))</f>
        <v>0</v>
      </c>
      <c r="AE49" s="98" t="n">
        <f aca="false">(IF($B49&gt;=F$23,IF($B49&lt;DATE(YEAR(F$23),MONTH(F$23)+F$15,1),(F$14/F$15),0),0))+(IF($B49&gt;=F$23,IF($B49&lt;DATE(YEAR(F$23),MONTH(F$23)+F$18,1),(F$17/F$18),0),0))</f>
        <v>454.771232242428</v>
      </c>
      <c r="AF49" s="98" t="n">
        <f aca="false">(IF($B49&gt;=G$23,IF($B49&lt;DATE(YEAR(G$23),MONTH(G$23)+G$15,1),(G$14/G$15),0),0))+(IF($B49&gt;=G$23,IF($B49&lt;DATE(YEAR(G$23),MONTH(G$23)+G$18,1),(G$17/G$18),0),0))</f>
        <v>671.774467487786</v>
      </c>
      <c r="AG49" s="98" t="n">
        <f aca="false">(IF($B49&gt;=H$23,IF($B49&lt;DATE(YEAR(H$23),MONTH(H$23)+H$15,1),(H$14/H$15),0),0))+(IF($B49&gt;=H$23,IF($B49&lt;DATE(YEAR(H$23),MONTH(H$23)+H$18,1),(H$17/H$18),0),0))</f>
        <v>0</v>
      </c>
      <c r="AH49" s="98" t="n">
        <f aca="false">(IF($B49&gt;=I$23,IF($B49&lt;DATE(YEAR(I$23),MONTH(I$23)+I$15,1),(I$14/I$15),0),0))+(IF($B49&gt;=I$23,IF($B49&lt;DATE(YEAR(I$23),MONTH(I$23)+I$18,1),(I$17/I$18),0),0))</f>
        <v>0</v>
      </c>
      <c r="AI49" s="99" t="n">
        <f aca="false">(IF($B49&gt;=J$23,IF($B49&lt;DATE(YEAR(J$23),MONTH(J$23)+J$15,1),(J$14/J$15),0),0))+(IF($B49&gt;=J$23,IF($B49&lt;DATE(YEAR(J$23),MONTH(J$23)+J$18,1),(J$17/J$18),0),0))</f>
        <v>0</v>
      </c>
    </row>
    <row r="50" customFormat="false" ht="12.75" hidden="true" customHeight="false" outlineLevel="1" collapsed="false">
      <c r="B50" s="92" t="n">
        <f aca="false">EDATE(B49,1)</f>
        <v>37438</v>
      </c>
      <c r="C50" s="93" t="n">
        <f aca="false">1/(1+$C$5/2)^(2*($B50-$C$4)/365)</f>
        <v>0.873010699562699</v>
      </c>
      <c r="D50" s="93" t="n">
        <f aca="false">1/(1+$C$6/2)^(2*($B50-$C$4)/365)</f>
        <v>0.806397183760801</v>
      </c>
      <c r="E50" s="94" t="n">
        <f aca="false">+C50-D50</f>
        <v>0.0666135158018987</v>
      </c>
      <c r="F50" s="94" t="e">
        <f aca="false">SUM(L50:P50,R50:V50)</f>
        <v>#NAME?</v>
      </c>
      <c r="G50" s="95" t="e">
        <f aca="false">+E50*SUM(F39:F50)/12</f>
        <v>#NAME?</v>
      </c>
      <c r="L50" s="96" t="e">
        <f aca="false">EURO(Y50,Y50,0,0,F$22,$B50+25-F$23,1,0)</f>
        <v>#NAME?</v>
      </c>
      <c r="M50" s="96" t="e">
        <f aca="false">EURO(Z50,Z50,0,0,G$22,$B50+25-G$23,1,0)</f>
        <v>#NAME?</v>
      </c>
      <c r="N50" s="96" t="e">
        <f aca="false">EURO(AA50,AA50,0,0,H$22,$B50+25-H$23,1,0)</f>
        <v>#NAME?</v>
      </c>
      <c r="O50" s="96" t="e">
        <f aca="false">EURO(AB50,AB50,0,0,I$22,$B50+25-I$23,1,0)</f>
        <v>#NAME?</v>
      </c>
      <c r="P50" s="96" t="e">
        <f aca="false">EURO(AC50,AC50,0,0,J$22,$B50+25-J$23,1,0)</f>
        <v>#NAME?</v>
      </c>
      <c r="Q50" s="96"/>
      <c r="R50" s="96" t="e">
        <f aca="false">EURO(AE50,AE50,0,0,F$22,$B50+25-F$23,1,0)</f>
        <v>#NAME?</v>
      </c>
      <c r="S50" s="96" t="e">
        <f aca="false">EURO(AF50,AF50,0,0,G$22,$B50+25-G$23,1,0)</f>
        <v>#NAME?</v>
      </c>
      <c r="T50" s="96" t="e">
        <f aca="false">EURO(AG50,AG50,0,0,H$22,$B50+25-H$23,1,0)</f>
        <v>#NAME?</v>
      </c>
      <c r="U50" s="96" t="e">
        <f aca="false">EURO(AH50,AH50,0,0,I$22,$B50+25-I$23,1,0)</f>
        <v>#NAME?</v>
      </c>
      <c r="V50" s="96" t="e">
        <f aca="false">EURO(AI50,AI50,0,0,J$22,$B50+25-J$23,1,0)</f>
        <v>#NAME?</v>
      </c>
      <c r="W50" s="96"/>
      <c r="X50" s="97"/>
      <c r="Y50" s="98" t="n">
        <f aca="false">(IF($B50&gt;=F$23,IF($B50&lt;DATE(YEAR(F$23),MONTH(F$23)+F$12,1),F$11/F$12,0),0))+(IF($B50&gt;=F$23,IF($B50&lt;DATE(YEAR(F$23),MONTH(F$23)+F$9,1),F$8/F$9,0),0))</f>
        <v>0</v>
      </c>
      <c r="Z50" s="98" t="n">
        <f aca="false">(IF($B50&gt;=G$23,IF($B50&lt;DATE(YEAR(G$23),MONTH(G$23)+G$12,1),G$11/G$12,0),0))+(IF($B50&gt;=G$23,IF($B50&lt;DATE(YEAR(G$23),MONTH(G$23)+G$9,1),G$8/G$9,0),0))</f>
        <v>182.949193710311</v>
      </c>
      <c r="AA50" s="98" t="n">
        <f aca="false">(IF($B50&gt;=H$23,IF($B50&lt;DATE(YEAR(H$23),MONTH(H$23)+H$12,1),H$11/H$12,0),0))+(IF($B50&gt;=H$23,IF($B50&lt;DATE(YEAR(H$23),MONTH(H$23)+H$9,1),H$8/H$9,0),0))</f>
        <v>0</v>
      </c>
      <c r="AB50" s="98" t="n">
        <f aca="false">(IF($B50&gt;=I$23,IF($B50&lt;DATE(YEAR(I$23),MONTH(I$23)+I$12,1),I$11/I$12,0),0))+(IF($B50&gt;=I$23,IF($B50&lt;DATE(YEAR(I$23),MONTH(I$23)+I$9,1),I$8/I$9,0),0))</f>
        <v>0</v>
      </c>
      <c r="AC50" s="99" t="n">
        <f aca="false">(IF($B50&gt;=J$23,IF($B50&lt;DATE(YEAR(J$23),MONTH(J$23)+J$12,1),J$11/J$12,0),0))+(IF($B50&gt;=J$23,IF($B50&lt;DATE(YEAR(J$23),MONTH(J$23)+J$9,1),J$8/J$9,0),0))</f>
        <v>0</v>
      </c>
      <c r="AE50" s="98" t="n">
        <f aca="false">(IF($B50&gt;=F$23,IF($B50&lt;DATE(YEAR(F$23),MONTH(F$23)+F$15,1),(F$14/F$15),0),0))+(IF($B50&gt;=F$23,IF($B50&lt;DATE(YEAR(F$23),MONTH(F$23)+F$18,1),(F$17/F$18),0),0))</f>
        <v>0</v>
      </c>
      <c r="AF50" s="98" t="n">
        <f aca="false">(IF($B50&gt;=G$23,IF($B50&lt;DATE(YEAR(G$23),MONTH(G$23)+G$15,1),(G$14/G$15),0),0))+(IF($B50&gt;=G$23,IF($B50&lt;DATE(YEAR(G$23),MONTH(G$23)+G$18,1),(G$17/G$18),0),0))</f>
        <v>671.774467487786</v>
      </c>
      <c r="AG50" s="98" t="n">
        <f aca="false">(IF($B50&gt;=H$23,IF($B50&lt;DATE(YEAR(H$23),MONTH(H$23)+H$15,1),(H$14/H$15),0),0))+(IF($B50&gt;=H$23,IF($B50&lt;DATE(YEAR(H$23),MONTH(H$23)+H$18,1),(H$17/H$18),0),0))</f>
        <v>0</v>
      </c>
      <c r="AH50" s="98" t="n">
        <f aca="false">(IF($B50&gt;=I$23,IF($B50&lt;DATE(YEAR(I$23),MONTH(I$23)+I$15,1),(I$14/I$15),0),0))+(IF($B50&gt;=I$23,IF($B50&lt;DATE(YEAR(I$23),MONTH(I$23)+I$18,1),(I$17/I$18),0),0))</f>
        <v>0</v>
      </c>
      <c r="AI50" s="99" t="n">
        <f aca="false">(IF($B50&gt;=J$23,IF($B50&lt;DATE(YEAR(J$23),MONTH(J$23)+J$15,1),(J$14/J$15),0),0))+(IF($B50&gt;=J$23,IF($B50&lt;DATE(YEAR(J$23),MONTH(J$23)+J$18,1),(J$17/J$18),0),0))</f>
        <v>0</v>
      </c>
    </row>
    <row r="51" customFormat="false" ht="12.75" hidden="true" customHeight="false" outlineLevel="1" collapsed="false">
      <c r="B51" s="92" t="n">
        <f aca="false">EDATE(B50,1)</f>
        <v>37469</v>
      </c>
      <c r="C51" s="93" t="n">
        <f aca="false">1/(1+$C$5/2)^(2*($B51-$C$4)/365)</f>
        <v>0.867525901934565</v>
      </c>
      <c r="D51" s="93" t="n">
        <f aca="false">1/(1+$C$6/2)^(2*($B51-$C$4)/365)</f>
        <v>0.7983846980147</v>
      </c>
      <c r="E51" s="94" t="n">
        <f aca="false">+C51-D51</f>
        <v>0.0691412039198651</v>
      </c>
      <c r="F51" s="94" t="e">
        <f aca="false">SUM(L51:P51,R51:V51)</f>
        <v>#NAME?</v>
      </c>
      <c r="G51" s="95" t="e">
        <f aca="false">+E51*SUM(F40:F51)/12</f>
        <v>#NAME?</v>
      </c>
      <c r="L51" s="96" t="e">
        <f aca="false">EURO(Y51,Y51,0,0,F$22,$B51+25-F$23,1,0)</f>
        <v>#NAME?</v>
      </c>
      <c r="M51" s="96" t="e">
        <f aca="false">EURO(Z51,Z51,0,0,G$22,$B51+25-G$23,1,0)</f>
        <v>#NAME?</v>
      </c>
      <c r="N51" s="96" t="e">
        <f aca="false">EURO(AA51,AA51,0,0,H$22,$B51+25-H$23,1,0)</f>
        <v>#NAME?</v>
      </c>
      <c r="O51" s="96" t="e">
        <f aca="false">EURO(AB51,AB51,0,0,I$22,$B51+25-I$23,1,0)</f>
        <v>#NAME?</v>
      </c>
      <c r="P51" s="96" t="e">
        <f aca="false">EURO(AC51,AC51,0,0,J$22,$B51+25-J$23,1,0)</f>
        <v>#NAME?</v>
      </c>
      <c r="Q51" s="96"/>
      <c r="R51" s="96" t="e">
        <f aca="false">EURO(AE51,AE51,0,0,F$22,$B51+25-F$23,1,0)</f>
        <v>#NAME?</v>
      </c>
      <c r="S51" s="96" t="e">
        <f aca="false">EURO(AF51,AF51,0,0,G$22,$B51+25-G$23,1,0)</f>
        <v>#NAME?</v>
      </c>
      <c r="T51" s="96" t="e">
        <f aca="false">EURO(AG51,AG51,0,0,H$22,$B51+25-H$23,1,0)</f>
        <v>#NAME?</v>
      </c>
      <c r="U51" s="96" t="e">
        <f aca="false">EURO(AH51,AH51,0,0,I$22,$B51+25-I$23,1,0)</f>
        <v>#NAME?</v>
      </c>
      <c r="V51" s="96" t="e">
        <f aca="false">EURO(AI51,AI51,0,0,J$22,$B51+25-J$23,1,0)</f>
        <v>#NAME?</v>
      </c>
      <c r="W51" s="96"/>
      <c r="X51" s="97"/>
      <c r="Y51" s="98" t="n">
        <f aca="false">(IF($B51&gt;=F$23,IF($B51&lt;DATE(YEAR(F$23),MONTH(F$23)+F$12,1),F$11/F$12,0),0))+(IF($B51&gt;=F$23,IF($B51&lt;DATE(YEAR(F$23),MONTH(F$23)+F$9,1),F$8/F$9,0),0))</f>
        <v>0</v>
      </c>
      <c r="Z51" s="98" t="n">
        <f aca="false">(IF($B51&gt;=G$23,IF($B51&lt;DATE(YEAR(G$23),MONTH(G$23)+G$12,1),G$11/G$12,0),0))+(IF($B51&gt;=G$23,IF($B51&lt;DATE(YEAR(G$23),MONTH(G$23)+G$9,1),G$8/G$9,0),0))</f>
        <v>182.949193710311</v>
      </c>
      <c r="AA51" s="98" t="n">
        <f aca="false">(IF($B51&gt;=H$23,IF($B51&lt;DATE(YEAR(H$23),MONTH(H$23)+H$12,1),H$11/H$12,0),0))+(IF($B51&gt;=H$23,IF($B51&lt;DATE(YEAR(H$23),MONTH(H$23)+H$9,1),H$8/H$9,0),0))</f>
        <v>0</v>
      </c>
      <c r="AB51" s="98" t="n">
        <f aca="false">(IF($B51&gt;=I$23,IF($B51&lt;DATE(YEAR(I$23),MONTH(I$23)+I$12,1),I$11/I$12,0),0))+(IF($B51&gt;=I$23,IF($B51&lt;DATE(YEAR(I$23),MONTH(I$23)+I$9,1),I$8/I$9,0),0))</f>
        <v>0</v>
      </c>
      <c r="AC51" s="99" t="n">
        <f aca="false">(IF($B51&gt;=J$23,IF($B51&lt;DATE(YEAR(J$23),MONTH(J$23)+J$12,1),J$11/J$12,0),0))+(IF($B51&gt;=J$23,IF($B51&lt;DATE(YEAR(J$23),MONTH(J$23)+J$9,1),J$8/J$9,0),0))</f>
        <v>0</v>
      </c>
      <c r="AE51" s="98" t="n">
        <f aca="false">(IF($B51&gt;=F$23,IF($B51&lt;DATE(YEAR(F$23),MONTH(F$23)+F$15,1),(F$14/F$15),0),0))+(IF($B51&gt;=F$23,IF($B51&lt;DATE(YEAR(F$23),MONTH(F$23)+F$18,1),(F$17/F$18),0),0))</f>
        <v>0</v>
      </c>
      <c r="AF51" s="98" t="n">
        <f aca="false">(IF($B51&gt;=G$23,IF($B51&lt;DATE(YEAR(G$23),MONTH(G$23)+G$15,1),(G$14/G$15),0),0))+(IF($B51&gt;=G$23,IF($B51&lt;DATE(YEAR(G$23),MONTH(G$23)+G$18,1),(G$17/G$18),0),0))</f>
        <v>671.774467487786</v>
      </c>
      <c r="AG51" s="98" t="n">
        <f aca="false">(IF($B51&gt;=H$23,IF($B51&lt;DATE(YEAR(H$23),MONTH(H$23)+H$15,1),(H$14/H$15),0),0))+(IF($B51&gt;=H$23,IF($B51&lt;DATE(YEAR(H$23),MONTH(H$23)+H$18,1),(H$17/H$18),0),0))</f>
        <v>0</v>
      </c>
      <c r="AH51" s="98" t="n">
        <f aca="false">(IF($B51&gt;=I$23,IF($B51&lt;DATE(YEAR(I$23),MONTH(I$23)+I$15,1),(I$14/I$15),0),0))+(IF($B51&gt;=I$23,IF($B51&lt;DATE(YEAR(I$23),MONTH(I$23)+I$18,1),(I$17/I$18),0),0))</f>
        <v>0</v>
      </c>
      <c r="AI51" s="99" t="n">
        <f aca="false">(IF($B51&gt;=J$23,IF($B51&lt;DATE(YEAR(J$23),MONTH(J$23)+J$15,1),(J$14/J$15),0),0))+(IF($B51&gt;=J$23,IF($B51&lt;DATE(YEAR(J$23),MONTH(J$23)+J$18,1),(J$17/J$18),0),0))</f>
        <v>0</v>
      </c>
    </row>
    <row r="52" customFormat="false" ht="12.75" hidden="true" customHeight="false" outlineLevel="1" collapsed="false">
      <c r="B52" s="92" t="n">
        <f aca="false">EDATE(B51,1)</f>
        <v>37500</v>
      </c>
      <c r="C52" s="93" t="n">
        <f aca="false">1/(1+$C$5/2)^(2*($B52-$C$4)/365)</f>
        <v>0.862075563225475</v>
      </c>
      <c r="D52" s="93" t="n">
        <f aca="false">1/(1+$C$6/2)^(2*($B52-$C$4)/365)</f>
        <v>0.79045182555238</v>
      </c>
      <c r="E52" s="94" t="n">
        <f aca="false">+C52-D52</f>
        <v>0.071623737673095</v>
      </c>
      <c r="F52" s="94" t="e">
        <f aca="false">SUM(L52:P52,R52:V52)</f>
        <v>#NAME?</v>
      </c>
      <c r="G52" s="95" t="e">
        <f aca="false">+E52*SUM(F41:F52)/12</f>
        <v>#NAME?</v>
      </c>
      <c r="L52" s="96" t="e">
        <f aca="false">EURO(Y52,Y52,0,0,F$22,$B52+25-F$23,1,0)</f>
        <v>#NAME?</v>
      </c>
      <c r="M52" s="96" t="e">
        <f aca="false">EURO(Z52,Z52,0,0,G$22,$B52+25-G$23,1,0)</f>
        <v>#NAME?</v>
      </c>
      <c r="N52" s="96" t="e">
        <f aca="false">EURO(AA52,AA52,0,0,H$22,$B52+25-H$23,1,0)</f>
        <v>#NAME?</v>
      </c>
      <c r="O52" s="96" t="e">
        <f aca="false">EURO(AB52,AB52,0,0,I$22,$B52+25-I$23,1,0)</f>
        <v>#NAME?</v>
      </c>
      <c r="P52" s="96" t="e">
        <f aca="false">EURO(AC52,AC52,0,0,J$22,$B52+25-J$23,1,0)</f>
        <v>#NAME?</v>
      </c>
      <c r="Q52" s="96"/>
      <c r="R52" s="96" t="e">
        <f aca="false">EURO(AE52,AE52,0,0,F$22,$B52+25-F$23,1,0)</f>
        <v>#NAME?</v>
      </c>
      <c r="S52" s="96" t="e">
        <f aca="false">EURO(AF52,AF52,0,0,G$22,$B52+25-G$23,1,0)</f>
        <v>#NAME?</v>
      </c>
      <c r="T52" s="96" t="e">
        <f aca="false">EURO(AG52,AG52,0,0,H$22,$B52+25-H$23,1,0)</f>
        <v>#NAME?</v>
      </c>
      <c r="U52" s="96" t="e">
        <f aca="false">EURO(AH52,AH52,0,0,I$22,$B52+25-I$23,1,0)</f>
        <v>#NAME?</v>
      </c>
      <c r="V52" s="96" t="e">
        <f aca="false">EURO(AI52,AI52,0,0,J$22,$B52+25-J$23,1,0)</f>
        <v>#NAME?</v>
      </c>
      <c r="W52" s="96"/>
      <c r="X52" s="97"/>
      <c r="Y52" s="98" t="n">
        <f aca="false">(IF($B52&gt;=F$23,IF($B52&lt;DATE(YEAR(F$23),MONTH(F$23)+F$12,1),F$11/F$12,0),0))+(IF($B52&gt;=F$23,IF($B52&lt;DATE(YEAR(F$23),MONTH(F$23)+F$9,1),F$8/F$9,0),0))</f>
        <v>0</v>
      </c>
      <c r="Z52" s="98" t="n">
        <f aca="false">(IF($B52&gt;=G$23,IF($B52&lt;DATE(YEAR(G$23),MONTH(G$23)+G$12,1),G$11/G$12,0),0))+(IF($B52&gt;=G$23,IF($B52&lt;DATE(YEAR(G$23),MONTH(G$23)+G$9,1),G$8/G$9,0),0))</f>
        <v>182.949193710311</v>
      </c>
      <c r="AA52" s="98" t="n">
        <f aca="false">(IF($B52&gt;=H$23,IF($B52&lt;DATE(YEAR(H$23),MONTH(H$23)+H$12,1),H$11/H$12,0),0))+(IF($B52&gt;=H$23,IF($B52&lt;DATE(YEAR(H$23),MONTH(H$23)+H$9,1),H$8/H$9,0),0))</f>
        <v>0</v>
      </c>
      <c r="AB52" s="98" t="n">
        <f aca="false">(IF($B52&gt;=I$23,IF($B52&lt;DATE(YEAR(I$23),MONTH(I$23)+I$12,1),I$11/I$12,0),0))+(IF($B52&gt;=I$23,IF($B52&lt;DATE(YEAR(I$23),MONTH(I$23)+I$9,1),I$8/I$9,0),0))</f>
        <v>0</v>
      </c>
      <c r="AC52" s="99" t="n">
        <f aca="false">(IF($B52&gt;=J$23,IF($B52&lt;DATE(YEAR(J$23),MONTH(J$23)+J$12,1),J$11/J$12,0),0))+(IF($B52&gt;=J$23,IF($B52&lt;DATE(YEAR(J$23),MONTH(J$23)+J$9,1),J$8/J$9,0),0))</f>
        <v>0</v>
      </c>
      <c r="AE52" s="98" t="n">
        <f aca="false">(IF($B52&gt;=F$23,IF($B52&lt;DATE(YEAR(F$23),MONTH(F$23)+F$15,1),(F$14/F$15),0),0))+(IF($B52&gt;=F$23,IF($B52&lt;DATE(YEAR(F$23),MONTH(F$23)+F$18,1),(F$17/F$18),0),0))</f>
        <v>0</v>
      </c>
      <c r="AF52" s="98" t="n">
        <f aca="false">(IF($B52&gt;=G$23,IF($B52&lt;DATE(YEAR(G$23),MONTH(G$23)+G$15,1),(G$14/G$15),0),0))+(IF($B52&gt;=G$23,IF($B52&lt;DATE(YEAR(G$23),MONTH(G$23)+G$18,1),(G$17/G$18),0),0))</f>
        <v>671.774467487786</v>
      </c>
      <c r="AG52" s="98" t="n">
        <f aca="false">(IF($B52&gt;=H$23,IF($B52&lt;DATE(YEAR(H$23),MONTH(H$23)+H$15,1),(H$14/H$15),0),0))+(IF($B52&gt;=H$23,IF($B52&lt;DATE(YEAR(H$23),MONTH(H$23)+H$18,1),(H$17/H$18),0),0))</f>
        <v>0</v>
      </c>
      <c r="AH52" s="98" t="n">
        <f aca="false">(IF($B52&gt;=I$23,IF($B52&lt;DATE(YEAR(I$23),MONTH(I$23)+I$15,1),(I$14/I$15),0),0))+(IF($B52&gt;=I$23,IF($B52&lt;DATE(YEAR(I$23),MONTH(I$23)+I$18,1),(I$17/I$18),0),0))</f>
        <v>0</v>
      </c>
      <c r="AI52" s="99" t="n">
        <f aca="false">(IF($B52&gt;=J$23,IF($B52&lt;DATE(YEAR(J$23),MONTH(J$23)+J$15,1),(J$14/J$15),0),0))+(IF($B52&gt;=J$23,IF($B52&lt;DATE(YEAR(J$23),MONTH(J$23)+J$18,1),(J$17/J$18),0),0))</f>
        <v>0</v>
      </c>
    </row>
    <row r="53" customFormat="false" ht="12.75" hidden="true" customHeight="false" outlineLevel="1" collapsed="false">
      <c r="B53" s="92" t="n">
        <f aca="false">EDATE(B52,1)</f>
        <v>37530</v>
      </c>
      <c r="C53" s="93" t="n">
        <f aca="false">1/(1+$C$5/2)^(2*($B53-$C$4)/365)</f>
        <v>0.856833647451255</v>
      </c>
      <c r="D53" s="93" t="n">
        <f aca="false">1/(1+$C$6/2)^(2*($B53-$C$4)/365)</f>
        <v>0.782849909506163</v>
      </c>
      <c r="E53" s="94" t="n">
        <f aca="false">+C53-D53</f>
        <v>0.0739837379450925</v>
      </c>
      <c r="F53" s="94" t="e">
        <f aca="false">SUM(L53:P53,R53:V53)</f>
        <v>#NAME?</v>
      </c>
      <c r="G53" s="95" t="e">
        <f aca="false">+E53*SUM(F42:F53)/12</f>
        <v>#NAME?</v>
      </c>
      <c r="L53" s="96" t="e">
        <f aca="false">EURO(Y53,Y53,0,0,F$22,$B53+25-F$23,1,0)</f>
        <v>#NAME?</v>
      </c>
      <c r="M53" s="96" t="e">
        <f aca="false">EURO(Z53,Z53,0,0,G$22,$B53+25-G$23,1,0)</f>
        <v>#NAME?</v>
      </c>
      <c r="N53" s="96" t="e">
        <f aca="false">EURO(AA53,AA53,0,0,H$22,$B53+25-H$23,1,0)</f>
        <v>#NAME?</v>
      </c>
      <c r="O53" s="96" t="e">
        <f aca="false">EURO(AB53,AB53,0,0,I$22,$B53+25-I$23,1,0)</f>
        <v>#NAME?</v>
      </c>
      <c r="P53" s="96" t="e">
        <f aca="false">EURO(AC53,AC53,0,0,J$22,$B53+25-J$23,1,0)</f>
        <v>#NAME?</v>
      </c>
      <c r="Q53" s="96"/>
      <c r="R53" s="96" t="e">
        <f aca="false">EURO(AE53,AE53,0,0,F$22,$B53+25-F$23,1,0)</f>
        <v>#NAME?</v>
      </c>
      <c r="S53" s="96" t="e">
        <f aca="false">EURO(AF53,AF53,0,0,G$22,$B53+25-G$23,1,0)</f>
        <v>#NAME?</v>
      </c>
      <c r="T53" s="96" t="e">
        <f aca="false">EURO(AG53,AG53,0,0,H$22,$B53+25-H$23,1,0)</f>
        <v>#NAME?</v>
      </c>
      <c r="U53" s="96" t="e">
        <f aca="false">EURO(AH53,AH53,0,0,I$22,$B53+25-I$23,1,0)</f>
        <v>#NAME?</v>
      </c>
      <c r="V53" s="96" t="e">
        <f aca="false">EURO(AI53,AI53,0,0,J$22,$B53+25-J$23,1,0)</f>
        <v>#NAME?</v>
      </c>
      <c r="W53" s="96"/>
      <c r="X53" s="97"/>
      <c r="Y53" s="98" t="n">
        <f aca="false">(IF($B53&gt;=F$23,IF($B53&lt;DATE(YEAR(F$23),MONTH(F$23)+F$12,1),F$11/F$12,0),0))+(IF($B53&gt;=F$23,IF($B53&lt;DATE(YEAR(F$23),MONTH(F$23)+F$9,1),F$8/F$9,0),0))</f>
        <v>0</v>
      </c>
      <c r="Z53" s="98" t="n">
        <f aca="false">(IF($B53&gt;=G$23,IF($B53&lt;DATE(YEAR(G$23),MONTH(G$23)+G$12,1),G$11/G$12,0),0))+(IF($B53&gt;=G$23,IF($B53&lt;DATE(YEAR(G$23),MONTH(G$23)+G$9,1),G$8/G$9,0),0))</f>
        <v>182.949193710311</v>
      </c>
      <c r="AA53" s="98" t="n">
        <f aca="false">(IF($B53&gt;=H$23,IF($B53&lt;DATE(YEAR(H$23),MONTH(H$23)+H$12,1),H$11/H$12,0),0))+(IF($B53&gt;=H$23,IF($B53&lt;DATE(YEAR(H$23),MONTH(H$23)+H$9,1),H$8/H$9,0),0))</f>
        <v>0</v>
      </c>
      <c r="AB53" s="98" t="n">
        <f aca="false">(IF($B53&gt;=I$23,IF($B53&lt;DATE(YEAR(I$23),MONTH(I$23)+I$12,1),I$11/I$12,0),0))+(IF($B53&gt;=I$23,IF($B53&lt;DATE(YEAR(I$23),MONTH(I$23)+I$9,1),I$8/I$9,0),0))</f>
        <v>0</v>
      </c>
      <c r="AC53" s="99" t="n">
        <f aca="false">(IF($B53&gt;=J$23,IF($B53&lt;DATE(YEAR(J$23),MONTH(J$23)+J$12,1),J$11/J$12,0),0))+(IF($B53&gt;=J$23,IF($B53&lt;DATE(YEAR(J$23),MONTH(J$23)+J$9,1),J$8/J$9,0),0))</f>
        <v>0</v>
      </c>
      <c r="AE53" s="98" t="n">
        <f aca="false">(IF($B53&gt;=F$23,IF($B53&lt;DATE(YEAR(F$23),MONTH(F$23)+F$15,1),(F$14/F$15),0),0))+(IF($B53&gt;=F$23,IF($B53&lt;DATE(YEAR(F$23),MONTH(F$23)+F$18,1),(F$17/F$18),0),0))</f>
        <v>0</v>
      </c>
      <c r="AF53" s="98" t="n">
        <f aca="false">(IF($B53&gt;=G$23,IF($B53&lt;DATE(YEAR(G$23),MONTH(G$23)+G$15,1),(G$14/G$15),0),0))+(IF($B53&gt;=G$23,IF($B53&lt;DATE(YEAR(G$23),MONTH(G$23)+G$18,1),(G$17/G$18),0),0))</f>
        <v>671.774467487786</v>
      </c>
      <c r="AG53" s="98" t="n">
        <f aca="false">(IF($B53&gt;=H$23,IF($B53&lt;DATE(YEAR(H$23),MONTH(H$23)+H$15,1),(H$14/H$15),0),0))+(IF($B53&gt;=H$23,IF($B53&lt;DATE(YEAR(H$23),MONTH(H$23)+H$18,1),(H$17/H$18),0),0))</f>
        <v>0</v>
      </c>
      <c r="AH53" s="98" t="n">
        <f aca="false">(IF($B53&gt;=I$23,IF($B53&lt;DATE(YEAR(I$23),MONTH(I$23)+I$15,1),(I$14/I$15),0),0))+(IF($B53&gt;=I$23,IF($B53&lt;DATE(YEAR(I$23),MONTH(I$23)+I$18,1),(I$17/I$18),0),0))</f>
        <v>0</v>
      </c>
      <c r="AI53" s="99" t="n">
        <f aca="false">(IF($B53&gt;=J$23,IF($B53&lt;DATE(YEAR(J$23),MONTH(J$23)+J$15,1),(J$14/J$15),0),0))+(IF($B53&gt;=J$23,IF($B53&lt;DATE(YEAR(J$23),MONTH(J$23)+J$18,1),(J$17/J$18),0),0))</f>
        <v>0</v>
      </c>
    </row>
    <row r="54" customFormat="false" ht="12.75" hidden="true" customHeight="false" outlineLevel="1" collapsed="false">
      <c r="B54" s="92" t="n">
        <f aca="false">EDATE(B53,1)</f>
        <v>37561</v>
      </c>
      <c r="C54" s="93" t="n">
        <f aca="false">1/(1+$C$5/2)^(2*($B54-$C$4)/365)</f>
        <v>0.851450484152569</v>
      </c>
      <c r="D54" s="93" t="n">
        <f aca="false">1/(1+$C$6/2)^(2*($B54-$C$4)/365)</f>
        <v>0.775071393078313</v>
      </c>
      <c r="E54" s="94" t="n">
        <f aca="false">+C54-D54</f>
        <v>0.0763790910742551</v>
      </c>
      <c r="F54" s="94" t="e">
        <f aca="false">SUM(L54:P54,R54:V54)</f>
        <v>#NAME?</v>
      </c>
      <c r="G54" s="95" t="e">
        <f aca="false">+E54*SUM(F43:F54)/12</f>
        <v>#NAME?</v>
      </c>
      <c r="L54" s="96" t="e">
        <f aca="false">EURO(Y54,Y54,0,0,F$22,$B54+25-F$23,1,0)</f>
        <v>#NAME?</v>
      </c>
      <c r="M54" s="96" t="e">
        <f aca="false">EURO(Z54,Z54,0,0,G$22,$B54+25-G$23,1,0)</f>
        <v>#NAME?</v>
      </c>
      <c r="N54" s="96" t="e">
        <f aca="false">EURO(AA54,AA54,0,0,H$22,$B54+25-H$23,1,0)</f>
        <v>#NAME?</v>
      </c>
      <c r="O54" s="96" t="e">
        <f aca="false">EURO(AB54,AB54,0,0,I$22,$B54+25-I$23,1,0)</f>
        <v>#NAME?</v>
      </c>
      <c r="P54" s="96" t="e">
        <f aca="false">EURO(AC54,AC54,0,0,J$22,$B54+25-J$23,1,0)</f>
        <v>#NAME?</v>
      </c>
      <c r="Q54" s="96"/>
      <c r="R54" s="96" t="e">
        <f aca="false">EURO(AE54,AE54,0,0,F$22,$B54+25-F$23,1,0)</f>
        <v>#NAME?</v>
      </c>
      <c r="S54" s="96" t="e">
        <f aca="false">EURO(AF54,AF54,0,0,G$22,$B54+25-G$23,1,0)</f>
        <v>#NAME?</v>
      </c>
      <c r="T54" s="96" t="e">
        <f aca="false">EURO(AG54,AG54,0,0,H$22,$B54+25-H$23,1,0)</f>
        <v>#NAME?</v>
      </c>
      <c r="U54" s="96" t="e">
        <f aca="false">EURO(AH54,AH54,0,0,I$22,$B54+25-I$23,1,0)</f>
        <v>#NAME?</v>
      </c>
      <c r="V54" s="96" t="e">
        <f aca="false">EURO(AI54,AI54,0,0,J$22,$B54+25-J$23,1,0)</f>
        <v>#NAME?</v>
      </c>
      <c r="W54" s="96"/>
      <c r="X54" s="97"/>
      <c r="Y54" s="98" t="n">
        <f aca="false">(IF($B54&gt;=F$23,IF($B54&lt;DATE(YEAR(F$23),MONTH(F$23)+F$12,1),F$11/F$12,0),0))+(IF($B54&gt;=F$23,IF($B54&lt;DATE(YEAR(F$23),MONTH(F$23)+F$9,1),F$8/F$9,0),0))</f>
        <v>0</v>
      </c>
      <c r="Z54" s="98" t="n">
        <f aca="false">(IF($B54&gt;=G$23,IF($B54&lt;DATE(YEAR(G$23),MONTH(G$23)+G$12,1),G$11/G$12,0),0))+(IF($B54&gt;=G$23,IF($B54&lt;DATE(YEAR(G$23),MONTH(G$23)+G$9,1),G$8/G$9,0),0))</f>
        <v>182.949193710311</v>
      </c>
      <c r="AA54" s="98" t="n">
        <f aca="false">(IF($B54&gt;=H$23,IF($B54&lt;DATE(YEAR(H$23),MONTH(H$23)+H$12,1),H$11/H$12,0),0))+(IF($B54&gt;=H$23,IF($B54&lt;DATE(YEAR(H$23),MONTH(H$23)+H$9,1),H$8/H$9,0),0))</f>
        <v>0</v>
      </c>
      <c r="AB54" s="98" t="n">
        <f aca="false">(IF($B54&gt;=I$23,IF($B54&lt;DATE(YEAR(I$23),MONTH(I$23)+I$12,1),I$11/I$12,0),0))+(IF($B54&gt;=I$23,IF($B54&lt;DATE(YEAR(I$23),MONTH(I$23)+I$9,1),I$8/I$9,0),0))</f>
        <v>0</v>
      </c>
      <c r="AC54" s="99" t="n">
        <f aca="false">(IF($B54&gt;=J$23,IF($B54&lt;DATE(YEAR(J$23),MONTH(J$23)+J$12,1),J$11/J$12,0),0))+(IF($B54&gt;=J$23,IF($B54&lt;DATE(YEAR(J$23),MONTH(J$23)+J$9,1),J$8/J$9,0),0))</f>
        <v>0</v>
      </c>
      <c r="AE54" s="98" t="n">
        <f aca="false">(IF($B54&gt;=F$23,IF($B54&lt;DATE(YEAR(F$23),MONTH(F$23)+F$15,1),(F$14/F$15),0),0))+(IF($B54&gt;=F$23,IF($B54&lt;DATE(YEAR(F$23),MONTH(F$23)+F$18,1),(F$17/F$18),0),0))</f>
        <v>0</v>
      </c>
      <c r="AF54" s="98" t="n">
        <f aca="false">(IF($B54&gt;=G$23,IF($B54&lt;DATE(YEAR(G$23),MONTH(G$23)+G$15,1),(G$14/G$15),0),0))+(IF($B54&gt;=G$23,IF($B54&lt;DATE(YEAR(G$23),MONTH(G$23)+G$18,1),(G$17/G$18),0),0))</f>
        <v>671.774467487786</v>
      </c>
      <c r="AG54" s="98" t="n">
        <f aca="false">(IF($B54&gt;=H$23,IF($B54&lt;DATE(YEAR(H$23),MONTH(H$23)+H$15,1),(H$14/H$15),0),0))+(IF($B54&gt;=H$23,IF($B54&lt;DATE(YEAR(H$23),MONTH(H$23)+H$18,1),(H$17/H$18),0),0))</f>
        <v>0</v>
      </c>
      <c r="AH54" s="98" t="n">
        <f aca="false">(IF($B54&gt;=I$23,IF($B54&lt;DATE(YEAR(I$23),MONTH(I$23)+I$15,1),(I$14/I$15),0),0))+(IF($B54&gt;=I$23,IF($B54&lt;DATE(YEAR(I$23),MONTH(I$23)+I$18,1),(I$17/I$18),0),0))</f>
        <v>0</v>
      </c>
      <c r="AI54" s="99" t="n">
        <f aca="false">(IF($B54&gt;=J$23,IF($B54&lt;DATE(YEAR(J$23),MONTH(J$23)+J$15,1),(J$14/J$15),0),0))+(IF($B54&gt;=J$23,IF($B54&lt;DATE(YEAR(J$23),MONTH(J$23)+J$18,1),(J$17/J$18),0),0))</f>
        <v>0</v>
      </c>
    </row>
    <row r="55" customFormat="false" ht="12.75" hidden="true" customHeight="false" outlineLevel="1" collapsed="false">
      <c r="B55" s="92" t="n">
        <f aca="false">EDATE(B54,1)</f>
        <v>37591</v>
      </c>
      <c r="C55" s="93" t="n">
        <f aca="false">1/(1+$C$5/2)^(2*($B55-$C$4)/365)</f>
        <v>0.846273174976622</v>
      </c>
      <c r="D55" s="93" t="n">
        <f aca="false">1/(1+$C$6/2)^(2*($B55-$C$4)/365)</f>
        <v>0.767617393391629</v>
      </c>
      <c r="E55" s="94" t="n">
        <f aca="false">+C55-D55</f>
        <v>0.0786557815849925</v>
      </c>
      <c r="F55" s="94" t="e">
        <f aca="false">SUM(L55:P55,R55:V55)</f>
        <v>#NAME?</v>
      </c>
      <c r="G55" s="95" t="e">
        <f aca="false">+E55*SUM(F44:F55)/12</f>
        <v>#NAME?</v>
      </c>
      <c r="L55" s="96" t="e">
        <f aca="false">EURO(Y55,Y55,0,0,F$22,$B55+25-F$23,1,0)</f>
        <v>#NAME?</v>
      </c>
      <c r="M55" s="96" t="e">
        <f aca="false">EURO(Z55,Z55,0,0,G$22,$B55+25-G$23,1,0)</f>
        <v>#NAME?</v>
      </c>
      <c r="N55" s="96" t="e">
        <f aca="false">EURO(AA55,AA55,0,0,H$22,$B55+25-H$23,1,0)</f>
        <v>#NAME?</v>
      </c>
      <c r="O55" s="96" t="e">
        <f aca="false">EURO(AB55,AB55,0,0,I$22,$B55+25-I$23,1,0)</f>
        <v>#NAME?</v>
      </c>
      <c r="P55" s="96" t="e">
        <f aca="false">EURO(AC55,AC55,0,0,J$22,$B55+25-J$23,1,0)</f>
        <v>#NAME?</v>
      </c>
      <c r="Q55" s="96"/>
      <c r="R55" s="96" t="e">
        <f aca="false">EURO(AE55,AE55,0,0,F$22,$B55+25-F$23,1,0)</f>
        <v>#NAME?</v>
      </c>
      <c r="S55" s="96" t="e">
        <f aca="false">EURO(AF55,AF55,0,0,G$22,$B55+25-G$23,1,0)</f>
        <v>#NAME?</v>
      </c>
      <c r="T55" s="96" t="e">
        <f aca="false">EURO(AG55,AG55,0,0,H$22,$B55+25-H$23,1,0)</f>
        <v>#NAME?</v>
      </c>
      <c r="U55" s="96" t="e">
        <f aca="false">EURO(AH55,AH55,0,0,I$22,$B55+25-I$23,1,0)</f>
        <v>#NAME?</v>
      </c>
      <c r="V55" s="96" t="e">
        <f aca="false">EURO(AI55,AI55,0,0,J$22,$B55+25-J$23,1,0)</f>
        <v>#NAME?</v>
      </c>
      <c r="W55" s="96"/>
      <c r="X55" s="97"/>
      <c r="Y55" s="98" t="n">
        <f aca="false">(IF($B55&gt;=F$23,IF($B55&lt;DATE(YEAR(F$23),MONTH(F$23)+F$12,1),F$11/F$12,0),0))+(IF($B55&gt;=F$23,IF($B55&lt;DATE(YEAR(F$23),MONTH(F$23)+F$9,1),F$8/F$9,0),0))</f>
        <v>0</v>
      </c>
      <c r="Z55" s="98" t="n">
        <f aca="false">(IF($B55&gt;=G$23,IF($B55&lt;DATE(YEAR(G$23),MONTH(G$23)+G$12,1),G$11/G$12,0),0))+(IF($B55&gt;=G$23,IF($B55&lt;DATE(YEAR(G$23),MONTH(G$23)+G$9,1),G$8/G$9,0),0))</f>
        <v>182.949193710311</v>
      </c>
      <c r="AA55" s="98" t="n">
        <f aca="false">(IF($B55&gt;=H$23,IF($B55&lt;DATE(YEAR(H$23),MONTH(H$23)+H$12,1),H$11/H$12,0),0))+(IF($B55&gt;=H$23,IF($B55&lt;DATE(YEAR(H$23),MONTH(H$23)+H$9,1),H$8/H$9,0),0))</f>
        <v>0</v>
      </c>
      <c r="AB55" s="98" t="n">
        <f aca="false">(IF($B55&gt;=I$23,IF($B55&lt;DATE(YEAR(I$23),MONTH(I$23)+I$12,1),I$11/I$12,0),0))+(IF($B55&gt;=I$23,IF($B55&lt;DATE(YEAR(I$23),MONTH(I$23)+I$9,1),I$8/I$9,0),0))</f>
        <v>0</v>
      </c>
      <c r="AC55" s="99" t="n">
        <f aca="false">(IF($B55&gt;=J$23,IF($B55&lt;DATE(YEAR(J$23),MONTH(J$23)+J$12,1),J$11/J$12,0),0))+(IF($B55&gt;=J$23,IF($B55&lt;DATE(YEAR(J$23),MONTH(J$23)+J$9,1),J$8/J$9,0),0))</f>
        <v>0</v>
      </c>
      <c r="AE55" s="98" t="n">
        <f aca="false">(IF($B55&gt;=F$23,IF($B55&lt;DATE(YEAR(F$23),MONTH(F$23)+F$15,1),(F$14/F$15),0),0))+(IF($B55&gt;=F$23,IF($B55&lt;DATE(YEAR(F$23),MONTH(F$23)+F$18,1),(F$17/F$18),0),0))</f>
        <v>0</v>
      </c>
      <c r="AF55" s="98" t="n">
        <f aca="false">(IF($B55&gt;=G$23,IF($B55&lt;DATE(YEAR(G$23),MONTH(G$23)+G$15,1),(G$14/G$15),0),0))+(IF($B55&gt;=G$23,IF($B55&lt;DATE(YEAR(G$23),MONTH(G$23)+G$18,1),(G$17/G$18),0),0))</f>
        <v>671.774467487786</v>
      </c>
      <c r="AG55" s="98" t="n">
        <f aca="false">(IF($B55&gt;=H$23,IF($B55&lt;DATE(YEAR(H$23),MONTH(H$23)+H$15,1),(H$14/H$15),0),0))+(IF($B55&gt;=H$23,IF($B55&lt;DATE(YEAR(H$23),MONTH(H$23)+H$18,1),(H$17/H$18),0),0))</f>
        <v>0</v>
      </c>
      <c r="AH55" s="98" t="n">
        <f aca="false">(IF($B55&gt;=I$23,IF($B55&lt;DATE(YEAR(I$23),MONTH(I$23)+I$15,1),(I$14/I$15),0),0))+(IF($B55&gt;=I$23,IF($B55&lt;DATE(YEAR(I$23),MONTH(I$23)+I$18,1),(I$17/I$18),0),0))</f>
        <v>0</v>
      </c>
      <c r="AI55" s="99" t="n">
        <f aca="false">(IF($B55&gt;=J$23,IF($B55&lt;DATE(YEAR(J$23),MONTH(J$23)+J$15,1),(J$14/J$15),0),0))+(IF($B55&gt;=J$23,IF($B55&lt;DATE(YEAR(J$23),MONTH(J$23)+J$18,1),(J$17/J$18),0),0))</f>
        <v>0</v>
      </c>
    </row>
    <row r="56" customFormat="false" ht="12.75" hidden="true" customHeight="false" outlineLevel="1" collapsed="false">
      <c r="B56" s="92" t="n">
        <f aca="false">EDATE(B55,1)</f>
        <v>37622</v>
      </c>
      <c r="C56" s="93" t="n">
        <f aca="false">1/(1+$C$5/2)^(2*($B56-$C$4)/365)</f>
        <v>0.84095635915158</v>
      </c>
      <c r="D56" s="93" t="n">
        <f aca="false">1/(1+$C$6/2)^(2*($B56-$C$4)/365)</f>
        <v>0.759990229573515</v>
      </c>
      <c r="E56" s="94" t="n">
        <f aca="false">+C56-D56</f>
        <v>0.0809661295780653</v>
      </c>
      <c r="F56" s="94" t="e">
        <f aca="false">SUM(L56:P56,R56:V56)</f>
        <v>#NAME?</v>
      </c>
      <c r="G56" s="95" t="e">
        <f aca="false">+E56*SUM(F45:F56)/12</f>
        <v>#NAME?</v>
      </c>
      <c r="L56" s="96" t="e">
        <f aca="false">EURO(Y56,Y56,0,0,F$22,$B56+25-F$23,1,0)</f>
        <v>#NAME?</v>
      </c>
      <c r="M56" s="96" t="e">
        <f aca="false">EURO(Z56,Z56,0,0,G$22,$B56+25-G$23,1,0)</f>
        <v>#NAME?</v>
      </c>
      <c r="N56" s="96" t="e">
        <f aca="false">EURO(AA56,AA56,0,0,H$22,$B56+25-H$23,1,0)</f>
        <v>#NAME?</v>
      </c>
      <c r="O56" s="96" t="e">
        <f aca="false">EURO(AB56,AB56,0,0,I$22,$B56+25-I$23,1,0)</f>
        <v>#NAME?</v>
      </c>
      <c r="P56" s="96" t="e">
        <f aca="false">EURO(AC56,AC56,0,0,J$22,$B56+25-J$23,1,0)</f>
        <v>#NAME?</v>
      </c>
      <c r="Q56" s="96"/>
      <c r="R56" s="96" t="e">
        <f aca="false">EURO(AE56,AE56,0,0,F$22,$B56+25-F$23,1,0)</f>
        <v>#NAME?</v>
      </c>
      <c r="S56" s="96" t="e">
        <f aca="false">EURO(AF56,AF56,0,0,G$22,$B56+25-G$23,1,0)</f>
        <v>#NAME?</v>
      </c>
      <c r="T56" s="96" t="e">
        <f aca="false">EURO(AG56,AG56,0,0,H$22,$B56+25-H$23,1,0)</f>
        <v>#NAME?</v>
      </c>
      <c r="U56" s="96" t="e">
        <f aca="false">EURO(AH56,AH56,0,0,I$22,$B56+25-I$23,1,0)</f>
        <v>#NAME?</v>
      </c>
      <c r="V56" s="96" t="e">
        <f aca="false">EURO(AI56,AI56,0,0,J$22,$B56+25-J$23,1,0)</f>
        <v>#NAME?</v>
      </c>
      <c r="W56" s="96"/>
      <c r="X56" s="97"/>
      <c r="Y56" s="98" t="n">
        <f aca="false">(IF($B56&gt;=F$23,IF($B56&lt;DATE(YEAR(F$23),MONTH(F$23)+F$12,1),F$11/F$12,0),0))+(IF($B56&gt;=F$23,IF($B56&lt;DATE(YEAR(F$23),MONTH(F$23)+F$9,1),F$8/F$9,0),0))</f>
        <v>0</v>
      </c>
      <c r="Z56" s="98" t="n">
        <f aca="false">(IF($B56&gt;=G$23,IF($B56&lt;DATE(YEAR(G$23),MONTH(G$23)+G$12,1),G$11/G$12,0),0))+(IF($B56&gt;=G$23,IF($B56&lt;DATE(YEAR(G$23),MONTH(G$23)+G$9,1),G$8/G$9,0),0))</f>
        <v>0</v>
      </c>
      <c r="AA56" s="98" t="n">
        <f aca="false">(IF($B56&gt;=H$23,IF($B56&lt;DATE(YEAR(H$23),MONTH(H$23)+H$12,1),H$11/H$12,0),0))+(IF($B56&gt;=H$23,IF($B56&lt;DATE(YEAR(H$23),MONTH(H$23)+H$9,1),H$8/H$9,0),0))</f>
        <v>964.649232932379</v>
      </c>
      <c r="AB56" s="98" t="n">
        <f aca="false">(IF($B56&gt;=I$23,IF($B56&lt;DATE(YEAR(I$23),MONTH(I$23)+I$12,1),I$11/I$12,0),0))+(IF($B56&gt;=I$23,IF($B56&lt;DATE(YEAR(I$23),MONTH(I$23)+I$9,1),I$8/I$9,0),0))</f>
        <v>0</v>
      </c>
      <c r="AC56" s="99" t="n">
        <f aca="false">(IF($B56&gt;=J$23,IF($B56&lt;DATE(YEAR(J$23),MONTH(J$23)+J$12,1),J$11/J$12,0),0))+(IF($B56&gt;=J$23,IF($B56&lt;DATE(YEAR(J$23),MONTH(J$23)+J$9,1),J$8/J$9,0),0))</f>
        <v>0</v>
      </c>
      <c r="AE56" s="98" t="n">
        <f aca="false">(IF($B56&gt;=F$23,IF($B56&lt;DATE(YEAR(F$23),MONTH(F$23)+F$15,1),(F$14/F$15),0),0))+(IF($B56&gt;=F$23,IF($B56&lt;DATE(YEAR(F$23),MONTH(F$23)+F$18,1),(F$17/F$18),0),0))</f>
        <v>0</v>
      </c>
      <c r="AF56" s="98" t="n">
        <f aca="false">(IF($B56&gt;=G$23,IF($B56&lt;DATE(YEAR(G$23),MONTH(G$23)+G$15,1),(G$14/G$15),0),0))+(IF($B56&gt;=G$23,IF($B56&lt;DATE(YEAR(G$23),MONTH(G$23)+G$18,1),(G$17/G$18),0),0))</f>
        <v>671.774467487786</v>
      </c>
      <c r="AG56" s="98" t="n">
        <f aca="false">(IF($B56&gt;=H$23,IF($B56&lt;DATE(YEAR(H$23),MONTH(H$23)+H$15,1),(H$14/H$15),0),0))+(IF($B56&gt;=H$23,IF($B56&lt;DATE(YEAR(H$23),MONTH(H$23)+H$18,1),(H$17/H$18),0),0))</f>
        <v>1345.60560310621</v>
      </c>
      <c r="AH56" s="98" t="n">
        <f aca="false">(IF($B56&gt;=I$23,IF($B56&lt;DATE(YEAR(I$23),MONTH(I$23)+I$15,1),(I$14/I$15),0),0))+(IF($B56&gt;=I$23,IF($B56&lt;DATE(YEAR(I$23),MONTH(I$23)+I$18,1),(I$17/I$18),0),0))</f>
        <v>0</v>
      </c>
      <c r="AI56" s="99" t="n">
        <f aca="false">(IF($B56&gt;=J$23,IF($B56&lt;DATE(YEAR(J$23),MONTH(J$23)+J$15,1),(J$14/J$15),0),0))+(IF($B56&gt;=J$23,IF($B56&lt;DATE(YEAR(J$23),MONTH(J$23)+J$18,1),(J$17/J$18),0),0))</f>
        <v>0</v>
      </c>
    </row>
    <row r="57" customFormat="false" ht="12.75" hidden="true" customHeight="false" outlineLevel="1" collapsed="false">
      <c r="B57" s="92" t="n">
        <f aca="false">EDATE(B56,1)</f>
        <v>37653</v>
      </c>
      <c r="C57" s="93" t="n">
        <f aca="false">1/(1+$C$5/2)^(2*($B57-$C$4)/365)</f>
        <v>0.835672946879142</v>
      </c>
      <c r="D57" s="93" t="n">
        <f aca="false">1/(1+$C$6/2)^(2*($B57-$C$4)/365)</f>
        <v>0.752438850421576</v>
      </c>
      <c r="E57" s="94" t="n">
        <f aca="false">+C57-D57</f>
        <v>0.0832340964575665</v>
      </c>
      <c r="F57" s="94" t="e">
        <f aca="false">SUM(L57:P57,R57:V57)</f>
        <v>#NAME?</v>
      </c>
      <c r="G57" s="95" t="e">
        <f aca="false">+E57*SUM(F46:F57)/12</f>
        <v>#NAME?</v>
      </c>
      <c r="L57" s="96" t="e">
        <f aca="false">EURO(Y57,Y57,0,0,F$22,$B57+25-F$23,1,0)</f>
        <v>#NAME?</v>
      </c>
      <c r="M57" s="96" t="e">
        <f aca="false">EURO(Z57,Z57,0,0,G$22,$B57+25-G$23,1,0)</f>
        <v>#NAME?</v>
      </c>
      <c r="N57" s="96" t="e">
        <f aca="false">EURO(AA57,AA57,0,0,H$22,$B57+25-H$23,1,0)</f>
        <v>#NAME?</v>
      </c>
      <c r="O57" s="96" t="e">
        <f aca="false">EURO(AB57,AB57,0,0,I$22,$B57+25-I$23,1,0)</f>
        <v>#NAME?</v>
      </c>
      <c r="P57" s="96" t="e">
        <f aca="false">EURO(AC57,AC57,0,0,J$22,$B57+25-J$23,1,0)</f>
        <v>#NAME?</v>
      </c>
      <c r="Q57" s="96"/>
      <c r="R57" s="96" t="e">
        <f aca="false">EURO(AE57,AE57,0,0,F$22,$B57+25-F$23,1,0)</f>
        <v>#NAME?</v>
      </c>
      <c r="S57" s="96" t="e">
        <f aca="false">EURO(AF57,AF57,0,0,G$22,$B57+25-G$23,1,0)</f>
        <v>#NAME?</v>
      </c>
      <c r="T57" s="96" t="e">
        <f aca="false">EURO(AG57,AG57,0,0,H$22,$B57+25-H$23,1,0)</f>
        <v>#NAME?</v>
      </c>
      <c r="U57" s="96" t="e">
        <f aca="false">EURO(AH57,AH57,0,0,I$22,$B57+25-I$23,1,0)</f>
        <v>#NAME?</v>
      </c>
      <c r="V57" s="96" t="e">
        <f aca="false">EURO(AI57,AI57,0,0,J$22,$B57+25-J$23,1,0)</f>
        <v>#NAME?</v>
      </c>
      <c r="W57" s="96"/>
      <c r="X57" s="97"/>
      <c r="Y57" s="98" t="n">
        <f aca="false">(IF($B57&gt;=F$23,IF($B57&lt;DATE(YEAR(F$23),MONTH(F$23)+F$12,1),F$11/F$12,0),0))+(IF($B57&gt;=F$23,IF($B57&lt;DATE(YEAR(F$23),MONTH(F$23)+F$9,1),F$8/F$9,0),0))</f>
        <v>0</v>
      </c>
      <c r="Z57" s="98" t="n">
        <f aca="false">(IF($B57&gt;=G$23,IF($B57&lt;DATE(YEAR(G$23),MONTH(G$23)+G$12,1),G$11/G$12,0),0))+(IF($B57&gt;=G$23,IF($B57&lt;DATE(YEAR(G$23),MONTH(G$23)+G$9,1),G$8/G$9,0),0))</f>
        <v>0</v>
      </c>
      <c r="AA57" s="98" t="n">
        <f aca="false">(IF($B57&gt;=H$23,IF($B57&lt;DATE(YEAR(H$23),MONTH(H$23)+H$12,1),H$11/H$12,0),0))+(IF($B57&gt;=H$23,IF($B57&lt;DATE(YEAR(H$23),MONTH(H$23)+H$9,1),H$8/H$9,0),0))</f>
        <v>964.649232932379</v>
      </c>
      <c r="AB57" s="98" t="n">
        <f aca="false">(IF($B57&gt;=I$23,IF($B57&lt;DATE(YEAR(I$23),MONTH(I$23)+I$12,1),I$11/I$12,0),0))+(IF($B57&gt;=I$23,IF($B57&lt;DATE(YEAR(I$23),MONTH(I$23)+I$9,1),I$8/I$9,0),0))</f>
        <v>0</v>
      </c>
      <c r="AC57" s="99" t="n">
        <f aca="false">(IF($B57&gt;=J$23,IF($B57&lt;DATE(YEAR(J$23),MONTH(J$23)+J$12,1),J$11/J$12,0),0))+(IF($B57&gt;=J$23,IF($B57&lt;DATE(YEAR(J$23),MONTH(J$23)+J$9,1),J$8/J$9,0),0))</f>
        <v>0</v>
      </c>
      <c r="AE57" s="98" t="n">
        <f aca="false">(IF($B57&gt;=F$23,IF($B57&lt;DATE(YEAR(F$23),MONTH(F$23)+F$15,1),(F$14/F$15),0),0))+(IF($B57&gt;=F$23,IF($B57&lt;DATE(YEAR(F$23),MONTH(F$23)+F$18,1),(F$17/F$18),0),0))</f>
        <v>0</v>
      </c>
      <c r="AF57" s="98" t="n">
        <f aca="false">(IF($B57&gt;=G$23,IF($B57&lt;DATE(YEAR(G$23),MONTH(G$23)+G$15,1),(G$14/G$15),0),0))+(IF($B57&gt;=G$23,IF($B57&lt;DATE(YEAR(G$23),MONTH(G$23)+G$18,1),(G$17/G$18),0),0))</f>
        <v>671.774467487786</v>
      </c>
      <c r="AG57" s="98" t="n">
        <f aca="false">(IF($B57&gt;=H$23,IF($B57&lt;DATE(YEAR(H$23),MONTH(H$23)+H$15,1),(H$14/H$15),0),0))+(IF($B57&gt;=H$23,IF($B57&lt;DATE(YEAR(H$23),MONTH(H$23)+H$18,1),(H$17/H$18),0),0))</f>
        <v>1345.60560310621</v>
      </c>
      <c r="AH57" s="98" t="n">
        <f aca="false">(IF($B57&gt;=I$23,IF($B57&lt;DATE(YEAR(I$23),MONTH(I$23)+I$15,1),(I$14/I$15),0),0))+(IF($B57&gt;=I$23,IF($B57&lt;DATE(YEAR(I$23),MONTH(I$23)+I$18,1),(I$17/I$18),0),0))</f>
        <v>0</v>
      </c>
      <c r="AI57" s="99" t="n">
        <f aca="false">(IF($B57&gt;=J$23,IF($B57&lt;DATE(YEAR(J$23),MONTH(J$23)+J$15,1),(J$14/J$15),0),0))+(IF($B57&gt;=J$23,IF($B57&lt;DATE(YEAR(J$23),MONTH(J$23)+J$18,1),(J$17/J$18),0),0))</f>
        <v>0</v>
      </c>
    </row>
    <row r="58" customFormat="false" ht="12.75" hidden="true" customHeight="false" outlineLevel="1" collapsed="false">
      <c r="B58" s="92" t="n">
        <f aca="false">EDATE(B57,1)</f>
        <v>37681</v>
      </c>
      <c r="C58" s="93" t="n">
        <f aca="false">1/(1+$C$5/2)^(2*($B58-$C$4)/365)</f>
        <v>0.830929369045924</v>
      </c>
      <c r="D58" s="93" t="n">
        <f aca="false">1/(1+$C$6/2)^(2*($B58-$C$4)/365)</f>
        <v>0.745682761935363</v>
      </c>
      <c r="E58" s="94" t="n">
        <f aca="false">+C58-D58</f>
        <v>0.0852466071105609</v>
      </c>
      <c r="F58" s="94" t="e">
        <f aca="false">SUM(L58:P58,R58:V58)</f>
        <v>#NAME?</v>
      </c>
      <c r="G58" s="95" t="e">
        <f aca="false">+E58*SUM(F47:F58)/12</f>
        <v>#NAME?</v>
      </c>
      <c r="L58" s="96" t="e">
        <f aca="false">EURO(Y58,Y58,0,0,F$22,$B58+25-F$23,1,0)</f>
        <v>#NAME?</v>
      </c>
      <c r="M58" s="96" t="e">
        <f aca="false">EURO(Z58,Z58,0,0,G$22,$B58+25-G$23,1,0)</f>
        <v>#NAME?</v>
      </c>
      <c r="N58" s="96" t="e">
        <f aca="false">EURO(AA58,AA58,0,0,H$22,$B58+25-H$23,1,0)</f>
        <v>#NAME?</v>
      </c>
      <c r="O58" s="96" t="e">
        <f aca="false">EURO(AB58,AB58,0,0,I$22,$B58+25-I$23,1,0)</f>
        <v>#NAME?</v>
      </c>
      <c r="P58" s="96" t="e">
        <f aca="false">EURO(AC58,AC58,0,0,J$22,$B58+25-J$23,1,0)</f>
        <v>#NAME?</v>
      </c>
      <c r="Q58" s="96"/>
      <c r="R58" s="96" t="e">
        <f aca="false">EURO(AE58,AE58,0,0,F$22,$B58+25-F$23,1,0)</f>
        <v>#NAME?</v>
      </c>
      <c r="S58" s="96" t="e">
        <f aca="false">EURO(AF58,AF58,0,0,G$22,$B58+25-G$23,1,0)</f>
        <v>#NAME?</v>
      </c>
      <c r="T58" s="96" t="e">
        <f aca="false">EURO(AG58,AG58,0,0,H$22,$B58+25-H$23,1,0)</f>
        <v>#NAME?</v>
      </c>
      <c r="U58" s="96" t="e">
        <f aca="false">EURO(AH58,AH58,0,0,I$22,$B58+25-I$23,1,0)</f>
        <v>#NAME?</v>
      </c>
      <c r="V58" s="96" t="e">
        <f aca="false">EURO(AI58,AI58,0,0,J$22,$B58+25-J$23,1,0)</f>
        <v>#NAME?</v>
      </c>
      <c r="W58" s="96"/>
      <c r="X58" s="97"/>
      <c r="Y58" s="98" t="n">
        <f aca="false">(IF($B58&gt;=F$23,IF($B58&lt;DATE(YEAR(F$23),MONTH(F$23)+F$12,1),F$11/F$12,0),0))+(IF($B58&gt;=F$23,IF($B58&lt;DATE(YEAR(F$23),MONTH(F$23)+F$9,1),F$8/F$9,0),0))</f>
        <v>0</v>
      </c>
      <c r="Z58" s="98" t="n">
        <f aca="false">(IF($B58&gt;=G$23,IF($B58&lt;DATE(YEAR(G$23),MONTH(G$23)+G$12,1),G$11/G$12,0),0))+(IF($B58&gt;=G$23,IF($B58&lt;DATE(YEAR(G$23),MONTH(G$23)+G$9,1),G$8/G$9,0),0))</f>
        <v>0</v>
      </c>
      <c r="AA58" s="98" t="n">
        <f aca="false">(IF($B58&gt;=H$23,IF($B58&lt;DATE(YEAR(H$23),MONTH(H$23)+H$12,1),H$11/H$12,0),0))+(IF($B58&gt;=H$23,IF($B58&lt;DATE(YEAR(H$23),MONTH(H$23)+H$9,1),H$8/H$9,0),0))</f>
        <v>964.649232932379</v>
      </c>
      <c r="AB58" s="98" t="n">
        <f aca="false">(IF($B58&gt;=I$23,IF($B58&lt;DATE(YEAR(I$23),MONTH(I$23)+I$12,1),I$11/I$12,0),0))+(IF($B58&gt;=I$23,IF($B58&lt;DATE(YEAR(I$23),MONTH(I$23)+I$9,1),I$8/I$9,0),0))</f>
        <v>0</v>
      </c>
      <c r="AC58" s="99" t="n">
        <f aca="false">(IF($B58&gt;=J$23,IF($B58&lt;DATE(YEAR(J$23),MONTH(J$23)+J$12,1),J$11/J$12,0),0))+(IF($B58&gt;=J$23,IF($B58&lt;DATE(YEAR(J$23),MONTH(J$23)+J$9,1),J$8/J$9,0),0))</f>
        <v>0</v>
      </c>
      <c r="AE58" s="98" t="n">
        <f aca="false">(IF($B58&gt;=F$23,IF($B58&lt;DATE(YEAR(F$23),MONTH(F$23)+F$15,1),(F$14/F$15),0),0))+(IF($B58&gt;=F$23,IF($B58&lt;DATE(YEAR(F$23),MONTH(F$23)+F$18,1),(F$17/F$18),0),0))</f>
        <v>0</v>
      </c>
      <c r="AF58" s="98" t="n">
        <f aca="false">(IF($B58&gt;=G$23,IF($B58&lt;DATE(YEAR(G$23),MONTH(G$23)+G$15,1),(G$14/G$15),0),0))+(IF($B58&gt;=G$23,IF($B58&lt;DATE(YEAR(G$23),MONTH(G$23)+G$18,1),(G$17/G$18),0),0))</f>
        <v>671.774467487786</v>
      </c>
      <c r="AG58" s="98" t="n">
        <f aca="false">(IF($B58&gt;=H$23,IF($B58&lt;DATE(YEAR(H$23),MONTH(H$23)+H$15,1),(H$14/H$15),0),0))+(IF($B58&gt;=H$23,IF($B58&lt;DATE(YEAR(H$23),MONTH(H$23)+H$18,1),(H$17/H$18),0),0))</f>
        <v>1345.60560310621</v>
      </c>
      <c r="AH58" s="98" t="n">
        <f aca="false">(IF($B58&gt;=I$23,IF($B58&lt;DATE(YEAR(I$23),MONTH(I$23)+I$15,1),(I$14/I$15),0),0))+(IF($B58&gt;=I$23,IF($B58&lt;DATE(YEAR(I$23),MONTH(I$23)+I$18,1),(I$17/I$18),0),0))</f>
        <v>0</v>
      </c>
      <c r="AI58" s="99" t="n">
        <f aca="false">(IF($B58&gt;=J$23,IF($B58&lt;DATE(YEAR(J$23),MONTH(J$23)+J$15,1),(J$14/J$15),0),0))+(IF($B58&gt;=J$23,IF($B58&lt;DATE(YEAR(J$23),MONTH(J$23)+J$18,1),(J$17/J$18),0),0))</f>
        <v>0</v>
      </c>
    </row>
    <row r="59" customFormat="false" ht="12.75" hidden="true" customHeight="false" outlineLevel="1" collapsed="false">
      <c r="B59" s="92" t="n">
        <f aca="false">EDATE(B58,1)</f>
        <v>37712</v>
      </c>
      <c r="C59" s="93" t="n">
        <f aca="false">1/(1+$C$5/2)^(2*($B59-$C$4)/365)</f>
        <v>0.825708952578207</v>
      </c>
      <c r="D59" s="93" t="n">
        <f aca="false">1/(1+$C$6/2)^(2*($B59-$C$4)/365)</f>
        <v>0.738273543970023</v>
      </c>
      <c r="E59" s="94" t="n">
        <f aca="false">+C59-D59</f>
        <v>0.0874354086081841</v>
      </c>
      <c r="F59" s="94" t="e">
        <f aca="false">SUM(L59:P59,R59:V59)</f>
        <v>#NAME?</v>
      </c>
      <c r="G59" s="95" t="e">
        <f aca="false">+E59*SUM(F48:F59)/12</f>
        <v>#NAME?</v>
      </c>
      <c r="L59" s="96" t="e">
        <f aca="false">EURO(Y59,Y59,0,0,F$22,$B59+25-F$23,1,0)</f>
        <v>#NAME?</v>
      </c>
      <c r="M59" s="96" t="e">
        <f aca="false">EURO(Z59,Z59,0,0,G$22,$B59+25-G$23,1,0)</f>
        <v>#NAME?</v>
      </c>
      <c r="N59" s="96" t="e">
        <f aca="false">EURO(AA59,AA59,0,0,H$22,$B59+25-H$23,1,0)</f>
        <v>#NAME?</v>
      </c>
      <c r="O59" s="96" t="e">
        <f aca="false">EURO(AB59,AB59,0,0,I$22,$B59+25-I$23,1,0)</f>
        <v>#NAME?</v>
      </c>
      <c r="P59" s="96" t="e">
        <f aca="false">EURO(AC59,AC59,0,0,J$22,$B59+25-J$23,1,0)</f>
        <v>#NAME?</v>
      </c>
      <c r="Q59" s="96"/>
      <c r="R59" s="96" t="e">
        <f aca="false">EURO(AE59,AE59,0,0,F$22,$B59+25-F$23,1,0)</f>
        <v>#NAME?</v>
      </c>
      <c r="S59" s="96" t="e">
        <f aca="false">EURO(AF59,AF59,0,0,G$22,$B59+25-G$23,1,0)</f>
        <v>#NAME?</v>
      </c>
      <c r="T59" s="96" t="e">
        <f aca="false">EURO(AG59,AG59,0,0,H$22,$B59+25-H$23,1,0)</f>
        <v>#NAME?</v>
      </c>
      <c r="U59" s="96" t="e">
        <f aca="false">EURO(AH59,AH59,0,0,I$22,$B59+25-I$23,1,0)</f>
        <v>#NAME?</v>
      </c>
      <c r="V59" s="96" t="e">
        <f aca="false">EURO(AI59,AI59,0,0,J$22,$B59+25-J$23,1,0)</f>
        <v>#NAME?</v>
      </c>
      <c r="W59" s="96"/>
      <c r="X59" s="97"/>
      <c r="Y59" s="98" t="n">
        <f aca="false">(IF($B59&gt;=F$23,IF($B59&lt;DATE(YEAR(F$23),MONTH(F$23)+F$12,1),F$11/F$12,0),0))+(IF($B59&gt;=F$23,IF($B59&lt;DATE(YEAR(F$23),MONTH(F$23)+F$9,1),F$8/F$9,0),0))</f>
        <v>0</v>
      </c>
      <c r="Z59" s="98" t="n">
        <f aca="false">(IF($B59&gt;=G$23,IF($B59&lt;DATE(YEAR(G$23),MONTH(G$23)+G$12,1),G$11/G$12,0),0))+(IF($B59&gt;=G$23,IF($B59&lt;DATE(YEAR(G$23),MONTH(G$23)+G$9,1),G$8/G$9,0),0))</f>
        <v>0</v>
      </c>
      <c r="AA59" s="98" t="n">
        <f aca="false">(IF($B59&gt;=H$23,IF($B59&lt;DATE(YEAR(H$23),MONTH(H$23)+H$12,1),H$11/H$12,0),0))+(IF($B59&gt;=H$23,IF($B59&lt;DATE(YEAR(H$23),MONTH(H$23)+H$9,1),H$8/H$9,0),0))</f>
        <v>964.649232932379</v>
      </c>
      <c r="AB59" s="98" t="n">
        <f aca="false">(IF($B59&gt;=I$23,IF($B59&lt;DATE(YEAR(I$23),MONTH(I$23)+I$12,1),I$11/I$12,0),0))+(IF($B59&gt;=I$23,IF($B59&lt;DATE(YEAR(I$23),MONTH(I$23)+I$9,1),I$8/I$9,0),0))</f>
        <v>0</v>
      </c>
      <c r="AC59" s="99" t="n">
        <f aca="false">(IF($B59&gt;=J$23,IF($B59&lt;DATE(YEAR(J$23),MONTH(J$23)+J$12,1),J$11/J$12,0),0))+(IF($B59&gt;=J$23,IF($B59&lt;DATE(YEAR(J$23),MONTH(J$23)+J$9,1),J$8/J$9,0),0))</f>
        <v>0</v>
      </c>
      <c r="AE59" s="98" t="n">
        <f aca="false">(IF($B59&gt;=F$23,IF($B59&lt;DATE(YEAR(F$23),MONTH(F$23)+F$15,1),(F$14/F$15),0),0))+(IF($B59&gt;=F$23,IF($B59&lt;DATE(YEAR(F$23),MONTH(F$23)+F$18,1),(F$17/F$18),0),0))</f>
        <v>0</v>
      </c>
      <c r="AF59" s="98" t="n">
        <f aca="false">(IF($B59&gt;=G$23,IF($B59&lt;DATE(YEAR(G$23),MONTH(G$23)+G$15,1),(G$14/G$15),0),0))+(IF($B59&gt;=G$23,IF($B59&lt;DATE(YEAR(G$23),MONTH(G$23)+G$18,1),(G$17/G$18),0),0))</f>
        <v>671.774467487786</v>
      </c>
      <c r="AG59" s="98" t="n">
        <f aca="false">(IF($B59&gt;=H$23,IF($B59&lt;DATE(YEAR(H$23),MONTH(H$23)+H$15,1),(H$14/H$15),0),0))+(IF($B59&gt;=H$23,IF($B59&lt;DATE(YEAR(H$23),MONTH(H$23)+H$18,1),(H$17/H$18),0),0))</f>
        <v>1345.60560310621</v>
      </c>
      <c r="AH59" s="98" t="n">
        <f aca="false">(IF($B59&gt;=I$23,IF($B59&lt;DATE(YEAR(I$23),MONTH(I$23)+I$15,1),(I$14/I$15),0),0))+(IF($B59&gt;=I$23,IF($B59&lt;DATE(YEAR(I$23),MONTH(I$23)+I$18,1),(I$17/I$18),0),0))</f>
        <v>0</v>
      </c>
      <c r="AI59" s="99" t="n">
        <f aca="false">(IF($B59&gt;=J$23,IF($B59&lt;DATE(YEAR(J$23),MONTH(J$23)+J$15,1),(J$14/J$15),0),0))+(IF($B59&gt;=J$23,IF($B59&lt;DATE(YEAR(J$23),MONTH(J$23)+J$18,1),(J$17/J$18),0),0))</f>
        <v>0</v>
      </c>
    </row>
    <row r="60" customFormat="false" ht="12.75" hidden="true" customHeight="false" outlineLevel="1" collapsed="false">
      <c r="B60" s="92" t="n">
        <f aca="false">EDATE(B59,1)</f>
        <v>37742</v>
      </c>
      <c r="C60" s="93" t="n">
        <f aca="false">1/(1+$C$5/2)^(2*($B60-$C$4)/365)</f>
        <v>0.820688166735212</v>
      </c>
      <c r="D60" s="93" t="n">
        <f aca="false">1/(1+$C$6/2)^(2*($B60-$C$4)/365)</f>
        <v>0.731173435754722</v>
      </c>
      <c r="E60" s="94" t="n">
        <f aca="false">+C60-D60</f>
        <v>0.0895147309804895</v>
      </c>
      <c r="F60" s="94" t="e">
        <f aca="false">SUM(L60:P60,R60:V60)</f>
        <v>#NAME?</v>
      </c>
      <c r="G60" s="95" t="e">
        <f aca="false">+E60*SUM(F49:F60)/12</f>
        <v>#NAME?</v>
      </c>
      <c r="L60" s="96" t="e">
        <f aca="false">EURO(Y60,Y60,0,0,F$22,$B60+25-F$23,1,0)</f>
        <v>#NAME?</v>
      </c>
      <c r="M60" s="96" t="e">
        <f aca="false">EURO(Z60,Z60,0,0,G$22,$B60+25-G$23,1,0)</f>
        <v>#NAME?</v>
      </c>
      <c r="N60" s="96" t="e">
        <f aca="false">EURO(AA60,AA60,0,0,H$22,$B60+25-H$23,1,0)</f>
        <v>#NAME?</v>
      </c>
      <c r="O60" s="96" t="e">
        <f aca="false">EURO(AB60,AB60,0,0,I$22,$B60+25-I$23,1,0)</f>
        <v>#NAME?</v>
      </c>
      <c r="P60" s="96" t="e">
        <f aca="false">EURO(AC60,AC60,0,0,J$22,$B60+25-J$23,1,0)</f>
        <v>#NAME?</v>
      </c>
      <c r="Q60" s="96"/>
      <c r="R60" s="96" t="e">
        <f aca="false">EURO(AE60,AE60,0,0,F$22,$B60+25-F$23,1,0)</f>
        <v>#NAME?</v>
      </c>
      <c r="S60" s="96" t="e">
        <f aca="false">EURO(AF60,AF60,0,0,G$22,$B60+25-G$23,1,0)</f>
        <v>#NAME?</v>
      </c>
      <c r="T60" s="96" t="e">
        <f aca="false">EURO(AG60,AG60,0,0,H$22,$B60+25-H$23,1,0)</f>
        <v>#NAME?</v>
      </c>
      <c r="U60" s="96" t="e">
        <f aca="false">EURO(AH60,AH60,0,0,I$22,$B60+25-I$23,1,0)</f>
        <v>#NAME?</v>
      </c>
      <c r="V60" s="96" t="e">
        <f aca="false">EURO(AI60,AI60,0,0,J$22,$B60+25-J$23,1,0)</f>
        <v>#NAME?</v>
      </c>
      <c r="W60" s="96"/>
      <c r="X60" s="97"/>
      <c r="Y60" s="98" t="n">
        <f aca="false">(IF($B60&gt;=F$23,IF($B60&lt;DATE(YEAR(F$23),MONTH(F$23)+F$12,1),F$11/F$12,0),0))+(IF($B60&gt;=F$23,IF($B60&lt;DATE(YEAR(F$23),MONTH(F$23)+F$9,1),F$8/F$9,0),0))</f>
        <v>0</v>
      </c>
      <c r="Z60" s="98" t="n">
        <f aca="false">(IF($B60&gt;=G$23,IF($B60&lt;DATE(YEAR(G$23),MONTH(G$23)+G$12,1),G$11/G$12,0),0))+(IF($B60&gt;=G$23,IF($B60&lt;DATE(YEAR(G$23),MONTH(G$23)+G$9,1),G$8/G$9,0),0))</f>
        <v>0</v>
      </c>
      <c r="AA60" s="98" t="n">
        <f aca="false">(IF($B60&gt;=H$23,IF($B60&lt;DATE(YEAR(H$23),MONTH(H$23)+H$12,1),H$11/H$12,0),0))+(IF($B60&gt;=H$23,IF($B60&lt;DATE(YEAR(H$23),MONTH(H$23)+H$9,1),H$8/H$9,0),0))</f>
        <v>964.649232932379</v>
      </c>
      <c r="AB60" s="98" t="n">
        <f aca="false">(IF($B60&gt;=I$23,IF($B60&lt;DATE(YEAR(I$23),MONTH(I$23)+I$12,1),I$11/I$12,0),0))+(IF($B60&gt;=I$23,IF($B60&lt;DATE(YEAR(I$23),MONTH(I$23)+I$9,1),I$8/I$9,0),0))</f>
        <v>0</v>
      </c>
      <c r="AC60" s="99" t="n">
        <f aca="false">(IF($B60&gt;=J$23,IF($B60&lt;DATE(YEAR(J$23),MONTH(J$23)+J$12,1),J$11/J$12,0),0))+(IF($B60&gt;=J$23,IF($B60&lt;DATE(YEAR(J$23),MONTH(J$23)+J$9,1),J$8/J$9,0),0))</f>
        <v>0</v>
      </c>
      <c r="AE60" s="98" t="n">
        <f aca="false">(IF($B60&gt;=F$23,IF($B60&lt;DATE(YEAR(F$23),MONTH(F$23)+F$15,1),(F$14/F$15),0),0))+(IF($B60&gt;=F$23,IF($B60&lt;DATE(YEAR(F$23),MONTH(F$23)+F$18,1),(F$17/F$18),0),0))</f>
        <v>0</v>
      </c>
      <c r="AF60" s="98" t="n">
        <f aca="false">(IF($B60&gt;=G$23,IF($B60&lt;DATE(YEAR(G$23),MONTH(G$23)+G$15,1),(G$14/G$15),0),0))+(IF($B60&gt;=G$23,IF($B60&lt;DATE(YEAR(G$23),MONTH(G$23)+G$18,1),(G$17/G$18),0),0))</f>
        <v>671.774467487786</v>
      </c>
      <c r="AG60" s="98" t="n">
        <f aca="false">(IF($B60&gt;=H$23,IF($B60&lt;DATE(YEAR(H$23),MONTH(H$23)+H$15,1),(H$14/H$15),0),0))+(IF($B60&gt;=H$23,IF($B60&lt;DATE(YEAR(H$23),MONTH(H$23)+H$18,1),(H$17/H$18),0),0))</f>
        <v>1345.60560310621</v>
      </c>
      <c r="AH60" s="98" t="n">
        <f aca="false">(IF($B60&gt;=I$23,IF($B60&lt;DATE(YEAR(I$23),MONTH(I$23)+I$15,1),(I$14/I$15),0),0))+(IF($B60&gt;=I$23,IF($B60&lt;DATE(YEAR(I$23),MONTH(I$23)+I$18,1),(I$17/I$18),0),0))</f>
        <v>0</v>
      </c>
      <c r="AI60" s="99" t="n">
        <f aca="false">(IF($B60&gt;=J$23,IF($B60&lt;DATE(YEAR(J$23),MONTH(J$23)+J$15,1),(J$14/J$15),0),0))+(IF($B60&gt;=J$23,IF($B60&lt;DATE(YEAR(J$23),MONTH(J$23)+J$18,1),(J$17/J$18),0),0))</f>
        <v>0</v>
      </c>
    </row>
    <row r="61" customFormat="false" ht="12.75" hidden="true" customHeight="false" outlineLevel="1" collapsed="false">
      <c r="B61" s="92" t="n">
        <f aca="false">EDATE(B60,1)</f>
        <v>37773</v>
      </c>
      <c r="C61" s="93" t="n">
        <f aca="false">1/(1+$C$5/2)^(2*($B61-$C$4)/365)</f>
        <v>0.815532091886871</v>
      </c>
      <c r="D61" s="93" t="n">
        <f aca="false">1/(1+$C$6/2)^(2*($B61-$C$4)/365)</f>
        <v>0.723908384673331</v>
      </c>
      <c r="E61" s="94" t="n">
        <f aca="false">+C61-D61</f>
        <v>0.0916237072135406</v>
      </c>
      <c r="F61" s="94" t="e">
        <f aca="false">SUM(L61:P61,R61:V61)</f>
        <v>#NAME?</v>
      </c>
      <c r="G61" s="95" t="e">
        <f aca="false">+E61*SUM(F50:F61)/12</f>
        <v>#NAME?</v>
      </c>
      <c r="L61" s="96" t="e">
        <f aca="false">EURO(Y61,Y61,0,0,F$22,$B61+25-F$23,1,0)</f>
        <v>#NAME?</v>
      </c>
      <c r="M61" s="96" t="e">
        <f aca="false">EURO(Z61,Z61,0,0,G$22,$B61+25-G$23,1,0)</f>
        <v>#NAME?</v>
      </c>
      <c r="N61" s="96" t="e">
        <f aca="false">EURO(AA61,AA61,0,0,H$22,$B61+25-H$23,1,0)</f>
        <v>#NAME?</v>
      </c>
      <c r="O61" s="96" t="e">
        <f aca="false">EURO(AB61,AB61,0,0,I$22,$B61+25-I$23,1,0)</f>
        <v>#NAME?</v>
      </c>
      <c r="P61" s="96" t="e">
        <f aca="false">EURO(AC61,AC61,0,0,J$22,$B61+25-J$23,1,0)</f>
        <v>#NAME?</v>
      </c>
      <c r="Q61" s="96"/>
      <c r="R61" s="96" t="e">
        <f aca="false">EURO(AE61,AE61,0,0,F$22,$B61+25-F$23,1,0)</f>
        <v>#NAME?</v>
      </c>
      <c r="S61" s="96" t="e">
        <f aca="false">EURO(AF61,AF61,0,0,G$22,$B61+25-G$23,1,0)</f>
        <v>#NAME?</v>
      </c>
      <c r="T61" s="96" t="e">
        <f aca="false">EURO(AG61,AG61,0,0,H$22,$B61+25-H$23,1,0)</f>
        <v>#NAME?</v>
      </c>
      <c r="U61" s="96" t="e">
        <f aca="false">EURO(AH61,AH61,0,0,I$22,$B61+25-I$23,1,0)</f>
        <v>#NAME?</v>
      </c>
      <c r="V61" s="96" t="e">
        <f aca="false">EURO(AI61,AI61,0,0,J$22,$B61+25-J$23,1,0)</f>
        <v>#NAME?</v>
      </c>
      <c r="W61" s="96"/>
      <c r="X61" s="97"/>
      <c r="Y61" s="98" t="n">
        <f aca="false">(IF($B61&gt;=F$23,IF($B61&lt;DATE(YEAR(F$23),MONTH(F$23)+F$12,1),F$11/F$12,0),0))+(IF($B61&gt;=F$23,IF($B61&lt;DATE(YEAR(F$23),MONTH(F$23)+F$9,1),F$8/F$9,0),0))</f>
        <v>0</v>
      </c>
      <c r="Z61" s="98" t="n">
        <f aca="false">(IF($B61&gt;=G$23,IF($B61&lt;DATE(YEAR(G$23),MONTH(G$23)+G$12,1),G$11/G$12,0),0))+(IF($B61&gt;=G$23,IF($B61&lt;DATE(YEAR(G$23),MONTH(G$23)+G$9,1),G$8/G$9,0),0))</f>
        <v>0</v>
      </c>
      <c r="AA61" s="98" t="n">
        <f aca="false">(IF($B61&gt;=H$23,IF($B61&lt;DATE(YEAR(H$23),MONTH(H$23)+H$12,1),H$11/H$12,0),0))+(IF($B61&gt;=H$23,IF($B61&lt;DATE(YEAR(H$23),MONTH(H$23)+H$9,1),H$8/H$9,0),0))</f>
        <v>964.649232932379</v>
      </c>
      <c r="AB61" s="98" t="n">
        <f aca="false">(IF($B61&gt;=I$23,IF($B61&lt;DATE(YEAR(I$23),MONTH(I$23)+I$12,1),I$11/I$12,0),0))+(IF($B61&gt;=I$23,IF($B61&lt;DATE(YEAR(I$23),MONTH(I$23)+I$9,1),I$8/I$9,0),0))</f>
        <v>0</v>
      </c>
      <c r="AC61" s="99" t="n">
        <f aca="false">(IF($B61&gt;=J$23,IF($B61&lt;DATE(YEAR(J$23),MONTH(J$23)+J$12,1),J$11/J$12,0),0))+(IF($B61&gt;=J$23,IF($B61&lt;DATE(YEAR(J$23),MONTH(J$23)+J$9,1),J$8/J$9,0),0))</f>
        <v>0</v>
      </c>
      <c r="AE61" s="98" t="n">
        <f aca="false">(IF($B61&gt;=F$23,IF($B61&lt;DATE(YEAR(F$23),MONTH(F$23)+F$15,1),(F$14/F$15),0),0))+(IF($B61&gt;=F$23,IF($B61&lt;DATE(YEAR(F$23),MONTH(F$23)+F$18,1),(F$17/F$18),0),0))</f>
        <v>0</v>
      </c>
      <c r="AF61" s="98" t="n">
        <f aca="false">(IF($B61&gt;=G$23,IF($B61&lt;DATE(YEAR(G$23),MONTH(G$23)+G$15,1),(G$14/G$15),0),0))+(IF($B61&gt;=G$23,IF($B61&lt;DATE(YEAR(G$23),MONTH(G$23)+G$18,1),(G$17/G$18),0),0))</f>
        <v>671.774467487786</v>
      </c>
      <c r="AG61" s="98" t="n">
        <f aca="false">(IF($B61&gt;=H$23,IF($B61&lt;DATE(YEAR(H$23),MONTH(H$23)+H$15,1),(H$14/H$15),0),0))+(IF($B61&gt;=H$23,IF($B61&lt;DATE(YEAR(H$23),MONTH(H$23)+H$18,1),(H$17/H$18),0),0))</f>
        <v>1345.60560310621</v>
      </c>
      <c r="AH61" s="98" t="n">
        <f aca="false">(IF($B61&gt;=I$23,IF($B61&lt;DATE(YEAR(I$23),MONTH(I$23)+I$15,1),(I$14/I$15),0),0))+(IF($B61&gt;=I$23,IF($B61&lt;DATE(YEAR(I$23),MONTH(I$23)+I$18,1),(I$17/I$18),0),0))</f>
        <v>0</v>
      </c>
      <c r="AI61" s="99" t="n">
        <f aca="false">(IF($B61&gt;=J$23,IF($B61&lt;DATE(YEAR(J$23),MONTH(J$23)+J$15,1),(J$14/J$15),0),0))+(IF($B61&gt;=J$23,IF($B61&lt;DATE(YEAR(J$23),MONTH(J$23)+J$18,1),(J$17/J$18),0),0))</f>
        <v>0</v>
      </c>
    </row>
    <row r="62" customFormat="false" ht="12.75" hidden="true" customHeight="false" outlineLevel="1" collapsed="false">
      <c r="B62" s="92" t="n">
        <f aca="false">EDATE(B61,1)</f>
        <v>37803</v>
      </c>
      <c r="C62" s="93" t="n">
        <f aca="false">1/(1+$C$5/2)^(2*($B62-$C$4)/365)</f>
        <v>0.810573187216323</v>
      </c>
      <c r="D62" s="93" t="n">
        <f aca="false">1/(1+$C$6/2)^(2*($B62-$C$4)/365)</f>
        <v>0.716946428754519</v>
      </c>
      <c r="E62" s="94" t="n">
        <f aca="false">+C62-D62</f>
        <v>0.0936267584618036</v>
      </c>
      <c r="F62" s="94" t="e">
        <f aca="false">SUM(L62:P62,R62:V62)</f>
        <v>#NAME?</v>
      </c>
      <c r="G62" s="95" t="e">
        <f aca="false">+E62*SUM(F51:F62)/12</f>
        <v>#NAME?</v>
      </c>
      <c r="L62" s="96" t="e">
        <f aca="false">EURO(Y62,Y62,0,0,F$22,$B62+25-F$23,1,0)</f>
        <v>#NAME?</v>
      </c>
      <c r="M62" s="96" t="e">
        <f aca="false">EURO(Z62,Z62,0,0,G$22,$B62+25-G$23,1,0)</f>
        <v>#NAME?</v>
      </c>
      <c r="N62" s="96" t="e">
        <f aca="false">EURO(AA62,AA62,0,0,H$22,$B62+25-H$23,1,0)</f>
        <v>#NAME?</v>
      </c>
      <c r="O62" s="96" t="e">
        <f aca="false">EURO(AB62,AB62,0,0,I$22,$B62+25-I$23,1,0)</f>
        <v>#NAME?</v>
      </c>
      <c r="P62" s="96" t="e">
        <f aca="false">EURO(AC62,AC62,0,0,J$22,$B62+25-J$23,1,0)</f>
        <v>#NAME?</v>
      </c>
      <c r="Q62" s="96"/>
      <c r="R62" s="96" t="e">
        <f aca="false">EURO(AE62,AE62,0,0,F$22,$B62+25-F$23,1,0)</f>
        <v>#NAME?</v>
      </c>
      <c r="S62" s="96" t="e">
        <f aca="false">EURO(AF62,AF62,0,0,G$22,$B62+25-G$23,1,0)</f>
        <v>#NAME?</v>
      </c>
      <c r="T62" s="96" t="e">
        <f aca="false">EURO(AG62,AG62,0,0,H$22,$B62+25-H$23,1,0)</f>
        <v>#NAME?</v>
      </c>
      <c r="U62" s="96" t="e">
        <f aca="false">EURO(AH62,AH62,0,0,I$22,$B62+25-I$23,1,0)</f>
        <v>#NAME?</v>
      </c>
      <c r="V62" s="96" t="e">
        <f aca="false">EURO(AI62,AI62,0,0,J$22,$B62+25-J$23,1,0)</f>
        <v>#NAME?</v>
      </c>
      <c r="W62" s="96"/>
      <c r="X62" s="97"/>
      <c r="Y62" s="98" t="n">
        <f aca="false">(IF($B62&gt;=F$23,IF($B62&lt;DATE(YEAR(F$23),MONTH(F$23)+F$12,1),F$11/F$12,0),0))+(IF($B62&gt;=F$23,IF($B62&lt;DATE(YEAR(F$23),MONTH(F$23)+F$9,1),F$8/F$9,0),0))</f>
        <v>0</v>
      </c>
      <c r="Z62" s="98" t="n">
        <f aca="false">(IF($B62&gt;=G$23,IF($B62&lt;DATE(YEAR(G$23),MONTH(G$23)+G$12,1),G$11/G$12,0),0))+(IF($B62&gt;=G$23,IF($B62&lt;DATE(YEAR(G$23),MONTH(G$23)+G$9,1),G$8/G$9,0),0))</f>
        <v>0</v>
      </c>
      <c r="AA62" s="98" t="n">
        <f aca="false">(IF($B62&gt;=H$23,IF($B62&lt;DATE(YEAR(H$23),MONTH(H$23)+H$12,1),H$11/H$12,0),0))+(IF($B62&gt;=H$23,IF($B62&lt;DATE(YEAR(H$23),MONTH(H$23)+H$9,1),H$8/H$9,0),0))</f>
        <v>179.434515466928</v>
      </c>
      <c r="AB62" s="98" t="n">
        <f aca="false">(IF($B62&gt;=I$23,IF($B62&lt;DATE(YEAR(I$23),MONTH(I$23)+I$12,1),I$11/I$12,0),0))+(IF($B62&gt;=I$23,IF($B62&lt;DATE(YEAR(I$23),MONTH(I$23)+I$9,1),I$8/I$9,0),0))</f>
        <v>0</v>
      </c>
      <c r="AC62" s="99" t="n">
        <f aca="false">(IF($B62&gt;=J$23,IF($B62&lt;DATE(YEAR(J$23),MONTH(J$23)+J$12,1),J$11/J$12,0),0))+(IF($B62&gt;=J$23,IF($B62&lt;DATE(YEAR(J$23),MONTH(J$23)+J$9,1),J$8/J$9,0),0))</f>
        <v>0</v>
      </c>
      <c r="AE62" s="98" t="n">
        <f aca="false">(IF($B62&gt;=F$23,IF($B62&lt;DATE(YEAR(F$23),MONTH(F$23)+F$15,1),(F$14/F$15),0),0))+(IF($B62&gt;=F$23,IF($B62&lt;DATE(YEAR(F$23),MONTH(F$23)+F$18,1),(F$17/F$18),0),0))</f>
        <v>0</v>
      </c>
      <c r="AF62" s="98" t="n">
        <f aca="false">(IF($B62&gt;=G$23,IF($B62&lt;DATE(YEAR(G$23),MONTH(G$23)+G$15,1),(G$14/G$15),0),0))+(IF($B62&gt;=G$23,IF($B62&lt;DATE(YEAR(G$23),MONTH(G$23)+G$18,1),(G$17/G$18),0),0))</f>
        <v>47.2219752081853</v>
      </c>
      <c r="AG62" s="98" t="n">
        <f aca="false">(IF($B62&gt;=H$23,IF($B62&lt;DATE(YEAR(H$23),MONTH(H$23)+H$15,1),(H$14/H$15),0),0))+(IF($B62&gt;=H$23,IF($B62&lt;DATE(YEAR(H$23),MONTH(H$23)+H$18,1),(H$17/H$18),0),0))</f>
        <v>1345.60560310621</v>
      </c>
      <c r="AH62" s="98" t="n">
        <f aca="false">(IF($B62&gt;=I$23,IF($B62&lt;DATE(YEAR(I$23),MONTH(I$23)+I$15,1),(I$14/I$15),0),0))+(IF($B62&gt;=I$23,IF($B62&lt;DATE(YEAR(I$23),MONTH(I$23)+I$18,1),(I$17/I$18),0),0))</f>
        <v>0</v>
      </c>
      <c r="AI62" s="99" t="n">
        <f aca="false">(IF($B62&gt;=J$23,IF($B62&lt;DATE(YEAR(J$23),MONTH(J$23)+J$15,1),(J$14/J$15),0),0))+(IF($B62&gt;=J$23,IF($B62&lt;DATE(YEAR(J$23),MONTH(J$23)+J$18,1),(J$17/J$18),0),0))</f>
        <v>0</v>
      </c>
    </row>
    <row r="63" customFormat="false" ht="12.75" hidden="true" customHeight="false" outlineLevel="1" collapsed="false">
      <c r="B63" s="92" t="n">
        <f aca="false">EDATE(B62,1)</f>
        <v>37834</v>
      </c>
      <c r="C63" s="93" t="n">
        <f aca="false">1/(1+$C$5/2)^(2*($B63-$C$4)/365)</f>
        <v>0.805480660977068</v>
      </c>
      <c r="D63" s="93" t="n">
        <f aca="false">1/(1+$C$6/2)^(2*($B63-$C$4)/365)</f>
        <v>0.709822739390523</v>
      </c>
      <c r="E63" s="94" t="n">
        <f aca="false">+C63-D63</f>
        <v>0.0956579215865451</v>
      </c>
      <c r="F63" s="94" t="e">
        <f aca="false">SUM(L63:P63,R63:V63)</f>
        <v>#NAME?</v>
      </c>
      <c r="G63" s="95" t="e">
        <f aca="false">+E63*SUM(F52:F63)/12</f>
        <v>#NAME?</v>
      </c>
      <c r="L63" s="96" t="e">
        <f aca="false">EURO(Y63,Y63,0,0,F$22,$B63+25-F$23,1,0)</f>
        <v>#NAME?</v>
      </c>
      <c r="M63" s="96" t="e">
        <f aca="false">EURO(Z63,Z63,0,0,G$22,$B63+25-G$23,1,0)</f>
        <v>#NAME?</v>
      </c>
      <c r="N63" s="96" t="e">
        <f aca="false">EURO(AA63,AA63,0,0,H$22,$B63+25-H$23,1,0)</f>
        <v>#NAME?</v>
      </c>
      <c r="O63" s="96" t="e">
        <f aca="false">EURO(AB63,AB63,0,0,I$22,$B63+25-I$23,1,0)</f>
        <v>#NAME?</v>
      </c>
      <c r="P63" s="96" t="e">
        <f aca="false">EURO(AC63,AC63,0,0,J$22,$B63+25-J$23,1,0)</f>
        <v>#NAME?</v>
      </c>
      <c r="Q63" s="96"/>
      <c r="R63" s="96" t="e">
        <f aca="false">EURO(AE63,AE63,0,0,F$22,$B63+25-F$23,1,0)</f>
        <v>#NAME?</v>
      </c>
      <c r="S63" s="96" t="e">
        <f aca="false">EURO(AF63,AF63,0,0,G$22,$B63+25-G$23,1,0)</f>
        <v>#NAME?</v>
      </c>
      <c r="T63" s="96" t="e">
        <f aca="false">EURO(AG63,AG63,0,0,H$22,$B63+25-H$23,1,0)</f>
        <v>#NAME?</v>
      </c>
      <c r="U63" s="96" t="e">
        <f aca="false">EURO(AH63,AH63,0,0,I$22,$B63+25-I$23,1,0)</f>
        <v>#NAME?</v>
      </c>
      <c r="V63" s="96" t="e">
        <f aca="false">EURO(AI63,AI63,0,0,J$22,$B63+25-J$23,1,0)</f>
        <v>#NAME?</v>
      </c>
      <c r="W63" s="96"/>
      <c r="X63" s="97"/>
      <c r="Y63" s="98" t="n">
        <f aca="false">(IF($B63&gt;=F$23,IF($B63&lt;DATE(YEAR(F$23),MONTH(F$23)+F$12,1),F$11/F$12,0),0))+(IF($B63&gt;=F$23,IF($B63&lt;DATE(YEAR(F$23),MONTH(F$23)+F$9,1),F$8/F$9,0),0))</f>
        <v>0</v>
      </c>
      <c r="Z63" s="98" t="n">
        <f aca="false">(IF($B63&gt;=G$23,IF($B63&lt;DATE(YEAR(G$23),MONTH(G$23)+G$12,1),G$11/G$12,0),0))+(IF($B63&gt;=G$23,IF($B63&lt;DATE(YEAR(G$23),MONTH(G$23)+G$9,1),G$8/G$9,0),0))</f>
        <v>0</v>
      </c>
      <c r="AA63" s="98" t="n">
        <f aca="false">(IF($B63&gt;=H$23,IF($B63&lt;DATE(YEAR(H$23),MONTH(H$23)+H$12,1),H$11/H$12,0),0))+(IF($B63&gt;=H$23,IF($B63&lt;DATE(YEAR(H$23),MONTH(H$23)+H$9,1),H$8/H$9,0),0))</f>
        <v>179.434515466928</v>
      </c>
      <c r="AB63" s="98" t="n">
        <f aca="false">(IF($B63&gt;=I$23,IF($B63&lt;DATE(YEAR(I$23),MONTH(I$23)+I$12,1),I$11/I$12,0),0))+(IF($B63&gt;=I$23,IF($B63&lt;DATE(YEAR(I$23),MONTH(I$23)+I$9,1),I$8/I$9,0),0))</f>
        <v>0</v>
      </c>
      <c r="AC63" s="99" t="n">
        <f aca="false">(IF($B63&gt;=J$23,IF($B63&lt;DATE(YEAR(J$23),MONTH(J$23)+J$12,1),J$11/J$12,0),0))+(IF($B63&gt;=J$23,IF($B63&lt;DATE(YEAR(J$23),MONTH(J$23)+J$9,1),J$8/J$9,0),0))</f>
        <v>0</v>
      </c>
      <c r="AE63" s="98" t="n">
        <f aca="false">(IF($B63&gt;=F$23,IF($B63&lt;DATE(YEAR(F$23),MONTH(F$23)+F$15,1),(F$14/F$15),0),0))+(IF($B63&gt;=F$23,IF($B63&lt;DATE(YEAR(F$23),MONTH(F$23)+F$18,1),(F$17/F$18),0),0))</f>
        <v>0</v>
      </c>
      <c r="AF63" s="98" t="n">
        <f aca="false">(IF($B63&gt;=G$23,IF($B63&lt;DATE(YEAR(G$23),MONTH(G$23)+G$15,1),(G$14/G$15),0),0))+(IF($B63&gt;=G$23,IF($B63&lt;DATE(YEAR(G$23),MONTH(G$23)+G$18,1),(G$17/G$18),0),0))</f>
        <v>47.2219752081853</v>
      </c>
      <c r="AG63" s="98" t="n">
        <f aca="false">(IF($B63&gt;=H$23,IF($B63&lt;DATE(YEAR(H$23),MONTH(H$23)+H$15,1),(H$14/H$15),0),0))+(IF($B63&gt;=H$23,IF($B63&lt;DATE(YEAR(H$23),MONTH(H$23)+H$18,1),(H$17/H$18),0),0))</f>
        <v>1345.60560310621</v>
      </c>
      <c r="AH63" s="98" t="n">
        <f aca="false">(IF($B63&gt;=I$23,IF($B63&lt;DATE(YEAR(I$23),MONTH(I$23)+I$15,1),(I$14/I$15),0),0))+(IF($B63&gt;=I$23,IF($B63&lt;DATE(YEAR(I$23),MONTH(I$23)+I$18,1),(I$17/I$18),0),0))</f>
        <v>0</v>
      </c>
      <c r="AI63" s="99" t="n">
        <f aca="false">(IF($B63&gt;=J$23,IF($B63&lt;DATE(YEAR(J$23),MONTH(J$23)+J$15,1),(J$14/J$15),0),0))+(IF($B63&gt;=J$23,IF($B63&lt;DATE(YEAR(J$23),MONTH(J$23)+J$18,1),(J$17/J$18),0),0))</f>
        <v>0</v>
      </c>
    </row>
    <row r="64" customFormat="false" ht="12.75" hidden="true" customHeight="false" outlineLevel="1" collapsed="false">
      <c r="B64" s="92" t="n">
        <f aca="false">EDATE(B63,1)</f>
        <v>37865</v>
      </c>
      <c r="C64" s="93" t="n">
        <f aca="false">1/(1+$C$5/2)^(2*($B64-$C$4)/365)</f>
        <v>0.80042012916337</v>
      </c>
      <c r="D64" s="93" t="n">
        <f aca="false">1/(1+$C$6/2)^(2*($B64-$C$4)/365)</f>
        <v>0.702769832093525</v>
      </c>
      <c r="E64" s="94" t="n">
        <f aca="false">+C64-D64</f>
        <v>0.0976502970698454</v>
      </c>
      <c r="F64" s="94" t="e">
        <f aca="false">SUM(L64:P64,R64:V64)</f>
        <v>#NAME?</v>
      </c>
      <c r="G64" s="95" t="e">
        <f aca="false">+E64*SUM(F53:F64)/12</f>
        <v>#NAME?</v>
      </c>
      <c r="L64" s="96" t="e">
        <f aca="false">EURO(Y64,Y64,0,0,F$22,$B64+25-F$23,1,0)</f>
        <v>#NAME?</v>
      </c>
      <c r="M64" s="96" t="e">
        <f aca="false">EURO(Z64,Z64,0,0,G$22,$B64+25-G$23,1,0)</f>
        <v>#NAME?</v>
      </c>
      <c r="N64" s="96" t="e">
        <f aca="false">EURO(AA64,AA64,0,0,H$22,$B64+25-H$23,1,0)</f>
        <v>#NAME?</v>
      </c>
      <c r="O64" s="96" t="e">
        <f aca="false">EURO(AB64,AB64,0,0,I$22,$B64+25-I$23,1,0)</f>
        <v>#NAME?</v>
      </c>
      <c r="P64" s="96" t="e">
        <f aca="false">EURO(AC64,AC64,0,0,J$22,$B64+25-J$23,1,0)</f>
        <v>#NAME?</v>
      </c>
      <c r="Q64" s="96"/>
      <c r="R64" s="96" t="e">
        <f aca="false">EURO(AE64,AE64,0,0,F$22,$B64+25-F$23,1,0)</f>
        <v>#NAME?</v>
      </c>
      <c r="S64" s="96" t="e">
        <f aca="false">EURO(AF64,AF64,0,0,G$22,$B64+25-G$23,1,0)</f>
        <v>#NAME?</v>
      </c>
      <c r="T64" s="96" t="e">
        <f aca="false">EURO(AG64,AG64,0,0,H$22,$B64+25-H$23,1,0)</f>
        <v>#NAME?</v>
      </c>
      <c r="U64" s="96" t="e">
        <f aca="false">EURO(AH64,AH64,0,0,I$22,$B64+25-I$23,1,0)</f>
        <v>#NAME?</v>
      </c>
      <c r="V64" s="96" t="e">
        <f aca="false">EURO(AI64,AI64,0,0,J$22,$B64+25-J$23,1,0)</f>
        <v>#NAME?</v>
      </c>
      <c r="W64" s="96"/>
      <c r="X64" s="97"/>
      <c r="Y64" s="98" t="n">
        <f aca="false">(IF($B64&gt;=F$23,IF($B64&lt;DATE(YEAR(F$23),MONTH(F$23)+F$12,1),F$11/F$12,0),0))+(IF($B64&gt;=F$23,IF($B64&lt;DATE(YEAR(F$23),MONTH(F$23)+F$9,1),F$8/F$9,0),0))</f>
        <v>0</v>
      </c>
      <c r="Z64" s="98" t="n">
        <f aca="false">(IF($B64&gt;=G$23,IF($B64&lt;DATE(YEAR(G$23),MONTH(G$23)+G$12,1),G$11/G$12,0),0))+(IF($B64&gt;=G$23,IF($B64&lt;DATE(YEAR(G$23),MONTH(G$23)+G$9,1),G$8/G$9,0),0))</f>
        <v>0</v>
      </c>
      <c r="AA64" s="98" t="n">
        <f aca="false">(IF($B64&gt;=H$23,IF($B64&lt;DATE(YEAR(H$23),MONTH(H$23)+H$12,1),H$11/H$12,0),0))+(IF($B64&gt;=H$23,IF($B64&lt;DATE(YEAR(H$23),MONTH(H$23)+H$9,1),H$8/H$9,0),0))</f>
        <v>179.434515466928</v>
      </c>
      <c r="AB64" s="98" t="n">
        <f aca="false">(IF($B64&gt;=I$23,IF($B64&lt;DATE(YEAR(I$23),MONTH(I$23)+I$12,1),I$11/I$12,0),0))+(IF($B64&gt;=I$23,IF($B64&lt;DATE(YEAR(I$23),MONTH(I$23)+I$9,1),I$8/I$9,0),0))</f>
        <v>0</v>
      </c>
      <c r="AC64" s="99" t="n">
        <f aca="false">(IF($B64&gt;=J$23,IF($B64&lt;DATE(YEAR(J$23),MONTH(J$23)+J$12,1),J$11/J$12,0),0))+(IF($B64&gt;=J$23,IF($B64&lt;DATE(YEAR(J$23),MONTH(J$23)+J$9,1),J$8/J$9,0),0))</f>
        <v>0</v>
      </c>
      <c r="AE64" s="98" t="n">
        <f aca="false">(IF($B64&gt;=F$23,IF($B64&lt;DATE(YEAR(F$23),MONTH(F$23)+F$15,1),(F$14/F$15),0),0))+(IF($B64&gt;=F$23,IF($B64&lt;DATE(YEAR(F$23),MONTH(F$23)+F$18,1),(F$17/F$18),0),0))</f>
        <v>0</v>
      </c>
      <c r="AF64" s="98" t="n">
        <f aca="false">(IF($B64&gt;=G$23,IF($B64&lt;DATE(YEAR(G$23),MONTH(G$23)+G$15,1),(G$14/G$15),0),0))+(IF($B64&gt;=G$23,IF($B64&lt;DATE(YEAR(G$23),MONTH(G$23)+G$18,1),(G$17/G$18),0),0))</f>
        <v>47.2219752081853</v>
      </c>
      <c r="AG64" s="98" t="n">
        <f aca="false">(IF($B64&gt;=H$23,IF($B64&lt;DATE(YEAR(H$23),MONTH(H$23)+H$15,1),(H$14/H$15),0),0))+(IF($B64&gt;=H$23,IF($B64&lt;DATE(YEAR(H$23),MONTH(H$23)+H$18,1),(H$17/H$18),0),0))</f>
        <v>1345.60560310621</v>
      </c>
      <c r="AH64" s="98" t="n">
        <f aca="false">(IF($B64&gt;=I$23,IF($B64&lt;DATE(YEAR(I$23),MONTH(I$23)+I$15,1),(I$14/I$15),0),0))+(IF($B64&gt;=I$23,IF($B64&lt;DATE(YEAR(I$23),MONTH(I$23)+I$18,1),(I$17/I$18),0),0))</f>
        <v>0</v>
      </c>
      <c r="AI64" s="99" t="n">
        <f aca="false">(IF($B64&gt;=J$23,IF($B64&lt;DATE(YEAR(J$23),MONTH(J$23)+J$15,1),(J$14/J$15),0),0))+(IF($B64&gt;=J$23,IF($B64&lt;DATE(YEAR(J$23),MONTH(J$23)+J$18,1),(J$17/J$18),0),0))</f>
        <v>0</v>
      </c>
    </row>
    <row r="65" customFormat="false" ht="12.75" hidden="true" customHeight="false" outlineLevel="1" collapsed="false">
      <c r="B65" s="92" t="n">
        <f aca="false">EDATE(B64,1)</f>
        <v>37895</v>
      </c>
      <c r="C65" s="93" t="n">
        <f aca="false">1/(1+$C$5/2)^(2*($B65-$C$4)/365)</f>
        <v>0.795553113927065</v>
      </c>
      <c r="D65" s="93" t="n">
        <f aca="false">1/(1+$C$6/2)^(2*($B65-$C$4)/365)</f>
        <v>0.696011169401265</v>
      </c>
      <c r="E65" s="94" t="n">
        <f aca="false">+C65-D65</f>
        <v>0.0995419445258</v>
      </c>
      <c r="F65" s="94" t="e">
        <f aca="false">SUM(L65:P65,R65:V65)</f>
        <v>#NAME?</v>
      </c>
      <c r="G65" s="95" t="e">
        <f aca="false">+E65*SUM(F54:F65)/12</f>
        <v>#NAME?</v>
      </c>
      <c r="L65" s="96" t="e">
        <f aca="false">EURO(Y65,Y65,0,0,F$22,$B65+25-F$23,1,0)</f>
        <v>#NAME?</v>
      </c>
      <c r="M65" s="96" t="e">
        <f aca="false">EURO(Z65,Z65,0,0,G$22,$B65+25-G$23,1,0)</f>
        <v>#NAME?</v>
      </c>
      <c r="N65" s="96" t="e">
        <f aca="false">EURO(AA65,AA65,0,0,H$22,$B65+25-H$23,1,0)</f>
        <v>#NAME?</v>
      </c>
      <c r="O65" s="96" t="e">
        <f aca="false">EURO(AB65,AB65,0,0,I$22,$B65+25-I$23,1,0)</f>
        <v>#NAME?</v>
      </c>
      <c r="P65" s="96" t="e">
        <f aca="false">EURO(AC65,AC65,0,0,J$22,$B65+25-J$23,1,0)</f>
        <v>#NAME?</v>
      </c>
      <c r="Q65" s="96"/>
      <c r="R65" s="96" t="e">
        <f aca="false">EURO(AE65,AE65,0,0,F$22,$B65+25-F$23,1,0)</f>
        <v>#NAME?</v>
      </c>
      <c r="S65" s="96" t="e">
        <f aca="false">EURO(AF65,AF65,0,0,G$22,$B65+25-G$23,1,0)</f>
        <v>#NAME?</v>
      </c>
      <c r="T65" s="96" t="e">
        <f aca="false">EURO(AG65,AG65,0,0,H$22,$B65+25-H$23,1,0)</f>
        <v>#NAME?</v>
      </c>
      <c r="U65" s="96" t="e">
        <f aca="false">EURO(AH65,AH65,0,0,I$22,$B65+25-I$23,1,0)</f>
        <v>#NAME?</v>
      </c>
      <c r="V65" s="96" t="e">
        <f aca="false">EURO(AI65,AI65,0,0,J$22,$B65+25-J$23,1,0)</f>
        <v>#NAME?</v>
      </c>
      <c r="W65" s="96"/>
      <c r="X65" s="97"/>
      <c r="Y65" s="98" t="n">
        <f aca="false">(IF($B65&gt;=F$23,IF($B65&lt;DATE(YEAR(F$23),MONTH(F$23)+F$12,1),F$11/F$12,0),0))+(IF($B65&gt;=F$23,IF($B65&lt;DATE(YEAR(F$23),MONTH(F$23)+F$9,1),F$8/F$9,0),0))</f>
        <v>0</v>
      </c>
      <c r="Z65" s="98" t="n">
        <f aca="false">(IF($B65&gt;=G$23,IF($B65&lt;DATE(YEAR(G$23),MONTH(G$23)+G$12,1),G$11/G$12,0),0))+(IF($B65&gt;=G$23,IF($B65&lt;DATE(YEAR(G$23),MONTH(G$23)+G$9,1),G$8/G$9,0),0))</f>
        <v>0</v>
      </c>
      <c r="AA65" s="98" t="n">
        <f aca="false">(IF($B65&gt;=H$23,IF($B65&lt;DATE(YEAR(H$23),MONTH(H$23)+H$12,1),H$11/H$12,0),0))+(IF($B65&gt;=H$23,IF($B65&lt;DATE(YEAR(H$23),MONTH(H$23)+H$9,1),H$8/H$9,0),0))</f>
        <v>179.434515466928</v>
      </c>
      <c r="AB65" s="98" t="n">
        <f aca="false">(IF($B65&gt;=I$23,IF($B65&lt;DATE(YEAR(I$23),MONTH(I$23)+I$12,1),I$11/I$12,0),0))+(IF($B65&gt;=I$23,IF($B65&lt;DATE(YEAR(I$23),MONTH(I$23)+I$9,1),I$8/I$9,0),0))</f>
        <v>0</v>
      </c>
      <c r="AC65" s="99" t="n">
        <f aca="false">(IF($B65&gt;=J$23,IF($B65&lt;DATE(YEAR(J$23),MONTH(J$23)+J$12,1),J$11/J$12,0),0))+(IF($B65&gt;=J$23,IF($B65&lt;DATE(YEAR(J$23),MONTH(J$23)+J$9,1),J$8/J$9,0),0))</f>
        <v>0</v>
      </c>
      <c r="AE65" s="98" t="n">
        <f aca="false">(IF($B65&gt;=F$23,IF($B65&lt;DATE(YEAR(F$23),MONTH(F$23)+F$15,1),(F$14/F$15),0),0))+(IF($B65&gt;=F$23,IF($B65&lt;DATE(YEAR(F$23),MONTH(F$23)+F$18,1),(F$17/F$18),0),0))</f>
        <v>0</v>
      </c>
      <c r="AF65" s="98" t="n">
        <f aca="false">(IF($B65&gt;=G$23,IF($B65&lt;DATE(YEAR(G$23),MONTH(G$23)+G$15,1),(G$14/G$15),0),0))+(IF($B65&gt;=G$23,IF($B65&lt;DATE(YEAR(G$23),MONTH(G$23)+G$18,1),(G$17/G$18),0),0))</f>
        <v>47.2219752081853</v>
      </c>
      <c r="AG65" s="98" t="n">
        <f aca="false">(IF($B65&gt;=H$23,IF($B65&lt;DATE(YEAR(H$23),MONTH(H$23)+H$15,1),(H$14/H$15),0),0))+(IF($B65&gt;=H$23,IF($B65&lt;DATE(YEAR(H$23),MONTH(H$23)+H$18,1),(H$17/H$18),0),0))</f>
        <v>1345.60560310621</v>
      </c>
      <c r="AH65" s="98" t="n">
        <f aca="false">(IF($B65&gt;=I$23,IF($B65&lt;DATE(YEAR(I$23),MONTH(I$23)+I$15,1),(I$14/I$15),0),0))+(IF($B65&gt;=I$23,IF($B65&lt;DATE(YEAR(I$23),MONTH(I$23)+I$18,1),(I$17/I$18),0),0))</f>
        <v>0</v>
      </c>
      <c r="AI65" s="99" t="n">
        <f aca="false">(IF($B65&gt;=J$23,IF($B65&lt;DATE(YEAR(J$23),MONTH(J$23)+J$15,1),(J$14/J$15),0),0))+(IF($B65&gt;=J$23,IF($B65&lt;DATE(YEAR(J$23),MONTH(J$23)+J$18,1),(J$17/J$18),0),0))</f>
        <v>0</v>
      </c>
    </row>
    <row r="66" customFormat="false" ht="12.75" hidden="true" customHeight="false" outlineLevel="1" collapsed="false">
      <c r="B66" s="92" t="n">
        <f aca="false">EDATE(B65,1)</f>
        <v>37926</v>
      </c>
      <c r="C66" s="93" t="n">
        <f aca="false">1/(1+$C$5/2)^(2*($B66-$C$4)/365)</f>
        <v>0.7905549531548</v>
      </c>
      <c r="D66" s="93" t="n">
        <f aca="false">1/(1+$C$6/2)^(2*($B66-$C$4)/365)</f>
        <v>0.689095495975986</v>
      </c>
      <c r="E66" s="94" t="n">
        <f aca="false">+C66-D66</f>
        <v>0.101459457178814</v>
      </c>
      <c r="F66" s="94" t="e">
        <f aca="false">SUM(L66:P66,R66:V66)</f>
        <v>#NAME?</v>
      </c>
      <c r="G66" s="95" t="e">
        <f aca="false">+E66*SUM(F55:F66)/12</f>
        <v>#NAME?</v>
      </c>
      <c r="L66" s="96" t="e">
        <f aca="false">EURO(Y66,Y66,0,0,F$22,$B66+25-F$23,1,0)</f>
        <v>#NAME?</v>
      </c>
      <c r="M66" s="96" t="e">
        <f aca="false">EURO(Z66,Z66,0,0,G$22,$B66+25-G$23,1,0)</f>
        <v>#NAME?</v>
      </c>
      <c r="N66" s="96" t="e">
        <f aca="false">EURO(AA66,AA66,0,0,H$22,$B66+25-H$23,1,0)</f>
        <v>#NAME?</v>
      </c>
      <c r="O66" s="96" t="e">
        <f aca="false">EURO(AB66,AB66,0,0,I$22,$B66+25-I$23,1,0)</f>
        <v>#NAME?</v>
      </c>
      <c r="P66" s="96" t="e">
        <f aca="false">EURO(AC66,AC66,0,0,J$22,$B66+25-J$23,1,0)</f>
        <v>#NAME?</v>
      </c>
      <c r="Q66" s="96"/>
      <c r="R66" s="96" t="e">
        <f aca="false">EURO(AE66,AE66,0,0,F$22,$B66+25-F$23,1,0)</f>
        <v>#NAME?</v>
      </c>
      <c r="S66" s="96" t="e">
        <f aca="false">EURO(AF66,AF66,0,0,G$22,$B66+25-G$23,1,0)</f>
        <v>#NAME?</v>
      </c>
      <c r="T66" s="96" t="e">
        <f aca="false">EURO(AG66,AG66,0,0,H$22,$B66+25-H$23,1,0)</f>
        <v>#NAME?</v>
      </c>
      <c r="U66" s="96" t="e">
        <f aca="false">EURO(AH66,AH66,0,0,I$22,$B66+25-I$23,1,0)</f>
        <v>#NAME?</v>
      </c>
      <c r="V66" s="96" t="e">
        <f aca="false">EURO(AI66,AI66,0,0,J$22,$B66+25-J$23,1,0)</f>
        <v>#NAME?</v>
      </c>
      <c r="W66" s="96"/>
      <c r="X66" s="97"/>
      <c r="Y66" s="98" t="n">
        <f aca="false">(IF($B66&gt;=F$23,IF($B66&lt;DATE(YEAR(F$23),MONTH(F$23)+F$12,1),F$11/F$12,0),0))+(IF($B66&gt;=F$23,IF($B66&lt;DATE(YEAR(F$23),MONTH(F$23)+F$9,1),F$8/F$9,0),0))</f>
        <v>0</v>
      </c>
      <c r="Z66" s="98" t="n">
        <f aca="false">(IF($B66&gt;=G$23,IF($B66&lt;DATE(YEAR(G$23),MONTH(G$23)+G$12,1),G$11/G$12,0),0))+(IF($B66&gt;=G$23,IF($B66&lt;DATE(YEAR(G$23),MONTH(G$23)+G$9,1),G$8/G$9,0),0))</f>
        <v>0</v>
      </c>
      <c r="AA66" s="98" t="n">
        <f aca="false">(IF($B66&gt;=H$23,IF($B66&lt;DATE(YEAR(H$23),MONTH(H$23)+H$12,1),H$11/H$12,0),0))+(IF($B66&gt;=H$23,IF($B66&lt;DATE(YEAR(H$23),MONTH(H$23)+H$9,1),H$8/H$9,0),0))</f>
        <v>179.434515466928</v>
      </c>
      <c r="AB66" s="98" t="n">
        <f aca="false">(IF($B66&gt;=I$23,IF($B66&lt;DATE(YEAR(I$23),MONTH(I$23)+I$12,1),I$11/I$12,0),0))+(IF($B66&gt;=I$23,IF($B66&lt;DATE(YEAR(I$23),MONTH(I$23)+I$9,1),I$8/I$9,0),0))</f>
        <v>0</v>
      </c>
      <c r="AC66" s="99" t="n">
        <f aca="false">(IF($B66&gt;=J$23,IF($B66&lt;DATE(YEAR(J$23),MONTH(J$23)+J$12,1),J$11/J$12,0),0))+(IF($B66&gt;=J$23,IF($B66&lt;DATE(YEAR(J$23),MONTH(J$23)+J$9,1),J$8/J$9,0),0))</f>
        <v>0</v>
      </c>
      <c r="AE66" s="98" t="n">
        <f aca="false">(IF($B66&gt;=F$23,IF($B66&lt;DATE(YEAR(F$23),MONTH(F$23)+F$15,1),(F$14/F$15),0),0))+(IF($B66&gt;=F$23,IF($B66&lt;DATE(YEAR(F$23),MONTH(F$23)+F$18,1),(F$17/F$18),0),0))</f>
        <v>0</v>
      </c>
      <c r="AF66" s="98" t="n">
        <f aca="false">(IF($B66&gt;=G$23,IF($B66&lt;DATE(YEAR(G$23),MONTH(G$23)+G$15,1),(G$14/G$15),0),0))+(IF($B66&gt;=G$23,IF($B66&lt;DATE(YEAR(G$23),MONTH(G$23)+G$18,1),(G$17/G$18),0),0))</f>
        <v>47.2219752081853</v>
      </c>
      <c r="AG66" s="98" t="n">
        <f aca="false">(IF($B66&gt;=H$23,IF($B66&lt;DATE(YEAR(H$23),MONTH(H$23)+H$15,1),(H$14/H$15),0),0))+(IF($B66&gt;=H$23,IF($B66&lt;DATE(YEAR(H$23),MONTH(H$23)+H$18,1),(H$17/H$18),0),0))</f>
        <v>1345.60560310621</v>
      </c>
      <c r="AH66" s="98" t="n">
        <f aca="false">(IF($B66&gt;=I$23,IF($B66&lt;DATE(YEAR(I$23),MONTH(I$23)+I$15,1),(I$14/I$15),0),0))+(IF($B66&gt;=I$23,IF($B66&lt;DATE(YEAR(I$23),MONTH(I$23)+I$18,1),(I$17/I$18),0),0))</f>
        <v>0</v>
      </c>
      <c r="AI66" s="99" t="n">
        <f aca="false">(IF($B66&gt;=J$23,IF($B66&lt;DATE(YEAR(J$23),MONTH(J$23)+J$15,1),(J$14/J$15),0),0))+(IF($B66&gt;=J$23,IF($B66&lt;DATE(YEAR(J$23),MONTH(J$23)+J$18,1),(J$17/J$18),0),0))</f>
        <v>0</v>
      </c>
    </row>
    <row r="67" customFormat="false" ht="12.75" hidden="true" customHeight="false" outlineLevel="1" collapsed="false">
      <c r="B67" s="92" t="n">
        <f aca="false">EDATE(B66,1)</f>
        <v>37956</v>
      </c>
      <c r="C67" s="93" t="n">
        <f aca="false">1/(1+$C$5/2)^(2*($B67-$C$4)/365)</f>
        <v>0.785747923868614</v>
      </c>
      <c r="D67" s="93" t="n">
        <f aca="false">1/(1+$C$6/2)^(2*($B67-$C$4)/365)</f>
        <v>0.682468341810613</v>
      </c>
      <c r="E67" s="94" t="n">
        <f aca="false">+C67-D67</f>
        <v>0.103279582058001</v>
      </c>
      <c r="F67" s="94" t="e">
        <f aca="false">SUM(L67:P67,R67:V67)</f>
        <v>#NAME?</v>
      </c>
      <c r="G67" s="95" t="e">
        <f aca="false">+E67*SUM(F56:F67)/12</f>
        <v>#NAME?</v>
      </c>
      <c r="L67" s="96" t="e">
        <f aca="false">EURO(Y67,Y67,0,0,F$22,$B67+25-F$23,1,0)</f>
        <v>#NAME?</v>
      </c>
      <c r="M67" s="96" t="e">
        <f aca="false">EURO(Z67,Z67,0,0,G$22,$B67+25-G$23,1,0)</f>
        <v>#NAME?</v>
      </c>
      <c r="N67" s="96" t="e">
        <f aca="false">EURO(AA67,AA67,0,0,H$22,$B67+25-H$23,1,0)</f>
        <v>#NAME?</v>
      </c>
      <c r="O67" s="96" t="e">
        <f aca="false">EURO(AB67,AB67,0,0,I$22,$B67+25-I$23,1,0)</f>
        <v>#NAME?</v>
      </c>
      <c r="P67" s="96" t="e">
        <f aca="false">EURO(AC67,AC67,0,0,J$22,$B67+25-J$23,1,0)</f>
        <v>#NAME?</v>
      </c>
      <c r="Q67" s="96"/>
      <c r="R67" s="96" t="e">
        <f aca="false">EURO(AE67,AE67,0,0,F$22,$B67+25-F$23,1,0)</f>
        <v>#NAME?</v>
      </c>
      <c r="S67" s="96" t="e">
        <f aca="false">EURO(AF67,AF67,0,0,G$22,$B67+25-G$23,1,0)</f>
        <v>#NAME?</v>
      </c>
      <c r="T67" s="96" t="e">
        <f aca="false">EURO(AG67,AG67,0,0,H$22,$B67+25-H$23,1,0)</f>
        <v>#NAME?</v>
      </c>
      <c r="U67" s="96" t="e">
        <f aca="false">EURO(AH67,AH67,0,0,I$22,$B67+25-I$23,1,0)</f>
        <v>#NAME?</v>
      </c>
      <c r="V67" s="96" t="e">
        <f aca="false">EURO(AI67,AI67,0,0,J$22,$B67+25-J$23,1,0)</f>
        <v>#NAME?</v>
      </c>
      <c r="W67" s="96"/>
      <c r="X67" s="97"/>
      <c r="Y67" s="98" t="n">
        <f aca="false">(IF($B67&gt;=F$23,IF($B67&lt;DATE(YEAR(F$23),MONTH(F$23)+F$12,1),F$11/F$12,0),0))+(IF($B67&gt;=F$23,IF($B67&lt;DATE(YEAR(F$23),MONTH(F$23)+F$9,1),F$8/F$9,0),0))</f>
        <v>0</v>
      </c>
      <c r="Z67" s="98" t="n">
        <f aca="false">(IF($B67&gt;=G$23,IF($B67&lt;DATE(YEAR(G$23),MONTH(G$23)+G$12,1),G$11/G$12,0),0))+(IF($B67&gt;=G$23,IF($B67&lt;DATE(YEAR(G$23),MONTH(G$23)+G$9,1),G$8/G$9,0),0))</f>
        <v>0</v>
      </c>
      <c r="AA67" s="98" t="n">
        <f aca="false">(IF($B67&gt;=H$23,IF($B67&lt;DATE(YEAR(H$23),MONTH(H$23)+H$12,1),H$11/H$12,0),0))+(IF($B67&gt;=H$23,IF($B67&lt;DATE(YEAR(H$23),MONTH(H$23)+H$9,1),H$8/H$9,0),0))</f>
        <v>179.434515466928</v>
      </c>
      <c r="AB67" s="98" t="n">
        <f aca="false">(IF($B67&gt;=I$23,IF($B67&lt;DATE(YEAR(I$23),MONTH(I$23)+I$12,1),I$11/I$12,0),0))+(IF($B67&gt;=I$23,IF($B67&lt;DATE(YEAR(I$23),MONTH(I$23)+I$9,1),I$8/I$9,0),0))</f>
        <v>0</v>
      </c>
      <c r="AC67" s="99" t="n">
        <f aca="false">(IF($B67&gt;=J$23,IF($B67&lt;DATE(YEAR(J$23),MONTH(J$23)+J$12,1),J$11/J$12,0),0))+(IF($B67&gt;=J$23,IF($B67&lt;DATE(YEAR(J$23),MONTH(J$23)+J$9,1),J$8/J$9,0),0))</f>
        <v>0</v>
      </c>
      <c r="AE67" s="98" t="n">
        <f aca="false">(IF($B67&gt;=F$23,IF($B67&lt;DATE(YEAR(F$23),MONTH(F$23)+F$15,1),(F$14/F$15),0),0))+(IF($B67&gt;=F$23,IF($B67&lt;DATE(YEAR(F$23),MONTH(F$23)+F$18,1),(F$17/F$18),0),0))</f>
        <v>0</v>
      </c>
      <c r="AF67" s="98" t="n">
        <f aca="false">(IF($B67&gt;=G$23,IF($B67&lt;DATE(YEAR(G$23),MONTH(G$23)+G$15,1),(G$14/G$15),0),0))+(IF($B67&gt;=G$23,IF($B67&lt;DATE(YEAR(G$23),MONTH(G$23)+G$18,1),(G$17/G$18),0),0))</f>
        <v>47.2219752081853</v>
      </c>
      <c r="AG67" s="98" t="n">
        <f aca="false">(IF($B67&gt;=H$23,IF($B67&lt;DATE(YEAR(H$23),MONTH(H$23)+H$15,1),(H$14/H$15),0),0))+(IF($B67&gt;=H$23,IF($B67&lt;DATE(YEAR(H$23),MONTH(H$23)+H$18,1),(H$17/H$18),0),0))</f>
        <v>1345.60560310621</v>
      </c>
      <c r="AH67" s="98" t="n">
        <f aca="false">(IF($B67&gt;=I$23,IF($B67&lt;DATE(YEAR(I$23),MONTH(I$23)+I$15,1),(I$14/I$15),0),0))+(IF($B67&gt;=I$23,IF($B67&lt;DATE(YEAR(I$23),MONTH(I$23)+I$18,1),(I$17/I$18),0),0))</f>
        <v>0</v>
      </c>
      <c r="AI67" s="99" t="n">
        <f aca="false">(IF($B67&gt;=J$23,IF($B67&lt;DATE(YEAR(J$23),MONTH(J$23)+J$15,1),(J$14/J$15),0),0))+(IF($B67&gt;=J$23,IF($B67&lt;DATE(YEAR(J$23),MONTH(J$23)+J$18,1),(J$17/J$18),0),0))</f>
        <v>0</v>
      </c>
    </row>
    <row r="68" customFormat="false" ht="12.75" hidden="true" customHeight="false" outlineLevel="1" collapsed="false">
      <c r="B68" s="92" t="n">
        <f aca="false">EDATE(B67,1)</f>
        <v>37987</v>
      </c>
      <c r="C68" s="93" t="n">
        <f aca="false">1/(1+$C$5/2)^(2*($B68-$C$4)/365)</f>
        <v>0.780811365414858</v>
      </c>
      <c r="D68" s="93" t="n">
        <f aca="false">1/(1+$C$6/2)^(2*($B68-$C$4)/365)</f>
        <v>0.675687231991478</v>
      </c>
      <c r="E68" s="94" t="n">
        <f aca="false">+C68-D68</f>
        <v>0.105124133423379</v>
      </c>
      <c r="F68" s="94" t="e">
        <f aca="false">SUM(L68:P68,R68:V68)</f>
        <v>#NAME?</v>
      </c>
      <c r="G68" s="95" t="e">
        <f aca="false">+E68*SUM(F57:F68)/12</f>
        <v>#NAME?</v>
      </c>
      <c r="L68" s="96" t="e">
        <f aca="false">EURO(Y68,Y68,0,0,F$22,$B68+25-F$23,1,0)</f>
        <v>#NAME?</v>
      </c>
      <c r="M68" s="96" t="e">
        <f aca="false">EURO(Z68,Z68,0,0,G$22,$B68+25-G$23,1,0)</f>
        <v>#NAME?</v>
      </c>
      <c r="N68" s="96" t="e">
        <f aca="false">EURO(AA68,AA68,0,0,H$22,$B68+25-H$23,1,0)</f>
        <v>#NAME?</v>
      </c>
      <c r="O68" s="96" t="e">
        <f aca="false">EURO(AB68,AB68,0,0,I$22,$B68+25-I$23,1,0)</f>
        <v>#NAME?</v>
      </c>
      <c r="P68" s="96" t="e">
        <f aca="false">EURO(AC68,AC68,0,0,J$22,$B68+25-J$23,1,0)</f>
        <v>#NAME?</v>
      </c>
      <c r="Q68" s="96"/>
      <c r="R68" s="96" t="e">
        <f aca="false">EURO(AE68,AE68,0,0,F$22,$B68+25-F$23,1,0)</f>
        <v>#NAME?</v>
      </c>
      <c r="S68" s="96" t="e">
        <f aca="false">EURO(AF68,AF68,0,0,G$22,$B68+25-G$23,1,0)</f>
        <v>#NAME?</v>
      </c>
      <c r="T68" s="96" t="e">
        <f aca="false">EURO(AG68,AG68,0,0,H$22,$B68+25-H$23,1,0)</f>
        <v>#NAME?</v>
      </c>
      <c r="U68" s="96" t="e">
        <f aca="false">EURO(AH68,AH68,0,0,I$22,$B68+25-I$23,1,0)</f>
        <v>#NAME?</v>
      </c>
      <c r="V68" s="96" t="e">
        <f aca="false">EURO(AI68,AI68,0,0,J$22,$B68+25-J$23,1,0)</f>
        <v>#NAME?</v>
      </c>
      <c r="W68" s="96"/>
      <c r="X68" s="97"/>
      <c r="Y68" s="98" t="n">
        <f aca="false">(IF($B68&gt;=F$23,IF($B68&lt;DATE(YEAR(F$23),MONTH(F$23)+F$12,1),F$11/F$12,0),0))+(IF($B68&gt;=F$23,IF($B68&lt;DATE(YEAR(F$23),MONTH(F$23)+F$9,1),F$8/F$9,0),0))</f>
        <v>0</v>
      </c>
      <c r="Z68" s="98" t="n">
        <f aca="false">(IF($B68&gt;=G$23,IF($B68&lt;DATE(YEAR(G$23),MONTH(G$23)+G$12,1),G$11/G$12,0),0))+(IF($B68&gt;=G$23,IF($B68&lt;DATE(YEAR(G$23),MONTH(G$23)+G$9,1),G$8/G$9,0),0))</f>
        <v>0</v>
      </c>
      <c r="AA68" s="98" t="n">
        <f aca="false">(IF($B68&gt;=H$23,IF($B68&lt;DATE(YEAR(H$23),MONTH(H$23)+H$12,1),H$11/H$12,0),0))+(IF($B68&gt;=H$23,IF($B68&lt;DATE(YEAR(H$23),MONTH(H$23)+H$9,1),H$8/H$9,0),0))</f>
        <v>0</v>
      </c>
      <c r="AB68" s="98" t="n">
        <f aca="false">(IF($B68&gt;=I$23,IF($B68&lt;DATE(YEAR(I$23),MONTH(I$23)+I$12,1),I$11/I$12,0),0))+(IF($B68&gt;=I$23,IF($B68&lt;DATE(YEAR(I$23),MONTH(I$23)+I$9,1),I$8/I$9,0),0))</f>
        <v>1768.29339969448</v>
      </c>
      <c r="AC68" s="99" t="n">
        <f aca="false">(IF($B68&gt;=J$23,IF($B68&lt;DATE(YEAR(J$23),MONTH(J$23)+J$12,1),J$11/J$12,0),0))+(IF($B68&gt;=J$23,IF($B68&lt;DATE(YEAR(J$23),MONTH(J$23)+J$9,1),J$8/J$9,0),0))</f>
        <v>0</v>
      </c>
      <c r="AE68" s="98" t="n">
        <f aca="false">(IF($B68&gt;=F$23,IF($B68&lt;DATE(YEAR(F$23),MONTH(F$23)+F$15,1),(F$14/F$15),0),0))+(IF($B68&gt;=F$23,IF($B68&lt;DATE(YEAR(F$23),MONTH(F$23)+F$18,1),(F$17/F$18),0),0))</f>
        <v>0</v>
      </c>
      <c r="AF68" s="98" t="n">
        <f aca="false">(IF($B68&gt;=G$23,IF($B68&lt;DATE(YEAR(G$23),MONTH(G$23)+G$15,1),(G$14/G$15),0),0))+(IF($B68&gt;=G$23,IF($B68&lt;DATE(YEAR(G$23),MONTH(G$23)+G$18,1),(G$17/G$18),0),0))</f>
        <v>47.2219752081853</v>
      </c>
      <c r="AG68" s="98" t="n">
        <f aca="false">(IF($B68&gt;=H$23,IF($B68&lt;DATE(YEAR(H$23),MONTH(H$23)+H$15,1),(H$14/H$15),0),0))+(IF($B68&gt;=H$23,IF($B68&lt;DATE(YEAR(H$23),MONTH(H$23)+H$18,1),(H$17/H$18),0),0))</f>
        <v>1345.60560310621</v>
      </c>
      <c r="AH68" s="98" t="n">
        <f aca="false">(IF($B68&gt;=I$23,IF($B68&lt;DATE(YEAR(I$23),MONTH(I$23)+I$15,1),(I$14/I$15),0),0))+(IF($B68&gt;=I$23,IF($B68&lt;DATE(YEAR(I$23),MONTH(I$23)+I$18,1),(I$17/I$18),0),0))</f>
        <v>2006.42999433984</v>
      </c>
      <c r="AI68" s="99" t="n">
        <f aca="false">(IF($B68&gt;=J$23,IF($B68&lt;DATE(YEAR(J$23),MONTH(J$23)+J$15,1),(J$14/J$15),0),0))+(IF($B68&gt;=J$23,IF($B68&lt;DATE(YEAR(J$23),MONTH(J$23)+J$18,1),(J$17/J$18),0),0))</f>
        <v>0</v>
      </c>
    </row>
    <row r="69" customFormat="false" ht="12.75" hidden="true" customHeight="false" outlineLevel="1" collapsed="false">
      <c r="B69" s="92" t="n">
        <f aca="false">EDATE(B68,1)</f>
        <v>38018</v>
      </c>
      <c r="C69" s="93" t="n">
        <f aca="false">1/(1+$C$5/2)^(2*($B69-$C$4)/365)</f>
        <v>0.775905821499768</v>
      </c>
      <c r="D69" s="93" t="n">
        <f aca="false">1/(1+$C$6/2)^(2*($B69-$C$4)/365)</f>
        <v>0.668973500316592</v>
      </c>
      <c r="E69" s="94" t="n">
        <f aca="false">+C69-D69</f>
        <v>0.106932321183176</v>
      </c>
      <c r="F69" s="94" t="e">
        <f aca="false">SUM(L69:P69,R69:V69)</f>
        <v>#NAME?</v>
      </c>
      <c r="G69" s="95" t="e">
        <f aca="false">+E69*SUM(F58:F69)/12</f>
        <v>#NAME?</v>
      </c>
      <c r="L69" s="96" t="e">
        <f aca="false">EURO(Y69,Y69,0,0,F$22,$B69+25-F$23,1,0)</f>
        <v>#NAME?</v>
      </c>
      <c r="M69" s="96" t="e">
        <f aca="false">EURO(Z69,Z69,0,0,G$22,$B69+25-G$23,1,0)</f>
        <v>#NAME?</v>
      </c>
      <c r="N69" s="96" t="e">
        <f aca="false">EURO(AA69,AA69,0,0,H$22,$B69+25-H$23,1,0)</f>
        <v>#NAME?</v>
      </c>
      <c r="O69" s="96" t="e">
        <f aca="false">EURO(AB69,AB69,0,0,I$22,$B69+25-I$23,1,0)</f>
        <v>#NAME?</v>
      </c>
      <c r="P69" s="96" t="e">
        <f aca="false">EURO(AC69,AC69,0,0,J$22,$B69+25-J$23,1,0)</f>
        <v>#NAME?</v>
      </c>
      <c r="Q69" s="96"/>
      <c r="R69" s="96" t="e">
        <f aca="false">EURO(AE69,AE69,0,0,F$22,$B69+25-F$23,1,0)</f>
        <v>#NAME?</v>
      </c>
      <c r="S69" s="96" t="e">
        <f aca="false">EURO(AF69,AF69,0,0,G$22,$B69+25-G$23,1,0)</f>
        <v>#NAME?</v>
      </c>
      <c r="T69" s="96" t="e">
        <f aca="false">EURO(AG69,AG69,0,0,H$22,$B69+25-H$23,1,0)</f>
        <v>#NAME?</v>
      </c>
      <c r="U69" s="96" t="e">
        <f aca="false">EURO(AH69,AH69,0,0,I$22,$B69+25-I$23,1,0)</f>
        <v>#NAME?</v>
      </c>
      <c r="V69" s="96" t="e">
        <f aca="false">EURO(AI69,AI69,0,0,J$22,$B69+25-J$23,1,0)</f>
        <v>#NAME?</v>
      </c>
      <c r="W69" s="96"/>
      <c r="X69" s="97"/>
      <c r="Y69" s="98" t="n">
        <f aca="false">(IF($B69&gt;=F$23,IF($B69&lt;DATE(YEAR(F$23),MONTH(F$23)+F$12,1),F$11/F$12,0),0))+(IF($B69&gt;=F$23,IF($B69&lt;DATE(YEAR(F$23),MONTH(F$23)+F$9,1),F$8/F$9,0),0))</f>
        <v>0</v>
      </c>
      <c r="Z69" s="98" t="n">
        <f aca="false">(IF($B69&gt;=G$23,IF($B69&lt;DATE(YEAR(G$23),MONTH(G$23)+G$12,1),G$11/G$12,0),0))+(IF($B69&gt;=G$23,IF($B69&lt;DATE(YEAR(G$23),MONTH(G$23)+G$9,1),G$8/G$9,0),0))</f>
        <v>0</v>
      </c>
      <c r="AA69" s="98" t="n">
        <f aca="false">(IF($B69&gt;=H$23,IF($B69&lt;DATE(YEAR(H$23),MONTH(H$23)+H$12,1),H$11/H$12,0),0))+(IF($B69&gt;=H$23,IF($B69&lt;DATE(YEAR(H$23),MONTH(H$23)+H$9,1),H$8/H$9,0),0))</f>
        <v>0</v>
      </c>
      <c r="AB69" s="98" t="n">
        <f aca="false">(IF($B69&gt;=I$23,IF($B69&lt;DATE(YEAR(I$23),MONTH(I$23)+I$12,1),I$11/I$12,0),0))+(IF($B69&gt;=I$23,IF($B69&lt;DATE(YEAR(I$23),MONTH(I$23)+I$9,1),I$8/I$9,0),0))</f>
        <v>1768.29339969448</v>
      </c>
      <c r="AC69" s="99" t="n">
        <f aca="false">(IF($B69&gt;=J$23,IF($B69&lt;DATE(YEAR(J$23),MONTH(J$23)+J$12,1),J$11/J$12,0),0))+(IF($B69&gt;=J$23,IF($B69&lt;DATE(YEAR(J$23),MONTH(J$23)+J$9,1),J$8/J$9,0),0))</f>
        <v>0</v>
      </c>
      <c r="AE69" s="98" t="n">
        <f aca="false">(IF($B69&gt;=F$23,IF($B69&lt;DATE(YEAR(F$23),MONTH(F$23)+F$15,1),(F$14/F$15),0),0))+(IF($B69&gt;=F$23,IF($B69&lt;DATE(YEAR(F$23),MONTH(F$23)+F$18,1),(F$17/F$18),0),0))</f>
        <v>0</v>
      </c>
      <c r="AF69" s="98" t="n">
        <f aca="false">(IF($B69&gt;=G$23,IF($B69&lt;DATE(YEAR(G$23),MONTH(G$23)+G$15,1),(G$14/G$15),0),0))+(IF($B69&gt;=G$23,IF($B69&lt;DATE(YEAR(G$23),MONTH(G$23)+G$18,1),(G$17/G$18),0),0))</f>
        <v>47.2219752081853</v>
      </c>
      <c r="AG69" s="98" t="n">
        <f aca="false">(IF($B69&gt;=H$23,IF($B69&lt;DATE(YEAR(H$23),MONTH(H$23)+H$15,1),(H$14/H$15),0),0))+(IF($B69&gt;=H$23,IF($B69&lt;DATE(YEAR(H$23),MONTH(H$23)+H$18,1),(H$17/H$18),0),0))</f>
        <v>1345.60560310621</v>
      </c>
      <c r="AH69" s="98" t="n">
        <f aca="false">(IF($B69&gt;=I$23,IF($B69&lt;DATE(YEAR(I$23),MONTH(I$23)+I$15,1),(I$14/I$15),0),0))+(IF($B69&gt;=I$23,IF($B69&lt;DATE(YEAR(I$23),MONTH(I$23)+I$18,1),(I$17/I$18),0),0))</f>
        <v>2006.42999433984</v>
      </c>
      <c r="AI69" s="99" t="n">
        <f aca="false">(IF($B69&gt;=J$23,IF($B69&lt;DATE(YEAR(J$23),MONTH(J$23)+J$15,1),(J$14/J$15),0),0))+(IF($B69&gt;=J$23,IF($B69&lt;DATE(YEAR(J$23),MONTH(J$23)+J$18,1),(J$17/J$18),0),0))</f>
        <v>0</v>
      </c>
    </row>
    <row r="70" customFormat="false" ht="12.75" hidden="true" customHeight="false" outlineLevel="1" collapsed="false">
      <c r="B70" s="92" t="n">
        <f aca="false">EDATE(B69,1)</f>
        <v>38047</v>
      </c>
      <c r="C70" s="93" t="n">
        <f aca="false">1/(1+$C$5/2)^(2*($B70-$C$4)/365)</f>
        <v>0.771344669341546</v>
      </c>
      <c r="D70" s="93" t="n">
        <f aca="false">1/(1+$C$6/2)^(2*($B70-$C$4)/365)</f>
        <v>0.662753317378802</v>
      </c>
      <c r="E70" s="94" t="n">
        <f aca="false">+C70-D70</f>
        <v>0.108591351962744</v>
      </c>
      <c r="F70" s="94" t="e">
        <f aca="false">SUM(L70:P70,R70:V70)</f>
        <v>#NAME?</v>
      </c>
      <c r="G70" s="95" t="e">
        <f aca="false">+E70*SUM(F59:F70)/12</f>
        <v>#NAME?</v>
      </c>
      <c r="L70" s="96" t="e">
        <f aca="false">EURO(Y70,Y70,0,0,F$22,$B70+25-F$23,1,0)</f>
        <v>#NAME?</v>
      </c>
      <c r="M70" s="96" t="e">
        <f aca="false">EURO(Z70,Z70,0,0,G$22,$B70+25-G$23,1,0)</f>
        <v>#NAME?</v>
      </c>
      <c r="N70" s="96" t="e">
        <f aca="false">EURO(AA70,AA70,0,0,H$22,$B70+25-H$23,1,0)</f>
        <v>#NAME?</v>
      </c>
      <c r="O70" s="96" t="e">
        <f aca="false">EURO(AB70,AB70,0,0,I$22,$B70+25-I$23,1,0)</f>
        <v>#NAME?</v>
      </c>
      <c r="P70" s="96" t="e">
        <f aca="false">EURO(AC70,AC70,0,0,J$22,$B70+25-J$23,1,0)</f>
        <v>#NAME?</v>
      </c>
      <c r="Q70" s="96"/>
      <c r="R70" s="96" t="e">
        <f aca="false">EURO(AE70,AE70,0,0,F$22,$B70+25-F$23,1,0)</f>
        <v>#NAME?</v>
      </c>
      <c r="S70" s="96" t="e">
        <f aca="false">EURO(AF70,AF70,0,0,G$22,$B70+25-G$23,1,0)</f>
        <v>#NAME?</v>
      </c>
      <c r="T70" s="96" t="e">
        <f aca="false">EURO(AG70,AG70,0,0,H$22,$B70+25-H$23,1,0)</f>
        <v>#NAME?</v>
      </c>
      <c r="U70" s="96" t="e">
        <f aca="false">EURO(AH70,AH70,0,0,I$22,$B70+25-I$23,1,0)</f>
        <v>#NAME?</v>
      </c>
      <c r="V70" s="96" t="e">
        <f aca="false">EURO(AI70,AI70,0,0,J$22,$B70+25-J$23,1,0)</f>
        <v>#NAME?</v>
      </c>
      <c r="W70" s="96"/>
      <c r="X70" s="97"/>
      <c r="Y70" s="98" t="n">
        <f aca="false">(IF($B70&gt;=F$23,IF($B70&lt;DATE(YEAR(F$23),MONTH(F$23)+F$12,1),F$11/F$12,0),0))+(IF($B70&gt;=F$23,IF($B70&lt;DATE(YEAR(F$23),MONTH(F$23)+F$9,1),F$8/F$9,0),0))</f>
        <v>0</v>
      </c>
      <c r="Z70" s="98" t="n">
        <f aca="false">(IF($B70&gt;=G$23,IF($B70&lt;DATE(YEAR(G$23),MONTH(G$23)+G$12,1),G$11/G$12,0),0))+(IF($B70&gt;=G$23,IF($B70&lt;DATE(YEAR(G$23),MONTH(G$23)+G$9,1),G$8/G$9,0),0))</f>
        <v>0</v>
      </c>
      <c r="AA70" s="98" t="n">
        <f aca="false">(IF($B70&gt;=H$23,IF($B70&lt;DATE(YEAR(H$23),MONTH(H$23)+H$12,1),H$11/H$12,0),0))+(IF($B70&gt;=H$23,IF($B70&lt;DATE(YEAR(H$23),MONTH(H$23)+H$9,1),H$8/H$9,0),0))</f>
        <v>0</v>
      </c>
      <c r="AB70" s="98" t="n">
        <f aca="false">(IF($B70&gt;=I$23,IF($B70&lt;DATE(YEAR(I$23),MONTH(I$23)+I$12,1),I$11/I$12,0),0))+(IF($B70&gt;=I$23,IF($B70&lt;DATE(YEAR(I$23),MONTH(I$23)+I$9,1),I$8/I$9,0),0))</f>
        <v>1768.29339969448</v>
      </c>
      <c r="AC70" s="99" t="n">
        <f aca="false">(IF($B70&gt;=J$23,IF($B70&lt;DATE(YEAR(J$23),MONTH(J$23)+J$12,1),J$11/J$12,0),0))+(IF($B70&gt;=J$23,IF($B70&lt;DATE(YEAR(J$23),MONTH(J$23)+J$9,1),J$8/J$9,0),0))</f>
        <v>0</v>
      </c>
      <c r="AE70" s="98" t="n">
        <f aca="false">(IF($B70&gt;=F$23,IF($B70&lt;DATE(YEAR(F$23),MONTH(F$23)+F$15,1),(F$14/F$15),0),0))+(IF($B70&gt;=F$23,IF($B70&lt;DATE(YEAR(F$23),MONTH(F$23)+F$18,1),(F$17/F$18),0),0))</f>
        <v>0</v>
      </c>
      <c r="AF70" s="98" t="n">
        <f aca="false">(IF($B70&gt;=G$23,IF($B70&lt;DATE(YEAR(G$23),MONTH(G$23)+G$15,1),(G$14/G$15),0),0))+(IF($B70&gt;=G$23,IF($B70&lt;DATE(YEAR(G$23),MONTH(G$23)+G$18,1),(G$17/G$18),0),0))</f>
        <v>47.2219752081853</v>
      </c>
      <c r="AG70" s="98" t="n">
        <f aca="false">(IF($B70&gt;=H$23,IF($B70&lt;DATE(YEAR(H$23),MONTH(H$23)+H$15,1),(H$14/H$15),0),0))+(IF($B70&gt;=H$23,IF($B70&lt;DATE(YEAR(H$23),MONTH(H$23)+H$18,1),(H$17/H$18),0),0))</f>
        <v>1345.60560310621</v>
      </c>
      <c r="AH70" s="98" t="n">
        <f aca="false">(IF($B70&gt;=I$23,IF($B70&lt;DATE(YEAR(I$23),MONTH(I$23)+I$15,1),(I$14/I$15),0),0))+(IF($B70&gt;=I$23,IF($B70&lt;DATE(YEAR(I$23),MONTH(I$23)+I$18,1),(I$17/I$18),0),0))</f>
        <v>2006.42999433984</v>
      </c>
      <c r="AI70" s="99" t="n">
        <f aca="false">(IF($B70&gt;=J$23,IF($B70&lt;DATE(YEAR(J$23),MONTH(J$23)+J$15,1),(J$14/J$15),0),0))+(IF($B70&gt;=J$23,IF($B70&lt;DATE(YEAR(J$23),MONTH(J$23)+J$18,1),(J$17/J$18),0),0))</f>
        <v>0</v>
      </c>
    </row>
    <row r="71" customFormat="false" ht="12.75" hidden="true" customHeight="false" outlineLevel="1" collapsed="false">
      <c r="B71" s="92" t="n">
        <f aca="false">EDATE(B70,1)</f>
        <v>38078</v>
      </c>
      <c r="C71" s="93" t="n">
        <f aca="false">1/(1+$C$5/2)^(2*($B71-$C$4)/365)</f>
        <v>0.766498601114664</v>
      </c>
      <c r="D71" s="93" t="n">
        <f aca="false">1/(1+$C$6/2)^(2*($B71-$C$4)/365)</f>
        <v>0.656168099057586</v>
      </c>
      <c r="E71" s="94" t="n">
        <f aca="false">+C71-D71</f>
        <v>0.110330502057078</v>
      </c>
      <c r="F71" s="94" t="e">
        <f aca="false">SUM(L71:P71,R71:V71)</f>
        <v>#NAME?</v>
      </c>
      <c r="G71" s="95" t="e">
        <f aca="false">+E71*SUM(F60:F71)/12</f>
        <v>#NAME?</v>
      </c>
      <c r="L71" s="96" t="e">
        <f aca="false">EURO(Y71,Y71,0,0,F$22,$B71+25-F$23,1,0)</f>
        <v>#NAME?</v>
      </c>
      <c r="M71" s="96" t="e">
        <f aca="false">EURO(Z71,Z71,0,0,G$22,$B71+25-G$23,1,0)</f>
        <v>#NAME?</v>
      </c>
      <c r="N71" s="96" t="e">
        <f aca="false">EURO(AA71,AA71,0,0,H$22,$B71+25-H$23,1,0)</f>
        <v>#NAME?</v>
      </c>
      <c r="O71" s="96" t="e">
        <f aca="false">EURO(AB71,AB71,0,0,I$22,$B71+25-I$23,1,0)</f>
        <v>#NAME?</v>
      </c>
      <c r="P71" s="96" t="e">
        <f aca="false">EURO(AC71,AC71,0,0,J$22,$B71+25-J$23,1,0)</f>
        <v>#NAME?</v>
      </c>
      <c r="Q71" s="96"/>
      <c r="R71" s="96" t="e">
        <f aca="false">EURO(AE71,AE71,0,0,F$22,$B71+25-F$23,1,0)</f>
        <v>#NAME?</v>
      </c>
      <c r="S71" s="96" t="e">
        <f aca="false">EURO(AF71,AF71,0,0,G$22,$B71+25-G$23,1,0)</f>
        <v>#NAME?</v>
      </c>
      <c r="T71" s="96" t="e">
        <f aca="false">EURO(AG71,AG71,0,0,H$22,$B71+25-H$23,1,0)</f>
        <v>#NAME?</v>
      </c>
      <c r="U71" s="96" t="e">
        <f aca="false">EURO(AH71,AH71,0,0,I$22,$B71+25-I$23,1,0)</f>
        <v>#NAME?</v>
      </c>
      <c r="V71" s="96" t="e">
        <f aca="false">EURO(AI71,AI71,0,0,J$22,$B71+25-J$23,1,0)</f>
        <v>#NAME?</v>
      </c>
      <c r="W71" s="96"/>
      <c r="X71" s="97"/>
      <c r="Y71" s="98" t="n">
        <f aca="false">(IF($B71&gt;=F$23,IF($B71&lt;DATE(YEAR(F$23),MONTH(F$23)+F$12,1),F$11/F$12,0),0))+(IF($B71&gt;=F$23,IF($B71&lt;DATE(YEAR(F$23),MONTH(F$23)+F$9,1),F$8/F$9,0),0))</f>
        <v>0</v>
      </c>
      <c r="Z71" s="98" t="n">
        <f aca="false">(IF($B71&gt;=G$23,IF($B71&lt;DATE(YEAR(G$23),MONTH(G$23)+G$12,1),G$11/G$12,0),0))+(IF($B71&gt;=G$23,IF($B71&lt;DATE(YEAR(G$23),MONTH(G$23)+G$9,1),G$8/G$9,0),0))</f>
        <v>0</v>
      </c>
      <c r="AA71" s="98" t="n">
        <f aca="false">(IF($B71&gt;=H$23,IF($B71&lt;DATE(YEAR(H$23),MONTH(H$23)+H$12,1),H$11/H$12,0),0))+(IF($B71&gt;=H$23,IF($B71&lt;DATE(YEAR(H$23),MONTH(H$23)+H$9,1),H$8/H$9,0),0))</f>
        <v>0</v>
      </c>
      <c r="AB71" s="98" t="n">
        <f aca="false">(IF($B71&gt;=I$23,IF($B71&lt;DATE(YEAR(I$23),MONTH(I$23)+I$12,1),I$11/I$12,0),0))+(IF($B71&gt;=I$23,IF($B71&lt;DATE(YEAR(I$23),MONTH(I$23)+I$9,1),I$8/I$9,0),0))</f>
        <v>1768.29339969448</v>
      </c>
      <c r="AC71" s="99" t="n">
        <f aca="false">(IF($B71&gt;=J$23,IF($B71&lt;DATE(YEAR(J$23),MONTH(J$23)+J$12,1),J$11/J$12,0),0))+(IF($B71&gt;=J$23,IF($B71&lt;DATE(YEAR(J$23),MONTH(J$23)+J$9,1),J$8/J$9,0),0))</f>
        <v>0</v>
      </c>
      <c r="AE71" s="98" t="n">
        <f aca="false">(IF($B71&gt;=F$23,IF($B71&lt;DATE(YEAR(F$23),MONTH(F$23)+F$15,1),(F$14/F$15),0),0))+(IF($B71&gt;=F$23,IF($B71&lt;DATE(YEAR(F$23),MONTH(F$23)+F$18,1),(F$17/F$18),0),0))</f>
        <v>0</v>
      </c>
      <c r="AF71" s="98" t="n">
        <f aca="false">(IF($B71&gt;=G$23,IF($B71&lt;DATE(YEAR(G$23),MONTH(G$23)+G$15,1),(G$14/G$15),0),0))+(IF($B71&gt;=G$23,IF($B71&lt;DATE(YEAR(G$23),MONTH(G$23)+G$18,1),(G$17/G$18),0),0))</f>
        <v>47.2219752081853</v>
      </c>
      <c r="AG71" s="98" t="n">
        <f aca="false">(IF($B71&gt;=H$23,IF($B71&lt;DATE(YEAR(H$23),MONTH(H$23)+H$15,1),(H$14/H$15),0),0))+(IF($B71&gt;=H$23,IF($B71&lt;DATE(YEAR(H$23),MONTH(H$23)+H$18,1),(H$17/H$18),0),0))</f>
        <v>1345.60560310621</v>
      </c>
      <c r="AH71" s="98" t="n">
        <f aca="false">(IF($B71&gt;=I$23,IF($B71&lt;DATE(YEAR(I$23),MONTH(I$23)+I$15,1),(I$14/I$15),0),0))+(IF($B71&gt;=I$23,IF($B71&lt;DATE(YEAR(I$23),MONTH(I$23)+I$18,1),(I$17/I$18),0),0))</f>
        <v>2006.42999433984</v>
      </c>
      <c r="AI71" s="99" t="n">
        <f aca="false">(IF($B71&gt;=J$23,IF($B71&lt;DATE(YEAR(J$23),MONTH(J$23)+J$15,1),(J$14/J$15),0),0))+(IF($B71&gt;=J$23,IF($B71&lt;DATE(YEAR(J$23),MONTH(J$23)+J$18,1),(J$17/J$18),0),0))</f>
        <v>0</v>
      </c>
    </row>
    <row r="72" customFormat="false" ht="12.75" hidden="true" customHeight="false" outlineLevel="1" collapsed="false">
      <c r="B72" s="92" t="n">
        <f aca="false">EDATE(B71,1)</f>
        <v>38108</v>
      </c>
      <c r="C72" s="93" t="n">
        <f aca="false">1/(1+$C$5/2)^(2*($B72-$C$4)/365)</f>
        <v>0.761837848299601</v>
      </c>
      <c r="D72" s="93" t="n">
        <f aca="false">1/(1+$C$6/2)^(2*($B72-$C$4)/365)</f>
        <v>0.649857613535263</v>
      </c>
      <c r="E72" s="94" t="n">
        <f aca="false">+C72-D72</f>
        <v>0.111980234764338</v>
      </c>
      <c r="F72" s="94" t="e">
        <f aca="false">SUM(L72:P72,R72:V72)</f>
        <v>#NAME?</v>
      </c>
      <c r="G72" s="95" t="e">
        <f aca="false">+E72*SUM(F61:F72)/12</f>
        <v>#NAME?</v>
      </c>
      <c r="L72" s="96" t="e">
        <f aca="false">EURO(Y72,Y72,0,0,F$22,$B72+25-F$23,1,0)</f>
        <v>#NAME?</v>
      </c>
      <c r="M72" s="96" t="e">
        <f aca="false">EURO(Z72,Z72,0,0,G$22,$B72+25-G$23,1,0)</f>
        <v>#NAME?</v>
      </c>
      <c r="N72" s="96" t="e">
        <f aca="false">EURO(AA72,AA72,0,0,H$22,$B72+25-H$23,1,0)</f>
        <v>#NAME?</v>
      </c>
      <c r="O72" s="96" t="e">
        <f aca="false">EURO(AB72,AB72,0,0,I$22,$B72+25-I$23,1,0)</f>
        <v>#NAME?</v>
      </c>
      <c r="P72" s="96" t="e">
        <f aca="false">EURO(AC72,AC72,0,0,J$22,$B72+25-J$23,1,0)</f>
        <v>#NAME?</v>
      </c>
      <c r="Q72" s="96"/>
      <c r="R72" s="96" t="e">
        <f aca="false">EURO(AE72,AE72,0,0,F$22,$B72+25-F$23,1,0)</f>
        <v>#NAME?</v>
      </c>
      <c r="S72" s="96" t="e">
        <f aca="false">EURO(AF72,AF72,0,0,G$22,$B72+25-G$23,1,0)</f>
        <v>#NAME?</v>
      </c>
      <c r="T72" s="96" t="e">
        <f aca="false">EURO(AG72,AG72,0,0,H$22,$B72+25-H$23,1,0)</f>
        <v>#NAME?</v>
      </c>
      <c r="U72" s="96" t="e">
        <f aca="false">EURO(AH72,AH72,0,0,I$22,$B72+25-I$23,1,0)</f>
        <v>#NAME?</v>
      </c>
      <c r="V72" s="96" t="e">
        <f aca="false">EURO(AI72,AI72,0,0,J$22,$B72+25-J$23,1,0)</f>
        <v>#NAME?</v>
      </c>
      <c r="W72" s="96"/>
      <c r="X72" s="97"/>
      <c r="Y72" s="98" t="n">
        <f aca="false">(IF($B72&gt;=F$23,IF($B72&lt;DATE(YEAR(F$23),MONTH(F$23)+F$12,1),F$11/F$12,0),0))+(IF($B72&gt;=F$23,IF($B72&lt;DATE(YEAR(F$23),MONTH(F$23)+F$9,1),F$8/F$9,0),0))</f>
        <v>0</v>
      </c>
      <c r="Z72" s="98" t="n">
        <f aca="false">(IF($B72&gt;=G$23,IF($B72&lt;DATE(YEAR(G$23),MONTH(G$23)+G$12,1),G$11/G$12,0),0))+(IF($B72&gt;=G$23,IF($B72&lt;DATE(YEAR(G$23),MONTH(G$23)+G$9,1),G$8/G$9,0),0))</f>
        <v>0</v>
      </c>
      <c r="AA72" s="98" t="n">
        <f aca="false">(IF($B72&gt;=H$23,IF($B72&lt;DATE(YEAR(H$23),MONTH(H$23)+H$12,1),H$11/H$12,0),0))+(IF($B72&gt;=H$23,IF($B72&lt;DATE(YEAR(H$23),MONTH(H$23)+H$9,1),H$8/H$9,0),0))</f>
        <v>0</v>
      </c>
      <c r="AB72" s="98" t="n">
        <f aca="false">(IF($B72&gt;=I$23,IF($B72&lt;DATE(YEAR(I$23),MONTH(I$23)+I$12,1),I$11/I$12,0),0))+(IF($B72&gt;=I$23,IF($B72&lt;DATE(YEAR(I$23),MONTH(I$23)+I$9,1),I$8/I$9,0),0))</f>
        <v>1768.29339969448</v>
      </c>
      <c r="AC72" s="99" t="n">
        <f aca="false">(IF($B72&gt;=J$23,IF($B72&lt;DATE(YEAR(J$23),MONTH(J$23)+J$12,1),J$11/J$12,0),0))+(IF($B72&gt;=J$23,IF($B72&lt;DATE(YEAR(J$23),MONTH(J$23)+J$9,1),J$8/J$9,0),0))</f>
        <v>0</v>
      </c>
      <c r="AE72" s="98" t="n">
        <f aca="false">(IF($B72&gt;=F$23,IF($B72&lt;DATE(YEAR(F$23),MONTH(F$23)+F$15,1),(F$14/F$15),0),0))+(IF($B72&gt;=F$23,IF($B72&lt;DATE(YEAR(F$23),MONTH(F$23)+F$18,1),(F$17/F$18),0),0))</f>
        <v>0</v>
      </c>
      <c r="AF72" s="98" t="n">
        <f aca="false">(IF($B72&gt;=G$23,IF($B72&lt;DATE(YEAR(G$23),MONTH(G$23)+G$15,1),(G$14/G$15),0),0))+(IF($B72&gt;=G$23,IF($B72&lt;DATE(YEAR(G$23),MONTH(G$23)+G$18,1),(G$17/G$18),0),0))</f>
        <v>47.2219752081853</v>
      </c>
      <c r="AG72" s="98" t="n">
        <f aca="false">(IF($B72&gt;=H$23,IF($B72&lt;DATE(YEAR(H$23),MONTH(H$23)+H$15,1),(H$14/H$15),0),0))+(IF($B72&gt;=H$23,IF($B72&lt;DATE(YEAR(H$23),MONTH(H$23)+H$18,1),(H$17/H$18),0),0))</f>
        <v>1345.60560310621</v>
      </c>
      <c r="AH72" s="98" t="n">
        <f aca="false">(IF($B72&gt;=I$23,IF($B72&lt;DATE(YEAR(I$23),MONTH(I$23)+I$15,1),(I$14/I$15),0),0))+(IF($B72&gt;=I$23,IF($B72&lt;DATE(YEAR(I$23),MONTH(I$23)+I$18,1),(I$17/I$18),0),0))</f>
        <v>2006.42999433984</v>
      </c>
      <c r="AI72" s="99" t="n">
        <f aca="false">(IF($B72&gt;=J$23,IF($B72&lt;DATE(YEAR(J$23),MONTH(J$23)+J$15,1),(J$14/J$15),0),0))+(IF($B72&gt;=J$23,IF($B72&lt;DATE(YEAR(J$23),MONTH(J$23)+J$18,1),(J$17/J$18),0),0))</f>
        <v>0</v>
      </c>
    </row>
    <row r="73" customFormat="false" ht="12.75" hidden="true" customHeight="false" outlineLevel="1" collapsed="false">
      <c r="B73" s="92" t="n">
        <f aca="false">EDATE(B72,1)</f>
        <v>38139</v>
      </c>
      <c r="C73" s="93" t="n">
        <f aca="false">1/(1+$C$5/2)^(2*($B73-$C$4)/365)</f>
        <v>0.757051507851002</v>
      </c>
      <c r="D73" s="93" t="n">
        <f aca="false">1/(1+$C$6/2)^(2*($B73-$C$4)/365)</f>
        <v>0.643400528899671</v>
      </c>
      <c r="E73" s="94" t="n">
        <f aca="false">+C73-D73</f>
        <v>0.113650978951331</v>
      </c>
      <c r="F73" s="94" t="e">
        <f aca="false">SUM(L73:P73,R73:V73)</f>
        <v>#NAME?</v>
      </c>
      <c r="G73" s="95" t="e">
        <f aca="false">+E73*SUM(F62:F73)/12</f>
        <v>#NAME?</v>
      </c>
      <c r="L73" s="96" t="e">
        <f aca="false">EURO(Y73,Y73,0,0,F$22,$B73+25-F$23,1,0)</f>
        <v>#NAME?</v>
      </c>
      <c r="M73" s="96" t="e">
        <f aca="false">EURO(Z73,Z73,0,0,G$22,$B73+25-G$23,1,0)</f>
        <v>#NAME?</v>
      </c>
      <c r="N73" s="96" t="e">
        <f aca="false">EURO(AA73,AA73,0,0,H$22,$B73+25-H$23,1,0)</f>
        <v>#NAME?</v>
      </c>
      <c r="O73" s="96" t="e">
        <f aca="false">EURO(AB73,AB73,0,0,I$22,$B73+25-I$23,1,0)</f>
        <v>#NAME?</v>
      </c>
      <c r="P73" s="96" t="e">
        <f aca="false">EURO(AC73,AC73,0,0,J$22,$B73+25-J$23,1,0)</f>
        <v>#NAME?</v>
      </c>
      <c r="Q73" s="96"/>
      <c r="R73" s="96" t="e">
        <f aca="false">EURO(AE73,AE73,0,0,F$22,$B73+25-F$23,1,0)</f>
        <v>#NAME?</v>
      </c>
      <c r="S73" s="96" t="e">
        <f aca="false">EURO(AF73,AF73,0,0,G$22,$B73+25-G$23,1,0)</f>
        <v>#NAME?</v>
      </c>
      <c r="T73" s="96" t="e">
        <f aca="false">EURO(AG73,AG73,0,0,H$22,$B73+25-H$23,1,0)</f>
        <v>#NAME?</v>
      </c>
      <c r="U73" s="96" t="e">
        <f aca="false">EURO(AH73,AH73,0,0,I$22,$B73+25-I$23,1,0)</f>
        <v>#NAME?</v>
      </c>
      <c r="V73" s="96" t="e">
        <f aca="false">EURO(AI73,AI73,0,0,J$22,$B73+25-J$23,1,0)</f>
        <v>#NAME?</v>
      </c>
      <c r="W73" s="96"/>
      <c r="X73" s="97"/>
      <c r="Y73" s="98" t="n">
        <f aca="false">(IF($B73&gt;=F$23,IF($B73&lt;DATE(YEAR(F$23),MONTH(F$23)+F$12,1),F$11/F$12,0),0))+(IF($B73&gt;=F$23,IF($B73&lt;DATE(YEAR(F$23),MONTH(F$23)+F$9,1),F$8/F$9,0),0))</f>
        <v>0</v>
      </c>
      <c r="Z73" s="98" t="n">
        <f aca="false">(IF($B73&gt;=G$23,IF($B73&lt;DATE(YEAR(G$23),MONTH(G$23)+G$12,1),G$11/G$12,0),0))+(IF($B73&gt;=G$23,IF($B73&lt;DATE(YEAR(G$23),MONTH(G$23)+G$9,1),G$8/G$9,0),0))</f>
        <v>0</v>
      </c>
      <c r="AA73" s="98" t="n">
        <f aca="false">(IF($B73&gt;=H$23,IF($B73&lt;DATE(YEAR(H$23),MONTH(H$23)+H$12,1),H$11/H$12,0),0))+(IF($B73&gt;=H$23,IF($B73&lt;DATE(YEAR(H$23),MONTH(H$23)+H$9,1),H$8/H$9,0),0))</f>
        <v>0</v>
      </c>
      <c r="AB73" s="98" t="n">
        <f aca="false">(IF($B73&gt;=I$23,IF($B73&lt;DATE(YEAR(I$23),MONTH(I$23)+I$12,1),I$11/I$12,0),0))+(IF($B73&gt;=I$23,IF($B73&lt;DATE(YEAR(I$23),MONTH(I$23)+I$9,1),I$8/I$9,0),0))</f>
        <v>1768.29339969448</v>
      </c>
      <c r="AC73" s="99" t="n">
        <f aca="false">(IF($B73&gt;=J$23,IF($B73&lt;DATE(YEAR(J$23),MONTH(J$23)+J$12,1),J$11/J$12,0),0))+(IF($B73&gt;=J$23,IF($B73&lt;DATE(YEAR(J$23),MONTH(J$23)+J$9,1),J$8/J$9,0),0))</f>
        <v>0</v>
      </c>
      <c r="AE73" s="98" t="n">
        <f aca="false">(IF($B73&gt;=F$23,IF($B73&lt;DATE(YEAR(F$23),MONTH(F$23)+F$15,1),(F$14/F$15),0),0))+(IF($B73&gt;=F$23,IF($B73&lt;DATE(YEAR(F$23),MONTH(F$23)+F$18,1),(F$17/F$18),0),0))</f>
        <v>0</v>
      </c>
      <c r="AF73" s="98" t="n">
        <f aca="false">(IF($B73&gt;=G$23,IF($B73&lt;DATE(YEAR(G$23),MONTH(G$23)+G$15,1),(G$14/G$15),0),0))+(IF($B73&gt;=G$23,IF($B73&lt;DATE(YEAR(G$23),MONTH(G$23)+G$18,1),(G$17/G$18),0),0))</f>
        <v>47.2219752081853</v>
      </c>
      <c r="AG73" s="98" t="n">
        <f aca="false">(IF($B73&gt;=H$23,IF($B73&lt;DATE(YEAR(H$23),MONTH(H$23)+H$15,1),(H$14/H$15),0),0))+(IF($B73&gt;=H$23,IF($B73&lt;DATE(YEAR(H$23),MONTH(H$23)+H$18,1),(H$17/H$18),0),0))</f>
        <v>1345.60560310621</v>
      </c>
      <c r="AH73" s="98" t="n">
        <f aca="false">(IF($B73&gt;=I$23,IF($B73&lt;DATE(YEAR(I$23),MONTH(I$23)+I$15,1),(I$14/I$15),0),0))+(IF($B73&gt;=I$23,IF($B73&lt;DATE(YEAR(I$23),MONTH(I$23)+I$18,1),(I$17/I$18),0),0))</f>
        <v>2006.42999433984</v>
      </c>
      <c r="AI73" s="99" t="n">
        <f aca="false">(IF($B73&gt;=J$23,IF($B73&lt;DATE(YEAR(J$23),MONTH(J$23)+J$15,1),(J$14/J$15),0),0))+(IF($B73&gt;=J$23,IF($B73&lt;DATE(YEAR(J$23),MONTH(J$23)+J$18,1),(J$17/J$18),0),0))</f>
        <v>0</v>
      </c>
    </row>
    <row r="74" customFormat="false" ht="12.75" hidden="true" customHeight="false" outlineLevel="1" collapsed="false">
      <c r="B74" s="92" t="n">
        <f aca="false">EDATE(B73,1)</f>
        <v>38169</v>
      </c>
      <c r="C74" s="93" t="n">
        <f aca="false">1/(1+$C$5/2)^(2*($B74-$C$4)/365)</f>
        <v>0.752448198802253</v>
      </c>
      <c r="D74" s="93" t="n">
        <f aca="false">1/(1+$C$6/2)^(2*($B74-$C$4)/365)</f>
        <v>0.637212831374437</v>
      </c>
      <c r="E74" s="94" t="n">
        <f aca="false">+C74-D74</f>
        <v>0.115235367427816</v>
      </c>
      <c r="F74" s="94" t="e">
        <f aca="false">SUM(L74:P74,R74:V74)</f>
        <v>#NAME?</v>
      </c>
      <c r="G74" s="95" t="e">
        <f aca="false">+E74*SUM(F63:F74)/12</f>
        <v>#NAME?</v>
      </c>
      <c r="L74" s="96" t="e">
        <f aca="false">EURO(Y74,Y74,0,0,F$22,$B74+25-F$23,1,0)</f>
        <v>#NAME?</v>
      </c>
      <c r="M74" s="96" t="e">
        <f aca="false">EURO(Z74,Z74,0,0,G$22,$B74+25-G$23,1,0)</f>
        <v>#NAME?</v>
      </c>
      <c r="N74" s="96" t="e">
        <f aca="false">EURO(AA74,AA74,0,0,H$22,$B74+25-H$23,1,0)</f>
        <v>#NAME?</v>
      </c>
      <c r="O74" s="96" t="e">
        <f aca="false">EURO(AB74,AB74,0,0,I$22,$B74+25-I$23,1,0)</f>
        <v>#NAME?</v>
      </c>
      <c r="P74" s="96" t="e">
        <f aca="false">EURO(AC74,AC74,0,0,J$22,$B74+25-J$23,1,0)</f>
        <v>#NAME?</v>
      </c>
      <c r="Q74" s="96"/>
      <c r="R74" s="96" t="e">
        <f aca="false">EURO(AE74,AE74,0,0,F$22,$B74+25-F$23,1,0)</f>
        <v>#NAME?</v>
      </c>
      <c r="S74" s="96" t="e">
        <f aca="false">EURO(AF74,AF74,0,0,G$22,$B74+25-G$23,1,0)</f>
        <v>#NAME?</v>
      </c>
      <c r="T74" s="96" t="e">
        <f aca="false">EURO(AG74,AG74,0,0,H$22,$B74+25-H$23,1,0)</f>
        <v>#NAME?</v>
      </c>
      <c r="U74" s="96" t="e">
        <f aca="false">EURO(AH74,AH74,0,0,I$22,$B74+25-I$23,1,0)</f>
        <v>#NAME?</v>
      </c>
      <c r="V74" s="96" t="e">
        <f aca="false">EURO(AI74,AI74,0,0,J$22,$B74+25-J$23,1,0)</f>
        <v>#NAME?</v>
      </c>
      <c r="W74" s="96"/>
      <c r="X74" s="97"/>
      <c r="Y74" s="98" t="n">
        <f aca="false">(IF($B74&gt;=F$23,IF($B74&lt;DATE(YEAR(F$23),MONTH(F$23)+F$12,1),F$11/F$12,0),0))+(IF($B74&gt;=F$23,IF($B74&lt;DATE(YEAR(F$23),MONTH(F$23)+F$9,1),F$8/F$9,0),0))</f>
        <v>0</v>
      </c>
      <c r="Z74" s="98" t="n">
        <f aca="false">(IF($B74&gt;=G$23,IF($B74&lt;DATE(YEAR(G$23),MONTH(G$23)+G$12,1),G$11/G$12,0),0))+(IF($B74&gt;=G$23,IF($B74&lt;DATE(YEAR(G$23),MONTH(G$23)+G$9,1),G$8/G$9,0),0))</f>
        <v>0</v>
      </c>
      <c r="AA74" s="98" t="n">
        <f aca="false">(IF($B74&gt;=H$23,IF($B74&lt;DATE(YEAR(H$23),MONTH(H$23)+H$12,1),H$11/H$12,0),0))+(IF($B74&gt;=H$23,IF($B74&lt;DATE(YEAR(H$23),MONTH(H$23)+H$9,1),H$8/H$9,0),0))</f>
        <v>0</v>
      </c>
      <c r="AB74" s="98" t="n">
        <f aca="false">(IF($B74&gt;=I$23,IF($B74&lt;DATE(YEAR(I$23),MONTH(I$23)+I$12,1),I$11/I$12,0),0))+(IF($B74&gt;=I$23,IF($B74&lt;DATE(YEAR(I$23),MONTH(I$23)+I$9,1),I$8/I$9,0),0))</f>
        <v>178.082825951851</v>
      </c>
      <c r="AC74" s="99" t="n">
        <f aca="false">(IF($B74&gt;=J$23,IF($B74&lt;DATE(YEAR(J$23),MONTH(J$23)+J$12,1),J$11/J$12,0),0))+(IF($B74&gt;=J$23,IF($B74&lt;DATE(YEAR(J$23),MONTH(J$23)+J$9,1),J$8/J$9,0),0))</f>
        <v>0</v>
      </c>
      <c r="AE74" s="98" t="n">
        <f aca="false">(IF($B74&gt;=F$23,IF($B74&lt;DATE(YEAR(F$23),MONTH(F$23)+F$15,1),(F$14/F$15),0),0))+(IF($B74&gt;=F$23,IF($B74&lt;DATE(YEAR(F$23),MONTH(F$23)+F$18,1),(F$17/F$18),0),0))</f>
        <v>0</v>
      </c>
      <c r="AF74" s="98" t="n">
        <f aca="false">(IF($B74&gt;=G$23,IF($B74&lt;DATE(YEAR(G$23),MONTH(G$23)+G$15,1),(G$14/G$15),0),0))+(IF($B74&gt;=G$23,IF($B74&lt;DATE(YEAR(G$23),MONTH(G$23)+G$18,1),(G$17/G$18),0),0))</f>
        <v>47.2219752081853</v>
      </c>
      <c r="AG74" s="98" t="n">
        <f aca="false">(IF($B74&gt;=H$23,IF($B74&lt;DATE(YEAR(H$23),MONTH(H$23)+H$15,1),(H$14/H$15),0),0))+(IF($B74&gt;=H$23,IF($B74&lt;DATE(YEAR(H$23),MONTH(H$23)+H$18,1),(H$17/H$18),0),0))</f>
        <v>59.0274690102316</v>
      </c>
      <c r="AH74" s="98" t="n">
        <f aca="false">(IF($B74&gt;=I$23,IF($B74&lt;DATE(YEAR(I$23),MONTH(I$23)+I$15,1),(I$14/I$15),0),0))+(IF($B74&gt;=I$23,IF($B74&lt;DATE(YEAR(I$23),MONTH(I$23)+I$18,1),(I$17/I$18),0),0))</f>
        <v>2006.42999433984</v>
      </c>
      <c r="AI74" s="99" t="n">
        <f aca="false">(IF($B74&gt;=J$23,IF($B74&lt;DATE(YEAR(J$23),MONTH(J$23)+J$15,1),(J$14/J$15),0),0))+(IF($B74&gt;=J$23,IF($B74&lt;DATE(YEAR(J$23),MONTH(J$23)+J$18,1),(J$17/J$18),0),0))</f>
        <v>0</v>
      </c>
    </row>
    <row r="75" customFormat="false" ht="12.75" hidden="true" customHeight="false" outlineLevel="1" collapsed="false">
      <c r="B75" s="92" t="n">
        <f aca="false">EDATE(B74,1)</f>
        <v>38200</v>
      </c>
      <c r="C75" s="93" t="n">
        <f aca="false">1/(1+$C$5/2)^(2*($B75-$C$4)/365)</f>
        <v>0.747720849987225</v>
      </c>
      <c r="D75" s="93" t="n">
        <f aca="false">1/(1+$C$6/2)^(2*($B75-$C$4)/365)</f>
        <v>0.630881387228254</v>
      </c>
      <c r="E75" s="94" t="n">
        <f aca="false">+C75-D75</f>
        <v>0.11683946275897</v>
      </c>
      <c r="F75" s="94" t="e">
        <f aca="false">SUM(L75:P75,R75:V75)</f>
        <v>#NAME?</v>
      </c>
      <c r="G75" s="95" t="e">
        <f aca="false">+E75*SUM(F64:F75)/12</f>
        <v>#NAME?</v>
      </c>
      <c r="L75" s="96" t="e">
        <f aca="false">EURO(Y75,Y75,0,0,F$22,$B75+25-F$23,1,0)</f>
        <v>#NAME?</v>
      </c>
      <c r="M75" s="96" t="e">
        <f aca="false">EURO(Z75,Z75,0,0,G$22,$B75+25-G$23,1,0)</f>
        <v>#NAME?</v>
      </c>
      <c r="N75" s="96" t="e">
        <f aca="false">EURO(AA75,AA75,0,0,H$22,$B75+25-H$23,1,0)</f>
        <v>#NAME?</v>
      </c>
      <c r="O75" s="96" t="e">
        <f aca="false">EURO(AB75,AB75,0,0,I$22,$B75+25-I$23,1,0)</f>
        <v>#NAME?</v>
      </c>
      <c r="P75" s="96" t="e">
        <f aca="false">EURO(AC75,AC75,0,0,J$22,$B75+25-J$23,1,0)</f>
        <v>#NAME?</v>
      </c>
      <c r="Q75" s="96"/>
      <c r="R75" s="96" t="e">
        <f aca="false">EURO(AE75,AE75,0,0,F$22,$B75+25-F$23,1,0)</f>
        <v>#NAME?</v>
      </c>
      <c r="S75" s="96" t="e">
        <f aca="false">EURO(AF75,AF75,0,0,G$22,$B75+25-G$23,1,0)</f>
        <v>#NAME?</v>
      </c>
      <c r="T75" s="96" t="e">
        <f aca="false">EURO(AG75,AG75,0,0,H$22,$B75+25-H$23,1,0)</f>
        <v>#NAME?</v>
      </c>
      <c r="U75" s="96" t="e">
        <f aca="false">EURO(AH75,AH75,0,0,I$22,$B75+25-I$23,1,0)</f>
        <v>#NAME?</v>
      </c>
      <c r="V75" s="96" t="e">
        <f aca="false">EURO(AI75,AI75,0,0,J$22,$B75+25-J$23,1,0)</f>
        <v>#NAME?</v>
      </c>
      <c r="W75" s="96"/>
      <c r="X75" s="97"/>
      <c r="Y75" s="98" t="n">
        <f aca="false">(IF($B75&gt;=F$23,IF($B75&lt;DATE(YEAR(F$23),MONTH(F$23)+F$12,1),F$11/F$12,0),0))+(IF($B75&gt;=F$23,IF($B75&lt;DATE(YEAR(F$23),MONTH(F$23)+F$9,1),F$8/F$9,0),0))</f>
        <v>0</v>
      </c>
      <c r="Z75" s="98" t="n">
        <f aca="false">(IF($B75&gt;=G$23,IF($B75&lt;DATE(YEAR(G$23),MONTH(G$23)+G$12,1),G$11/G$12,0),0))+(IF($B75&gt;=G$23,IF($B75&lt;DATE(YEAR(G$23),MONTH(G$23)+G$9,1),G$8/G$9,0),0))</f>
        <v>0</v>
      </c>
      <c r="AA75" s="98" t="n">
        <f aca="false">(IF($B75&gt;=H$23,IF($B75&lt;DATE(YEAR(H$23),MONTH(H$23)+H$12,1),H$11/H$12,0),0))+(IF($B75&gt;=H$23,IF($B75&lt;DATE(YEAR(H$23),MONTH(H$23)+H$9,1),H$8/H$9,0),0))</f>
        <v>0</v>
      </c>
      <c r="AB75" s="98" t="n">
        <f aca="false">(IF($B75&gt;=I$23,IF($B75&lt;DATE(YEAR(I$23),MONTH(I$23)+I$12,1),I$11/I$12,0),0))+(IF($B75&gt;=I$23,IF($B75&lt;DATE(YEAR(I$23),MONTH(I$23)+I$9,1),I$8/I$9,0),0))</f>
        <v>178.082825951851</v>
      </c>
      <c r="AC75" s="99" t="n">
        <f aca="false">(IF($B75&gt;=J$23,IF($B75&lt;DATE(YEAR(J$23),MONTH(J$23)+J$12,1),J$11/J$12,0),0))+(IF($B75&gt;=J$23,IF($B75&lt;DATE(YEAR(J$23),MONTH(J$23)+J$9,1),J$8/J$9,0),0))</f>
        <v>0</v>
      </c>
      <c r="AE75" s="98" t="n">
        <f aca="false">(IF($B75&gt;=F$23,IF($B75&lt;DATE(YEAR(F$23),MONTH(F$23)+F$15,1),(F$14/F$15),0),0))+(IF($B75&gt;=F$23,IF($B75&lt;DATE(YEAR(F$23),MONTH(F$23)+F$18,1),(F$17/F$18),0),0))</f>
        <v>0</v>
      </c>
      <c r="AF75" s="98" t="n">
        <f aca="false">(IF($B75&gt;=G$23,IF($B75&lt;DATE(YEAR(G$23),MONTH(G$23)+G$15,1),(G$14/G$15),0),0))+(IF($B75&gt;=G$23,IF($B75&lt;DATE(YEAR(G$23),MONTH(G$23)+G$18,1),(G$17/G$18),0),0))</f>
        <v>47.2219752081853</v>
      </c>
      <c r="AG75" s="98" t="n">
        <f aca="false">(IF($B75&gt;=H$23,IF($B75&lt;DATE(YEAR(H$23),MONTH(H$23)+H$15,1),(H$14/H$15),0),0))+(IF($B75&gt;=H$23,IF($B75&lt;DATE(YEAR(H$23),MONTH(H$23)+H$18,1),(H$17/H$18),0),0))</f>
        <v>59.0274690102316</v>
      </c>
      <c r="AH75" s="98" t="n">
        <f aca="false">(IF($B75&gt;=I$23,IF($B75&lt;DATE(YEAR(I$23),MONTH(I$23)+I$15,1),(I$14/I$15),0),0))+(IF($B75&gt;=I$23,IF($B75&lt;DATE(YEAR(I$23),MONTH(I$23)+I$18,1),(I$17/I$18),0),0))</f>
        <v>2006.42999433984</v>
      </c>
      <c r="AI75" s="99" t="n">
        <f aca="false">(IF($B75&gt;=J$23,IF($B75&lt;DATE(YEAR(J$23),MONTH(J$23)+J$15,1),(J$14/J$15),0),0))+(IF($B75&gt;=J$23,IF($B75&lt;DATE(YEAR(J$23),MONTH(J$23)+J$18,1),(J$17/J$18),0),0))</f>
        <v>0</v>
      </c>
    </row>
    <row r="76" customFormat="false" ht="12.75" hidden="true" customHeight="false" outlineLevel="1" collapsed="false">
      <c r="B76" s="92" t="n">
        <f aca="false">EDATE(B75,1)</f>
        <v>38231</v>
      </c>
      <c r="C76" s="93" t="n">
        <f aca="false">1/(1+$C$5/2)^(2*($B76-$C$4)/365)</f>
        <v>0.743023201325449</v>
      </c>
      <c r="D76" s="93" t="n">
        <f aca="false">1/(1+$C$6/2)^(2*($B76-$C$4)/365)</f>
        <v>0.624612853279423</v>
      </c>
      <c r="E76" s="94" t="n">
        <f aca="false">+C76-D76</f>
        <v>0.118410348046026</v>
      </c>
      <c r="F76" s="94" t="e">
        <f aca="false">SUM(L76:P76,R76:V76)</f>
        <v>#NAME?</v>
      </c>
      <c r="G76" s="95" t="e">
        <f aca="false">+E76*SUM(F65:F76)/12</f>
        <v>#NAME?</v>
      </c>
      <c r="L76" s="96" t="e">
        <f aca="false">EURO(Y76,Y76,0,0,F$22,$B76+25-F$23,1,0)</f>
        <v>#NAME?</v>
      </c>
      <c r="M76" s="96" t="e">
        <f aca="false">EURO(Z76,Z76,0,0,G$22,$B76+25-G$23,1,0)</f>
        <v>#NAME?</v>
      </c>
      <c r="N76" s="96" t="e">
        <f aca="false">EURO(AA76,AA76,0,0,H$22,$B76+25-H$23,1,0)</f>
        <v>#NAME?</v>
      </c>
      <c r="O76" s="96" t="e">
        <f aca="false">EURO(AB76,AB76,0,0,I$22,$B76+25-I$23,1,0)</f>
        <v>#NAME?</v>
      </c>
      <c r="P76" s="96" t="e">
        <f aca="false">EURO(AC76,AC76,0,0,J$22,$B76+25-J$23,1,0)</f>
        <v>#NAME?</v>
      </c>
      <c r="Q76" s="96"/>
      <c r="R76" s="96" t="e">
        <f aca="false">EURO(AE76,AE76,0,0,F$22,$B76+25-F$23,1,0)</f>
        <v>#NAME?</v>
      </c>
      <c r="S76" s="96" t="e">
        <f aca="false">EURO(AF76,AF76,0,0,G$22,$B76+25-G$23,1,0)</f>
        <v>#NAME?</v>
      </c>
      <c r="T76" s="96" t="e">
        <f aca="false">EURO(AG76,AG76,0,0,H$22,$B76+25-H$23,1,0)</f>
        <v>#NAME?</v>
      </c>
      <c r="U76" s="96" t="e">
        <f aca="false">EURO(AH76,AH76,0,0,I$22,$B76+25-I$23,1,0)</f>
        <v>#NAME?</v>
      </c>
      <c r="V76" s="96" t="e">
        <f aca="false">EURO(AI76,AI76,0,0,J$22,$B76+25-J$23,1,0)</f>
        <v>#NAME?</v>
      </c>
      <c r="W76" s="96"/>
      <c r="X76" s="97"/>
      <c r="Y76" s="98" t="n">
        <f aca="false">(IF($B76&gt;=F$23,IF($B76&lt;DATE(YEAR(F$23),MONTH(F$23)+F$12,1),F$11/F$12,0),0))+(IF($B76&gt;=F$23,IF($B76&lt;DATE(YEAR(F$23),MONTH(F$23)+F$9,1),F$8/F$9,0),0))</f>
        <v>0</v>
      </c>
      <c r="Z76" s="98" t="n">
        <f aca="false">(IF($B76&gt;=G$23,IF($B76&lt;DATE(YEAR(G$23),MONTH(G$23)+G$12,1),G$11/G$12,0),0))+(IF($B76&gt;=G$23,IF($B76&lt;DATE(YEAR(G$23),MONTH(G$23)+G$9,1),G$8/G$9,0),0))</f>
        <v>0</v>
      </c>
      <c r="AA76" s="98" t="n">
        <f aca="false">(IF($B76&gt;=H$23,IF($B76&lt;DATE(YEAR(H$23),MONTH(H$23)+H$12,1),H$11/H$12,0),0))+(IF($B76&gt;=H$23,IF($B76&lt;DATE(YEAR(H$23),MONTH(H$23)+H$9,1),H$8/H$9,0),0))</f>
        <v>0</v>
      </c>
      <c r="AB76" s="98" t="n">
        <f aca="false">(IF($B76&gt;=I$23,IF($B76&lt;DATE(YEAR(I$23),MONTH(I$23)+I$12,1),I$11/I$12,0),0))+(IF($B76&gt;=I$23,IF($B76&lt;DATE(YEAR(I$23),MONTH(I$23)+I$9,1),I$8/I$9,0),0))</f>
        <v>178.082825951851</v>
      </c>
      <c r="AC76" s="99" t="n">
        <f aca="false">(IF($B76&gt;=J$23,IF($B76&lt;DATE(YEAR(J$23),MONTH(J$23)+J$12,1),J$11/J$12,0),0))+(IF($B76&gt;=J$23,IF($B76&lt;DATE(YEAR(J$23),MONTH(J$23)+J$9,1),J$8/J$9,0),0))</f>
        <v>0</v>
      </c>
      <c r="AE76" s="98" t="n">
        <f aca="false">(IF($B76&gt;=F$23,IF($B76&lt;DATE(YEAR(F$23),MONTH(F$23)+F$15,1),(F$14/F$15),0),0))+(IF($B76&gt;=F$23,IF($B76&lt;DATE(YEAR(F$23),MONTH(F$23)+F$18,1),(F$17/F$18),0),0))</f>
        <v>0</v>
      </c>
      <c r="AF76" s="98" t="n">
        <f aca="false">(IF($B76&gt;=G$23,IF($B76&lt;DATE(YEAR(G$23),MONTH(G$23)+G$15,1),(G$14/G$15),0),0))+(IF($B76&gt;=G$23,IF($B76&lt;DATE(YEAR(G$23),MONTH(G$23)+G$18,1),(G$17/G$18),0),0))</f>
        <v>47.2219752081853</v>
      </c>
      <c r="AG76" s="98" t="n">
        <f aca="false">(IF($B76&gt;=H$23,IF($B76&lt;DATE(YEAR(H$23),MONTH(H$23)+H$15,1),(H$14/H$15),0),0))+(IF($B76&gt;=H$23,IF($B76&lt;DATE(YEAR(H$23),MONTH(H$23)+H$18,1),(H$17/H$18),0),0))</f>
        <v>59.0274690102316</v>
      </c>
      <c r="AH76" s="98" t="n">
        <f aca="false">(IF($B76&gt;=I$23,IF($B76&lt;DATE(YEAR(I$23),MONTH(I$23)+I$15,1),(I$14/I$15),0),0))+(IF($B76&gt;=I$23,IF($B76&lt;DATE(YEAR(I$23),MONTH(I$23)+I$18,1),(I$17/I$18),0),0))</f>
        <v>2006.42999433984</v>
      </c>
      <c r="AI76" s="99" t="n">
        <f aca="false">(IF($B76&gt;=J$23,IF($B76&lt;DATE(YEAR(J$23),MONTH(J$23)+J$15,1),(J$14/J$15),0),0))+(IF($B76&gt;=J$23,IF($B76&lt;DATE(YEAR(J$23),MONTH(J$23)+J$18,1),(J$17/J$18),0),0))</f>
        <v>0</v>
      </c>
    </row>
    <row r="77" customFormat="false" ht="12.75" hidden="true" customHeight="false" outlineLevel="1" collapsed="false">
      <c r="B77" s="92" t="n">
        <f aca="false">EDATE(B76,1)</f>
        <v>38261</v>
      </c>
      <c r="C77" s="93" t="n">
        <f aca="false">1/(1+$C$5/2)^(2*($B77-$C$4)/365)</f>
        <v>0.738505192457332</v>
      </c>
      <c r="D77" s="93" t="n">
        <f aca="false">1/(1+$C$6/2)^(2*($B77-$C$4)/365)</f>
        <v>0.618605840178149</v>
      </c>
      <c r="E77" s="94" t="n">
        <f aca="false">+C77-D77</f>
        <v>0.119899352279183</v>
      </c>
      <c r="F77" s="94" t="e">
        <f aca="false">SUM(L77:P77,R77:V77)</f>
        <v>#NAME?</v>
      </c>
      <c r="G77" s="95" t="e">
        <f aca="false">+E77*SUM(F66:F77)/12</f>
        <v>#NAME?</v>
      </c>
      <c r="L77" s="96" t="e">
        <f aca="false">EURO(Y77,Y77,0,0,F$22,$B77+25-F$23,1,0)</f>
        <v>#NAME?</v>
      </c>
      <c r="M77" s="96" t="e">
        <f aca="false">EURO(Z77,Z77,0,0,G$22,$B77+25-G$23,1,0)</f>
        <v>#NAME?</v>
      </c>
      <c r="N77" s="96" t="e">
        <f aca="false">EURO(AA77,AA77,0,0,H$22,$B77+25-H$23,1,0)</f>
        <v>#NAME?</v>
      </c>
      <c r="O77" s="96" t="e">
        <f aca="false">EURO(AB77,AB77,0,0,I$22,$B77+25-I$23,1,0)</f>
        <v>#NAME?</v>
      </c>
      <c r="P77" s="96" t="e">
        <f aca="false">EURO(AC77,AC77,0,0,J$22,$B77+25-J$23,1,0)</f>
        <v>#NAME?</v>
      </c>
      <c r="Q77" s="96"/>
      <c r="R77" s="96" t="e">
        <f aca="false">EURO(AE77,AE77,0,0,F$22,$B77+25-F$23,1,0)</f>
        <v>#NAME?</v>
      </c>
      <c r="S77" s="96" t="e">
        <f aca="false">EURO(AF77,AF77,0,0,G$22,$B77+25-G$23,1,0)</f>
        <v>#NAME?</v>
      </c>
      <c r="T77" s="96" t="e">
        <f aca="false">EURO(AG77,AG77,0,0,H$22,$B77+25-H$23,1,0)</f>
        <v>#NAME?</v>
      </c>
      <c r="U77" s="96" t="e">
        <f aca="false">EURO(AH77,AH77,0,0,I$22,$B77+25-I$23,1,0)</f>
        <v>#NAME?</v>
      </c>
      <c r="V77" s="96" t="e">
        <f aca="false">EURO(AI77,AI77,0,0,J$22,$B77+25-J$23,1,0)</f>
        <v>#NAME?</v>
      </c>
      <c r="W77" s="96"/>
      <c r="X77" s="97"/>
      <c r="Y77" s="98" t="n">
        <f aca="false">(IF($B77&gt;=F$23,IF($B77&lt;DATE(YEAR(F$23),MONTH(F$23)+F$12,1),F$11/F$12,0),0))+(IF($B77&gt;=F$23,IF($B77&lt;DATE(YEAR(F$23),MONTH(F$23)+F$9,1),F$8/F$9,0),0))</f>
        <v>0</v>
      </c>
      <c r="Z77" s="98" t="n">
        <f aca="false">(IF($B77&gt;=G$23,IF($B77&lt;DATE(YEAR(G$23),MONTH(G$23)+G$12,1),G$11/G$12,0),0))+(IF($B77&gt;=G$23,IF($B77&lt;DATE(YEAR(G$23),MONTH(G$23)+G$9,1),G$8/G$9,0),0))</f>
        <v>0</v>
      </c>
      <c r="AA77" s="98" t="n">
        <f aca="false">(IF($B77&gt;=H$23,IF($B77&lt;DATE(YEAR(H$23),MONTH(H$23)+H$12,1),H$11/H$12,0),0))+(IF($B77&gt;=H$23,IF($B77&lt;DATE(YEAR(H$23),MONTH(H$23)+H$9,1),H$8/H$9,0),0))</f>
        <v>0</v>
      </c>
      <c r="AB77" s="98" t="n">
        <f aca="false">(IF($B77&gt;=I$23,IF($B77&lt;DATE(YEAR(I$23),MONTH(I$23)+I$12,1),I$11/I$12,0),0))+(IF($B77&gt;=I$23,IF($B77&lt;DATE(YEAR(I$23),MONTH(I$23)+I$9,1),I$8/I$9,0),0))</f>
        <v>178.082825951851</v>
      </c>
      <c r="AC77" s="99" t="n">
        <f aca="false">(IF($B77&gt;=J$23,IF($B77&lt;DATE(YEAR(J$23),MONTH(J$23)+J$12,1),J$11/J$12,0),0))+(IF($B77&gt;=J$23,IF($B77&lt;DATE(YEAR(J$23),MONTH(J$23)+J$9,1),J$8/J$9,0),0))</f>
        <v>0</v>
      </c>
      <c r="AE77" s="98" t="n">
        <f aca="false">(IF($B77&gt;=F$23,IF($B77&lt;DATE(YEAR(F$23),MONTH(F$23)+F$15,1),(F$14/F$15),0),0))+(IF($B77&gt;=F$23,IF($B77&lt;DATE(YEAR(F$23),MONTH(F$23)+F$18,1),(F$17/F$18),0),0))</f>
        <v>0</v>
      </c>
      <c r="AF77" s="98" t="n">
        <f aca="false">(IF($B77&gt;=G$23,IF($B77&lt;DATE(YEAR(G$23),MONTH(G$23)+G$15,1),(G$14/G$15),0),0))+(IF($B77&gt;=G$23,IF($B77&lt;DATE(YEAR(G$23),MONTH(G$23)+G$18,1),(G$17/G$18),0),0))</f>
        <v>47.2219752081853</v>
      </c>
      <c r="AG77" s="98" t="n">
        <f aca="false">(IF($B77&gt;=H$23,IF($B77&lt;DATE(YEAR(H$23),MONTH(H$23)+H$15,1),(H$14/H$15),0),0))+(IF($B77&gt;=H$23,IF($B77&lt;DATE(YEAR(H$23),MONTH(H$23)+H$18,1),(H$17/H$18),0),0))</f>
        <v>59.0274690102316</v>
      </c>
      <c r="AH77" s="98" t="n">
        <f aca="false">(IF($B77&gt;=I$23,IF($B77&lt;DATE(YEAR(I$23),MONTH(I$23)+I$15,1),(I$14/I$15),0),0))+(IF($B77&gt;=I$23,IF($B77&lt;DATE(YEAR(I$23),MONTH(I$23)+I$18,1),(I$17/I$18),0),0))</f>
        <v>2006.42999433984</v>
      </c>
      <c r="AI77" s="99" t="n">
        <f aca="false">(IF($B77&gt;=J$23,IF($B77&lt;DATE(YEAR(J$23),MONTH(J$23)+J$15,1),(J$14/J$15),0),0))+(IF($B77&gt;=J$23,IF($B77&lt;DATE(YEAR(J$23),MONTH(J$23)+J$18,1),(J$17/J$18),0),0))</f>
        <v>0</v>
      </c>
    </row>
    <row r="78" customFormat="false" ht="12.75" hidden="true" customHeight="false" outlineLevel="1" collapsed="false">
      <c r="B78" s="92" t="n">
        <f aca="false">EDATE(B77,1)</f>
        <v>38292</v>
      </c>
      <c r="C78" s="93" t="n">
        <f aca="false">1/(1+$C$5/2)^(2*($B78-$C$4)/365)</f>
        <v>0.733865442303086</v>
      </c>
      <c r="D78" s="93" t="n">
        <f aca="false">1/(1+$C$6/2)^(2*($B78-$C$4)/365)</f>
        <v>0.612459277942197</v>
      </c>
      <c r="E78" s="94" t="n">
        <f aca="false">+C78-D78</f>
        <v>0.121406164360888</v>
      </c>
      <c r="F78" s="94" t="e">
        <f aca="false">SUM(L78:P78,R78:V78)</f>
        <v>#NAME?</v>
      </c>
      <c r="G78" s="95" t="e">
        <f aca="false">+E78*SUM(F67:F78)/12</f>
        <v>#NAME?</v>
      </c>
      <c r="L78" s="96" t="e">
        <f aca="false">EURO(Y78,Y78,0,0,F$22,$B78+25-F$23,1,0)</f>
        <v>#NAME?</v>
      </c>
      <c r="M78" s="96" t="e">
        <f aca="false">EURO(Z78,Z78,0,0,G$22,$B78+25-G$23,1,0)</f>
        <v>#NAME?</v>
      </c>
      <c r="N78" s="96" t="e">
        <f aca="false">EURO(AA78,AA78,0,0,H$22,$B78+25-H$23,1,0)</f>
        <v>#NAME?</v>
      </c>
      <c r="O78" s="96" t="e">
        <f aca="false">EURO(AB78,AB78,0,0,I$22,$B78+25-I$23,1,0)</f>
        <v>#NAME?</v>
      </c>
      <c r="P78" s="96" t="e">
        <f aca="false">EURO(AC78,AC78,0,0,J$22,$B78+25-J$23,1,0)</f>
        <v>#NAME?</v>
      </c>
      <c r="Q78" s="96"/>
      <c r="R78" s="96" t="e">
        <f aca="false">EURO(AE78,AE78,0,0,F$22,$B78+25-F$23,1,0)</f>
        <v>#NAME?</v>
      </c>
      <c r="S78" s="96" t="e">
        <f aca="false">EURO(AF78,AF78,0,0,G$22,$B78+25-G$23,1,0)</f>
        <v>#NAME?</v>
      </c>
      <c r="T78" s="96" t="e">
        <f aca="false">EURO(AG78,AG78,0,0,H$22,$B78+25-H$23,1,0)</f>
        <v>#NAME?</v>
      </c>
      <c r="U78" s="96" t="e">
        <f aca="false">EURO(AH78,AH78,0,0,I$22,$B78+25-I$23,1,0)</f>
        <v>#NAME?</v>
      </c>
      <c r="V78" s="96" t="e">
        <f aca="false">EURO(AI78,AI78,0,0,J$22,$B78+25-J$23,1,0)</f>
        <v>#NAME?</v>
      </c>
      <c r="W78" s="96"/>
      <c r="X78" s="97"/>
      <c r="Y78" s="98" t="n">
        <f aca="false">(IF($B78&gt;=F$23,IF($B78&lt;DATE(YEAR(F$23),MONTH(F$23)+F$12,1),F$11/F$12,0),0))+(IF($B78&gt;=F$23,IF($B78&lt;DATE(YEAR(F$23),MONTH(F$23)+F$9,1),F$8/F$9,0),0))</f>
        <v>0</v>
      </c>
      <c r="Z78" s="98" t="n">
        <f aca="false">(IF($B78&gt;=G$23,IF($B78&lt;DATE(YEAR(G$23),MONTH(G$23)+G$12,1),G$11/G$12,0),0))+(IF($B78&gt;=G$23,IF($B78&lt;DATE(YEAR(G$23),MONTH(G$23)+G$9,1),G$8/G$9,0),0))</f>
        <v>0</v>
      </c>
      <c r="AA78" s="98" t="n">
        <f aca="false">(IF($B78&gt;=H$23,IF($B78&lt;DATE(YEAR(H$23),MONTH(H$23)+H$12,1),H$11/H$12,0),0))+(IF($B78&gt;=H$23,IF($B78&lt;DATE(YEAR(H$23),MONTH(H$23)+H$9,1),H$8/H$9,0),0))</f>
        <v>0</v>
      </c>
      <c r="AB78" s="98" t="n">
        <f aca="false">(IF($B78&gt;=I$23,IF($B78&lt;DATE(YEAR(I$23),MONTH(I$23)+I$12,1),I$11/I$12,0),0))+(IF($B78&gt;=I$23,IF($B78&lt;DATE(YEAR(I$23),MONTH(I$23)+I$9,1),I$8/I$9,0),0))</f>
        <v>178.082825951851</v>
      </c>
      <c r="AC78" s="99" t="n">
        <f aca="false">(IF($B78&gt;=J$23,IF($B78&lt;DATE(YEAR(J$23),MONTH(J$23)+J$12,1),J$11/J$12,0),0))+(IF($B78&gt;=J$23,IF($B78&lt;DATE(YEAR(J$23),MONTH(J$23)+J$9,1),J$8/J$9,0),0))</f>
        <v>0</v>
      </c>
      <c r="AE78" s="98" t="n">
        <f aca="false">(IF($B78&gt;=F$23,IF($B78&lt;DATE(YEAR(F$23),MONTH(F$23)+F$15,1),(F$14/F$15),0),0))+(IF($B78&gt;=F$23,IF($B78&lt;DATE(YEAR(F$23),MONTH(F$23)+F$18,1),(F$17/F$18),0),0))</f>
        <v>0</v>
      </c>
      <c r="AF78" s="98" t="n">
        <f aca="false">(IF($B78&gt;=G$23,IF($B78&lt;DATE(YEAR(G$23),MONTH(G$23)+G$15,1),(G$14/G$15),0),0))+(IF($B78&gt;=G$23,IF($B78&lt;DATE(YEAR(G$23),MONTH(G$23)+G$18,1),(G$17/G$18),0),0))</f>
        <v>47.2219752081853</v>
      </c>
      <c r="AG78" s="98" t="n">
        <f aca="false">(IF($B78&gt;=H$23,IF($B78&lt;DATE(YEAR(H$23),MONTH(H$23)+H$15,1),(H$14/H$15),0),0))+(IF($B78&gt;=H$23,IF($B78&lt;DATE(YEAR(H$23),MONTH(H$23)+H$18,1),(H$17/H$18),0),0))</f>
        <v>59.0274690102316</v>
      </c>
      <c r="AH78" s="98" t="n">
        <f aca="false">(IF($B78&gt;=I$23,IF($B78&lt;DATE(YEAR(I$23),MONTH(I$23)+I$15,1),(I$14/I$15),0),0))+(IF($B78&gt;=I$23,IF($B78&lt;DATE(YEAR(I$23),MONTH(I$23)+I$18,1),(I$17/I$18),0),0))</f>
        <v>2006.42999433984</v>
      </c>
      <c r="AI78" s="99" t="n">
        <f aca="false">(IF($B78&gt;=J$23,IF($B78&lt;DATE(YEAR(J$23),MONTH(J$23)+J$15,1),(J$14/J$15),0),0))+(IF($B78&gt;=J$23,IF($B78&lt;DATE(YEAR(J$23),MONTH(J$23)+J$18,1),(J$17/J$18),0),0))</f>
        <v>0</v>
      </c>
    </row>
    <row r="79" customFormat="false" ht="12.75" hidden="true" customHeight="false" outlineLevel="1" collapsed="false">
      <c r="B79" s="92" t="n">
        <f aca="false">EDATE(B78,1)</f>
        <v>38322</v>
      </c>
      <c r="C79" s="93" t="n">
        <f aca="false">1/(1+$C$5/2)^(2*($B79-$C$4)/365)</f>
        <v>0.729403117882509</v>
      </c>
      <c r="D79" s="93" t="n">
        <f aca="false">1/(1+$C$6/2)^(2*($B79-$C$4)/365)</f>
        <v>0.606569147940423</v>
      </c>
      <c r="E79" s="94" t="n">
        <f aca="false">+C79-D79</f>
        <v>0.122833969942086</v>
      </c>
      <c r="F79" s="94" t="e">
        <f aca="false">SUM(L79:P79,R79:V79)</f>
        <v>#NAME?</v>
      </c>
      <c r="G79" s="95" t="e">
        <f aca="false">+E79*SUM(F68:F79)/12</f>
        <v>#NAME?</v>
      </c>
      <c r="L79" s="96" t="e">
        <f aca="false">EURO(Y79,Y79,0,0,F$22,$B79+25-F$23,1,0)</f>
        <v>#NAME?</v>
      </c>
      <c r="M79" s="96" t="e">
        <f aca="false">EURO(Z79,Z79,0,0,G$22,$B79+25-G$23,1,0)</f>
        <v>#NAME?</v>
      </c>
      <c r="N79" s="96" t="e">
        <f aca="false">EURO(AA79,AA79,0,0,H$22,$B79+25-H$23,1,0)</f>
        <v>#NAME?</v>
      </c>
      <c r="O79" s="96" t="e">
        <f aca="false">EURO(AB79,AB79,0,0,I$22,$B79+25-I$23,1,0)</f>
        <v>#NAME?</v>
      </c>
      <c r="P79" s="96" t="e">
        <f aca="false">EURO(AC79,AC79,0,0,J$22,$B79+25-J$23,1,0)</f>
        <v>#NAME?</v>
      </c>
      <c r="Q79" s="96"/>
      <c r="R79" s="96" t="e">
        <f aca="false">EURO(AE79,AE79,0,0,F$22,$B79+25-F$23,1,0)</f>
        <v>#NAME?</v>
      </c>
      <c r="S79" s="96" t="e">
        <f aca="false">EURO(AF79,AF79,0,0,G$22,$B79+25-G$23,1,0)</f>
        <v>#NAME?</v>
      </c>
      <c r="T79" s="96" t="e">
        <f aca="false">EURO(AG79,AG79,0,0,H$22,$B79+25-H$23,1,0)</f>
        <v>#NAME?</v>
      </c>
      <c r="U79" s="96" t="e">
        <f aca="false">EURO(AH79,AH79,0,0,I$22,$B79+25-I$23,1,0)</f>
        <v>#NAME?</v>
      </c>
      <c r="V79" s="96" t="e">
        <f aca="false">EURO(AI79,AI79,0,0,J$22,$B79+25-J$23,1,0)</f>
        <v>#NAME?</v>
      </c>
      <c r="W79" s="96"/>
      <c r="X79" s="97"/>
      <c r="Y79" s="98" t="n">
        <f aca="false">(IF($B79&gt;=F$23,IF($B79&lt;DATE(YEAR(F$23),MONTH(F$23)+F$12,1),F$11/F$12,0),0))+(IF($B79&gt;=F$23,IF($B79&lt;DATE(YEAR(F$23),MONTH(F$23)+F$9,1),F$8/F$9,0),0))</f>
        <v>0</v>
      </c>
      <c r="Z79" s="98" t="n">
        <f aca="false">(IF($B79&gt;=G$23,IF($B79&lt;DATE(YEAR(G$23),MONTH(G$23)+G$12,1),G$11/G$12,0),0))+(IF($B79&gt;=G$23,IF($B79&lt;DATE(YEAR(G$23),MONTH(G$23)+G$9,1),G$8/G$9,0),0))</f>
        <v>0</v>
      </c>
      <c r="AA79" s="98" t="n">
        <f aca="false">(IF($B79&gt;=H$23,IF($B79&lt;DATE(YEAR(H$23),MONTH(H$23)+H$12,1),H$11/H$12,0),0))+(IF($B79&gt;=H$23,IF($B79&lt;DATE(YEAR(H$23),MONTH(H$23)+H$9,1),H$8/H$9,0),0))</f>
        <v>0</v>
      </c>
      <c r="AB79" s="98" t="n">
        <f aca="false">(IF($B79&gt;=I$23,IF($B79&lt;DATE(YEAR(I$23),MONTH(I$23)+I$12,1),I$11/I$12,0),0))+(IF($B79&gt;=I$23,IF($B79&lt;DATE(YEAR(I$23),MONTH(I$23)+I$9,1),I$8/I$9,0),0))</f>
        <v>178.082825951851</v>
      </c>
      <c r="AC79" s="99" t="n">
        <f aca="false">(IF($B79&gt;=J$23,IF($B79&lt;DATE(YEAR(J$23),MONTH(J$23)+J$12,1),J$11/J$12,0),0))+(IF($B79&gt;=J$23,IF($B79&lt;DATE(YEAR(J$23),MONTH(J$23)+J$9,1),J$8/J$9,0),0))</f>
        <v>0</v>
      </c>
      <c r="AE79" s="98" t="n">
        <f aca="false">(IF($B79&gt;=F$23,IF($B79&lt;DATE(YEAR(F$23),MONTH(F$23)+F$15,1),(F$14/F$15),0),0))+(IF($B79&gt;=F$23,IF($B79&lt;DATE(YEAR(F$23),MONTH(F$23)+F$18,1),(F$17/F$18),0),0))</f>
        <v>0</v>
      </c>
      <c r="AF79" s="98" t="n">
        <f aca="false">(IF($B79&gt;=G$23,IF($B79&lt;DATE(YEAR(G$23),MONTH(G$23)+G$15,1),(G$14/G$15),0),0))+(IF($B79&gt;=G$23,IF($B79&lt;DATE(YEAR(G$23),MONTH(G$23)+G$18,1),(G$17/G$18),0),0))</f>
        <v>47.2219752081853</v>
      </c>
      <c r="AG79" s="98" t="n">
        <f aca="false">(IF($B79&gt;=H$23,IF($B79&lt;DATE(YEAR(H$23),MONTH(H$23)+H$15,1),(H$14/H$15),0),0))+(IF($B79&gt;=H$23,IF($B79&lt;DATE(YEAR(H$23),MONTH(H$23)+H$18,1),(H$17/H$18),0),0))</f>
        <v>59.0274690102316</v>
      </c>
      <c r="AH79" s="98" t="n">
        <f aca="false">(IF($B79&gt;=I$23,IF($B79&lt;DATE(YEAR(I$23),MONTH(I$23)+I$15,1),(I$14/I$15),0),0))+(IF($B79&gt;=I$23,IF($B79&lt;DATE(YEAR(I$23),MONTH(I$23)+I$18,1),(I$17/I$18),0),0))</f>
        <v>2006.42999433984</v>
      </c>
      <c r="AI79" s="99" t="n">
        <f aca="false">(IF($B79&gt;=J$23,IF($B79&lt;DATE(YEAR(J$23),MONTH(J$23)+J$15,1),(J$14/J$15),0),0))+(IF($B79&gt;=J$23,IF($B79&lt;DATE(YEAR(J$23),MONTH(J$23)+J$18,1),(J$17/J$18),0),0))</f>
        <v>0</v>
      </c>
    </row>
    <row r="80" customFormat="false" ht="12.75" hidden="true" customHeight="false" outlineLevel="1" collapsed="false">
      <c r="B80" s="92" t="n">
        <f aca="false">EDATE(B79,1)</f>
        <v>38353</v>
      </c>
      <c r="C80" s="93" t="n">
        <f aca="false">1/(1+$C$5/2)^(2*($B80-$C$4)/365)</f>
        <v>0.724820552636837</v>
      </c>
      <c r="D80" s="93" t="n">
        <f aca="false">1/(1+$C$6/2)^(2*($B80-$C$4)/365)</f>
        <v>0.600542184119404</v>
      </c>
      <c r="E80" s="94" t="n">
        <f aca="false">+C80-D80</f>
        <v>0.124278368517432</v>
      </c>
      <c r="F80" s="94" t="e">
        <f aca="false">SUM(L80:P80,R80:V80)</f>
        <v>#NAME?</v>
      </c>
      <c r="G80" s="95" t="e">
        <f aca="false">+E80*SUM(F69:F80)/12</f>
        <v>#NAME?</v>
      </c>
      <c r="L80" s="96" t="e">
        <f aca="false">EURO(Y80,Y80,0,0,F$22,$B80+25-F$23,1,0)</f>
        <v>#NAME?</v>
      </c>
      <c r="M80" s="96" t="e">
        <f aca="false">EURO(Z80,Z80,0,0,G$22,$B80+25-G$23,1,0)</f>
        <v>#NAME?</v>
      </c>
      <c r="N80" s="96" t="e">
        <f aca="false">EURO(AA80,AA80,0,0,H$22,$B80+25-H$23,1,0)</f>
        <v>#NAME?</v>
      </c>
      <c r="O80" s="96" t="e">
        <f aca="false">EURO(AB80,AB80,0,0,I$22,$B80+25-I$23,1,0)</f>
        <v>#NAME?</v>
      </c>
      <c r="P80" s="96" t="e">
        <f aca="false">EURO(AC80,AC80,0,0,J$22,$B80+25-J$23,1,0)</f>
        <v>#NAME?</v>
      </c>
      <c r="Q80" s="96"/>
      <c r="R80" s="96" t="e">
        <f aca="false">EURO(AE80,AE80,0,0,F$22,$B80+25-F$23,1,0)</f>
        <v>#NAME?</v>
      </c>
      <c r="S80" s="96" t="e">
        <f aca="false">EURO(AF80,AF80,0,0,G$22,$B80+25-G$23,1,0)</f>
        <v>#NAME?</v>
      </c>
      <c r="T80" s="96" t="e">
        <f aca="false">EURO(AG80,AG80,0,0,H$22,$B80+25-H$23,1,0)</f>
        <v>#NAME?</v>
      </c>
      <c r="U80" s="96" t="e">
        <f aca="false">EURO(AH80,AH80,0,0,I$22,$B80+25-I$23,1,0)</f>
        <v>#NAME?</v>
      </c>
      <c r="V80" s="96" t="e">
        <f aca="false">EURO(AI80,AI80,0,0,J$22,$B80+25-J$23,1,0)</f>
        <v>#NAME?</v>
      </c>
      <c r="W80" s="96"/>
      <c r="X80" s="97"/>
      <c r="Y80" s="98" t="n">
        <f aca="false">(IF($B80&gt;=F$23,IF($B80&lt;DATE(YEAR(F$23),MONTH(F$23)+F$12,1),F$11/F$12,0),0))+(IF($B80&gt;=F$23,IF($B80&lt;DATE(YEAR(F$23),MONTH(F$23)+F$9,1),F$8/F$9,0),0))</f>
        <v>0</v>
      </c>
      <c r="Z80" s="98" t="n">
        <f aca="false">(IF($B80&gt;=G$23,IF($B80&lt;DATE(YEAR(G$23),MONTH(G$23)+G$12,1),G$11/G$12,0),0))+(IF($B80&gt;=G$23,IF($B80&lt;DATE(YEAR(G$23),MONTH(G$23)+G$9,1),G$8/G$9,0),0))</f>
        <v>0</v>
      </c>
      <c r="AA80" s="98" t="n">
        <f aca="false">(IF($B80&gt;=H$23,IF($B80&lt;DATE(YEAR(H$23),MONTH(H$23)+H$12,1),H$11/H$12,0),0))+(IF($B80&gt;=H$23,IF($B80&lt;DATE(YEAR(H$23),MONTH(H$23)+H$9,1),H$8/H$9,0),0))</f>
        <v>0</v>
      </c>
      <c r="AB80" s="98" t="n">
        <f aca="false">(IF($B80&gt;=I$23,IF($B80&lt;DATE(YEAR(I$23),MONTH(I$23)+I$12,1),I$11/I$12,0),0))+(IF($B80&gt;=I$23,IF($B80&lt;DATE(YEAR(I$23),MONTH(I$23)+I$9,1),I$8/I$9,0),0))</f>
        <v>0</v>
      </c>
      <c r="AC80" s="99" t="n">
        <f aca="false">(IF($B80&gt;=J$23,IF($B80&lt;DATE(YEAR(J$23),MONTH(J$23)+J$12,1),J$11/J$12,0),0))+(IF($B80&gt;=J$23,IF($B80&lt;DATE(YEAR(J$23),MONTH(J$23)+J$9,1),J$8/J$9,0),0))</f>
        <v>1815.42569733988</v>
      </c>
      <c r="AE80" s="98" t="n">
        <f aca="false">(IF($B80&gt;=F$23,IF($B80&lt;DATE(YEAR(F$23),MONTH(F$23)+F$15,1),(F$14/F$15),0),0))+(IF($B80&gt;=F$23,IF($B80&lt;DATE(YEAR(F$23),MONTH(F$23)+F$18,1),(F$17/F$18),0),0))</f>
        <v>0</v>
      </c>
      <c r="AF80" s="98" t="n">
        <f aca="false">(IF($B80&gt;=G$23,IF($B80&lt;DATE(YEAR(G$23),MONTH(G$23)+G$15,1),(G$14/G$15),0),0))+(IF($B80&gt;=G$23,IF($B80&lt;DATE(YEAR(G$23),MONTH(G$23)+G$18,1),(G$17/G$18),0),0))</f>
        <v>47.2219752081853</v>
      </c>
      <c r="AG80" s="98" t="n">
        <f aca="false">(IF($B80&gt;=H$23,IF($B80&lt;DATE(YEAR(H$23),MONTH(H$23)+H$15,1),(H$14/H$15),0),0))+(IF($B80&gt;=H$23,IF($B80&lt;DATE(YEAR(H$23),MONTH(H$23)+H$18,1),(H$17/H$18),0),0))</f>
        <v>59.0274690102316</v>
      </c>
      <c r="AH80" s="98" t="n">
        <f aca="false">(IF($B80&gt;=I$23,IF($B80&lt;DATE(YEAR(I$23),MONTH(I$23)+I$15,1),(I$14/I$15),0),0))+(IF($B80&gt;=I$23,IF($B80&lt;DATE(YEAR(I$23),MONTH(I$23)+I$18,1),(I$17/I$18),0),0))</f>
        <v>2006.42999433984</v>
      </c>
      <c r="AI80" s="99" t="n">
        <f aca="false">(IF($B80&gt;=J$23,IF($B80&lt;DATE(YEAR(J$23),MONTH(J$23)+J$15,1),(J$14/J$15),0),0))+(IF($B80&gt;=J$23,IF($B80&lt;DATE(YEAR(J$23),MONTH(J$23)+J$18,1),(J$17/J$18),0),0))</f>
        <v>2765.84128365286</v>
      </c>
    </row>
    <row r="81" customFormat="false" ht="12.75" hidden="true" customHeight="false" outlineLevel="1" collapsed="false">
      <c r="B81" s="92" t="n">
        <f aca="false">EDATE(B80,1)</f>
        <v>38384</v>
      </c>
      <c r="C81" s="93" t="n">
        <f aca="false">1/(1+$C$5/2)^(2*($B81-$C$4)/365)</f>
        <v>0.720266777923747</v>
      </c>
      <c r="D81" s="93" t="n">
        <f aca="false">1/(1+$C$6/2)^(2*($B81-$C$4)/365)</f>
        <v>0.59457510513266</v>
      </c>
      <c r="E81" s="94" t="n">
        <f aca="false">+C81-D81</f>
        <v>0.125691672791087</v>
      </c>
      <c r="F81" s="94" t="e">
        <f aca="false">SUM(L81:P81,R81:V81)</f>
        <v>#NAME?</v>
      </c>
      <c r="G81" s="95" t="e">
        <f aca="false">+E81*SUM(F70:F81)/12</f>
        <v>#NAME?</v>
      </c>
      <c r="L81" s="96" t="e">
        <f aca="false">EURO(Y81,Y81,0,0,F$22,$B81+25-F$23,1,0)</f>
        <v>#NAME?</v>
      </c>
      <c r="M81" s="96" t="e">
        <f aca="false">EURO(Z81,Z81,0,0,G$22,$B81+25-G$23,1,0)</f>
        <v>#NAME?</v>
      </c>
      <c r="N81" s="96" t="e">
        <f aca="false">EURO(AA81,AA81,0,0,H$22,$B81+25-H$23,1,0)</f>
        <v>#NAME?</v>
      </c>
      <c r="O81" s="96" t="e">
        <f aca="false">EURO(AB81,AB81,0,0,I$22,$B81+25-I$23,1,0)</f>
        <v>#NAME?</v>
      </c>
      <c r="P81" s="96" t="e">
        <f aca="false">EURO(AC81,AC81,0,0,J$22,$B81+25-J$23,1,0)</f>
        <v>#NAME?</v>
      </c>
      <c r="Q81" s="96"/>
      <c r="R81" s="96" t="e">
        <f aca="false">EURO(AE81,AE81,0,0,F$22,$B81+25-F$23,1,0)</f>
        <v>#NAME?</v>
      </c>
      <c r="S81" s="96" t="e">
        <f aca="false">EURO(AF81,AF81,0,0,G$22,$B81+25-G$23,1,0)</f>
        <v>#NAME?</v>
      </c>
      <c r="T81" s="96" t="e">
        <f aca="false">EURO(AG81,AG81,0,0,H$22,$B81+25-H$23,1,0)</f>
        <v>#NAME?</v>
      </c>
      <c r="U81" s="96" t="e">
        <f aca="false">EURO(AH81,AH81,0,0,I$22,$B81+25-I$23,1,0)</f>
        <v>#NAME?</v>
      </c>
      <c r="V81" s="96" t="e">
        <f aca="false">EURO(AI81,AI81,0,0,J$22,$B81+25-J$23,1,0)</f>
        <v>#NAME?</v>
      </c>
      <c r="W81" s="96"/>
      <c r="X81" s="97"/>
      <c r="Y81" s="98" t="n">
        <f aca="false">(IF($B81&gt;=F$23,IF($B81&lt;DATE(YEAR(F$23),MONTH(F$23)+F$12,1),F$11/F$12,0),0))+(IF($B81&gt;=F$23,IF($B81&lt;DATE(YEAR(F$23),MONTH(F$23)+F$9,1),F$8/F$9,0),0))</f>
        <v>0</v>
      </c>
      <c r="Z81" s="98" t="n">
        <f aca="false">(IF($B81&gt;=G$23,IF($B81&lt;DATE(YEAR(G$23),MONTH(G$23)+G$12,1),G$11/G$12,0),0))+(IF($B81&gt;=G$23,IF($B81&lt;DATE(YEAR(G$23),MONTH(G$23)+G$9,1),G$8/G$9,0),0))</f>
        <v>0</v>
      </c>
      <c r="AA81" s="98" t="n">
        <f aca="false">(IF($B81&gt;=H$23,IF($B81&lt;DATE(YEAR(H$23),MONTH(H$23)+H$12,1),H$11/H$12,0),0))+(IF($B81&gt;=H$23,IF($B81&lt;DATE(YEAR(H$23),MONTH(H$23)+H$9,1),H$8/H$9,0),0))</f>
        <v>0</v>
      </c>
      <c r="AB81" s="98" t="n">
        <f aca="false">(IF($B81&gt;=I$23,IF($B81&lt;DATE(YEAR(I$23),MONTH(I$23)+I$12,1),I$11/I$12,0),0))+(IF($B81&gt;=I$23,IF($B81&lt;DATE(YEAR(I$23),MONTH(I$23)+I$9,1),I$8/I$9,0),0))</f>
        <v>0</v>
      </c>
      <c r="AC81" s="99" t="n">
        <f aca="false">(IF($B81&gt;=J$23,IF($B81&lt;DATE(YEAR(J$23),MONTH(J$23)+J$12,1),J$11/J$12,0),0))+(IF($B81&gt;=J$23,IF($B81&lt;DATE(YEAR(J$23),MONTH(J$23)+J$9,1),J$8/J$9,0),0))</f>
        <v>1815.42569733988</v>
      </c>
      <c r="AE81" s="98" t="n">
        <f aca="false">(IF($B81&gt;=F$23,IF($B81&lt;DATE(YEAR(F$23),MONTH(F$23)+F$15,1),(F$14/F$15),0),0))+(IF($B81&gt;=F$23,IF($B81&lt;DATE(YEAR(F$23),MONTH(F$23)+F$18,1),(F$17/F$18),0),0))</f>
        <v>0</v>
      </c>
      <c r="AF81" s="98" t="n">
        <f aca="false">(IF($B81&gt;=G$23,IF($B81&lt;DATE(YEAR(G$23),MONTH(G$23)+G$15,1),(G$14/G$15),0),0))+(IF($B81&gt;=G$23,IF($B81&lt;DATE(YEAR(G$23),MONTH(G$23)+G$18,1),(G$17/G$18),0),0))</f>
        <v>47.2219752081853</v>
      </c>
      <c r="AG81" s="98" t="n">
        <f aca="false">(IF($B81&gt;=H$23,IF($B81&lt;DATE(YEAR(H$23),MONTH(H$23)+H$15,1),(H$14/H$15),0),0))+(IF($B81&gt;=H$23,IF($B81&lt;DATE(YEAR(H$23),MONTH(H$23)+H$18,1),(H$17/H$18),0),0))</f>
        <v>59.0274690102316</v>
      </c>
      <c r="AH81" s="98" t="n">
        <f aca="false">(IF($B81&gt;=I$23,IF($B81&lt;DATE(YEAR(I$23),MONTH(I$23)+I$15,1),(I$14/I$15),0),0))+(IF($B81&gt;=I$23,IF($B81&lt;DATE(YEAR(I$23),MONTH(I$23)+I$18,1),(I$17/I$18),0),0))</f>
        <v>2006.42999433984</v>
      </c>
      <c r="AI81" s="99" t="n">
        <f aca="false">(IF($B81&gt;=J$23,IF($B81&lt;DATE(YEAR(J$23),MONTH(J$23)+J$15,1),(J$14/J$15),0),0))+(IF($B81&gt;=J$23,IF($B81&lt;DATE(YEAR(J$23),MONTH(J$23)+J$18,1),(J$17/J$18),0),0))</f>
        <v>2765.84128365286</v>
      </c>
    </row>
    <row r="82" customFormat="false" ht="12.75" hidden="true" customHeight="false" outlineLevel="1" collapsed="false">
      <c r="B82" s="92" t="n">
        <f aca="false">EDATE(B81,1)</f>
        <v>38412</v>
      </c>
      <c r="C82" s="93" t="n">
        <f aca="false">1/(1+$C$5/2)^(2*($B82-$C$4)/365)</f>
        <v>0.716178286685012</v>
      </c>
      <c r="D82" s="93" t="n">
        <f aca="false">1/(1+$C$6/2)^(2*($B82-$C$4)/365)</f>
        <v>0.589236462637359</v>
      </c>
      <c r="E82" s="94" t="n">
        <f aca="false">+C82-D82</f>
        <v>0.126941824047653</v>
      </c>
      <c r="F82" s="94" t="e">
        <f aca="false">SUM(L82:P82,R82:V82)</f>
        <v>#NAME?</v>
      </c>
      <c r="G82" s="95" t="e">
        <f aca="false">+E82*SUM(F71:F82)/12</f>
        <v>#NAME?</v>
      </c>
      <c r="L82" s="96" t="e">
        <f aca="false">EURO(Y82,Y82,0,0,F$22,$B82+25-F$23,1,0)</f>
        <v>#NAME?</v>
      </c>
      <c r="M82" s="96" t="e">
        <f aca="false">EURO(Z82,Z82,0,0,G$22,$B82+25-G$23,1,0)</f>
        <v>#NAME?</v>
      </c>
      <c r="N82" s="96" t="e">
        <f aca="false">EURO(AA82,AA82,0,0,H$22,$B82+25-H$23,1,0)</f>
        <v>#NAME?</v>
      </c>
      <c r="O82" s="96" t="e">
        <f aca="false">EURO(AB82,AB82,0,0,I$22,$B82+25-I$23,1,0)</f>
        <v>#NAME?</v>
      </c>
      <c r="P82" s="96" t="e">
        <f aca="false">EURO(AC82,AC82,0,0,J$22,$B82+25-J$23,1,0)</f>
        <v>#NAME?</v>
      </c>
      <c r="Q82" s="96"/>
      <c r="R82" s="96" t="e">
        <f aca="false">EURO(AE82,AE82,0,0,F$22,$B82+25-F$23,1,0)</f>
        <v>#NAME?</v>
      </c>
      <c r="S82" s="96" t="e">
        <f aca="false">EURO(AF82,AF82,0,0,G$22,$B82+25-G$23,1,0)</f>
        <v>#NAME?</v>
      </c>
      <c r="T82" s="96" t="e">
        <f aca="false">EURO(AG82,AG82,0,0,H$22,$B82+25-H$23,1,0)</f>
        <v>#NAME?</v>
      </c>
      <c r="U82" s="96" t="e">
        <f aca="false">EURO(AH82,AH82,0,0,I$22,$B82+25-I$23,1,0)</f>
        <v>#NAME?</v>
      </c>
      <c r="V82" s="96" t="e">
        <f aca="false">EURO(AI82,AI82,0,0,J$22,$B82+25-J$23,1,0)</f>
        <v>#NAME?</v>
      </c>
      <c r="W82" s="96"/>
      <c r="X82" s="97"/>
      <c r="Y82" s="98" t="n">
        <f aca="false">(IF($B82&gt;=F$23,IF($B82&lt;DATE(YEAR(F$23),MONTH(F$23)+F$12,1),F$11/F$12,0),0))+(IF($B82&gt;=F$23,IF($B82&lt;DATE(YEAR(F$23),MONTH(F$23)+F$9,1),F$8/F$9,0),0))</f>
        <v>0</v>
      </c>
      <c r="Z82" s="98" t="n">
        <f aca="false">(IF($B82&gt;=G$23,IF($B82&lt;DATE(YEAR(G$23),MONTH(G$23)+G$12,1),G$11/G$12,0),0))+(IF($B82&gt;=G$23,IF($B82&lt;DATE(YEAR(G$23),MONTH(G$23)+G$9,1),G$8/G$9,0),0))</f>
        <v>0</v>
      </c>
      <c r="AA82" s="98" t="n">
        <f aca="false">(IF($B82&gt;=H$23,IF($B82&lt;DATE(YEAR(H$23),MONTH(H$23)+H$12,1),H$11/H$12,0),0))+(IF($B82&gt;=H$23,IF($B82&lt;DATE(YEAR(H$23),MONTH(H$23)+H$9,1),H$8/H$9,0),0))</f>
        <v>0</v>
      </c>
      <c r="AB82" s="98" t="n">
        <f aca="false">(IF($B82&gt;=I$23,IF($B82&lt;DATE(YEAR(I$23),MONTH(I$23)+I$12,1),I$11/I$12,0),0))+(IF($B82&gt;=I$23,IF($B82&lt;DATE(YEAR(I$23),MONTH(I$23)+I$9,1),I$8/I$9,0),0))</f>
        <v>0</v>
      </c>
      <c r="AC82" s="99" t="n">
        <f aca="false">(IF($B82&gt;=J$23,IF($B82&lt;DATE(YEAR(J$23),MONTH(J$23)+J$12,1),J$11/J$12,0),0))+(IF($B82&gt;=J$23,IF($B82&lt;DATE(YEAR(J$23),MONTH(J$23)+J$9,1),J$8/J$9,0),0))</f>
        <v>1815.42569733988</v>
      </c>
      <c r="AE82" s="98" t="n">
        <f aca="false">(IF($B82&gt;=F$23,IF($B82&lt;DATE(YEAR(F$23),MONTH(F$23)+F$15,1),(F$14/F$15),0),0))+(IF($B82&gt;=F$23,IF($B82&lt;DATE(YEAR(F$23),MONTH(F$23)+F$18,1),(F$17/F$18),0),0))</f>
        <v>0</v>
      </c>
      <c r="AF82" s="98" t="n">
        <f aca="false">(IF($B82&gt;=G$23,IF($B82&lt;DATE(YEAR(G$23),MONTH(G$23)+G$15,1),(G$14/G$15),0),0))+(IF($B82&gt;=G$23,IF($B82&lt;DATE(YEAR(G$23),MONTH(G$23)+G$18,1),(G$17/G$18),0),0))</f>
        <v>47.2219752081853</v>
      </c>
      <c r="AG82" s="98" t="n">
        <f aca="false">(IF($B82&gt;=H$23,IF($B82&lt;DATE(YEAR(H$23),MONTH(H$23)+H$15,1),(H$14/H$15),0),0))+(IF($B82&gt;=H$23,IF($B82&lt;DATE(YEAR(H$23),MONTH(H$23)+H$18,1),(H$17/H$18),0),0))</f>
        <v>59.0274690102316</v>
      </c>
      <c r="AH82" s="98" t="n">
        <f aca="false">(IF($B82&gt;=I$23,IF($B82&lt;DATE(YEAR(I$23),MONTH(I$23)+I$15,1),(I$14/I$15),0),0))+(IF($B82&gt;=I$23,IF($B82&lt;DATE(YEAR(I$23),MONTH(I$23)+I$18,1),(I$17/I$18),0),0))</f>
        <v>2006.42999433984</v>
      </c>
      <c r="AI82" s="99" t="n">
        <f aca="false">(IF($B82&gt;=J$23,IF($B82&lt;DATE(YEAR(J$23),MONTH(J$23)+J$15,1),(J$14/J$15),0),0))+(IF($B82&gt;=J$23,IF($B82&lt;DATE(YEAR(J$23),MONTH(J$23)+J$18,1),(J$17/J$18),0),0))</f>
        <v>2765.84128365286</v>
      </c>
    </row>
    <row r="83" customFormat="false" ht="12.75" hidden="true" customHeight="false" outlineLevel="1" collapsed="false">
      <c r="B83" s="92" t="n">
        <f aca="false">EDATE(B82,1)</f>
        <v>38443</v>
      </c>
      <c r="C83" s="93" t="n">
        <f aca="false">1/(1+$C$5/2)^(2*($B83-$C$4)/365)</f>
        <v>0.711678808075988</v>
      </c>
      <c r="D83" s="93" t="n">
        <f aca="false">1/(1+$C$6/2)^(2*($B83-$C$4)/365)</f>
        <v>0.583381719028328</v>
      </c>
      <c r="E83" s="94" t="n">
        <f aca="false">+C83-D83</f>
        <v>0.128297089047661</v>
      </c>
      <c r="F83" s="94" t="e">
        <f aca="false">SUM(L83:P83,R83:V83)</f>
        <v>#NAME?</v>
      </c>
      <c r="G83" s="95" t="e">
        <f aca="false">+E83*SUM(F72:F83)/12</f>
        <v>#NAME?</v>
      </c>
      <c r="L83" s="96" t="e">
        <f aca="false">EURO(Y83,Y83,0,0,F$22,$B83+25-F$23,1,0)</f>
        <v>#NAME?</v>
      </c>
      <c r="M83" s="96" t="e">
        <f aca="false">EURO(Z83,Z83,0,0,G$22,$B83+25-G$23,1,0)</f>
        <v>#NAME?</v>
      </c>
      <c r="N83" s="96" t="e">
        <f aca="false">EURO(AA83,AA83,0,0,H$22,$B83+25-H$23,1,0)</f>
        <v>#NAME?</v>
      </c>
      <c r="O83" s="96" t="e">
        <f aca="false">EURO(AB83,AB83,0,0,I$22,$B83+25-I$23,1,0)</f>
        <v>#NAME?</v>
      </c>
      <c r="P83" s="96" t="e">
        <f aca="false">EURO(AC83,AC83,0,0,J$22,$B83+25-J$23,1,0)</f>
        <v>#NAME?</v>
      </c>
      <c r="Q83" s="96"/>
      <c r="R83" s="96" t="e">
        <f aca="false">EURO(AE83,AE83,0,0,F$22,$B83+25-F$23,1,0)</f>
        <v>#NAME?</v>
      </c>
      <c r="S83" s="96" t="e">
        <f aca="false">EURO(AF83,AF83,0,0,G$22,$B83+25-G$23,1,0)</f>
        <v>#NAME?</v>
      </c>
      <c r="T83" s="96" t="e">
        <f aca="false">EURO(AG83,AG83,0,0,H$22,$B83+25-H$23,1,0)</f>
        <v>#NAME?</v>
      </c>
      <c r="U83" s="96" t="e">
        <f aca="false">EURO(AH83,AH83,0,0,I$22,$B83+25-I$23,1,0)</f>
        <v>#NAME?</v>
      </c>
      <c r="V83" s="96" t="e">
        <f aca="false">EURO(AI83,AI83,0,0,J$22,$B83+25-J$23,1,0)</f>
        <v>#NAME?</v>
      </c>
      <c r="W83" s="96"/>
      <c r="X83" s="97"/>
      <c r="Y83" s="98" t="n">
        <f aca="false">(IF($B83&gt;=F$23,IF($B83&lt;DATE(YEAR(F$23),MONTH(F$23)+F$12,1),F$11/F$12,0),0))+(IF($B83&gt;=F$23,IF($B83&lt;DATE(YEAR(F$23),MONTH(F$23)+F$9,1),F$8/F$9,0),0))</f>
        <v>0</v>
      </c>
      <c r="Z83" s="98" t="n">
        <f aca="false">(IF($B83&gt;=G$23,IF($B83&lt;DATE(YEAR(G$23),MONTH(G$23)+G$12,1),G$11/G$12,0),0))+(IF($B83&gt;=G$23,IF($B83&lt;DATE(YEAR(G$23),MONTH(G$23)+G$9,1),G$8/G$9,0),0))</f>
        <v>0</v>
      </c>
      <c r="AA83" s="98" t="n">
        <f aca="false">(IF($B83&gt;=H$23,IF($B83&lt;DATE(YEAR(H$23),MONTH(H$23)+H$12,1),H$11/H$12,0),0))+(IF($B83&gt;=H$23,IF($B83&lt;DATE(YEAR(H$23),MONTH(H$23)+H$9,1),H$8/H$9,0),0))</f>
        <v>0</v>
      </c>
      <c r="AB83" s="98" t="n">
        <f aca="false">(IF($B83&gt;=I$23,IF($B83&lt;DATE(YEAR(I$23),MONTH(I$23)+I$12,1),I$11/I$12,0),0))+(IF($B83&gt;=I$23,IF($B83&lt;DATE(YEAR(I$23),MONTH(I$23)+I$9,1),I$8/I$9,0),0))</f>
        <v>0</v>
      </c>
      <c r="AC83" s="99" t="n">
        <f aca="false">(IF($B83&gt;=J$23,IF($B83&lt;DATE(YEAR(J$23),MONTH(J$23)+J$12,1),J$11/J$12,0),0))+(IF($B83&gt;=J$23,IF($B83&lt;DATE(YEAR(J$23),MONTH(J$23)+J$9,1),J$8/J$9,0),0))</f>
        <v>1815.42569733988</v>
      </c>
      <c r="AE83" s="98" t="n">
        <f aca="false">(IF($B83&gt;=F$23,IF($B83&lt;DATE(YEAR(F$23),MONTH(F$23)+F$15,1),(F$14/F$15),0),0))+(IF($B83&gt;=F$23,IF($B83&lt;DATE(YEAR(F$23),MONTH(F$23)+F$18,1),(F$17/F$18),0),0))</f>
        <v>0</v>
      </c>
      <c r="AF83" s="98" t="n">
        <f aca="false">(IF($B83&gt;=G$23,IF($B83&lt;DATE(YEAR(G$23),MONTH(G$23)+G$15,1),(G$14/G$15),0),0))+(IF($B83&gt;=G$23,IF($B83&lt;DATE(YEAR(G$23),MONTH(G$23)+G$18,1),(G$17/G$18),0),0))</f>
        <v>47.2219752081853</v>
      </c>
      <c r="AG83" s="98" t="n">
        <f aca="false">(IF($B83&gt;=H$23,IF($B83&lt;DATE(YEAR(H$23),MONTH(H$23)+H$15,1),(H$14/H$15),0),0))+(IF($B83&gt;=H$23,IF($B83&lt;DATE(YEAR(H$23),MONTH(H$23)+H$18,1),(H$17/H$18),0),0))</f>
        <v>59.0274690102316</v>
      </c>
      <c r="AH83" s="98" t="n">
        <f aca="false">(IF($B83&gt;=I$23,IF($B83&lt;DATE(YEAR(I$23),MONTH(I$23)+I$15,1),(I$14/I$15),0),0))+(IF($B83&gt;=I$23,IF($B83&lt;DATE(YEAR(I$23),MONTH(I$23)+I$18,1),(I$17/I$18),0),0))</f>
        <v>2006.42999433984</v>
      </c>
      <c r="AI83" s="99" t="n">
        <f aca="false">(IF($B83&gt;=J$23,IF($B83&lt;DATE(YEAR(J$23),MONTH(J$23)+J$15,1),(J$14/J$15),0),0))+(IF($B83&gt;=J$23,IF($B83&lt;DATE(YEAR(J$23),MONTH(J$23)+J$18,1),(J$17/J$18),0),0))</f>
        <v>2765.84128365286</v>
      </c>
    </row>
    <row r="84" customFormat="false" ht="12.75" hidden="true" customHeight="false" outlineLevel="1" collapsed="false">
      <c r="B84" s="92" t="n">
        <f aca="false">EDATE(B83,1)</f>
        <v>38473</v>
      </c>
      <c r="C84" s="93" t="n">
        <f aca="false">1/(1+$C$5/2)^(2*($B84-$C$4)/365)</f>
        <v>0.707351391165719</v>
      </c>
      <c r="D84" s="93" t="n">
        <f aca="false">1/(1+$C$6/2)^(2*($B84-$C$4)/365)</f>
        <v>0.577771233091563</v>
      </c>
      <c r="E84" s="94" t="n">
        <f aca="false">+C84-D84</f>
        <v>0.129580158074156</v>
      </c>
      <c r="F84" s="94" t="e">
        <f aca="false">SUM(L84:P84,R84:V84)</f>
        <v>#NAME?</v>
      </c>
      <c r="G84" s="95" t="e">
        <f aca="false">+E84*SUM(F73:F84)/12</f>
        <v>#NAME?</v>
      </c>
      <c r="L84" s="96" t="e">
        <f aca="false">EURO(Y84,Y84,0,0,F$22,$B84+25-F$23,1,0)</f>
        <v>#NAME?</v>
      </c>
      <c r="M84" s="96" t="e">
        <f aca="false">EURO(Z84,Z84,0,0,G$22,$B84+25-G$23,1,0)</f>
        <v>#NAME?</v>
      </c>
      <c r="N84" s="96" t="e">
        <f aca="false">EURO(AA84,AA84,0,0,H$22,$B84+25-H$23,1,0)</f>
        <v>#NAME?</v>
      </c>
      <c r="O84" s="96" t="e">
        <f aca="false">EURO(AB84,AB84,0,0,I$22,$B84+25-I$23,1,0)</f>
        <v>#NAME?</v>
      </c>
      <c r="P84" s="96" t="e">
        <f aca="false">EURO(AC84,AC84,0,0,J$22,$B84+25-J$23,1,0)</f>
        <v>#NAME?</v>
      </c>
      <c r="Q84" s="96"/>
      <c r="R84" s="96" t="e">
        <f aca="false">EURO(AE84,AE84,0,0,F$22,$B84+25-F$23,1,0)</f>
        <v>#NAME?</v>
      </c>
      <c r="S84" s="96" t="e">
        <f aca="false">EURO(AF84,AF84,0,0,G$22,$B84+25-G$23,1,0)</f>
        <v>#NAME?</v>
      </c>
      <c r="T84" s="96" t="e">
        <f aca="false">EURO(AG84,AG84,0,0,H$22,$B84+25-H$23,1,0)</f>
        <v>#NAME?</v>
      </c>
      <c r="U84" s="96" t="e">
        <f aca="false">EURO(AH84,AH84,0,0,I$22,$B84+25-I$23,1,0)</f>
        <v>#NAME?</v>
      </c>
      <c r="V84" s="96" t="e">
        <f aca="false">EURO(AI84,AI84,0,0,J$22,$B84+25-J$23,1,0)</f>
        <v>#NAME?</v>
      </c>
      <c r="W84" s="96"/>
      <c r="X84" s="97"/>
      <c r="Y84" s="98" t="n">
        <f aca="false">(IF($B84&gt;=F$23,IF($B84&lt;DATE(YEAR(F$23),MONTH(F$23)+F$12,1),F$11/F$12,0),0))+(IF($B84&gt;=F$23,IF($B84&lt;DATE(YEAR(F$23),MONTH(F$23)+F$9,1),F$8/F$9,0),0))</f>
        <v>0</v>
      </c>
      <c r="Z84" s="98" t="n">
        <f aca="false">(IF($B84&gt;=G$23,IF($B84&lt;DATE(YEAR(G$23),MONTH(G$23)+G$12,1),G$11/G$12,0),0))+(IF($B84&gt;=G$23,IF($B84&lt;DATE(YEAR(G$23),MONTH(G$23)+G$9,1),G$8/G$9,0),0))</f>
        <v>0</v>
      </c>
      <c r="AA84" s="98" t="n">
        <f aca="false">(IF($B84&gt;=H$23,IF($B84&lt;DATE(YEAR(H$23),MONTH(H$23)+H$12,1),H$11/H$12,0),0))+(IF($B84&gt;=H$23,IF($B84&lt;DATE(YEAR(H$23),MONTH(H$23)+H$9,1),H$8/H$9,0),0))</f>
        <v>0</v>
      </c>
      <c r="AB84" s="98" t="n">
        <f aca="false">(IF($B84&gt;=I$23,IF($B84&lt;DATE(YEAR(I$23),MONTH(I$23)+I$12,1),I$11/I$12,0),0))+(IF($B84&gt;=I$23,IF($B84&lt;DATE(YEAR(I$23),MONTH(I$23)+I$9,1),I$8/I$9,0),0))</f>
        <v>0</v>
      </c>
      <c r="AC84" s="99" t="n">
        <f aca="false">(IF($B84&gt;=J$23,IF($B84&lt;DATE(YEAR(J$23),MONTH(J$23)+J$12,1),J$11/J$12,0),0))+(IF($B84&gt;=J$23,IF($B84&lt;DATE(YEAR(J$23),MONTH(J$23)+J$9,1),J$8/J$9,0),0))</f>
        <v>1815.42569733988</v>
      </c>
      <c r="AE84" s="98" t="n">
        <f aca="false">(IF($B84&gt;=F$23,IF($B84&lt;DATE(YEAR(F$23),MONTH(F$23)+F$15,1),(F$14/F$15),0),0))+(IF($B84&gt;=F$23,IF($B84&lt;DATE(YEAR(F$23),MONTH(F$23)+F$18,1),(F$17/F$18),0),0))</f>
        <v>0</v>
      </c>
      <c r="AF84" s="98" t="n">
        <f aca="false">(IF($B84&gt;=G$23,IF($B84&lt;DATE(YEAR(G$23),MONTH(G$23)+G$15,1),(G$14/G$15),0),0))+(IF($B84&gt;=G$23,IF($B84&lt;DATE(YEAR(G$23),MONTH(G$23)+G$18,1),(G$17/G$18),0),0))</f>
        <v>47.2219752081853</v>
      </c>
      <c r="AG84" s="98" t="n">
        <f aca="false">(IF($B84&gt;=H$23,IF($B84&lt;DATE(YEAR(H$23),MONTH(H$23)+H$15,1),(H$14/H$15),0),0))+(IF($B84&gt;=H$23,IF($B84&lt;DATE(YEAR(H$23),MONTH(H$23)+H$18,1),(H$17/H$18),0),0))</f>
        <v>59.0274690102316</v>
      </c>
      <c r="AH84" s="98" t="n">
        <f aca="false">(IF($B84&gt;=I$23,IF($B84&lt;DATE(YEAR(I$23),MONTH(I$23)+I$15,1),(I$14/I$15),0),0))+(IF($B84&gt;=I$23,IF($B84&lt;DATE(YEAR(I$23),MONTH(I$23)+I$18,1),(I$17/I$18),0),0))</f>
        <v>2006.42999433984</v>
      </c>
      <c r="AI84" s="99" t="n">
        <f aca="false">(IF($B84&gt;=J$23,IF($B84&lt;DATE(YEAR(J$23),MONTH(J$23)+J$15,1),(J$14/J$15),0),0))+(IF($B84&gt;=J$23,IF($B84&lt;DATE(YEAR(J$23),MONTH(J$23)+J$18,1),(J$17/J$18),0),0))</f>
        <v>2765.84128365286</v>
      </c>
    </row>
    <row r="85" customFormat="false" ht="12.75" hidden="true" customHeight="false" outlineLevel="1" collapsed="false">
      <c r="B85" s="92" t="n">
        <f aca="false">EDATE(B84,1)</f>
        <v>38504</v>
      </c>
      <c r="C85" s="93" t="n">
        <f aca="false">1/(1+$C$5/2)^(2*($B85-$C$4)/365)</f>
        <v>0.70290736861884</v>
      </c>
      <c r="D85" s="93" t="n">
        <f aca="false">1/(1+$C$6/2)^(2*($B85-$C$4)/365)</f>
        <v>0.57203040975676</v>
      </c>
      <c r="E85" s="94" t="n">
        <f aca="false">+C85-D85</f>
        <v>0.13087695886208</v>
      </c>
      <c r="F85" s="94" t="e">
        <f aca="false">SUM(L85:P85,R85:V85)</f>
        <v>#NAME?</v>
      </c>
      <c r="G85" s="95" t="e">
        <f aca="false">+E85*SUM(F74:F85)/12</f>
        <v>#NAME?</v>
      </c>
      <c r="L85" s="96" t="e">
        <f aca="false">EURO(Y85,Y85,0,0,F$22,$B85+25-F$23,1,0)</f>
        <v>#NAME?</v>
      </c>
      <c r="M85" s="96" t="e">
        <f aca="false">EURO(Z85,Z85,0,0,G$22,$B85+25-G$23,1,0)</f>
        <v>#NAME?</v>
      </c>
      <c r="N85" s="96" t="e">
        <f aca="false">EURO(AA85,AA85,0,0,H$22,$B85+25-H$23,1,0)</f>
        <v>#NAME?</v>
      </c>
      <c r="O85" s="96" t="e">
        <f aca="false">EURO(AB85,AB85,0,0,I$22,$B85+25-I$23,1,0)</f>
        <v>#NAME?</v>
      </c>
      <c r="P85" s="96" t="e">
        <f aca="false">EURO(AC85,AC85,0,0,J$22,$B85+25-J$23,1,0)</f>
        <v>#NAME?</v>
      </c>
      <c r="Q85" s="96"/>
      <c r="R85" s="96" t="e">
        <f aca="false">EURO(AE85,AE85,0,0,F$22,$B85+25-F$23,1,0)</f>
        <v>#NAME?</v>
      </c>
      <c r="S85" s="96" t="e">
        <f aca="false">EURO(AF85,AF85,0,0,G$22,$B85+25-G$23,1,0)</f>
        <v>#NAME?</v>
      </c>
      <c r="T85" s="96" t="e">
        <f aca="false">EURO(AG85,AG85,0,0,H$22,$B85+25-H$23,1,0)</f>
        <v>#NAME?</v>
      </c>
      <c r="U85" s="96" t="e">
        <f aca="false">EURO(AH85,AH85,0,0,I$22,$B85+25-I$23,1,0)</f>
        <v>#NAME?</v>
      </c>
      <c r="V85" s="96" t="e">
        <f aca="false">EURO(AI85,AI85,0,0,J$22,$B85+25-J$23,1,0)</f>
        <v>#NAME?</v>
      </c>
      <c r="W85" s="96"/>
      <c r="X85" s="97"/>
      <c r="Y85" s="98" t="n">
        <f aca="false">(IF($B85&gt;=F$23,IF($B85&lt;DATE(YEAR(F$23),MONTH(F$23)+F$12,1),F$11/F$12,0),0))+(IF($B85&gt;=F$23,IF($B85&lt;DATE(YEAR(F$23),MONTH(F$23)+F$9,1),F$8/F$9,0),0))</f>
        <v>0</v>
      </c>
      <c r="Z85" s="98" t="n">
        <f aca="false">(IF($B85&gt;=G$23,IF($B85&lt;DATE(YEAR(G$23),MONTH(G$23)+G$12,1),G$11/G$12,0),0))+(IF($B85&gt;=G$23,IF($B85&lt;DATE(YEAR(G$23),MONTH(G$23)+G$9,1),G$8/G$9,0),0))</f>
        <v>0</v>
      </c>
      <c r="AA85" s="98" t="n">
        <f aca="false">(IF($B85&gt;=H$23,IF($B85&lt;DATE(YEAR(H$23),MONTH(H$23)+H$12,1),H$11/H$12,0),0))+(IF($B85&gt;=H$23,IF($B85&lt;DATE(YEAR(H$23),MONTH(H$23)+H$9,1),H$8/H$9,0),0))</f>
        <v>0</v>
      </c>
      <c r="AB85" s="98" t="n">
        <f aca="false">(IF($B85&gt;=I$23,IF($B85&lt;DATE(YEAR(I$23),MONTH(I$23)+I$12,1),I$11/I$12,0),0))+(IF($B85&gt;=I$23,IF($B85&lt;DATE(YEAR(I$23),MONTH(I$23)+I$9,1),I$8/I$9,0),0))</f>
        <v>0</v>
      </c>
      <c r="AC85" s="99" t="n">
        <f aca="false">(IF($B85&gt;=J$23,IF($B85&lt;DATE(YEAR(J$23),MONTH(J$23)+J$12,1),J$11/J$12,0),0))+(IF($B85&gt;=J$23,IF($B85&lt;DATE(YEAR(J$23),MONTH(J$23)+J$9,1),J$8/J$9,0),0))</f>
        <v>1815.42569733988</v>
      </c>
      <c r="AE85" s="98" t="n">
        <f aca="false">(IF($B85&gt;=F$23,IF($B85&lt;DATE(YEAR(F$23),MONTH(F$23)+F$15,1),(F$14/F$15),0),0))+(IF($B85&gt;=F$23,IF($B85&lt;DATE(YEAR(F$23),MONTH(F$23)+F$18,1),(F$17/F$18),0),0))</f>
        <v>0</v>
      </c>
      <c r="AF85" s="98" t="n">
        <f aca="false">(IF($B85&gt;=G$23,IF($B85&lt;DATE(YEAR(G$23),MONTH(G$23)+G$15,1),(G$14/G$15),0),0))+(IF($B85&gt;=G$23,IF($B85&lt;DATE(YEAR(G$23),MONTH(G$23)+G$18,1),(G$17/G$18),0),0))</f>
        <v>47.2219752081853</v>
      </c>
      <c r="AG85" s="98" t="n">
        <f aca="false">(IF($B85&gt;=H$23,IF($B85&lt;DATE(YEAR(H$23),MONTH(H$23)+H$15,1),(H$14/H$15),0),0))+(IF($B85&gt;=H$23,IF($B85&lt;DATE(YEAR(H$23),MONTH(H$23)+H$18,1),(H$17/H$18),0),0))</f>
        <v>59.0274690102316</v>
      </c>
      <c r="AH85" s="98" t="n">
        <f aca="false">(IF($B85&gt;=I$23,IF($B85&lt;DATE(YEAR(I$23),MONTH(I$23)+I$15,1),(I$14/I$15),0),0))+(IF($B85&gt;=I$23,IF($B85&lt;DATE(YEAR(I$23),MONTH(I$23)+I$18,1),(I$17/I$18),0),0))</f>
        <v>2006.42999433984</v>
      </c>
      <c r="AI85" s="99" t="n">
        <f aca="false">(IF($B85&gt;=J$23,IF($B85&lt;DATE(YEAR(J$23),MONTH(J$23)+J$15,1),(J$14/J$15),0),0))+(IF($B85&gt;=J$23,IF($B85&lt;DATE(YEAR(J$23),MONTH(J$23)+J$18,1),(J$17/J$18),0),0))</f>
        <v>2765.84128365286</v>
      </c>
    </row>
    <row r="86" customFormat="false" ht="12.75" hidden="true" customHeight="false" outlineLevel="1" collapsed="false">
      <c r="B86" s="92" t="n">
        <f aca="false">EDATE(B85,1)</f>
        <v>38534</v>
      </c>
      <c r="C86" s="93" t="n">
        <f aca="false">1/(1+$C$5/2)^(2*($B86-$C$4)/365)</f>
        <v>0.698633287110727</v>
      </c>
      <c r="D86" s="93" t="n">
        <f aca="false">1/(1+$C$6/2)^(2*($B86-$C$4)/365)</f>
        <v>0.566529091383796</v>
      </c>
      <c r="E86" s="94" t="n">
        <f aca="false">+C86-D86</f>
        <v>0.132104195726931</v>
      </c>
      <c r="F86" s="94" t="e">
        <f aca="false">SUM(L86:P86,R86:V86)</f>
        <v>#NAME?</v>
      </c>
      <c r="G86" s="95" t="e">
        <f aca="false">+E86*SUM(F75:F86)/12</f>
        <v>#NAME?</v>
      </c>
      <c r="L86" s="96" t="e">
        <f aca="false">EURO(Y86,Y86,0,0,F$22,$B86+25-F$23,1,0)</f>
        <v>#NAME?</v>
      </c>
      <c r="M86" s="96" t="e">
        <f aca="false">EURO(Z86,Z86,0,0,G$22,$B86+25-G$23,1,0)</f>
        <v>#NAME?</v>
      </c>
      <c r="N86" s="96" t="e">
        <f aca="false">EURO(AA86,AA86,0,0,H$22,$B86+25-H$23,1,0)</f>
        <v>#NAME?</v>
      </c>
      <c r="O86" s="96" t="e">
        <f aca="false">EURO(AB86,AB86,0,0,I$22,$B86+25-I$23,1,0)</f>
        <v>#NAME?</v>
      </c>
      <c r="P86" s="96" t="e">
        <f aca="false">EURO(AC86,AC86,0,0,J$22,$B86+25-J$23,1,0)</f>
        <v>#NAME?</v>
      </c>
      <c r="Q86" s="96"/>
      <c r="R86" s="96" t="e">
        <f aca="false">EURO(AE86,AE86,0,0,F$22,$B86+25-F$23,1,0)</f>
        <v>#NAME?</v>
      </c>
      <c r="S86" s="96" t="e">
        <f aca="false">EURO(AF86,AF86,0,0,G$22,$B86+25-G$23,1,0)</f>
        <v>#NAME?</v>
      </c>
      <c r="T86" s="96" t="e">
        <f aca="false">EURO(AG86,AG86,0,0,H$22,$B86+25-H$23,1,0)</f>
        <v>#NAME?</v>
      </c>
      <c r="U86" s="96" t="e">
        <f aca="false">EURO(AH86,AH86,0,0,I$22,$B86+25-I$23,1,0)</f>
        <v>#NAME?</v>
      </c>
      <c r="V86" s="96" t="e">
        <f aca="false">EURO(AI86,AI86,0,0,J$22,$B86+25-J$23,1,0)</f>
        <v>#NAME?</v>
      </c>
      <c r="W86" s="96"/>
      <c r="X86" s="97"/>
      <c r="Y86" s="98" t="n">
        <f aca="false">(IF($B86&gt;=F$23,IF($B86&lt;DATE(YEAR(F$23),MONTH(F$23)+F$12,1),F$11/F$12,0),0))+(IF($B86&gt;=F$23,IF($B86&lt;DATE(YEAR(F$23),MONTH(F$23)+F$9,1),F$8/F$9,0),0))</f>
        <v>0</v>
      </c>
      <c r="Z86" s="98" t="n">
        <f aca="false">(IF($B86&gt;=G$23,IF($B86&lt;DATE(YEAR(G$23),MONTH(G$23)+G$12,1),G$11/G$12,0),0))+(IF($B86&gt;=G$23,IF($B86&lt;DATE(YEAR(G$23),MONTH(G$23)+G$9,1),G$8/G$9,0),0))</f>
        <v>0</v>
      </c>
      <c r="AA86" s="98" t="n">
        <f aca="false">(IF($B86&gt;=H$23,IF($B86&lt;DATE(YEAR(H$23),MONTH(H$23)+H$12,1),H$11/H$12,0),0))+(IF($B86&gt;=H$23,IF($B86&lt;DATE(YEAR(H$23),MONTH(H$23)+H$9,1),H$8/H$9,0),0))</f>
        <v>0</v>
      </c>
      <c r="AB86" s="98" t="n">
        <f aca="false">(IF($B86&gt;=I$23,IF($B86&lt;DATE(YEAR(I$23),MONTH(I$23)+I$12,1),I$11/I$12,0),0))+(IF($B86&gt;=I$23,IF($B86&lt;DATE(YEAR(I$23),MONTH(I$23)+I$9,1),I$8/I$9,0),0))</f>
        <v>0</v>
      </c>
      <c r="AC86" s="99" t="n">
        <f aca="false">(IF($B86&gt;=J$23,IF($B86&lt;DATE(YEAR(J$23),MONTH(J$23)+J$12,1),J$11/J$12,0),0))+(IF($B86&gt;=J$23,IF($B86&lt;DATE(YEAR(J$23),MONTH(J$23)+J$9,1),J$8/J$9,0),0))</f>
        <v>177.508806384971</v>
      </c>
      <c r="AE86" s="98" t="n">
        <f aca="false">(IF($B86&gt;=F$23,IF($B86&lt;DATE(YEAR(F$23),MONTH(F$23)+F$15,1),(F$14/F$15),0),0))+(IF($B86&gt;=F$23,IF($B86&lt;DATE(YEAR(F$23),MONTH(F$23)+F$18,1),(F$17/F$18),0),0))</f>
        <v>0</v>
      </c>
      <c r="AF86" s="98" t="n">
        <f aca="false">(IF($B86&gt;=G$23,IF($B86&lt;DATE(YEAR(G$23),MONTH(G$23)+G$15,1),(G$14/G$15),0),0))+(IF($B86&gt;=G$23,IF($B86&lt;DATE(YEAR(G$23),MONTH(G$23)+G$18,1),(G$17/G$18),0),0))</f>
        <v>47.2219752081853</v>
      </c>
      <c r="AG86" s="98" t="n">
        <f aca="false">(IF($B86&gt;=H$23,IF($B86&lt;DATE(YEAR(H$23),MONTH(H$23)+H$15,1),(H$14/H$15),0),0))+(IF($B86&gt;=H$23,IF($B86&lt;DATE(YEAR(H$23),MONTH(H$23)+H$18,1),(H$17/H$18),0),0))</f>
        <v>59.0274690102316</v>
      </c>
      <c r="AH86" s="98" t="n">
        <f aca="false">(IF($B86&gt;=I$23,IF($B86&lt;DATE(YEAR(I$23),MONTH(I$23)+I$15,1),(I$14/I$15),0),0))+(IF($B86&gt;=I$23,IF($B86&lt;DATE(YEAR(I$23),MONTH(I$23)+I$18,1),(I$17/I$18),0),0))</f>
        <v>118.054938020463</v>
      </c>
      <c r="AI86" s="99" t="n">
        <f aca="false">(IF($B86&gt;=J$23,IF($B86&lt;DATE(YEAR(J$23),MONTH(J$23)+J$15,1),(J$14/J$15),0),0))+(IF($B86&gt;=J$23,IF($B86&lt;DATE(YEAR(J$23),MONTH(J$23)+J$18,1),(J$17/J$18),0),0))</f>
        <v>2765.84128365286</v>
      </c>
    </row>
    <row r="87" customFormat="false" ht="12.75" hidden="true" customHeight="false" outlineLevel="1" collapsed="false">
      <c r="B87" s="92" t="n">
        <f aca="false">EDATE(B86,1)</f>
        <v>38565</v>
      </c>
      <c r="C87" s="93" t="n">
        <f aca="false">1/(1+$C$5/2)^(2*($B87-$C$4)/365)</f>
        <v>0.694244037130171</v>
      </c>
      <c r="D87" s="93" t="n">
        <f aca="false">1/(1+$C$6/2)^(2*($B87-$C$4)/365)</f>
        <v>0.560899971688345</v>
      </c>
      <c r="E87" s="94" t="n">
        <f aca="false">+C87-D87</f>
        <v>0.133344065441826</v>
      </c>
      <c r="F87" s="94" t="e">
        <f aca="false">SUM(L87:P87,R87:V87)</f>
        <v>#NAME?</v>
      </c>
      <c r="G87" s="95" t="e">
        <f aca="false">+E87*SUM(F76:F87)/12</f>
        <v>#NAME?</v>
      </c>
      <c r="L87" s="96" t="e">
        <f aca="false">EURO(Y87,Y87,0,0,F$22,$B87+25-F$23,1,0)</f>
        <v>#NAME?</v>
      </c>
      <c r="M87" s="96" t="e">
        <f aca="false">EURO(Z87,Z87,0,0,G$22,$B87+25-G$23,1,0)</f>
        <v>#NAME?</v>
      </c>
      <c r="N87" s="96" t="e">
        <f aca="false">EURO(AA87,AA87,0,0,H$22,$B87+25-H$23,1,0)</f>
        <v>#NAME?</v>
      </c>
      <c r="O87" s="96" t="e">
        <f aca="false">EURO(AB87,AB87,0,0,I$22,$B87+25-I$23,1,0)</f>
        <v>#NAME?</v>
      </c>
      <c r="P87" s="96" t="e">
        <f aca="false">EURO(AC87,AC87,0,0,J$22,$B87+25-J$23,1,0)</f>
        <v>#NAME?</v>
      </c>
      <c r="Q87" s="96"/>
      <c r="R87" s="96" t="e">
        <f aca="false">EURO(AE87,AE87,0,0,F$22,$B87+25-F$23,1,0)</f>
        <v>#NAME?</v>
      </c>
      <c r="S87" s="96" t="e">
        <f aca="false">EURO(AF87,AF87,0,0,G$22,$B87+25-G$23,1,0)</f>
        <v>#NAME?</v>
      </c>
      <c r="T87" s="96" t="e">
        <f aca="false">EURO(AG87,AG87,0,0,H$22,$B87+25-H$23,1,0)</f>
        <v>#NAME?</v>
      </c>
      <c r="U87" s="96" t="e">
        <f aca="false">EURO(AH87,AH87,0,0,I$22,$B87+25-I$23,1,0)</f>
        <v>#NAME?</v>
      </c>
      <c r="V87" s="96" t="e">
        <f aca="false">EURO(AI87,AI87,0,0,J$22,$B87+25-J$23,1,0)</f>
        <v>#NAME?</v>
      </c>
      <c r="W87" s="96"/>
      <c r="X87" s="97"/>
      <c r="Y87" s="98" t="n">
        <f aca="false">(IF($B87&gt;=F$23,IF($B87&lt;DATE(YEAR(F$23),MONTH(F$23)+F$12,1),F$11/F$12,0),0))+(IF($B87&gt;=F$23,IF($B87&lt;DATE(YEAR(F$23),MONTH(F$23)+F$9,1),F$8/F$9,0),0))</f>
        <v>0</v>
      </c>
      <c r="Z87" s="98" t="n">
        <f aca="false">(IF($B87&gt;=G$23,IF($B87&lt;DATE(YEAR(G$23),MONTH(G$23)+G$12,1),G$11/G$12,0),0))+(IF($B87&gt;=G$23,IF($B87&lt;DATE(YEAR(G$23),MONTH(G$23)+G$9,1),G$8/G$9,0),0))</f>
        <v>0</v>
      </c>
      <c r="AA87" s="98" t="n">
        <f aca="false">(IF($B87&gt;=H$23,IF($B87&lt;DATE(YEAR(H$23),MONTH(H$23)+H$12,1),H$11/H$12,0),0))+(IF($B87&gt;=H$23,IF($B87&lt;DATE(YEAR(H$23),MONTH(H$23)+H$9,1),H$8/H$9,0),0))</f>
        <v>0</v>
      </c>
      <c r="AB87" s="98" t="n">
        <f aca="false">(IF($B87&gt;=I$23,IF($B87&lt;DATE(YEAR(I$23),MONTH(I$23)+I$12,1),I$11/I$12,0),0))+(IF($B87&gt;=I$23,IF($B87&lt;DATE(YEAR(I$23),MONTH(I$23)+I$9,1),I$8/I$9,0),0))</f>
        <v>0</v>
      </c>
      <c r="AC87" s="99" t="n">
        <f aca="false">(IF($B87&gt;=J$23,IF($B87&lt;DATE(YEAR(J$23),MONTH(J$23)+J$12,1),J$11/J$12,0),0))+(IF($B87&gt;=J$23,IF($B87&lt;DATE(YEAR(J$23),MONTH(J$23)+J$9,1),J$8/J$9,0),0))</f>
        <v>177.508806384971</v>
      </c>
      <c r="AE87" s="98" t="n">
        <f aca="false">(IF($B87&gt;=F$23,IF($B87&lt;DATE(YEAR(F$23),MONTH(F$23)+F$15,1),(F$14/F$15),0),0))+(IF($B87&gt;=F$23,IF($B87&lt;DATE(YEAR(F$23),MONTH(F$23)+F$18,1),(F$17/F$18),0),0))</f>
        <v>0</v>
      </c>
      <c r="AF87" s="98" t="n">
        <f aca="false">(IF($B87&gt;=G$23,IF($B87&lt;DATE(YEAR(G$23),MONTH(G$23)+G$15,1),(G$14/G$15),0),0))+(IF($B87&gt;=G$23,IF($B87&lt;DATE(YEAR(G$23),MONTH(G$23)+G$18,1),(G$17/G$18),0),0))</f>
        <v>47.2219752081853</v>
      </c>
      <c r="AG87" s="98" t="n">
        <f aca="false">(IF($B87&gt;=H$23,IF($B87&lt;DATE(YEAR(H$23),MONTH(H$23)+H$15,1),(H$14/H$15),0),0))+(IF($B87&gt;=H$23,IF($B87&lt;DATE(YEAR(H$23),MONTH(H$23)+H$18,1),(H$17/H$18),0),0))</f>
        <v>59.0274690102316</v>
      </c>
      <c r="AH87" s="98" t="n">
        <f aca="false">(IF($B87&gt;=I$23,IF($B87&lt;DATE(YEAR(I$23),MONTH(I$23)+I$15,1),(I$14/I$15),0),0))+(IF($B87&gt;=I$23,IF($B87&lt;DATE(YEAR(I$23),MONTH(I$23)+I$18,1),(I$17/I$18),0),0))</f>
        <v>118.054938020463</v>
      </c>
      <c r="AI87" s="99" t="n">
        <f aca="false">(IF($B87&gt;=J$23,IF($B87&lt;DATE(YEAR(J$23),MONTH(J$23)+J$15,1),(J$14/J$15),0),0))+(IF($B87&gt;=J$23,IF($B87&lt;DATE(YEAR(J$23),MONTH(J$23)+J$18,1),(J$17/J$18),0),0))</f>
        <v>2765.84128365286</v>
      </c>
    </row>
    <row r="88" customFormat="false" ht="12.75" hidden="true" customHeight="false" outlineLevel="1" collapsed="false">
      <c r="B88" s="92" t="n">
        <f aca="false">EDATE(B87,1)</f>
        <v>38596</v>
      </c>
      <c r="C88" s="93" t="n">
        <f aca="false">1/(1+$C$5/2)^(2*($B88-$C$4)/365)</f>
        <v>0.689882363155149</v>
      </c>
      <c r="D88" s="93" t="n">
        <f aca="false">1/(1+$C$6/2)^(2*($B88-$C$4)/365)</f>
        <v>0.55532678378709</v>
      </c>
      <c r="E88" s="94" t="n">
        <f aca="false">+C88-D88</f>
        <v>0.134555579368059</v>
      </c>
      <c r="F88" s="94" t="e">
        <f aca="false">SUM(L88:P88,R88:V88)</f>
        <v>#NAME?</v>
      </c>
      <c r="G88" s="95" t="e">
        <f aca="false">+E88*SUM(F77:F88)/12</f>
        <v>#NAME?</v>
      </c>
      <c r="L88" s="96" t="e">
        <f aca="false">EURO(Y88,Y88,0,0,F$22,$B88+25-F$23,1,0)</f>
        <v>#NAME?</v>
      </c>
      <c r="M88" s="96" t="e">
        <f aca="false">EURO(Z88,Z88,0,0,G$22,$B88+25-G$23,1,0)</f>
        <v>#NAME?</v>
      </c>
      <c r="N88" s="96" t="e">
        <f aca="false">EURO(AA88,AA88,0,0,H$22,$B88+25-H$23,1,0)</f>
        <v>#NAME?</v>
      </c>
      <c r="O88" s="96" t="e">
        <f aca="false">EURO(AB88,AB88,0,0,I$22,$B88+25-I$23,1,0)</f>
        <v>#NAME?</v>
      </c>
      <c r="P88" s="96" t="e">
        <f aca="false">EURO(AC88,AC88,0,0,J$22,$B88+25-J$23,1,0)</f>
        <v>#NAME?</v>
      </c>
      <c r="Q88" s="96"/>
      <c r="R88" s="96" t="e">
        <f aca="false">EURO(AE88,AE88,0,0,F$22,$B88+25-F$23,1,0)</f>
        <v>#NAME?</v>
      </c>
      <c r="S88" s="96" t="e">
        <f aca="false">EURO(AF88,AF88,0,0,G$22,$B88+25-G$23,1,0)</f>
        <v>#NAME?</v>
      </c>
      <c r="T88" s="96" t="e">
        <f aca="false">EURO(AG88,AG88,0,0,H$22,$B88+25-H$23,1,0)</f>
        <v>#NAME?</v>
      </c>
      <c r="U88" s="96" t="e">
        <f aca="false">EURO(AH88,AH88,0,0,I$22,$B88+25-I$23,1,0)</f>
        <v>#NAME?</v>
      </c>
      <c r="V88" s="96" t="e">
        <f aca="false">EURO(AI88,AI88,0,0,J$22,$B88+25-J$23,1,0)</f>
        <v>#NAME?</v>
      </c>
      <c r="W88" s="96"/>
      <c r="X88" s="97"/>
      <c r="Y88" s="98" t="n">
        <f aca="false">(IF($B88&gt;=F$23,IF($B88&lt;DATE(YEAR(F$23),MONTH(F$23)+F$12,1),F$11/F$12,0),0))+(IF($B88&gt;=F$23,IF($B88&lt;DATE(YEAR(F$23),MONTH(F$23)+F$9,1),F$8/F$9,0),0))</f>
        <v>0</v>
      </c>
      <c r="Z88" s="98" t="n">
        <f aca="false">(IF($B88&gt;=G$23,IF($B88&lt;DATE(YEAR(G$23),MONTH(G$23)+G$12,1),G$11/G$12,0),0))+(IF($B88&gt;=G$23,IF($B88&lt;DATE(YEAR(G$23),MONTH(G$23)+G$9,1),G$8/G$9,0),0))</f>
        <v>0</v>
      </c>
      <c r="AA88" s="98" t="n">
        <f aca="false">(IF($B88&gt;=H$23,IF($B88&lt;DATE(YEAR(H$23),MONTH(H$23)+H$12,1),H$11/H$12,0),0))+(IF($B88&gt;=H$23,IF($B88&lt;DATE(YEAR(H$23),MONTH(H$23)+H$9,1),H$8/H$9,0),0))</f>
        <v>0</v>
      </c>
      <c r="AB88" s="98" t="n">
        <f aca="false">(IF($B88&gt;=I$23,IF($B88&lt;DATE(YEAR(I$23),MONTH(I$23)+I$12,1),I$11/I$12,0),0))+(IF($B88&gt;=I$23,IF($B88&lt;DATE(YEAR(I$23),MONTH(I$23)+I$9,1),I$8/I$9,0),0))</f>
        <v>0</v>
      </c>
      <c r="AC88" s="99" t="n">
        <f aca="false">(IF($B88&gt;=J$23,IF($B88&lt;DATE(YEAR(J$23),MONTH(J$23)+J$12,1),J$11/J$12,0),0))+(IF($B88&gt;=J$23,IF($B88&lt;DATE(YEAR(J$23),MONTH(J$23)+J$9,1),J$8/J$9,0),0))</f>
        <v>177.508806384971</v>
      </c>
      <c r="AE88" s="98" t="n">
        <f aca="false">(IF($B88&gt;=F$23,IF($B88&lt;DATE(YEAR(F$23),MONTH(F$23)+F$15,1),(F$14/F$15),0),0))+(IF($B88&gt;=F$23,IF($B88&lt;DATE(YEAR(F$23),MONTH(F$23)+F$18,1),(F$17/F$18),0),0))</f>
        <v>0</v>
      </c>
      <c r="AF88" s="98" t="n">
        <f aca="false">(IF($B88&gt;=G$23,IF($B88&lt;DATE(YEAR(G$23),MONTH(G$23)+G$15,1),(G$14/G$15),0),0))+(IF($B88&gt;=G$23,IF($B88&lt;DATE(YEAR(G$23),MONTH(G$23)+G$18,1),(G$17/G$18),0),0))</f>
        <v>47.2219752081853</v>
      </c>
      <c r="AG88" s="98" t="n">
        <f aca="false">(IF($B88&gt;=H$23,IF($B88&lt;DATE(YEAR(H$23),MONTH(H$23)+H$15,1),(H$14/H$15),0),0))+(IF($B88&gt;=H$23,IF($B88&lt;DATE(YEAR(H$23),MONTH(H$23)+H$18,1),(H$17/H$18),0),0))</f>
        <v>59.0274690102316</v>
      </c>
      <c r="AH88" s="98" t="n">
        <f aca="false">(IF($B88&gt;=I$23,IF($B88&lt;DATE(YEAR(I$23),MONTH(I$23)+I$15,1),(I$14/I$15),0),0))+(IF($B88&gt;=I$23,IF($B88&lt;DATE(YEAR(I$23),MONTH(I$23)+I$18,1),(I$17/I$18),0),0))</f>
        <v>118.054938020463</v>
      </c>
      <c r="AI88" s="99" t="n">
        <f aca="false">(IF($B88&gt;=J$23,IF($B88&lt;DATE(YEAR(J$23),MONTH(J$23)+J$15,1),(J$14/J$15),0),0))+(IF($B88&gt;=J$23,IF($B88&lt;DATE(YEAR(J$23),MONTH(J$23)+J$18,1),(J$17/J$18),0),0))</f>
        <v>2765.84128365286</v>
      </c>
    </row>
    <row r="89" customFormat="false" ht="12.75" hidden="true" customHeight="false" outlineLevel="1" collapsed="false">
      <c r="B89" s="92" t="n">
        <f aca="false">EDATE(B88,1)</f>
        <v>38626</v>
      </c>
      <c r="C89" s="93" t="n">
        <f aca="false">1/(1+$C$5/2)^(2*($B89-$C$4)/365)</f>
        <v>0.68568748117955</v>
      </c>
      <c r="D89" s="93" t="n">
        <f aca="false">1/(1+$C$6/2)^(2*($B89-$C$4)/365)</f>
        <v>0.549986107161269</v>
      </c>
      <c r="E89" s="94" t="n">
        <f aca="false">+C89-D89</f>
        <v>0.135701374018281</v>
      </c>
      <c r="F89" s="94" t="e">
        <f aca="false">SUM(L89:P89,R89:V89)</f>
        <v>#NAME?</v>
      </c>
      <c r="G89" s="95" t="e">
        <f aca="false">+E89*SUM(F78:F89)/12</f>
        <v>#NAME?</v>
      </c>
      <c r="L89" s="96" t="e">
        <f aca="false">EURO(Y89,Y89,0,0,F$22,$B89+25-F$23,1,0)</f>
        <v>#NAME?</v>
      </c>
      <c r="M89" s="96" t="e">
        <f aca="false">EURO(Z89,Z89,0,0,G$22,$B89+25-G$23,1,0)</f>
        <v>#NAME?</v>
      </c>
      <c r="N89" s="96" t="e">
        <f aca="false">EURO(AA89,AA89,0,0,H$22,$B89+25-H$23,1,0)</f>
        <v>#NAME?</v>
      </c>
      <c r="O89" s="96" t="e">
        <f aca="false">EURO(AB89,AB89,0,0,I$22,$B89+25-I$23,1,0)</f>
        <v>#NAME?</v>
      </c>
      <c r="P89" s="96" t="e">
        <f aca="false">EURO(AC89,AC89,0,0,J$22,$B89+25-J$23,1,0)</f>
        <v>#NAME?</v>
      </c>
      <c r="Q89" s="96"/>
      <c r="R89" s="96" t="e">
        <f aca="false">EURO(AE89,AE89,0,0,F$22,$B89+25-F$23,1,0)</f>
        <v>#NAME?</v>
      </c>
      <c r="S89" s="96" t="e">
        <f aca="false">EURO(AF89,AF89,0,0,G$22,$B89+25-G$23,1,0)</f>
        <v>#NAME?</v>
      </c>
      <c r="T89" s="96" t="e">
        <f aca="false">EURO(AG89,AG89,0,0,H$22,$B89+25-H$23,1,0)</f>
        <v>#NAME?</v>
      </c>
      <c r="U89" s="96" t="e">
        <f aca="false">EURO(AH89,AH89,0,0,I$22,$B89+25-I$23,1,0)</f>
        <v>#NAME?</v>
      </c>
      <c r="V89" s="96" t="e">
        <f aca="false">EURO(AI89,AI89,0,0,J$22,$B89+25-J$23,1,0)</f>
        <v>#NAME?</v>
      </c>
      <c r="W89" s="96"/>
      <c r="X89" s="97"/>
      <c r="Y89" s="98" t="n">
        <f aca="false">(IF($B89&gt;=F$23,IF($B89&lt;DATE(YEAR(F$23),MONTH(F$23)+F$12,1),F$11/F$12,0),0))+(IF($B89&gt;=F$23,IF($B89&lt;DATE(YEAR(F$23),MONTH(F$23)+F$9,1),F$8/F$9,0),0))</f>
        <v>0</v>
      </c>
      <c r="Z89" s="98" t="n">
        <f aca="false">(IF($B89&gt;=G$23,IF($B89&lt;DATE(YEAR(G$23),MONTH(G$23)+G$12,1),G$11/G$12,0),0))+(IF($B89&gt;=G$23,IF($B89&lt;DATE(YEAR(G$23),MONTH(G$23)+G$9,1),G$8/G$9,0),0))</f>
        <v>0</v>
      </c>
      <c r="AA89" s="98" t="n">
        <f aca="false">(IF($B89&gt;=H$23,IF($B89&lt;DATE(YEAR(H$23),MONTH(H$23)+H$12,1),H$11/H$12,0),0))+(IF($B89&gt;=H$23,IF($B89&lt;DATE(YEAR(H$23),MONTH(H$23)+H$9,1),H$8/H$9,0),0))</f>
        <v>0</v>
      </c>
      <c r="AB89" s="98" t="n">
        <f aca="false">(IF($B89&gt;=I$23,IF($B89&lt;DATE(YEAR(I$23),MONTH(I$23)+I$12,1),I$11/I$12,0),0))+(IF($B89&gt;=I$23,IF($B89&lt;DATE(YEAR(I$23),MONTH(I$23)+I$9,1),I$8/I$9,0),0))</f>
        <v>0</v>
      </c>
      <c r="AC89" s="99" t="n">
        <f aca="false">(IF($B89&gt;=J$23,IF($B89&lt;DATE(YEAR(J$23),MONTH(J$23)+J$12,1),J$11/J$12,0),0))+(IF($B89&gt;=J$23,IF($B89&lt;DATE(YEAR(J$23),MONTH(J$23)+J$9,1),J$8/J$9,0),0))</f>
        <v>177.508806384971</v>
      </c>
      <c r="AE89" s="98" t="n">
        <f aca="false">(IF($B89&gt;=F$23,IF($B89&lt;DATE(YEAR(F$23),MONTH(F$23)+F$15,1),(F$14/F$15),0),0))+(IF($B89&gt;=F$23,IF($B89&lt;DATE(YEAR(F$23),MONTH(F$23)+F$18,1),(F$17/F$18),0),0))</f>
        <v>0</v>
      </c>
      <c r="AF89" s="98" t="n">
        <f aca="false">(IF($B89&gt;=G$23,IF($B89&lt;DATE(YEAR(G$23),MONTH(G$23)+G$15,1),(G$14/G$15),0),0))+(IF($B89&gt;=G$23,IF($B89&lt;DATE(YEAR(G$23),MONTH(G$23)+G$18,1),(G$17/G$18),0),0))</f>
        <v>47.2219752081853</v>
      </c>
      <c r="AG89" s="98" t="n">
        <f aca="false">(IF($B89&gt;=H$23,IF($B89&lt;DATE(YEAR(H$23),MONTH(H$23)+H$15,1),(H$14/H$15),0),0))+(IF($B89&gt;=H$23,IF($B89&lt;DATE(YEAR(H$23),MONTH(H$23)+H$18,1),(H$17/H$18),0),0))</f>
        <v>59.0274690102316</v>
      </c>
      <c r="AH89" s="98" t="n">
        <f aca="false">(IF($B89&gt;=I$23,IF($B89&lt;DATE(YEAR(I$23),MONTH(I$23)+I$15,1),(I$14/I$15),0),0))+(IF($B89&gt;=I$23,IF($B89&lt;DATE(YEAR(I$23),MONTH(I$23)+I$18,1),(I$17/I$18),0),0))</f>
        <v>118.054938020463</v>
      </c>
      <c r="AI89" s="99" t="n">
        <f aca="false">(IF($B89&gt;=J$23,IF($B89&lt;DATE(YEAR(J$23),MONTH(J$23)+J$15,1),(J$14/J$15),0),0))+(IF($B89&gt;=J$23,IF($B89&lt;DATE(YEAR(J$23),MONTH(J$23)+J$18,1),(J$17/J$18),0),0))</f>
        <v>2765.84128365286</v>
      </c>
    </row>
    <row r="90" customFormat="false" ht="12.75" hidden="true" customHeight="false" outlineLevel="1" collapsed="false">
      <c r="B90" s="92" t="n">
        <f aca="false">EDATE(B89,1)</f>
        <v>38657</v>
      </c>
      <c r="C90" s="93" t="n">
        <f aca="false">1/(1+$C$5/2)^(2*($B90-$C$4)/365)</f>
        <v>0.681379564824917</v>
      </c>
      <c r="D90" s="93" t="n">
        <f aca="false">1/(1+$C$6/2)^(2*($B90-$C$4)/365)</f>
        <v>0.544521361087093</v>
      </c>
      <c r="E90" s="94" t="n">
        <f aca="false">+C90-D90</f>
        <v>0.136858203737824</v>
      </c>
      <c r="F90" s="94" t="e">
        <f aca="false">SUM(L90:P90,R90:V90)</f>
        <v>#NAME?</v>
      </c>
      <c r="G90" s="95" t="e">
        <f aca="false">+E90*SUM(F79:F90)/12</f>
        <v>#NAME?</v>
      </c>
      <c r="L90" s="96" t="e">
        <f aca="false">EURO(Y90,Y90,0,0,F$22,$B90+25-F$23,1,0)</f>
        <v>#NAME?</v>
      </c>
      <c r="M90" s="96" t="e">
        <f aca="false">EURO(Z90,Z90,0,0,G$22,$B90+25-G$23,1,0)</f>
        <v>#NAME?</v>
      </c>
      <c r="N90" s="96" t="e">
        <f aca="false">EURO(AA90,AA90,0,0,H$22,$B90+25-H$23,1,0)</f>
        <v>#NAME?</v>
      </c>
      <c r="O90" s="96" t="e">
        <f aca="false">EURO(AB90,AB90,0,0,I$22,$B90+25-I$23,1,0)</f>
        <v>#NAME?</v>
      </c>
      <c r="P90" s="96" t="e">
        <f aca="false">EURO(AC90,AC90,0,0,J$22,$B90+25-J$23,1,0)</f>
        <v>#NAME?</v>
      </c>
      <c r="Q90" s="96"/>
      <c r="R90" s="96" t="e">
        <f aca="false">EURO(AE90,AE90,0,0,F$22,$B90+25-F$23,1,0)</f>
        <v>#NAME?</v>
      </c>
      <c r="S90" s="96" t="e">
        <f aca="false">EURO(AF90,AF90,0,0,G$22,$B90+25-G$23,1,0)</f>
        <v>#NAME?</v>
      </c>
      <c r="T90" s="96" t="e">
        <f aca="false">EURO(AG90,AG90,0,0,H$22,$B90+25-H$23,1,0)</f>
        <v>#NAME?</v>
      </c>
      <c r="U90" s="96" t="e">
        <f aca="false">EURO(AH90,AH90,0,0,I$22,$B90+25-I$23,1,0)</f>
        <v>#NAME?</v>
      </c>
      <c r="V90" s="96" t="e">
        <f aca="false">EURO(AI90,AI90,0,0,J$22,$B90+25-J$23,1,0)</f>
        <v>#NAME?</v>
      </c>
      <c r="W90" s="96"/>
      <c r="X90" s="97"/>
      <c r="Y90" s="98" t="n">
        <f aca="false">(IF($B90&gt;=F$23,IF($B90&lt;DATE(YEAR(F$23),MONTH(F$23)+F$12,1),F$11/F$12,0),0))+(IF($B90&gt;=F$23,IF($B90&lt;DATE(YEAR(F$23),MONTH(F$23)+F$9,1),F$8/F$9,0),0))</f>
        <v>0</v>
      </c>
      <c r="Z90" s="98" t="n">
        <f aca="false">(IF($B90&gt;=G$23,IF($B90&lt;DATE(YEAR(G$23),MONTH(G$23)+G$12,1),G$11/G$12,0),0))+(IF($B90&gt;=G$23,IF($B90&lt;DATE(YEAR(G$23),MONTH(G$23)+G$9,1),G$8/G$9,0),0))</f>
        <v>0</v>
      </c>
      <c r="AA90" s="98" t="n">
        <f aca="false">(IF($B90&gt;=H$23,IF($B90&lt;DATE(YEAR(H$23),MONTH(H$23)+H$12,1),H$11/H$12,0),0))+(IF($B90&gt;=H$23,IF($B90&lt;DATE(YEAR(H$23),MONTH(H$23)+H$9,1),H$8/H$9,0),0))</f>
        <v>0</v>
      </c>
      <c r="AB90" s="98" t="n">
        <f aca="false">(IF($B90&gt;=I$23,IF($B90&lt;DATE(YEAR(I$23),MONTH(I$23)+I$12,1),I$11/I$12,0),0))+(IF($B90&gt;=I$23,IF($B90&lt;DATE(YEAR(I$23),MONTH(I$23)+I$9,1),I$8/I$9,0),0))</f>
        <v>0</v>
      </c>
      <c r="AC90" s="99" t="n">
        <f aca="false">(IF($B90&gt;=J$23,IF($B90&lt;DATE(YEAR(J$23),MONTH(J$23)+J$12,1),J$11/J$12,0),0))+(IF($B90&gt;=J$23,IF($B90&lt;DATE(YEAR(J$23),MONTH(J$23)+J$9,1),J$8/J$9,0),0))</f>
        <v>177.508806384971</v>
      </c>
      <c r="AE90" s="98" t="n">
        <f aca="false">(IF($B90&gt;=F$23,IF($B90&lt;DATE(YEAR(F$23),MONTH(F$23)+F$15,1),(F$14/F$15),0),0))+(IF($B90&gt;=F$23,IF($B90&lt;DATE(YEAR(F$23),MONTH(F$23)+F$18,1),(F$17/F$18),0),0))</f>
        <v>0</v>
      </c>
      <c r="AF90" s="98" t="n">
        <f aca="false">(IF($B90&gt;=G$23,IF($B90&lt;DATE(YEAR(G$23),MONTH(G$23)+G$15,1),(G$14/G$15),0),0))+(IF($B90&gt;=G$23,IF($B90&lt;DATE(YEAR(G$23),MONTH(G$23)+G$18,1),(G$17/G$18),0),0))</f>
        <v>47.2219752081853</v>
      </c>
      <c r="AG90" s="98" t="n">
        <f aca="false">(IF($B90&gt;=H$23,IF($B90&lt;DATE(YEAR(H$23),MONTH(H$23)+H$15,1),(H$14/H$15),0),0))+(IF($B90&gt;=H$23,IF($B90&lt;DATE(YEAR(H$23),MONTH(H$23)+H$18,1),(H$17/H$18),0),0))</f>
        <v>59.0274690102316</v>
      </c>
      <c r="AH90" s="98" t="n">
        <f aca="false">(IF($B90&gt;=I$23,IF($B90&lt;DATE(YEAR(I$23),MONTH(I$23)+I$15,1),(I$14/I$15),0),0))+(IF($B90&gt;=I$23,IF($B90&lt;DATE(YEAR(I$23),MONTH(I$23)+I$18,1),(I$17/I$18),0),0))</f>
        <v>118.054938020463</v>
      </c>
      <c r="AI90" s="99" t="n">
        <f aca="false">(IF($B90&gt;=J$23,IF($B90&lt;DATE(YEAR(J$23),MONTH(J$23)+J$15,1),(J$14/J$15),0),0))+(IF($B90&gt;=J$23,IF($B90&lt;DATE(YEAR(J$23),MONTH(J$23)+J$18,1),(J$17/J$18),0),0))</f>
        <v>2765.84128365286</v>
      </c>
    </row>
    <row r="91" customFormat="false" ht="12.75" hidden="true" customHeight="false" outlineLevel="1" collapsed="false">
      <c r="B91" s="92" t="n">
        <f aca="false">EDATE(B90,1)</f>
        <v>38687</v>
      </c>
      <c r="C91" s="93" t="n">
        <f aca="false">1/(1+$C$5/2)^(2*($B91-$C$4)/365)</f>
        <v>0.677236384758749</v>
      </c>
      <c r="D91" s="93" t="n">
        <f aca="false">1/(1+$C$6/2)^(2*($B91-$C$4)/365)</f>
        <v>0.539284602136649</v>
      </c>
      <c r="E91" s="94" t="n">
        <f aca="false">+C91-D91</f>
        <v>0.1379517826221</v>
      </c>
      <c r="F91" s="94" t="e">
        <f aca="false">SUM(L91:P91,R91:V91)</f>
        <v>#NAME?</v>
      </c>
      <c r="G91" s="95" t="e">
        <f aca="false">+E91*SUM(F80:F91)/12</f>
        <v>#NAME?</v>
      </c>
      <c r="L91" s="96" t="e">
        <f aca="false">EURO(Y91,Y91,0,0,F$22,$B91+25-F$23,1,0)</f>
        <v>#NAME?</v>
      </c>
      <c r="M91" s="96" t="e">
        <f aca="false">EURO(Z91,Z91,0,0,G$22,$B91+25-G$23,1,0)</f>
        <v>#NAME?</v>
      </c>
      <c r="N91" s="96" t="e">
        <f aca="false">EURO(AA91,AA91,0,0,H$22,$B91+25-H$23,1,0)</f>
        <v>#NAME?</v>
      </c>
      <c r="O91" s="96" t="e">
        <f aca="false">EURO(AB91,AB91,0,0,I$22,$B91+25-I$23,1,0)</f>
        <v>#NAME?</v>
      </c>
      <c r="P91" s="96" t="e">
        <f aca="false">EURO(AC91,AC91,0,0,J$22,$B91+25-J$23,1,0)</f>
        <v>#NAME?</v>
      </c>
      <c r="Q91" s="96"/>
      <c r="R91" s="96" t="e">
        <f aca="false">EURO(AE91,AE91,0,0,F$22,$B91+25-F$23,1,0)</f>
        <v>#NAME?</v>
      </c>
      <c r="S91" s="96" t="e">
        <f aca="false">EURO(AF91,AF91,0,0,G$22,$B91+25-G$23,1,0)</f>
        <v>#NAME?</v>
      </c>
      <c r="T91" s="96" t="e">
        <f aca="false">EURO(AG91,AG91,0,0,H$22,$B91+25-H$23,1,0)</f>
        <v>#NAME?</v>
      </c>
      <c r="U91" s="96" t="e">
        <f aca="false">EURO(AH91,AH91,0,0,I$22,$B91+25-I$23,1,0)</f>
        <v>#NAME?</v>
      </c>
      <c r="V91" s="96" t="e">
        <f aca="false">EURO(AI91,AI91,0,0,J$22,$B91+25-J$23,1,0)</f>
        <v>#NAME?</v>
      </c>
      <c r="W91" s="96"/>
      <c r="X91" s="97"/>
      <c r="Y91" s="98" t="n">
        <f aca="false">(IF($B91&gt;=F$23,IF($B91&lt;DATE(YEAR(F$23),MONTH(F$23)+F$12,1),F$11/F$12,0),0))+(IF($B91&gt;=F$23,IF($B91&lt;DATE(YEAR(F$23),MONTH(F$23)+F$9,1),F$8/F$9,0),0))</f>
        <v>0</v>
      </c>
      <c r="Z91" s="98" t="n">
        <f aca="false">(IF($B91&gt;=G$23,IF($B91&lt;DATE(YEAR(G$23),MONTH(G$23)+G$12,1),G$11/G$12,0),0))+(IF($B91&gt;=G$23,IF($B91&lt;DATE(YEAR(G$23),MONTH(G$23)+G$9,1),G$8/G$9,0),0))</f>
        <v>0</v>
      </c>
      <c r="AA91" s="98" t="n">
        <f aca="false">(IF($B91&gt;=H$23,IF($B91&lt;DATE(YEAR(H$23),MONTH(H$23)+H$12,1),H$11/H$12,0),0))+(IF($B91&gt;=H$23,IF($B91&lt;DATE(YEAR(H$23),MONTH(H$23)+H$9,1),H$8/H$9,0),0))</f>
        <v>0</v>
      </c>
      <c r="AB91" s="98" t="n">
        <f aca="false">(IF($B91&gt;=I$23,IF($B91&lt;DATE(YEAR(I$23),MONTH(I$23)+I$12,1),I$11/I$12,0),0))+(IF($B91&gt;=I$23,IF($B91&lt;DATE(YEAR(I$23),MONTH(I$23)+I$9,1),I$8/I$9,0),0))</f>
        <v>0</v>
      </c>
      <c r="AC91" s="99" t="n">
        <f aca="false">(IF($B91&gt;=J$23,IF($B91&lt;DATE(YEAR(J$23),MONTH(J$23)+J$12,1),J$11/J$12,0),0))+(IF($B91&gt;=J$23,IF($B91&lt;DATE(YEAR(J$23),MONTH(J$23)+J$9,1),J$8/J$9,0),0))</f>
        <v>177.508806384971</v>
      </c>
      <c r="AE91" s="98" t="n">
        <f aca="false">(IF($B91&gt;=F$23,IF($B91&lt;DATE(YEAR(F$23),MONTH(F$23)+F$15,1),(F$14/F$15),0),0))+(IF($B91&gt;=F$23,IF($B91&lt;DATE(YEAR(F$23),MONTH(F$23)+F$18,1),(F$17/F$18),0),0))</f>
        <v>0</v>
      </c>
      <c r="AF91" s="98" t="n">
        <f aca="false">(IF($B91&gt;=G$23,IF($B91&lt;DATE(YEAR(G$23),MONTH(G$23)+G$15,1),(G$14/G$15),0),0))+(IF($B91&gt;=G$23,IF($B91&lt;DATE(YEAR(G$23),MONTH(G$23)+G$18,1),(G$17/G$18),0),0))</f>
        <v>47.2219752081853</v>
      </c>
      <c r="AG91" s="98" t="n">
        <f aca="false">(IF($B91&gt;=H$23,IF($B91&lt;DATE(YEAR(H$23),MONTH(H$23)+H$15,1),(H$14/H$15),0),0))+(IF($B91&gt;=H$23,IF($B91&lt;DATE(YEAR(H$23),MONTH(H$23)+H$18,1),(H$17/H$18),0),0))</f>
        <v>59.0274690102316</v>
      </c>
      <c r="AH91" s="98" t="n">
        <f aca="false">(IF($B91&gt;=I$23,IF($B91&lt;DATE(YEAR(I$23),MONTH(I$23)+I$15,1),(I$14/I$15),0),0))+(IF($B91&gt;=I$23,IF($B91&lt;DATE(YEAR(I$23),MONTH(I$23)+I$18,1),(I$17/I$18),0),0))</f>
        <v>118.054938020463</v>
      </c>
      <c r="AI91" s="99" t="n">
        <f aca="false">(IF($B91&gt;=J$23,IF($B91&lt;DATE(YEAR(J$23),MONTH(J$23)+J$15,1),(J$14/J$15),0),0))+(IF($B91&gt;=J$23,IF($B91&lt;DATE(YEAR(J$23),MONTH(J$23)+J$18,1),(J$17/J$18),0),0))</f>
        <v>2765.84128365286</v>
      </c>
    </row>
    <row r="92" customFormat="false" ht="12.75" hidden="true" customHeight="false" outlineLevel="1" collapsed="false">
      <c r="B92" s="92" t="n">
        <f aca="false">EDATE(B91,1)</f>
        <v>38718</v>
      </c>
      <c r="C92" s="93" t="n">
        <f aca="false">1/(1+$C$5/2)^(2*($B92-$C$4)/365)</f>
        <v>0.672981563461974</v>
      </c>
      <c r="D92" s="93" t="n">
        <f aca="false">1/(1+$C$6/2)^(2*($B92-$C$4)/365)</f>
        <v>0.533926187853058</v>
      </c>
      <c r="E92" s="94" t="n">
        <f aca="false">+C92-D92</f>
        <v>0.139055375608917</v>
      </c>
      <c r="F92" s="94" t="e">
        <f aca="false">SUM(L92:P92,R92:V92)</f>
        <v>#NAME?</v>
      </c>
      <c r="G92" s="95" t="e">
        <f aca="false">+E92*SUM(F81:F92)/12</f>
        <v>#NAME?</v>
      </c>
      <c r="L92" s="96" t="e">
        <f aca="false">EURO(Y92,Y92,0,0,F$22,$B92+25-F$23,1,0)</f>
        <v>#NAME?</v>
      </c>
      <c r="M92" s="96" t="e">
        <f aca="false">EURO(Z92,Z92,0,0,G$22,$B92+25-G$23,1,0)</f>
        <v>#NAME?</v>
      </c>
      <c r="N92" s="96" t="e">
        <f aca="false">EURO(AA92,AA92,0,0,H$22,$B92+25-H$23,1,0)</f>
        <v>#NAME?</v>
      </c>
      <c r="O92" s="96" t="e">
        <f aca="false">EURO(AB92,AB92,0,0,I$22,$B92+25-I$23,1,0)</f>
        <v>#NAME?</v>
      </c>
      <c r="P92" s="96" t="e">
        <f aca="false">EURO(AC92,AC92,0,0,J$22,$B92+25-J$23,1,0)</f>
        <v>#NAME?</v>
      </c>
      <c r="Q92" s="96"/>
      <c r="R92" s="96" t="e">
        <f aca="false">EURO(AE92,AE92,0,0,F$22,$B92+25-F$23,1,0)</f>
        <v>#NAME?</v>
      </c>
      <c r="S92" s="96" t="e">
        <f aca="false">EURO(AF92,AF92,0,0,G$22,$B92+25-G$23,1,0)</f>
        <v>#NAME?</v>
      </c>
      <c r="T92" s="96" t="e">
        <f aca="false">EURO(AG92,AG92,0,0,H$22,$B92+25-H$23,1,0)</f>
        <v>#NAME?</v>
      </c>
      <c r="U92" s="96" t="e">
        <f aca="false">EURO(AH92,AH92,0,0,I$22,$B92+25-I$23,1,0)</f>
        <v>#NAME?</v>
      </c>
      <c r="V92" s="96" t="e">
        <f aca="false">EURO(AI92,AI92,0,0,J$22,$B92+25-J$23,1,0)</f>
        <v>#NAME?</v>
      </c>
      <c r="W92" s="96"/>
      <c r="X92" s="97"/>
      <c r="Y92" s="98" t="n">
        <f aca="false">(IF($B92&gt;=F$23,IF($B92&lt;DATE(YEAR(F$23),MONTH(F$23)+F$12,1),F$11/F$12,0),0))+(IF($B92&gt;=F$23,IF($B92&lt;DATE(YEAR(F$23),MONTH(F$23)+F$9,1),F$8/F$9,0),0))</f>
        <v>0</v>
      </c>
      <c r="Z92" s="98" t="n">
        <f aca="false">(IF($B92&gt;=G$23,IF($B92&lt;DATE(YEAR(G$23),MONTH(G$23)+G$12,1),G$11/G$12,0),0))+(IF($B92&gt;=G$23,IF($B92&lt;DATE(YEAR(G$23),MONTH(G$23)+G$9,1),G$8/G$9,0),0))</f>
        <v>0</v>
      </c>
      <c r="AA92" s="98" t="n">
        <f aca="false">(IF($B92&gt;=H$23,IF($B92&lt;DATE(YEAR(H$23),MONTH(H$23)+H$12,1),H$11/H$12,0),0))+(IF($B92&gt;=H$23,IF($B92&lt;DATE(YEAR(H$23),MONTH(H$23)+H$9,1),H$8/H$9,0),0))</f>
        <v>0</v>
      </c>
      <c r="AB92" s="98" t="n">
        <f aca="false">(IF($B92&gt;=I$23,IF($B92&lt;DATE(YEAR(I$23),MONTH(I$23)+I$12,1),I$11/I$12,0),0))+(IF($B92&gt;=I$23,IF($B92&lt;DATE(YEAR(I$23),MONTH(I$23)+I$9,1),I$8/I$9,0),0))</f>
        <v>0</v>
      </c>
      <c r="AC92" s="99" t="n">
        <f aca="false">(IF($B92&gt;=J$23,IF($B92&lt;DATE(YEAR(J$23),MONTH(J$23)+J$12,1),J$11/J$12,0),0))+(IF($B92&gt;=J$23,IF($B92&lt;DATE(YEAR(J$23),MONTH(J$23)+J$9,1),J$8/J$9,0),0))</f>
        <v>0</v>
      </c>
      <c r="AE92" s="98" t="n">
        <f aca="false">(IF($B92&gt;=F$23,IF($B92&lt;DATE(YEAR(F$23),MONTH(F$23)+F$15,1),(F$14/F$15),0),0))+(IF($B92&gt;=F$23,IF($B92&lt;DATE(YEAR(F$23),MONTH(F$23)+F$18,1),(F$17/F$18),0),0))</f>
        <v>0</v>
      </c>
      <c r="AF92" s="98" t="n">
        <f aca="false">(IF($B92&gt;=G$23,IF($B92&lt;DATE(YEAR(G$23),MONTH(G$23)+G$15,1),(G$14/G$15),0),0))+(IF($B92&gt;=G$23,IF($B92&lt;DATE(YEAR(G$23),MONTH(G$23)+G$18,1),(G$17/G$18),0),0))</f>
        <v>47.2219752081853</v>
      </c>
      <c r="AG92" s="98" t="n">
        <f aca="false">(IF($B92&gt;=H$23,IF($B92&lt;DATE(YEAR(H$23),MONTH(H$23)+H$15,1),(H$14/H$15),0),0))+(IF($B92&gt;=H$23,IF($B92&lt;DATE(YEAR(H$23),MONTH(H$23)+H$18,1),(H$17/H$18),0),0))</f>
        <v>59.0274690102316</v>
      </c>
      <c r="AH92" s="98" t="n">
        <f aca="false">(IF($B92&gt;=I$23,IF($B92&lt;DATE(YEAR(I$23),MONTH(I$23)+I$15,1),(I$14/I$15),0),0))+(IF($B92&gt;=I$23,IF($B92&lt;DATE(YEAR(I$23),MONTH(I$23)+I$18,1),(I$17/I$18),0),0))</f>
        <v>118.054938020463</v>
      </c>
      <c r="AI92" s="99" t="n">
        <f aca="false">(IF($B92&gt;=J$23,IF($B92&lt;DATE(YEAR(J$23),MONTH(J$23)+J$15,1),(J$14/J$15),0),0))+(IF($B92&gt;=J$23,IF($B92&lt;DATE(YEAR(J$23),MONTH(J$23)+J$18,1),(J$17/J$18),0),0))</f>
        <v>2765.84128365286</v>
      </c>
    </row>
    <row r="93" customFormat="false" ht="12.75" hidden="true" customHeight="false" outlineLevel="1" collapsed="false">
      <c r="B93" s="92" t="n">
        <f aca="false">EDATE(B92,1)</f>
        <v>38749</v>
      </c>
      <c r="C93" s="93" t="n">
        <f aca="false">1/(1+$C$5/2)^(2*($B93-$C$4)/365)</f>
        <v>0.668753473605912</v>
      </c>
      <c r="D93" s="93" t="n">
        <f aca="false">1/(1+$C$6/2)^(2*($B93-$C$4)/365)</f>
        <v>0.52862101559329</v>
      </c>
      <c r="E93" s="94" t="n">
        <f aca="false">+C93-D93</f>
        <v>0.140132458012623</v>
      </c>
      <c r="F93" s="94" t="e">
        <f aca="false">SUM(L93:P93,R93:V93)</f>
        <v>#NAME?</v>
      </c>
      <c r="G93" s="95" t="e">
        <f aca="false">+E93*SUM(F82:F93)/12</f>
        <v>#NAME?</v>
      </c>
      <c r="L93" s="96" t="e">
        <f aca="false">EURO(Y93,Y93,0,0,F$22,$B93+25-F$23,1,0)</f>
        <v>#NAME?</v>
      </c>
      <c r="M93" s="96" t="e">
        <f aca="false">EURO(Z93,Z93,0,0,G$22,$B93+25-G$23,1,0)</f>
        <v>#NAME?</v>
      </c>
      <c r="N93" s="96" t="e">
        <f aca="false">EURO(AA93,AA93,0,0,H$22,$B93+25-H$23,1,0)</f>
        <v>#NAME?</v>
      </c>
      <c r="O93" s="96" t="e">
        <f aca="false">EURO(AB93,AB93,0,0,I$22,$B93+25-I$23,1,0)</f>
        <v>#NAME?</v>
      </c>
      <c r="P93" s="96" t="e">
        <f aca="false">EURO(AC93,AC93,0,0,J$22,$B93+25-J$23,1,0)</f>
        <v>#NAME?</v>
      </c>
      <c r="Q93" s="96"/>
      <c r="R93" s="96" t="e">
        <f aca="false">EURO(AE93,AE93,0,0,F$22,$B93+25-F$23,1,0)</f>
        <v>#NAME?</v>
      </c>
      <c r="S93" s="96" t="e">
        <f aca="false">EURO(AF93,AF93,0,0,G$22,$B93+25-G$23,1,0)</f>
        <v>#NAME?</v>
      </c>
      <c r="T93" s="96" t="e">
        <f aca="false">EURO(AG93,AG93,0,0,H$22,$B93+25-H$23,1,0)</f>
        <v>#NAME?</v>
      </c>
      <c r="U93" s="96" t="e">
        <f aca="false">EURO(AH93,AH93,0,0,I$22,$B93+25-I$23,1,0)</f>
        <v>#NAME?</v>
      </c>
      <c r="V93" s="96" t="e">
        <f aca="false">EURO(AI93,AI93,0,0,J$22,$B93+25-J$23,1,0)</f>
        <v>#NAME?</v>
      </c>
      <c r="W93" s="96"/>
      <c r="X93" s="97"/>
      <c r="Y93" s="98" t="n">
        <f aca="false">(IF($B93&gt;=F$23,IF($B93&lt;DATE(YEAR(F$23),MONTH(F$23)+F$12,1),F$11/F$12,0),0))+(IF($B93&gt;=F$23,IF($B93&lt;DATE(YEAR(F$23),MONTH(F$23)+F$9,1),F$8/F$9,0),0))</f>
        <v>0</v>
      </c>
      <c r="Z93" s="98" t="n">
        <f aca="false">(IF($B93&gt;=G$23,IF($B93&lt;DATE(YEAR(G$23),MONTH(G$23)+G$12,1),G$11/G$12,0),0))+(IF($B93&gt;=G$23,IF($B93&lt;DATE(YEAR(G$23),MONTH(G$23)+G$9,1),G$8/G$9,0),0))</f>
        <v>0</v>
      </c>
      <c r="AA93" s="98" t="n">
        <f aca="false">(IF($B93&gt;=H$23,IF($B93&lt;DATE(YEAR(H$23),MONTH(H$23)+H$12,1),H$11/H$12,0),0))+(IF($B93&gt;=H$23,IF($B93&lt;DATE(YEAR(H$23),MONTH(H$23)+H$9,1),H$8/H$9,0),0))</f>
        <v>0</v>
      </c>
      <c r="AB93" s="98" t="n">
        <f aca="false">(IF($B93&gt;=I$23,IF($B93&lt;DATE(YEAR(I$23),MONTH(I$23)+I$12,1),I$11/I$12,0),0))+(IF($B93&gt;=I$23,IF($B93&lt;DATE(YEAR(I$23),MONTH(I$23)+I$9,1),I$8/I$9,0),0))</f>
        <v>0</v>
      </c>
      <c r="AC93" s="99" t="n">
        <f aca="false">(IF($B93&gt;=J$23,IF($B93&lt;DATE(YEAR(J$23),MONTH(J$23)+J$12,1),J$11/J$12,0),0))+(IF($B93&gt;=J$23,IF($B93&lt;DATE(YEAR(J$23),MONTH(J$23)+J$9,1),J$8/J$9,0),0))</f>
        <v>0</v>
      </c>
      <c r="AE93" s="98" t="n">
        <f aca="false">(IF($B93&gt;=F$23,IF($B93&lt;DATE(YEAR(F$23),MONTH(F$23)+F$15,1),(F$14/F$15),0),0))+(IF($B93&gt;=F$23,IF($B93&lt;DATE(YEAR(F$23),MONTH(F$23)+F$18,1),(F$17/F$18),0),0))</f>
        <v>0</v>
      </c>
      <c r="AF93" s="98" t="n">
        <f aca="false">(IF($B93&gt;=G$23,IF($B93&lt;DATE(YEAR(G$23),MONTH(G$23)+G$15,1),(G$14/G$15),0),0))+(IF($B93&gt;=G$23,IF($B93&lt;DATE(YEAR(G$23),MONTH(G$23)+G$18,1),(G$17/G$18),0),0))</f>
        <v>47.2219752081853</v>
      </c>
      <c r="AG93" s="98" t="n">
        <f aca="false">(IF($B93&gt;=H$23,IF($B93&lt;DATE(YEAR(H$23),MONTH(H$23)+H$15,1),(H$14/H$15),0),0))+(IF($B93&gt;=H$23,IF($B93&lt;DATE(YEAR(H$23),MONTH(H$23)+H$18,1),(H$17/H$18),0),0))</f>
        <v>59.0274690102316</v>
      </c>
      <c r="AH93" s="98" t="n">
        <f aca="false">(IF($B93&gt;=I$23,IF($B93&lt;DATE(YEAR(I$23),MONTH(I$23)+I$15,1),(I$14/I$15),0),0))+(IF($B93&gt;=I$23,IF($B93&lt;DATE(YEAR(I$23),MONTH(I$23)+I$18,1),(I$17/I$18),0),0))</f>
        <v>118.054938020463</v>
      </c>
      <c r="AI93" s="99" t="n">
        <f aca="false">(IF($B93&gt;=J$23,IF($B93&lt;DATE(YEAR(J$23),MONTH(J$23)+J$15,1),(J$14/J$15),0),0))+(IF($B93&gt;=J$23,IF($B93&lt;DATE(YEAR(J$23),MONTH(J$23)+J$18,1),(J$17/J$18),0),0))</f>
        <v>2765.84128365286</v>
      </c>
    </row>
    <row r="94" customFormat="false" ht="12.75" hidden="true" customHeight="false" outlineLevel="1" collapsed="false">
      <c r="B94" s="92" t="n">
        <f aca="false">EDATE(B93,1)</f>
        <v>38777</v>
      </c>
      <c r="C94" s="93" t="n">
        <f aca="false">1/(1+$C$5/2)^(2*($B94-$C$4)/365)</f>
        <v>0.664957390263581</v>
      </c>
      <c r="D94" s="93" t="n">
        <f aca="false">1/(1+$C$6/2)^(2*($B94-$C$4)/365)</f>
        <v>0.52387456961297</v>
      </c>
      <c r="E94" s="94" t="n">
        <f aca="false">+C94-D94</f>
        <v>0.141082820650611</v>
      </c>
      <c r="F94" s="94" t="e">
        <f aca="false">SUM(L94:P94,R94:V94)</f>
        <v>#NAME?</v>
      </c>
      <c r="G94" s="95" t="e">
        <f aca="false">+E94*SUM(F83:F94)/12</f>
        <v>#NAME?</v>
      </c>
      <c r="L94" s="96" t="e">
        <f aca="false">EURO(Y94,Y94,0,0,F$22,$B94+25-F$23,1,0)</f>
        <v>#NAME?</v>
      </c>
      <c r="M94" s="96" t="e">
        <f aca="false">EURO(Z94,Z94,0,0,G$22,$B94+25-G$23,1,0)</f>
        <v>#NAME?</v>
      </c>
      <c r="N94" s="96" t="e">
        <f aca="false">EURO(AA94,AA94,0,0,H$22,$B94+25-H$23,1,0)</f>
        <v>#NAME?</v>
      </c>
      <c r="O94" s="96" t="e">
        <f aca="false">EURO(AB94,AB94,0,0,I$22,$B94+25-I$23,1,0)</f>
        <v>#NAME?</v>
      </c>
      <c r="P94" s="96" t="e">
        <f aca="false">EURO(AC94,AC94,0,0,J$22,$B94+25-J$23,1,0)</f>
        <v>#NAME?</v>
      </c>
      <c r="Q94" s="96"/>
      <c r="R94" s="96" t="e">
        <f aca="false">EURO(AE94,AE94,0,0,F$22,$B94+25-F$23,1,0)</f>
        <v>#NAME?</v>
      </c>
      <c r="S94" s="96" t="e">
        <f aca="false">EURO(AF94,AF94,0,0,G$22,$B94+25-G$23,1,0)</f>
        <v>#NAME?</v>
      </c>
      <c r="T94" s="96" t="e">
        <f aca="false">EURO(AG94,AG94,0,0,H$22,$B94+25-H$23,1,0)</f>
        <v>#NAME?</v>
      </c>
      <c r="U94" s="96" t="e">
        <f aca="false">EURO(AH94,AH94,0,0,I$22,$B94+25-I$23,1,0)</f>
        <v>#NAME?</v>
      </c>
      <c r="V94" s="96" t="e">
        <f aca="false">EURO(AI94,AI94,0,0,J$22,$B94+25-J$23,1,0)</f>
        <v>#NAME?</v>
      </c>
      <c r="W94" s="96"/>
      <c r="X94" s="97"/>
      <c r="Y94" s="98" t="n">
        <f aca="false">(IF($B94&gt;=F$23,IF($B94&lt;DATE(YEAR(F$23),MONTH(F$23)+F$12,1),F$11/F$12,0),0))+(IF($B94&gt;=F$23,IF($B94&lt;DATE(YEAR(F$23),MONTH(F$23)+F$9,1),F$8/F$9,0),0))</f>
        <v>0</v>
      </c>
      <c r="Z94" s="98" t="n">
        <f aca="false">(IF($B94&gt;=G$23,IF($B94&lt;DATE(YEAR(G$23),MONTH(G$23)+G$12,1),G$11/G$12,0),0))+(IF($B94&gt;=G$23,IF($B94&lt;DATE(YEAR(G$23),MONTH(G$23)+G$9,1),G$8/G$9,0),0))</f>
        <v>0</v>
      </c>
      <c r="AA94" s="98" t="n">
        <f aca="false">(IF($B94&gt;=H$23,IF($B94&lt;DATE(YEAR(H$23),MONTH(H$23)+H$12,1),H$11/H$12,0),0))+(IF($B94&gt;=H$23,IF($B94&lt;DATE(YEAR(H$23),MONTH(H$23)+H$9,1),H$8/H$9,0),0))</f>
        <v>0</v>
      </c>
      <c r="AB94" s="98" t="n">
        <f aca="false">(IF($B94&gt;=I$23,IF($B94&lt;DATE(YEAR(I$23),MONTH(I$23)+I$12,1),I$11/I$12,0),0))+(IF($B94&gt;=I$23,IF($B94&lt;DATE(YEAR(I$23),MONTH(I$23)+I$9,1),I$8/I$9,0),0))</f>
        <v>0</v>
      </c>
      <c r="AC94" s="99" t="n">
        <f aca="false">(IF($B94&gt;=J$23,IF($B94&lt;DATE(YEAR(J$23),MONTH(J$23)+J$12,1),J$11/J$12,0),0))+(IF($B94&gt;=J$23,IF($B94&lt;DATE(YEAR(J$23),MONTH(J$23)+J$9,1),J$8/J$9,0),0))</f>
        <v>0</v>
      </c>
      <c r="AE94" s="98" t="n">
        <f aca="false">(IF($B94&gt;=F$23,IF($B94&lt;DATE(YEAR(F$23),MONTH(F$23)+F$15,1),(F$14/F$15),0),0))+(IF($B94&gt;=F$23,IF($B94&lt;DATE(YEAR(F$23),MONTH(F$23)+F$18,1),(F$17/F$18),0),0))</f>
        <v>0</v>
      </c>
      <c r="AF94" s="98" t="n">
        <f aca="false">(IF($B94&gt;=G$23,IF($B94&lt;DATE(YEAR(G$23),MONTH(G$23)+G$15,1),(G$14/G$15),0),0))+(IF($B94&gt;=G$23,IF($B94&lt;DATE(YEAR(G$23),MONTH(G$23)+G$18,1),(G$17/G$18),0),0))</f>
        <v>47.2219752081853</v>
      </c>
      <c r="AG94" s="98" t="n">
        <f aca="false">(IF($B94&gt;=H$23,IF($B94&lt;DATE(YEAR(H$23),MONTH(H$23)+H$15,1),(H$14/H$15),0),0))+(IF($B94&gt;=H$23,IF($B94&lt;DATE(YEAR(H$23),MONTH(H$23)+H$18,1),(H$17/H$18),0),0))</f>
        <v>59.0274690102316</v>
      </c>
      <c r="AH94" s="98" t="n">
        <f aca="false">(IF($B94&gt;=I$23,IF($B94&lt;DATE(YEAR(I$23),MONTH(I$23)+I$15,1),(I$14/I$15),0),0))+(IF($B94&gt;=I$23,IF($B94&lt;DATE(YEAR(I$23),MONTH(I$23)+I$18,1),(I$17/I$18),0),0))</f>
        <v>118.054938020463</v>
      </c>
      <c r="AI94" s="99" t="n">
        <f aca="false">(IF($B94&gt;=J$23,IF($B94&lt;DATE(YEAR(J$23),MONTH(J$23)+J$15,1),(J$14/J$15),0),0))+(IF($B94&gt;=J$23,IF($B94&lt;DATE(YEAR(J$23),MONTH(J$23)+J$18,1),(J$17/J$18),0),0))</f>
        <v>2765.84128365286</v>
      </c>
    </row>
    <row r="95" customFormat="false" ht="12.75" hidden="true" customHeight="false" outlineLevel="1" collapsed="false">
      <c r="B95" s="92" t="n">
        <f aca="false">EDATE(B94,1)</f>
        <v>38808</v>
      </c>
      <c r="C95" s="93" t="n">
        <f aca="false">1/(1+$C$5/2)^(2*($B95-$C$4)/365)</f>
        <v>0.660779713267463</v>
      </c>
      <c r="D95" s="93" t="n">
        <f aca="false">1/(1+$C$6/2)^(2*($B95-$C$4)/365)</f>
        <v>0.518669271769304</v>
      </c>
      <c r="E95" s="94" t="n">
        <f aca="false">+C95-D95</f>
        <v>0.142110441498159</v>
      </c>
      <c r="F95" s="94" t="e">
        <f aca="false">SUM(L95:P95,R95:V95)</f>
        <v>#NAME?</v>
      </c>
      <c r="G95" s="95" t="e">
        <f aca="false">+E95*SUM(F84:F95)/12</f>
        <v>#NAME?</v>
      </c>
      <c r="L95" s="96" t="e">
        <f aca="false">EURO(Y95,Y95,0,0,F$22,$B95+25-F$23,1,0)</f>
        <v>#NAME?</v>
      </c>
      <c r="M95" s="96" t="e">
        <f aca="false">EURO(Z95,Z95,0,0,G$22,$B95+25-G$23,1,0)</f>
        <v>#NAME?</v>
      </c>
      <c r="N95" s="96" t="e">
        <f aca="false">EURO(AA95,AA95,0,0,H$22,$B95+25-H$23,1,0)</f>
        <v>#NAME?</v>
      </c>
      <c r="O95" s="96" t="e">
        <f aca="false">EURO(AB95,AB95,0,0,I$22,$B95+25-I$23,1,0)</f>
        <v>#NAME?</v>
      </c>
      <c r="P95" s="96" t="e">
        <f aca="false">EURO(AC95,AC95,0,0,J$22,$B95+25-J$23,1,0)</f>
        <v>#NAME?</v>
      </c>
      <c r="Q95" s="96"/>
      <c r="R95" s="96" t="e">
        <f aca="false">EURO(AE95,AE95,0,0,F$22,$B95+25-F$23,1,0)</f>
        <v>#NAME?</v>
      </c>
      <c r="S95" s="96" t="e">
        <f aca="false">EURO(AF95,AF95,0,0,G$22,$B95+25-G$23,1,0)</f>
        <v>#NAME?</v>
      </c>
      <c r="T95" s="96" t="e">
        <f aca="false">EURO(AG95,AG95,0,0,H$22,$B95+25-H$23,1,0)</f>
        <v>#NAME?</v>
      </c>
      <c r="U95" s="96" t="e">
        <f aca="false">EURO(AH95,AH95,0,0,I$22,$B95+25-I$23,1,0)</f>
        <v>#NAME?</v>
      </c>
      <c r="V95" s="96" t="e">
        <f aca="false">EURO(AI95,AI95,0,0,J$22,$B95+25-J$23,1,0)</f>
        <v>#NAME?</v>
      </c>
      <c r="W95" s="96"/>
      <c r="X95" s="97"/>
      <c r="Y95" s="98" t="n">
        <f aca="false">(IF($B95&gt;=F$23,IF($B95&lt;DATE(YEAR(F$23),MONTH(F$23)+F$12,1),F$11/F$12,0),0))+(IF($B95&gt;=F$23,IF($B95&lt;DATE(YEAR(F$23),MONTH(F$23)+F$9,1),F$8/F$9,0),0))</f>
        <v>0</v>
      </c>
      <c r="Z95" s="98" t="n">
        <f aca="false">(IF($B95&gt;=G$23,IF($B95&lt;DATE(YEAR(G$23),MONTH(G$23)+G$12,1),G$11/G$12,0),0))+(IF($B95&gt;=G$23,IF($B95&lt;DATE(YEAR(G$23),MONTH(G$23)+G$9,1),G$8/G$9,0),0))</f>
        <v>0</v>
      </c>
      <c r="AA95" s="98" t="n">
        <f aca="false">(IF($B95&gt;=H$23,IF($B95&lt;DATE(YEAR(H$23),MONTH(H$23)+H$12,1),H$11/H$12,0),0))+(IF($B95&gt;=H$23,IF($B95&lt;DATE(YEAR(H$23),MONTH(H$23)+H$9,1),H$8/H$9,0),0))</f>
        <v>0</v>
      </c>
      <c r="AB95" s="98" t="n">
        <f aca="false">(IF($B95&gt;=I$23,IF($B95&lt;DATE(YEAR(I$23),MONTH(I$23)+I$12,1),I$11/I$12,0),0))+(IF($B95&gt;=I$23,IF($B95&lt;DATE(YEAR(I$23),MONTH(I$23)+I$9,1),I$8/I$9,0),0))</f>
        <v>0</v>
      </c>
      <c r="AC95" s="99" t="n">
        <f aca="false">(IF($B95&gt;=J$23,IF($B95&lt;DATE(YEAR(J$23),MONTH(J$23)+J$12,1),J$11/J$12,0),0))+(IF($B95&gt;=J$23,IF($B95&lt;DATE(YEAR(J$23),MONTH(J$23)+J$9,1),J$8/J$9,0),0))</f>
        <v>0</v>
      </c>
      <c r="AE95" s="98" t="n">
        <f aca="false">(IF($B95&gt;=F$23,IF($B95&lt;DATE(YEAR(F$23),MONTH(F$23)+F$15,1),(F$14/F$15),0),0))+(IF($B95&gt;=F$23,IF($B95&lt;DATE(YEAR(F$23),MONTH(F$23)+F$18,1),(F$17/F$18),0),0))</f>
        <v>0</v>
      </c>
      <c r="AF95" s="98" t="n">
        <f aca="false">(IF($B95&gt;=G$23,IF($B95&lt;DATE(YEAR(G$23),MONTH(G$23)+G$15,1),(G$14/G$15),0),0))+(IF($B95&gt;=G$23,IF($B95&lt;DATE(YEAR(G$23),MONTH(G$23)+G$18,1),(G$17/G$18),0),0))</f>
        <v>47.2219752081853</v>
      </c>
      <c r="AG95" s="98" t="n">
        <f aca="false">(IF($B95&gt;=H$23,IF($B95&lt;DATE(YEAR(H$23),MONTH(H$23)+H$15,1),(H$14/H$15),0),0))+(IF($B95&gt;=H$23,IF($B95&lt;DATE(YEAR(H$23),MONTH(H$23)+H$18,1),(H$17/H$18),0),0))</f>
        <v>59.0274690102316</v>
      </c>
      <c r="AH95" s="98" t="n">
        <f aca="false">(IF($B95&gt;=I$23,IF($B95&lt;DATE(YEAR(I$23),MONTH(I$23)+I$15,1),(I$14/I$15),0),0))+(IF($B95&gt;=I$23,IF($B95&lt;DATE(YEAR(I$23),MONTH(I$23)+I$18,1),(I$17/I$18),0),0))</f>
        <v>118.054938020463</v>
      </c>
      <c r="AI95" s="99" t="n">
        <f aca="false">(IF($B95&gt;=J$23,IF($B95&lt;DATE(YEAR(J$23),MONTH(J$23)+J$15,1),(J$14/J$15),0),0))+(IF($B95&gt;=J$23,IF($B95&lt;DATE(YEAR(J$23),MONTH(J$23)+J$18,1),(J$17/J$18),0),0))</f>
        <v>2765.84128365286</v>
      </c>
    </row>
    <row r="96" customFormat="false" ht="12.75" hidden="true" customHeight="false" outlineLevel="1" collapsed="false">
      <c r="B96" s="92" t="n">
        <f aca="false">EDATE(B95,1)</f>
        <v>38838</v>
      </c>
      <c r="C96" s="93" t="n">
        <f aca="false">1/(1+$C$5/2)^(2*($B96-$C$4)/365)</f>
        <v>0.656761792159362</v>
      </c>
      <c r="D96" s="93" t="n">
        <f aca="false">1/(1+$C$6/2)^(2*($B96-$C$4)/365)</f>
        <v>0.513681136968062</v>
      </c>
      <c r="E96" s="94" t="n">
        <f aca="false">+C96-D96</f>
        <v>0.143080655191301</v>
      </c>
      <c r="F96" s="94" t="e">
        <f aca="false">SUM(L96:P96,R96:V96)</f>
        <v>#NAME?</v>
      </c>
      <c r="G96" s="95" t="e">
        <f aca="false">+E96*SUM(F85:F96)/12</f>
        <v>#NAME?</v>
      </c>
      <c r="L96" s="96" t="e">
        <f aca="false">EURO(Y96,Y96,0,0,F$22,$B96+25-F$23,1,0)</f>
        <v>#NAME?</v>
      </c>
      <c r="M96" s="96" t="e">
        <f aca="false">EURO(Z96,Z96,0,0,G$22,$B96+25-G$23,1,0)</f>
        <v>#NAME?</v>
      </c>
      <c r="N96" s="96" t="e">
        <f aca="false">EURO(AA96,AA96,0,0,H$22,$B96+25-H$23,1,0)</f>
        <v>#NAME?</v>
      </c>
      <c r="O96" s="96" t="e">
        <f aca="false">EURO(AB96,AB96,0,0,I$22,$B96+25-I$23,1,0)</f>
        <v>#NAME?</v>
      </c>
      <c r="P96" s="96" t="e">
        <f aca="false">EURO(AC96,AC96,0,0,J$22,$B96+25-J$23,1,0)</f>
        <v>#NAME?</v>
      </c>
      <c r="Q96" s="96"/>
      <c r="R96" s="96" t="e">
        <f aca="false">EURO(AE96,AE96,0,0,F$22,$B96+25-F$23,1,0)</f>
        <v>#NAME?</v>
      </c>
      <c r="S96" s="96" t="e">
        <f aca="false">EURO(AF96,AF96,0,0,G$22,$B96+25-G$23,1,0)</f>
        <v>#NAME?</v>
      </c>
      <c r="T96" s="96" t="e">
        <f aca="false">EURO(AG96,AG96,0,0,H$22,$B96+25-H$23,1,0)</f>
        <v>#NAME?</v>
      </c>
      <c r="U96" s="96" t="e">
        <f aca="false">EURO(AH96,AH96,0,0,I$22,$B96+25-I$23,1,0)</f>
        <v>#NAME?</v>
      </c>
      <c r="V96" s="96" t="e">
        <f aca="false">EURO(AI96,AI96,0,0,J$22,$B96+25-J$23,1,0)</f>
        <v>#NAME?</v>
      </c>
      <c r="W96" s="96"/>
      <c r="X96" s="97"/>
      <c r="Y96" s="98" t="n">
        <f aca="false">(IF($B96&gt;=F$23,IF($B96&lt;DATE(YEAR(F$23),MONTH(F$23)+F$12,1),F$11/F$12,0),0))+(IF($B96&gt;=F$23,IF($B96&lt;DATE(YEAR(F$23),MONTH(F$23)+F$9,1),F$8/F$9,0),0))</f>
        <v>0</v>
      </c>
      <c r="Z96" s="98" t="n">
        <f aca="false">(IF($B96&gt;=G$23,IF($B96&lt;DATE(YEAR(G$23),MONTH(G$23)+G$12,1),G$11/G$12,0),0))+(IF($B96&gt;=G$23,IF($B96&lt;DATE(YEAR(G$23),MONTH(G$23)+G$9,1),G$8/G$9,0),0))</f>
        <v>0</v>
      </c>
      <c r="AA96" s="98" t="n">
        <f aca="false">(IF($B96&gt;=H$23,IF($B96&lt;DATE(YEAR(H$23),MONTH(H$23)+H$12,1),H$11/H$12,0),0))+(IF($B96&gt;=H$23,IF($B96&lt;DATE(YEAR(H$23),MONTH(H$23)+H$9,1),H$8/H$9,0),0))</f>
        <v>0</v>
      </c>
      <c r="AB96" s="98" t="n">
        <f aca="false">(IF($B96&gt;=I$23,IF($B96&lt;DATE(YEAR(I$23),MONTH(I$23)+I$12,1),I$11/I$12,0),0))+(IF($B96&gt;=I$23,IF($B96&lt;DATE(YEAR(I$23),MONTH(I$23)+I$9,1),I$8/I$9,0),0))</f>
        <v>0</v>
      </c>
      <c r="AC96" s="99" t="n">
        <f aca="false">(IF($B96&gt;=J$23,IF($B96&lt;DATE(YEAR(J$23),MONTH(J$23)+J$12,1),J$11/J$12,0),0))+(IF($B96&gt;=J$23,IF($B96&lt;DATE(YEAR(J$23),MONTH(J$23)+J$9,1),J$8/J$9,0),0))</f>
        <v>0</v>
      </c>
      <c r="AE96" s="98" t="n">
        <f aca="false">(IF($B96&gt;=F$23,IF($B96&lt;DATE(YEAR(F$23),MONTH(F$23)+F$15,1),(F$14/F$15),0),0))+(IF($B96&gt;=F$23,IF($B96&lt;DATE(YEAR(F$23),MONTH(F$23)+F$18,1),(F$17/F$18),0),0))</f>
        <v>0</v>
      </c>
      <c r="AF96" s="98" t="n">
        <f aca="false">(IF($B96&gt;=G$23,IF($B96&lt;DATE(YEAR(G$23),MONTH(G$23)+G$15,1),(G$14/G$15),0),0))+(IF($B96&gt;=G$23,IF($B96&lt;DATE(YEAR(G$23),MONTH(G$23)+G$18,1),(G$17/G$18),0),0))</f>
        <v>47.2219752081853</v>
      </c>
      <c r="AG96" s="98" t="n">
        <f aca="false">(IF($B96&gt;=H$23,IF($B96&lt;DATE(YEAR(H$23),MONTH(H$23)+H$15,1),(H$14/H$15),0),0))+(IF($B96&gt;=H$23,IF($B96&lt;DATE(YEAR(H$23),MONTH(H$23)+H$18,1),(H$17/H$18),0),0))</f>
        <v>59.0274690102316</v>
      </c>
      <c r="AH96" s="98" t="n">
        <f aca="false">(IF($B96&gt;=I$23,IF($B96&lt;DATE(YEAR(I$23),MONTH(I$23)+I$15,1),(I$14/I$15),0),0))+(IF($B96&gt;=I$23,IF($B96&lt;DATE(YEAR(I$23),MONTH(I$23)+I$18,1),(I$17/I$18),0),0))</f>
        <v>118.054938020463</v>
      </c>
      <c r="AI96" s="99" t="n">
        <f aca="false">(IF($B96&gt;=J$23,IF($B96&lt;DATE(YEAR(J$23),MONTH(J$23)+J$15,1),(J$14/J$15),0),0))+(IF($B96&gt;=J$23,IF($B96&lt;DATE(YEAR(J$23),MONTH(J$23)+J$18,1),(J$17/J$18),0),0))</f>
        <v>2765.84128365286</v>
      </c>
    </row>
    <row r="97" customFormat="false" ht="12.75" hidden="true" customHeight="false" outlineLevel="1" collapsed="false">
      <c r="B97" s="92" t="n">
        <f aca="false">EDATE(B96,1)</f>
        <v>38869</v>
      </c>
      <c r="C97" s="93" t="n">
        <f aca="false">1/(1+$C$5/2)^(2*($B97-$C$4)/365)</f>
        <v>0.652635605021347</v>
      </c>
      <c r="D97" s="93" t="n">
        <f aca="false">1/(1+$C$6/2)^(2*($B97-$C$4)/365)</f>
        <v>0.508577122630112</v>
      </c>
      <c r="E97" s="94" t="n">
        <f aca="false">+C97-D97</f>
        <v>0.144058482391236</v>
      </c>
      <c r="F97" s="94" t="e">
        <f aca="false">SUM(L97:P97,R97:V97)</f>
        <v>#NAME?</v>
      </c>
      <c r="G97" s="95" t="e">
        <f aca="false">+E97*SUM(F86:F97)/12</f>
        <v>#NAME?</v>
      </c>
      <c r="L97" s="96" t="e">
        <f aca="false">EURO(Y97,Y97,0,0,F$22,$B97+25-F$23,1,0)</f>
        <v>#NAME?</v>
      </c>
      <c r="M97" s="96" t="e">
        <f aca="false">EURO(Z97,Z97,0,0,G$22,$B97+25-G$23,1,0)</f>
        <v>#NAME?</v>
      </c>
      <c r="N97" s="96" t="e">
        <f aca="false">EURO(AA97,AA97,0,0,H$22,$B97+25-H$23,1,0)</f>
        <v>#NAME?</v>
      </c>
      <c r="O97" s="96" t="e">
        <f aca="false">EURO(AB97,AB97,0,0,I$22,$B97+25-I$23,1,0)</f>
        <v>#NAME?</v>
      </c>
      <c r="P97" s="96" t="e">
        <f aca="false">EURO(AC97,AC97,0,0,J$22,$B97+25-J$23,1,0)</f>
        <v>#NAME?</v>
      </c>
      <c r="Q97" s="96"/>
      <c r="R97" s="96" t="e">
        <f aca="false">EURO(AE97,AE97,0,0,F$22,$B97+25-F$23,1,0)</f>
        <v>#NAME?</v>
      </c>
      <c r="S97" s="96" t="e">
        <f aca="false">EURO(AF97,AF97,0,0,G$22,$B97+25-G$23,1,0)</f>
        <v>#NAME?</v>
      </c>
      <c r="T97" s="96" t="e">
        <f aca="false">EURO(AG97,AG97,0,0,H$22,$B97+25-H$23,1,0)</f>
        <v>#NAME?</v>
      </c>
      <c r="U97" s="96" t="e">
        <f aca="false">EURO(AH97,AH97,0,0,I$22,$B97+25-I$23,1,0)</f>
        <v>#NAME?</v>
      </c>
      <c r="V97" s="96" t="e">
        <f aca="false">EURO(AI97,AI97,0,0,J$22,$B97+25-J$23,1,0)</f>
        <v>#NAME?</v>
      </c>
      <c r="W97" s="96"/>
      <c r="X97" s="97"/>
      <c r="Y97" s="98" t="n">
        <f aca="false">(IF($B97&gt;=F$23,IF($B97&lt;DATE(YEAR(F$23),MONTH(F$23)+F$12,1),F$11/F$12,0),0))+(IF($B97&gt;=F$23,IF($B97&lt;DATE(YEAR(F$23),MONTH(F$23)+F$9,1),F$8/F$9,0),0))</f>
        <v>0</v>
      </c>
      <c r="Z97" s="98" t="n">
        <f aca="false">(IF($B97&gt;=G$23,IF($B97&lt;DATE(YEAR(G$23),MONTH(G$23)+G$12,1),G$11/G$12,0),0))+(IF($B97&gt;=G$23,IF($B97&lt;DATE(YEAR(G$23),MONTH(G$23)+G$9,1),G$8/G$9,0),0))</f>
        <v>0</v>
      </c>
      <c r="AA97" s="98" t="n">
        <f aca="false">(IF($B97&gt;=H$23,IF($B97&lt;DATE(YEAR(H$23),MONTH(H$23)+H$12,1),H$11/H$12,0),0))+(IF($B97&gt;=H$23,IF($B97&lt;DATE(YEAR(H$23),MONTH(H$23)+H$9,1),H$8/H$9,0),0))</f>
        <v>0</v>
      </c>
      <c r="AB97" s="98" t="n">
        <f aca="false">(IF($B97&gt;=I$23,IF($B97&lt;DATE(YEAR(I$23),MONTH(I$23)+I$12,1),I$11/I$12,0),0))+(IF($B97&gt;=I$23,IF($B97&lt;DATE(YEAR(I$23),MONTH(I$23)+I$9,1),I$8/I$9,0),0))</f>
        <v>0</v>
      </c>
      <c r="AC97" s="99" t="n">
        <f aca="false">(IF($B97&gt;=J$23,IF($B97&lt;DATE(YEAR(J$23),MONTH(J$23)+J$12,1),J$11/J$12,0),0))+(IF($B97&gt;=J$23,IF($B97&lt;DATE(YEAR(J$23),MONTH(J$23)+J$9,1),J$8/J$9,0),0))</f>
        <v>0</v>
      </c>
      <c r="AE97" s="98" t="n">
        <f aca="false">(IF($B97&gt;=F$23,IF($B97&lt;DATE(YEAR(F$23),MONTH(F$23)+F$15,1),(F$14/F$15),0),0))+(IF($B97&gt;=F$23,IF($B97&lt;DATE(YEAR(F$23),MONTH(F$23)+F$18,1),(F$17/F$18),0),0))</f>
        <v>0</v>
      </c>
      <c r="AF97" s="98" t="n">
        <f aca="false">(IF($B97&gt;=G$23,IF($B97&lt;DATE(YEAR(G$23),MONTH(G$23)+G$15,1),(G$14/G$15),0),0))+(IF($B97&gt;=G$23,IF($B97&lt;DATE(YEAR(G$23),MONTH(G$23)+G$18,1),(G$17/G$18),0),0))</f>
        <v>47.2219752081853</v>
      </c>
      <c r="AG97" s="98" t="n">
        <f aca="false">(IF($B97&gt;=H$23,IF($B97&lt;DATE(YEAR(H$23),MONTH(H$23)+H$15,1),(H$14/H$15),0),0))+(IF($B97&gt;=H$23,IF($B97&lt;DATE(YEAR(H$23),MONTH(H$23)+H$18,1),(H$17/H$18),0),0))</f>
        <v>59.0274690102316</v>
      </c>
      <c r="AH97" s="98" t="n">
        <f aca="false">(IF($B97&gt;=I$23,IF($B97&lt;DATE(YEAR(I$23),MONTH(I$23)+I$15,1),(I$14/I$15),0),0))+(IF($B97&gt;=I$23,IF($B97&lt;DATE(YEAR(I$23),MONTH(I$23)+I$18,1),(I$17/I$18),0),0))</f>
        <v>118.054938020463</v>
      </c>
      <c r="AI97" s="99" t="n">
        <f aca="false">(IF($B97&gt;=J$23,IF($B97&lt;DATE(YEAR(J$23),MONTH(J$23)+J$15,1),(J$14/J$15),0),0))+(IF($B97&gt;=J$23,IF($B97&lt;DATE(YEAR(J$23),MONTH(J$23)+J$18,1),(J$17/J$18),0),0))</f>
        <v>2765.84128365286</v>
      </c>
    </row>
    <row r="98" customFormat="false" ht="12.75" hidden="true" customHeight="false" outlineLevel="1" collapsed="false">
      <c r="B98" s="92" t="n">
        <f aca="false">EDATE(B97,1)</f>
        <v>38899</v>
      </c>
      <c r="C98" s="93" t="n">
        <f aca="false">1/(1+$C$5/2)^(2*($B98-$C$4)/365)</f>
        <v>0.648667204780446</v>
      </c>
      <c r="D98" s="93" t="n">
        <f aca="false">1/(1+$C$6/2)^(2*($B98-$C$4)/365)</f>
        <v>0.503686045825325</v>
      </c>
      <c r="E98" s="94" t="n">
        <f aca="false">+C98-D98</f>
        <v>0.144981158955122</v>
      </c>
      <c r="F98" s="94" t="e">
        <f aca="false">SUM(L98:P98,R98:V98)</f>
        <v>#NAME?</v>
      </c>
      <c r="G98" s="95" t="e">
        <f aca="false">+E98*SUM(F87:F98)/12</f>
        <v>#NAME?</v>
      </c>
      <c r="L98" s="96" t="e">
        <f aca="false">EURO(Y98,Y98,0,0,F$22,$B98+25-F$23,1,0)</f>
        <v>#NAME?</v>
      </c>
      <c r="M98" s="96" t="e">
        <f aca="false">EURO(Z98,Z98,0,0,G$22,$B98+25-G$23,1,0)</f>
        <v>#NAME?</v>
      </c>
      <c r="N98" s="96" t="e">
        <f aca="false">EURO(AA98,AA98,0,0,H$22,$B98+25-H$23,1,0)</f>
        <v>#NAME?</v>
      </c>
      <c r="O98" s="96" t="e">
        <f aca="false">EURO(AB98,AB98,0,0,I$22,$B98+25-I$23,1,0)</f>
        <v>#NAME?</v>
      </c>
      <c r="P98" s="96" t="e">
        <f aca="false">EURO(AC98,AC98,0,0,J$22,$B98+25-J$23,1,0)</f>
        <v>#NAME?</v>
      </c>
      <c r="Q98" s="96"/>
      <c r="R98" s="96" t="e">
        <f aca="false">EURO(AE98,AE98,0,0,F$22,$B98+25-F$23,1,0)</f>
        <v>#NAME?</v>
      </c>
      <c r="S98" s="96" t="e">
        <f aca="false">EURO(AF98,AF98,0,0,G$22,$B98+25-G$23,1,0)</f>
        <v>#NAME?</v>
      </c>
      <c r="T98" s="96" t="e">
        <f aca="false">EURO(AG98,AG98,0,0,H$22,$B98+25-H$23,1,0)</f>
        <v>#NAME?</v>
      </c>
      <c r="U98" s="96" t="e">
        <f aca="false">EURO(AH98,AH98,0,0,I$22,$B98+25-I$23,1,0)</f>
        <v>#NAME?</v>
      </c>
      <c r="V98" s="96" t="e">
        <f aca="false">EURO(AI98,AI98,0,0,J$22,$B98+25-J$23,1,0)</f>
        <v>#NAME?</v>
      </c>
      <c r="W98" s="96"/>
      <c r="X98" s="97"/>
      <c r="Y98" s="98" t="n">
        <f aca="false">(IF($B98&gt;=F$23,IF($B98&lt;DATE(YEAR(F$23),MONTH(F$23)+F$12,1),F$11/F$12,0),0))+(IF($B98&gt;=F$23,IF($B98&lt;DATE(YEAR(F$23),MONTH(F$23)+F$9,1),F$8/F$9,0),0))</f>
        <v>0</v>
      </c>
      <c r="Z98" s="98" t="n">
        <f aca="false">(IF($B98&gt;=G$23,IF($B98&lt;DATE(YEAR(G$23),MONTH(G$23)+G$12,1),G$11/G$12,0),0))+(IF($B98&gt;=G$23,IF($B98&lt;DATE(YEAR(G$23),MONTH(G$23)+G$9,1),G$8/G$9,0),0))</f>
        <v>0</v>
      </c>
      <c r="AA98" s="98" t="n">
        <f aca="false">(IF($B98&gt;=H$23,IF($B98&lt;DATE(YEAR(H$23),MONTH(H$23)+H$12,1),H$11/H$12,0),0))+(IF($B98&gt;=H$23,IF($B98&lt;DATE(YEAR(H$23),MONTH(H$23)+H$9,1),H$8/H$9,0),0))</f>
        <v>0</v>
      </c>
      <c r="AB98" s="98" t="n">
        <f aca="false">(IF($B98&gt;=I$23,IF($B98&lt;DATE(YEAR(I$23),MONTH(I$23)+I$12,1),I$11/I$12,0),0))+(IF($B98&gt;=I$23,IF($B98&lt;DATE(YEAR(I$23),MONTH(I$23)+I$9,1),I$8/I$9,0),0))</f>
        <v>0</v>
      </c>
      <c r="AC98" s="99" t="n">
        <f aca="false">(IF($B98&gt;=J$23,IF($B98&lt;DATE(YEAR(J$23),MONTH(J$23)+J$12,1),J$11/J$12,0),0))+(IF($B98&gt;=J$23,IF($B98&lt;DATE(YEAR(J$23),MONTH(J$23)+J$9,1),J$8/J$9,0),0))</f>
        <v>0</v>
      </c>
      <c r="AE98" s="98" t="n">
        <f aca="false">(IF($B98&gt;=F$23,IF($B98&lt;DATE(YEAR(F$23),MONTH(F$23)+F$15,1),(F$14/F$15),0),0))+(IF($B98&gt;=F$23,IF($B98&lt;DATE(YEAR(F$23),MONTH(F$23)+F$18,1),(F$17/F$18),0),0))</f>
        <v>0</v>
      </c>
      <c r="AF98" s="98" t="n">
        <f aca="false">(IF($B98&gt;=G$23,IF($B98&lt;DATE(YEAR(G$23),MONTH(G$23)+G$15,1),(G$14/G$15),0),0))+(IF($B98&gt;=G$23,IF($B98&lt;DATE(YEAR(G$23),MONTH(G$23)+G$18,1),(G$17/G$18),0),0))</f>
        <v>47.2219752081853</v>
      </c>
      <c r="AG98" s="98" t="n">
        <f aca="false">(IF($B98&gt;=H$23,IF($B98&lt;DATE(YEAR(H$23),MONTH(H$23)+H$15,1),(H$14/H$15),0),0))+(IF($B98&gt;=H$23,IF($B98&lt;DATE(YEAR(H$23),MONTH(H$23)+H$18,1),(H$17/H$18),0),0))</f>
        <v>59.0274690102316</v>
      </c>
      <c r="AH98" s="98" t="n">
        <f aca="false">(IF($B98&gt;=I$23,IF($B98&lt;DATE(YEAR(I$23),MONTH(I$23)+I$15,1),(I$14/I$15),0),0))+(IF($B98&gt;=I$23,IF($B98&lt;DATE(YEAR(I$23),MONTH(I$23)+I$18,1),(I$17/I$18),0),0))</f>
        <v>118.054938020463</v>
      </c>
      <c r="AI98" s="99" t="n">
        <f aca="false">(IF($B98&gt;=J$23,IF($B98&lt;DATE(YEAR(J$23),MONTH(J$23)+J$15,1),(J$14/J$15),0),0))+(IF($B98&gt;=J$23,IF($B98&lt;DATE(YEAR(J$23),MONTH(J$23)+J$18,1),(J$17/J$18),0),0))</f>
        <v>206.59614153581</v>
      </c>
    </row>
    <row r="99" customFormat="false" ht="12.75" hidden="true" customHeight="false" outlineLevel="1" collapsed="false">
      <c r="B99" s="92" t="n">
        <f aca="false">EDATE(B98,1)</f>
        <v>38930</v>
      </c>
      <c r="C99" s="93" t="n">
        <f aca="false">1/(1+$C$5/2)^(2*($B99-$C$4)/365)</f>
        <v>0.644591872888167</v>
      </c>
      <c r="D99" s="93" t="n">
        <f aca="false">1/(1+$C$6/2)^(2*($B99-$C$4)/365)</f>
        <v>0.498681344241592</v>
      </c>
      <c r="E99" s="94" t="n">
        <f aca="false">+C99-D99</f>
        <v>0.145910528646576</v>
      </c>
      <c r="F99" s="94" t="e">
        <f aca="false">SUM(L99:P99,R99:V99)</f>
        <v>#NAME?</v>
      </c>
      <c r="G99" s="95" t="e">
        <f aca="false">+E99*SUM(F88:F99)/12</f>
        <v>#NAME?</v>
      </c>
      <c r="L99" s="96" t="e">
        <f aca="false">EURO(Y99,Y99,0,0,F$22,$B99+25-F$23,1,0)</f>
        <v>#NAME?</v>
      </c>
      <c r="M99" s="96" t="e">
        <f aca="false">EURO(Z99,Z99,0,0,G$22,$B99+25-G$23,1,0)</f>
        <v>#NAME?</v>
      </c>
      <c r="N99" s="96" t="e">
        <f aca="false">EURO(AA99,AA99,0,0,H$22,$B99+25-H$23,1,0)</f>
        <v>#NAME?</v>
      </c>
      <c r="O99" s="96" t="e">
        <f aca="false">EURO(AB99,AB99,0,0,I$22,$B99+25-I$23,1,0)</f>
        <v>#NAME?</v>
      </c>
      <c r="P99" s="96" t="e">
        <f aca="false">EURO(AC99,AC99,0,0,J$22,$B99+25-J$23,1,0)</f>
        <v>#NAME?</v>
      </c>
      <c r="Q99" s="96"/>
      <c r="R99" s="96" t="e">
        <f aca="false">EURO(AE99,AE99,0,0,F$22,$B99+25-F$23,1,0)</f>
        <v>#NAME?</v>
      </c>
      <c r="S99" s="96" t="e">
        <f aca="false">EURO(AF99,AF99,0,0,G$22,$B99+25-G$23,1,0)</f>
        <v>#NAME?</v>
      </c>
      <c r="T99" s="96" t="e">
        <f aca="false">EURO(AG99,AG99,0,0,H$22,$B99+25-H$23,1,0)</f>
        <v>#NAME?</v>
      </c>
      <c r="U99" s="96" t="e">
        <f aca="false">EURO(AH99,AH99,0,0,I$22,$B99+25-I$23,1,0)</f>
        <v>#NAME?</v>
      </c>
      <c r="V99" s="96" t="e">
        <f aca="false">EURO(AI99,AI99,0,0,J$22,$B99+25-J$23,1,0)</f>
        <v>#NAME?</v>
      </c>
      <c r="W99" s="96"/>
      <c r="X99" s="97"/>
      <c r="Y99" s="98" t="n">
        <f aca="false">(IF($B99&gt;=F$23,IF($B99&lt;DATE(YEAR(F$23),MONTH(F$23)+F$12,1),F$11/F$12,0),0))+(IF($B99&gt;=F$23,IF($B99&lt;DATE(YEAR(F$23),MONTH(F$23)+F$9,1),F$8/F$9,0),0))</f>
        <v>0</v>
      </c>
      <c r="Z99" s="98" t="n">
        <f aca="false">(IF($B99&gt;=G$23,IF($B99&lt;DATE(YEAR(G$23),MONTH(G$23)+G$12,1),G$11/G$12,0),0))+(IF($B99&gt;=G$23,IF($B99&lt;DATE(YEAR(G$23),MONTH(G$23)+G$9,1),G$8/G$9,0),0))</f>
        <v>0</v>
      </c>
      <c r="AA99" s="98" t="n">
        <f aca="false">(IF($B99&gt;=H$23,IF($B99&lt;DATE(YEAR(H$23),MONTH(H$23)+H$12,1),H$11/H$12,0),0))+(IF($B99&gt;=H$23,IF($B99&lt;DATE(YEAR(H$23),MONTH(H$23)+H$9,1),H$8/H$9,0),0))</f>
        <v>0</v>
      </c>
      <c r="AB99" s="98" t="n">
        <f aca="false">(IF($B99&gt;=I$23,IF($B99&lt;DATE(YEAR(I$23),MONTH(I$23)+I$12,1),I$11/I$12,0),0))+(IF($B99&gt;=I$23,IF($B99&lt;DATE(YEAR(I$23),MONTH(I$23)+I$9,1),I$8/I$9,0),0))</f>
        <v>0</v>
      </c>
      <c r="AC99" s="99" t="n">
        <f aca="false">(IF($B99&gt;=J$23,IF($B99&lt;DATE(YEAR(J$23),MONTH(J$23)+J$12,1),J$11/J$12,0),0))+(IF($B99&gt;=J$23,IF($B99&lt;DATE(YEAR(J$23),MONTH(J$23)+J$9,1),J$8/J$9,0),0))</f>
        <v>0</v>
      </c>
      <c r="AE99" s="98" t="n">
        <f aca="false">(IF($B99&gt;=F$23,IF($B99&lt;DATE(YEAR(F$23),MONTH(F$23)+F$15,1),(F$14/F$15),0),0))+(IF($B99&gt;=F$23,IF($B99&lt;DATE(YEAR(F$23),MONTH(F$23)+F$18,1),(F$17/F$18),0),0))</f>
        <v>0</v>
      </c>
      <c r="AF99" s="98" t="n">
        <f aca="false">(IF($B99&gt;=G$23,IF($B99&lt;DATE(YEAR(G$23),MONTH(G$23)+G$15,1),(G$14/G$15),0),0))+(IF($B99&gt;=G$23,IF($B99&lt;DATE(YEAR(G$23),MONTH(G$23)+G$18,1),(G$17/G$18),0),0))</f>
        <v>47.2219752081853</v>
      </c>
      <c r="AG99" s="98" t="n">
        <f aca="false">(IF($B99&gt;=H$23,IF($B99&lt;DATE(YEAR(H$23),MONTH(H$23)+H$15,1),(H$14/H$15),0),0))+(IF($B99&gt;=H$23,IF($B99&lt;DATE(YEAR(H$23),MONTH(H$23)+H$18,1),(H$17/H$18),0),0))</f>
        <v>59.0274690102316</v>
      </c>
      <c r="AH99" s="98" t="n">
        <f aca="false">(IF($B99&gt;=I$23,IF($B99&lt;DATE(YEAR(I$23),MONTH(I$23)+I$15,1),(I$14/I$15),0),0))+(IF($B99&gt;=I$23,IF($B99&lt;DATE(YEAR(I$23),MONTH(I$23)+I$18,1),(I$17/I$18),0),0))</f>
        <v>118.054938020463</v>
      </c>
      <c r="AI99" s="99" t="n">
        <f aca="false">(IF($B99&gt;=J$23,IF($B99&lt;DATE(YEAR(J$23),MONTH(J$23)+J$15,1),(J$14/J$15),0),0))+(IF($B99&gt;=J$23,IF($B99&lt;DATE(YEAR(J$23),MONTH(J$23)+J$18,1),(J$17/J$18),0),0))</f>
        <v>206.59614153581</v>
      </c>
    </row>
    <row r="100" customFormat="false" ht="12.75" hidden="true" customHeight="false" outlineLevel="1" collapsed="false">
      <c r="B100" s="92" t="n">
        <f aca="false">EDATE(B99,1)</f>
        <v>38961</v>
      </c>
      <c r="C100" s="93" t="n">
        <f aca="false">1/(1+$C$5/2)^(2*($B100-$C$4)/365)</f>
        <v>0.640542144772232</v>
      </c>
      <c r="D100" s="93" t="n">
        <f aca="false">1/(1+$C$6/2)^(2*($B100-$C$4)/365)</f>
        <v>0.493726370138201</v>
      </c>
      <c r="E100" s="94" t="n">
        <f aca="false">+C100-D100</f>
        <v>0.146815774634031</v>
      </c>
      <c r="F100" s="94" t="e">
        <f aca="false">SUM(L100:P100,R100:V100)</f>
        <v>#NAME?</v>
      </c>
      <c r="G100" s="95" t="e">
        <f aca="false">+E100*SUM(F89:F100)/12</f>
        <v>#NAME?</v>
      </c>
      <c r="L100" s="96" t="e">
        <f aca="false">EURO(Y100,Y100,0,0,F$22,$B100+25-F$23,1,0)</f>
        <v>#NAME?</v>
      </c>
      <c r="M100" s="96" t="e">
        <f aca="false">EURO(Z100,Z100,0,0,G$22,$B100+25-G$23,1,0)</f>
        <v>#NAME?</v>
      </c>
      <c r="N100" s="96" t="e">
        <f aca="false">EURO(AA100,AA100,0,0,H$22,$B100+25-H$23,1,0)</f>
        <v>#NAME?</v>
      </c>
      <c r="O100" s="96" t="e">
        <f aca="false">EURO(AB100,AB100,0,0,I$22,$B100+25-I$23,1,0)</f>
        <v>#NAME?</v>
      </c>
      <c r="P100" s="96" t="e">
        <f aca="false">EURO(AC100,AC100,0,0,J$22,$B100+25-J$23,1,0)</f>
        <v>#NAME?</v>
      </c>
      <c r="Q100" s="96"/>
      <c r="R100" s="96" t="e">
        <f aca="false">EURO(AE100,AE100,0,0,F$22,$B100+25-F$23,1,0)</f>
        <v>#NAME?</v>
      </c>
      <c r="S100" s="96" t="e">
        <f aca="false">EURO(AF100,AF100,0,0,G$22,$B100+25-G$23,1,0)</f>
        <v>#NAME?</v>
      </c>
      <c r="T100" s="96" t="e">
        <f aca="false">EURO(AG100,AG100,0,0,H$22,$B100+25-H$23,1,0)</f>
        <v>#NAME?</v>
      </c>
      <c r="U100" s="96" t="e">
        <f aca="false">EURO(AH100,AH100,0,0,I$22,$B100+25-I$23,1,0)</f>
        <v>#NAME?</v>
      </c>
      <c r="V100" s="96" t="e">
        <f aca="false">EURO(AI100,AI100,0,0,J$22,$B100+25-J$23,1,0)</f>
        <v>#NAME?</v>
      </c>
      <c r="W100" s="96"/>
      <c r="X100" s="97"/>
      <c r="Y100" s="98" t="n">
        <f aca="false">(IF($B100&gt;=F$23,IF($B100&lt;DATE(YEAR(F$23),MONTH(F$23)+F$12,1),F$11/F$12,0),0))+(IF($B100&gt;=F$23,IF($B100&lt;DATE(YEAR(F$23),MONTH(F$23)+F$9,1),F$8/F$9,0),0))</f>
        <v>0</v>
      </c>
      <c r="Z100" s="98" t="n">
        <f aca="false">(IF($B100&gt;=G$23,IF($B100&lt;DATE(YEAR(G$23),MONTH(G$23)+G$12,1),G$11/G$12,0),0))+(IF($B100&gt;=G$23,IF($B100&lt;DATE(YEAR(G$23),MONTH(G$23)+G$9,1),G$8/G$9,0),0))</f>
        <v>0</v>
      </c>
      <c r="AA100" s="98" t="n">
        <f aca="false">(IF($B100&gt;=H$23,IF($B100&lt;DATE(YEAR(H$23),MONTH(H$23)+H$12,1),H$11/H$12,0),0))+(IF($B100&gt;=H$23,IF($B100&lt;DATE(YEAR(H$23),MONTH(H$23)+H$9,1),H$8/H$9,0),0))</f>
        <v>0</v>
      </c>
      <c r="AB100" s="98" t="n">
        <f aca="false">(IF($B100&gt;=I$23,IF($B100&lt;DATE(YEAR(I$23),MONTH(I$23)+I$12,1),I$11/I$12,0),0))+(IF($B100&gt;=I$23,IF($B100&lt;DATE(YEAR(I$23),MONTH(I$23)+I$9,1),I$8/I$9,0),0))</f>
        <v>0</v>
      </c>
      <c r="AC100" s="99" t="n">
        <f aca="false">(IF($B100&gt;=J$23,IF($B100&lt;DATE(YEAR(J$23),MONTH(J$23)+J$12,1),J$11/J$12,0),0))+(IF($B100&gt;=J$23,IF($B100&lt;DATE(YEAR(J$23),MONTH(J$23)+J$9,1),J$8/J$9,0),0))</f>
        <v>0</v>
      </c>
      <c r="AE100" s="98" t="n">
        <f aca="false">(IF($B100&gt;=F$23,IF($B100&lt;DATE(YEAR(F$23),MONTH(F$23)+F$15,1),(F$14/F$15),0),0))+(IF($B100&gt;=F$23,IF($B100&lt;DATE(YEAR(F$23),MONTH(F$23)+F$18,1),(F$17/F$18),0),0))</f>
        <v>0</v>
      </c>
      <c r="AF100" s="98" t="n">
        <f aca="false">(IF($B100&gt;=G$23,IF($B100&lt;DATE(YEAR(G$23),MONTH(G$23)+G$15,1),(G$14/G$15),0),0))+(IF($B100&gt;=G$23,IF($B100&lt;DATE(YEAR(G$23),MONTH(G$23)+G$18,1),(G$17/G$18),0),0))</f>
        <v>47.2219752081853</v>
      </c>
      <c r="AG100" s="98" t="n">
        <f aca="false">(IF($B100&gt;=H$23,IF($B100&lt;DATE(YEAR(H$23),MONTH(H$23)+H$15,1),(H$14/H$15),0),0))+(IF($B100&gt;=H$23,IF($B100&lt;DATE(YEAR(H$23),MONTH(H$23)+H$18,1),(H$17/H$18),0),0))</f>
        <v>59.0274690102316</v>
      </c>
      <c r="AH100" s="98" t="n">
        <f aca="false">(IF($B100&gt;=I$23,IF($B100&lt;DATE(YEAR(I$23),MONTH(I$23)+I$15,1),(I$14/I$15),0),0))+(IF($B100&gt;=I$23,IF($B100&lt;DATE(YEAR(I$23),MONTH(I$23)+I$18,1),(I$17/I$18),0),0))</f>
        <v>118.054938020463</v>
      </c>
      <c r="AI100" s="99" t="n">
        <f aca="false">(IF($B100&gt;=J$23,IF($B100&lt;DATE(YEAR(J$23),MONTH(J$23)+J$15,1),(J$14/J$15),0),0))+(IF($B100&gt;=J$23,IF($B100&lt;DATE(YEAR(J$23),MONTH(J$23)+J$18,1),(J$17/J$18),0),0))</f>
        <v>206.59614153581</v>
      </c>
    </row>
    <row r="101" customFormat="false" ht="12.75" hidden="true" customHeight="false" outlineLevel="1" collapsed="false">
      <c r="B101" s="92" t="n">
        <f aca="false">EDATE(B100,1)</f>
        <v>38991</v>
      </c>
      <c r="C101" s="93" t="n">
        <f aca="false">1/(1+$C$5/2)^(2*($B101-$C$4)/365)</f>
        <v>0.636647279732592</v>
      </c>
      <c r="D101" s="93" t="n">
        <f aca="false">1/(1+$C$6/2)^(2*($B101-$C$4)/365)</f>
        <v>0.488978115666182</v>
      </c>
      <c r="E101" s="94" t="n">
        <f aca="false">+C101-D101</f>
        <v>0.14766916406641</v>
      </c>
      <c r="F101" s="94" t="e">
        <f aca="false">SUM(L101:P101,R101:V101)</f>
        <v>#NAME?</v>
      </c>
      <c r="G101" s="95" t="e">
        <f aca="false">+E101*SUM(F90:F101)/12</f>
        <v>#NAME?</v>
      </c>
      <c r="L101" s="96" t="e">
        <f aca="false">EURO(Y101,Y101,0,0,F$22,$B101+25-F$23,1,0)</f>
        <v>#NAME?</v>
      </c>
      <c r="M101" s="96" t="e">
        <f aca="false">EURO(Z101,Z101,0,0,G$22,$B101+25-G$23,1,0)</f>
        <v>#NAME?</v>
      </c>
      <c r="N101" s="96" t="e">
        <f aca="false">EURO(AA101,AA101,0,0,H$22,$B101+25-H$23,1,0)</f>
        <v>#NAME?</v>
      </c>
      <c r="O101" s="96" t="e">
        <f aca="false">EURO(AB101,AB101,0,0,I$22,$B101+25-I$23,1,0)</f>
        <v>#NAME?</v>
      </c>
      <c r="P101" s="96" t="e">
        <f aca="false">EURO(AC101,AC101,0,0,J$22,$B101+25-J$23,1,0)</f>
        <v>#NAME?</v>
      </c>
      <c r="Q101" s="96"/>
      <c r="R101" s="96" t="e">
        <f aca="false">EURO(AE101,AE101,0,0,F$22,$B101+25-F$23,1,0)</f>
        <v>#NAME?</v>
      </c>
      <c r="S101" s="96" t="e">
        <f aca="false">EURO(AF101,AF101,0,0,G$22,$B101+25-G$23,1,0)</f>
        <v>#NAME?</v>
      </c>
      <c r="T101" s="96" t="e">
        <f aca="false">EURO(AG101,AG101,0,0,H$22,$B101+25-H$23,1,0)</f>
        <v>#NAME?</v>
      </c>
      <c r="U101" s="96" t="e">
        <f aca="false">EURO(AH101,AH101,0,0,I$22,$B101+25-I$23,1,0)</f>
        <v>#NAME?</v>
      </c>
      <c r="V101" s="96" t="e">
        <f aca="false">EURO(AI101,AI101,0,0,J$22,$B101+25-J$23,1,0)</f>
        <v>#NAME?</v>
      </c>
      <c r="W101" s="96"/>
      <c r="X101" s="97"/>
      <c r="Y101" s="98" t="n">
        <f aca="false">(IF($B101&gt;=F$23,IF($B101&lt;DATE(YEAR(F$23),MONTH(F$23)+F$12,1),F$11/F$12,0),0))+(IF($B101&gt;=F$23,IF($B101&lt;DATE(YEAR(F$23),MONTH(F$23)+F$9,1),F$8/F$9,0),0))</f>
        <v>0</v>
      </c>
      <c r="Z101" s="98" t="n">
        <f aca="false">(IF($B101&gt;=G$23,IF($B101&lt;DATE(YEAR(G$23),MONTH(G$23)+G$12,1),G$11/G$12,0),0))+(IF($B101&gt;=G$23,IF($B101&lt;DATE(YEAR(G$23),MONTH(G$23)+G$9,1),G$8/G$9,0),0))</f>
        <v>0</v>
      </c>
      <c r="AA101" s="98" t="n">
        <f aca="false">(IF($B101&gt;=H$23,IF($B101&lt;DATE(YEAR(H$23),MONTH(H$23)+H$12,1),H$11/H$12,0),0))+(IF($B101&gt;=H$23,IF($B101&lt;DATE(YEAR(H$23),MONTH(H$23)+H$9,1),H$8/H$9,0),0))</f>
        <v>0</v>
      </c>
      <c r="AB101" s="98" t="n">
        <f aca="false">(IF($B101&gt;=I$23,IF($B101&lt;DATE(YEAR(I$23),MONTH(I$23)+I$12,1),I$11/I$12,0),0))+(IF($B101&gt;=I$23,IF($B101&lt;DATE(YEAR(I$23),MONTH(I$23)+I$9,1),I$8/I$9,0),0))</f>
        <v>0</v>
      </c>
      <c r="AC101" s="99" t="n">
        <f aca="false">(IF($B101&gt;=J$23,IF($B101&lt;DATE(YEAR(J$23),MONTH(J$23)+J$12,1),J$11/J$12,0),0))+(IF($B101&gt;=J$23,IF($B101&lt;DATE(YEAR(J$23),MONTH(J$23)+J$9,1),J$8/J$9,0),0))</f>
        <v>0</v>
      </c>
      <c r="AE101" s="98" t="n">
        <f aca="false">(IF($B101&gt;=F$23,IF($B101&lt;DATE(YEAR(F$23),MONTH(F$23)+F$15,1),(F$14/F$15),0),0))+(IF($B101&gt;=F$23,IF($B101&lt;DATE(YEAR(F$23),MONTH(F$23)+F$18,1),(F$17/F$18),0),0))</f>
        <v>0</v>
      </c>
      <c r="AF101" s="98" t="n">
        <f aca="false">(IF($B101&gt;=G$23,IF($B101&lt;DATE(YEAR(G$23),MONTH(G$23)+G$15,1),(G$14/G$15),0),0))+(IF($B101&gt;=G$23,IF($B101&lt;DATE(YEAR(G$23),MONTH(G$23)+G$18,1),(G$17/G$18),0),0))</f>
        <v>47.2219752081853</v>
      </c>
      <c r="AG101" s="98" t="n">
        <f aca="false">(IF($B101&gt;=H$23,IF($B101&lt;DATE(YEAR(H$23),MONTH(H$23)+H$15,1),(H$14/H$15),0),0))+(IF($B101&gt;=H$23,IF($B101&lt;DATE(YEAR(H$23),MONTH(H$23)+H$18,1),(H$17/H$18),0),0))</f>
        <v>59.0274690102316</v>
      </c>
      <c r="AH101" s="98" t="n">
        <f aca="false">(IF($B101&gt;=I$23,IF($B101&lt;DATE(YEAR(I$23),MONTH(I$23)+I$15,1),(I$14/I$15),0),0))+(IF($B101&gt;=I$23,IF($B101&lt;DATE(YEAR(I$23),MONTH(I$23)+I$18,1),(I$17/I$18),0),0))</f>
        <v>118.054938020463</v>
      </c>
      <c r="AI101" s="99" t="n">
        <f aca="false">(IF($B101&gt;=J$23,IF($B101&lt;DATE(YEAR(J$23),MONTH(J$23)+J$15,1),(J$14/J$15),0),0))+(IF($B101&gt;=J$23,IF($B101&lt;DATE(YEAR(J$23),MONTH(J$23)+J$18,1),(J$17/J$18),0),0))</f>
        <v>206.59614153581</v>
      </c>
    </row>
    <row r="102" customFormat="false" ht="12.75" hidden="true" customHeight="false" outlineLevel="1" collapsed="false">
      <c r="B102" s="92" t="n">
        <f aca="false">EDATE(B101,1)</f>
        <v>39022</v>
      </c>
      <c r="C102" s="93" t="n">
        <f aca="false">1/(1+$C$5/2)^(2*($B102-$C$4)/365)</f>
        <v>0.632647464505145</v>
      </c>
      <c r="D102" s="93" t="n">
        <f aca="false">1/(1+$C$6/2)^(2*($B102-$C$4)/365)</f>
        <v>0.484119554325902</v>
      </c>
      <c r="E102" s="94" t="n">
        <f aca="false">+C102-D102</f>
        <v>0.148527910179243</v>
      </c>
      <c r="F102" s="94" t="e">
        <f aca="false">SUM(L102:P102,R102:V102)</f>
        <v>#NAME?</v>
      </c>
      <c r="G102" s="95" t="e">
        <f aca="false">+E102*SUM(F91:F102)/12</f>
        <v>#NAME?</v>
      </c>
      <c r="L102" s="96" t="e">
        <f aca="false">EURO(Y102,Y102,0,0,F$22,$B102+25-F$23,1,0)</f>
        <v>#NAME?</v>
      </c>
      <c r="M102" s="96" t="e">
        <f aca="false">EURO(Z102,Z102,0,0,G$22,$B102+25-G$23,1,0)</f>
        <v>#NAME?</v>
      </c>
      <c r="N102" s="96" t="e">
        <f aca="false">EURO(AA102,AA102,0,0,H$22,$B102+25-H$23,1,0)</f>
        <v>#NAME?</v>
      </c>
      <c r="O102" s="96" t="e">
        <f aca="false">EURO(AB102,AB102,0,0,I$22,$B102+25-I$23,1,0)</f>
        <v>#NAME?</v>
      </c>
      <c r="P102" s="96" t="e">
        <f aca="false">EURO(AC102,AC102,0,0,J$22,$B102+25-J$23,1,0)</f>
        <v>#NAME?</v>
      </c>
      <c r="Q102" s="96"/>
      <c r="R102" s="96" t="e">
        <f aca="false">EURO(AE102,AE102,0,0,F$22,$B102+25-F$23,1,0)</f>
        <v>#NAME?</v>
      </c>
      <c r="S102" s="96" t="e">
        <f aca="false">EURO(AF102,AF102,0,0,G$22,$B102+25-G$23,1,0)</f>
        <v>#NAME?</v>
      </c>
      <c r="T102" s="96" t="e">
        <f aca="false">EURO(AG102,AG102,0,0,H$22,$B102+25-H$23,1,0)</f>
        <v>#NAME?</v>
      </c>
      <c r="U102" s="96" t="e">
        <f aca="false">EURO(AH102,AH102,0,0,I$22,$B102+25-I$23,1,0)</f>
        <v>#NAME?</v>
      </c>
      <c r="V102" s="96" t="e">
        <f aca="false">EURO(AI102,AI102,0,0,J$22,$B102+25-J$23,1,0)</f>
        <v>#NAME?</v>
      </c>
      <c r="W102" s="96"/>
      <c r="X102" s="97"/>
      <c r="Y102" s="98" t="n">
        <f aca="false">(IF($B102&gt;=F$23,IF($B102&lt;DATE(YEAR(F$23),MONTH(F$23)+F$12,1),F$11/F$12,0),0))+(IF($B102&gt;=F$23,IF($B102&lt;DATE(YEAR(F$23),MONTH(F$23)+F$9,1),F$8/F$9,0),0))</f>
        <v>0</v>
      </c>
      <c r="Z102" s="98" t="n">
        <f aca="false">(IF($B102&gt;=G$23,IF($B102&lt;DATE(YEAR(G$23),MONTH(G$23)+G$12,1),G$11/G$12,0),0))+(IF($B102&gt;=G$23,IF($B102&lt;DATE(YEAR(G$23),MONTH(G$23)+G$9,1),G$8/G$9,0),0))</f>
        <v>0</v>
      </c>
      <c r="AA102" s="98" t="n">
        <f aca="false">(IF($B102&gt;=H$23,IF($B102&lt;DATE(YEAR(H$23),MONTH(H$23)+H$12,1),H$11/H$12,0),0))+(IF($B102&gt;=H$23,IF($B102&lt;DATE(YEAR(H$23),MONTH(H$23)+H$9,1),H$8/H$9,0),0))</f>
        <v>0</v>
      </c>
      <c r="AB102" s="98" t="n">
        <f aca="false">(IF($B102&gt;=I$23,IF($B102&lt;DATE(YEAR(I$23),MONTH(I$23)+I$12,1),I$11/I$12,0),0))+(IF($B102&gt;=I$23,IF($B102&lt;DATE(YEAR(I$23),MONTH(I$23)+I$9,1),I$8/I$9,0),0))</f>
        <v>0</v>
      </c>
      <c r="AC102" s="99" t="n">
        <f aca="false">(IF($B102&gt;=J$23,IF($B102&lt;DATE(YEAR(J$23),MONTH(J$23)+J$12,1),J$11/J$12,0),0))+(IF($B102&gt;=J$23,IF($B102&lt;DATE(YEAR(J$23),MONTH(J$23)+J$9,1),J$8/J$9,0),0))</f>
        <v>0</v>
      </c>
      <c r="AE102" s="98" t="n">
        <f aca="false">(IF($B102&gt;=F$23,IF($B102&lt;DATE(YEAR(F$23),MONTH(F$23)+F$15,1),(F$14/F$15),0),0))+(IF($B102&gt;=F$23,IF($B102&lt;DATE(YEAR(F$23),MONTH(F$23)+F$18,1),(F$17/F$18),0),0))</f>
        <v>0</v>
      </c>
      <c r="AF102" s="98" t="n">
        <f aca="false">(IF($B102&gt;=G$23,IF($B102&lt;DATE(YEAR(G$23),MONTH(G$23)+G$15,1),(G$14/G$15),0),0))+(IF($B102&gt;=G$23,IF($B102&lt;DATE(YEAR(G$23),MONTH(G$23)+G$18,1),(G$17/G$18),0),0))</f>
        <v>47.2219752081853</v>
      </c>
      <c r="AG102" s="98" t="n">
        <f aca="false">(IF($B102&gt;=H$23,IF($B102&lt;DATE(YEAR(H$23),MONTH(H$23)+H$15,1),(H$14/H$15),0),0))+(IF($B102&gt;=H$23,IF($B102&lt;DATE(YEAR(H$23),MONTH(H$23)+H$18,1),(H$17/H$18),0),0))</f>
        <v>59.0274690102316</v>
      </c>
      <c r="AH102" s="98" t="n">
        <f aca="false">(IF($B102&gt;=I$23,IF($B102&lt;DATE(YEAR(I$23),MONTH(I$23)+I$15,1),(I$14/I$15),0),0))+(IF($B102&gt;=I$23,IF($B102&lt;DATE(YEAR(I$23),MONTH(I$23)+I$18,1),(I$17/I$18),0),0))</f>
        <v>118.054938020463</v>
      </c>
      <c r="AI102" s="99" t="n">
        <f aca="false">(IF($B102&gt;=J$23,IF($B102&lt;DATE(YEAR(J$23),MONTH(J$23)+J$15,1),(J$14/J$15),0),0))+(IF($B102&gt;=J$23,IF($B102&lt;DATE(YEAR(J$23),MONTH(J$23)+J$18,1),(J$17/J$18),0),0))</f>
        <v>206.59614153581</v>
      </c>
    </row>
    <row r="103" customFormat="false" ht="12.75" hidden="true" customHeight="false" outlineLevel="1" collapsed="false">
      <c r="B103" s="92" t="n">
        <f aca="false">EDATE(B102,1)</f>
        <v>39052</v>
      </c>
      <c r="C103" s="93" t="n">
        <f aca="false">1/(1+$C$5/2)^(2*($B103-$C$4)/365)</f>
        <v>0.628800603666981</v>
      </c>
      <c r="D103" s="93" t="n">
        <f aca="false">1/(1+$C$6/2)^(2*($B103-$C$4)/365)</f>
        <v>0.479463690313259</v>
      </c>
      <c r="E103" s="94" t="n">
        <f aca="false">+C103-D103</f>
        <v>0.149336913353723</v>
      </c>
      <c r="F103" s="94" t="e">
        <f aca="false">SUM(L103:P103,R103:V103)</f>
        <v>#NAME?</v>
      </c>
      <c r="G103" s="95" t="e">
        <f aca="false">+E103*SUM(F92:F103)/12</f>
        <v>#NAME?</v>
      </c>
      <c r="L103" s="96" t="e">
        <f aca="false">EURO(Y103,Y103,0,0,F$22,$B103+25-F$23,1,0)</f>
        <v>#NAME?</v>
      </c>
      <c r="M103" s="96" t="e">
        <f aca="false">EURO(Z103,Z103,0,0,G$22,$B103+25-G$23,1,0)</f>
        <v>#NAME?</v>
      </c>
      <c r="N103" s="96" t="e">
        <f aca="false">EURO(AA103,AA103,0,0,H$22,$B103+25-H$23,1,0)</f>
        <v>#NAME?</v>
      </c>
      <c r="O103" s="96" t="e">
        <f aca="false">EURO(AB103,AB103,0,0,I$22,$B103+25-I$23,1,0)</f>
        <v>#NAME?</v>
      </c>
      <c r="P103" s="96" t="e">
        <f aca="false">EURO(AC103,AC103,0,0,J$22,$B103+25-J$23,1,0)</f>
        <v>#NAME?</v>
      </c>
      <c r="Q103" s="96"/>
      <c r="R103" s="96" t="e">
        <f aca="false">EURO(AE103,AE103,0,0,F$22,$B103+25-F$23,1,0)</f>
        <v>#NAME?</v>
      </c>
      <c r="S103" s="96" t="e">
        <f aca="false">EURO(AF103,AF103,0,0,G$22,$B103+25-G$23,1,0)</f>
        <v>#NAME?</v>
      </c>
      <c r="T103" s="96" t="e">
        <f aca="false">EURO(AG103,AG103,0,0,H$22,$B103+25-H$23,1,0)</f>
        <v>#NAME?</v>
      </c>
      <c r="U103" s="96" t="e">
        <f aca="false">EURO(AH103,AH103,0,0,I$22,$B103+25-I$23,1,0)</f>
        <v>#NAME?</v>
      </c>
      <c r="V103" s="96" t="e">
        <f aca="false">EURO(AI103,AI103,0,0,J$22,$B103+25-J$23,1,0)</f>
        <v>#NAME?</v>
      </c>
      <c r="W103" s="96"/>
      <c r="X103" s="97"/>
      <c r="Y103" s="98" t="n">
        <f aca="false">(IF($B103&gt;=F$23,IF($B103&lt;DATE(YEAR(F$23),MONTH(F$23)+F$12,1),F$11/F$12,0),0))+(IF($B103&gt;=F$23,IF($B103&lt;DATE(YEAR(F$23),MONTH(F$23)+F$9,1),F$8/F$9,0),0))</f>
        <v>0</v>
      </c>
      <c r="Z103" s="98" t="n">
        <f aca="false">(IF($B103&gt;=G$23,IF($B103&lt;DATE(YEAR(G$23),MONTH(G$23)+G$12,1),G$11/G$12,0),0))+(IF($B103&gt;=G$23,IF($B103&lt;DATE(YEAR(G$23),MONTH(G$23)+G$9,1),G$8/G$9,0),0))</f>
        <v>0</v>
      </c>
      <c r="AA103" s="98" t="n">
        <f aca="false">(IF($B103&gt;=H$23,IF($B103&lt;DATE(YEAR(H$23),MONTH(H$23)+H$12,1),H$11/H$12,0),0))+(IF($B103&gt;=H$23,IF($B103&lt;DATE(YEAR(H$23),MONTH(H$23)+H$9,1),H$8/H$9,0),0))</f>
        <v>0</v>
      </c>
      <c r="AB103" s="98" t="n">
        <f aca="false">(IF($B103&gt;=I$23,IF($B103&lt;DATE(YEAR(I$23),MONTH(I$23)+I$12,1),I$11/I$12,0),0))+(IF($B103&gt;=I$23,IF($B103&lt;DATE(YEAR(I$23),MONTH(I$23)+I$9,1),I$8/I$9,0),0))</f>
        <v>0</v>
      </c>
      <c r="AC103" s="99" t="n">
        <f aca="false">(IF($B103&gt;=J$23,IF($B103&lt;DATE(YEAR(J$23),MONTH(J$23)+J$12,1),J$11/J$12,0),0))+(IF($B103&gt;=J$23,IF($B103&lt;DATE(YEAR(J$23),MONTH(J$23)+J$9,1),J$8/J$9,0),0))</f>
        <v>0</v>
      </c>
      <c r="AE103" s="98" t="n">
        <f aca="false">(IF($B103&gt;=F$23,IF($B103&lt;DATE(YEAR(F$23),MONTH(F$23)+F$15,1),(F$14/F$15),0),0))+(IF($B103&gt;=F$23,IF($B103&lt;DATE(YEAR(F$23),MONTH(F$23)+F$18,1),(F$17/F$18),0),0))</f>
        <v>0</v>
      </c>
      <c r="AF103" s="98" t="n">
        <f aca="false">(IF($B103&gt;=G$23,IF($B103&lt;DATE(YEAR(G$23),MONTH(G$23)+G$15,1),(G$14/G$15),0),0))+(IF($B103&gt;=G$23,IF($B103&lt;DATE(YEAR(G$23),MONTH(G$23)+G$18,1),(G$17/G$18),0),0))</f>
        <v>47.2219752081853</v>
      </c>
      <c r="AG103" s="98" t="n">
        <f aca="false">(IF($B103&gt;=H$23,IF($B103&lt;DATE(YEAR(H$23),MONTH(H$23)+H$15,1),(H$14/H$15),0),0))+(IF($B103&gt;=H$23,IF($B103&lt;DATE(YEAR(H$23),MONTH(H$23)+H$18,1),(H$17/H$18),0),0))</f>
        <v>59.0274690102316</v>
      </c>
      <c r="AH103" s="98" t="n">
        <f aca="false">(IF($B103&gt;=I$23,IF($B103&lt;DATE(YEAR(I$23),MONTH(I$23)+I$15,1),(I$14/I$15),0),0))+(IF($B103&gt;=I$23,IF($B103&lt;DATE(YEAR(I$23),MONTH(I$23)+I$18,1),(I$17/I$18),0),0))</f>
        <v>118.054938020463</v>
      </c>
      <c r="AI103" s="99" t="n">
        <f aca="false">(IF($B103&gt;=J$23,IF($B103&lt;DATE(YEAR(J$23),MONTH(J$23)+J$15,1),(J$14/J$15),0),0))+(IF($B103&gt;=J$23,IF($B103&lt;DATE(YEAR(J$23),MONTH(J$23)+J$18,1),(J$17/J$18),0),0))</f>
        <v>206.59614153581</v>
      </c>
    </row>
    <row r="104" customFormat="false" ht="12.75" hidden="true" customHeight="false" outlineLevel="1" collapsed="false">
      <c r="B104" s="92" t="n">
        <f aca="false">EDATE(B103,1)</f>
        <v>39083</v>
      </c>
      <c r="C104" s="93" t="n">
        <f aca="false">1/(1+$C$5/2)^(2*($B104-$C$4)/365)</f>
        <v>0.624850086151801</v>
      </c>
      <c r="D104" s="93" t="n">
        <f aca="false">1/(1+$C$6/2)^(2*($B104-$C$4)/365)</f>
        <v>0.474699665758397</v>
      </c>
      <c r="E104" s="94" t="n">
        <f aca="false">+C104-D104</f>
        <v>0.150150420393404</v>
      </c>
      <c r="F104" s="94" t="e">
        <f aca="false">SUM(L104:P104,R104:V104)</f>
        <v>#NAME?</v>
      </c>
      <c r="G104" s="95" t="e">
        <f aca="false">+E104*SUM(F93:F104)/12</f>
        <v>#NAME?</v>
      </c>
      <c r="L104" s="96" t="e">
        <f aca="false">EURO(Y104,Y104,0,0,F$22,$B104+25-F$23,1,0)</f>
        <v>#NAME?</v>
      </c>
      <c r="M104" s="96" t="e">
        <f aca="false">EURO(Z104,Z104,0,0,G$22,$B104+25-G$23,1,0)</f>
        <v>#NAME?</v>
      </c>
      <c r="N104" s="96" t="e">
        <f aca="false">EURO(AA104,AA104,0,0,H$22,$B104+25-H$23,1,0)</f>
        <v>#NAME?</v>
      </c>
      <c r="O104" s="96" t="e">
        <f aca="false">EURO(AB104,AB104,0,0,I$22,$B104+25-I$23,1,0)</f>
        <v>#NAME?</v>
      </c>
      <c r="P104" s="96" t="e">
        <f aca="false">EURO(AC104,AC104,0,0,J$22,$B104+25-J$23,1,0)</f>
        <v>#NAME?</v>
      </c>
      <c r="Q104" s="96"/>
      <c r="R104" s="96" t="e">
        <f aca="false">EURO(AE104,AE104,0,0,F$22,$B104+25-F$23,1,0)</f>
        <v>#NAME?</v>
      </c>
      <c r="S104" s="96" t="e">
        <f aca="false">EURO(AF104,AF104,0,0,G$22,$B104+25-G$23,1,0)</f>
        <v>#NAME?</v>
      </c>
      <c r="T104" s="96" t="e">
        <f aca="false">EURO(AG104,AG104,0,0,H$22,$B104+25-H$23,1,0)</f>
        <v>#NAME?</v>
      </c>
      <c r="U104" s="96" t="e">
        <f aca="false">EURO(AH104,AH104,0,0,I$22,$B104+25-I$23,1,0)</f>
        <v>#NAME?</v>
      </c>
      <c r="V104" s="96" t="e">
        <f aca="false">EURO(AI104,AI104,0,0,J$22,$B104+25-J$23,1,0)</f>
        <v>#NAME?</v>
      </c>
      <c r="W104" s="96"/>
      <c r="X104" s="97"/>
      <c r="Y104" s="98" t="n">
        <f aca="false">(IF($B104&gt;=F$23,IF($B104&lt;DATE(YEAR(F$23),MONTH(F$23)+F$12,1),F$11/F$12,0),0))+(IF($B104&gt;=F$23,IF($B104&lt;DATE(YEAR(F$23),MONTH(F$23)+F$9,1),F$8/F$9,0),0))</f>
        <v>0</v>
      </c>
      <c r="Z104" s="98" t="n">
        <f aca="false">(IF($B104&gt;=G$23,IF($B104&lt;DATE(YEAR(G$23),MONTH(G$23)+G$12,1),G$11/G$12,0),0))+(IF($B104&gt;=G$23,IF($B104&lt;DATE(YEAR(G$23),MONTH(G$23)+G$9,1),G$8/G$9,0),0))</f>
        <v>0</v>
      </c>
      <c r="AA104" s="98" t="n">
        <f aca="false">(IF($B104&gt;=H$23,IF($B104&lt;DATE(YEAR(H$23),MONTH(H$23)+H$12,1),H$11/H$12,0),0))+(IF($B104&gt;=H$23,IF($B104&lt;DATE(YEAR(H$23),MONTH(H$23)+H$9,1),H$8/H$9,0),0))</f>
        <v>0</v>
      </c>
      <c r="AB104" s="98" t="n">
        <f aca="false">(IF($B104&gt;=I$23,IF($B104&lt;DATE(YEAR(I$23),MONTH(I$23)+I$12,1),I$11/I$12,0),0))+(IF($B104&gt;=I$23,IF($B104&lt;DATE(YEAR(I$23),MONTH(I$23)+I$9,1),I$8/I$9,0),0))</f>
        <v>0</v>
      </c>
      <c r="AC104" s="99" t="n">
        <f aca="false">(IF($B104&gt;=J$23,IF($B104&lt;DATE(YEAR(J$23),MONTH(J$23)+J$12,1),J$11/J$12,0),0))+(IF($B104&gt;=J$23,IF($B104&lt;DATE(YEAR(J$23),MONTH(J$23)+J$9,1),J$8/J$9,0),0))</f>
        <v>0</v>
      </c>
      <c r="AE104" s="98" t="n">
        <f aca="false">(IF($B104&gt;=F$23,IF($B104&lt;DATE(YEAR(F$23),MONTH(F$23)+F$15,1),(F$14/F$15),0),0))+(IF($B104&gt;=F$23,IF($B104&lt;DATE(YEAR(F$23),MONTH(F$23)+F$18,1),(F$17/F$18),0),0))</f>
        <v>0</v>
      </c>
      <c r="AF104" s="98" t="n">
        <f aca="false">(IF($B104&gt;=G$23,IF($B104&lt;DATE(YEAR(G$23),MONTH(G$23)+G$15,1),(G$14/G$15),0),0))+(IF($B104&gt;=G$23,IF($B104&lt;DATE(YEAR(G$23),MONTH(G$23)+G$18,1),(G$17/G$18),0),0))</f>
        <v>47.2219752081853</v>
      </c>
      <c r="AG104" s="98" t="n">
        <f aca="false">(IF($B104&gt;=H$23,IF($B104&lt;DATE(YEAR(H$23),MONTH(H$23)+H$15,1),(H$14/H$15),0),0))+(IF($B104&gt;=H$23,IF($B104&lt;DATE(YEAR(H$23),MONTH(H$23)+H$18,1),(H$17/H$18),0),0))</f>
        <v>59.0274690102316</v>
      </c>
      <c r="AH104" s="98" t="n">
        <f aca="false">(IF($B104&gt;=I$23,IF($B104&lt;DATE(YEAR(I$23),MONTH(I$23)+I$15,1),(I$14/I$15),0),0))+(IF($B104&gt;=I$23,IF($B104&lt;DATE(YEAR(I$23),MONTH(I$23)+I$18,1),(I$17/I$18),0),0))</f>
        <v>118.054938020463</v>
      </c>
      <c r="AI104" s="99" t="n">
        <f aca="false">(IF($B104&gt;=J$23,IF($B104&lt;DATE(YEAR(J$23),MONTH(J$23)+J$15,1),(J$14/J$15),0),0))+(IF($B104&gt;=J$23,IF($B104&lt;DATE(YEAR(J$23),MONTH(J$23)+J$18,1),(J$17/J$18),0),0))</f>
        <v>206.59614153581</v>
      </c>
    </row>
    <row r="105" customFormat="false" ht="12.75" hidden="true" customHeight="false" outlineLevel="1" collapsed="false">
      <c r="B105" s="92" t="n">
        <f aca="false">EDATE(B104,1)</f>
        <v>39114</v>
      </c>
      <c r="C105" s="93" t="n">
        <f aca="false">1/(1+$C$5/2)^(2*($B105-$C$4)/365)</f>
        <v>0.620924388251212</v>
      </c>
      <c r="D105" s="93" t="n">
        <f aca="false">1/(1+$C$6/2)^(2*($B105-$C$4)/365)</f>
        <v>0.469982977280109</v>
      </c>
      <c r="E105" s="94" t="n">
        <f aca="false">+C105-D105</f>
        <v>0.150941410971103</v>
      </c>
      <c r="F105" s="94" t="e">
        <f aca="false">SUM(L105:P105,R105:V105)</f>
        <v>#NAME?</v>
      </c>
      <c r="G105" s="95" t="e">
        <f aca="false">+E105*SUM(F94:F105)/12</f>
        <v>#NAME?</v>
      </c>
      <c r="L105" s="96" t="e">
        <f aca="false">EURO(Y105,Y105,0,0,F$22,$B105+25-F$23,1,0)</f>
        <v>#NAME?</v>
      </c>
      <c r="M105" s="96" t="e">
        <f aca="false">EURO(Z105,Z105,0,0,G$22,$B105+25-G$23,1,0)</f>
        <v>#NAME?</v>
      </c>
      <c r="N105" s="96" t="e">
        <f aca="false">EURO(AA105,AA105,0,0,H$22,$B105+25-H$23,1,0)</f>
        <v>#NAME?</v>
      </c>
      <c r="O105" s="96" t="e">
        <f aca="false">EURO(AB105,AB105,0,0,I$22,$B105+25-I$23,1,0)</f>
        <v>#NAME?</v>
      </c>
      <c r="P105" s="96" t="e">
        <f aca="false">EURO(AC105,AC105,0,0,J$22,$B105+25-J$23,1,0)</f>
        <v>#NAME?</v>
      </c>
      <c r="Q105" s="96"/>
      <c r="R105" s="96" t="e">
        <f aca="false">EURO(AE105,AE105,0,0,F$22,$B105+25-F$23,1,0)</f>
        <v>#NAME?</v>
      </c>
      <c r="S105" s="96" t="e">
        <f aca="false">EURO(AF105,AF105,0,0,G$22,$B105+25-G$23,1,0)</f>
        <v>#NAME?</v>
      </c>
      <c r="T105" s="96" t="e">
        <f aca="false">EURO(AG105,AG105,0,0,H$22,$B105+25-H$23,1,0)</f>
        <v>#NAME?</v>
      </c>
      <c r="U105" s="96" t="e">
        <f aca="false">EURO(AH105,AH105,0,0,I$22,$B105+25-I$23,1,0)</f>
        <v>#NAME?</v>
      </c>
      <c r="V105" s="96" t="e">
        <f aca="false">EURO(AI105,AI105,0,0,J$22,$B105+25-J$23,1,0)</f>
        <v>#NAME?</v>
      </c>
      <c r="W105" s="96"/>
      <c r="X105" s="97"/>
      <c r="Y105" s="98" t="n">
        <f aca="false">(IF($B105&gt;=F$23,IF($B105&lt;DATE(YEAR(F$23),MONTH(F$23)+F$12,1),F$11/F$12,0),0))+(IF($B105&gt;=F$23,IF($B105&lt;DATE(YEAR(F$23),MONTH(F$23)+F$9,1),F$8/F$9,0),0))</f>
        <v>0</v>
      </c>
      <c r="Z105" s="98" t="n">
        <f aca="false">(IF($B105&gt;=G$23,IF($B105&lt;DATE(YEAR(G$23),MONTH(G$23)+G$12,1),G$11/G$12,0),0))+(IF($B105&gt;=G$23,IF($B105&lt;DATE(YEAR(G$23),MONTH(G$23)+G$9,1),G$8/G$9,0),0))</f>
        <v>0</v>
      </c>
      <c r="AA105" s="98" t="n">
        <f aca="false">(IF($B105&gt;=H$23,IF($B105&lt;DATE(YEAR(H$23),MONTH(H$23)+H$12,1),H$11/H$12,0),0))+(IF($B105&gt;=H$23,IF($B105&lt;DATE(YEAR(H$23),MONTH(H$23)+H$9,1),H$8/H$9,0),0))</f>
        <v>0</v>
      </c>
      <c r="AB105" s="98" t="n">
        <f aca="false">(IF($B105&gt;=I$23,IF($B105&lt;DATE(YEAR(I$23),MONTH(I$23)+I$12,1),I$11/I$12,0),0))+(IF($B105&gt;=I$23,IF($B105&lt;DATE(YEAR(I$23),MONTH(I$23)+I$9,1),I$8/I$9,0),0))</f>
        <v>0</v>
      </c>
      <c r="AC105" s="99" t="n">
        <f aca="false">(IF($B105&gt;=J$23,IF($B105&lt;DATE(YEAR(J$23),MONTH(J$23)+J$12,1),J$11/J$12,0),0))+(IF($B105&gt;=J$23,IF($B105&lt;DATE(YEAR(J$23),MONTH(J$23)+J$9,1),J$8/J$9,0),0))</f>
        <v>0</v>
      </c>
      <c r="AE105" s="98" t="n">
        <f aca="false">(IF($B105&gt;=F$23,IF($B105&lt;DATE(YEAR(F$23),MONTH(F$23)+F$15,1),(F$14/F$15),0),0))+(IF($B105&gt;=F$23,IF($B105&lt;DATE(YEAR(F$23),MONTH(F$23)+F$18,1),(F$17/F$18),0),0))</f>
        <v>0</v>
      </c>
      <c r="AF105" s="98" t="n">
        <f aca="false">(IF($B105&gt;=G$23,IF($B105&lt;DATE(YEAR(G$23),MONTH(G$23)+G$15,1),(G$14/G$15),0),0))+(IF($B105&gt;=G$23,IF($B105&lt;DATE(YEAR(G$23),MONTH(G$23)+G$18,1),(G$17/G$18),0),0))</f>
        <v>47.2219752081853</v>
      </c>
      <c r="AG105" s="98" t="n">
        <f aca="false">(IF($B105&gt;=H$23,IF($B105&lt;DATE(YEAR(H$23),MONTH(H$23)+H$15,1),(H$14/H$15),0),0))+(IF($B105&gt;=H$23,IF($B105&lt;DATE(YEAR(H$23),MONTH(H$23)+H$18,1),(H$17/H$18),0),0))</f>
        <v>59.0274690102316</v>
      </c>
      <c r="AH105" s="98" t="n">
        <f aca="false">(IF($B105&gt;=I$23,IF($B105&lt;DATE(YEAR(I$23),MONTH(I$23)+I$15,1),(I$14/I$15),0),0))+(IF($B105&gt;=I$23,IF($B105&lt;DATE(YEAR(I$23),MONTH(I$23)+I$18,1),(I$17/I$18),0),0))</f>
        <v>118.054938020463</v>
      </c>
      <c r="AI105" s="99" t="n">
        <f aca="false">(IF($B105&gt;=J$23,IF($B105&lt;DATE(YEAR(J$23),MONTH(J$23)+J$15,1),(J$14/J$15),0),0))+(IF($B105&gt;=J$23,IF($B105&lt;DATE(YEAR(J$23),MONTH(J$23)+J$18,1),(J$17/J$18),0),0))</f>
        <v>206.59614153581</v>
      </c>
    </row>
    <row r="106" customFormat="false" ht="12.75" hidden="true" customHeight="false" outlineLevel="1" collapsed="false">
      <c r="B106" s="92" t="n">
        <f aca="false">EDATE(B105,1)</f>
        <v>39142</v>
      </c>
      <c r="C106" s="93" t="n">
        <f aca="false">1/(1+$C$5/2)^(2*($B106-$C$4)/365)</f>
        <v>0.617399799863838</v>
      </c>
      <c r="D106" s="93" t="n">
        <f aca="false">1/(1+$C$6/2)^(2*($B106-$C$4)/365)</f>
        <v>0.465763037573727</v>
      </c>
      <c r="E106" s="94" t="n">
        <f aca="false">+C106-D106</f>
        <v>0.15163676229011</v>
      </c>
      <c r="F106" s="94" t="e">
        <f aca="false">SUM(L106:P106,R106:V106)</f>
        <v>#NAME?</v>
      </c>
      <c r="G106" s="95" t="e">
        <f aca="false">+E106*SUM(F95:F106)/12</f>
        <v>#NAME?</v>
      </c>
      <c r="L106" s="96" t="e">
        <f aca="false">EURO(Y106,Y106,0,0,F$22,$B106+25-F$23,1,0)</f>
        <v>#NAME?</v>
      </c>
      <c r="M106" s="96" t="e">
        <f aca="false">EURO(Z106,Z106,0,0,G$22,$B106+25-G$23,1,0)</f>
        <v>#NAME?</v>
      </c>
      <c r="N106" s="96" t="e">
        <f aca="false">EURO(AA106,AA106,0,0,H$22,$B106+25-H$23,1,0)</f>
        <v>#NAME?</v>
      </c>
      <c r="O106" s="96" t="e">
        <f aca="false">EURO(AB106,AB106,0,0,I$22,$B106+25-I$23,1,0)</f>
        <v>#NAME?</v>
      </c>
      <c r="P106" s="96" t="e">
        <f aca="false">EURO(AC106,AC106,0,0,J$22,$B106+25-J$23,1,0)</f>
        <v>#NAME?</v>
      </c>
      <c r="Q106" s="96"/>
      <c r="R106" s="96" t="e">
        <f aca="false">EURO(AE106,AE106,0,0,F$22,$B106+25-F$23,1,0)</f>
        <v>#NAME?</v>
      </c>
      <c r="S106" s="96" t="e">
        <f aca="false">EURO(AF106,AF106,0,0,G$22,$B106+25-G$23,1,0)</f>
        <v>#NAME?</v>
      </c>
      <c r="T106" s="96" t="e">
        <f aca="false">EURO(AG106,AG106,0,0,H$22,$B106+25-H$23,1,0)</f>
        <v>#NAME?</v>
      </c>
      <c r="U106" s="96" t="e">
        <f aca="false">EURO(AH106,AH106,0,0,I$22,$B106+25-I$23,1,0)</f>
        <v>#NAME?</v>
      </c>
      <c r="V106" s="96" t="e">
        <f aca="false">EURO(AI106,AI106,0,0,J$22,$B106+25-J$23,1,0)</f>
        <v>#NAME?</v>
      </c>
      <c r="W106" s="96"/>
      <c r="X106" s="97"/>
      <c r="Y106" s="98" t="n">
        <f aca="false">(IF($B106&gt;=F$23,IF($B106&lt;DATE(YEAR(F$23),MONTH(F$23)+F$12,1),F$11/F$12,0),0))+(IF($B106&gt;=F$23,IF($B106&lt;DATE(YEAR(F$23),MONTH(F$23)+F$9,1),F$8/F$9,0),0))</f>
        <v>0</v>
      </c>
      <c r="Z106" s="98" t="n">
        <f aca="false">(IF($B106&gt;=G$23,IF($B106&lt;DATE(YEAR(G$23),MONTH(G$23)+G$12,1),G$11/G$12,0),0))+(IF($B106&gt;=G$23,IF($B106&lt;DATE(YEAR(G$23),MONTH(G$23)+G$9,1),G$8/G$9,0),0))</f>
        <v>0</v>
      </c>
      <c r="AA106" s="98" t="n">
        <f aca="false">(IF($B106&gt;=H$23,IF($B106&lt;DATE(YEAR(H$23),MONTH(H$23)+H$12,1),H$11/H$12,0),0))+(IF($B106&gt;=H$23,IF($B106&lt;DATE(YEAR(H$23),MONTH(H$23)+H$9,1),H$8/H$9,0),0))</f>
        <v>0</v>
      </c>
      <c r="AB106" s="98" t="n">
        <f aca="false">(IF($B106&gt;=I$23,IF($B106&lt;DATE(YEAR(I$23),MONTH(I$23)+I$12,1),I$11/I$12,0),0))+(IF($B106&gt;=I$23,IF($B106&lt;DATE(YEAR(I$23),MONTH(I$23)+I$9,1),I$8/I$9,0),0))</f>
        <v>0</v>
      </c>
      <c r="AC106" s="99" t="n">
        <f aca="false">(IF($B106&gt;=J$23,IF($B106&lt;DATE(YEAR(J$23),MONTH(J$23)+J$12,1),J$11/J$12,0),0))+(IF($B106&gt;=J$23,IF($B106&lt;DATE(YEAR(J$23),MONTH(J$23)+J$9,1),J$8/J$9,0),0))</f>
        <v>0</v>
      </c>
      <c r="AE106" s="98" t="n">
        <f aca="false">(IF($B106&gt;=F$23,IF($B106&lt;DATE(YEAR(F$23),MONTH(F$23)+F$15,1),(F$14/F$15),0),0))+(IF($B106&gt;=F$23,IF($B106&lt;DATE(YEAR(F$23),MONTH(F$23)+F$18,1),(F$17/F$18),0),0))</f>
        <v>0</v>
      </c>
      <c r="AF106" s="98" t="n">
        <f aca="false">(IF($B106&gt;=G$23,IF($B106&lt;DATE(YEAR(G$23),MONTH(G$23)+G$15,1),(G$14/G$15),0),0))+(IF($B106&gt;=G$23,IF($B106&lt;DATE(YEAR(G$23),MONTH(G$23)+G$18,1),(G$17/G$18),0),0))</f>
        <v>47.2219752081853</v>
      </c>
      <c r="AG106" s="98" t="n">
        <f aca="false">(IF($B106&gt;=H$23,IF($B106&lt;DATE(YEAR(H$23),MONTH(H$23)+H$15,1),(H$14/H$15),0),0))+(IF($B106&gt;=H$23,IF($B106&lt;DATE(YEAR(H$23),MONTH(H$23)+H$18,1),(H$17/H$18),0),0))</f>
        <v>59.0274690102316</v>
      </c>
      <c r="AH106" s="98" t="n">
        <f aca="false">(IF($B106&gt;=I$23,IF($B106&lt;DATE(YEAR(I$23),MONTH(I$23)+I$15,1),(I$14/I$15),0),0))+(IF($B106&gt;=I$23,IF($B106&lt;DATE(YEAR(I$23),MONTH(I$23)+I$18,1),(I$17/I$18),0),0))</f>
        <v>118.054938020463</v>
      </c>
      <c r="AI106" s="99" t="n">
        <f aca="false">(IF($B106&gt;=J$23,IF($B106&lt;DATE(YEAR(J$23),MONTH(J$23)+J$15,1),(J$14/J$15),0),0))+(IF($B106&gt;=J$23,IF($B106&lt;DATE(YEAR(J$23),MONTH(J$23)+J$18,1),(J$17/J$18),0),0))</f>
        <v>206.59614153581</v>
      </c>
    </row>
    <row r="107" customFormat="false" ht="12.75" hidden="true" customHeight="false" outlineLevel="1" collapsed="false">
      <c r="B107" s="92" t="n">
        <f aca="false">EDATE(B106,1)</f>
        <v>39173</v>
      </c>
      <c r="C107" s="93" t="n">
        <f aca="false">1/(1+$C$5/2)^(2*($B107-$C$4)/365)</f>
        <v>0.613520909307742</v>
      </c>
      <c r="D107" s="93" t="n">
        <f aca="false">1/(1+$C$6/2)^(2*($B107-$C$4)/365)</f>
        <v>0.461135144799827</v>
      </c>
      <c r="E107" s="94" t="n">
        <f aca="false">+C107-D107</f>
        <v>0.152385764507915</v>
      </c>
      <c r="F107" s="94" t="e">
        <f aca="false">SUM(L107:P107,R107:V107)</f>
        <v>#NAME?</v>
      </c>
      <c r="G107" s="95" t="e">
        <f aca="false">+E107*SUM(F96:F107)/12</f>
        <v>#NAME?</v>
      </c>
      <c r="L107" s="96" t="e">
        <f aca="false">EURO(Y107,Y107,0,0,F$22,$B107+25-F$23,1,0)</f>
        <v>#NAME?</v>
      </c>
      <c r="M107" s="96" t="e">
        <f aca="false">EURO(Z107,Z107,0,0,G$22,$B107+25-G$23,1,0)</f>
        <v>#NAME?</v>
      </c>
      <c r="N107" s="96" t="e">
        <f aca="false">EURO(AA107,AA107,0,0,H$22,$B107+25-H$23,1,0)</f>
        <v>#NAME?</v>
      </c>
      <c r="O107" s="96" t="e">
        <f aca="false">EURO(AB107,AB107,0,0,I$22,$B107+25-I$23,1,0)</f>
        <v>#NAME?</v>
      </c>
      <c r="P107" s="96" t="e">
        <f aca="false">EURO(AC107,AC107,0,0,J$22,$B107+25-J$23,1,0)</f>
        <v>#NAME?</v>
      </c>
      <c r="Q107" s="96"/>
      <c r="R107" s="96" t="e">
        <f aca="false">EURO(AE107,AE107,0,0,F$22,$B107+25-F$23,1,0)</f>
        <v>#NAME?</v>
      </c>
      <c r="S107" s="96" t="e">
        <f aca="false">EURO(AF107,AF107,0,0,G$22,$B107+25-G$23,1,0)</f>
        <v>#NAME?</v>
      </c>
      <c r="T107" s="96" t="e">
        <f aca="false">EURO(AG107,AG107,0,0,H$22,$B107+25-H$23,1,0)</f>
        <v>#NAME?</v>
      </c>
      <c r="U107" s="96" t="e">
        <f aca="false">EURO(AH107,AH107,0,0,I$22,$B107+25-I$23,1,0)</f>
        <v>#NAME?</v>
      </c>
      <c r="V107" s="96" t="e">
        <f aca="false">EURO(AI107,AI107,0,0,J$22,$B107+25-J$23,1,0)</f>
        <v>#NAME?</v>
      </c>
      <c r="W107" s="96"/>
      <c r="X107" s="97"/>
      <c r="Y107" s="98" t="n">
        <f aca="false">(IF($B107&gt;=F$23,IF($B107&lt;DATE(YEAR(F$23),MONTH(F$23)+F$12,1),F$11/F$12,0),0))+(IF($B107&gt;=F$23,IF($B107&lt;DATE(YEAR(F$23),MONTH(F$23)+F$9,1),F$8/F$9,0),0))</f>
        <v>0</v>
      </c>
      <c r="Z107" s="98" t="n">
        <f aca="false">(IF($B107&gt;=G$23,IF($B107&lt;DATE(YEAR(G$23),MONTH(G$23)+G$12,1),G$11/G$12,0),0))+(IF($B107&gt;=G$23,IF($B107&lt;DATE(YEAR(G$23),MONTH(G$23)+G$9,1),G$8/G$9,0),0))</f>
        <v>0</v>
      </c>
      <c r="AA107" s="98" t="n">
        <f aca="false">(IF($B107&gt;=H$23,IF($B107&lt;DATE(YEAR(H$23),MONTH(H$23)+H$12,1),H$11/H$12,0),0))+(IF($B107&gt;=H$23,IF($B107&lt;DATE(YEAR(H$23),MONTH(H$23)+H$9,1),H$8/H$9,0),0))</f>
        <v>0</v>
      </c>
      <c r="AB107" s="98" t="n">
        <f aca="false">(IF($B107&gt;=I$23,IF($B107&lt;DATE(YEAR(I$23),MONTH(I$23)+I$12,1),I$11/I$12,0),0))+(IF($B107&gt;=I$23,IF($B107&lt;DATE(YEAR(I$23),MONTH(I$23)+I$9,1),I$8/I$9,0),0))</f>
        <v>0</v>
      </c>
      <c r="AC107" s="99" t="n">
        <f aca="false">(IF($B107&gt;=J$23,IF($B107&lt;DATE(YEAR(J$23),MONTH(J$23)+J$12,1),J$11/J$12,0),0))+(IF($B107&gt;=J$23,IF($B107&lt;DATE(YEAR(J$23),MONTH(J$23)+J$9,1),J$8/J$9,0),0))</f>
        <v>0</v>
      </c>
      <c r="AE107" s="98" t="n">
        <f aca="false">(IF($B107&gt;=F$23,IF($B107&lt;DATE(YEAR(F$23),MONTH(F$23)+F$15,1),(F$14/F$15),0),0))+(IF($B107&gt;=F$23,IF($B107&lt;DATE(YEAR(F$23),MONTH(F$23)+F$18,1),(F$17/F$18),0),0))</f>
        <v>0</v>
      </c>
      <c r="AF107" s="98" t="n">
        <f aca="false">(IF($B107&gt;=G$23,IF($B107&lt;DATE(YEAR(G$23),MONTH(G$23)+G$15,1),(G$14/G$15),0),0))+(IF($B107&gt;=G$23,IF($B107&lt;DATE(YEAR(G$23),MONTH(G$23)+G$18,1),(G$17/G$18),0),0))</f>
        <v>47.2219752081853</v>
      </c>
      <c r="AG107" s="98" t="n">
        <f aca="false">(IF($B107&gt;=H$23,IF($B107&lt;DATE(YEAR(H$23),MONTH(H$23)+H$15,1),(H$14/H$15),0),0))+(IF($B107&gt;=H$23,IF($B107&lt;DATE(YEAR(H$23),MONTH(H$23)+H$18,1),(H$17/H$18),0),0))</f>
        <v>59.0274690102316</v>
      </c>
      <c r="AH107" s="98" t="n">
        <f aca="false">(IF($B107&gt;=I$23,IF($B107&lt;DATE(YEAR(I$23),MONTH(I$23)+I$15,1),(I$14/I$15),0),0))+(IF($B107&gt;=I$23,IF($B107&lt;DATE(YEAR(I$23),MONTH(I$23)+I$18,1),(I$17/I$18),0),0))</f>
        <v>118.054938020463</v>
      </c>
      <c r="AI107" s="99" t="n">
        <f aca="false">(IF($B107&gt;=J$23,IF($B107&lt;DATE(YEAR(J$23),MONTH(J$23)+J$15,1),(J$14/J$15),0),0))+(IF($B107&gt;=J$23,IF($B107&lt;DATE(YEAR(J$23),MONTH(J$23)+J$18,1),(J$17/J$18),0),0))</f>
        <v>206.59614153581</v>
      </c>
    </row>
    <row r="108" customFormat="false" ht="12.75" hidden="true" customHeight="false" outlineLevel="1" collapsed="false">
      <c r="B108" s="92" t="n">
        <f aca="false">EDATE(B107,1)</f>
        <v>39203</v>
      </c>
      <c r="C108" s="93" t="n">
        <f aca="false">1/(1+$C$5/2)^(2*($B108-$C$4)/365)</f>
        <v>0.609790348937511</v>
      </c>
      <c r="D108" s="93" t="n">
        <f aca="false">1/(1+$C$6/2)^(2*($B108-$C$4)/365)</f>
        <v>0.456700325948876</v>
      </c>
      <c r="E108" s="94" t="n">
        <f aca="false">+C108-D108</f>
        <v>0.153090022988635</v>
      </c>
      <c r="F108" s="94" t="e">
        <f aca="false">SUM(L108:P108,R108:V108)</f>
        <v>#NAME?</v>
      </c>
      <c r="G108" s="95" t="e">
        <f aca="false">+E108*SUM(F97:F108)/12</f>
        <v>#NAME?</v>
      </c>
      <c r="L108" s="96" t="e">
        <f aca="false">EURO(Y108,Y108,0,0,F$22,$B108+25-F$23,1,0)</f>
        <v>#NAME?</v>
      </c>
      <c r="M108" s="96" t="e">
        <f aca="false">EURO(Z108,Z108,0,0,G$22,$B108+25-G$23,1,0)</f>
        <v>#NAME?</v>
      </c>
      <c r="N108" s="96" t="e">
        <f aca="false">EURO(AA108,AA108,0,0,H$22,$B108+25-H$23,1,0)</f>
        <v>#NAME?</v>
      </c>
      <c r="O108" s="96" t="e">
        <f aca="false">EURO(AB108,AB108,0,0,I$22,$B108+25-I$23,1,0)</f>
        <v>#NAME?</v>
      </c>
      <c r="P108" s="96" t="e">
        <f aca="false">EURO(AC108,AC108,0,0,J$22,$B108+25-J$23,1,0)</f>
        <v>#NAME?</v>
      </c>
      <c r="Q108" s="96"/>
      <c r="R108" s="96" t="e">
        <f aca="false">EURO(AE108,AE108,0,0,F$22,$B108+25-F$23,1,0)</f>
        <v>#NAME?</v>
      </c>
      <c r="S108" s="96" t="e">
        <f aca="false">EURO(AF108,AF108,0,0,G$22,$B108+25-G$23,1,0)</f>
        <v>#NAME?</v>
      </c>
      <c r="T108" s="96" t="e">
        <f aca="false">EURO(AG108,AG108,0,0,H$22,$B108+25-H$23,1,0)</f>
        <v>#NAME?</v>
      </c>
      <c r="U108" s="96" t="e">
        <f aca="false">EURO(AH108,AH108,0,0,I$22,$B108+25-I$23,1,0)</f>
        <v>#NAME?</v>
      </c>
      <c r="V108" s="96" t="e">
        <f aca="false">EURO(AI108,AI108,0,0,J$22,$B108+25-J$23,1,0)</f>
        <v>#NAME?</v>
      </c>
      <c r="W108" s="96"/>
      <c r="X108" s="97"/>
      <c r="Y108" s="98" t="n">
        <f aca="false">(IF($B108&gt;=F$23,IF($B108&lt;DATE(YEAR(F$23),MONTH(F$23)+F$12,1),F$11/F$12,0),0))+(IF($B108&gt;=F$23,IF($B108&lt;DATE(YEAR(F$23),MONTH(F$23)+F$9,1),F$8/F$9,0),0))</f>
        <v>0</v>
      </c>
      <c r="Z108" s="98" t="n">
        <f aca="false">(IF($B108&gt;=G$23,IF($B108&lt;DATE(YEAR(G$23),MONTH(G$23)+G$12,1),G$11/G$12,0),0))+(IF($B108&gt;=G$23,IF($B108&lt;DATE(YEAR(G$23),MONTH(G$23)+G$9,1),G$8/G$9,0),0))</f>
        <v>0</v>
      </c>
      <c r="AA108" s="98" t="n">
        <f aca="false">(IF($B108&gt;=H$23,IF($B108&lt;DATE(YEAR(H$23),MONTH(H$23)+H$12,1),H$11/H$12,0),0))+(IF($B108&gt;=H$23,IF($B108&lt;DATE(YEAR(H$23),MONTH(H$23)+H$9,1),H$8/H$9,0),0))</f>
        <v>0</v>
      </c>
      <c r="AB108" s="98" t="n">
        <f aca="false">(IF($B108&gt;=I$23,IF($B108&lt;DATE(YEAR(I$23),MONTH(I$23)+I$12,1),I$11/I$12,0),0))+(IF($B108&gt;=I$23,IF($B108&lt;DATE(YEAR(I$23),MONTH(I$23)+I$9,1),I$8/I$9,0),0))</f>
        <v>0</v>
      </c>
      <c r="AC108" s="99" t="n">
        <f aca="false">(IF($B108&gt;=J$23,IF($B108&lt;DATE(YEAR(J$23),MONTH(J$23)+J$12,1),J$11/J$12,0),0))+(IF($B108&gt;=J$23,IF($B108&lt;DATE(YEAR(J$23),MONTH(J$23)+J$9,1),J$8/J$9,0),0))</f>
        <v>0</v>
      </c>
      <c r="AE108" s="98" t="n">
        <f aca="false">(IF($B108&gt;=F$23,IF($B108&lt;DATE(YEAR(F$23),MONTH(F$23)+F$15,1),(F$14/F$15),0),0))+(IF($B108&gt;=F$23,IF($B108&lt;DATE(YEAR(F$23),MONTH(F$23)+F$18,1),(F$17/F$18),0),0))</f>
        <v>0</v>
      </c>
      <c r="AF108" s="98" t="n">
        <f aca="false">(IF($B108&gt;=G$23,IF($B108&lt;DATE(YEAR(G$23),MONTH(G$23)+G$15,1),(G$14/G$15),0),0))+(IF($B108&gt;=G$23,IF($B108&lt;DATE(YEAR(G$23),MONTH(G$23)+G$18,1),(G$17/G$18),0),0))</f>
        <v>47.2219752081853</v>
      </c>
      <c r="AG108" s="98" t="n">
        <f aca="false">(IF($B108&gt;=H$23,IF($B108&lt;DATE(YEAR(H$23),MONTH(H$23)+H$15,1),(H$14/H$15),0),0))+(IF($B108&gt;=H$23,IF($B108&lt;DATE(YEAR(H$23),MONTH(H$23)+H$18,1),(H$17/H$18),0),0))</f>
        <v>59.0274690102316</v>
      </c>
      <c r="AH108" s="98" t="n">
        <f aca="false">(IF($B108&gt;=I$23,IF($B108&lt;DATE(YEAR(I$23),MONTH(I$23)+I$15,1),(I$14/I$15),0),0))+(IF($B108&gt;=I$23,IF($B108&lt;DATE(YEAR(I$23),MONTH(I$23)+I$18,1),(I$17/I$18),0),0))</f>
        <v>118.054938020463</v>
      </c>
      <c r="AI108" s="99" t="n">
        <f aca="false">(IF($B108&gt;=J$23,IF($B108&lt;DATE(YEAR(J$23),MONTH(J$23)+J$15,1),(J$14/J$15),0),0))+(IF($B108&gt;=J$23,IF($B108&lt;DATE(YEAR(J$23),MONTH(J$23)+J$18,1),(J$17/J$18),0),0))</f>
        <v>206.59614153581</v>
      </c>
    </row>
    <row r="109" customFormat="false" ht="12.75" hidden="true" customHeight="false" outlineLevel="1" collapsed="false">
      <c r="B109" s="92" t="n">
        <f aca="false">EDATE(B108,1)</f>
        <v>39234</v>
      </c>
      <c r="C109" s="93" t="n">
        <f aca="false">1/(1+$C$5/2)^(2*($B109-$C$4)/365)</f>
        <v>0.605959265697423</v>
      </c>
      <c r="D109" s="93" t="n">
        <f aca="false">1/(1+$C$6/2)^(2*($B109-$C$4)/365)</f>
        <v>0.452162481663707</v>
      </c>
      <c r="E109" s="94" t="n">
        <f aca="false">+C109-D109</f>
        <v>0.153796784033716</v>
      </c>
      <c r="F109" s="94" t="e">
        <f aca="false">SUM(L109:P109,R109:V109)</f>
        <v>#NAME?</v>
      </c>
      <c r="G109" s="95" t="e">
        <f aca="false">+E109*SUM(F98:F109)/12</f>
        <v>#NAME?</v>
      </c>
      <c r="L109" s="96" t="e">
        <f aca="false">EURO(Y109,Y109,0,0,F$22,$B109+25-F$23,1,0)</f>
        <v>#NAME?</v>
      </c>
      <c r="M109" s="96" t="e">
        <f aca="false">EURO(Z109,Z109,0,0,G$22,$B109+25-G$23,1,0)</f>
        <v>#NAME?</v>
      </c>
      <c r="N109" s="96" t="e">
        <f aca="false">EURO(AA109,AA109,0,0,H$22,$B109+25-H$23,1,0)</f>
        <v>#NAME?</v>
      </c>
      <c r="O109" s="96" t="e">
        <f aca="false">EURO(AB109,AB109,0,0,I$22,$B109+25-I$23,1,0)</f>
        <v>#NAME?</v>
      </c>
      <c r="P109" s="96" t="e">
        <f aca="false">EURO(AC109,AC109,0,0,J$22,$B109+25-J$23,1,0)</f>
        <v>#NAME?</v>
      </c>
      <c r="Q109" s="96"/>
      <c r="R109" s="96" t="e">
        <f aca="false">EURO(AE109,AE109,0,0,F$22,$B109+25-F$23,1,0)</f>
        <v>#NAME?</v>
      </c>
      <c r="S109" s="96" t="e">
        <f aca="false">EURO(AF109,AF109,0,0,G$22,$B109+25-G$23,1,0)</f>
        <v>#NAME?</v>
      </c>
      <c r="T109" s="96" t="e">
        <f aca="false">EURO(AG109,AG109,0,0,H$22,$B109+25-H$23,1,0)</f>
        <v>#NAME?</v>
      </c>
      <c r="U109" s="96" t="e">
        <f aca="false">EURO(AH109,AH109,0,0,I$22,$B109+25-I$23,1,0)</f>
        <v>#NAME?</v>
      </c>
      <c r="V109" s="96" t="e">
        <f aca="false">EURO(AI109,AI109,0,0,J$22,$B109+25-J$23,1,0)</f>
        <v>#NAME?</v>
      </c>
      <c r="W109" s="96"/>
      <c r="X109" s="97"/>
      <c r="Y109" s="98" t="n">
        <f aca="false">(IF($B109&gt;=F$23,IF($B109&lt;DATE(YEAR(F$23),MONTH(F$23)+F$12,1),F$11/F$12,0),0))+(IF($B109&gt;=F$23,IF($B109&lt;DATE(YEAR(F$23),MONTH(F$23)+F$9,1),F$8/F$9,0),0))</f>
        <v>0</v>
      </c>
      <c r="Z109" s="98" t="n">
        <f aca="false">(IF($B109&gt;=G$23,IF($B109&lt;DATE(YEAR(G$23),MONTH(G$23)+G$12,1),G$11/G$12,0),0))+(IF($B109&gt;=G$23,IF($B109&lt;DATE(YEAR(G$23),MONTH(G$23)+G$9,1),G$8/G$9,0),0))</f>
        <v>0</v>
      </c>
      <c r="AA109" s="98" t="n">
        <f aca="false">(IF($B109&gt;=H$23,IF($B109&lt;DATE(YEAR(H$23),MONTH(H$23)+H$12,1),H$11/H$12,0),0))+(IF($B109&gt;=H$23,IF($B109&lt;DATE(YEAR(H$23),MONTH(H$23)+H$9,1),H$8/H$9,0),0))</f>
        <v>0</v>
      </c>
      <c r="AB109" s="98" t="n">
        <f aca="false">(IF($B109&gt;=I$23,IF($B109&lt;DATE(YEAR(I$23),MONTH(I$23)+I$12,1),I$11/I$12,0),0))+(IF($B109&gt;=I$23,IF($B109&lt;DATE(YEAR(I$23),MONTH(I$23)+I$9,1),I$8/I$9,0),0))</f>
        <v>0</v>
      </c>
      <c r="AC109" s="99" t="n">
        <f aca="false">(IF($B109&gt;=J$23,IF($B109&lt;DATE(YEAR(J$23),MONTH(J$23)+J$12,1),J$11/J$12,0),0))+(IF($B109&gt;=J$23,IF($B109&lt;DATE(YEAR(J$23),MONTH(J$23)+J$9,1),J$8/J$9,0),0))</f>
        <v>0</v>
      </c>
      <c r="AE109" s="98" t="n">
        <f aca="false">(IF($B109&gt;=F$23,IF($B109&lt;DATE(YEAR(F$23),MONTH(F$23)+F$15,1),(F$14/F$15),0),0))+(IF($B109&gt;=F$23,IF($B109&lt;DATE(YEAR(F$23),MONTH(F$23)+F$18,1),(F$17/F$18),0),0))</f>
        <v>0</v>
      </c>
      <c r="AF109" s="98" t="n">
        <f aca="false">(IF($B109&gt;=G$23,IF($B109&lt;DATE(YEAR(G$23),MONTH(G$23)+G$15,1),(G$14/G$15),0),0))+(IF($B109&gt;=G$23,IF($B109&lt;DATE(YEAR(G$23),MONTH(G$23)+G$18,1),(G$17/G$18),0),0))</f>
        <v>47.2219752081853</v>
      </c>
      <c r="AG109" s="98" t="n">
        <f aca="false">(IF($B109&gt;=H$23,IF($B109&lt;DATE(YEAR(H$23),MONTH(H$23)+H$15,1),(H$14/H$15),0),0))+(IF($B109&gt;=H$23,IF($B109&lt;DATE(YEAR(H$23),MONTH(H$23)+H$18,1),(H$17/H$18),0),0))</f>
        <v>59.0274690102316</v>
      </c>
      <c r="AH109" s="98" t="n">
        <f aca="false">(IF($B109&gt;=I$23,IF($B109&lt;DATE(YEAR(I$23),MONTH(I$23)+I$15,1),(I$14/I$15),0),0))+(IF($B109&gt;=I$23,IF($B109&lt;DATE(YEAR(I$23),MONTH(I$23)+I$18,1),(I$17/I$18),0),0))</f>
        <v>118.054938020463</v>
      </c>
      <c r="AI109" s="99" t="n">
        <f aca="false">(IF($B109&gt;=J$23,IF($B109&lt;DATE(YEAR(J$23),MONTH(J$23)+J$15,1),(J$14/J$15),0),0))+(IF($B109&gt;=J$23,IF($B109&lt;DATE(YEAR(J$23),MONTH(J$23)+J$18,1),(J$17/J$18),0),0))</f>
        <v>206.59614153581</v>
      </c>
    </row>
    <row r="110" customFormat="false" ht="12.75" hidden="true" customHeight="false" outlineLevel="1" collapsed="false">
      <c r="B110" s="92" t="n">
        <f aca="false">EDATE(B109,1)</f>
        <v>39264</v>
      </c>
      <c r="C110" s="93" t="n">
        <f aca="false">1/(1+$C$5/2)^(2*($B110-$C$4)/365)</f>
        <v>0.602274684474045</v>
      </c>
      <c r="D110" s="93" t="n">
        <f aca="false">1/(1+$C$6/2)^(2*($B110-$C$4)/365)</f>
        <v>0.447813954512853</v>
      </c>
      <c r="E110" s="94" t="n">
        <f aca="false">+C110-D110</f>
        <v>0.154460729961192</v>
      </c>
      <c r="F110" s="94" t="e">
        <f aca="false">SUM(L110:P110,R110:V110)</f>
        <v>#NAME?</v>
      </c>
      <c r="G110" s="95" t="e">
        <f aca="false">+E110*SUM(F99:F110)/12</f>
        <v>#NAME?</v>
      </c>
      <c r="L110" s="96" t="e">
        <f aca="false">EURO(Y110,Y110,0,0,F$22,$B110+25-F$23,1,0)</f>
        <v>#NAME?</v>
      </c>
      <c r="M110" s="96" t="e">
        <f aca="false">EURO(Z110,Z110,0,0,G$22,$B110+25-G$23,1,0)</f>
        <v>#NAME?</v>
      </c>
      <c r="N110" s="96" t="e">
        <f aca="false">EURO(AA110,AA110,0,0,H$22,$B110+25-H$23,1,0)</f>
        <v>#NAME?</v>
      </c>
      <c r="O110" s="96" t="e">
        <f aca="false">EURO(AB110,AB110,0,0,I$22,$B110+25-I$23,1,0)</f>
        <v>#NAME?</v>
      </c>
      <c r="P110" s="96" t="e">
        <f aca="false">EURO(AC110,AC110,0,0,J$22,$B110+25-J$23,1,0)</f>
        <v>#NAME?</v>
      </c>
      <c r="Q110" s="96"/>
      <c r="R110" s="96" t="e">
        <f aca="false">EURO(AE110,AE110,0,0,F$22,$B110+25-F$23,1,0)</f>
        <v>#NAME?</v>
      </c>
      <c r="S110" s="96" t="e">
        <f aca="false">EURO(AF110,AF110,0,0,G$22,$B110+25-G$23,1,0)</f>
        <v>#NAME?</v>
      </c>
      <c r="T110" s="96" t="e">
        <f aca="false">EURO(AG110,AG110,0,0,H$22,$B110+25-H$23,1,0)</f>
        <v>#NAME?</v>
      </c>
      <c r="U110" s="96" t="e">
        <f aca="false">EURO(AH110,AH110,0,0,I$22,$B110+25-I$23,1,0)</f>
        <v>#NAME?</v>
      </c>
      <c r="V110" s="96" t="e">
        <f aca="false">EURO(AI110,AI110,0,0,J$22,$B110+25-J$23,1,0)</f>
        <v>#NAME?</v>
      </c>
      <c r="W110" s="96"/>
      <c r="X110" s="97"/>
      <c r="Y110" s="98" t="n">
        <f aca="false">(IF($B110&gt;=F$23,IF($B110&lt;DATE(YEAR(F$23),MONTH(F$23)+F$12,1),F$11/F$12,0),0))+(IF($B110&gt;=F$23,IF($B110&lt;DATE(YEAR(F$23),MONTH(F$23)+F$9,1),F$8/F$9,0),0))</f>
        <v>0</v>
      </c>
      <c r="Z110" s="98" t="n">
        <f aca="false">(IF($B110&gt;=G$23,IF($B110&lt;DATE(YEAR(G$23),MONTH(G$23)+G$12,1),G$11/G$12,0),0))+(IF($B110&gt;=G$23,IF($B110&lt;DATE(YEAR(G$23),MONTH(G$23)+G$9,1),G$8/G$9,0),0))</f>
        <v>0</v>
      </c>
      <c r="AA110" s="98" t="n">
        <f aca="false">(IF($B110&gt;=H$23,IF($B110&lt;DATE(YEAR(H$23),MONTH(H$23)+H$12,1),H$11/H$12,0),0))+(IF($B110&gt;=H$23,IF($B110&lt;DATE(YEAR(H$23),MONTH(H$23)+H$9,1),H$8/H$9,0),0))</f>
        <v>0</v>
      </c>
      <c r="AB110" s="98" t="n">
        <f aca="false">(IF($B110&gt;=I$23,IF($B110&lt;DATE(YEAR(I$23),MONTH(I$23)+I$12,1),I$11/I$12,0),0))+(IF($B110&gt;=I$23,IF($B110&lt;DATE(YEAR(I$23),MONTH(I$23)+I$9,1),I$8/I$9,0),0))</f>
        <v>0</v>
      </c>
      <c r="AC110" s="99" t="n">
        <f aca="false">(IF($B110&gt;=J$23,IF($B110&lt;DATE(YEAR(J$23),MONTH(J$23)+J$12,1),J$11/J$12,0),0))+(IF($B110&gt;=J$23,IF($B110&lt;DATE(YEAR(J$23),MONTH(J$23)+J$9,1),J$8/J$9,0),0))</f>
        <v>0</v>
      </c>
      <c r="AE110" s="98" t="n">
        <f aca="false">(IF($B110&gt;=F$23,IF($B110&lt;DATE(YEAR(F$23),MONTH(F$23)+F$15,1),(F$14/F$15),0),0))+(IF($B110&gt;=F$23,IF($B110&lt;DATE(YEAR(F$23),MONTH(F$23)+F$18,1),(F$17/F$18),0),0))</f>
        <v>0</v>
      </c>
      <c r="AF110" s="98" t="n">
        <f aca="false">(IF($B110&gt;=G$23,IF($B110&lt;DATE(YEAR(G$23),MONTH(G$23)+G$15,1),(G$14/G$15),0),0))+(IF($B110&gt;=G$23,IF($B110&lt;DATE(YEAR(G$23),MONTH(G$23)+G$18,1),(G$17/G$18),0),0))</f>
        <v>47.2219752081853</v>
      </c>
      <c r="AG110" s="98" t="n">
        <f aca="false">(IF($B110&gt;=H$23,IF($B110&lt;DATE(YEAR(H$23),MONTH(H$23)+H$15,1),(H$14/H$15),0),0))+(IF($B110&gt;=H$23,IF($B110&lt;DATE(YEAR(H$23),MONTH(H$23)+H$18,1),(H$17/H$18),0),0))</f>
        <v>59.0274690102316</v>
      </c>
      <c r="AH110" s="98" t="n">
        <f aca="false">(IF($B110&gt;=I$23,IF($B110&lt;DATE(YEAR(I$23),MONTH(I$23)+I$15,1),(I$14/I$15),0),0))+(IF($B110&gt;=I$23,IF($B110&lt;DATE(YEAR(I$23),MONTH(I$23)+I$18,1),(I$17/I$18),0),0))</f>
        <v>118.054938020463</v>
      </c>
      <c r="AI110" s="99" t="n">
        <f aca="false">(IF($B110&gt;=J$23,IF($B110&lt;DATE(YEAR(J$23),MONTH(J$23)+J$15,1),(J$14/J$15),0),0))+(IF($B110&gt;=J$23,IF($B110&lt;DATE(YEAR(J$23),MONTH(J$23)+J$18,1),(J$17/J$18),0),0))</f>
        <v>206.59614153581</v>
      </c>
    </row>
    <row r="111" customFormat="false" ht="12.75" hidden="true" customHeight="false" outlineLevel="1" collapsed="false">
      <c r="B111" s="92" t="n">
        <f aca="false">EDATE(B110,1)</f>
        <v>39295</v>
      </c>
      <c r="C111" s="93" t="n">
        <f aca="false">1/(1+$C$5/2)^(2*($B111-$C$4)/365)</f>
        <v>0.598490819324919</v>
      </c>
      <c r="D111" s="93" t="n">
        <f aca="false">1/(1+$C$6/2)^(2*($B111-$C$4)/365)</f>
        <v>0.44336440657333</v>
      </c>
      <c r="E111" s="94" t="n">
        <f aca="false">+C111-D111</f>
        <v>0.155126412751589</v>
      </c>
      <c r="F111" s="94" t="e">
        <f aca="false">SUM(L111:P111,R111:V111)</f>
        <v>#NAME?</v>
      </c>
      <c r="G111" s="95" t="e">
        <f aca="false">+E111*SUM(F100:F111)/12</f>
        <v>#NAME?</v>
      </c>
      <c r="L111" s="96" t="e">
        <f aca="false">EURO(Y111,Y111,0,0,F$22,$B111+25-F$23,1,0)</f>
        <v>#NAME?</v>
      </c>
      <c r="M111" s="96" t="e">
        <f aca="false">EURO(Z111,Z111,0,0,G$22,$B111+25-G$23,1,0)</f>
        <v>#NAME?</v>
      </c>
      <c r="N111" s="96" t="e">
        <f aca="false">EURO(AA111,AA111,0,0,H$22,$B111+25-H$23,1,0)</f>
        <v>#NAME?</v>
      </c>
      <c r="O111" s="96" t="e">
        <f aca="false">EURO(AB111,AB111,0,0,I$22,$B111+25-I$23,1,0)</f>
        <v>#NAME?</v>
      </c>
      <c r="P111" s="96" t="e">
        <f aca="false">EURO(AC111,AC111,0,0,J$22,$B111+25-J$23,1,0)</f>
        <v>#NAME?</v>
      </c>
      <c r="Q111" s="96"/>
      <c r="R111" s="96" t="e">
        <f aca="false">EURO(AE111,AE111,0,0,F$22,$B111+25-F$23,1,0)</f>
        <v>#NAME?</v>
      </c>
      <c r="S111" s="96" t="e">
        <f aca="false">EURO(AF111,AF111,0,0,G$22,$B111+25-G$23,1,0)</f>
        <v>#NAME?</v>
      </c>
      <c r="T111" s="96" t="e">
        <f aca="false">EURO(AG111,AG111,0,0,H$22,$B111+25-H$23,1,0)</f>
        <v>#NAME?</v>
      </c>
      <c r="U111" s="96" t="e">
        <f aca="false">EURO(AH111,AH111,0,0,I$22,$B111+25-I$23,1,0)</f>
        <v>#NAME?</v>
      </c>
      <c r="V111" s="96" t="e">
        <f aca="false">EURO(AI111,AI111,0,0,J$22,$B111+25-J$23,1,0)</f>
        <v>#NAME?</v>
      </c>
      <c r="W111" s="96"/>
      <c r="X111" s="97"/>
      <c r="Y111" s="98" t="n">
        <f aca="false">(IF($B111&gt;=F$23,IF($B111&lt;DATE(YEAR(F$23),MONTH(F$23)+F$12,1),F$11/F$12,0),0))+(IF($B111&gt;=F$23,IF($B111&lt;DATE(YEAR(F$23),MONTH(F$23)+F$9,1),F$8/F$9,0),0))</f>
        <v>0</v>
      </c>
      <c r="Z111" s="98" t="n">
        <f aca="false">(IF($B111&gt;=G$23,IF($B111&lt;DATE(YEAR(G$23),MONTH(G$23)+G$12,1),G$11/G$12,0),0))+(IF($B111&gt;=G$23,IF($B111&lt;DATE(YEAR(G$23),MONTH(G$23)+G$9,1),G$8/G$9,0),0))</f>
        <v>0</v>
      </c>
      <c r="AA111" s="98" t="n">
        <f aca="false">(IF($B111&gt;=H$23,IF($B111&lt;DATE(YEAR(H$23),MONTH(H$23)+H$12,1),H$11/H$12,0),0))+(IF($B111&gt;=H$23,IF($B111&lt;DATE(YEAR(H$23),MONTH(H$23)+H$9,1),H$8/H$9,0),0))</f>
        <v>0</v>
      </c>
      <c r="AB111" s="98" t="n">
        <f aca="false">(IF($B111&gt;=I$23,IF($B111&lt;DATE(YEAR(I$23),MONTH(I$23)+I$12,1),I$11/I$12,0),0))+(IF($B111&gt;=I$23,IF($B111&lt;DATE(YEAR(I$23),MONTH(I$23)+I$9,1),I$8/I$9,0),0))</f>
        <v>0</v>
      </c>
      <c r="AC111" s="99" t="n">
        <f aca="false">(IF($B111&gt;=J$23,IF($B111&lt;DATE(YEAR(J$23),MONTH(J$23)+J$12,1),J$11/J$12,0),0))+(IF($B111&gt;=J$23,IF($B111&lt;DATE(YEAR(J$23),MONTH(J$23)+J$9,1),J$8/J$9,0),0))</f>
        <v>0</v>
      </c>
      <c r="AE111" s="98" t="n">
        <f aca="false">(IF($B111&gt;=F$23,IF($B111&lt;DATE(YEAR(F$23),MONTH(F$23)+F$15,1),(F$14/F$15),0),0))+(IF($B111&gt;=F$23,IF($B111&lt;DATE(YEAR(F$23),MONTH(F$23)+F$18,1),(F$17/F$18),0),0))</f>
        <v>0</v>
      </c>
      <c r="AF111" s="98" t="n">
        <f aca="false">(IF($B111&gt;=G$23,IF($B111&lt;DATE(YEAR(G$23),MONTH(G$23)+G$15,1),(G$14/G$15),0),0))+(IF($B111&gt;=G$23,IF($B111&lt;DATE(YEAR(G$23),MONTH(G$23)+G$18,1),(G$17/G$18),0),0))</f>
        <v>47.2219752081853</v>
      </c>
      <c r="AG111" s="98" t="n">
        <f aca="false">(IF($B111&gt;=H$23,IF($B111&lt;DATE(YEAR(H$23),MONTH(H$23)+H$15,1),(H$14/H$15),0),0))+(IF($B111&gt;=H$23,IF($B111&lt;DATE(YEAR(H$23),MONTH(H$23)+H$18,1),(H$17/H$18),0),0))</f>
        <v>59.0274690102316</v>
      </c>
      <c r="AH111" s="98" t="n">
        <f aca="false">(IF($B111&gt;=I$23,IF($B111&lt;DATE(YEAR(I$23),MONTH(I$23)+I$15,1),(I$14/I$15),0),0))+(IF($B111&gt;=I$23,IF($B111&lt;DATE(YEAR(I$23),MONTH(I$23)+I$18,1),(I$17/I$18),0),0))</f>
        <v>118.054938020463</v>
      </c>
      <c r="AI111" s="99" t="n">
        <f aca="false">(IF($B111&gt;=J$23,IF($B111&lt;DATE(YEAR(J$23),MONTH(J$23)+J$15,1),(J$14/J$15),0),0))+(IF($B111&gt;=J$23,IF($B111&lt;DATE(YEAR(J$23),MONTH(J$23)+J$18,1),(J$17/J$18),0),0))</f>
        <v>206.59614153581</v>
      </c>
    </row>
    <row r="112" customFormat="false" ht="12.75" hidden="true" customHeight="false" outlineLevel="1" collapsed="false">
      <c r="B112" s="92" t="n">
        <f aca="false">EDATE(B111,1)</f>
        <v>39326</v>
      </c>
      <c r="C112" s="93" t="n">
        <f aca="false">1/(1+$C$5/2)^(2*($B112-$C$4)/365)</f>
        <v>0.594730726776297</v>
      </c>
      <c r="D112" s="93" t="n">
        <f aca="false">1/(1+$C$6/2)^(2*($B112-$C$4)/365)</f>
        <v>0.438959070022637</v>
      </c>
      <c r="E112" s="94" t="n">
        <f aca="false">+C112-D112</f>
        <v>0.155771656753659</v>
      </c>
      <c r="F112" s="94" t="e">
        <f aca="false">SUM(L112:P112,R112:V112)</f>
        <v>#NAME?</v>
      </c>
      <c r="G112" s="95" t="e">
        <f aca="false">+E112*SUM(F101:F112)/12</f>
        <v>#NAME?</v>
      </c>
      <c r="L112" s="96" t="e">
        <f aca="false">EURO(Y112,Y112,0,0,F$22,$B112+25-F$23,1,0)</f>
        <v>#NAME?</v>
      </c>
      <c r="M112" s="96" t="e">
        <f aca="false">EURO(Z112,Z112,0,0,G$22,$B112+25-G$23,1,0)</f>
        <v>#NAME?</v>
      </c>
      <c r="N112" s="96" t="e">
        <f aca="false">EURO(AA112,AA112,0,0,H$22,$B112+25-H$23,1,0)</f>
        <v>#NAME?</v>
      </c>
      <c r="O112" s="96" t="e">
        <f aca="false">EURO(AB112,AB112,0,0,I$22,$B112+25-I$23,1,0)</f>
        <v>#NAME?</v>
      </c>
      <c r="P112" s="96" t="e">
        <f aca="false">EURO(AC112,AC112,0,0,J$22,$B112+25-J$23,1,0)</f>
        <v>#NAME?</v>
      </c>
      <c r="Q112" s="96"/>
      <c r="R112" s="96" t="e">
        <f aca="false">EURO(AE112,AE112,0,0,F$22,$B112+25-F$23,1,0)</f>
        <v>#NAME?</v>
      </c>
      <c r="S112" s="96" t="e">
        <f aca="false">EURO(AF112,AF112,0,0,G$22,$B112+25-G$23,1,0)</f>
        <v>#NAME?</v>
      </c>
      <c r="T112" s="96" t="e">
        <f aca="false">EURO(AG112,AG112,0,0,H$22,$B112+25-H$23,1,0)</f>
        <v>#NAME?</v>
      </c>
      <c r="U112" s="96" t="e">
        <f aca="false">EURO(AH112,AH112,0,0,I$22,$B112+25-I$23,1,0)</f>
        <v>#NAME?</v>
      </c>
      <c r="V112" s="96" t="e">
        <f aca="false">EURO(AI112,AI112,0,0,J$22,$B112+25-J$23,1,0)</f>
        <v>#NAME?</v>
      </c>
      <c r="W112" s="96"/>
      <c r="X112" s="97"/>
      <c r="Y112" s="98" t="n">
        <f aca="false">(IF($B112&gt;=F$23,IF($B112&lt;DATE(YEAR(F$23),MONTH(F$23)+F$12,1),F$11/F$12,0),0))+(IF($B112&gt;=F$23,IF($B112&lt;DATE(YEAR(F$23),MONTH(F$23)+F$9,1),F$8/F$9,0),0))</f>
        <v>0</v>
      </c>
      <c r="Z112" s="98" t="n">
        <f aca="false">(IF($B112&gt;=G$23,IF($B112&lt;DATE(YEAR(G$23),MONTH(G$23)+G$12,1),G$11/G$12,0),0))+(IF($B112&gt;=G$23,IF($B112&lt;DATE(YEAR(G$23),MONTH(G$23)+G$9,1),G$8/G$9,0),0))</f>
        <v>0</v>
      </c>
      <c r="AA112" s="98" t="n">
        <f aca="false">(IF($B112&gt;=H$23,IF($B112&lt;DATE(YEAR(H$23),MONTH(H$23)+H$12,1),H$11/H$12,0),0))+(IF($B112&gt;=H$23,IF($B112&lt;DATE(YEAR(H$23),MONTH(H$23)+H$9,1),H$8/H$9,0),0))</f>
        <v>0</v>
      </c>
      <c r="AB112" s="98" t="n">
        <f aca="false">(IF($B112&gt;=I$23,IF($B112&lt;DATE(YEAR(I$23),MONTH(I$23)+I$12,1),I$11/I$12,0),0))+(IF($B112&gt;=I$23,IF($B112&lt;DATE(YEAR(I$23),MONTH(I$23)+I$9,1),I$8/I$9,0),0))</f>
        <v>0</v>
      </c>
      <c r="AC112" s="99" t="n">
        <f aca="false">(IF($B112&gt;=J$23,IF($B112&lt;DATE(YEAR(J$23),MONTH(J$23)+J$12,1),J$11/J$12,0),0))+(IF($B112&gt;=J$23,IF($B112&lt;DATE(YEAR(J$23),MONTH(J$23)+J$9,1),J$8/J$9,0),0))</f>
        <v>0</v>
      </c>
      <c r="AE112" s="98" t="n">
        <f aca="false">(IF($B112&gt;=F$23,IF($B112&lt;DATE(YEAR(F$23),MONTH(F$23)+F$15,1),(F$14/F$15),0),0))+(IF($B112&gt;=F$23,IF($B112&lt;DATE(YEAR(F$23),MONTH(F$23)+F$18,1),(F$17/F$18),0),0))</f>
        <v>0</v>
      </c>
      <c r="AF112" s="98" t="n">
        <f aca="false">(IF($B112&gt;=G$23,IF($B112&lt;DATE(YEAR(G$23),MONTH(G$23)+G$15,1),(G$14/G$15),0),0))+(IF($B112&gt;=G$23,IF($B112&lt;DATE(YEAR(G$23),MONTH(G$23)+G$18,1),(G$17/G$18),0),0))</f>
        <v>47.2219752081853</v>
      </c>
      <c r="AG112" s="98" t="n">
        <f aca="false">(IF($B112&gt;=H$23,IF($B112&lt;DATE(YEAR(H$23),MONTH(H$23)+H$15,1),(H$14/H$15),0),0))+(IF($B112&gt;=H$23,IF($B112&lt;DATE(YEAR(H$23),MONTH(H$23)+H$18,1),(H$17/H$18),0),0))</f>
        <v>59.0274690102316</v>
      </c>
      <c r="AH112" s="98" t="n">
        <f aca="false">(IF($B112&gt;=I$23,IF($B112&lt;DATE(YEAR(I$23),MONTH(I$23)+I$15,1),(I$14/I$15),0),0))+(IF($B112&gt;=I$23,IF($B112&lt;DATE(YEAR(I$23),MONTH(I$23)+I$18,1),(I$17/I$18),0),0))</f>
        <v>118.054938020463</v>
      </c>
      <c r="AI112" s="99" t="n">
        <f aca="false">(IF($B112&gt;=J$23,IF($B112&lt;DATE(YEAR(J$23),MONTH(J$23)+J$15,1),(J$14/J$15),0),0))+(IF($B112&gt;=J$23,IF($B112&lt;DATE(YEAR(J$23),MONTH(J$23)+J$18,1),(J$17/J$18),0),0))</f>
        <v>206.59614153581</v>
      </c>
    </row>
    <row r="113" customFormat="false" ht="12.75" hidden="true" customHeight="false" outlineLevel="1" collapsed="false">
      <c r="B113" s="92" t="n">
        <f aca="false">EDATE(B112,1)</f>
        <v>39356</v>
      </c>
      <c r="C113" s="93" t="n">
        <f aca="false">1/(1+$C$5/2)^(2*($B113-$C$4)/365)</f>
        <v>0.591114421534517</v>
      </c>
      <c r="D113" s="93" t="n">
        <f aca="false">1/(1+$C$6/2)^(2*($B113-$C$4)/365)</f>
        <v>0.434737522434072</v>
      </c>
      <c r="E113" s="94" t="n">
        <f aca="false">+C113-D113</f>
        <v>0.156376899100446</v>
      </c>
      <c r="F113" s="94" t="e">
        <f aca="false">SUM(L113:P113,R113:V113)</f>
        <v>#NAME?</v>
      </c>
      <c r="G113" s="95" t="e">
        <f aca="false">+E113*SUM(F102:F113)/12</f>
        <v>#NAME?</v>
      </c>
      <c r="L113" s="96" t="e">
        <f aca="false">EURO(Y113,Y113,0,0,F$22,$B113+25-F$23,1,0)</f>
        <v>#NAME?</v>
      </c>
      <c r="M113" s="96" t="e">
        <f aca="false">EURO(Z113,Z113,0,0,G$22,$B113+25-G$23,1,0)</f>
        <v>#NAME?</v>
      </c>
      <c r="N113" s="96" t="e">
        <f aca="false">EURO(AA113,AA113,0,0,H$22,$B113+25-H$23,1,0)</f>
        <v>#NAME?</v>
      </c>
      <c r="O113" s="96" t="e">
        <f aca="false">EURO(AB113,AB113,0,0,I$22,$B113+25-I$23,1,0)</f>
        <v>#NAME?</v>
      </c>
      <c r="P113" s="96" t="e">
        <f aca="false">EURO(AC113,AC113,0,0,J$22,$B113+25-J$23,1,0)</f>
        <v>#NAME?</v>
      </c>
      <c r="Q113" s="96"/>
      <c r="R113" s="96" t="e">
        <f aca="false">EURO(AE113,AE113,0,0,F$22,$B113+25-F$23,1,0)</f>
        <v>#NAME?</v>
      </c>
      <c r="S113" s="96" t="e">
        <f aca="false">EURO(AF113,AF113,0,0,G$22,$B113+25-G$23,1,0)</f>
        <v>#NAME?</v>
      </c>
      <c r="T113" s="96" t="e">
        <f aca="false">EURO(AG113,AG113,0,0,H$22,$B113+25-H$23,1,0)</f>
        <v>#NAME?</v>
      </c>
      <c r="U113" s="96" t="e">
        <f aca="false">EURO(AH113,AH113,0,0,I$22,$B113+25-I$23,1,0)</f>
        <v>#NAME?</v>
      </c>
      <c r="V113" s="96" t="e">
        <f aca="false">EURO(AI113,AI113,0,0,J$22,$B113+25-J$23,1,0)</f>
        <v>#NAME?</v>
      </c>
      <c r="W113" s="96"/>
      <c r="X113" s="97"/>
      <c r="Y113" s="98" t="n">
        <f aca="false">(IF($B113&gt;=F$23,IF($B113&lt;DATE(YEAR(F$23),MONTH(F$23)+F$12,1),F$11/F$12,0),0))+(IF($B113&gt;=F$23,IF($B113&lt;DATE(YEAR(F$23),MONTH(F$23)+F$9,1),F$8/F$9,0),0))</f>
        <v>0</v>
      </c>
      <c r="Z113" s="98" t="n">
        <f aca="false">(IF($B113&gt;=G$23,IF($B113&lt;DATE(YEAR(G$23),MONTH(G$23)+G$12,1),G$11/G$12,0),0))+(IF($B113&gt;=G$23,IF($B113&lt;DATE(YEAR(G$23),MONTH(G$23)+G$9,1),G$8/G$9,0),0))</f>
        <v>0</v>
      </c>
      <c r="AA113" s="98" t="n">
        <f aca="false">(IF($B113&gt;=H$23,IF($B113&lt;DATE(YEAR(H$23),MONTH(H$23)+H$12,1),H$11/H$12,0),0))+(IF($B113&gt;=H$23,IF($B113&lt;DATE(YEAR(H$23),MONTH(H$23)+H$9,1),H$8/H$9,0),0))</f>
        <v>0</v>
      </c>
      <c r="AB113" s="98" t="n">
        <f aca="false">(IF($B113&gt;=I$23,IF($B113&lt;DATE(YEAR(I$23),MONTH(I$23)+I$12,1),I$11/I$12,0),0))+(IF($B113&gt;=I$23,IF($B113&lt;DATE(YEAR(I$23),MONTH(I$23)+I$9,1),I$8/I$9,0),0))</f>
        <v>0</v>
      </c>
      <c r="AC113" s="99" t="n">
        <f aca="false">(IF($B113&gt;=J$23,IF($B113&lt;DATE(YEAR(J$23),MONTH(J$23)+J$12,1),J$11/J$12,0),0))+(IF($B113&gt;=J$23,IF($B113&lt;DATE(YEAR(J$23),MONTH(J$23)+J$9,1),J$8/J$9,0),0))</f>
        <v>0</v>
      </c>
      <c r="AE113" s="98" t="n">
        <f aca="false">(IF($B113&gt;=F$23,IF($B113&lt;DATE(YEAR(F$23),MONTH(F$23)+F$15,1),(F$14/F$15),0),0))+(IF($B113&gt;=F$23,IF($B113&lt;DATE(YEAR(F$23),MONTH(F$23)+F$18,1),(F$17/F$18),0),0))</f>
        <v>0</v>
      </c>
      <c r="AF113" s="98" t="n">
        <f aca="false">(IF($B113&gt;=G$23,IF($B113&lt;DATE(YEAR(G$23),MONTH(G$23)+G$15,1),(G$14/G$15),0),0))+(IF($B113&gt;=G$23,IF($B113&lt;DATE(YEAR(G$23),MONTH(G$23)+G$18,1),(G$17/G$18),0),0))</f>
        <v>47.2219752081853</v>
      </c>
      <c r="AG113" s="98" t="n">
        <f aca="false">(IF($B113&gt;=H$23,IF($B113&lt;DATE(YEAR(H$23),MONTH(H$23)+H$15,1),(H$14/H$15),0),0))+(IF($B113&gt;=H$23,IF($B113&lt;DATE(YEAR(H$23),MONTH(H$23)+H$18,1),(H$17/H$18),0),0))</f>
        <v>59.0274690102316</v>
      </c>
      <c r="AH113" s="98" t="n">
        <f aca="false">(IF($B113&gt;=I$23,IF($B113&lt;DATE(YEAR(I$23),MONTH(I$23)+I$15,1),(I$14/I$15),0),0))+(IF($B113&gt;=I$23,IF($B113&lt;DATE(YEAR(I$23),MONTH(I$23)+I$18,1),(I$17/I$18),0),0))</f>
        <v>118.054938020463</v>
      </c>
      <c r="AI113" s="99" t="n">
        <f aca="false">(IF($B113&gt;=J$23,IF($B113&lt;DATE(YEAR(J$23),MONTH(J$23)+J$15,1),(J$14/J$15),0),0))+(IF($B113&gt;=J$23,IF($B113&lt;DATE(YEAR(J$23),MONTH(J$23)+J$18,1),(J$17/J$18),0),0))</f>
        <v>206.59614153581</v>
      </c>
    </row>
    <row r="114" customFormat="false" ht="12.75" hidden="true" customHeight="false" outlineLevel="1" collapsed="false">
      <c r="B114" s="92" t="n">
        <f aca="false">EDATE(B113,1)</f>
        <v>39387</v>
      </c>
      <c r="C114" s="93" t="n">
        <f aca="false">1/(1+$C$5/2)^(2*($B114-$C$4)/365)</f>
        <v>0.58740067211677</v>
      </c>
      <c r="D114" s="93" t="n">
        <f aca="false">1/(1+$C$6/2)^(2*($B114-$C$4)/365)</f>
        <v>0.43041790392356</v>
      </c>
      <c r="E114" s="94" t="n">
        <f aca="false">+C114-D114</f>
        <v>0.15698276819321</v>
      </c>
      <c r="F114" s="94" t="e">
        <f aca="false">SUM(L114:P114,R114:V114)</f>
        <v>#NAME?</v>
      </c>
      <c r="G114" s="95" t="e">
        <f aca="false">+E114*SUM(F103:F114)/12</f>
        <v>#NAME?</v>
      </c>
      <c r="L114" s="96" t="e">
        <f aca="false">EURO(Y114,Y114,0,0,F$22,$B114+25-F$23,1,0)</f>
        <v>#NAME?</v>
      </c>
      <c r="M114" s="96" t="e">
        <f aca="false">EURO(Z114,Z114,0,0,G$22,$B114+25-G$23,1,0)</f>
        <v>#NAME?</v>
      </c>
      <c r="N114" s="96" t="e">
        <f aca="false">EURO(AA114,AA114,0,0,H$22,$B114+25-H$23,1,0)</f>
        <v>#NAME?</v>
      </c>
      <c r="O114" s="96" t="e">
        <f aca="false">EURO(AB114,AB114,0,0,I$22,$B114+25-I$23,1,0)</f>
        <v>#NAME?</v>
      </c>
      <c r="P114" s="96" t="e">
        <f aca="false">EURO(AC114,AC114,0,0,J$22,$B114+25-J$23,1,0)</f>
        <v>#NAME?</v>
      </c>
      <c r="Q114" s="96"/>
      <c r="R114" s="96" t="e">
        <f aca="false">EURO(AE114,AE114,0,0,F$22,$B114+25-F$23,1,0)</f>
        <v>#NAME?</v>
      </c>
      <c r="S114" s="96" t="e">
        <f aca="false">EURO(AF114,AF114,0,0,G$22,$B114+25-G$23,1,0)</f>
        <v>#NAME?</v>
      </c>
      <c r="T114" s="96" t="e">
        <f aca="false">EURO(AG114,AG114,0,0,H$22,$B114+25-H$23,1,0)</f>
        <v>#NAME?</v>
      </c>
      <c r="U114" s="96" t="e">
        <f aca="false">EURO(AH114,AH114,0,0,I$22,$B114+25-I$23,1,0)</f>
        <v>#NAME?</v>
      </c>
      <c r="V114" s="96" t="e">
        <f aca="false">EURO(AI114,AI114,0,0,J$22,$B114+25-J$23,1,0)</f>
        <v>#NAME?</v>
      </c>
      <c r="W114" s="96"/>
      <c r="X114" s="97"/>
      <c r="Y114" s="98" t="n">
        <f aca="false">(IF($B114&gt;=F$23,IF($B114&lt;DATE(YEAR(F$23),MONTH(F$23)+F$12,1),F$11/F$12,0),0))+(IF($B114&gt;=F$23,IF($B114&lt;DATE(YEAR(F$23),MONTH(F$23)+F$9,1),F$8/F$9,0),0))</f>
        <v>0</v>
      </c>
      <c r="Z114" s="98" t="n">
        <f aca="false">(IF($B114&gt;=G$23,IF($B114&lt;DATE(YEAR(G$23),MONTH(G$23)+G$12,1),G$11/G$12,0),0))+(IF($B114&gt;=G$23,IF($B114&lt;DATE(YEAR(G$23),MONTH(G$23)+G$9,1),G$8/G$9,0),0))</f>
        <v>0</v>
      </c>
      <c r="AA114" s="98" t="n">
        <f aca="false">(IF($B114&gt;=H$23,IF($B114&lt;DATE(YEAR(H$23),MONTH(H$23)+H$12,1),H$11/H$12,0),0))+(IF($B114&gt;=H$23,IF($B114&lt;DATE(YEAR(H$23),MONTH(H$23)+H$9,1),H$8/H$9,0),0))</f>
        <v>0</v>
      </c>
      <c r="AB114" s="98" t="n">
        <f aca="false">(IF($B114&gt;=I$23,IF($B114&lt;DATE(YEAR(I$23),MONTH(I$23)+I$12,1),I$11/I$12,0),0))+(IF($B114&gt;=I$23,IF($B114&lt;DATE(YEAR(I$23),MONTH(I$23)+I$9,1),I$8/I$9,0),0))</f>
        <v>0</v>
      </c>
      <c r="AC114" s="99" t="n">
        <f aca="false">(IF($B114&gt;=J$23,IF($B114&lt;DATE(YEAR(J$23),MONTH(J$23)+J$12,1),J$11/J$12,0),0))+(IF($B114&gt;=J$23,IF($B114&lt;DATE(YEAR(J$23),MONTH(J$23)+J$9,1),J$8/J$9,0),0))</f>
        <v>0</v>
      </c>
      <c r="AE114" s="98" t="n">
        <f aca="false">(IF($B114&gt;=F$23,IF($B114&lt;DATE(YEAR(F$23),MONTH(F$23)+F$15,1),(F$14/F$15),0),0))+(IF($B114&gt;=F$23,IF($B114&lt;DATE(YEAR(F$23),MONTH(F$23)+F$18,1),(F$17/F$18),0),0))</f>
        <v>0</v>
      </c>
      <c r="AF114" s="98" t="n">
        <f aca="false">(IF($B114&gt;=G$23,IF($B114&lt;DATE(YEAR(G$23),MONTH(G$23)+G$15,1),(G$14/G$15),0),0))+(IF($B114&gt;=G$23,IF($B114&lt;DATE(YEAR(G$23),MONTH(G$23)+G$18,1),(G$17/G$18),0),0))</f>
        <v>47.2219752081853</v>
      </c>
      <c r="AG114" s="98" t="n">
        <f aca="false">(IF($B114&gt;=H$23,IF($B114&lt;DATE(YEAR(H$23),MONTH(H$23)+H$15,1),(H$14/H$15),0),0))+(IF($B114&gt;=H$23,IF($B114&lt;DATE(YEAR(H$23),MONTH(H$23)+H$18,1),(H$17/H$18),0),0))</f>
        <v>59.0274690102316</v>
      </c>
      <c r="AH114" s="98" t="n">
        <f aca="false">(IF($B114&gt;=I$23,IF($B114&lt;DATE(YEAR(I$23),MONTH(I$23)+I$15,1),(I$14/I$15),0),0))+(IF($B114&gt;=I$23,IF($B114&lt;DATE(YEAR(I$23),MONTH(I$23)+I$18,1),(I$17/I$18),0),0))</f>
        <v>118.054938020463</v>
      </c>
      <c r="AI114" s="99" t="n">
        <f aca="false">(IF($B114&gt;=J$23,IF($B114&lt;DATE(YEAR(J$23),MONTH(J$23)+J$15,1),(J$14/J$15),0),0))+(IF($B114&gt;=J$23,IF($B114&lt;DATE(YEAR(J$23),MONTH(J$23)+J$18,1),(J$17/J$18),0),0))</f>
        <v>206.59614153581</v>
      </c>
    </row>
    <row r="115" customFormat="false" ht="12.75" hidden="true" customHeight="false" outlineLevel="1" collapsed="false">
      <c r="B115" s="92" t="n">
        <f aca="false">EDATE(B114,1)</f>
        <v>39417</v>
      </c>
      <c r="C115" s="93" t="n">
        <f aca="false">1/(1+$C$5/2)^(2*($B115-$C$4)/365)</f>
        <v>0.583828937827683</v>
      </c>
      <c r="D115" s="93" t="n">
        <f aca="false">1/(1+$C$6/2)^(2*($B115-$C$4)/365)</f>
        <v>0.426278498251203</v>
      </c>
      <c r="E115" s="94" t="n">
        <f aca="false">+C115-D115</f>
        <v>0.157550439576479</v>
      </c>
      <c r="F115" s="94" t="e">
        <f aca="false">SUM(L115:P115,R115:V115)</f>
        <v>#NAME?</v>
      </c>
      <c r="G115" s="95" t="e">
        <f aca="false">+E115*SUM(F104:F115)/12</f>
        <v>#NAME?</v>
      </c>
      <c r="L115" s="96" t="e">
        <f aca="false">EURO(Y115,Y115,0,0,F$22,$B115+25-F$23,1,0)</f>
        <v>#NAME?</v>
      </c>
      <c r="M115" s="96" t="e">
        <f aca="false">EURO(Z115,Z115,0,0,G$22,$B115+25-G$23,1,0)</f>
        <v>#NAME?</v>
      </c>
      <c r="N115" s="96" t="e">
        <f aca="false">EURO(AA115,AA115,0,0,H$22,$B115+25-H$23,1,0)</f>
        <v>#NAME?</v>
      </c>
      <c r="O115" s="96" t="e">
        <f aca="false">EURO(AB115,AB115,0,0,I$22,$B115+25-I$23,1,0)</f>
        <v>#NAME?</v>
      </c>
      <c r="P115" s="96" t="e">
        <f aca="false">EURO(AC115,AC115,0,0,J$22,$B115+25-J$23,1,0)</f>
        <v>#NAME?</v>
      </c>
      <c r="Q115" s="96"/>
      <c r="R115" s="96" t="e">
        <f aca="false">EURO(AE115,AE115,0,0,F$22,$B115+25-F$23,1,0)</f>
        <v>#NAME?</v>
      </c>
      <c r="S115" s="96" t="e">
        <f aca="false">EURO(AF115,AF115,0,0,G$22,$B115+25-G$23,1,0)</f>
        <v>#NAME?</v>
      </c>
      <c r="T115" s="96" t="e">
        <f aca="false">EURO(AG115,AG115,0,0,H$22,$B115+25-H$23,1,0)</f>
        <v>#NAME?</v>
      </c>
      <c r="U115" s="96" t="e">
        <f aca="false">EURO(AH115,AH115,0,0,I$22,$B115+25-I$23,1,0)</f>
        <v>#NAME?</v>
      </c>
      <c r="V115" s="96" t="e">
        <f aca="false">EURO(AI115,AI115,0,0,J$22,$B115+25-J$23,1,0)</f>
        <v>#NAME?</v>
      </c>
      <c r="W115" s="96"/>
      <c r="X115" s="97"/>
      <c r="Y115" s="98" t="n">
        <f aca="false">(IF($B115&gt;=F$23,IF($B115&lt;DATE(YEAR(F$23),MONTH(F$23)+F$12,1),F$11/F$12,0),0))+(IF($B115&gt;=F$23,IF($B115&lt;DATE(YEAR(F$23),MONTH(F$23)+F$9,1),F$8/F$9,0),0))</f>
        <v>0</v>
      </c>
      <c r="Z115" s="98" t="n">
        <f aca="false">(IF($B115&gt;=G$23,IF($B115&lt;DATE(YEAR(G$23),MONTH(G$23)+G$12,1),G$11/G$12,0),0))+(IF($B115&gt;=G$23,IF($B115&lt;DATE(YEAR(G$23),MONTH(G$23)+G$9,1),G$8/G$9,0),0))</f>
        <v>0</v>
      </c>
      <c r="AA115" s="98" t="n">
        <f aca="false">(IF($B115&gt;=H$23,IF($B115&lt;DATE(YEAR(H$23),MONTH(H$23)+H$12,1),H$11/H$12,0),0))+(IF($B115&gt;=H$23,IF($B115&lt;DATE(YEAR(H$23),MONTH(H$23)+H$9,1),H$8/H$9,0),0))</f>
        <v>0</v>
      </c>
      <c r="AB115" s="98" t="n">
        <f aca="false">(IF($B115&gt;=I$23,IF($B115&lt;DATE(YEAR(I$23),MONTH(I$23)+I$12,1),I$11/I$12,0),0))+(IF($B115&gt;=I$23,IF($B115&lt;DATE(YEAR(I$23),MONTH(I$23)+I$9,1),I$8/I$9,0),0))</f>
        <v>0</v>
      </c>
      <c r="AC115" s="99" t="n">
        <f aca="false">(IF($B115&gt;=J$23,IF($B115&lt;DATE(YEAR(J$23),MONTH(J$23)+J$12,1),J$11/J$12,0),0))+(IF($B115&gt;=J$23,IF($B115&lt;DATE(YEAR(J$23),MONTH(J$23)+J$9,1),J$8/J$9,0),0))</f>
        <v>0</v>
      </c>
      <c r="AE115" s="98" t="n">
        <f aca="false">(IF($B115&gt;=F$23,IF($B115&lt;DATE(YEAR(F$23),MONTH(F$23)+F$15,1),(F$14/F$15),0),0))+(IF($B115&gt;=F$23,IF($B115&lt;DATE(YEAR(F$23),MONTH(F$23)+F$18,1),(F$17/F$18),0),0))</f>
        <v>0</v>
      </c>
      <c r="AF115" s="98" t="n">
        <f aca="false">(IF($B115&gt;=G$23,IF($B115&lt;DATE(YEAR(G$23),MONTH(G$23)+G$15,1),(G$14/G$15),0),0))+(IF($B115&gt;=G$23,IF($B115&lt;DATE(YEAR(G$23),MONTH(G$23)+G$18,1),(G$17/G$18),0),0))</f>
        <v>47.2219752081853</v>
      </c>
      <c r="AG115" s="98" t="n">
        <f aca="false">(IF($B115&gt;=H$23,IF($B115&lt;DATE(YEAR(H$23),MONTH(H$23)+H$15,1),(H$14/H$15),0),0))+(IF($B115&gt;=H$23,IF($B115&lt;DATE(YEAR(H$23),MONTH(H$23)+H$18,1),(H$17/H$18),0),0))</f>
        <v>59.0274690102316</v>
      </c>
      <c r="AH115" s="98" t="n">
        <f aca="false">(IF($B115&gt;=I$23,IF($B115&lt;DATE(YEAR(I$23),MONTH(I$23)+I$15,1),(I$14/I$15),0),0))+(IF($B115&gt;=I$23,IF($B115&lt;DATE(YEAR(I$23),MONTH(I$23)+I$18,1),(I$17/I$18),0),0))</f>
        <v>118.054938020463</v>
      </c>
      <c r="AI115" s="99" t="n">
        <f aca="false">(IF($B115&gt;=J$23,IF($B115&lt;DATE(YEAR(J$23),MONTH(J$23)+J$15,1),(J$14/J$15),0),0))+(IF($B115&gt;=J$23,IF($B115&lt;DATE(YEAR(J$23),MONTH(J$23)+J$18,1),(J$17/J$18),0),0))</f>
        <v>206.59614153581</v>
      </c>
    </row>
    <row r="116" customFormat="false" ht="12.75" hidden="true" customHeight="false" outlineLevel="1" collapsed="false">
      <c r="B116" s="92" t="n">
        <f aca="false">EDATE(B115,1)</f>
        <v>39448</v>
      </c>
      <c r="C116" s="93" t="n">
        <f aca="false">1/(1+$C$5/2)^(2*($B116-$C$4)/365)</f>
        <v>0.580160960361842</v>
      </c>
      <c r="D116" s="93" t="n">
        <f aca="false">1/(1+$C$6/2)^(2*($B116-$C$4)/365)</f>
        <v>0.422042929898673</v>
      </c>
      <c r="E116" s="94" t="n">
        <f aca="false">+C116-D116</f>
        <v>0.15811803046317</v>
      </c>
      <c r="F116" s="94" t="e">
        <f aca="false">SUM(L116:P116,R116:V116)</f>
        <v>#NAME?</v>
      </c>
      <c r="G116" s="95" t="e">
        <f aca="false">+E116*SUM(F105:F116)/12</f>
        <v>#NAME?</v>
      </c>
      <c r="L116" s="96" t="e">
        <f aca="false">EURO(Y116,Y116,0,0,F$22,$B116+25-F$23,1,0)</f>
        <v>#NAME?</v>
      </c>
      <c r="M116" s="96" t="e">
        <f aca="false">EURO(Z116,Z116,0,0,G$22,$B116+25-G$23,1,0)</f>
        <v>#NAME?</v>
      </c>
      <c r="N116" s="96" t="e">
        <f aca="false">EURO(AA116,AA116,0,0,H$22,$B116+25-H$23,1,0)</f>
        <v>#NAME?</v>
      </c>
      <c r="O116" s="96" t="e">
        <f aca="false">EURO(AB116,AB116,0,0,I$22,$B116+25-I$23,1,0)</f>
        <v>#NAME?</v>
      </c>
      <c r="P116" s="96" t="e">
        <f aca="false">EURO(AC116,AC116,0,0,J$22,$B116+25-J$23,1,0)</f>
        <v>#NAME?</v>
      </c>
      <c r="Q116" s="96"/>
      <c r="R116" s="96" t="e">
        <f aca="false">EURO(AE116,AE116,0,0,F$22,$B116+25-F$23,1,0)</f>
        <v>#NAME?</v>
      </c>
      <c r="S116" s="96" t="e">
        <f aca="false">EURO(AF116,AF116,0,0,G$22,$B116+25-G$23,1,0)</f>
        <v>#NAME?</v>
      </c>
      <c r="T116" s="96" t="e">
        <f aca="false">EURO(AG116,AG116,0,0,H$22,$B116+25-H$23,1,0)</f>
        <v>#NAME?</v>
      </c>
      <c r="U116" s="96" t="e">
        <f aca="false">EURO(AH116,AH116,0,0,I$22,$B116+25-I$23,1,0)</f>
        <v>#NAME?</v>
      </c>
      <c r="V116" s="96" t="e">
        <f aca="false">EURO(AI116,AI116,0,0,J$22,$B116+25-J$23,1,0)</f>
        <v>#NAME?</v>
      </c>
      <c r="W116" s="96"/>
      <c r="X116" s="97"/>
      <c r="Y116" s="98" t="n">
        <f aca="false">(IF($B116&gt;=F$23,IF($B116&lt;DATE(YEAR(F$23),MONTH(F$23)+F$12,1),F$11/F$12,0),0))+(IF($B116&gt;=F$23,IF($B116&lt;DATE(YEAR(F$23),MONTH(F$23)+F$9,1),F$8/F$9,0),0))</f>
        <v>0</v>
      </c>
      <c r="Z116" s="98" t="n">
        <f aca="false">(IF($B116&gt;=G$23,IF($B116&lt;DATE(YEAR(G$23),MONTH(G$23)+G$12,1),G$11/G$12,0),0))+(IF($B116&gt;=G$23,IF($B116&lt;DATE(YEAR(G$23),MONTH(G$23)+G$9,1),G$8/G$9,0),0))</f>
        <v>0</v>
      </c>
      <c r="AA116" s="98" t="n">
        <f aca="false">(IF($B116&gt;=H$23,IF($B116&lt;DATE(YEAR(H$23),MONTH(H$23)+H$12,1),H$11/H$12,0),0))+(IF($B116&gt;=H$23,IF($B116&lt;DATE(YEAR(H$23),MONTH(H$23)+H$9,1),H$8/H$9,0),0))</f>
        <v>0</v>
      </c>
      <c r="AB116" s="98" t="n">
        <f aca="false">(IF($B116&gt;=I$23,IF($B116&lt;DATE(YEAR(I$23),MONTH(I$23)+I$12,1),I$11/I$12,0),0))+(IF($B116&gt;=I$23,IF($B116&lt;DATE(YEAR(I$23),MONTH(I$23)+I$9,1),I$8/I$9,0),0))</f>
        <v>0</v>
      </c>
      <c r="AC116" s="99" t="n">
        <f aca="false">(IF($B116&gt;=J$23,IF($B116&lt;DATE(YEAR(J$23),MONTH(J$23)+J$12,1),J$11/J$12,0),0))+(IF($B116&gt;=J$23,IF($B116&lt;DATE(YEAR(J$23),MONTH(J$23)+J$9,1),J$8/J$9,0),0))</f>
        <v>0</v>
      </c>
      <c r="AE116" s="98" t="n">
        <f aca="false">(IF($B116&gt;=F$23,IF($B116&lt;DATE(YEAR(F$23),MONTH(F$23)+F$15,1),(F$14/F$15),0),0))+(IF($B116&gt;=F$23,IF($B116&lt;DATE(YEAR(F$23),MONTH(F$23)+F$18,1),(F$17/F$18),0),0))</f>
        <v>0</v>
      </c>
      <c r="AF116" s="98" t="n">
        <f aca="false">(IF($B116&gt;=G$23,IF($B116&lt;DATE(YEAR(G$23),MONTH(G$23)+G$15,1),(G$14/G$15),0),0))+(IF($B116&gt;=G$23,IF($B116&lt;DATE(YEAR(G$23),MONTH(G$23)+G$18,1),(G$17/G$18),0),0))</f>
        <v>47.2219752081853</v>
      </c>
      <c r="AG116" s="98" t="n">
        <f aca="false">(IF($B116&gt;=H$23,IF($B116&lt;DATE(YEAR(H$23),MONTH(H$23)+H$15,1),(H$14/H$15),0),0))+(IF($B116&gt;=H$23,IF($B116&lt;DATE(YEAR(H$23),MONTH(H$23)+H$18,1),(H$17/H$18),0),0))</f>
        <v>59.0274690102316</v>
      </c>
      <c r="AH116" s="98" t="n">
        <f aca="false">(IF($B116&gt;=I$23,IF($B116&lt;DATE(YEAR(I$23),MONTH(I$23)+I$15,1),(I$14/I$15),0),0))+(IF($B116&gt;=I$23,IF($B116&lt;DATE(YEAR(I$23),MONTH(I$23)+I$18,1),(I$17/I$18),0),0))</f>
        <v>118.054938020463</v>
      </c>
      <c r="AI116" s="99" t="n">
        <f aca="false">(IF($B116&gt;=J$23,IF($B116&lt;DATE(YEAR(J$23),MONTH(J$23)+J$15,1),(J$14/J$15),0),0))+(IF($B116&gt;=J$23,IF($B116&lt;DATE(YEAR(J$23),MONTH(J$23)+J$18,1),(J$17/J$18),0),0))</f>
        <v>206.59614153581</v>
      </c>
    </row>
    <row r="117" customFormat="false" ht="12.75" hidden="true" customHeight="false" outlineLevel="1" collapsed="false">
      <c r="B117" s="92" t="n">
        <f aca="false">EDATE(B116,1)</f>
        <v>39479</v>
      </c>
      <c r="C117" s="93" t="n">
        <f aca="false">1/(1+$C$5/2)^(2*($B117-$C$4)/365)</f>
        <v>0.57651602741781</v>
      </c>
      <c r="D117" s="93" t="n">
        <f aca="false">1/(1+$C$6/2)^(2*($B117-$C$4)/365)</f>
        <v>0.417849446801069</v>
      </c>
      <c r="E117" s="94" t="n">
        <f aca="false">+C117-D117</f>
        <v>0.158666580616741</v>
      </c>
      <c r="F117" s="94" t="e">
        <f aca="false">SUM(L117:P117,R117:V117)</f>
        <v>#NAME?</v>
      </c>
      <c r="G117" s="95" t="e">
        <f aca="false">+E117*SUM(F106:F117)/12</f>
        <v>#NAME?</v>
      </c>
      <c r="L117" s="96" t="e">
        <f aca="false">EURO(Y117,Y117,0,0,F$22,$B117+25-F$23,1,0)</f>
        <v>#NAME?</v>
      </c>
      <c r="M117" s="96" t="e">
        <f aca="false">EURO(Z117,Z117,0,0,G$22,$B117+25-G$23,1,0)</f>
        <v>#NAME?</v>
      </c>
      <c r="N117" s="96" t="e">
        <f aca="false">EURO(AA117,AA117,0,0,H$22,$B117+25-H$23,1,0)</f>
        <v>#NAME?</v>
      </c>
      <c r="O117" s="96" t="e">
        <f aca="false">EURO(AB117,AB117,0,0,I$22,$B117+25-I$23,1,0)</f>
        <v>#NAME?</v>
      </c>
      <c r="P117" s="96" t="e">
        <f aca="false">EURO(AC117,AC117,0,0,J$22,$B117+25-J$23,1,0)</f>
        <v>#NAME?</v>
      </c>
      <c r="Q117" s="96"/>
      <c r="R117" s="96" t="e">
        <f aca="false">EURO(AE117,AE117,0,0,F$22,$B117+25-F$23,1,0)</f>
        <v>#NAME?</v>
      </c>
      <c r="S117" s="96" t="e">
        <f aca="false">EURO(AF117,AF117,0,0,G$22,$B117+25-G$23,1,0)</f>
        <v>#NAME?</v>
      </c>
      <c r="T117" s="96" t="e">
        <f aca="false">EURO(AG117,AG117,0,0,H$22,$B117+25-H$23,1,0)</f>
        <v>#NAME?</v>
      </c>
      <c r="U117" s="96" t="e">
        <f aca="false">EURO(AH117,AH117,0,0,I$22,$B117+25-I$23,1,0)</f>
        <v>#NAME?</v>
      </c>
      <c r="V117" s="96" t="e">
        <f aca="false">EURO(AI117,AI117,0,0,J$22,$B117+25-J$23,1,0)</f>
        <v>#NAME?</v>
      </c>
      <c r="W117" s="96"/>
      <c r="X117" s="97"/>
      <c r="Y117" s="98" t="n">
        <f aca="false">(IF($B117&gt;=F$23,IF($B117&lt;DATE(YEAR(F$23),MONTH(F$23)+F$12,1),F$11/F$12,0),0))+(IF($B117&gt;=F$23,IF($B117&lt;DATE(YEAR(F$23),MONTH(F$23)+F$9,1),F$8/F$9,0),0))</f>
        <v>0</v>
      </c>
      <c r="Z117" s="98" t="n">
        <f aca="false">(IF($B117&gt;=G$23,IF($B117&lt;DATE(YEAR(G$23),MONTH(G$23)+G$12,1),G$11/G$12,0),0))+(IF($B117&gt;=G$23,IF($B117&lt;DATE(YEAR(G$23),MONTH(G$23)+G$9,1),G$8/G$9,0),0))</f>
        <v>0</v>
      </c>
      <c r="AA117" s="98" t="n">
        <f aca="false">(IF($B117&gt;=H$23,IF($B117&lt;DATE(YEAR(H$23),MONTH(H$23)+H$12,1),H$11/H$12,0),0))+(IF($B117&gt;=H$23,IF($B117&lt;DATE(YEAR(H$23),MONTH(H$23)+H$9,1),H$8/H$9,0),0))</f>
        <v>0</v>
      </c>
      <c r="AB117" s="98" t="n">
        <f aca="false">(IF($B117&gt;=I$23,IF($B117&lt;DATE(YEAR(I$23),MONTH(I$23)+I$12,1),I$11/I$12,0),0))+(IF($B117&gt;=I$23,IF($B117&lt;DATE(YEAR(I$23),MONTH(I$23)+I$9,1),I$8/I$9,0),0))</f>
        <v>0</v>
      </c>
      <c r="AC117" s="99" t="n">
        <f aca="false">(IF($B117&gt;=J$23,IF($B117&lt;DATE(YEAR(J$23),MONTH(J$23)+J$12,1),J$11/J$12,0),0))+(IF($B117&gt;=J$23,IF($B117&lt;DATE(YEAR(J$23),MONTH(J$23)+J$9,1),J$8/J$9,0),0))</f>
        <v>0</v>
      </c>
      <c r="AE117" s="98" t="n">
        <f aca="false">(IF($B117&gt;=F$23,IF($B117&lt;DATE(YEAR(F$23),MONTH(F$23)+F$15,1),(F$14/F$15),0),0))+(IF($B117&gt;=F$23,IF($B117&lt;DATE(YEAR(F$23),MONTH(F$23)+F$18,1),(F$17/F$18),0),0))</f>
        <v>0</v>
      </c>
      <c r="AF117" s="98" t="n">
        <f aca="false">(IF($B117&gt;=G$23,IF($B117&lt;DATE(YEAR(G$23),MONTH(G$23)+G$15,1),(G$14/G$15),0),0))+(IF($B117&gt;=G$23,IF($B117&lt;DATE(YEAR(G$23),MONTH(G$23)+G$18,1),(G$17/G$18),0),0))</f>
        <v>47.2219752081853</v>
      </c>
      <c r="AG117" s="98" t="n">
        <f aca="false">(IF($B117&gt;=H$23,IF($B117&lt;DATE(YEAR(H$23),MONTH(H$23)+H$15,1),(H$14/H$15),0),0))+(IF($B117&gt;=H$23,IF($B117&lt;DATE(YEAR(H$23),MONTH(H$23)+H$18,1),(H$17/H$18),0),0))</f>
        <v>59.0274690102316</v>
      </c>
      <c r="AH117" s="98" t="n">
        <f aca="false">(IF($B117&gt;=I$23,IF($B117&lt;DATE(YEAR(I$23),MONTH(I$23)+I$15,1),(I$14/I$15),0),0))+(IF($B117&gt;=I$23,IF($B117&lt;DATE(YEAR(I$23),MONTH(I$23)+I$18,1),(I$17/I$18),0),0))</f>
        <v>118.054938020463</v>
      </c>
      <c r="AI117" s="99" t="n">
        <f aca="false">(IF($B117&gt;=J$23,IF($B117&lt;DATE(YEAR(J$23),MONTH(J$23)+J$15,1),(J$14/J$15),0),0))+(IF($B117&gt;=J$23,IF($B117&lt;DATE(YEAR(J$23),MONTH(J$23)+J$18,1),(J$17/J$18),0),0))</f>
        <v>206.59614153581</v>
      </c>
    </row>
    <row r="118" customFormat="false" ht="12.75" hidden="true" customHeight="false" outlineLevel="1" collapsed="false">
      <c r="B118" s="92" t="n">
        <f aca="false">EDATE(B117,1)</f>
        <v>39508</v>
      </c>
      <c r="C118" s="93" t="n">
        <f aca="false">1/(1+$C$5/2)^(2*($B118-$C$4)/365)</f>
        <v>0.573126985539475</v>
      </c>
      <c r="D118" s="93" t="n">
        <f aca="false">1/(1+$C$6/2)^(2*($B118-$C$4)/365)</f>
        <v>0.413964240588377</v>
      </c>
      <c r="E118" s="94" t="n">
        <f aca="false">+C118-D118</f>
        <v>0.159162744951099</v>
      </c>
      <c r="F118" s="94" t="e">
        <f aca="false">SUM(L118:P118,R118:V118)</f>
        <v>#NAME?</v>
      </c>
      <c r="G118" s="95" t="e">
        <f aca="false">+E118*SUM(F107:F118)/12</f>
        <v>#NAME?</v>
      </c>
      <c r="L118" s="96" t="e">
        <f aca="false">EURO(Y118,Y118,0,0,F$22,$B118+25-F$23,1,0)</f>
        <v>#NAME?</v>
      </c>
      <c r="M118" s="96" t="e">
        <f aca="false">EURO(Z118,Z118,0,0,G$22,$B118+25-G$23,1,0)</f>
        <v>#NAME?</v>
      </c>
      <c r="N118" s="96" t="e">
        <f aca="false">EURO(AA118,AA118,0,0,H$22,$B118+25-H$23,1,0)</f>
        <v>#NAME?</v>
      </c>
      <c r="O118" s="96" t="e">
        <f aca="false">EURO(AB118,AB118,0,0,I$22,$B118+25-I$23,1,0)</f>
        <v>#NAME?</v>
      </c>
      <c r="P118" s="96" t="e">
        <f aca="false">EURO(AC118,AC118,0,0,J$22,$B118+25-J$23,1,0)</f>
        <v>#NAME?</v>
      </c>
      <c r="Q118" s="96"/>
      <c r="R118" s="96" t="e">
        <f aca="false">EURO(AE118,AE118,0,0,F$22,$B118+25-F$23,1,0)</f>
        <v>#NAME?</v>
      </c>
      <c r="S118" s="96" t="e">
        <f aca="false">EURO(AF118,AF118,0,0,G$22,$B118+25-G$23,1,0)</f>
        <v>#NAME?</v>
      </c>
      <c r="T118" s="96" t="e">
        <f aca="false">EURO(AG118,AG118,0,0,H$22,$B118+25-H$23,1,0)</f>
        <v>#NAME?</v>
      </c>
      <c r="U118" s="96" t="e">
        <f aca="false">EURO(AH118,AH118,0,0,I$22,$B118+25-I$23,1,0)</f>
        <v>#NAME?</v>
      </c>
      <c r="V118" s="96" t="e">
        <f aca="false">EURO(AI118,AI118,0,0,J$22,$B118+25-J$23,1,0)</f>
        <v>#NAME?</v>
      </c>
      <c r="W118" s="96"/>
      <c r="X118" s="97"/>
      <c r="Y118" s="98" t="n">
        <f aca="false">(IF($B118&gt;=F$23,IF($B118&lt;DATE(YEAR(F$23),MONTH(F$23)+F$12,1),F$11/F$12,0),0))+(IF($B118&gt;=F$23,IF($B118&lt;DATE(YEAR(F$23),MONTH(F$23)+F$9,1),F$8/F$9,0),0))</f>
        <v>0</v>
      </c>
      <c r="Z118" s="98" t="n">
        <f aca="false">(IF($B118&gt;=G$23,IF($B118&lt;DATE(YEAR(G$23),MONTH(G$23)+G$12,1),G$11/G$12,0),0))+(IF($B118&gt;=G$23,IF($B118&lt;DATE(YEAR(G$23),MONTH(G$23)+G$9,1),G$8/G$9,0),0))</f>
        <v>0</v>
      </c>
      <c r="AA118" s="98" t="n">
        <f aca="false">(IF($B118&gt;=H$23,IF($B118&lt;DATE(YEAR(H$23),MONTH(H$23)+H$12,1),H$11/H$12,0),0))+(IF($B118&gt;=H$23,IF($B118&lt;DATE(YEAR(H$23),MONTH(H$23)+H$9,1),H$8/H$9,0),0))</f>
        <v>0</v>
      </c>
      <c r="AB118" s="98" t="n">
        <f aca="false">(IF($B118&gt;=I$23,IF($B118&lt;DATE(YEAR(I$23),MONTH(I$23)+I$12,1),I$11/I$12,0),0))+(IF($B118&gt;=I$23,IF($B118&lt;DATE(YEAR(I$23),MONTH(I$23)+I$9,1),I$8/I$9,0),0))</f>
        <v>0</v>
      </c>
      <c r="AC118" s="99" t="n">
        <f aca="false">(IF($B118&gt;=J$23,IF($B118&lt;DATE(YEAR(J$23),MONTH(J$23)+J$12,1),J$11/J$12,0),0))+(IF($B118&gt;=J$23,IF($B118&lt;DATE(YEAR(J$23),MONTH(J$23)+J$9,1),J$8/J$9,0),0))</f>
        <v>0</v>
      </c>
      <c r="AE118" s="98" t="n">
        <f aca="false">(IF($B118&gt;=F$23,IF($B118&lt;DATE(YEAR(F$23),MONTH(F$23)+F$15,1),(F$14/F$15),0),0))+(IF($B118&gt;=F$23,IF($B118&lt;DATE(YEAR(F$23),MONTH(F$23)+F$18,1),(F$17/F$18),0),0))</f>
        <v>0</v>
      </c>
      <c r="AF118" s="98" t="n">
        <f aca="false">(IF($B118&gt;=G$23,IF($B118&lt;DATE(YEAR(G$23),MONTH(G$23)+G$15,1),(G$14/G$15),0),0))+(IF($B118&gt;=G$23,IF($B118&lt;DATE(YEAR(G$23),MONTH(G$23)+G$18,1),(G$17/G$18),0),0))</f>
        <v>47.2219752081853</v>
      </c>
      <c r="AG118" s="98" t="n">
        <f aca="false">(IF($B118&gt;=H$23,IF($B118&lt;DATE(YEAR(H$23),MONTH(H$23)+H$15,1),(H$14/H$15),0),0))+(IF($B118&gt;=H$23,IF($B118&lt;DATE(YEAR(H$23),MONTH(H$23)+H$18,1),(H$17/H$18),0),0))</f>
        <v>59.0274690102316</v>
      </c>
      <c r="AH118" s="98" t="n">
        <f aca="false">(IF($B118&gt;=I$23,IF($B118&lt;DATE(YEAR(I$23),MONTH(I$23)+I$15,1),(I$14/I$15),0),0))+(IF($B118&gt;=I$23,IF($B118&lt;DATE(YEAR(I$23),MONTH(I$23)+I$18,1),(I$17/I$18),0),0))</f>
        <v>118.054938020463</v>
      </c>
      <c r="AI118" s="99" t="n">
        <f aca="false">(IF($B118&gt;=J$23,IF($B118&lt;DATE(YEAR(J$23),MONTH(J$23)+J$15,1),(J$14/J$15),0),0))+(IF($B118&gt;=J$23,IF($B118&lt;DATE(YEAR(J$23),MONTH(J$23)+J$18,1),(J$17/J$18),0),0))</f>
        <v>206.59614153581</v>
      </c>
    </row>
    <row r="119" customFormat="false" ht="12.75" hidden="true" customHeight="false" outlineLevel="1" collapsed="false">
      <c r="B119" s="92" t="n">
        <f aca="false">EDATE(B118,1)</f>
        <v>39539</v>
      </c>
      <c r="C119" s="93" t="n">
        <f aca="false">1/(1+$C$5/2)^(2*($B119-$C$4)/365)</f>
        <v>0.569526244411696</v>
      </c>
      <c r="D119" s="93" t="n">
        <f aca="false">1/(1+$C$6/2)^(2*($B119-$C$4)/365)</f>
        <v>0.409851028583294</v>
      </c>
      <c r="E119" s="94" t="n">
        <f aca="false">+C119-D119</f>
        <v>0.159675215828402</v>
      </c>
      <c r="F119" s="94" t="e">
        <f aca="false">SUM(L119:P119,R119:V119)</f>
        <v>#NAME?</v>
      </c>
      <c r="G119" s="95" t="e">
        <f aca="false">+E119*SUM(F108:F119)/12</f>
        <v>#NAME?</v>
      </c>
      <c r="L119" s="96" t="e">
        <f aca="false">EURO(Y119,Y119,0,0,F$22,$B119+25-F$23,1,0)</f>
        <v>#NAME?</v>
      </c>
      <c r="M119" s="96" t="e">
        <f aca="false">EURO(Z119,Z119,0,0,G$22,$B119+25-G$23,1,0)</f>
        <v>#NAME?</v>
      </c>
      <c r="N119" s="96" t="e">
        <f aca="false">EURO(AA119,AA119,0,0,H$22,$B119+25-H$23,1,0)</f>
        <v>#NAME?</v>
      </c>
      <c r="O119" s="96" t="e">
        <f aca="false">EURO(AB119,AB119,0,0,I$22,$B119+25-I$23,1,0)</f>
        <v>#NAME?</v>
      </c>
      <c r="P119" s="96" t="e">
        <f aca="false">EURO(AC119,AC119,0,0,J$22,$B119+25-J$23,1,0)</f>
        <v>#NAME?</v>
      </c>
      <c r="Q119" s="96"/>
      <c r="R119" s="96" t="e">
        <f aca="false">EURO(AE119,AE119,0,0,F$22,$B119+25-F$23,1,0)</f>
        <v>#NAME?</v>
      </c>
      <c r="S119" s="96" t="e">
        <f aca="false">EURO(AF119,AF119,0,0,G$22,$B119+25-G$23,1,0)</f>
        <v>#NAME?</v>
      </c>
      <c r="T119" s="96" t="e">
        <f aca="false">EURO(AG119,AG119,0,0,H$22,$B119+25-H$23,1,0)</f>
        <v>#NAME?</v>
      </c>
      <c r="U119" s="96" t="e">
        <f aca="false">EURO(AH119,AH119,0,0,I$22,$B119+25-I$23,1,0)</f>
        <v>#NAME?</v>
      </c>
      <c r="V119" s="96" t="e">
        <f aca="false">EURO(AI119,AI119,0,0,J$22,$B119+25-J$23,1,0)</f>
        <v>#NAME?</v>
      </c>
      <c r="W119" s="96"/>
      <c r="X119" s="97"/>
      <c r="Y119" s="98" t="n">
        <f aca="false">(IF($B119&gt;=F$23,IF($B119&lt;DATE(YEAR(F$23),MONTH(F$23)+F$12,1),F$11/F$12,0),0))+(IF($B119&gt;=F$23,IF($B119&lt;DATE(YEAR(F$23),MONTH(F$23)+F$9,1),F$8/F$9,0),0))</f>
        <v>0</v>
      </c>
      <c r="Z119" s="98" t="n">
        <f aca="false">(IF($B119&gt;=G$23,IF($B119&lt;DATE(YEAR(G$23),MONTH(G$23)+G$12,1),G$11/G$12,0),0))+(IF($B119&gt;=G$23,IF($B119&lt;DATE(YEAR(G$23),MONTH(G$23)+G$9,1),G$8/G$9,0),0))</f>
        <v>0</v>
      </c>
      <c r="AA119" s="98" t="n">
        <f aca="false">(IF($B119&gt;=H$23,IF($B119&lt;DATE(YEAR(H$23),MONTH(H$23)+H$12,1),H$11/H$12,0),0))+(IF($B119&gt;=H$23,IF($B119&lt;DATE(YEAR(H$23),MONTH(H$23)+H$9,1),H$8/H$9,0),0))</f>
        <v>0</v>
      </c>
      <c r="AB119" s="98" t="n">
        <f aca="false">(IF($B119&gt;=I$23,IF($B119&lt;DATE(YEAR(I$23),MONTH(I$23)+I$12,1),I$11/I$12,0),0))+(IF($B119&gt;=I$23,IF($B119&lt;DATE(YEAR(I$23),MONTH(I$23)+I$9,1),I$8/I$9,0),0))</f>
        <v>0</v>
      </c>
      <c r="AC119" s="99" t="n">
        <f aca="false">(IF($B119&gt;=J$23,IF($B119&lt;DATE(YEAR(J$23),MONTH(J$23)+J$12,1),J$11/J$12,0),0))+(IF($B119&gt;=J$23,IF($B119&lt;DATE(YEAR(J$23),MONTH(J$23)+J$9,1),J$8/J$9,0),0))</f>
        <v>0</v>
      </c>
      <c r="AE119" s="98" t="n">
        <f aca="false">(IF($B119&gt;=F$23,IF($B119&lt;DATE(YEAR(F$23),MONTH(F$23)+F$15,1),(F$14/F$15),0),0))+(IF($B119&gt;=F$23,IF($B119&lt;DATE(YEAR(F$23),MONTH(F$23)+F$18,1),(F$17/F$18),0),0))</f>
        <v>0</v>
      </c>
      <c r="AF119" s="98" t="n">
        <f aca="false">(IF($B119&gt;=G$23,IF($B119&lt;DATE(YEAR(G$23),MONTH(G$23)+G$15,1),(G$14/G$15),0),0))+(IF($B119&gt;=G$23,IF($B119&lt;DATE(YEAR(G$23),MONTH(G$23)+G$18,1),(G$17/G$18),0),0))</f>
        <v>47.2219752081853</v>
      </c>
      <c r="AG119" s="98" t="n">
        <f aca="false">(IF($B119&gt;=H$23,IF($B119&lt;DATE(YEAR(H$23),MONTH(H$23)+H$15,1),(H$14/H$15),0),0))+(IF($B119&gt;=H$23,IF($B119&lt;DATE(YEAR(H$23),MONTH(H$23)+H$18,1),(H$17/H$18),0),0))</f>
        <v>59.0274690102316</v>
      </c>
      <c r="AH119" s="98" t="n">
        <f aca="false">(IF($B119&gt;=I$23,IF($B119&lt;DATE(YEAR(I$23),MONTH(I$23)+I$15,1),(I$14/I$15),0),0))+(IF($B119&gt;=I$23,IF($B119&lt;DATE(YEAR(I$23),MONTH(I$23)+I$18,1),(I$17/I$18),0),0))</f>
        <v>118.054938020463</v>
      </c>
      <c r="AI119" s="99" t="n">
        <f aca="false">(IF($B119&gt;=J$23,IF($B119&lt;DATE(YEAR(J$23),MONTH(J$23)+J$15,1),(J$14/J$15),0),0))+(IF($B119&gt;=J$23,IF($B119&lt;DATE(YEAR(J$23),MONTH(J$23)+J$18,1),(J$17/J$18),0),0))</f>
        <v>206.59614153581</v>
      </c>
    </row>
    <row r="120" customFormat="false" ht="12.75" hidden="true" customHeight="false" outlineLevel="1" collapsed="false">
      <c r="B120" s="92" t="n">
        <f aca="false">EDATE(B119,1)</f>
        <v>39569</v>
      </c>
      <c r="C120" s="93" t="n">
        <f aca="false">1/(1+$C$5/2)^(2*($B120-$C$4)/365)</f>
        <v>0.566063196934461</v>
      </c>
      <c r="D120" s="93" t="n">
        <f aca="false">1/(1+$C$6/2)^(2*($B120-$C$4)/365)</f>
        <v>0.405909418215617</v>
      </c>
      <c r="E120" s="94" t="n">
        <f aca="false">+C120-D120</f>
        <v>0.160153778718844</v>
      </c>
      <c r="F120" s="94" t="e">
        <f aca="false">SUM(L120:P120,R120:V120)</f>
        <v>#NAME?</v>
      </c>
      <c r="G120" s="95" t="e">
        <f aca="false">+E120*SUM(F109:F120)/12</f>
        <v>#NAME?</v>
      </c>
      <c r="L120" s="96" t="e">
        <f aca="false">EURO(Y120,Y120,0,0,F$22,$B120+25-F$23,1,0)</f>
        <v>#NAME?</v>
      </c>
      <c r="M120" s="96" t="e">
        <f aca="false">EURO(Z120,Z120,0,0,G$22,$B120+25-G$23,1,0)</f>
        <v>#NAME?</v>
      </c>
      <c r="N120" s="96" t="e">
        <f aca="false">EURO(AA120,AA120,0,0,H$22,$B120+25-H$23,1,0)</f>
        <v>#NAME?</v>
      </c>
      <c r="O120" s="96" t="e">
        <f aca="false">EURO(AB120,AB120,0,0,I$22,$B120+25-I$23,1,0)</f>
        <v>#NAME?</v>
      </c>
      <c r="P120" s="96" t="e">
        <f aca="false">EURO(AC120,AC120,0,0,J$22,$B120+25-J$23,1,0)</f>
        <v>#NAME?</v>
      </c>
      <c r="Q120" s="96"/>
      <c r="R120" s="96" t="e">
        <f aca="false">EURO(AE120,AE120,0,0,F$22,$B120+25-F$23,1,0)</f>
        <v>#NAME?</v>
      </c>
      <c r="S120" s="96" t="e">
        <f aca="false">EURO(AF120,AF120,0,0,G$22,$B120+25-G$23,1,0)</f>
        <v>#NAME?</v>
      </c>
      <c r="T120" s="96" t="e">
        <f aca="false">EURO(AG120,AG120,0,0,H$22,$B120+25-H$23,1,0)</f>
        <v>#NAME?</v>
      </c>
      <c r="U120" s="96" t="e">
        <f aca="false">EURO(AH120,AH120,0,0,I$22,$B120+25-I$23,1,0)</f>
        <v>#NAME?</v>
      </c>
      <c r="V120" s="96" t="e">
        <f aca="false">EURO(AI120,AI120,0,0,J$22,$B120+25-J$23,1,0)</f>
        <v>#NAME?</v>
      </c>
      <c r="W120" s="96"/>
      <c r="X120" s="97"/>
      <c r="Y120" s="98" t="n">
        <f aca="false">(IF($B120&gt;=F$23,IF($B120&lt;DATE(YEAR(F$23),MONTH(F$23)+F$12,1),F$11/F$12,0),0))+(IF($B120&gt;=F$23,IF($B120&lt;DATE(YEAR(F$23),MONTH(F$23)+F$9,1),F$8/F$9,0),0))</f>
        <v>0</v>
      </c>
      <c r="Z120" s="98" t="n">
        <f aca="false">(IF($B120&gt;=G$23,IF($B120&lt;DATE(YEAR(G$23),MONTH(G$23)+G$12,1),G$11/G$12,0),0))+(IF($B120&gt;=G$23,IF($B120&lt;DATE(YEAR(G$23),MONTH(G$23)+G$9,1),G$8/G$9,0),0))</f>
        <v>0</v>
      </c>
      <c r="AA120" s="98" t="n">
        <f aca="false">(IF($B120&gt;=H$23,IF($B120&lt;DATE(YEAR(H$23),MONTH(H$23)+H$12,1),H$11/H$12,0),0))+(IF($B120&gt;=H$23,IF($B120&lt;DATE(YEAR(H$23),MONTH(H$23)+H$9,1),H$8/H$9,0),0))</f>
        <v>0</v>
      </c>
      <c r="AB120" s="98" t="n">
        <f aca="false">(IF($B120&gt;=I$23,IF($B120&lt;DATE(YEAR(I$23),MONTH(I$23)+I$12,1),I$11/I$12,0),0))+(IF($B120&gt;=I$23,IF($B120&lt;DATE(YEAR(I$23),MONTH(I$23)+I$9,1),I$8/I$9,0),0))</f>
        <v>0</v>
      </c>
      <c r="AC120" s="99" t="n">
        <f aca="false">(IF($B120&gt;=J$23,IF($B120&lt;DATE(YEAR(J$23),MONTH(J$23)+J$12,1),J$11/J$12,0),0))+(IF($B120&gt;=J$23,IF($B120&lt;DATE(YEAR(J$23),MONTH(J$23)+J$9,1),J$8/J$9,0),0))</f>
        <v>0</v>
      </c>
      <c r="AE120" s="98" t="n">
        <f aca="false">(IF($B120&gt;=F$23,IF($B120&lt;DATE(YEAR(F$23),MONTH(F$23)+F$15,1),(F$14/F$15),0),0))+(IF($B120&gt;=F$23,IF($B120&lt;DATE(YEAR(F$23),MONTH(F$23)+F$18,1),(F$17/F$18),0),0))</f>
        <v>0</v>
      </c>
      <c r="AF120" s="98" t="n">
        <f aca="false">(IF($B120&gt;=G$23,IF($B120&lt;DATE(YEAR(G$23),MONTH(G$23)+G$15,1),(G$14/G$15),0),0))+(IF($B120&gt;=G$23,IF($B120&lt;DATE(YEAR(G$23),MONTH(G$23)+G$18,1),(G$17/G$18),0),0))</f>
        <v>47.2219752081853</v>
      </c>
      <c r="AG120" s="98" t="n">
        <f aca="false">(IF($B120&gt;=H$23,IF($B120&lt;DATE(YEAR(H$23),MONTH(H$23)+H$15,1),(H$14/H$15),0),0))+(IF($B120&gt;=H$23,IF($B120&lt;DATE(YEAR(H$23),MONTH(H$23)+H$18,1),(H$17/H$18),0),0))</f>
        <v>59.0274690102316</v>
      </c>
      <c r="AH120" s="98" t="n">
        <f aca="false">(IF($B120&gt;=I$23,IF($B120&lt;DATE(YEAR(I$23),MONTH(I$23)+I$15,1),(I$14/I$15),0),0))+(IF($B120&gt;=I$23,IF($B120&lt;DATE(YEAR(I$23),MONTH(I$23)+I$18,1),(I$17/I$18),0),0))</f>
        <v>118.054938020463</v>
      </c>
      <c r="AI120" s="99" t="n">
        <f aca="false">(IF($B120&gt;=J$23,IF($B120&lt;DATE(YEAR(J$23),MONTH(J$23)+J$15,1),(J$14/J$15),0),0))+(IF($B120&gt;=J$23,IF($B120&lt;DATE(YEAR(J$23),MONTH(J$23)+J$18,1),(J$17/J$18),0),0))</f>
        <v>206.59614153581</v>
      </c>
    </row>
    <row r="121" customFormat="false" ht="12.75" hidden="true" customHeight="false" outlineLevel="1" collapsed="false">
      <c r="B121" s="92" t="n">
        <f aca="false">EDATE(B120,1)</f>
        <v>39600</v>
      </c>
      <c r="C121" s="93" t="n">
        <f aca="false">1/(1+$C$5/2)^(2*($B121-$C$4)/365)</f>
        <v>0.56250683493171</v>
      </c>
      <c r="D121" s="93" t="n">
        <f aca="false">1/(1+$C$6/2)^(2*($B121-$C$4)/365)</f>
        <v>0.401876240157513</v>
      </c>
      <c r="E121" s="94" t="n">
        <f aca="false">+C121-D121</f>
        <v>0.160630594774196</v>
      </c>
      <c r="F121" s="94" t="e">
        <f aca="false">SUM(L121:P121,R121:V121)</f>
        <v>#NAME?</v>
      </c>
      <c r="G121" s="95" t="e">
        <f aca="false">+E121*SUM(F110:F121)/12</f>
        <v>#NAME?</v>
      </c>
      <c r="L121" s="96" t="e">
        <f aca="false">EURO(Y121,Y121,0,0,F$22,$B121+25-F$23,1,0)</f>
        <v>#NAME?</v>
      </c>
      <c r="M121" s="96" t="e">
        <f aca="false">EURO(Z121,Z121,0,0,G$22,$B121+25-G$23,1,0)</f>
        <v>#NAME?</v>
      </c>
      <c r="N121" s="96" t="e">
        <f aca="false">EURO(AA121,AA121,0,0,H$22,$B121+25-H$23,1,0)</f>
        <v>#NAME?</v>
      </c>
      <c r="O121" s="96" t="e">
        <f aca="false">EURO(AB121,AB121,0,0,I$22,$B121+25-I$23,1,0)</f>
        <v>#NAME?</v>
      </c>
      <c r="P121" s="96" t="e">
        <f aca="false">EURO(AC121,AC121,0,0,J$22,$B121+25-J$23,1,0)</f>
        <v>#NAME?</v>
      </c>
      <c r="Q121" s="96"/>
      <c r="R121" s="96" t="e">
        <f aca="false">EURO(AE121,AE121,0,0,F$22,$B121+25-F$23,1,0)</f>
        <v>#NAME?</v>
      </c>
      <c r="S121" s="96" t="e">
        <f aca="false">EURO(AF121,AF121,0,0,G$22,$B121+25-G$23,1,0)</f>
        <v>#NAME?</v>
      </c>
      <c r="T121" s="96" t="e">
        <f aca="false">EURO(AG121,AG121,0,0,H$22,$B121+25-H$23,1,0)</f>
        <v>#NAME?</v>
      </c>
      <c r="U121" s="96" t="e">
        <f aca="false">EURO(AH121,AH121,0,0,I$22,$B121+25-I$23,1,0)</f>
        <v>#NAME?</v>
      </c>
      <c r="V121" s="96" t="e">
        <f aca="false">EURO(AI121,AI121,0,0,J$22,$B121+25-J$23,1,0)</f>
        <v>#NAME?</v>
      </c>
      <c r="W121" s="96"/>
      <c r="X121" s="97"/>
      <c r="Y121" s="98" t="n">
        <f aca="false">(IF($B121&gt;=F$23,IF($B121&lt;DATE(YEAR(F$23),MONTH(F$23)+F$12,1),F$11/F$12,0),0))+(IF($B121&gt;=F$23,IF($B121&lt;DATE(YEAR(F$23),MONTH(F$23)+F$9,1),F$8/F$9,0),0))</f>
        <v>0</v>
      </c>
      <c r="Z121" s="98" t="n">
        <f aca="false">(IF($B121&gt;=G$23,IF($B121&lt;DATE(YEAR(G$23),MONTH(G$23)+G$12,1),G$11/G$12,0),0))+(IF($B121&gt;=G$23,IF($B121&lt;DATE(YEAR(G$23),MONTH(G$23)+G$9,1),G$8/G$9,0),0))</f>
        <v>0</v>
      </c>
      <c r="AA121" s="98" t="n">
        <f aca="false">(IF($B121&gt;=H$23,IF($B121&lt;DATE(YEAR(H$23),MONTH(H$23)+H$12,1),H$11/H$12,0),0))+(IF($B121&gt;=H$23,IF($B121&lt;DATE(YEAR(H$23),MONTH(H$23)+H$9,1),H$8/H$9,0),0))</f>
        <v>0</v>
      </c>
      <c r="AB121" s="98" t="n">
        <f aca="false">(IF($B121&gt;=I$23,IF($B121&lt;DATE(YEAR(I$23),MONTH(I$23)+I$12,1),I$11/I$12,0),0))+(IF($B121&gt;=I$23,IF($B121&lt;DATE(YEAR(I$23),MONTH(I$23)+I$9,1),I$8/I$9,0),0))</f>
        <v>0</v>
      </c>
      <c r="AC121" s="99" t="n">
        <f aca="false">(IF($B121&gt;=J$23,IF($B121&lt;DATE(YEAR(J$23),MONTH(J$23)+J$12,1),J$11/J$12,0),0))+(IF($B121&gt;=J$23,IF($B121&lt;DATE(YEAR(J$23),MONTH(J$23)+J$9,1),J$8/J$9,0),0))</f>
        <v>0</v>
      </c>
      <c r="AE121" s="98" t="n">
        <f aca="false">(IF($B121&gt;=F$23,IF($B121&lt;DATE(YEAR(F$23),MONTH(F$23)+F$15,1),(F$14/F$15),0),0))+(IF($B121&gt;=F$23,IF($B121&lt;DATE(YEAR(F$23),MONTH(F$23)+F$18,1),(F$17/F$18),0),0))</f>
        <v>0</v>
      </c>
      <c r="AF121" s="98" t="n">
        <f aca="false">(IF($B121&gt;=G$23,IF($B121&lt;DATE(YEAR(G$23),MONTH(G$23)+G$15,1),(G$14/G$15),0),0))+(IF($B121&gt;=G$23,IF($B121&lt;DATE(YEAR(G$23),MONTH(G$23)+G$18,1),(G$17/G$18),0),0))</f>
        <v>47.2219752081853</v>
      </c>
      <c r="AG121" s="98" t="n">
        <f aca="false">(IF($B121&gt;=H$23,IF($B121&lt;DATE(YEAR(H$23),MONTH(H$23)+H$15,1),(H$14/H$15),0),0))+(IF($B121&gt;=H$23,IF($B121&lt;DATE(YEAR(H$23),MONTH(H$23)+H$18,1),(H$17/H$18),0),0))</f>
        <v>59.0274690102316</v>
      </c>
      <c r="AH121" s="98" t="n">
        <f aca="false">(IF($B121&gt;=I$23,IF($B121&lt;DATE(YEAR(I$23),MONTH(I$23)+I$15,1),(I$14/I$15),0),0))+(IF($B121&gt;=I$23,IF($B121&lt;DATE(YEAR(I$23),MONTH(I$23)+I$18,1),(I$17/I$18),0),0))</f>
        <v>118.054938020463</v>
      </c>
      <c r="AI121" s="99" t="n">
        <f aca="false">(IF($B121&gt;=J$23,IF($B121&lt;DATE(YEAR(J$23),MONTH(J$23)+J$15,1),(J$14/J$15),0),0))+(IF($B121&gt;=J$23,IF($B121&lt;DATE(YEAR(J$23),MONTH(J$23)+J$18,1),(J$17/J$18),0),0))</f>
        <v>206.59614153581</v>
      </c>
    </row>
    <row r="122" customFormat="false" ht="12.75" hidden="true" customHeight="false" outlineLevel="1" collapsed="false">
      <c r="B122" s="92" t="n">
        <f aca="false">EDATE(B121,1)</f>
        <v>39630</v>
      </c>
      <c r="C122" s="93" t="n">
        <f aca="false">1/(1+$C$5/2)^(2*($B122-$C$4)/365)</f>
        <v>0.559086469505618</v>
      </c>
      <c r="D122" s="93" t="n">
        <f aca="false">1/(1+$C$6/2)^(2*($B122-$C$4)/365)</f>
        <v>0.398011324751047</v>
      </c>
      <c r="E122" s="94" t="n">
        <f aca="false">+C122-D122</f>
        <v>0.161075144754571</v>
      </c>
      <c r="F122" s="94" t="e">
        <f aca="false">SUM(L122:P122,R122:V122)</f>
        <v>#NAME?</v>
      </c>
      <c r="G122" s="95" t="e">
        <f aca="false">+E122*SUM(F111:F122)/12</f>
        <v>#NAME?</v>
      </c>
      <c r="L122" s="96" t="e">
        <f aca="false">EURO(Y122,Y122,0,0,F$22,$B122+25-F$23,1,0)</f>
        <v>#NAME?</v>
      </c>
      <c r="M122" s="96" t="e">
        <f aca="false">EURO(Z122,Z122,0,0,G$22,$B122+25-G$23,1,0)</f>
        <v>#NAME?</v>
      </c>
      <c r="N122" s="96" t="e">
        <f aca="false">EURO(AA122,AA122,0,0,H$22,$B122+25-H$23,1,0)</f>
        <v>#NAME?</v>
      </c>
      <c r="O122" s="96" t="e">
        <f aca="false">EURO(AB122,AB122,0,0,I$22,$B122+25-I$23,1,0)</f>
        <v>#NAME?</v>
      </c>
      <c r="P122" s="96" t="e">
        <f aca="false">EURO(AC122,AC122,0,0,J$22,$B122+25-J$23,1,0)</f>
        <v>#NAME?</v>
      </c>
      <c r="Q122" s="96"/>
      <c r="R122" s="96" t="e">
        <f aca="false">EURO(AE122,AE122,0,0,F$22,$B122+25-F$23,1,0)</f>
        <v>#NAME?</v>
      </c>
      <c r="S122" s="96" t="e">
        <f aca="false">EURO(AF122,AF122,0,0,G$22,$B122+25-G$23,1,0)</f>
        <v>#NAME?</v>
      </c>
      <c r="T122" s="96" t="e">
        <f aca="false">EURO(AG122,AG122,0,0,H$22,$B122+25-H$23,1,0)</f>
        <v>#NAME?</v>
      </c>
      <c r="U122" s="96" t="e">
        <f aca="false">EURO(AH122,AH122,0,0,I$22,$B122+25-I$23,1,0)</f>
        <v>#NAME?</v>
      </c>
      <c r="V122" s="96" t="e">
        <f aca="false">EURO(AI122,AI122,0,0,J$22,$B122+25-J$23,1,0)</f>
        <v>#NAME?</v>
      </c>
      <c r="W122" s="96"/>
      <c r="X122" s="97"/>
      <c r="Y122" s="98" t="n">
        <f aca="false">(IF($B122&gt;=F$23,IF($B122&lt;DATE(YEAR(F$23),MONTH(F$23)+F$12,1),F$11/F$12,0),0))+(IF($B122&gt;=F$23,IF($B122&lt;DATE(YEAR(F$23),MONTH(F$23)+F$9,1),F$8/F$9,0),0))</f>
        <v>0</v>
      </c>
      <c r="Z122" s="98" t="n">
        <f aca="false">(IF($B122&gt;=G$23,IF($B122&lt;DATE(YEAR(G$23),MONTH(G$23)+G$12,1),G$11/G$12,0),0))+(IF($B122&gt;=G$23,IF($B122&lt;DATE(YEAR(G$23),MONTH(G$23)+G$9,1),G$8/G$9,0),0))</f>
        <v>0</v>
      </c>
      <c r="AA122" s="98" t="n">
        <f aca="false">(IF($B122&gt;=H$23,IF($B122&lt;DATE(YEAR(H$23),MONTH(H$23)+H$12,1),H$11/H$12,0),0))+(IF($B122&gt;=H$23,IF($B122&lt;DATE(YEAR(H$23),MONTH(H$23)+H$9,1),H$8/H$9,0),0))</f>
        <v>0</v>
      </c>
      <c r="AB122" s="98" t="n">
        <f aca="false">(IF($B122&gt;=I$23,IF($B122&lt;DATE(YEAR(I$23),MONTH(I$23)+I$12,1),I$11/I$12,0),0))+(IF($B122&gt;=I$23,IF($B122&lt;DATE(YEAR(I$23),MONTH(I$23)+I$9,1),I$8/I$9,0),0))</f>
        <v>0</v>
      </c>
      <c r="AC122" s="99" t="n">
        <f aca="false">(IF($B122&gt;=J$23,IF($B122&lt;DATE(YEAR(J$23),MONTH(J$23)+J$12,1),J$11/J$12,0),0))+(IF($B122&gt;=J$23,IF($B122&lt;DATE(YEAR(J$23),MONTH(J$23)+J$9,1),J$8/J$9,0),0))</f>
        <v>0</v>
      </c>
      <c r="AE122" s="98" t="n">
        <f aca="false">(IF($B122&gt;=F$23,IF($B122&lt;DATE(YEAR(F$23),MONTH(F$23)+F$15,1),(F$14/F$15),0),0))+(IF($B122&gt;=F$23,IF($B122&lt;DATE(YEAR(F$23),MONTH(F$23)+F$18,1),(F$17/F$18),0),0))</f>
        <v>0</v>
      </c>
      <c r="AF122" s="98" t="n">
        <f aca="false">(IF($B122&gt;=G$23,IF($B122&lt;DATE(YEAR(G$23),MONTH(G$23)+G$15,1),(G$14/G$15),0),0))+(IF($B122&gt;=G$23,IF($B122&lt;DATE(YEAR(G$23),MONTH(G$23)+G$18,1),(G$17/G$18),0),0))</f>
        <v>47.2219752081853</v>
      </c>
      <c r="AG122" s="98" t="n">
        <f aca="false">(IF($B122&gt;=H$23,IF($B122&lt;DATE(YEAR(H$23),MONTH(H$23)+H$15,1),(H$14/H$15),0),0))+(IF($B122&gt;=H$23,IF($B122&lt;DATE(YEAR(H$23),MONTH(H$23)+H$18,1),(H$17/H$18),0),0))</f>
        <v>59.0274690102316</v>
      </c>
      <c r="AH122" s="98" t="n">
        <f aca="false">(IF($B122&gt;=I$23,IF($B122&lt;DATE(YEAR(I$23),MONTH(I$23)+I$15,1),(I$14/I$15),0),0))+(IF($B122&gt;=I$23,IF($B122&lt;DATE(YEAR(I$23),MONTH(I$23)+I$18,1),(I$17/I$18),0),0))</f>
        <v>118.054938020463</v>
      </c>
      <c r="AI122" s="99" t="n">
        <f aca="false">(IF($B122&gt;=J$23,IF($B122&lt;DATE(YEAR(J$23),MONTH(J$23)+J$15,1),(J$14/J$15),0),0))+(IF($B122&gt;=J$23,IF($B122&lt;DATE(YEAR(J$23),MONTH(J$23)+J$18,1),(J$17/J$18),0),0))</f>
        <v>206.59614153581</v>
      </c>
    </row>
    <row r="123" customFormat="false" ht="12.75" hidden="true" customHeight="false" outlineLevel="1" collapsed="false">
      <c r="B123" s="92" t="n">
        <f aca="false">EDATE(B122,1)</f>
        <v>39661</v>
      </c>
      <c r="C123" s="93" t="n">
        <f aca="false">1/(1+$C$5/2)^(2*($B123-$C$4)/365)</f>
        <v>0.555573939655293</v>
      </c>
      <c r="D123" s="93" t="n">
        <f aca="false">1/(1+$C$6/2)^(2*($B123-$C$4)/365)</f>
        <v>0.39405662335752</v>
      </c>
      <c r="E123" s="94" t="n">
        <f aca="false">+C123-D123</f>
        <v>0.161517316297773</v>
      </c>
      <c r="F123" s="94" t="e">
        <f aca="false">SUM(L123:P123,R123:V123)</f>
        <v>#NAME?</v>
      </c>
      <c r="G123" s="95" t="e">
        <f aca="false">+E123*SUM(F112:F123)/12</f>
        <v>#NAME?</v>
      </c>
      <c r="L123" s="96" t="e">
        <f aca="false">EURO(Y123,Y123,0,0,F$22,$B123+25-F$23,1,0)</f>
        <v>#NAME?</v>
      </c>
      <c r="M123" s="96" t="e">
        <f aca="false">EURO(Z123,Z123,0,0,G$22,$B123+25-G$23,1,0)</f>
        <v>#NAME?</v>
      </c>
      <c r="N123" s="96" t="e">
        <f aca="false">EURO(AA123,AA123,0,0,H$22,$B123+25-H$23,1,0)</f>
        <v>#NAME?</v>
      </c>
      <c r="O123" s="96" t="e">
        <f aca="false">EURO(AB123,AB123,0,0,I$22,$B123+25-I$23,1,0)</f>
        <v>#NAME?</v>
      </c>
      <c r="P123" s="96" t="e">
        <f aca="false">EURO(AC123,AC123,0,0,J$22,$B123+25-J$23,1,0)</f>
        <v>#NAME?</v>
      </c>
      <c r="Q123" s="96"/>
      <c r="R123" s="96" t="e">
        <f aca="false">EURO(AE123,AE123,0,0,F$22,$B123+25-F$23,1,0)</f>
        <v>#NAME?</v>
      </c>
      <c r="S123" s="96" t="e">
        <f aca="false">EURO(AF123,AF123,0,0,G$22,$B123+25-G$23,1,0)</f>
        <v>#NAME?</v>
      </c>
      <c r="T123" s="96" t="e">
        <f aca="false">EURO(AG123,AG123,0,0,H$22,$B123+25-H$23,1,0)</f>
        <v>#NAME?</v>
      </c>
      <c r="U123" s="96" t="e">
        <f aca="false">EURO(AH123,AH123,0,0,I$22,$B123+25-I$23,1,0)</f>
        <v>#NAME?</v>
      </c>
      <c r="V123" s="96" t="e">
        <f aca="false">EURO(AI123,AI123,0,0,J$22,$B123+25-J$23,1,0)</f>
        <v>#NAME?</v>
      </c>
      <c r="W123" s="96"/>
      <c r="X123" s="97"/>
      <c r="Y123" s="98" t="n">
        <f aca="false">(IF($B123&gt;=F$23,IF($B123&lt;DATE(YEAR(F$23),MONTH(F$23)+F$12,1),F$11/F$12,0),0))+(IF($B123&gt;=F$23,IF($B123&lt;DATE(YEAR(F$23),MONTH(F$23)+F$9,1),F$8/F$9,0),0))</f>
        <v>0</v>
      </c>
      <c r="Z123" s="98" t="n">
        <f aca="false">(IF($B123&gt;=G$23,IF($B123&lt;DATE(YEAR(G$23),MONTH(G$23)+G$12,1),G$11/G$12,0),0))+(IF($B123&gt;=G$23,IF($B123&lt;DATE(YEAR(G$23),MONTH(G$23)+G$9,1),G$8/G$9,0),0))</f>
        <v>0</v>
      </c>
      <c r="AA123" s="98" t="n">
        <f aca="false">(IF($B123&gt;=H$23,IF($B123&lt;DATE(YEAR(H$23),MONTH(H$23)+H$12,1),H$11/H$12,0),0))+(IF($B123&gt;=H$23,IF($B123&lt;DATE(YEAR(H$23),MONTH(H$23)+H$9,1),H$8/H$9,0),0))</f>
        <v>0</v>
      </c>
      <c r="AB123" s="98" t="n">
        <f aca="false">(IF($B123&gt;=I$23,IF($B123&lt;DATE(YEAR(I$23),MONTH(I$23)+I$12,1),I$11/I$12,0),0))+(IF($B123&gt;=I$23,IF($B123&lt;DATE(YEAR(I$23),MONTH(I$23)+I$9,1),I$8/I$9,0),0))</f>
        <v>0</v>
      </c>
      <c r="AC123" s="99" t="n">
        <f aca="false">(IF($B123&gt;=J$23,IF($B123&lt;DATE(YEAR(J$23),MONTH(J$23)+J$12,1),J$11/J$12,0),0))+(IF($B123&gt;=J$23,IF($B123&lt;DATE(YEAR(J$23),MONTH(J$23)+J$9,1),J$8/J$9,0),0))</f>
        <v>0</v>
      </c>
      <c r="AE123" s="98" t="n">
        <f aca="false">(IF($B123&gt;=F$23,IF($B123&lt;DATE(YEAR(F$23),MONTH(F$23)+F$15,1),(F$14/F$15),0),0))+(IF($B123&gt;=F$23,IF($B123&lt;DATE(YEAR(F$23),MONTH(F$23)+F$18,1),(F$17/F$18),0),0))</f>
        <v>0</v>
      </c>
      <c r="AF123" s="98" t="n">
        <f aca="false">(IF($B123&gt;=G$23,IF($B123&lt;DATE(YEAR(G$23),MONTH(G$23)+G$15,1),(G$14/G$15),0),0))+(IF($B123&gt;=G$23,IF($B123&lt;DATE(YEAR(G$23),MONTH(G$23)+G$18,1),(G$17/G$18),0),0))</f>
        <v>47.2219752081853</v>
      </c>
      <c r="AG123" s="98" t="n">
        <f aca="false">(IF($B123&gt;=H$23,IF($B123&lt;DATE(YEAR(H$23),MONTH(H$23)+H$15,1),(H$14/H$15),0),0))+(IF($B123&gt;=H$23,IF($B123&lt;DATE(YEAR(H$23),MONTH(H$23)+H$18,1),(H$17/H$18),0),0))</f>
        <v>59.0274690102316</v>
      </c>
      <c r="AH123" s="98" t="n">
        <f aca="false">(IF($B123&gt;=I$23,IF($B123&lt;DATE(YEAR(I$23),MONTH(I$23)+I$15,1),(I$14/I$15),0),0))+(IF($B123&gt;=I$23,IF($B123&lt;DATE(YEAR(I$23),MONTH(I$23)+I$18,1),(I$17/I$18),0),0))</f>
        <v>118.054938020463</v>
      </c>
      <c r="AI123" s="99" t="n">
        <f aca="false">(IF($B123&gt;=J$23,IF($B123&lt;DATE(YEAR(J$23),MONTH(J$23)+J$15,1),(J$14/J$15),0),0))+(IF($B123&gt;=J$23,IF($B123&lt;DATE(YEAR(J$23),MONTH(J$23)+J$18,1),(J$17/J$18),0),0))</f>
        <v>206.59614153581</v>
      </c>
    </row>
    <row r="124" customFormat="false" ht="12.75" hidden="true" customHeight="false" outlineLevel="1" collapsed="false">
      <c r="B124" s="92" t="n">
        <f aca="false">EDATE(B123,1)</f>
        <v>39692</v>
      </c>
      <c r="C124" s="93" t="n">
        <f aca="false">1/(1+$C$5/2)^(2*($B124-$C$4)/365)</f>
        <v>0.552083477707918</v>
      </c>
      <c r="D124" s="93" t="n">
        <f aca="false">1/(1+$C$6/2)^(2*($B124-$C$4)/365)</f>
        <v>0.390141216481862</v>
      </c>
      <c r="E124" s="94" t="n">
        <f aca="false">+C124-D124</f>
        <v>0.161942261226057</v>
      </c>
      <c r="F124" s="94" t="e">
        <f aca="false">SUM(L124:P124,R124:V124)</f>
        <v>#NAME?</v>
      </c>
      <c r="G124" s="95" t="e">
        <f aca="false">+E124*SUM(F113:F124)/12</f>
        <v>#NAME?</v>
      </c>
      <c r="L124" s="96" t="e">
        <f aca="false">EURO(Y124,Y124,0,0,F$22,$B124+25-F$23,1,0)</f>
        <v>#NAME?</v>
      </c>
      <c r="M124" s="96" t="e">
        <f aca="false">EURO(Z124,Z124,0,0,G$22,$B124+25-G$23,1,0)</f>
        <v>#NAME?</v>
      </c>
      <c r="N124" s="96" t="e">
        <f aca="false">EURO(AA124,AA124,0,0,H$22,$B124+25-H$23,1,0)</f>
        <v>#NAME?</v>
      </c>
      <c r="O124" s="96" t="e">
        <f aca="false">EURO(AB124,AB124,0,0,I$22,$B124+25-I$23,1,0)</f>
        <v>#NAME?</v>
      </c>
      <c r="P124" s="96" t="e">
        <f aca="false">EURO(AC124,AC124,0,0,J$22,$B124+25-J$23,1,0)</f>
        <v>#NAME?</v>
      </c>
      <c r="Q124" s="96"/>
      <c r="R124" s="96" t="e">
        <f aca="false">EURO(AE124,AE124,0,0,F$22,$B124+25-F$23,1,0)</f>
        <v>#NAME?</v>
      </c>
      <c r="S124" s="96" t="e">
        <f aca="false">EURO(AF124,AF124,0,0,G$22,$B124+25-G$23,1,0)</f>
        <v>#NAME?</v>
      </c>
      <c r="T124" s="96" t="e">
        <f aca="false">EURO(AG124,AG124,0,0,H$22,$B124+25-H$23,1,0)</f>
        <v>#NAME?</v>
      </c>
      <c r="U124" s="96" t="e">
        <f aca="false">EURO(AH124,AH124,0,0,I$22,$B124+25-I$23,1,0)</f>
        <v>#NAME?</v>
      </c>
      <c r="V124" s="96" t="e">
        <f aca="false">EURO(AI124,AI124,0,0,J$22,$B124+25-J$23,1,0)</f>
        <v>#NAME?</v>
      </c>
      <c r="W124" s="96"/>
      <c r="X124" s="97"/>
      <c r="Y124" s="98" t="n">
        <f aca="false">(IF($B124&gt;=F$23,IF($B124&lt;DATE(YEAR(F$23),MONTH(F$23)+F$12,1),F$11/F$12,0),0))+(IF($B124&gt;=F$23,IF($B124&lt;DATE(YEAR(F$23),MONTH(F$23)+F$9,1),F$8/F$9,0),0))</f>
        <v>0</v>
      </c>
      <c r="Z124" s="98" t="n">
        <f aca="false">(IF($B124&gt;=G$23,IF($B124&lt;DATE(YEAR(G$23),MONTH(G$23)+G$12,1),G$11/G$12,0),0))+(IF($B124&gt;=G$23,IF($B124&lt;DATE(YEAR(G$23),MONTH(G$23)+G$9,1),G$8/G$9,0),0))</f>
        <v>0</v>
      </c>
      <c r="AA124" s="98" t="n">
        <f aca="false">(IF($B124&gt;=H$23,IF($B124&lt;DATE(YEAR(H$23),MONTH(H$23)+H$12,1),H$11/H$12,0),0))+(IF($B124&gt;=H$23,IF($B124&lt;DATE(YEAR(H$23),MONTH(H$23)+H$9,1),H$8/H$9,0),0))</f>
        <v>0</v>
      </c>
      <c r="AB124" s="98" t="n">
        <f aca="false">(IF($B124&gt;=I$23,IF($B124&lt;DATE(YEAR(I$23),MONTH(I$23)+I$12,1),I$11/I$12,0),0))+(IF($B124&gt;=I$23,IF($B124&lt;DATE(YEAR(I$23),MONTH(I$23)+I$9,1),I$8/I$9,0),0))</f>
        <v>0</v>
      </c>
      <c r="AC124" s="99" t="n">
        <f aca="false">(IF($B124&gt;=J$23,IF($B124&lt;DATE(YEAR(J$23),MONTH(J$23)+J$12,1),J$11/J$12,0),0))+(IF($B124&gt;=J$23,IF($B124&lt;DATE(YEAR(J$23),MONTH(J$23)+J$9,1),J$8/J$9,0),0))</f>
        <v>0</v>
      </c>
      <c r="AE124" s="98" t="n">
        <f aca="false">(IF($B124&gt;=F$23,IF($B124&lt;DATE(YEAR(F$23),MONTH(F$23)+F$15,1),(F$14/F$15),0),0))+(IF($B124&gt;=F$23,IF($B124&lt;DATE(YEAR(F$23),MONTH(F$23)+F$18,1),(F$17/F$18),0),0))</f>
        <v>0</v>
      </c>
      <c r="AF124" s="98" t="n">
        <f aca="false">(IF($B124&gt;=G$23,IF($B124&lt;DATE(YEAR(G$23),MONTH(G$23)+G$15,1),(G$14/G$15),0),0))+(IF($B124&gt;=G$23,IF($B124&lt;DATE(YEAR(G$23),MONTH(G$23)+G$18,1),(G$17/G$18),0),0))</f>
        <v>47.2219752081853</v>
      </c>
      <c r="AG124" s="98" t="n">
        <f aca="false">(IF($B124&gt;=H$23,IF($B124&lt;DATE(YEAR(H$23),MONTH(H$23)+H$15,1),(H$14/H$15),0),0))+(IF($B124&gt;=H$23,IF($B124&lt;DATE(YEAR(H$23),MONTH(H$23)+H$18,1),(H$17/H$18),0),0))</f>
        <v>59.0274690102316</v>
      </c>
      <c r="AH124" s="98" t="n">
        <f aca="false">(IF($B124&gt;=I$23,IF($B124&lt;DATE(YEAR(I$23),MONTH(I$23)+I$15,1),(I$14/I$15),0),0))+(IF($B124&gt;=I$23,IF($B124&lt;DATE(YEAR(I$23),MONTH(I$23)+I$18,1),(I$17/I$18),0),0))</f>
        <v>118.054938020463</v>
      </c>
      <c r="AI124" s="99" t="n">
        <f aca="false">(IF($B124&gt;=J$23,IF($B124&lt;DATE(YEAR(J$23),MONTH(J$23)+J$15,1),(J$14/J$15),0),0))+(IF($B124&gt;=J$23,IF($B124&lt;DATE(YEAR(J$23),MONTH(J$23)+J$18,1),(J$17/J$18),0),0))</f>
        <v>206.59614153581</v>
      </c>
    </row>
    <row r="125" customFormat="false" ht="12.75" hidden="true" customHeight="false" outlineLevel="1" collapsed="false">
      <c r="B125" s="92" t="n">
        <f aca="false">EDATE(B124,1)</f>
        <v>39722</v>
      </c>
      <c r="C125" s="93" t="n">
        <f aca="false">1/(1+$C$5/2)^(2*($B125-$C$4)/365)</f>
        <v>0.548726492295114</v>
      </c>
      <c r="D125" s="93" t="n">
        <f aca="false">1/(1+$C$6/2)^(2*($B125-$C$4)/365)</f>
        <v>0.386389158888988</v>
      </c>
      <c r="E125" s="94" t="n">
        <f aca="false">+C125-D125</f>
        <v>0.162337333406125</v>
      </c>
      <c r="F125" s="94" t="e">
        <f aca="false">SUM(L125:P125,R125:V125)</f>
        <v>#NAME?</v>
      </c>
      <c r="G125" s="95" t="e">
        <f aca="false">+E125*SUM(F114:F125)/12</f>
        <v>#NAME?</v>
      </c>
      <c r="L125" s="96" t="e">
        <f aca="false">EURO(Y125,Y125,0,0,F$22,$B125+25-F$23,1,0)</f>
        <v>#NAME?</v>
      </c>
      <c r="M125" s="96" t="e">
        <f aca="false">EURO(Z125,Z125,0,0,G$22,$B125+25-G$23,1,0)</f>
        <v>#NAME?</v>
      </c>
      <c r="N125" s="96" t="e">
        <f aca="false">EURO(AA125,AA125,0,0,H$22,$B125+25-H$23,1,0)</f>
        <v>#NAME?</v>
      </c>
      <c r="O125" s="96" t="e">
        <f aca="false">EURO(AB125,AB125,0,0,I$22,$B125+25-I$23,1,0)</f>
        <v>#NAME?</v>
      </c>
      <c r="P125" s="96" t="e">
        <f aca="false">EURO(AC125,AC125,0,0,J$22,$B125+25-J$23,1,0)</f>
        <v>#NAME?</v>
      </c>
      <c r="Q125" s="96"/>
      <c r="R125" s="96" t="e">
        <f aca="false">EURO(AE125,AE125,0,0,F$22,$B125+25-F$23,1,0)</f>
        <v>#NAME?</v>
      </c>
      <c r="S125" s="96" t="e">
        <f aca="false">EURO(AF125,AF125,0,0,G$22,$B125+25-G$23,1,0)</f>
        <v>#NAME?</v>
      </c>
      <c r="T125" s="96" t="e">
        <f aca="false">EURO(AG125,AG125,0,0,H$22,$B125+25-H$23,1,0)</f>
        <v>#NAME?</v>
      </c>
      <c r="U125" s="96" t="e">
        <f aca="false">EURO(AH125,AH125,0,0,I$22,$B125+25-I$23,1,0)</f>
        <v>#NAME?</v>
      </c>
      <c r="V125" s="96" t="e">
        <f aca="false">EURO(AI125,AI125,0,0,J$22,$B125+25-J$23,1,0)</f>
        <v>#NAME?</v>
      </c>
      <c r="W125" s="96"/>
      <c r="X125" s="97"/>
      <c r="Y125" s="98" t="n">
        <f aca="false">(IF($B125&gt;=F$23,IF($B125&lt;DATE(YEAR(F$23),MONTH(F$23)+F$12,1),F$11/F$12,0),0))+(IF($B125&gt;=F$23,IF($B125&lt;DATE(YEAR(F$23),MONTH(F$23)+F$9,1),F$8/F$9,0),0))</f>
        <v>0</v>
      </c>
      <c r="Z125" s="98" t="n">
        <f aca="false">(IF($B125&gt;=G$23,IF($B125&lt;DATE(YEAR(G$23),MONTH(G$23)+G$12,1),G$11/G$12,0),0))+(IF($B125&gt;=G$23,IF($B125&lt;DATE(YEAR(G$23),MONTH(G$23)+G$9,1),G$8/G$9,0),0))</f>
        <v>0</v>
      </c>
      <c r="AA125" s="98" t="n">
        <f aca="false">(IF($B125&gt;=H$23,IF($B125&lt;DATE(YEAR(H$23),MONTH(H$23)+H$12,1),H$11/H$12,0),0))+(IF($B125&gt;=H$23,IF($B125&lt;DATE(YEAR(H$23),MONTH(H$23)+H$9,1),H$8/H$9,0),0))</f>
        <v>0</v>
      </c>
      <c r="AB125" s="98" t="n">
        <f aca="false">(IF($B125&gt;=I$23,IF($B125&lt;DATE(YEAR(I$23),MONTH(I$23)+I$12,1),I$11/I$12,0),0))+(IF($B125&gt;=I$23,IF($B125&lt;DATE(YEAR(I$23),MONTH(I$23)+I$9,1),I$8/I$9,0),0))</f>
        <v>0</v>
      </c>
      <c r="AC125" s="99" t="n">
        <f aca="false">(IF($B125&gt;=J$23,IF($B125&lt;DATE(YEAR(J$23),MONTH(J$23)+J$12,1),J$11/J$12,0),0))+(IF($B125&gt;=J$23,IF($B125&lt;DATE(YEAR(J$23),MONTH(J$23)+J$9,1),J$8/J$9,0),0))</f>
        <v>0</v>
      </c>
      <c r="AE125" s="98" t="n">
        <f aca="false">(IF($B125&gt;=F$23,IF($B125&lt;DATE(YEAR(F$23),MONTH(F$23)+F$15,1),(F$14/F$15),0),0))+(IF($B125&gt;=F$23,IF($B125&lt;DATE(YEAR(F$23),MONTH(F$23)+F$18,1),(F$17/F$18),0),0))</f>
        <v>0</v>
      </c>
      <c r="AF125" s="98" t="n">
        <f aca="false">(IF($B125&gt;=G$23,IF($B125&lt;DATE(YEAR(G$23),MONTH(G$23)+G$15,1),(G$14/G$15),0),0))+(IF($B125&gt;=G$23,IF($B125&lt;DATE(YEAR(G$23),MONTH(G$23)+G$18,1),(G$17/G$18),0),0))</f>
        <v>47.2219752081853</v>
      </c>
      <c r="AG125" s="98" t="n">
        <f aca="false">(IF($B125&gt;=H$23,IF($B125&lt;DATE(YEAR(H$23),MONTH(H$23)+H$15,1),(H$14/H$15),0),0))+(IF($B125&gt;=H$23,IF($B125&lt;DATE(YEAR(H$23),MONTH(H$23)+H$18,1),(H$17/H$18),0),0))</f>
        <v>59.0274690102316</v>
      </c>
      <c r="AH125" s="98" t="n">
        <f aca="false">(IF($B125&gt;=I$23,IF($B125&lt;DATE(YEAR(I$23),MONTH(I$23)+I$15,1),(I$14/I$15),0),0))+(IF($B125&gt;=I$23,IF($B125&lt;DATE(YEAR(I$23),MONTH(I$23)+I$18,1),(I$17/I$18),0),0))</f>
        <v>118.054938020463</v>
      </c>
      <c r="AI125" s="99" t="n">
        <f aca="false">(IF($B125&gt;=J$23,IF($B125&lt;DATE(YEAR(J$23),MONTH(J$23)+J$15,1),(J$14/J$15),0),0))+(IF($B125&gt;=J$23,IF($B125&lt;DATE(YEAR(J$23),MONTH(J$23)+J$18,1),(J$17/J$18),0),0))</f>
        <v>206.59614153581</v>
      </c>
    </row>
    <row r="126" customFormat="false" ht="12.75" hidden="true" customHeight="false" outlineLevel="1" collapsed="false">
      <c r="B126" s="92" t="n">
        <f aca="false">EDATE(B125,1)</f>
        <v>39753</v>
      </c>
      <c r="C126" s="93" t="n">
        <f aca="false">1/(1+$C$5/2)^(2*($B126-$C$4)/365)</f>
        <v>0.545279050282155</v>
      </c>
      <c r="D126" s="93" t="n">
        <f aca="false">1/(1+$C$6/2)^(2*($B126-$C$4)/365)</f>
        <v>0.382549937112931</v>
      </c>
      <c r="E126" s="94" t="n">
        <f aca="false">+C126-D126</f>
        <v>0.162729113169224</v>
      </c>
      <c r="F126" s="94" t="e">
        <f aca="false">SUM(L126:P126,R126:V126)</f>
        <v>#NAME?</v>
      </c>
      <c r="G126" s="95" t="e">
        <f aca="false">+E126*SUM(F115:F126)/12</f>
        <v>#NAME?</v>
      </c>
      <c r="L126" s="96" t="e">
        <f aca="false">EURO(Y126,Y126,0,0,F$22,$B126+25-F$23,1,0)</f>
        <v>#NAME?</v>
      </c>
      <c r="M126" s="96" t="e">
        <f aca="false">EURO(Z126,Z126,0,0,G$22,$B126+25-G$23,1,0)</f>
        <v>#NAME?</v>
      </c>
      <c r="N126" s="96" t="e">
        <f aca="false">EURO(AA126,AA126,0,0,H$22,$B126+25-H$23,1,0)</f>
        <v>#NAME?</v>
      </c>
      <c r="O126" s="96" t="e">
        <f aca="false">EURO(AB126,AB126,0,0,I$22,$B126+25-I$23,1,0)</f>
        <v>#NAME?</v>
      </c>
      <c r="P126" s="96" t="e">
        <f aca="false">EURO(AC126,AC126,0,0,J$22,$B126+25-J$23,1,0)</f>
        <v>#NAME?</v>
      </c>
      <c r="Q126" s="96"/>
      <c r="R126" s="96" t="e">
        <f aca="false">EURO(AE126,AE126,0,0,F$22,$B126+25-F$23,1,0)</f>
        <v>#NAME?</v>
      </c>
      <c r="S126" s="96" t="e">
        <f aca="false">EURO(AF126,AF126,0,0,G$22,$B126+25-G$23,1,0)</f>
        <v>#NAME?</v>
      </c>
      <c r="T126" s="96" t="e">
        <f aca="false">EURO(AG126,AG126,0,0,H$22,$B126+25-H$23,1,0)</f>
        <v>#NAME?</v>
      </c>
      <c r="U126" s="96" t="e">
        <f aca="false">EURO(AH126,AH126,0,0,I$22,$B126+25-I$23,1,0)</f>
        <v>#NAME?</v>
      </c>
      <c r="V126" s="96" t="e">
        <f aca="false">EURO(AI126,AI126,0,0,J$22,$B126+25-J$23,1,0)</f>
        <v>#NAME?</v>
      </c>
      <c r="W126" s="96"/>
      <c r="X126" s="97"/>
      <c r="Y126" s="98" t="n">
        <f aca="false">(IF($B126&gt;=F$23,IF($B126&lt;DATE(YEAR(F$23),MONTH(F$23)+F$12,1),F$11/F$12,0),0))+(IF($B126&gt;=F$23,IF($B126&lt;DATE(YEAR(F$23),MONTH(F$23)+F$9,1),F$8/F$9,0),0))</f>
        <v>0</v>
      </c>
      <c r="Z126" s="98" t="n">
        <f aca="false">(IF($B126&gt;=G$23,IF($B126&lt;DATE(YEAR(G$23),MONTH(G$23)+G$12,1),G$11/G$12,0),0))+(IF($B126&gt;=G$23,IF($B126&lt;DATE(YEAR(G$23),MONTH(G$23)+G$9,1),G$8/G$9,0),0))</f>
        <v>0</v>
      </c>
      <c r="AA126" s="98" t="n">
        <f aca="false">(IF($B126&gt;=H$23,IF($B126&lt;DATE(YEAR(H$23),MONTH(H$23)+H$12,1),H$11/H$12,0),0))+(IF($B126&gt;=H$23,IF($B126&lt;DATE(YEAR(H$23),MONTH(H$23)+H$9,1),H$8/H$9,0),0))</f>
        <v>0</v>
      </c>
      <c r="AB126" s="98" t="n">
        <f aca="false">(IF($B126&gt;=I$23,IF($B126&lt;DATE(YEAR(I$23),MONTH(I$23)+I$12,1),I$11/I$12,0),0))+(IF($B126&gt;=I$23,IF($B126&lt;DATE(YEAR(I$23),MONTH(I$23)+I$9,1),I$8/I$9,0),0))</f>
        <v>0</v>
      </c>
      <c r="AC126" s="99" t="n">
        <f aca="false">(IF($B126&gt;=J$23,IF($B126&lt;DATE(YEAR(J$23),MONTH(J$23)+J$12,1),J$11/J$12,0),0))+(IF($B126&gt;=J$23,IF($B126&lt;DATE(YEAR(J$23),MONTH(J$23)+J$9,1),J$8/J$9,0),0))</f>
        <v>0</v>
      </c>
      <c r="AE126" s="98" t="n">
        <f aca="false">(IF($B126&gt;=F$23,IF($B126&lt;DATE(YEAR(F$23),MONTH(F$23)+F$15,1),(F$14/F$15),0),0))+(IF($B126&gt;=F$23,IF($B126&lt;DATE(YEAR(F$23),MONTH(F$23)+F$18,1),(F$17/F$18),0),0))</f>
        <v>0</v>
      </c>
      <c r="AF126" s="98" t="n">
        <f aca="false">(IF($B126&gt;=G$23,IF($B126&lt;DATE(YEAR(G$23),MONTH(G$23)+G$15,1),(G$14/G$15),0),0))+(IF($B126&gt;=G$23,IF($B126&lt;DATE(YEAR(G$23),MONTH(G$23)+G$18,1),(G$17/G$18),0),0))</f>
        <v>47.2219752081853</v>
      </c>
      <c r="AG126" s="98" t="n">
        <f aca="false">(IF($B126&gt;=H$23,IF($B126&lt;DATE(YEAR(H$23),MONTH(H$23)+H$15,1),(H$14/H$15),0),0))+(IF($B126&gt;=H$23,IF($B126&lt;DATE(YEAR(H$23),MONTH(H$23)+H$18,1),(H$17/H$18),0),0))</f>
        <v>59.0274690102316</v>
      </c>
      <c r="AH126" s="98" t="n">
        <f aca="false">(IF($B126&gt;=I$23,IF($B126&lt;DATE(YEAR(I$23),MONTH(I$23)+I$15,1),(I$14/I$15),0),0))+(IF($B126&gt;=I$23,IF($B126&lt;DATE(YEAR(I$23),MONTH(I$23)+I$18,1),(I$17/I$18),0),0))</f>
        <v>118.054938020463</v>
      </c>
      <c r="AI126" s="99" t="n">
        <f aca="false">(IF($B126&gt;=J$23,IF($B126&lt;DATE(YEAR(J$23),MONTH(J$23)+J$15,1),(J$14/J$15),0),0))+(IF($B126&gt;=J$23,IF($B126&lt;DATE(YEAR(J$23),MONTH(J$23)+J$18,1),(J$17/J$18),0),0))</f>
        <v>206.59614153581</v>
      </c>
    </row>
    <row r="127" customFormat="false" ht="12.75" hidden="true" customHeight="false" outlineLevel="1" collapsed="false">
      <c r="B127" s="92" t="n">
        <f aca="false">EDATE(B126,1)</f>
        <v>39783</v>
      </c>
      <c r="C127" s="93" t="n">
        <f aca="false">1/(1+$C$5/2)^(2*($B127-$C$4)/365)</f>
        <v>0.541963439705825</v>
      </c>
      <c r="D127" s="93" t="n">
        <f aca="false">1/(1+$C$6/2)^(2*($B127-$C$4)/365)</f>
        <v>0.378870886206336</v>
      </c>
      <c r="E127" s="94" t="n">
        <f aca="false">+C127-D127</f>
        <v>0.16309255349949</v>
      </c>
      <c r="F127" s="94" t="e">
        <f aca="false">SUM(L127:P127,R127:V127)</f>
        <v>#NAME?</v>
      </c>
      <c r="G127" s="95" t="e">
        <f aca="false">+E127*SUM(F116:F127)/12</f>
        <v>#NAME?</v>
      </c>
      <c r="L127" s="96" t="e">
        <f aca="false">EURO(Y127,Y127,0,0,F$22,$B127+25-F$23,1,0)</f>
        <v>#NAME?</v>
      </c>
      <c r="M127" s="96" t="e">
        <f aca="false">EURO(Z127,Z127,0,0,G$22,$B127+25-G$23,1,0)</f>
        <v>#NAME?</v>
      </c>
      <c r="N127" s="96" t="e">
        <f aca="false">EURO(AA127,AA127,0,0,H$22,$B127+25-H$23,1,0)</f>
        <v>#NAME?</v>
      </c>
      <c r="O127" s="96" t="e">
        <f aca="false">EURO(AB127,AB127,0,0,I$22,$B127+25-I$23,1,0)</f>
        <v>#NAME?</v>
      </c>
      <c r="P127" s="96" t="e">
        <f aca="false">EURO(AC127,AC127,0,0,J$22,$B127+25-J$23,1,0)</f>
        <v>#NAME?</v>
      </c>
      <c r="Q127" s="96"/>
      <c r="R127" s="96" t="e">
        <f aca="false">EURO(AE127,AE127,0,0,F$22,$B127+25-F$23,1,0)</f>
        <v>#NAME?</v>
      </c>
      <c r="S127" s="96" t="e">
        <f aca="false">EURO(AF127,AF127,0,0,G$22,$B127+25-G$23,1,0)</f>
        <v>#NAME?</v>
      </c>
      <c r="T127" s="96" t="e">
        <f aca="false">EURO(AG127,AG127,0,0,H$22,$B127+25-H$23,1,0)</f>
        <v>#NAME?</v>
      </c>
      <c r="U127" s="96" t="e">
        <f aca="false">EURO(AH127,AH127,0,0,I$22,$B127+25-I$23,1,0)</f>
        <v>#NAME?</v>
      </c>
      <c r="V127" s="96" t="e">
        <f aca="false">EURO(AI127,AI127,0,0,J$22,$B127+25-J$23,1,0)</f>
        <v>#NAME?</v>
      </c>
      <c r="W127" s="96"/>
      <c r="X127" s="97"/>
      <c r="Y127" s="98" t="n">
        <f aca="false">(IF($B127&gt;=F$23,IF($B127&lt;DATE(YEAR(F$23),MONTH(F$23)+F$12,1),F$11/F$12,0),0))+(IF($B127&gt;=F$23,IF($B127&lt;DATE(YEAR(F$23),MONTH(F$23)+F$9,1),F$8/F$9,0),0))</f>
        <v>0</v>
      </c>
      <c r="Z127" s="98" t="n">
        <f aca="false">(IF($B127&gt;=G$23,IF($B127&lt;DATE(YEAR(G$23),MONTH(G$23)+G$12,1),G$11/G$12,0),0))+(IF($B127&gt;=G$23,IF($B127&lt;DATE(YEAR(G$23),MONTH(G$23)+G$9,1),G$8/G$9,0),0))</f>
        <v>0</v>
      </c>
      <c r="AA127" s="98" t="n">
        <f aca="false">(IF($B127&gt;=H$23,IF($B127&lt;DATE(YEAR(H$23),MONTH(H$23)+H$12,1),H$11/H$12,0),0))+(IF($B127&gt;=H$23,IF($B127&lt;DATE(YEAR(H$23),MONTH(H$23)+H$9,1),H$8/H$9,0),0))</f>
        <v>0</v>
      </c>
      <c r="AB127" s="98" t="n">
        <f aca="false">(IF($B127&gt;=I$23,IF($B127&lt;DATE(YEAR(I$23),MONTH(I$23)+I$12,1),I$11/I$12,0),0))+(IF($B127&gt;=I$23,IF($B127&lt;DATE(YEAR(I$23),MONTH(I$23)+I$9,1),I$8/I$9,0),0))</f>
        <v>0</v>
      </c>
      <c r="AC127" s="99" t="n">
        <f aca="false">(IF($B127&gt;=J$23,IF($B127&lt;DATE(YEAR(J$23),MONTH(J$23)+J$12,1),J$11/J$12,0),0))+(IF($B127&gt;=J$23,IF($B127&lt;DATE(YEAR(J$23),MONTH(J$23)+J$9,1),J$8/J$9,0),0))</f>
        <v>0</v>
      </c>
      <c r="AE127" s="98" t="n">
        <f aca="false">(IF($B127&gt;=F$23,IF($B127&lt;DATE(YEAR(F$23),MONTH(F$23)+F$15,1),(F$14/F$15),0),0))+(IF($B127&gt;=F$23,IF($B127&lt;DATE(YEAR(F$23),MONTH(F$23)+F$18,1),(F$17/F$18),0),0))</f>
        <v>0</v>
      </c>
      <c r="AF127" s="98" t="n">
        <f aca="false">(IF($B127&gt;=G$23,IF($B127&lt;DATE(YEAR(G$23),MONTH(G$23)+G$15,1),(G$14/G$15),0),0))+(IF($B127&gt;=G$23,IF($B127&lt;DATE(YEAR(G$23),MONTH(G$23)+G$18,1),(G$17/G$18),0),0))</f>
        <v>47.2219752081853</v>
      </c>
      <c r="AG127" s="98" t="n">
        <f aca="false">(IF($B127&gt;=H$23,IF($B127&lt;DATE(YEAR(H$23),MONTH(H$23)+H$15,1),(H$14/H$15),0),0))+(IF($B127&gt;=H$23,IF($B127&lt;DATE(YEAR(H$23),MONTH(H$23)+H$18,1),(H$17/H$18),0),0))</f>
        <v>59.0274690102316</v>
      </c>
      <c r="AH127" s="98" t="n">
        <f aca="false">(IF($B127&gt;=I$23,IF($B127&lt;DATE(YEAR(I$23),MONTH(I$23)+I$15,1),(I$14/I$15),0),0))+(IF($B127&gt;=I$23,IF($B127&lt;DATE(YEAR(I$23),MONTH(I$23)+I$18,1),(I$17/I$18),0),0))</f>
        <v>118.054938020463</v>
      </c>
      <c r="AI127" s="99" t="n">
        <f aca="false">(IF($B127&gt;=J$23,IF($B127&lt;DATE(YEAR(J$23),MONTH(J$23)+J$15,1),(J$14/J$15),0),0))+(IF($B127&gt;=J$23,IF($B127&lt;DATE(YEAR(J$23),MONTH(J$23)+J$18,1),(J$17/J$18),0),0))</f>
        <v>206.59614153581</v>
      </c>
    </row>
    <row r="128" customFormat="false" ht="12.75" hidden="true" customHeight="false" outlineLevel="1" collapsed="false">
      <c r="B128" s="92" t="n">
        <f aca="false">EDATE(B127,1)</f>
        <v>39814</v>
      </c>
      <c r="C128" s="93" t="n">
        <f aca="false">1/(1+$C$5/2)^(2*($B128-$C$4)/365)</f>
        <v>0.538558487406703</v>
      </c>
      <c r="D128" s="93" t="n">
        <f aca="false">1/(1+$C$6/2)^(2*($B128-$C$4)/365)</f>
        <v>0.375106367137478</v>
      </c>
      <c r="E128" s="94" t="n">
        <f aca="false">+C128-D128</f>
        <v>0.163452120269226</v>
      </c>
      <c r="F128" s="94" t="e">
        <f aca="false">SUM(L128:P128,R128:V128)</f>
        <v>#NAME?</v>
      </c>
      <c r="G128" s="95" t="e">
        <f aca="false">+E128*SUM(F117:F128)/12</f>
        <v>#NAME?</v>
      </c>
      <c r="L128" s="96" t="e">
        <f aca="false">EURO(Y128,Y128,0,0,F$22,$B128+25-F$23,1,0)</f>
        <v>#NAME?</v>
      </c>
      <c r="M128" s="96" t="e">
        <f aca="false">EURO(Z128,Z128,0,0,G$22,$B128+25-G$23,1,0)</f>
        <v>#NAME?</v>
      </c>
      <c r="N128" s="96" t="e">
        <f aca="false">EURO(AA128,AA128,0,0,H$22,$B128+25-H$23,1,0)</f>
        <v>#NAME?</v>
      </c>
      <c r="O128" s="96" t="e">
        <f aca="false">EURO(AB128,AB128,0,0,I$22,$B128+25-I$23,1,0)</f>
        <v>#NAME?</v>
      </c>
      <c r="P128" s="96" t="e">
        <f aca="false">EURO(AC128,AC128,0,0,J$22,$B128+25-J$23,1,0)</f>
        <v>#NAME?</v>
      </c>
      <c r="Q128" s="96"/>
      <c r="R128" s="96" t="e">
        <f aca="false">EURO(AE128,AE128,0,0,F$22,$B128+25-F$23,1,0)</f>
        <v>#NAME?</v>
      </c>
      <c r="S128" s="96" t="e">
        <f aca="false">EURO(AF128,AF128,0,0,G$22,$B128+25-G$23,1,0)</f>
        <v>#NAME?</v>
      </c>
      <c r="T128" s="96" t="e">
        <f aca="false">EURO(AG128,AG128,0,0,H$22,$B128+25-H$23,1,0)</f>
        <v>#NAME?</v>
      </c>
      <c r="U128" s="96" t="e">
        <f aca="false">EURO(AH128,AH128,0,0,I$22,$B128+25-I$23,1,0)</f>
        <v>#NAME?</v>
      </c>
      <c r="V128" s="96" t="e">
        <f aca="false">EURO(AI128,AI128,0,0,J$22,$B128+25-J$23,1,0)</f>
        <v>#NAME?</v>
      </c>
      <c r="W128" s="96"/>
      <c r="X128" s="97"/>
      <c r="Y128" s="98" t="n">
        <f aca="false">(IF($B128&gt;=F$23,IF($B128&lt;DATE(YEAR(F$23),MONTH(F$23)+F$12,1),F$11/F$12,0),0))+(IF($B128&gt;=F$23,IF($B128&lt;DATE(YEAR(F$23),MONTH(F$23)+F$9,1),F$8/F$9,0),0))</f>
        <v>0</v>
      </c>
      <c r="Z128" s="98" t="n">
        <f aca="false">(IF($B128&gt;=G$23,IF($B128&lt;DATE(YEAR(G$23),MONTH(G$23)+G$12,1),G$11/G$12,0),0))+(IF($B128&gt;=G$23,IF($B128&lt;DATE(YEAR(G$23),MONTH(G$23)+G$9,1),G$8/G$9,0),0))</f>
        <v>0</v>
      </c>
      <c r="AA128" s="98" t="n">
        <f aca="false">(IF($B128&gt;=H$23,IF($B128&lt;DATE(YEAR(H$23),MONTH(H$23)+H$12,1),H$11/H$12,0),0))+(IF($B128&gt;=H$23,IF($B128&lt;DATE(YEAR(H$23),MONTH(H$23)+H$9,1),H$8/H$9,0),0))</f>
        <v>0</v>
      </c>
      <c r="AB128" s="98" t="n">
        <f aca="false">(IF($B128&gt;=I$23,IF($B128&lt;DATE(YEAR(I$23),MONTH(I$23)+I$12,1),I$11/I$12,0),0))+(IF($B128&gt;=I$23,IF($B128&lt;DATE(YEAR(I$23),MONTH(I$23)+I$9,1),I$8/I$9,0),0))</f>
        <v>0</v>
      </c>
      <c r="AC128" s="99" t="n">
        <f aca="false">(IF($B128&gt;=J$23,IF($B128&lt;DATE(YEAR(J$23),MONTH(J$23)+J$12,1),J$11/J$12,0),0))+(IF($B128&gt;=J$23,IF($B128&lt;DATE(YEAR(J$23),MONTH(J$23)+J$9,1),J$8/J$9,0),0))</f>
        <v>0</v>
      </c>
      <c r="AE128" s="98" t="n">
        <f aca="false">(IF($B128&gt;=F$23,IF($B128&lt;DATE(YEAR(F$23),MONTH(F$23)+F$15,1),(F$14/F$15),0),0))+(IF($B128&gt;=F$23,IF($B128&lt;DATE(YEAR(F$23),MONTH(F$23)+F$18,1),(F$17/F$18),0),0))</f>
        <v>0</v>
      </c>
      <c r="AF128" s="98" t="n">
        <f aca="false">(IF($B128&gt;=G$23,IF($B128&lt;DATE(YEAR(G$23),MONTH(G$23)+G$15,1),(G$14/G$15),0),0))+(IF($B128&gt;=G$23,IF($B128&lt;DATE(YEAR(G$23),MONTH(G$23)+G$18,1),(G$17/G$18),0),0))</f>
        <v>47.2219752081853</v>
      </c>
      <c r="AG128" s="98" t="n">
        <f aca="false">(IF($B128&gt;=H$23,IF($B128&lt;DATE(YEAR(H$23),MONTH(H$23)+H$15,1),(H$14/H$15),0),0))+(IF($B128&gt;=H$23,IF($B128&lt;DATE(YEAR(H$23),MONTH(H$23)+H$18,1),(H$17/H$18),0),0))</f>
        <v>59.0274690102316</v>
      </c>
      <c r="AH128" s="98" t="n">
        <f aca="false">(IF($B128&gt;=I$23,IF($B128&lt;DATE(YEAR(I$23),MONTH(I$23)+I$15,1),(I$14/I$15),0),0))+(IF($B128&gt;=I$23,IF($B128&lt;DATE(YEAR(I$23),MONTH(I$23)+I$18,1),(I$17/I$18),0),0))</f>
        <v>118.054938020463</v>
      </c>
      <c r="AI128" s="99" t="n">
        <f aca="false">(IF($B128&gt;=J$23,IF($B128&lt;DATE(YEAR(J$23),MONTH(J$23)+J$15,1),(J$14/J$15),0),0))+(IF($B128&gt;=J$23,IF($B128&lt;DATE(YEAR(J$23),MONTH(J$23)+J$18,1),(J$17/J$18),0),0))</f>
        <v>206.59614153581</v>
      </c>
    </row>
    <row r="129" customFormat="false" ht="12.75" hidden="true" customHeight="false" outlineLevel="1" collapsed="false">
      <c r="B129" s="92" t="n">
        <f aca="false">EDATE(B128,1)</f>
        <v>39845</v>
      </c>
      <c r="C129" s="93" t="n">
        <f aca="false">1/(1+$C$5/2)^(2*($B129-$C$4)/365)</f>
        <v>0.535174927141268</v>
      </c>
      <c r="D129" s="93" t="n">
        <f aca="false">1/(1+$C$6/2)^(2*($B129-$C$4)/365)</f>
        <v>0.371379252905823</v>
      </c>
      <c r="E129" s="94" t="n">
        <f aca="false">+C129-D129</f>
        <v>0.163795674235445</v>
      </c>
      <c r="F129" s="94" t="e">
        <f aca="false">SUM(L129:P129,R129:V129)</f>
        <v>#NAME?</v>
      </c>
      <c r="G129" s="95" t="e">
        <f aca="false">+E129*SUM(F118:F129)/12</f>
        <v>#NAME?</v>
      </c>
      <c r="L129" s="96" t="e">
        <f aca="false">EURO(Y129,Y129,0,0,F$22,$B129+25-F$23,1,0)</f>
        <v>#NAME?</v>
      </c>
      <c r="M129" s="96" t="e">
        <f aca="false">EURO(Z129,Z129,0,0,G$22,$B129+25-G$23,1,0)</f>
        <v>#NAME?</v>
      </c>
      <c r="N129" s="96" t="e">
        <f aca="false">EURO(AA129,AA129,0,0,H$22,$B129+25-H$23,1,0)</f>
        <v>#NAME?</v>
      </c>
      <c r="O129" s="96" t="e">
        <f aca="false">EURO(AB129,AB129,0,0,I$22,$B129+25-I$23,1,0)</f>
        <v>#NAME?</v>
      </c>
      <c r="P129" s="96" t="e">
        <f aca="false">EURO(AC129,AC129,0,0,J$22,$B129+25-J$23,1,0)</f>
        <v>#NAME?</v>
      </c>
      <c r="Q129" s="96"/>
      <c r="R129" s="96" t="e">
        <f aca="false">EURO(AE129,AE129,0,0,F$22,$B129+25-F$23,1,0)</f>
        <v>#NAME?</v>
      </c>
      <c r="S129" s="96" t="e">
        <f aca="false">EURO(AF129,AF129,0,0,G$22,$B129+25-G$23,1,0)</f>
        <v>#NAME?</v>
      </c>
      <c r="T129" s="96" t="e">
        <f aca="false">EURO(AG129,AG129,0,0,H$22,$B129+25-H$23,1,0)</f>
        <v>#NAME?</v>
      </c>
      <c r="U129" s="96" t="e">
        <f aca="false">EURO(AH129,AH129,0,0,I$22,$B129+25-I$23,1,0)</f>
        <v>#NAME?</v>
      </c>
      <c r="V129" s="96" t="e">
        <f aca="false">EURO(AI129,AI129,0,0,J$22,$B129+25-J$23,1,0)</f>
        <v>#NAME?</v>
      </c>
      <c r="W129" s="96"/>
      <c r="X129" s="97"/>
      <c r="Y129" s="98" t="n">
        <f aca="false">(IF($B129&gt;=F$23,IF($B129&lt;DATE(YEAR(F$23),MONTH(F$23)+F$12,1),F$11/F$12,0),0))+(IF($B129&gt;=F$23,IF($B129&lt;DATE(YEAR(F$23),MONTH(F$23)+F$9,1),F$8/F$9,0),0))</f>
        <v>0</v>
      </c>
      <c r="Z129" s="98" t="n">
        <f aca="false">(IF($B129&gt;=G$23,IF($B129&lt;DATE(YEAR(G$23),MONTH(G$23)+G$12,1),G$11/G$12,0),0))+(IF($B129&gt;=G$23,IF($B129&lt;DATE(YEAR(G$23),MONTH(G$23)+G$9,1),G$8/G$9,0),0))</f>
        <v>0</v>
      </c>
      <c r="AA129" s="98" t="n">
        <f aca="false">(IF($B129&gt;=H$23,IF($B129&lt;DATE(YEAR(H$23),MONTH(H$23)+H$12,1),H$11/H$12,0),0))+(IF($B129&gt;=H$23,IF($B129&lt;DATE(YEAR(H$23),MONTH(H$23)+H$9,1),H$8/H$9,0),0))</f>
        <v>0</v>
      </c>
      <c r="AB129" s="98" t="n">
        <f aca="false">(IF($B129&gt;=I$23,IF($B129&lt;DATE(YEAR(I$23),MONTH(I$23)+I$12,1),I$11/I$12,0),0))+(IF($B129&gt;=I$23,IF($B129&lt;DATE(YEAR(I$23),MONTH(I$23)+I$9,1),I$8/I$9,0),0))</f>
        <v>0</v>
      </c>
      <c r="AC129" s="99" t="n">
        <f aca="false">(IF($B129&gt;=J$23,IF($B129&lt;DATE(YEAR(J$23),MONTH(J$23)+J$12,1),J$11/J$12,0),0))+(IF($B129&gt;=J$23,IF($B129&lt;DATE(YEAR(J$23),MONTH(J$23)+J$9,1),J$8/J$9,0),0))</f>
        <v>0</v>
      </c>
      <c r="AE129" s="98" t="n">
        <f aca="false">(IF($B129&gt;=F$23,IF($B129&lt;DATE(YEAR(F$23),MONTH(F$23)+F$15,1),(F$14/F$15),0),0))+(IF($B129&gt;=F$23,IF($B129&lt;DATE(YEAR(F$23),MONTH(F$23)+F$18,1),(F$17/F$18),0),0))</f>
        <v>0</v>
      </c>
      <c r="AF129" s="98" t="n">
        <f aca="false">(IF($B129&gt;=G$23,IF($B129&lt;DATE(YEAR(G$23),MONTH(G$23)+G$15,1),(G$14/G$15),0),0))+(IF($B129&gt;=G$23,IF($B129&lt;DATE(YEAR(G$23),MONTH(G$23)+G$18,1),(G$17/G$18),0),0))</f>
        <v>47.2219752081853</v>
      </c>
      <c r="AG129" s="98" t="n">
        <f aca="false">(IF($B129&gt;=H$23,IF($B129&lt;DATE(YEAR(H$23),MONTH(H$23)+H$15,1),(H$14/H$15),0),0))+(IF($B129&gt;=H$23,IF($B129&lt;DATE(YEAR(H$23),MONTH(H$23)+H$18,1),(H$17/H$18),0),0))</f>
        <v>59.0274690102316</v>
      </c>
      <c r="AH129" s="98" t="n">
        <f aca="false">(IF($B129&gt;=I$23,IF($B129&lt;DATE(YEAR(I$23),MONTH(I$23)+I$15,1),(I$14/I$15),0),0))+(IF($B129&gt;=I$23,IF($B129&lt;DATE(YEAR(I$23),MONTH(I$23)+I$18,1),(I$17/I$18),0),0))</f>
        <v>118.054938020463</v>
      </c>
      <c r="AI129" s="99" t="n">
        <f aca="false">(IF($B129&gt;=J$23,IF($B129&lt;DATE(YEAR(J$23),MONTH(J$23)+J$15,1),(J$14/J$15),0),0))+(IF($B129&gt;=J$23,IF($B129&lt;DATE(YEAR(J$23),MONTH(J$23)+J$18,1),(J$17/J$18),0),0))</f>
        <v>206.59614153581</v>
      </c>
    </row>
    <row r="130" customFormat="false" ht="12.75" hidden="true" customHeight="false" outlineLevel="1" collapsed="false">
      <c r="B130" s="92" t="n">
        <f aca="false">EDATE(B129,1)</f>
        <v>39873</v>
      </c>
      <c r="C130" s="93" t="n">
        <f aca="false">1/(1+$C$5/2)^(2*($B130-$C$4)/365)</f>
        <v>0.532137083292473</v>
      </c>
      <c r="D130" s="93" t="n">
        <f aca="false">1/(1+$C$6/2)^(2*($B130-$C$4)/365)</f>
        <v>0.368044668184195</v>
      </c>
      <c r="E130" s="94" t="n">
        <f aca="false">+C130-D130</f>
        <v>0.164092415108278</v>
      </c>
      <c r="F130" s="94" t="e">
        <f aca="false">SUM(L130:P130,R130:V130)</f>
        <v>#NAME?</v>
      </c>
      <c r="G130" s="95" t="e">
        <f aca="false">+E130*SUM(F119:F130)/12</f>
        <v>#NAME?</v>
      </c>
      <c r="L130" s="96" t="e">
        <f aca="false">EURO(Y130,Y130,0,0,F$22,$B130+25-F$23,1,0)</f>
        <v>#NAME?</v>
      </c>
      <c r="M130" s="96" t="e">
        <f aca="false">EURO(Z130,Z130,0,0,G$22,$B130+25-G$23,1,0)</f>
        <v>#NAME?</v>
      </c>
      <c r="N130" s="96" t="e">
        <f aca="false">EURO(AA130,AA130,0,0,H$22,$B130+25-H$23,1,0)</f>
        <v>#NAME?</v>
      </c>
      <c r="O130" s="96" t="e">
        <f aca="false">EURO(AB130,AB130,0,0,I$22,$B130+25-I$23,1,0)</f>
        <v>#NAME?</v>
      </c>
      <c r="P130" s="96" t="e">
        <f aca="false">EURO(AC130,AC130,0,0,J$22,$B130+25-J$23,1,0)</f>
        <v>#NAME?</v>
      </c>
      <c r="Q130" s="96"/>
      <c r="R130" s="96" t="e">
        <f aca="false">EURO(AE130,AE130,0,0,F$22,$B130+25-F$23,1,0)</f>
        <v>#NAME?</v>
      </c>
      <c r="S130" s="96" t="e">
        <f aca="false">EURO(AF130,AF130,0,0,G$22,$B130+25-G$23,1,0)</f>
        <v>#NAME?</v>
      </c>
      <c r="T130" s="96" t="e">
        <f aca="false">EURO(AG130,AG130,0,0,H$22,$B130+25-H$23,1,0)</f>
        <v>#NAME?</v>
      </c>
      <c r="U130" s="96" t="e">
        <f aca="false">EURO(AH130,AH130,0,0,I$22,$B130+25-I$23,1,0)</f>
        <v>#NAME?</v>
      </c>
      <c r="V130" s="96" t="e">
        <f aca="false">EURO(AI130,AI130,0,0,J$22,$B130+25-J$23,1,0)</f>
        <v>#NAME?</v>
      </c>
      <c r="W130" s="96"/>
      <c r="X130" s="97"/>
      <c r="Y130" s="98" t="n">
        <f aca="false">(IF($B130&gt;=F$23,IF($B130&lt;DATE(YEAR(F$23),MONTH(F$23)+F$12,1),F$11/F$12,0),0))+(IF($B130&gt;=F$23,IF($B130&lt;DATE(YEAR(F$23),MONTH(F$23)+F$9,1),F$8/F$9,0),0))</f>
        <v>0</v>
      </c>
      <c r="Z130" s="98" t="n">
        <f aca="false">(IF($B130&gt;=G$23,IF($B130&lt;DATE(YEAR(G$23),MONTH(G$23)+G$12,1),G$11/G$12,0),0))+(IF($B130&gt;=G$23,IF($B130&lt;DATE(YEAR(G$23),MONTH(G$23)+G$9,1),G$8/G$9,0),0))</f>
        <v>0</v>
      </c>
      <c r="AA130" s="98" t="n">
        <f aca="false">(IF($B130&gt;=H$23,IF($B130&lt;DATE(YEAR(H$23),MONTH(H$23)+H$12,1),H$11/H$12,0),0))+(IF($B130&gt;=H$23,IF($B130&lt;DATE(YEAR(H$23),MONTH(H$23)+H$9,1),H$8/H$9,0),0))</f>
        <v>0</v>
      </c>
      <c r="AB130" s="98" t="n">
        <f aca="false">(IF($B130&gt;=I$23,IF($B130&lt;DATE(YEAR(I$23),MONTH(I$23)+I$12,1),I$11/I$12,0),0))+(IF($B130&gt;=I$23,IF($B130&lt;DATE(YEAR(I$23),MONTH(I$23)+I$9,1),I$8/I$9,0),0))</f>
        <v>0</v>
      </c>
      <c r="AC130" s="99" t="n">
        <f aca="false">(IF($B130&gt;=J$23,IF($B130&lt;DATE(YEAR(J$23),MONTH(J$23)+J$12,1),J$11/J$12,0),0))+(IF($B130&gt;=J$23,IF($B130&lt;DATE(YEAR(J$23),MONTH(J$23)+J$9,1),J$8/J$9,0),0))</f>
        <v>0</v>
      </c>
      <c r="AE130" s="98" t="n">
        <f aca="false">(IF($B130&gt;=F$23,IF($B130&lt;DATE(YEAR(F$23),MONTH(F$23)+F$15,1),(F$14/F$15),0),0))+(IF($B130&gt;=F$23,IF($B130&lt;DATE(YEAR(F$23),MONTH(F$23)+F$18,1),(F$17/F$18),0),0))</f>
        <v>0</v>
      </c>
      <c r="AF130" s="98" t="n">
        <f aca="false">(IF($B130&gt;=G$23,IF($B130&lt;DATE(YEAR(G$23),MONTH(G$23)+G$15,1),(G$14/G$15),0),0))+(IF($B130&gt;=G$23,IF($B130&lt;DATE(YEAR(G$23),MONTH(G$23)+G$18,1),(G$17/G$18),0),0))</f>
        <v>47.2219752081853</v>
      </c>
      <c r="AG130" s="98" t="n">
        <f aca="false">(IF($B130&gt;=H$23,IF($B130&lt;DATE(YEAR(H$23),MONTH(H$23)+H$15,1),(H$14/H$15),0),0))+(IF($B130&gt;=H$23,IF($B130&lt;DATE(YEAR(H$23),MONTH(H$23)+H$18,1),(H$17/H$18),0),0))</f>
        <v>59.0274690102316</v>
      </c>
      <c r="AH130" s="98" t="n">
        <f aca="false">(IF($B130&gt;=I$23,IF($B130&lt;DATE(YEAR(I$23),MONTH(I$23)+I$15,1),(I$14/I$15),0),0))+(IF($B130&gt;=I$23,IF($B130&lt;DATE(YEAR(I$23),MONTH(I$23)+I$18,1),(I$17/I$18),0),0))</f>
        <v>118.054938020463</v>
      </c>
      <c r="AI130" s="99" t="n">
        <f aca="false">(IF($B130&gt;=J$23,IF($B130&lt;DATE(YEAR(J$23),MONTH(J$23)+J$15,1),(J$14/J$15),0),0))+(IF($B130&gt;=J$23,IF($B130&lt;DATE(YEAR(J$23),MONTH(J$23)+J$18,1),(J$17/J$18),0),0))</f>
        <v>206.59614153581</v>
      </c>
    </row>
    <row r="131" customFormat="false" ht="12.75" hidden="true" customHeight="false" outlineLevel="1" collapsed="false">
      <c r="B131" s="92" t="n">
        <f aca="false">EDATE(B130,1)</f>
        <v>39904</v>
      </c>
      <c r="C131" s="93" t="n">
        <f aca="false">1/(1+$C$5/2)^(2*($B131-$C$4)/365)</f>
        <v>0.5287938662921</v>
      </c>
      <c r="D131" s="93" t="n">
        <f aca="false">1/(1+$C$6/2)^(2*($B131-$C$4)/365)</f>
        <v>0.364387720073338</v>
      </c>
      <c r="E131" s="94" t="n">
        <f aca="false">+C131-D131</f>
        <v>0.164406146218762</v>
      </c>
      <c r="F131" s="94" t="e">
        <f aca="false">SUM(L131:P131,R131:V131)</f>
        <v>#NAME?</v>
      </c>
      <c r="G131" s="95" t="e">
        <f aca="false">+E131*SUM(F120:F131)/12</f>
        <v>#NAME?</v>
      </c>
      <c r="L131" s="96" t="e">
        <f aca="false">EURO(Y131,Y131,0,0,F$22,$B131+25-F$23,1,0)</f>
        <v>#NAME?</v>
      </c>
      <c r="M131" s="96" t="e">
        <f aca="false">EURO(Z131,Z131,0,0,G$22,$B131+25-G$23,1,0)</f>
        <v>#NAME?</v>
      </c>
      <c r="N131" s="96" t="e">
        <f aca="false">EURO(AA131,AA131,0,0,H$22,$B131+25-H$23,1,0)</f>
        <v>#NAME?</v>
      </c>
      <c r="O131" s="96" t="e">
        <f aca="false">EURO(AB131,AB131,0,0,I$22,$B131+25-I$23,1,0)</f>
        <v>#NAME?</v>
      </c>
      <c r="P131" s="96" t="e">
        <f aca="false">EURO(AC131,AC131,0,0,J$22,$B131+25-J$23,1,0)</f>
        <v>#NAME?</v>
      </c>
      <c r="Q131" s="96"/>
      <c r="R131" s="96" t="e">
        <f aca="false">EURO(AE131,AE131,0,0,F$22,$B131+25-F$23,1,0)</f>
        <v>#NAME?</v>
      </c>
      <c r="S131" s="96" t="e">
        <f aca="false">EURO(AF131,AF131,0,0,G$22,$B131+25-G$23,1,0)</f>
        <v>#NAME?</v>
      </c>
      <c r="T131" s="96" t="e">
        <f aca="false">EURO(AG131,AG131,0,0,H$22,$B131+25-H$23,1,0)</f>
        <v>#NAME?</v>
      </c>
      <c r="U131" s="96" t="e">
        <f aca="false">EURO(AH131,AH131,0,0,I$22,$B131+25-I$23,1,0)</f>
        <v>#NAME?</v>
      </c>
      <c r="V131" s="96" t="e">
        <f aca="false">EURO(AI131,AI131,0,0,J$22,$B131+25-J$23,1,0)</f>
        <v>#NAME?</v>
      </c>
      <c r="W131" s="96"/>
      <c r="X131" s="97"/>
      <c r="Y131" s="98" t="n">
        <f aca="false">(IF($B131&gt;=F$23,IF($B131&lt;DATE(YEAR(F$23),MONTH(F$23)+F$12,1),F$11/F$12,0),0))+(IF($B131&gt;=F$23,IF($B131&lt;DATE(YEAR(F$23),MONTH(F$23)+F$9,1),F$8/F$9,0),0))</f>
        <v>0</v>
      </c>
      <c r="Z131" s="98" t="n">
        <f aca="false">(IF($B131&gt;=G$23,IF($B131&lt;DATE(YEAR(G$23),MONTH(G$23)+G$12,1),G$11/G$12,0),0))+(IF($B131&gt;=G$23,IF($B131&lt;DATE(YEAR(G$23),MONTH(G$23)+G$9,1),G$8/G$9,0),0))</f>
        <v>0</v>
      </c>
      <c r="AA131" s="98" t="n">
        <f aca="false">(IF($B131&gt;=H$23,IF($B131&lt;DATE(YEAR(H$23),MONTH(H$23)+H$12,1),H$11/H$12,0),0))+(IF($B131&gt;=H$23,IF($B131&lt;DATE(YEAR(H$23),MONTH(H$23)+H$9,1),H$8/H$9,0),0))</f>
        <v>0</v>
      </c>
      <c r="AB131" s="98" t="n">
        <f aca="false">(IF($B131&gt;=I$23,IF($B131&lt;DATE(YEAR(I$23),MONTH(I$23)+I$12,1),I$11/I$12,0),0))+(IF($B131&gt;=I$23,IF($B131&lt;DATE(YEAR(I$23),MONTH(I$23)+I$9,1),I$8/I$9,0),0))</f>
        <v>0</v>
      </c>
      <c r="AC131" s="99" t="n">
        <f aca="false">(IF($B131&gt;=J$23,IF($B131&lt;DATE(YEAR(J$23),MONTH(J$23)+J$12,1),J$11/J$12,0),0))+(IF($B131&gt;=J$23,IF($B131&lt;DATE(YEAR(J$23),MONTH(J$23)+J$9,1),J$8/J$9,0),0))</f>
        <v>0</v>
      </c>
      <c r="AE131" s="98" t="n">
        <f aca="false">(IF($B131&gt;=F$23,IF($B131&lt;DATE(YEAR(F$23),MONTH(F$23)+F$15,1),(F$14/F$15),0),0))+(IF($B131&gt;=F$23,IF($B131&lt;DATE(YEAR(F$23),MONTH(F$23)+F$18,1),(F$17/F$18),0),0))</f>
        <v>0</v>
      </c>
      <c r="AF131" s="98" t="n">
        <f aca="false">(IF($B131&gt;=G$23,IF($B131&lt;DATE(YEAR(G$23),MONTH(G$23)+G$15,1),(G$14/G$15),0),0))+(IF($B131&gt;=G$23,IF($B131&lt;DATE(YEAR(G$23),MONTH(G$23)+G$18,1),(G$17/G$18),0),0))</f>
        <v>47.2219752081853</v>
      </c>
      <c r="AG131" s="98" t="n">
        <f aca="false">(IF($B131&gt;=H$23,IF($B131&lt;DATE(YEAR(H$23),MONTH(H$23)+H$15,1),(H$14/H$15),0),0))+(IF($B131&gt;=H$23,IF($B131&lt;DATE(YEAR(H$23),MONTH(H$23)+H$18,1),(H$17/H$18),0),0))</f>
        <v>59.0274690102316</v>
      </c>
      <c r="AH131" s="98" t="n">
        <f aca="false">(IF($B131&gt;=I$23,IF($B131&lt;DATE(YEAR(I$23),MONTH(I$23)+I$15,1),(I$14/I$15),0),0))+(IF($B131&gt;=I$23,IF($B131&lt;DATE(YEAR(I$23),MONTH(I$23)+I$18,1),(I$17/I$18),0),0))</f>
        <v>118.054938020463</v>
      </c>
      <c r="AI131" s="99" t="n">
        <f aca="false">(IF($B131&gt;=J$23,IF($B131&lt;DATE(YEAR(J$23),MONTH(J$23)+J$15,1),(J$14/J$15),0),0))+(IF($B131&gt;=J$23,IF($B131&lt;DATE(YEAR(J$23),MONTH(J$23)+J$18,1),(J$17/J$18),0),0))</f>
        <v>206.59614153581</v>
      </c>
    </row>
    <row r="132" customFormat="false" ht="12.75" hidden="true" customHeight="false" outlineLevel="1" collapsed="false">
      <c r="B132" s="92" t="n">
        <f aca="false">EDATE(B131,1)</f>
        <v>39934</v>
      </c>
      <c r="C132" s="93" t="n">
        <f aca="false">1/(1+$C$5/2)^(2*($B132-$C$4)/365)</f>
        <v>0.525578495125962</v>
      </c>
      <c r="D132" s="93" t="n">
        <f aca="false">1/(1+$C$6/2)^(2*($B132-$C$4)/365)</f>
        <v>0.360883338444092</v>
      </c>
      <c r="E132" s="94" t="n">
        <f aca="false">+C132-D132</f>
        <v>0.164695156681871</v>
      </c>
      <c r="F132" s="94" t="e">
        <f aca="false">SUM(L132:P132,R132:V132)</f>
        <v>#NAME?</v>
      </c>
      <c r="G132" s="95" t="e">
        <f aca="false">+E132*SUM(F121:F132)/12</f>
        <v>#NAME?</v>
      </c>
      <c r="L132" s="96" t="e">
        <f aca="false">EURO(Y132,Y132,0,0,F$22,$B132+25-F$23,1,0)</f>
        <v>#NAME?</v>
      </c>
      <c r="M132" s="96" t="e">
        <f aca="false">EURO(Z132,Z132,0,0,G$22,$B132+25-G$23,1,0)</f>
        <v>#NAME?</v>
      </c>
      <c r="N132" s="96" t="e">
        <f aca="false">EURO(AA132,AA132,0,0,H$22,$B132+25-H$23,1,0)</f>
        <v>#NAME?</v>
      </c>
      <c r="O132" s="96" t="e">
        <f aca="false">EURO(AB132,AB132,0,0,I$22,$B132+25-I$23,1,0)</f>
        <v>#NAME?</v>
      </c>
      <c r="P132" s="96" t="e">
        <f aca="false">EURO(AC132,AC132,0,0,J$22,$B132+25-J$23,1,0)</f>
        <v>#NAME?</v>
      </c>
      <c r="Q132" s="96"/>
      <c r="R132" s="96" t="e">
        <f aca="false">EURO(AE132,AE132,0,0,F$22,$B132+25-F$23,1,0)</f>
        <v>#NAME?</v>
      </c>
      <c r="S132" s="96" t="e">
        <f aca="false">EURO(AF132,AF132,0,0,G$22,$B132+25-G$23,1,0)</f>
        <v>#NAME?</v>
      </c>
      <c r="T132" s="96" t="e">
        <f aca="false">EURO(AG132,AG132,0,0,H$22,$B132+25-H$23,1,0)</f>
        <v>#NAME?</v>
      </c>
      <c r="U132" s="96" t="e">
        <f aca="false">EURO(AH132,AH132,0,0,I$22,$B132+25-I$23,1,0)</f>
        <v>#NAME?</v>
      </c>
      <c r="V132" s="96" t="e">
        <f aca="false">EURO(AI132,AI132,0,0,J$22,$B132+25-J$23,1,0)</f>
        <v>#NAME?</v>
      </c>
      <c r="W132" s="96"/>
      <c r="X132" s="97"/>
      <c r="Y132" s="98" t="n">
        <f aca="false">(IF($B132&gt;=F$23,IF($B132&lt;DATE(YEAR(F$23),MONTH(F$23)+F$12,1),F$11/F$12,0),0))+(IF($B132&gt;=F$23,IF($B132&lt;DATE(YEAR(F$23),MONTH(F$23)+F$9,1),F$8/F$9,0),0))</f>
        <v>0</v>
      </c>
      <c r="Z132" s="98" t="n">
        <f aca="false">(IF($B132&gt;=G$23,IF($B132&lt;DATE(YEAR(G$23),MONTH(G$23)+G$12,1),G$11/G$12,0),0))+(IF($B132&gt;=G$23,IF($B132&lt;DATE(YEAR(G$23),MONTH(G$23)+G$9,1),G$8/G$9,0),0))</f>
        <v>0</v>
      </c>
      <c r="AA132" s="98" t="n">
        <f aca="false">(IF($B132&gt;=H$23,IF($B132&lt;DATE(YEAR(H$23),MONTH(H$23)+H$12,1),H$11/H$12,0),0))+(IF($B132&gt;=H$23,IF($B132&lt;DATE(YEAR(H$23),MONTH(H$23)+H$9,1),H$8/H$9,0),0))</f>
        <v>0</v>
      </c>
      <c r="AB132" s="98" t="n">
        <f aca="false">(IF($B132&gt;=I$23,IF($B132&lt;DATE(YEAR(I$23),MONTH(I$23)+I$12,1),I$11/I$12,0),0))+(IF($B132&gt;=I$23,IF($B132&lt;DATE(YEAR(I$23),MONTH(I$23)+I$9,1),I$8/I$9,0),0))</f>
        <v>0</v>
      </c>
      <c r="AC132" s="99" t="n">
        <f aca="false">(IF($B132&gt;=J$23,IF($B132&lt;DATE(YEAR(J$23),MONTH(J$23)+J$12,1),J$11/J$12,0),0))+(IF($B132&gt;=J$23,IF($B132&lt;DATE(YEAR(J$23),MONTH(J$23)+J$9,1),J$8/J$9,0),0))</f>
        <v>0</v>
      </c>
      <c r="AE132" s="98" t="n">
        <f aca="false">(IF($B132&gt;=F$23,IF($B132&lt;DATE(YEAR(F$23),MONTH(F$23)+F$15,1),(F$14/F$15),0),0))+(IF($B132&gt;=F$23,IF($B132&lt;DATE(YEAR(F$23),MONTH(F$23)+F$18,1),(F$17/F$18),0),0))</f>
        <v>0</v>
      </c>
      <c r="AF132" s="98" t="n">
        <f aca="false">(IF($B132&gt;=G$23,IF($B132&lt;DATE(YEAR(G$23),MONTH(G$23)+G$15,1),(G$14/G$15),0),0))+(IF($B132&gt;=G$23,IF($B132&lt;DATE(YEAR(G$23),MONTH(G$23)+G$18,1),(G$17/G$18),0),0))</f>
        <v>47.2219752081853</v>
      </c>
      <c r="AG132" s="98" t="n">
        <f aca="false">(IF($B132&gt;=H$23,IF($B132&lt;DATE(YEAR(H$23),MONTH(H$23)+H$15,1),(H$14/H$15),0),0))+(IF($B132&gt;=H$23,IF($B132&lt;DATE(YEAR(H$23),MONTH(H$23)+H$18,1),(H$17/H$18),0),0))</f>
        <v>59.0274690102316</v>
      </c>
      <c r="AH132" s="98" t="n">
        <f aca="false">(IF($B132&gt;=I$23,IF($B132&lt;DATE(YEAR(I$23),MONTH(I$23)+I$15,1),(I$14/I$15),0),0))+(IF($B132&gt;=I$23,IF($B132&lt;DATE(YEAR(I$23),MONTH(I$23)+I$18,1),(I$17/I$18),0),0))</f>
        <v>118.054938020463</v>
      </c>
      <c r="AI132" s="99" t="n">
        <f aca="false">(IF($B132&gt;=J$23,IF($B132&lt;DATE(YEAR(J$23),MONTH(J$23)+J$15,1),(J$14/J$15),0),0))+(IF($B132&gt;=J$23,IF($B132&lt;DATE(YEAR(J$23),MONTH(J$23)+J$18,1),(J$17/J$18),0),0))</f>
        <v>206.59614153581</v>
      </c>
    </row>
    <row r="133" customFormat="false" ht="12.75" hidden="true" customHeight="false" outlineLevel="1" collapsed="false">
      <c r="B133" s="92" t="n">
        <f aca="false">EDATE(B132,1)</f>
        <v>39965</v>
      </c>
      <c r="C133" s="93" t="n">
        <f aca="false">1/(1+$C$5/2)^(2*($B133-$C$4)/365)</f>
        <v>0.522276483266418</v>
      </c>
      <c r="D133" s="93" t="n">
        <f aca="false">1/(1+$C$6/2)^(2*($B133-$C$4)/365)</f>
        <v>0.357297546400767</v>
      </c>
      <c r="E133" s="94" t="n">
        <f aca="false">+C133-D133</f>
        <v>0.164978936865651</v>
      </c>
      <c r="F133" s="94" t="e">
        <f aca="false">SUM(L133:P133,R133:V133)</f>
        <v>#NAME?</v>
      </c>
      <c r="G133" s="95" t="e">
        <f aca="false">+E133*SUM(F122:F133)/12</f>
        <v>#NAME?</v>
      </c>
      <c r="L133" s="96" t="e">
        <f aca="false">EURO(Y133,Y133,0,0,F$22,$B133+25-F$23,1,0)</f>
        <v>#NAME?</v>
      </c>
      <c r="M133" s="96" t="e">
        <f aca="false">EURO(Z133,Z133,0,0,G$22,$B133+25-G$23,1,0)</f>
        <v>#NAME?</v>
      </c>
      <c r="N133" s="96" t="e">
        <f aca="false">EURO(AA133,AA133,0,0,H$22,$B133+25-H$23,1,0)</f>
        <v>#NAME?</v>
      </c>
      <c r="O133" s="96" t="e">
        <f aca="false">EURO(AB133,AB133,0,0,I$22,$B133+25-I$23,1,0)</f>
        <v>#NAME?</v>
      </c>
      <c r="P133" s="96" t="e">
        <f aca="false">EURO(AC133,AC133,0,0,J$22,$B133+25-J$23,1,0)</f>
        <v>#NAME?</v>
      </c>
      <c r="Q133" s="96"/>
      <c r="R133" s="96" t="e">
        <f aca="false">EURO(AE133,AE133,0,0,F$22,$B133+25-F$23,1,0)</f>
        <v>#NAME?</v>
      </c>
      <c r="S133" s="96" t="e">
        <f aca="false">EURO(AF133,AF133,0,0,G$22,$B133+25-G$23,1,0)</f>
        <v>#NAME?</v>
      </c>
      <c r="T133" s="96" t="e">
        <f aca="false">EURO(AG133,AG133,0,0,H$22,$B133+25-H$23,1,0)</f>
        <v>#NAME?</v>
      </c>
      <c r="U133" s="96" t="e">
        <f aca="false">EURO(AH133,AH133,0,0,I$22,$B133+25-I$23,1,0)</f>
        <v>#NAME?</v>
      </c>
      <c r="V133" s="96" t="e">
        <f aca="false">EURO(AI133,AI133,0,0,J$22,$B133+25-J$23,1,0)</f>
        <v>#NAME?</v>
      </c>
      <c r="W133" s="96"/>
      <c r="X133" s="97"/>
      <c r="Y133" s="98" t="n">
        <f aca="false">(IF($B133&gt;=F$23,IF($B133&lt;DATE(YEAR(F$23),MONTH(F$23)+F$12,1),F$11/F$12,0),0))+(IF($B133&gt;=F$23,IF($B133&lt;DATE(YEAR(F$23),MONTH(F$23)+F$9,1),F$8/F$9,0),0))</f>
        <v>0</v>
      </c>
      <c r="Z133" s="98" t="n">
        <f aca="false">(IF($B133&gt;=G$23,IF($B133&lt;DATE(YEAR(G$23),MONTH(G$23)+G$12,1),G$11/G$12,0),0))+(IF($B133&gt;=G$23,IF($B133&lt;DATE(YEAR(G$23),MONTH(G$23)+G$9,1),G$8/G$9,0),0))</f>
        <v>0</v>
      </c>
      <c r="AA133" s="98" t="n">
        <f aca="false">(IF($B133&gt;=H$23,IF($B133&lt;DATE(YEAR(H$23),MONTH(H$23)+H$12,1),H$11/H$12,0),0))+(IF($B133&gt;=H$23,IF($B133&lt;DATE(YEAR(H$23),MONTH(H$23)+H$9,1),H$8/H$9,0),0))</f>
        <v>0</v>
      </c>
      <c r="AB133" s="98" t="n">
        <f aca="false">(IF($B133&gt;=I$23,IF($B133&lt;DATE(YEAR(I$23),MONTH(I$23)+I$12,1),I$11/I$12,0),0))+(IF($B133&gt;=I$23,IF($B133&lt;DATE(YEAR(I$23),MONTH(I$23)+I$9,1),I$8/I$9,0),0))</f>
        <v>0</v>
      </c>
      <c r="AC133" s="99" t="n">
        <f aca="false">(IF($B133&gt;=J$23,IF($B133&lt;DATE(YEAR(J$23),MONTH(J$23)+J$12,1),J$11/J$12,0),0))+(IF($B133&gt;=J$23,IF($B133&lt;DATE(YEAR(J$23),MONTH(J$23)+J$9,1),J$8/J$9,0),0))</f>
        <v>0</v>
      </c>
      <c r="AE133" s="98" t="n">
        <f aca="false">(IF($B133&gt;=F$23,IF($B133&lt;DATE(YEAR(F$23),MONTH(F$23)+F$15,1),(F$14/F$15),0),0))+(IF($B133&gt;=F$23,IF($B133&lt;DATE(YEAR(F$23),MONTH(F$23)+F$18,1),(F$17/F$18),0),0))</f>
        <v>0</v>
      </c>
      <c r="AF133" s="98" t="n">
        <f aca="false">(IF($B133&gt;=G$23,IF($B133&lt;DATE(YEAR(G$23),MONTH(G$23)+G$15,1),(G$14/G$15),0),0))+(IF($B133&gt;=G$23,IF($B133&lt;DATE(YEAR(G$23),MONTH(G$23)+G$18,1),(G$17/G$18),0),0))</f>
        <v>47.2219752081853</v>
      </c>
      <c r="AG133" s="98" t="n">
        <f aca="false">(IF($B133&gt;=H$23,IF($B133&lt;DATE(YEAR(H$23),MONTH(H$23)+H$15,1),(H$14/H$15),0),0))+(IF($B133&gt;=H$23,IF($B133&lt;DATE(YEAR(H$23),MONTH(H$23)+H$18,1),(H$17/H$18),0),0))</f>
        <v>59.0274690102316</v>
      </c>
      <c r="AH133" s="98" t="n">
        <f aca="false">(IF($B133&gt;=I$23,IF($B133&lt;DATE(YEAR(I$23),MONTH(I$23)+I$15,1),(I$14/I$15),0),0))+(IF($B133&gt;=I$23,IF($B133&lt;DATE(YEAR(I$23),MONTH(I$23)+I$18,1),(I$17/I$18),0),0))</f>
        <v>118.054938020463</v>
      </c>
      <c r="AI133" s="99" t="n">
        <f aca="false">(IF($B133&gt;=J$23,IF($B133&lt;DATE(YEAR(J$23),MONTH(J$23)+J$15,1),(J$14/J$15),0),0))+(IF($B133&gt;=J$23,IF($B133&lt;DATE(YEAR(J$23),MONTH(J$23)+J$18,1),(J$17/J$18),0),0))</f>
        <v>206.59614153581</v>
      </c>
    </row>
    <row r="134" customFormat="false" ht="12.75" hidden="true" customHeight="false" outlineLevel="1" collapsed="false">
      <c r="B134" s="92" t="n">
        <f aca="false">EDATE(B133,1)</f>
        <v>39995</v>
      </c>
      <c r="C134" s="93" t="n">
        <f aca="false">1/(1+$C$5/2)^(2*($B134-$C$4)/365)</f>
        <v>0.519100741541534</v>
      </c>
      <c r="D134" s="93" t="n">
        <f aca="false">1/(1+$C$6/2)^(2*($B134-$C$4)/365)</f>
        <v>0.353861352235032</v>
      </c>
      <c r="E134" s="94" t="n">
        <f aca="false">+C134-D134</f>
        <v>0.165239389306502</v>
      </c>
      <c r="F134" s="94" t="e">
        <f aca="false">SUM(L134:P134,R134:V134)</f>
        <v>#NAME?</v>
      </c>
      <c r="G134" s="95" t="e">
        <f aca="false">+E134*SUM(F123:F134)/12</f>
        <v>#NAME?</v>
      </c>
      <c r="L134" s="96" t="e">
        <f aca="false">EURO(Y134,Y134,0,0,F$22,$B134+25-F$23,1,0)</f>
        <v>#NAME?</v>
      </c>
      <c r="M134" s="96" t="e">
        <f aca="false">EURO(Z134,Z134,0,0,G$22,$B134+25-G$23,1,0)</f>
        <v>#NAME?</v>
      </c>
      <c r="N134" s="96" t="e">
        <f aca="false">EURO(AA134,AA134,0,0,H$22,$B134+25-H$23,1,0)</f>
        <v>#NAME?</v>
      </c>
      <c r="O134" s="96" t="e">
        <f aca="false">EURO(AB134,AB134,0,0,I$22,$B134+25-I$23,1,0)</f>
        <v>#NAME?</v>
      </c>
      <c r="P134" s="96" t="e">
        <f aca="false">EURO(AC134,AC134,0,0,J$22,$B134+25-J$23,1,0)</f>
        <v>#NAME?</v>
      </c>
      <c r="Q134" s="96"/>
      <c r="R134" s="96" t="e">
        <f aca="false">EURO(AE134,AE134,0,0,F$22,$B134+25-F$23,1,0)</f>
        <v>#NAME?</v>
      </c>
      <c r="S134" s="96" t="e">
        <f aca="false">EURO(AF134,AF134,0,0,G$22,$B134+25-G$23,1,0)</f>
        <v>#NAME?</v>
      </c>
      <c r="T134" s="96" t="e">
        <f aca="false">EURO(AG134,AG134,0,0,H$22,$B134+25-H$23,1,0)</f>
        <v>#NAME?</v>
      </c>
      <c r="U134" s="96" t="e">
        <f aca="false">EURO(AH134,AH134,0,0,I$22,$B134+25-I$23,1,0)</f>
        <v>#NAME?</v>
      </c>
      <c r="V134" s="96" t="e">
        <f aca="false">EURO(AI134,AI134,0,0,J$22,$B134+25-J$23,1,0)</f>
        <v>#NAME?</v>
      </c>
      <c r="W134" s="96"/>
      <c r="X134" s="97"/>
      <c r="Y134" s="98" t="n">
        <f aca="false">(IF($B134&gt;=F$23,IF($B134&lt;DATE(YEAR(F$23),MONTH(F$23)+F$12,1),F$11/F$12,0),0))+(IF($B134&gt;=F$23,IF($B134&lt;DATE(YEAR(F$23),MONTH(F$23)+F$9,1),F$8/F$9,0),0))</f>
        <v>0</v>
      </c>
      <c r="Z134" s="98" t="n">
        <f aca="false">(IF($B134&gt;=G$23,IF($B134&lt;DATE(YEAR(G$23),MONTH(G$23)+G$12,1),G$11/G$12,0),0))+(IF($B134&gt;=G$23,IF($B134&lt;DATE(YEAR(G$23),MONTH(G$23)+G$9,1),G$8/G$9,0),0))</f>
        <v>0</v>
      </c>
      <c r="AA134" s="98" t="n">
        <f aca="false">(IF($B134&gt;=H$23,IF($B134&lt;DATE(YEAR(H$23),MONTH(H$23)+H$12,1),H$11/H$12,0),0))+(IF($B134&gt;=H$23,IF($B134&lt;DATE(YEAR(H$23),MONTH(H$23)+H$9,1),H$8/H$9,0),0))</f>
        <v>0</v>
      </c>
      <c r="AB134" s="98" t="n">
        <f aca="false">(IF($B134&gt;=I$23,IF($B134&lt;DATE(YEAR(I$23),MONTH(I$23)+I$12,1),I$11/I$12,0),0))+(IF($B134&gt;=I$23,IF($B134&lt;DATE(YEAR(I$23),MONTH(I$23)+I$9,1),I$8/I$9,0),0))</f>
        <v>0</v>
      </c>
      <c r="AC134" s="99" t="n">
        <f aca="false">(IF($B134&gt;=J$23,IF($B134&lt;DATE(YEAR(J$23),MONTH(J$23)+J$12,1),J$11/J$12,0),0))+(IF($B134&gt;=J$23,IF($B134&lt;DATE(YEAR(J$23),MONTH(J$23)+J$9,1),J$8/J$9,0),0))</f>
        <v>0</v>
      </c>
      <c r="AE134" s="98" t="n">
        <f aca="false">(IF($B134&gt;=F$23,IF($B134&lt;DATE(YEAR(F$23),MONTH(F$23)+F$15,1),(F$14/F$15),0),0))+(IF($B134&gt;=F$23,IF($B134&lt;DATE(YEAR(F$23),MONTH(F$23)+F$18,1),(F$17/F$18),0),0))</f>
        <v>0</v>
      </c>
      <c r="AF134" s="98" t="n">
        <f aca="false">(IF($B134&gt;=G$23,IF($B134&lt;DATE(YEAR(G$23),MONTH(G$23)+G$15,1),(G$14/G$15),0),0))+(IF($B134&gt;=G$23,IF($B134&lt;DATE(YEAR(G$23),MONTH(G$23)+G$18,1),(G$17/G$18),0),0))</f>
        <v>47.2219752081853</v>
      </c>
      <c r="AG134" s="98" t="n">
        <f aca="false">(IF($B134&gt;=H$23,IF($B134&lt;DATE(YEAR(H$23),MONTH(H$23)+H$15,1),(H$14/H$15),0),0))+(IF($B134&gt;=H$23,IF($B134&lt;DATE(YEAR(H$23),MONTH(H$23)+H$18,1),(H$17/H$18),0),0))</f>
        <v>59.0274690102316</v>
      </c>
      <c r="AH134" s="98" t="n">
        <f aca="false">(IF($B134&gt;=I$23,IF($B134&lt;DATE(YEAR(I$23),MONTH(I$23)+I$15,1),(I$14/I$15),0),0))+(IF($B134&gt;=I$23,IF($B134&lt;DATE(YEAR(I$23),MONTH(I$23)+I$18,1),(I$17/I$18),0),0))</f>
        <v>118.054938020463</v>
      </c>
      <c r="AI134" s="99" t="n">
        <f aca="false">(IF($B134&gt;=J$23,IF($B134&lt;DATE(YEAR(J$23),MONTH(J$23)+J$15,1),(J$14/J$15),0),0))+(IF($B134&gt;=J$23,IF($B134&lt;DATE(YEAR(J$23),MONTH(J$23)+J$18,1),(J$17/J$18),0),0))</f>
        <v>206.59614153581</v>
      </c>
    </row>
    <row r="135" customFormat="false" ht="12.75" hidden="true" customHeight="false" outlineLevel="1" collapsed="false">
      <c r="B135" s="92" t="n">
        <f aca="false">EDATE(B134,1)</f>
        <v>40026</v>
      </c>
      <c r="C135" s="93" t="n">
        <f aca="false">1/(1+$C$5/2)^(2*($B135-$C$4)/365)</f>
        <v>0.515839426969563</v>
      </c>
      <c r="D135" s="93" t="n">
        <f aca="false">1/(1+$C$6/2)^(2*($B135-$C$4)/365)</f>
        <v>0.350345331720605</v>
      </c>
      <c r="E135" s="94" t="n">
        <f aca="false">+C135-D135</f>
        <v>0.165494095248959</v>
      </c>
      <c r="F135" s="94" t="e">
        <f aca="false">SUM(L135:P135,R135:V135)</f>
        <v>#NAME?</v>
      </c>
      <c r="G135" s="95" t="e">
        <f aca="false">+E135*SUM(F124:F135)/12</f>
        <v>#NAME?</v>
      </c>
      <c r="L135" s="96" t="e">
        <f aca="false">EURO(Y135,Y135,0,0,F$22,$B135+25-F$23,1,0)</f>
        <v>#NAME?</v>
      </c>
      <c r="M135" s="96" t="e">
        <f aca="false">EURO(Z135,Z135,0,0,G$22,$B135+25-G$23,1,0)</f>
        <v>#NAME?</v>
      </c>
      <c r="N135" s="96" t="e">
        <f aca="false">EURO(AA135,AA135,0,0,H$22,$B135+25-H$23,1,0)</f>
        <v>#NAME?</v>
      </c>
      <c r="O135" s="96" t="e">
        <f aca="false">EURO(AB135,AB135,0,0,I$22,$B135+25-I$23,1,0)</f>
        <v>#NAME?</v>
      </c>
      <c r="P135" s="96" t="e">
        <f aca="false">EURO(AC135,AC135,0,0,J$22,$B135+25-J$23,1,0)</f>
        <v>#NAME?</v>
      </c>
      <c r="Q135" s="96"/>
      <c r="R135" s="96" t="e">
        <f aca="false">EURO(AE135,AE135,0,0,F$22,$B135+25-F$23,1,0)</f>
        <v>#NAME?</v>
      </c>
      <c r="S135" s="96" t="e">
        <f aca="false">EURO(AF135,AF135,0,0,G$22,$B135+25-G$23,1,0)</f>
        <v>#NAME?</v>
      </c>
      <c r="T135" s="96" t="e">
        <f aca="false">EURO(AG135,AG135,0,0,H$22,$B135+25-H$23,1,0)</f>
        <v>#NAME?</v>
      </c>
      <c r="U135" s="96" t="e">
        <f aca="false">EURO(AH135,AH135,0,0,I$22,$B135+25-I$23,1,0)</f>
        <v>#NAME?</v>
      </c>
      <c r="V135" s="96" t="e">
        <f aca="false">EURO(AI135,AI135,0,0,J$22,$B135+25-J$23,1,0)</f>
        <v>#NAME?</v>
      </c>
      <c r="W135" s="96"/>
      <c r="X135" s="97"/>
      <c r="Y135" s="98" t="n">
        <f aca="false">(IF($B135&gt;=F$23,IF($B135&lt;DATE(YEAR(F$23),MONTH(F$23)+F$12,1),F$11/F$12,0),0))+(IF($B135&gt;=F$23,IF($B135&lt;DATE(YEAR(F$23),MONTH(F$23)+F$9,1),F$8/F$9,0),0))</f>
        <v>0</v>
      </c>
      <c r="Z135" s="98" t="n">
        <f aca="false">(IF($B135&gt;=G$23,IF($B135&lt;DATE(YEAR(G$23),MONTH(G$23)+G$12,1),G$11/G$12,0),0))+(IF($B135&gt;=G$23,IF($B135&lt;DATE(YEAR(G$23),MONTH(G$23)+G$9,1),G$8/G$9,0),0))</f>
        <v>0</v>
      </c>
      <c r="AA135" s="98" t="n">
        <f aca="false">(IF($B135&gt;=H$23,IF($B135&lt;DATE(YEAR(H$23),MONTH(H$23)+H$12,1),H$11/H$12,0),0))+(IF($B135&gt;=H$23,IF($B135&lt;DATE(YEAR(H$23),MONTH(H$23)+H$9,1),H$8/H$9,0),0))</f>
        <v>0</v>
      </c>
      <c r="AB135" s="98" t="n">
        <f aca="false">(IF($B135&gt;=I$23,IF($B135&lt;DATE(YEAR(I$23),MONTH(I$23)+I$12,1),I$11/I$12,0),0))+(IF($B135&gt;=I$23,IF($B135&lt;DATE(YEAR(I$23),MONTH(I$23)+I$9,1),I$8/I$9,0),0))</f>
        <v>0</v>
      </c>
      <c r="AC135" s="99" t="n">
        <f aca="false">(IF($B135&gt;=J$23,IF($B135&lt;DATE(YEAR(J$23),MONTH(J$23)+J$12,1),J$11/J$12,0),0))+(IF($B135&gt;=J$23,IF($B135&lt;DATE(YEAR(J$23),MONTH(J$23)+J$9,1),J$8/J$9,0),0))</f>
        <v>0</v>
      </c>
      <c r="AE135" s="98" t="n">
        <f aca="false">(IF($B135&gt;=F$23,IF($B135&lt;DATE(YEAR(F$23),MONTH(F$23)+F$15,1),(F$14/F$15),0),0))+(IF($B135&gt;=F$23,IF($B135&lt;DATE(YEAR(F$23),MONTH(F$23)+F$18,1),(F$17/F$18),0),0))</f>
        <v>0</v>
      </c>
      <c r="AF135" s="98" t="n">
        <f aca="false">(IF($B135&gt;=G$23,IF($B135&lt;DATE(YEAR(G$23),MONTH(G$23)+G$15,1),(G$14/G$15),0),0))+(IF($B135&gt;=G$23,IF($B135&lt;DATE(YEAR(G$23),MONTH(G$23)+G$18,1),(G$17/G$18),0),0))</f>
        <v>47.2219752081853</v>
      </c>
      <c r="AG135" s="98" t="n">
        <f aca="false">(IF($B135&gt;=H$23,IF($B135&lt;DATE(YEAR(H$23),MONTH(H$23)+H$15,1),(H$14/H$15),0),0))+(IF($B135&gt;=H$23,IF($B135&lt;DATE(YEAR(H$23),MONTH(H$23)+H$18,1),(H$17/H$18),0),0))</f>
        <v>59.0274690102316</v>
      </c>
      <c r="AH135" s="98" t="n">
        <f aca="false">(IF($B135&gt;=I$23,IF($B135&lt;DATE(YEAR(I$23),MONTH(I$23)+I$15,1),(I$14/I$15),0),0))+(IF($B135&gt;=I$23,IF($B135&lt;DATE(YEAR(I$23),MONTH(I$23)+I$18,1),(I$17/I$18),0),0))</f>
        <v>118.054938020463</v>
      </c>
      <c r="AI135" s="99" t="n">
        <f aca="false">(IF($B135&gt;=J$23,IF($B135&lt;DATE(YEAR(J$23),MONTH(J$23)+J$15,1),(J$14/J$15),0),0))+(IF($B135&gt;=J$23,IF($B135&lt;DATE(YEAR(J$23),MONTH(J$23)+J$18,1),(J$17/J$18),0),0))</f>
        <v>206.59614153581</v>
      </c>
    </row>
    <row r="136" customFormat="false" ht="12.75" hidden="true" customHeight="false" outlineLevel="1" collapsed="false">
      <c r="B136" s="92" t="n">
        <f aca="false">EDATE(B135,1)</f>
        <v>40057</v>
      </c>
      <c r="C136" s="93" t="n">
        <f aca="false">1/(1+$C$5/2)^(2*($B136-$C$4)/365)</f>
        <v>0.512598602009505</v>
      </c>
      <c r="D136" s="93" t="n">
        <f aca="false">1/(1+$C$6/2)^(2*($B136-$C$4)/365)</f>
        <v>0.34686424692374</v>
      </c>
      <c r="E136" s="94" t="n">
        <f aca="false">+C136-D136</f>
        <v>0.165734355085765</v>
      </c>
      <c r="F136" s="94" t="e">
        <f aca="false">SUM(L136:P136,R136:V136)</f>
        <v>#NAME?</v>
      </c>
      <c r="G136" s="95" t="e">
        <f aca="false">+E136*SUM(F125:F136)/12</f>
        <v>#NAME?</v>
      </c>
      <c r="L136" s="96" t="e">
        <f aca="false">EURO(Y136,Y136,0,0,F$22,$B136+25-F$23,1,0)</f>
        <v>#NAME?</v>
      </c>
      <c r="M136" s="96" t="e">
        <f aca="false">EURO(Z136,Z136,0,0,G$22,$B136+25-G$23,1,0)</f>
        <v>#NAME?</v>
      </c>
      <c r="N136" s="96" t="e">
        <f aca="false">EURO(AA136,AA136,0,0,H$22,$B136+25-H$23,1,0)</f>
        <v>#NAME?</v>
      </c>
      <c r="O136" s="96" t="e">
        <f aca="false">EURO(AB136,AB136,0,0,I$22,$B136+25-I$23,1,0)</f>
        <v>#NAME?</v>
      </c>
      <c r="P136" s="96" t="e">
        <f aca="false">EURO(AC136,AC136,0,0,J$22,$B136+25-J$23,1,0)</f>
        <v>#NAME?</v>
      </c>
      <c r="Q136" s="96"/>
      <c r="R136" s="96" t="e">
        <f aca="false">EURO(AE136,AE136,0,0,F$22,$B136+25-F$23,1,0)</f>
        <v>#NAME?</v>
      </c>
      <c r="S136" s="96" t="e">
        <f aca="false">EURO(AF136,AF136,0,0,G$22,$B136+25-G$23,1,0)</f>
        <v>#NAME?</v>
      </c>
      <c r="T136" s="96" t="e">
        <f aca="false">EURO(AG136,AG136,0,0,H$22,$B136+25-H$23,1,0)</f>
        <v>#NAME?</v>
      </c>
      <c r="U136" s="96" t="e">
        <f aca="false">EURO(AH136,AH136,0,0,I$22,$B136+25-I$23,1,0)</f>
        <v>#NAME?</v>
      </c>
      <c r="V136" s="96" t="e">
        <f aca="false">EURO(AI136,AI136,0,0,J$22,$B136+25-J$23,1,0)</f>
        <v>#NAME?</v>
      </c>
      <c r="W136" s="96"/>
      <c r="X136" s="97"/>
      <c r="Y136" s="98" t="n">
        <f aca="false">(IF($B136&gt;=F$23,IF($B136&lt;DATE(YEAR(F$23),MONTH(F$23)+F$12,1),F$11/F$12,0),0))+(IF($B136&gt;=F$23,IF($B136&lt;DATE(YEAR(F$23),MONTH(F$23)+F$9,1),F$8/F$9,0),0))</f>
        <v>0</v>
      </c>
      <c r="Z136" s="98" t="n">
        <f aca="false">(IF($B136&gt;=G$23,IF($B136&lt;DATE(YEAR(G$23),MONTH(G$23)+G$12,1),G$11/G$12,0),0))+(IF($B136&gt;=G$23,IF($B136&lt;DATE(YEAR(G$23),MONTH(G$23)+G$9,1),G$8/G$9,0),0))</f>
        <v>0</v>
      </c>
      <c r="AA136" s="98" t="n">
        <f aca="false">(IF($B136&gt;=H$23,IF($B136&lt;DATE(YEAR(H$23),MONTH(H$23)+H$12,1),H$11/H$12,0),0))+(IF($B136&gt;=H$23,IF($B136&lt;DATE(YEAR(H$23),MONTH(H$23)+H$9,1),H$8/H$9,0),0))</f>
        <v>0</v>
      </c>
      <c r="AB136" s="98" t="n">
        <f aca="false">(IF($B136&gt;=I$23,IF($B136&lt;DATE(YEAR(I$23),MONTH(I$23)+I$12,1),I$11/I$12,0),0))+(IF($B136&gt;=I$23,IF($B136&lt;DATE(YEAR(I$23),MONTH(I$23)+I$9,1),I$8/I$9,0),0))</f>
        <v>0</v>
      </c>
      <c r="AC136" s="99" t="n">
        <f aca="false">(IF($B136&gt;=J$23,IF($B136&lt;DATE(YEAR(J$23),MONTH(J$23)+J$12,1),J$11/J$12,0),0))+(IF($B136&gt;=J$23,IF($B136&lt;DATE(YEAR(J$23),MONTH(J$23)+J$9,1),J$8/J$9,0),0))</f>
        <v>0</v>
      </c>
      <c r="AE136" s="98" t="n">
        <f aca="false">(IF($B136&gt;=F$23,IF($B136&lt;DATE(YEAR(F$23),MONTH(F$23)+F$15,1),(F$14/F$15),0),0))+(IF($B136&gt;=F$23,IF($B136&lt;DATE(YEAR(F$23),MONTH(F$23)+F$18,1),(F$17/F$18),0),0))</f>
        <v>0</v>
      </c>
      <c r="AF136" s="98" t="n">
        <f aca="false">(IF($B136&gt;=G$23,IF($B136&lt;DATE(YEAR(G$23),MONTH(G$23)+G$15,1),(G$14/G$15),0),0))+(IF($B136&gt;=G$23,IF($B136&lt;DATE(YEAR(G$23),MONTH(G$23)+G$18,1),(G$17/G$18),0),0))</f>
        <v>47.2219752081853</v>
      </c>
      <c r="AG136" s="98" t="n">
        <f aca="false">(IF($B136&gt;=H$23,IF($B136&lt;DATE(YEAR(H$23),MONTH(H$23)+H$15,1),(H$14/H$15),0),0))+(IF($B136&gt;=H$23,IF($B136&lt;DATE(YEAR(H$23),MONTH(H$23)+H$18,1),(H$17/H$18),0),0))</f>
        <v>59.0274690102316</v>
      </c>
      <c r="AH136" s="98" t="n">
        <f aca="false">(IF($B136&gt;=I$23,IF($B136&lt;DATE(YEAR(I$23),MONTH(I$23)+I$15,1),(I$14/I$15),0),0))+(IF($B136&gt;=I$23,IF($B136&lt;DATE(YEAR(I$23),MONTH(I$23)+I$18,1),(I$17/I$18),0),0))</f>
        <v>118.054938020463</v>
      </c>
      <c r="AI136" s="99" t="n">
        <f aca="false">(IF($B136&gt;=J$23,IF($B136&lt;DATE(YEAR(J$23),MONTH(J$23)+J$15,1),(J$14/J$15),0),0))+(IF($B136&gt;=J$23,IF($B136&lt;DATE(YEAR(J$23),MONTH(J$23)+J$18,1),(J$17/J$18),0),0))</f>
        <v>206.59614153581</v>
      </c>
    </row>
    <row r="137" customFormat="false" ht="12.75" hidden="true" customHeight="false" outlineLevel="1" collapsed="false">
      <c r="B137" s="92" t="n">
        <f aca="false">EDATE(B136,1)</f>
        <v>40087</v>
      </c>
      <c r="C137" s="93" t="n">
        <f aca="false">1/(1+$C$5/2)^(2*($B137-$C$4)/365)</f>
        <v>0.509481707374812</v>
      </c>
      <c r="D137" s="93" t="n">
        <f aca="false">1/(1+$C$6/2)^(2*($B137-$C$4)/365)</f>
        <v>0.343528391658043</v>
      </c>
      <c r="E137" s="94" t="n">
        <f aca="false">+C137-D137</f>
        <v>0.16595331571677</v>
      </c>
      <c r="F137" s="94" t="e">
        <f aca="false">SUM(L137:P137,R137:V137)</f>
        <v>#NAME?</v>
      </c>
      <c r="G137" s="95" t="e">
        <f aca="false">+E137*SUM(F126:F137)/12</f>
        <v>#NAME?</v>
      </c>
      <c r="L137" s="96" t="e">
        <f aca="false">EURO(Y137,Y137,0,0,F$22,$B137+25-F$23,1,0)</f>
        <v>#NAME?</v>
      </c>
      <c r="M137" s="96" t="e">
        <f aca="false">EURO(Z137,Z137,0,0,G$22,$B137+25-G$23,1,0)</f>
        <v>#NAME?</v>
      </c>
      <c r="N137" s="96" t="e">
        <f aca="false">EURO(AA137,AA137,0,0,H$22,$B137+25-H$23,1,0)</f>
        <v>#NAME?</v>
      </c>
      <c r="O137" s="96" t="e">
        <f aca="false">EURO(AB137,AB137,0,0,I$22,$B137+25-I$23,1,0)</f>
        <v>#NAME?</v>
      </c>
      <c r="P137" s="96" t="e">
        <f aca="false">EURO(AC137,AC137,0,0,J$22,$B137+25-J$23,1,0)</f>
        <v>#NAME?</v>
      </c>
      <c r="Q137" s="96"/>
      <c r="R137" s="96" t="e">
        <f aca="false">EURO(AE137,AE137,0,0,F$22,$B137+25-F$23,1,0)</f>
        <v>#NAME?</v>
      </c>
      <c r="S137" s="96" t="e">
        <f aca="false">EURO(AF137,AF137,0,0,G$22,$B137+25-G$23,1,0)</f>
        <v>#NAME?</v>
      </c>
      <c r="T137" s="96" t="e">
        <f aca="false">EURO(AG137,AG137,0,0,H$22,$B137+25-H$23,1,0)</f>
        <v>#NAME?</v>
      </c>
      <c r="U137" s="96" t="e">
        <f aca="false">EURO(AH137,AH137,0,0,I$22,$B137+25-I$23,1,0)</f>
        <v>#NAME?</v>
      </c>
      <c r="V137" s="96" t="e">
        <f aca="false">EURO(AI137,AI137,0,0,J$22,$B137+25-J$23,1,0)</f>
        <v>#NAME?</v>
      </c>
      <c r="W137" s="96"/>
      <c r="X137" s="97"/>
      <c r="Y137" s="98" t="n">
        <f aca="false">(IF($B137&gt;=F$23,IF($B137&lt;DATE(YEAR(F$23),MONTH(F$23)+F$12,1),F$11/F$12,0),0))+(IF($B137&gt;=F$23,IF($B137&lt;DATE(YEAR(F$23),MONTH(F$23)+F$9,1),F$8/F$9,0),0))</f>
        <v>0</v>
      </c>
      <c r="Z137" s="98" t="n">
        <f aca="false">(IF($B137&gt;=G$23,IF($B137&lt;DATE(YEAR(G$23),MONTH(G$23)+G$12,1),G$11/G$12,0),0))+(IF($B137&gt;=G$23,IF($B137&lt;DATE(YEAR(G$23),MONTH(G$23)+G$9,1),G$8/G$9,0),0))</f>
        <v>0</v>
      </c>
      <c r="AA137" s="98" t="n">
        <f aca="false">(IF($B137&gt;=H$23,IF($B137&lt;DATE(YEAR(H$23),MONTH(H$23)+H$12,1),H$11/H$12,0),0))+(IF($B137&gt;=H$23,IF($B137&lt;DATE(YEAR(H$23),MONTH(H$23)+H$9,1),H$8/H$9,0),0))</f>
        <v>0</v>
      </c>
      <c r="AB137" s="98" t="n">
        <f aca="false">(IF($B137&gt;=I$23,IF($B137&lt;DATE(YEAR(I$23),MONTH(I$23)+I$12,1),I$11/I$12,0),0))+(IF($B137&gt;=I$23,IF($B137&lt;DATE(YEAR(I$23),MONTH(I$23)+I$9,1),I$8/I$9,0),0))</f>
        <v>0</v>
      </c>
      <c r="AC137" s="99" t="n">
        <f aca="false">(IF($B137&gt;=J$23,IF($B137&lt;DATE(YEAR(J$23),MONTH(J$23)+J$12,1),J$11/J$12,0),0))+(IF($B137&gt;=J$23,IF($B137&lt;DATE(YEAR(J$23),MONTH(J$23)+J$9,1),J$8/J$9,0),0))</f>
        <v>0</v>
      </c>
      <c r="AE137" s="98" t="n">
        <f aca="false">(IF($B137&gt;=F$23,IF($B137&lt;DATE(YEAR(F$23),MONTH(F$23)+F$15,1),(F$14/F$15),0),0))+(IF($B137&gt;=F$23,IF($B137&lt;DATE(YEAR(F$23),MONTH(F$23)+F$18,1),(F$17/F$18),0),0))</f>
        <v>0</v>
      </c>
      <c r="AF137" s="98" t="n">
        <f aca="false">(IF($B137&gt;=G$23,IF($B137&lt;DATE(YEAR(G$23),MONTH(G$23)+G$15,1),(G$14/G$15),0),0))+(IF($B137&gt;=G$23,IF($B137&lt;DATE(YEAR(G$23),MONTH(G$23)+G$18,1),(G$17/G$18),0),0))</f>
        <v>47.2219752081853</v>
      </c>
      <c r="AG137" s="98" t="n">
        <f aca="false">(IF($B137&gt;=H$23,IF($B137&lt;DATE(YEAR(H$23),MONTH(H$23)+H$15,1),(H$14/H$15),0),0))+(IF($B137&gt;=H$23,IF($B137&lt;DATE(YEAR(H$23),MONTH(H$23)+H$18,1),(H$17/H$18),0),0))</f>
        <v>59.0274690102316</v>
      </c>
      <c r="AH137" s="98" t="n">
        <f aca="false">(IF($B137&gt;=I$23,IF($B137&lt;DATE(YEAR(I$23),MONTH(I$23)+I$15,1),(I$14/I$15),0),0))+(IF($B137&gt;=I$23,IF($B137&lt;DATE(YEAR(I$23),MONTH(I$23)+I$18,1),(I$17/I$18),0),0))</f>
        <v>118.054938020463</v>
      </c>
      <c r="AI137" s="99" t="n">
        <f aca="false">(IF($B137&gt;=J$23,IF($B137&lt;DATE(YEAR(J$23),MONTH(J$23)+J$15,1),(J$14/J$15),0),0))+(IF($B137&gt;=J$23,IF($B137&lt;DATE(YEAR(J$23),MONTH(J$23)+J$18,1),(J$17/J$18),0),0))</f>
        <v>206.59614153581</v>
      </c>
    </row>
    <row r="138" customFormat="false" ht="12.75" hidden="true" customHeight="false" outlineLevel="1" collapsed="false">
      <c r="B138" s="92" t="n">
        <f aca="false">EDATE(B137,1)</f>
        <v>40118</v>
      </c>
      <c r="C138" s="93" t="n">
        <f aca="false">1/(1+$C$5/2)^(2*($B138-$C$4)/365)</f>
        <v>0.506280825573951</v>
      </c>
      <c r="D138" s="93" t="n">
        <f aca="false">1/(1+$C$6/2)^(2*($B138-$C$4)/365)</f>
        <v>0.340115041020204</v>
      </c>
      <c r="E138" s="94" t="n">
        <f aca="false">+C138-D138</f>
        <v>0.166165784553747</v>
      </c>
      <c r="F138" s="94" t="e">
        <f aca="false">SUM(L138:P138,R138:V138)</f>
        <v>#NAME?</v>
      </c>
      <c r="G138" s="95" t="e">
        <f aca="false">+E138*SUM(F127:F138)/12</f>
        <v>#NAME?</v>
      </c>
      <c r="L138" s="96" t="e">
        <f aca="false">EURO(Y138,Y138,0,0,F$22,$B138+25-F$23,1,0)</f>
        <v>#NAME?</v>
      </c>
      <c r="M138" s="96" t="e">
        <f aca="false">EURO(Z138,Z138,0,0,G$22,$B138+25-G$23,1,0)</f>
        <v>#NAME?</v>
      </c>
      <c r="N138" s="96" t="e">
        <f aca="false">EURO(AA138,AA138,0,0,H$22,$B138+25-H$23,1,0)</f>
        <v>#NAME?</v>
      </c>
      <c r="O138" s="96" t="e">
        <f aca="false">EURO(AB138,AB138,0,0,I$22,$B138+25-I$23,1,0)</f>
        <v>#NAME?</v>
      </c>
      <c r="P138" s="96" t="e">
        <f aca="false">EURO(AC138,AC138,0,0,J$22,$B138+25-J$23,1,0)</f>
        <v>#NAME?</v>
      </c>
      <c r="Q138" s="96"/>
      <c r="R138" s="96" t="e">
        <f aca="false">EURO(AE138,AE138,0,0,F$22,$B138+25-F$23,1,0)</f>
        <v>#NAME?</v>
      </c>
      <c r="S138" s="96" t="e">
        <f aca="false">EURO(AF138,AF138,0,0,G$22,$B138+25-G$23,1,0)</f>
        <v>#NAME?</v>
      </c>
      <c r="T138" s="96" t="e">
        <f aca="false">EURO(AG138,AG138,0,0,H$22,$B138+25-H$23,1,0)</f>
        <v>#NAME?</v>
      </c>
      <c r="U138" s="96" t="e">
        <f aca="false">EURO(AH138,AH138,0,0,I$22,$B138+25-I$23,1,0)</f>
        <v>#NAME?</v>
      </c>
      <c r="V138" s="96" t="e">
        <f aca="false">EURO(AI138,AI138,0,0,J$22,$B138+25-J$23,1,0)</f>
        <v>#NAME?</v>
      </c>
      <c r="W138" s="96"/>
      <c r="X138" s="97"/>
      <c r="Y138" s="98" t="n">
        <f aca="false">(IF($B138&gt;=F$23,IF($B138&lt;DATE(YEAR(F$23),MONTH(F$23)+F$12,1),F$11/F$12,0),0))+(IF($B138&gt;=F$23,IF($B138&lt;DATE(YEAR(F$23),MONTH(F$23)+F$9,1),F$8/F$9,0),0))</f>
        <v>0</v>
      </c>
      <c r="Z138" s="98" t="n">
        <f aca="false">(IF($B138&gt;=G$23,IF($B138&lt;DATE(YEAR(G$23),MONTH(G$23)+G$12,1),G$11/G$12,0),0))+(IF($B138&gt;=G$23,IF($B138&lt;DATE(YEAR(G$23),MONTH(G$23)+G$9,1),G$8/G$9,0),0))</f>
        <v>0</v>
      </c>
      <c r="AA138" s="98" t="n">
        <f aca="false">(IF($B138&gt;=H$23,IF($B138&lt;DATE(YEAR(H$23),MONTH(H$23)+H$12,1),H$11/H$12,0),0))+(IF($B138&gt;=H$23,IF($B138&lt;DATE(YEAR(H$23),MONTH(H$23)+H$9,1),H$8/H$9,0),0))</f>
        <v>0</v>
      </c>
      <c r="AB138" s="98" t="n">
        <f aca="false">(IF($B138&gt;=I$23,IF($B138&lt;DATE(YEAR(I$23),MONTH(I$23)+I$12,1),I$11/I$12,0),0))+(IF($B138&gt;=I$23,IF($B138&lt;DATE(YEAR(I$23),MONTH(I$23)+I$9,1),I$8/I$9,0),0))</f>
        <v>0</v>
      </c>
      <c r="AC138" s="99" t="n">
        <f aca="false">(IF($B138&gt;=J$23,IF($B138&lt;DATE(YEAR(J$23),MONTH(J$23)+J$12,1),J$11/J$12,0),0))+(IF($B138&gt;=J$23,IF($B138&lt;DATE(YEAR(J$23),MONTH(J$23)+J$9,1),J$8/J$9,0),0))</f>
        <v>0</v>
      </c>
      <c r="AE138" s="98" t="n">
        <f aca="false">(IF($B138&gt;=F$23,IF($B138&lt;DATE(YEAR(F$23),MONTH(F$23)+F$15,1),(F$14/F$15),0),0))+(IF($B138&gt;=F$23,IF($B138&lt;DATE(YEAR(F$23),MONTH(F$23)+F$18,1),(F$17/F$18),0),0))</f>
        <v>0</v>
      </c>
      <c r="AF138" s="98" t="n">
        <f aca="false">(IF($B138&gt;=G$23,IF($B138&lt;DATE(YEAR(G$23),MONTH(G$23)+G$15,1),(G$14/G$15),0),0))+(IF($B138&gt;=G$23,IF($B138&lt;DATE(YEAR(G$23),MONTH(G$23)+G$18,1),(G$17/G$18),0),0))</f>
        <v>47.2219752081853</v>
      </c>
      <c r="AG138" s="98" t="n">
        <f aca="false">(IF($B138&gt;=H$23,IF($B138&lt;DATE(YEAR(H$23),MONTH(H$23)+H$15,1),(H$14/H$15),0),0))+(IF($B138&gt;=H$23,IF($B138&lt;DATE(YEAR(H$23),MONTH(H$23)+H$18,1),(H$17/H$18),0),0))</f>
        <v>59.0274690102316</v>
      </c>
      <c r="AH138" s="98" t="n">
        <f aca="false">(IF($B138&gt;=I$23,IF($B138&lt;DATE(YEAR(I$23),MONTH(I$23)+I$15,1),(I$14/I$15),0),0))+(IF($B138&gt;=I$23,IF($B138&lt;DATE(YEAR(I$23),MONTH(I$23)+I$18,1),(I$17/I$18),0),0))</f>
        <v>118.054938020463</v>
      </c>
      <c r="AI138" s="99" t="n">
        <f aca="false">(IF($B138&gt;=J$23,IF($B138&lt;DATE(YEAR(J$23),MONTH(J$23)+J$15,1),(J$14/J$15),0),0))+(IF($B138&gt;=J$23,IF($B138&lt;DATE(YEAR(J$23),MONTH(J$23)+J$18,1),(J$17/J$18),0),0))</f>
        <v>206.59614153581</v>
      </c>
    </row>
    <row r="139" customFormat="false" ht="12.75" hidden="true" customHeight="false" outlineLevel="1" collapsed="false">
      <c r="B139" s="92" t="n">
        <f aca="false">EDATE(B138,1)</f>
        <v>40148</v>
      </c>
      <c r="C139" s="93" t="n">
        <f aca="false">1/(1+$C$5/2)^(2*($B139-$C$4)/365)</f>
        <v>0.503202346657519</v>
      </c>
      <c r="D139" s="93" t="n">
        <f aca="false">1/(1+$C$6/2)^(2*($B139-$C$4)/365)</f>
        <v>0.336844094070231</v>
      </c>
      <c r="E139" s="94" t="n">
        <f aca="false">+C139-D139</f>
        <v>0.166358252587288</v>
      </c>
      <c r="F139" s="94" t="e">
        <f aca="false">SUM(L139:P139,R139:V139)</f>
        <v>#NAME?</v>
      </c>
      <c r="G139" s="95" t="e">
        <f aca="false">+E139*SUM(F128:F139)/12</f>
        <v>#NAME?</v>
      </c>
      <c r="L139" s="96" t="e">
        <f aca="false">EURO(Y139,Y139,0,0,F$22,$B139+25-F$23,1,0)</f>
        <v>#NAME?</v>
      </c>
      <c r="M139" s="96" t="e">
        <f aca="false">EURO(Z139,Z139,0,0,G$22,$B139+25-G$23,1,0)</f>
        <v>#NAME?</v>
      </c>
      <c r="N139" s="96" t="e">
        <f aca="false">EURO(AA139,AA139,0,0,H$22,$B139+25-H$23,1,0)</f>
        <v>#NAME?</v>
      </c>
      <c r="O139" s="96" t="e">
        <f aca="false">EURO(AB139,AB139,0,0,I$22,$B139+25-I$23,1,0)</f>
        <v>#NAME?</v>
      </c>
      <c r="P139" s="96" t="e">
        <f aca="false">EURO(AC139,AC139,0,0,J$22,$B139+25-J$23,1,0)</f>
        <v>#NAME?</v>
      </c>
      <c r="Q139" s="96"/>
      <c r="R139" s="96" t="e">
        <f aca="false">EURO(AE139,AE139,0,0,F$22,$B139+25-F$23,1,0)</f>
        <v>#NAME?</v>
      </c>
      <c r="S139" s="96" t="e">
        <f aca="false">EURO(AF139,AF139,0,0,G$22,$B139+25-G$23,1,0)</f>
        <v>#NAME?</v>
      </c>
      <c r="T139" s="96" t="e">
        <f aca="false">EURO(AG139,AG139,0,0,H$22,$B139+25-H$23,1,0)</f>
        <v>#NAME?</v>
      </c>
      <c r="U139" s="96" t="e">
        <f aca="false">EURO(AH139,AH139,0,0,I$22,$B139+25-I$23,1,0)</f>
        <v>#NAME?</v>
      </c>
      <c r="V139" s="96" t="e">
        <f aca="false">EURO(AI139,AI139,0,0,J$22,$B139+25-J$23,1,0)</f>
        <v>#NAME?</v>
      </c>
      <c r="W139" s="96"/>
      <c r="X139" s="97"/>
      <c r="Y139" s="98" t="n">
        <f aca="false">(IF($B139&gt;=F$23,IF($B139&lt;DATE(YEAR(F$23),MONTH(F$23)+F$12,1),F$11/F$12,0),0))+(IF($B139&gt;=F$23,IF($B139&lt;DATE(YEAR(F$23),MONTH(F$23)+F$9,1),F$8/F$9,0),0))</f>
        <v>0</v>
      </c>
      <c r="Z139" s="98" t="n">
        <f aca="false">(IF($B139&gt;=G$23,IF($B139&lt;DATE(YEAR(G$23),MONTH(G$23)+G$12,1),G$11/G$12,0),0))+(IF($B139&gt;=G$23,IF($B139&lt;DATE(YEAR(G$23),MONTH(G$23)+G$9,1),G$8/G$9,0),0))</f>
        <v>0</v>
      </c>
      <c r="AA139" s="98" t="n">
        <f aca="false">(IF($B139&gt;=H$23,IF($B139&lt;DATE(YEAR(H$23),MONTH(H$23)+H$12,1),H$11/H$12,0),0))+(IF($B139&gt;=H$23,IF($B139&lt;DATE(YEAR(H$23),MONTH(H$23)+H$9,1),H$8/H$9,0),0))</f>
        <v>0</v>
      </c>
      <c r="AB139" s="98" t="n">
        <f aca="false">(IF($B139&gt;=I$23,IF($B139&lt;DATE(YEAR(I$23),MONTH(I$23)+I$12,1),I$11/I$12,0),0))+(IF($B139&gt;=I$23,IF($B139&lt;DATE(YEAR(I$23),MONTH(I$23)+I$9,1),I$8/I$9,0),0))</f>
        <v>0</v>
      </c>
      <c r="AC139" s="99" t="n">
        <f aca="false">(IF($B139&gt;=J$23,IF($B139&lt;DATE(YEAR(J$23),MONTH(J$23)+J$12,1),J$11/J$12,0),0))+(IF($B139&gt;=J$23,IF($B139&lt;DATE(YEAR(J$23),MONTH(J$23)+J$9,1),J$8/J$9,0),0))</f>
        <v>0</v>
      </c>
      <c r="AE139" s="98" t="n">
        <f aca="false">(IF($B139&gt;=F$23,IF($B139&lt;DATE(YEAR(F$23),MONTH(F$23)+F$15,1),(F$14/F$15),0),0))+(IF($B139&gt;=F$23,IF($B139&lt;DATE(YEAR(F$23),MONTH(F$23)+F$18,1),(F$17/F$18),0),0))</f>
        <v>0</v>
      </c>
      <c r="AF139" s="98" t="n">
        <f aca="false">(IF($B139&gt;=G$23,IF($B139&lt;DATE(YEAR(G$23),MONTH(G$23)+G$15,1),(G$14/G$15),0),0))+(IF($B139&gt;=G$23,IF($B139&lt;DATE(YEAR(G$23),MONTH(G$23)+G$18,1),(G$17/G$18),0),0))</f>
        <v>47.2219752081853</v>
      </c>
      <c r="AG139" s="98" t="n">
        <f aca="false">(IF($B139&gt;=H$23,IF($B139&lt;DATE(YEAR(H$23),MONTH(H$23)+H$15,1),(H$14/H$15),0),0))+(IF($B139&gt;=H$23,IF($B139&lt;DATE(YEAR(H$23),MONTH(H$23)+H$18,1),(H$17/H$18),0),0))</f>
        <v>59.0274690102316</v>
      </c>
      <c r="AH139" s="98" t="n">
        <f aca="false">(IF($B139&gt;=I$23,IF($B139&lt;DATE(YEAR(I$23),MONTH(I$23)+I$15,1),(I$14/I$15),0),0))+(IF($B139&gt;=I$23,IF($B139&lt;DATE(YEAR(I$23),MONTH(I$23)+I$18,1),(I$17/I$18),0),0))</f>
        <v>118.054938020463</v>
      </c>
      <c r="AI139" s="99" t="n">
        <f aca="false">(IF($B139&gt;=J$23,IF($B139&lt;DATE(YEAR(J$23),MONTH(J$23)+J$15,1),(J$14/J$15),0),0))+(IF($B139&gt;=J$23,IF($B139&lt;DATE(YEAR(J$23),MONTH(J$23)+J$18,1),(J$17/J$18),0),0))</f>
        <v>206.59614153581</v>
      </c>
    </row>
    <row r="140" customFormat="false" ht="12.75" hidden="true" customHeight="false" outlineLevel="1" collapsed="false">
      <c r="B140" s="92" t="n">
        <f aca="false">EDATE(B139,1)</f>
        <v>40179</v>
      </c>
      <c r="C140" s="93" t="n">
        <f aca="false">1/(1+$C$5/2)^(2*($B140-$C$4)/365)</f>
        <v>0.500040915716522</v>
      </c>
      <c r="D140" s="93" t="n">
        <f aca="false">1/(1+$C$6/2)^(2*($B140-$C$4)/365)</f>
        <v>0.333497159635503</v>
      </c>
      <c r="E140" s="94" t="n">
        <f aca="false">+C140-D140</f>
        <v>0.166543756081018</v>
      </c>
      <c r="F140" s="94" t="e">
        <f aca="false">SUM(L140:P140,R140:V140)</f>
        <v>#NAME?</v>
      </c>
      <c r="G140" s="95" t="e">
        <f aca="false">+E140*SUM(F129:F140)/12</f>
        <v>#NAME?</v>
      </c>
      <c r="L140" s="96" t="e">
        <f aca="false">EURO(Y140,Y140,0,0,F$22,$B140+25-F$23,1,0)</f>
        <v>#NAME?</v>
      </c>
      <c r="M140" s="96" t="e">
        <f aca="false">EURO(Z140,Z140,0,0,G$22,$B140+25-G$23,1,0)</f>
        <v>#NAME?</v>
      </c>
      <c r="N140" s="96" t="e">
        <f aca="false">EURO(AA140,AA140,0,0,H$22,$B140+25-H$23,1,0)</f>
        <v>#NAME?</v>
      </c>
      <c r="O140" s="96" t="e">
        <f aca="false">EURO(AB140,AB140,0,0,I$22,$B140+25-I$23,1,0)</f>
        <v>#NAME?</v>
      </c>
      <c r="P140" s="96" t="e">
        <f aca="false">EURO(AC140,AC140,0,0,J$22,$B140+25-J$23,1,0)</f>
        <v>#NAME?</v>
      </c>
      <c r="Q140" s="96"/>
      <c r="R140" s="96" t="e">
        <f aca="false">EURO(AE140,AE140,0,0,F$22,$B140+25-F$23,1,0)</f>
        <v>#NAME?</v>
      </c>
      <c r="S140" s="96" t="e">
        <f aca="false">EURO(AF140,AF140,0,0,G$22,$B140+25-G$23,1,0)</f>
        <v>#NAME?</v>
      </c>
      <c r="T140" s="96" t="e">
        <f aca="false">EURO(AG140,AG140,0,0,H$22,$B140+25-H$23,1,0)</f>
        <v>#NAME?</v>
      </c>
      <c r="U140" s="96" t="e">
        <f aca="false">EURO(AH140,AH140,0,0,I$22,$B140+25-I$23,1,0)</f>
        <v>#NAME?</v>
      </c>
      <c r="V140" s="96" t="e">
        <f aca="false">EURO(AI140,AI140,0,0,J$22,$B140+25-J$23,1,0)</f>
        <v>#NAME?</v>
      </c>
      <c r="W140" s="96"/>
      <c r="X140" s="97"/>
      <c r="Y140" s="98" t="n">
        <f aca="false">(IF($B140&gt;=F$23,IF($B140&lt;DATE(YEAR(F$23),MONTH(F$23)+F$12,1),F$11/F$12,0),0))+(IF($B140&gt;=F$23,IF($B140&lt;DATE(YEAR(F$23),MONTH(F$23)+F$9,1),F$8/F$9,0),0))</f>
        <v>0</v>
      </c>
      <c r="Z140" s="98" t="n">
        <f aca="false">(IF($B140&gt;=G$23,IF($B140&lt;DATE(YEAR(G$23),MONTH(G$23)+G$12,1),G$11/G$12,0),0))+(IF($B140&gt;=G$23,IF($B140&lt;DATE(YEAR(G$23),MONTH(G$23)+G$9,1),G$8/G$9,0),0))</f>
        <v>0</v>
      </c>
      <c r="AA140" s="98" t="n">
        <f aca="false">(IF($B140&gt;=H$23,IF($B140&lt;DATE(YEAR(H$23),MONTH(H$23)+H$12,1),H$11/H$12,0),0))+(IF($B140&gt;=H$23,IF($B140&lt;DATE(YEAR(H$23),MONTH(H$23)+H$9,1),H$8/H$9,0),0))</f>
        <v>0</v>
      </c>
      <c r="AB140" s="98" t="n">
        <f aca="false">(IF($B140&gt;=I$23,IF($B140&lt;DATE(YEAR(I$23),MONTH(I$23)+I$12,1),I$11/I$12,0),0))+(IF($B140&gt;=I$23,IF($B140&lt;DATE(YEAR(I$23),MONTH(I$23)+I$9,1),I$8/I$9,0),0))</f>
        <v>0</v>
      </c>
      <c r="AC140" s="99" t="n">
        <f aca="false">(IF($B140&gt;=J$23,IF($B140&lt;DATE(YEAR(J$23),MONTH(J$23)+J$12,1),J$11/J$12,0),0))+(IF($B140&gt;=J$23,IF($B140&lt;DATE(YEAR(J$23),MONTH(J$23)+J$9,1),J$8/J$9,0),0))</f>
        <v>0</v>
      </c>
      <c r="AE140" s="98" t="n">
        <f aca="false">(IF($B140&gt;=F$23,IF($B140&lt;DATE(YEAR(F$23),MONTH(F$23)+F$15,1),(F$14/F$15),0),0))+(IF($B140&gt;=F$23,IF($B140&lt;DATE(YEAR(F$23),MONTH(F$23)+F$18,1),(F$17/F$18),0),0))</f>
        <v>0</v>
      </c>
      <c r="AF140" s="98" t="n">
        <f aca="false">(IF($B140&gt;=G$23,IF($B140&lt;DATE(YEAR(G$23),MONTH(G$23)+G$15,1),(G$14/G$15),0),0))+(IF($B140&gt;=G$23,IF($B140&lt;DATE(YEAR(G$23),MONTH(G$23)+G$18,1),(G$17/G$18),0),0))</f>
        <v>47.2219752081853</v>
      </c>
      <c r="AG140" s="98" t="n">
        <f aca="false">(IF($B140&gt;=H$23,IF($B140&lt;DATE(YEAR(H$23),MONTH(H$23)+H$15,1),(H$14/H$15),0),0))+(IF($B140&gt;=H$23,IF($B140&lt;DATE(YEAR(H$23),MONTH(H$23)+H$18,1),(H$17/H$18),0),0))</f>
        <v>59.0274690102316</v>
      </c>
      <c r="AH140" s="98" t="n">
        <f aca="false">(IF($B140&gt;=I$23,IF($B140&lt;DATE(YEAR(I$23),MONTH(I$23)+I$15,1),(I$14/I$15),0),0))+(IF($B140&gt;=I$23,IF($B140&lt;DATE(YEAR(I$23),MONTH(I$23)+I$18,1),(I$17/I$18),0),0))</f>
        <v>118.054938020463</v>
      </c>
      <c r="AI140" s="99" t="n">
        <f aca="false">(IF($B140&gt;=J$23,IF($B140&lt;DATE(YEAR(J$23),MONTH(J$23)+J$15,1),(J$14/J$15),0),0))+(IF($B140&gt;=J$23,IF($B140&lt;DATE(YEAR(J$23),MONTH(J$23)+J$18,1),(J$17/J$18),0),0))</f>
        <v>206.59614153581</v>
      </c>
    </row>
    <row r="141" customFormat="false" ht="12.75" hidden="true" customHeight="false" outlineLevel="1" collapsed="false">
      <c r="B141" s="92" t="n">
        <f aca="false">EDATE(B140,1)</f>
        <v>40210</v>
      </c>
      <c r="C141" s="93" t="n">
        <f aca="false">1/(1+$C$5/2)^(2*($B141-$C$4)/365)</f>
        <v>0.496899346856179</v>
      </c>
      <c r="D141" s="93" t="n">
        <f aca="false">1/(1+$C$6/2)^(2*($B141-$C$4)/365)</f>
        <v>0.330183480853191</v>
      </c>
      <c r="E141" s="94" t="n">
        <f aca="false">+C141-D141</f>
        <v>0.166715866002988</v>
      </c>
      <c r="F141" s="94" t="e">
        <f aca="false">SUM(L141:P141,R141:V141)</f>
        <v>#NAME?</v>
      </c>
      <c r="G141" s="95" t="e">
        <f aca="false">+E141*SUM(F130:F141)/12</f>
        <v>#NAME?</v>
      </c>
      <c r="L141" s="96" t="e">
        <f aca="false">EURO(Y141,Y141,0,0,F$22,$B141+25-F$23,1,0)</f>
        <v>#NAME?</v>
      </c>
      <c r="M141" s="96" t="e">
        <f aca="false">EURO(Z141,Z141,0,0,G$22,$B141+25-G$23,1,0)</f>
        <v>#NAME?</v>
      </c>
      <c r="N141" s="96" t="e">
        <f aca="false">EURO(AA141,AA141,0,0,H$22,$B141+25-H$23,1,0)</f>
        <v>#NAME?</v>
      </c>
      <c r="O141" s="96" t="e">
        <f aca="false">EURO(AB141,AB141,0,0,I$22,$B141+25-I$23,1,0)</f>
        <v>#NAME?</v>
      </c>
      <c r="P141" s="96" t="e">
        <f aca="false">EURO(AC141,AC141,0,0,J$22,$B141+25-J$23,1,0)</f>
        <v>#NAME?</v>
      </c>
      <c r="Q141" s="96"/>
      <c r="R141" s="96" t="e">
        <f aca="false">EURO(AE141,AE141,0,0,F$22,$B141+25-F$23,1,0)</f>
        <v>#NAME?</v>
      </c>
      <c r="S141" s="96" t="e">
        <f aca="false">EURO(AF141,AF141,0,0,G$22,$B141+25-G$23,1,0)</f>
        <v>#NAME?</v>
      </c>
      <c r="T141" s="96" t="e">
        <f aca="false">EURO(AG141,AG141,0,0,H$22,$B141+25-H$23,1,0)</f>
        <v>#NAME?</v>
      </c>
      <c r="U141" s="96" t="e">
        <f aca="false">EURO(AH141,AH141,0,0,I$22,$B141+25-I$23,1,0)</f>
        <v>#NAME?</v>
      </c>
      <c r="V141" s="96" t="e">
        <f aca="false">EURO(AI141,AI141,0,0,J$22,$B141+25-J$23,1,0)</f>
        <v>#NAME?</v>
      </c>
      <c r="W141" s="96"/>
      <c r="X141" s="97"/>
      <c r="Y141" s="98" t="n">
        <f aca="false">(IF($B141&gt;=F$23,IF($B141&lt;DATE(YEAR(F$23),MONTH(F$23)+F$12,1),F$11/F$12,0),0))+(IF($B141&gt;=F$23,IF($B141&lt;DATE(YEAR(F$23),MONTH(F$23)+F$9,1),F$8/F$9,0),0))</f>
        <v>0</v>
      </c>
      <c r="Z141" s="98" t="n">
        <f aca="false">(IF($B141&gt;=G$23,IF($B141&lt;DATE(YEAR(G$23),MONTH(G$23)+G$12,1),G$11/G$12,0),0))+(IF($B141&gt;=G$23,IF($B141&lt;DATE(YEAR(G$23),MONTH(G$23)+G$9,1),G$8/G$9,0),0))</f>
        <v>0</v>
      </c>
      <c r="AA141" s="98" t="n">
        <f aca="false">(IF($B141&gt;=H$23,IF($B141&lt;DATE(YEAR(H$23),MONTH(H$23)+H$12,1),H$11/H$12,0),0))+(IF($B141&gt;=H$23,IF($B141&lt;DATE(YEAR(H$23),MONTH(H$23)+H$9,1),H$8/H$9,0),0))</f>
        <v>0</v>
      </c>
      <c r="AB141" s="98" t="n">
        <f aca="false">(IF($B141&gt;=I$23,IF($B141&lt;DATE(YEAR(I$23),MONTH(I$23)+I$12,1),I$11/I$12,0),0))+(IF($B141&gt;=I$23,IF($B141&lt;DATE(YEAR(I$23),MONTH(I$23)+I$9,1),I$8/I$9,0),0))</f>
        <v>0</v>
      </c>
      <c r="AC141" s="99" t="n">
        <f aca="false">(IF($B141&gt;=J$23,IF($B141&lt;DATE(YEAR(J$23),MONTH(J$23)+J$12,1),J$11/J$12,0),0))+(IF($B141&gt;=J$23,IF($B141&lt;DATE(YEAR(J$23),MONTH(J$23)+J$9,1),J$8/J$9,0),0))</f>
        <v>0</v>
      </c>
      <c r="AE141" s="98" t="n">
        <f aca="false">(IF($B141&gt;=F$23,IF($B141&lt;DATE(YEAR(F$23),MONTH(F$23)+F$15,1),(F$14/F$15),0),0))+(IF($B141&gt;=F$23,IF($B141&lt;DATE(YEAR(F$23),MONTH(F$23)+F$18,1),(F$17/F$18),0),0))</f>
        <v>0</v>
      </c>
      <c r="AF141" s="98" t="n">
        <f aca="false">(IF($B141&gt;=G$23,IF($B141&lt;DATE(YEAR(G$23),MONTH(G$23)+G$15,1),(G$14/G$15),0),0))+(IF($B141&gt;=G$23,IF($B141&lt;DATE(YEAR(G$23),MONTH(G$23)+G$18,1),(G$17/G$18),0),0))</f>
        <v>47.2219752081853</v>
      </c>
      <c r="AG141" s="98" t="n">
        <f aca="false">(IF($B141&gt;=H$23,IF($B141&lt;DATE(YEAR(H$23),MONTH(H$23)+H$15,1),(H$14/H$15),0),0))+(IF($B141&gt;=H$23,IF($B141&lt;DATE(YEAR(H$23),MONTH(H$23)+H$18,1),(H$17/H$18),0),0))</f>
        <v>59.0274690102316</v>
      </c>
      <c r="AH141" s="98" t="n">
        <f aca="false">(IF($B141&gt;=I$23,IF($B141&lt;DATE(YEAR(I$23),MONTH(I$23)+I$15,1),(I$14/I$15),0),0))+(IF($B141&gt;=I$23,IF($B141&lt;DATE(YEAR(I$23),MONTH(I$23)+I$18,1),(I$17/I$18),0),0))</f>
        <v>118.054938020463</v>
      </c>
      <c r="AI141" s="99" t="n">
        <f aca="false">(IF($B141&gt;=J$23,IF($B141&lt;DATE(YEAR(J$23),MONTH(J$23)+J$15,1),(J$14/J$15),0),0))+(IF($B141&gt;=J$23,IF($B141&lt;DATE(YEAR(J$23),MONTH(J$23)+J$18,1),(J$17/J$18),0),0))</f>
        <v>206.59614153581</v>
      </c>
    </row>
    <row r="142" customFormat="false" ht="12.75" hidden="true" customHeight="false" outlineLevel="1" collapsed="false">
      <c r="B142" s="92" t="n">
        <f aca="false">EDATE(B141,1)</f>
        <v>40238</v>
      </c>
      <c r="C142" s="93" t="n">
        <f aca="false">1/(1+$C$5/2)^(2*($B142-$C$4)/365)</f>
        <v>0.494078768858662</v>
      </c>
      <c r="D142" s="93" t="n">
        <f aca="false">1/(1+$C$6/2)^(2*($B142-$C$4)/365)</f>
        <v>0.327218789686487</v>
      </c>
      <c r="E142" s="94" t="n">
        <f aca="false">+C142-D142</f>
        <v>0.166859979172175</v>
      </c>
      <c r="F142" s="94" t="e">
        <f aca="false">SUM(L142:P142,R142:V142)</f>
        <v>#NAME?</v>
      </c>
      <c r="G142" s="95" t="e">
        <f aca="false">+E142*SUM(F131:F142)/12</f>
        <v>#NAME?</v>
      </c>
      <c r="L142" s="96" t="e">
        <f aca="false">EURO(Y142,Y142,0,0,F$22,$B142+25-F$23,1,0)</f>
        <v>#NAME?</v>
      </c>
      <c r="M142" s="96" t="e">
        <f aca="false">EURO(Z142,Z142,0,0,G$22,$B142+25-G$23,1,0)</f>
        <v>#NAME?</v>
      </c>
      <c r="N142" s="96" t="e">
        <f aca="false">EURO(AA142,AA142,0,0,H$22,$B142+25-H$23,1,0)</f>
        <v>#NAME?</v>
      </c>
      <c r="O142" s="96" t="e">
        <f aca="false">EURO(AB142,AB142,0,0,I$22,$B142+25-I$23,1,0)</f>
        <v>#NAME?</v>
      </c>
      <c r="P142" s="96" t="e">
        <f aca="false">EURO(AC142,AC142,0,0,J$22,$B142+25-J$23,1,0)</f>
        <v>#NAME?</v>
      </c>
      <c r="Q142" s="96"/>
      <c r="R142" s="96" t="e">
        <f aca="false">EURO(AE142,AE142,0,0,F$22,$B142+25-F$23,1,0)</f>
        <v>#NAME?</v>
      </c>
      <c r="S142" s="96" t="e">
        <f aca="false">EURO(AF142,AF142,0,0,G$22,$B142+25-G$23,1,0)</f>
        <v>#NAME?</v>
      </c>
      <c r="T142" s="96" t="e">
        <f aca="false">EURO(AG142,AG142,0,0,H$22,$B142+25-H$23,1,0)</f>
        <v>#NAME?</v>
      </c>
      <c r="U142" s="96" t="e">
        <f aca="false">EURO(AH142,AH142,0,0,I$22,$B142+25-I$23,1,0)</f>
        <v>#NAME?</v>
      </c>
      <c r="V142" s="96" t="e">
        <f aca="false">EURO(AI142,AI142,0,0,J$22,$B142+25-J$23,1,0)</f>
        <v>#NAME?</v>
      </c>
      <c r="W142" s="96"/>
      <c r="X142" s="97"/>
      <c r="Y142" s="98" t="n">
        <f aca="false">(IF($B142&gt;=F$23,IF($B142&lt;DATE(YEAR(F$23),MONTH(F$23)+F$12,1),F$11/F$12,0),0))+(IF($B142&gt;=F$23,IF($B142&lt;DATE(YEAR(F$23),MONTH(F$23)+F$9,1),F$8/F$9,0),0))</f>
        <v>0</v>
      </c>
      <c r="Z142" s="98" t="n">
        <f aca="false">(IF($B142&gt;=G$23,IF($B142&lt;DATE(YEAR(G$23),MONTH(G$23)+G$12,1),G$11/G$12,0),0))+(IF($B142&gt;=G$23,IF($B142&lt;DATE(YEAR(G$23),MONTH(G$23)+G$9,1),G$8/G$9,0),0))</f>
        <v>0</v>
      </c>
      <c r="AA142" s="98" t="n">
        <f aca="false">(IF($B142&gt;=H$23,IF($B142&lt;DATE(YEAR(H$23),MONTH(H$23)+H$12,1),H$11/H$12,0),0))+(IF($B142&gt;=H$23,IF($B142&lt;DATE(YEAR(H$23),MONTH(H$23)+H$9,1),H$8/H$9,0),0))</f>
        <v>0</v>
      </c>
      <c r="AB142" s="98" t="n">
        <f aca="false">(IF($B142&gt;=I$23,IF($B142&lt;DATE(YEAR(I$23),MONTH(I$23)+I$12,1),I$11/I$12,0),0))+(IF($B142&gt;=I$23,IF($B142&lt;DATE(YEAR(I$23),MONTH(I$23)+I$9,1),I$8/I$9,0),0))</f>
        <v>0</v>
      </c>
      <c r="AC142" s="99" t="n">
        <f aca="false">(IF($B142&gt;=J$23,IF($B142&lt;DATE(YEAR(J$23),MONTH(J$23)+J$12,1),J$11/J$12,0),0))+(IF($B142&gt;=J$23,IF($B142&lt;DATE(YEAR(J$23),MONTH(J$23)+J$9,1),J$8/J$9,0),0))</f>
        <v>0</v>
      </c>
      <c r="AE142" s="98" t="n">
        <f aca="false">(IF($B142&gt;=F$23,IF($B142&lt;DATE(YEAR(F$23),MONTH(F$23)+F$15,1),(F$14/F$15),0),0))+(IF($B142&gt;=F$23,IF($B142&lt;DATE(YEAR(F$23),MONTH(F$23)+F$18,1),(F$17/F$18),0),0))</f>
        <v>0</v>
      </c>
      <c r="AF142" s="98" t="n">
        <f aca="false">(IF($B142&gt;=G$23,IF($B142&lt;DATE(YEAR(G$23),MONTH(G$23)+G$15,1),(G$14/G$15),0),0))+(IF($B142&gt;=G$23,IF($B142&lt;DATE(YEAR(G$23),MONTH(G$23)+G$18,1),(G$17/G$18),0),0))</f>
        <v>47.2219752081853</v>
      </c>
      <c r="AG142" s="98" t="n">
        <f aca="false">(IF($B142&gt;=H$23,IF($B142&lt;DATE(YEAR(H$23),MONTH(H$23)+H$15,1),(H$14/H$15),0),0))+(IF($B142&gt;=H$23,IF($B142&lt;DATE(YEAR(H$23),MONTH(H$23)+H$18,1),(H$17/H$18),0),0))</f>
        <v>59.0274690102316</v>
      </c>
      <c r="AH142" s="98" t="n">
        <f aca="false">(IF($B142&gt;=I$23,IF($B142&lt;DATE(YEAR(I$23),MONTH(I$23)+I$15,1),(I$14/I$15),0),0))+(IF($B142&gt;=I$23,IF($B142&lt;DATE(YEAR(I$23),MONTH(I$23)+I$18,1),(I$17/I$18),0),0))</f>
        <v>118.054938020463</v>
      </c>
      <c r="AI142" s="99" t="n">
        <f aca="false">(IF($B142&gt;=J$23,IF($B142&lt;DATE(YEAR(J$23),MONTH(J$23)+J$15,1),(J$14/J$15),0),0))+(IF($B142&gt;=J$23,IF($B142&lt;DATE(YEAR(J$23),MONTH(J$23)+J$18,1),(J$17/J$18),0),0))</f>
        <v>206.59614153581</v>
      </c>
    </row>
    <row r="143" customFormat="false" ht="12.75" hidden="true" customHeight="false" outlineLevel="1" collapsed="false">
      <c r="B143" s="92" t="n">
        <f aca="false">EDATE(B142,1)</f>
        <v>40269</v>
      </c>
      <c r="C143" s="93" t="n">
        <f aca="false">1/(1+$C$5/2)^(2*($B143-$C$4)/365)</f>
        <v>0.490974657922902</v>
      </c>
      <c r="D143" s="93" t="n">
        <f aca="false">1/(1+$C$6/2)^(2*($B143-$C$4)/365)</f>
        <v>0.323967493748185</v>
      </c>
      <c r="E143" s="94" t="n">
        <f aca="false">+C143-D143</f>
        <v>0.167007164174717</v>
      </c>
      <c r="F143" s="94" t="e">
        <f aca="false">SUM(L143:P143,R143:V143)</f>
        <v>#NAME?</v>
      </c>
      <c r="G143" s="95" t="e">
        <f aca="false">+E143*SUM(F132:F143)/12</f>
        <v>#NAME?</v>
      </c>
      <c r="L143" s="96" t="e">
        <f aca="false">EURO(Y143,Y143,0,0,F$22,$B143+25-F$23,1,0)</f>
        <v>#NAME?</v>
      </c>
      <c r="M143" s="96" t="e">
        <f aca="false">EURO(Z143,Z143,0,0,G$22,$B143+25-G$23,1,0)</f>
        <v>#NAME?</v>
      </c>
      <c r="N143" s="96" t="e">
        <f aca="false">EURO(AA143,AA143,0,0,H$22,$B143+25-H$23,1,0)</f>
        <v>#NAME?</v>
      </c>
      <c r="O143" s="96" t="e">
        <f aca="false">EURO(AB143,AB143,0,0,I$22,$B143+25-I$23,1,0)</f>
        <v>#NAME?</v>
      </c>
      <c r="P143" s="96" t="e">
        <f aca="false">EURO(AC143,AC143,0,0,J$22,$B143+25-J$23,1,0)</f>
        <v>#NAME?</v>
      </c>
      <c r="Q143" s="96"/>
      <c r="R143" s="96" t="e">
        <f aca="false">EURO(AE143,AE143,0,0,F$22,$B143+25-F$23,1,0)</f>
        <v>#NAME?</v>
      </c>
      <c r="S143" s="96" t="e">
        <f aca="false">EURO(AF143,AF143,0,0,G$22,$B143+25-G$23,1,0)</f>
        <v>#NAME?</v>
      </c>
      <c r="T143" s="96" t="e">
        <f aca="false">EURO(AG143,AG143,0,0,H$22,$B143+25-H$23,1,0)</f>
        <v>#NAME?</v>
      </c>
      <c r="U143" s="96" t="e">
        <f aca="false">EURO(AH143,AH143,0,0,I$22,$B143+25-I$23,1,0)</f>
        <v>#NAME?</v>
      </c>
      <c r="V143" s="96" t="e">
        <f aca="false">EURO(AI143,AI143,0,0,J$22,$B143+25-J$23,1,0)</f>
        <v>#NAME?</v>
      </c>
      <c r="W143" s="96"/>
      <c r="X143" s="97"/>
      <c r="Y143" s="98" t="n">
        <f aca="false">(IF($B143&gt;=F$23,IF($B143&lt;DATE(YEAR(F$23),MONTH(F$23)+F$12,1),F$11/F$12,0),0))+(IF($B143&gt;=F$23,IF($B143&lt;DATE(YEAR(F$23),MONTH(F$23)+F$9,1),F$8/F$9,0),0))</f>
        <v>0</v>
      </c>
      <c r="Z143" s="98" t="n">
        <f aca="false">(IF($B143&gt;=G$23,IF($B143&lt;DATE(YEAR(G$23),MONTH(G$23)+G$12,1),G$11/G$12,0),0))+(IF($B143&gt;=G$23,IF($B143&lt;DATE(YEAR(G$23),MONTH(G$23)+G$9,1),G$8/G$9,0),0))</f>
        <v>0</v>
      </c>
      <c r="AA143" s="98" t="n">
        <f aca="false">(IF($B143&gt;=H$23,IF($B143&lt;DATE(YEAR(H$23),MONTH(H$23)+H$12,1),H$11/H$12,0),0))+(IF($B143&gt;=H$23,IF($B143&lt;DATE(YEAR(H$23),MONTH(H$23)+H$9,1),H$8/H$9,0),0))</f>
        <v>0</v>
      </c>
      <c r="AB143" s="98" t="n">
        <f aca="false">(IF($B143&gt;=I$23,IF($B143&lt;DATE(YEAR(I$23),MONTH(I$23)+I$12,1),I$11/I$12,0),0))+(IF($B143&gt;=I$23,IF($B143&lt;DATE(YEAR(I$23),MONTH(I$23)+I$9,1),I$8/I$9,0),0))</f>
        <v>0</v>
      </c>
      <c r="AC143" s="99" t="n">
        <f aca="false">(IF($B143&gt;=J$23,IF($B143&lt;DATE(YEAR(J$23),MONTH(J$23)+J$12,1),J$11/J$12,0),0))+(IF($B143&gt;=J$23,IF($B143&lt;DATE(YEAR(J$23),MONTH(J$23)+J$9,1),J$8/J$9,0),0))</f>
        <v>0</v>
      </c>
      <c r="AE143" s="98" t="n">
        <f aca="false">(IF($B143&gt;=F$23,IF($B143&lt;DATE(YEAR(F$23),MONTH(F$23)+F$15,1),(F$14/F$15),0),0))+(IF($B143&gt;=F$23,IF($B143&lt;DATE(YEAR(F$23),MONTH(F$23)+F$18,1),(F$17/F$18),0),0))</f>
        <v>0</v>
      </c>
      <c r="AF143" s="98" t="n">
        <f aca="false">(IF($B143&gt;=G$23,IF($B143&lt;DATE(YEAR(G$23),MONTH(G$23)+G$15,1),(G$14/G$15),0),0))+(IF($B143&gt;=G$23,IF($B143&lt;DATE(YEAR(G$23),MONTH(G$23)+G$18,1),(G$17/G$18),0),0))</f>
        <v>47.2219752081853</v>
      </c>
      <c r="AG143" s="98" t="n">
        <f aca="false">(IF($B143&gt;=H$23,IF($B143&lt;DATE(YEAR(H$23),MONTH(H$23)+H$15,1),(H$14/H$15),0),0))+(IF($B143&gt;=H$23,IF($B143&lt;DATE(YEAR(H$23),MONTH(H$23)+H$18,1),(H$17/H$18),0),0))</f>
        <v>59.0274690102316</v>
      </c>
      <c r="AH143" s="98" t="n">
        <f aca="false">(IF($B143&gt;=I$23,IF($B143&lt;DATE(YEAR(I$23),MONTH(I$23)+I$15,1),(I$14/I$15),0),0))+(IF($B143&gt;=I$23,IF($B143&lt;DATE(YEAR(I$23),MONTH(I$23)+I$18,1),(I$17/I$18),0),0))</f>
        <v>118.054938020463</v>
      </c>
      <c r="AI143" s="99" t="n">
        <f aca="false">(IF($B143&gt;=J$23,IF($B143&lt;DATE(YEAR(J$23),MONTH(J$23)+J$15,1),(J$14/J$15),0),0))+(IF($B143&gt;=J$23,IF($B143&lt;DATE(YEAR(J$23),MONTH(J$23)+J$18,1),(J$17/J$18),0),0))</f>
        <v>206.59614153581</v>
      </c>
    </row>
    <row r="144" customFormat="false" ht="12.75" hidden="true" customHeight="false" outlineLevel="1" collapsed="false">
      <c r="B144" s="92" t="n">
        <f aca="false">EDATE(B143,1)</f>
        <v>40299</v>
      </c>
      <c r="C144" s="93" t="n">
        <f aca="false">1/(1+$C$5/2)^(2*($B144-$C$4)/365)</f>
        <v>0.487989249318489</v>
      </c>
      <c r="D144" s="93" t="n">
        <f aca="false">1/(1+$C$6/2)^(2*($B144-$C$4)/365)</f>
        <v>0.320851840637439</v>
      </c>
      <c r="E144" s="94" t="n">
        <f aca="false">+C144-D144</f>
        <v>0.167137408681049</v>
      </c>
      <c r="F144" s="94" t="e">
        <f aca="false">SUM(L144:P144,R144:V144)</f>
        <v>#NAME?</v>
      </c>
      <c r="G144" s="95" t="e">
        <f aca="false">+E144*SUM(F133:F144)/12</f>
        <v>#NAME?</v>
      </c>
      <c r="L144" s="96" t="e">
        <f aca="false">EURO(Y144,Y144,0,0,F$22,$B144+25-F$23,1,0)</f>
        <v>#NAME?</v>
      </c>
      <c r="M144" s="96" t="e">
        <f aca="false">EURO(Z144,Z144,0,0,G$22,$B144+25-G$23,1,0)</f>
        <v>#NAME?</v>
      </c>
      <c r="N144" s="96" t="e">
        <f aca="false">EURO(AA144,AA144,0,0,H$22,$B144+25-H$23,1,0)</f>
        <v>#NAME?</v>
      </c>
      <c r="O144" s="96" t="e">
        <f aca="false">EURO(AB144,AB144,0,0,I$22,$B144+25-I$23,1,0)</f>
        <v>#NAME?</v>
      </c>
      <c r="P144" s="96" t="e">
        <f aca="false">EURO(AC144,AC144,0,0,J$22,$B144+25-J$23,1,0)</f>
        <v>#NAME?</v>
      </c>
      <c r="Q144" s="96"/>
      <c r="R144" s="96" t="e">
        <f aca="false">EURO(AE144,AE144,0,0,F$22,$B144+25-F$23,1,0)</f>
        <v>#NAME?</v>
      </c>
      <c r="S144" s="96" t="e">
        <f aca="false">EURO(AF144,AF144,0,0,G$22,$B144+25-G$23,1,0)</f>
        <v>#NAME?</v>
      </c>
      <c r="T144" s="96" t="e">
        <f aca="false">EURO(AG144,AG144,0,0,H$22,$B144+25-H$23,1,0)</f>
        <v>#NAME?</v>
      </c>
      <c r="U144" s="96" t="e">
        <f aca="false">EURO(AH144,AH144,0,0,I$22,$B144+25-I$23,1,0)</f>
        <v>#NAME?</v>
      </c>
      <c r="V144" s="96" t="e">
        <f aca="false">EURO(AI144,AI144,0,0,J$22,$B144+25-J$23,1,0)</f>
        <v>#NAME?</v>
      </c>
      <c r="W144" s="96"/>
      <c r="X144" s="97"/>
      <c r="Y144" s="98" t="n">
        <f aca="false">(IF($B144&gt;=F$23,IF($B144&lt;DATE(YEAR(F$23),MONTH(F$23)+F$12,1),F$11/F$12,0),0))+(IF($B144&gt;=F$23,IF($B144&lt;DATE(YEAR(F$23),MONTH(F$23)+F$9,1),F$8/F$9,0),0))</f>
        <v>0</v>
      </c>
      <c r="Z144" s="98" t="n">
        <f aca="false">(IF($B144&gt;=G$23,IF($B144&lt;DATE(YEAR(G$23),MONTH(G$23)+G$12,1),G$11/G$12,0),0))+(IF($B144&gt;=G$23,IF($B144&lt;DATE(YEAR(G$23),MONTH(G$23)+G$9,1),G$8/G$9,0),0))</f>
        <v>0</v>
      </c>
      <c r="AA144" s="98" t="n">
        <f aca="false">(IF($B144&gt;=H$23,IF($B144&lt;DATE(YEAR(H$23),MONTH(H$23)+H$12,1),H$11/H$12,0),0))+(IF($B144&gt;=H$23,IF($B144&lt;DATE(YEAR(H$23),MONTH(H$23)+H$9,1),H$8/H$9,0),0))</f>
        <v>0</v>
      </c>
      <c r="AB144" s="98" t="n">
        <f aca="false">(IF($B144&gt;=I$23,IF($B144&lt;DATE(YEAR(I$23),MONTH(I$23)+I$12,1),I$11/I$12,0),0))+(IF($B144&gt;=I$23,IF($B144&lt;DATE(YEAR(I$23),MONTH(I$23)+I$9,1),I$8/I$9,0),0))</f>
        <v>0</v>
      </c>
      <c r="AC144" s="99" t="n">
        <f aca="false">(IF($B144&gt;=J$23,IF($B144&lt;DATE(YEAR(J$23),MONTH(J$23)+J$12,1),J$11/J$12,0),0))+(IF($B144&gt;=J$23,IF($B144&lt;DATE(YEAR(J$23),MONTH(J$23)+J$9,1),J$8/J$9,0),0))</f>
        <v>0</v>
      </c>
      <c r="AE144" s="98" t="n">
        <f aca="false">(IF($B144&gt;=F$23,IF($B144&lt;DATE(YEAR(F$23),MONTH(F$23)+F$15,1),(F$14/F$15),0),0))+(IF($B144&gt;=F$23,IF($B144&lt;DATE(YEAR(F$23),MONTH(F$23)+F$18,1),(F$17/F$18),0),0))</f>
        <v>0</v>
      </c>
      <c r="AF144" s="98" t="n">
        <f aca="false">(IF($B144&gt;=G$23,IF($B144&lt;DATE(YEAR(G$23),MONTH(G$23)+G$15,1),(G$14/G$15),0),0))+(IF($B144&gt;=G$23,IF($B144&lt;DATE(YEAR(G$23),MONTH(G$23)+G$18,1),(G$17/G$18),0),0))</f>
        <v>47.2219752081853</v>
      </c>
      <c r="AG144" s="98" t="n">
        <f aca="false">(IF($B144&gt;=H$23,IF($B144&lt;DATE(YEAR(H$23),MONTH(H$23)+H$15,1),(H$14/H$15),0),0))+(IF($B144&gt;=H$23,IF($B144&lt;DATE(YEAR(H$23),MONTH(H$23)+H$18,1),(H$17/H$18),0),0))</f>
        <v>59.0274690102316</v>
      </c>
      <c r="AH144" s="98" t="n">
        <f aca="false">(IF($B144&gt;=I$23,IF($B144&lt;DATE(YEAR(I$23),MONTH(I$23)+I$15,1),(I$14/I$15),0),0))+(IF($B144&gt;=I$23,IF($B144&lt;DATE(YEAR(I$23),MONTH(I$23)+I$18,1),(I$17/I$18),0),0))</f>
        <v>118.054938020463</v>
      </c>
      <c r="AI144" s="99" t="n">
        <f aca="false">(IF($B144&gt;=J$23,IF($B144&lt;DATE(YEAR(J$23),MONTH(J$23)+J$15,1),(J$14/J$15),0),0))+(IF($B144&gt;=J$23,IF($B144&lt;DATE(YEAR(J$23),MONTH(J$23)+J$18,1),(J$17/J$18),0),0))</f>
        <v>206.59614153581</v>
      </c>
    </row>
    <row r="145" customFormat="false" ht="12.75" hidden="true" customHeight="false" outlineLevel="1" collapsed="false">
      <c r="B145" s="92" t="n">
        <f aca="false">EDATE(B144,1)</f>
        <v>40330</v>
      </c>
      <c r="C145" s="93" t="n">
        <f aca="false">1/(1+$C$5/2)^(2*($B145-$C$4)/365)</f>
        <v>0.484923396541933</v>
      </c>
      <c r="D145" s="93" t="n">
        <f aca="false">1/(1+$C$6/2)^(2*($B145-$C$4)/365)</f>
        <v>0.317663807678633</v>
      </c>
      <c r="E145" s="94" t="n">
        <f aca="false">+C145-D145</f>
        <v>0.1672595888633</v>
      </c>
      <c r="F145" s="94" t="e">
        <f aca="false">SUM(L145:P145,R145:V145)</f>
        <v>#NAME?</v>
      </c>
      <c r="G145" s="95" t="e">
        <f aca="false">+E145*SUM(F134:F145)/12</f>
        <v>#NAME?</v>
      </c>
      <c r="L145" s="96" t="e">
        <f aca="false">EURO(Y145,Y145,0,0,F$22,$B145+25-F$23,1,0)</f>
        <v>#NAME?</v>
      </c>
      <c r="M145" s="96" t="e">
        <f aca="false">EURO(Z145,Z145,0,0,G$22,$B145+25-G$23,1,0)</f>
        <v>#NAME?</v>
      </c>
      <c r="N145" s="96" t="e">
        <f aca="false">EURO(AA145,AA145,0,0,H$22,$B145+25-H$23,1,0)</f>
        <v>#NAME?</v>
      </c>
      <c r="O145" s="96" t="e">
        <f aca="false">EURO(AB145,AB145,0,0,I$22,$B145+25-I$23,1,0)</f>
        <v>#NAME?</v>
      </c>
      <c r="P145" s="96" t="e">
        <f aca="false">EURO(AC145,AC145,0,0,J$22,$B145+25-J$23,1,0)</f>
        <v>#NAME?</v>
      </c>
      <c r="Q145" s="96"/>
      <c r="R145" s="96" t="e">
        <f aca="false">EURO(AE145,AE145,0,0,F$22,$B145+25-F$23,1,0)</f>
        <v>#NAME?</v>
      </c>
      <c r="S145" s="96" t="e">
        <f aca="false">EURO(AF145,AF145,0,0,G$22,$B145+25-G$23,1,0)</f>
        <v>#NAME?</v>
      </c>
      <c r="T145" s="96" t="e">
        <f aca="false">EURO(AG145,AG145,0,0,H$22,$B145+25-H$23,1,0)</f>
        <v>#NAME?</v>
      </c>
      <c r="U145" s="96" t="e">
        <f aca="false">EURO(AH145,AH145,0,0,I$22,$B145+25-I$23,1,0)</f>
        <v>#NAME?</v>
      </c>
      <c r="V145" s="96" t="e">
        <f aca="false">EURO(AI145,AI145,0,0,J$22,$B145+25-J$23,1,0)</f>
        <v>#NAME?</v>
      </c>
      <c r="W145" s="96"/>
      <c r="X145" s="97"/>
      <c r="Y145" s="98" t="n">
        <f aca="false">(IF($B145&gt;=F$23,IF($B145&lt;DATE(YEAR(F$23),MONTH(F$23)+F$12,1),F$11/F$12,0),0))+(IF($B145&gt;=F$23,IF($B145&lt;DATE(YEAR(F$23),MONTH(F$23)+F$9,1),F$8/F$9,0),0))</f>
        <v>0</v>
      </c>
      <c r="Z145" s="98" t="n">
        <f aca="false">(IF($B145&gt;=G$23,IF($B145&lt;DATE(YEAR(G$23),MONTH(G$23)+G$12,1),G$11/G$12,0),0))+(IF($B145&gt;=G$23,IF($B145&lt;DATE(YEAR(G$23),MONTH(G$23)+G$9,1),G$8/G$9,0),0))</f>
        <v>0</v>
      </c>
      <c r="AA145" s="98" t="n">
        <f aca="false">(IF($B145&gt;=H$23,IF($B145&lt;DATE(YEAR(H$23),MONTH(H$23)+H$12,1),H$11/H$12,0),0))+(IF($B145&gt;=H$23,IF($B145&lt;DATE(YEAR(H$23),MONTH(H$23)+H$9,1),H$8/H$9,0),0))</f>
        <v>0</v>
      </c>
      <c r="AB145" s="98" t="n">
        <f aca="false">(IF($B145&gt;=I$23,IF($B145&lt;DATE(YEAR(I$23),MONTH(I$23)+I$12,1),I$11/I$12,0),0))+(IF($B145&gt;=I$23,IF($B145&lt;DATE(YEAR(I$23),MONTH(I$23)+I$9,1),I$8/I$9,0),0))</f>
        <v>0</v>
      </c>
      <c r="AC145" s="99" t="n">
        <f aca="false">(IF($B145&gt;=J$23,IF($B145&lt;DATE(YEAR(J$23),MONTH(J$23)+J$12,1),J$11/J$12,0),0))+(IF($B145&gt;=J$23,IF($B145&lt;DATE(YEAR(J$23),MONTH(J$23)+J$9,1),J$8/J$9,0),0))</f>
        <v>0</v>
      </c>
      <c r="AE145" s="98" t="n">
        <f aca="false">(IF($B145&gt;=F$23,IF($B145&lt;DATE(YEAR(F$23),MONTH(F$23)+F$15,1),(F$14/F$15),0),0))+(IF($B145&gt;=F$23,IF($B145&lt;DATE(YEAR(F$23),MONTH(F$23)+F$18,1),(F$17/F$18),0),0))</f>
        <v>0</v>
      </c>
      <c r="AF145" s="98" t="n">
        <f aca="false">(IF($B145&gt;=G$23,IF($B145&lt;DATE(YEAR(G$23),MONTH(G$23)+G$15,1),(G$14/G$15),0),0))+(IF($B145&gt;=G$23,IF($B145&lt;DATE(YEAR(G$23),MONTH(G$23)+G$18,1),(G$17/G$18),0),0))</f>
        <v>47.2219752081853</v>
      </c>
      <c r="AG145" s="98" t="n">
        <f aca="false">(IF($B145&gt;=H$23,IF($B145&lt;DATE(YEAR(H$23),MONTH(H$23)+H$15,1),(H$14/H$15),0),0))+(IF($B145&gt;=H$23,IF($B145&lt;DATE(YEAR(H$23),MONTH(H$23)+H$18,1),(H$17/H$18),0),0))</f>
        <v>59.0274690102316</v>
      </c>
      <c r="AH145" s="98" t="n">
        <f aca="false">(IF($B145&gt;=I$23,IF($B145&lt;DATE(YEAR(I$23),MONTH(I$23)+I$15,1),(I$14/I$15),0),0))+(IF($B145&gt;=I$23,IF($B145&lt;DATE(YEAR(I$23),MONTH(I$23)+I$18,1),(I$17/I$18),0),0))</f>
        <v>118.054938020463</v>
      </c>
      <c r="AI145" s="99" t="n">
        <f aca="false">(IF($B145&gt;=J$23,IF($B145&lt;DATE(YEAR(J$23),MONTH(J$23)+J$15,1),(J$14/J$15),0),0))+(IF($B145&gt;=J$23,IF($B145&lt;DATE(YEAR(J$23),MONTH(J$23)+J$18,1),(J$17/J$18),0),0))</f>
        <v>206.59614153581</v>
      </c>
    </row>
    <row r="146" customFormat="false" ht="12.75" hidden="true" customHeight="false" outlineLevel="1" collapsed="false">
      <c r="B146" s="92" t="n">
        <f aca="false">EDATE(B145,1)</f>
        <v>40360</v>
      </c>
      <c r="C146" s="93" t="n">
        <f aca="false">1/(1+$C$5/2)^(2*($B146-$C$4)/365)</f>
        <v>0.481974783090798</v>
      </c>
      <c r="D146" s="93" t="n">
        <f aca="false">1/(1+$C$6/2)^(2*($B146-$C$4)/365)</f>
        <v>0.314608778239986</v>
      </c>
      <c r="E146" s="94" t="n">
        <f aca="false">+C146-D146</f>
        <v>0.167366004850812</v>
      </c>
      <c r="F146" s="94" t="e">
        <f aca="false">SUM(L146:P146,R146:V146)</f>
        <v>#NAME?</v>
      </c>
      <c r="G146" s="95" t="e">
        <f aca="false">+E146*SUM(F135:F146)/12</f>
        <v>#NAME?</v>
      </c>
      <c r="L146" s="96" t="e">
        <f aca="false">EURO(Y146,Y146,0,0,F$22,$B146+25-F$23,1,0)</f>
        <v>#NAME?</v>
      </c>
      <c r="M146" s="96" t="e">
        <f aca="false">EURO(Z146,Z146,0,0,G$22,$B146+25-G$23,1,0)</f>
        <v>#NAME?</v>
      </c>
      <c r="N146" s="96" t="e">
        <f aca="false">EURO(AA146,AA146,0,0,H$22,$B146+25-H$23,1,0)</f>
        <v>#NAME?</v>
      </c>
      <c r="O146" s="96" t="e">
        <f aca="false">EURO(AB146,AB146,0,0,I$22,$B146+25-I$23,1,0)</f>
        <v>#NAME?</v>
      </c>
      <c r="P146" s="96" t="e">
        <f aca="false">EURO(AC146,AC146,0,0,J$22,$B146+25-J$23,1,0)</f>
        <v>#NAME?</v>
      </c>
      <c r="Q146" s="96"/>
      <c r="R146" s="96" t="e">
        <f aca="false">EURO(AE146,AE146,0,0,F$22,$B146+25-F$23,1,0)</f>
        <v>#NAME?</v>
      </c>
      <c r="S146" s="96" t="e">
        <f aca="false">EURO(AF146,AF146,0,0,G$22,$B146+25-G$23,1,0)</f>
        <v>#NAME?</v>
      </c>
      <c r="T146" s="96" t="e">
        <f aca="false">EURO(AG146,AG146,0,0,H$22,$B146+25-H$23,1,0)</f>
        <v>#NAME?</v>
      </c>
      <c r="U146" s="96" t="e">
        <f aca="false">EURO(AH146,AH146,0,0,I$22,$B146+25-I$23,1,0)</f>
        <v>#NAME?</v>
      </c>
      <c r="V146" s="96" t="e">
        <f aca="false">EURO(AI146,AI146,0,0,J$22,$B146+25-J$23,1,0)</f>
        <v>#NAME?</v>
      </c>
      <c r="W146" s="96"/>
      <c r="X146" s="97"/>
      <c r="Y146" s="98" t="n">
        <f aca="false">(IF($B146&gt;=F$23,IF($B146&lt;DATE(YEAR(F$23),MONTH(F$23)+F$12,1),F$11/F$12,0),0))+(IF($B146&gt;=F$23,IF($B146&lt;DATE(YEAR(F$23),MONTH(F$23)+F$9,1),F$8/F$9,0),0))</f>
        <v>0</v>
      </c>
      <c r="Z146" s="98" t="n">
        <f aca="false">(IF($B146&gt;=G$23,IF($B146&lt;DATE(YEAR(G$23),MONTH(G$23)+G$12,1),G$11/G$12,0),0))+(IF($B146&gt;=G$23,IF($B146&lt;DATE(YEAR(G$23),MONTH(G$23)+G$9,1),G$8/G$9,0),0))</f>
        <v>0</v>
      </c>
      <c r="AA146" s="98" t="n">
        <f aca="false">(IF($B146&gt;=H$23,IF($B146&lt;DATE(YEAR(H$23),MONTH(H$23)+H$12,1),H$11/H$12,0),0))+(IF($B146&gt;=H$23,IF($B146&lt;DATE(YEAR(H$23),MONTH(H$23)+H$9,1),H$8/H$9,0),0))</f>
        <v>0</v>
      </c>
      <c r="AB146" s="98" t="n">
        <f aca="false">(IF($B146&gt;=I$23,IF($B146&lt;DATE(YEAR(I$23),MONTH(I$23)+I$12,1),I$11/I$12,0),0))+(IF($B146&gt;=I$23,IF($B146&lt;DATE(YEAR(I$23),MONTH(I$23)+I$9,1),I$8/I$9,0),0))</f>
        <v>0</v>
      </c>
      <c r="AC146" s="99" t="n">
        <f aca="false">(IF($B146&gt;=J$23,IF($B146&lt;DATE(YEAR(J$23),MONTH(J$23)+J$12,1),J$11/J$12,0),0))+(IF($B146&gt;=J$23,IF($B146&lt;DATE(YEAR(J$23),MONTH(J$23)+J$9,1),J$8/J$9,0),0))</f>
        <v>0</v>
      </c>
      <c r="AE146" s="98" t="n">
        <f aca="false">(IF($B146&gt;=F$23,IF($B146&lt;DATE(YEAR(F$23),MONTH(F$23)+F$15,1),(F$14/F$15),0),0))+(IF($B146&gt;=F$23,IF($B146&lt;DATE(YEAR(F$23),MONTH(F$23)+F$18,1),(F$17/F$18),0),0))</f>
        <v>0</v>
      </c>
      <c r="AF146" s="98" t="n">
        <f aca="false">(IF($B146&gt;=G$23,IF($B146&lt;DATE(YEAR(G$23),MONTH(G$23)+G$15,1),(G$14/G$15),0),0))+(IF($B146&gt;=G$23,IF($B146&lt;DATE(YEAR(G$23),MONTH(G$23)+G$18,1),(G$17/G$18),0),0))</f>
        <v>0</v>
      </c>
      <c r="AG146" s="98" t="n">
        <f aca="false">(IF($B146&gt;=H$23,IF($B146&lt;DATE(YEAR(H$23),MONTH(H$23)+H$15,1),(H$14/H$15),0),0))+(IF($B146&gt;=H$23,IF($B146&lt;DATE(YEAR(H$23),MONTH(H$23)+H$18,1),(H$17/H$18),0),0))</f>
        <v>59.0274690102316</v>
      </c>
      <c r="AH146" s="98" t="n">
        <f aca="false">(IF($B146&gt;=I$23,IF($B146&lt;DATE(YEAR(I$23),MONTH(I$23)+I$15,1),(I$14/I$15),0),0))+(IF($B146&gt;=I$23,IF($B146&lt;DATE(YEAR(I$23),MONTH(I$23)+I$18,1),(I$17/I$18),0),0))</f>
        <v>118.054938020463</v>
      </c>
      <c r="AI146" s="99" t="n">
        <f aca="false">(IF($B146&gt;=J$23,IF($B146&lt;DATE(YEAR(J$23),MONTH(J$23)+J$15,1),(J$14/J$15),0),0))+(IF($B146&gt;=J$23,IF($B146&lt;DATE(YEAR(J$23),MONTH(J$23)+J$18,1),(J$17/J$18),0),0))</f>
        <v>206.59614153581</v>
      </c>
    </row>
    <row r="147" customFormat="false" ht="12.75" hidden="true" customHeight="false" outlineLevel="1" collapsed="false">
      <c r="B147" s="92" t="n">
        <f aca="false">EDATE(B146,1)</f>
        <v>40391</v>
      </c>
      <c r="C147" s="93" t="n">
        <f aca="false">1/(1+$C$5/2)^(2*($B147-$C$4)/365)</f>
        <v>0.478946716941733</v>
      </c>
      <c r="D147" s="93" t="n">
        <f aca="false">1/(1+$C$6/2)^(2*($B147-$C$4)/365)</f>
        <v>0.311482777303959</v>
      </c>
      <c r="E147" s="94" t="n">
        <f aca="false">+C147-D147</f>
        <v>0.167463939637774</v>
      </c>
      <c r="F147" s="94" t="e">
        <f aca="false">SUM(L147:P147,R147:V147)</f>
        <v>#NAME?</v>
      </c>
      <c r="G147" s="95" t="e">
        <f aca="false">+E147*SUM(F136:F147)/12</f>
        <v>#NAME?</v>
      </c>
      <c r="L147" s="96" t="e">
        <f aca="false">EURO(Y147,Y147,0,0,F$22,$B147+25-F$23,1,0)</f>
        <v>#NAME?</v>
      </c>
      <c r="M147" s="96" t="e">
        <f aca="false">EURO(Z147,Z147,0,0,G$22,$B147+25-G$23,1,0)</f>
        <v>#NAME?</v>
      </c>
      <c r="N147" s="96" t="e">
        <f aca="false">EURO(AA147,AA147,0,0,H$22,$B147+25-H$23,1,0)</f>
        <v>#NAME?</v>
      </c>
      <c r="O147" s="96" t="e">
        <f aca="false">EURO(AB147,AB147,0,0,I$22,$B147+25-I$23,1,0)</f>
        <v>#NAME?</v>
      </c>
      <c r="P147" s="96" t="e">
        <f aca="false">EURO(AC147,AC147,0,0,J$22,$B147+25-J$23,1,0)</f>
        <v>#NAME?</v>
      </c>
      <c r="Q147" s="96"/>
      <c r="R147" s="96" t="e">
        <f aca="false">EURO(AE147,AE147,0,0,F$22,$B147+25-F$23,1,0)</f>
        <v>#NAME?</v>
      </c>
      <c r="S147" s="96" t="e">
        <f aca="false">EURO(AF147,AF147,0,0,G$22,$B147+25-G$23,1,0)</f>
        <v>#NAME?</v>
      </c>
      <c r="T147" s="96" t="e">
        <f aca="false">EURO(AG147,AG147,0,0,H$22,$B147+25-H$23,1,0)</f>
        <v>#NAME?</v>
      </c>
      <c r="U147" s="96" t="e">
        <f aca="false">EURO(AH147,AH147,0,0,I$22,$B147+25-I$23,1,0)</f>
        <v>#NAME?</v>
      </c>
      <c r="V147" s="96" t="e">
        <f aca="false">EURO(AI147,AI147,0,0,J$22,$B147+25-J$23,1,0)</f>
        <v>#NAME?</v>
      </c>
      <c r="W147" s="96"/>
      <c r="X147" s="97"/>
      <c r="Y147" s="98" t="n">
        <f aca="false">(IF($B147&gt;=F$23,IF($B147&lt;DATE(YEAR(F$23),MONTH(F$23)+F$12,1),F$11/F$12,0),0))+(IF($B147&gt;=F$23,IF($B147&lt;DATE(YEAR(F$23),MONTH(F$23)+F$9,1),F$8/F$9,0),0))</f>
        <v>0</v>
      </c>
      <c r="Z147" s="98" t="n">
        <f aca="false">(IF($B147&gt;=G$23,IF($B147&lt;DATE(YEAR(G$23),MONTH(G$23)+G$12,1),G$11/G$12,0),0))+(IF($B147&gt;=G$23,IF($B147&lt;DATE(YEAR(G$23),MONTH(G$23)+G$9,1),G$8/G$9,0),0))</f>
        <v>0</v>
      </c>
      <c r="AA147" s="98" t="n">
        <f aca="false">(IF($B147&gt;=H$23,IF($B147&lt;DATE(YEAR(H$23),MONTH(H$23)+H$12,1),H$11/H$12,0),0))+(IF($B147&gt;=H$23,IF($B147&lt;DATE(YEAR(H$23),MONTH(H$23)+H$9,1),H$8/H$9,0),0))</f>
        <v>0</v>
      </c>
      <c r="AB147" s="98" t="n">
        <f aca="false">(IF($B147&gt;=I$23,IF($B147&lt;DATE(YEAR(I$23),MONTH(I$23)+I$12,1),I$11/I$12,0),0))+(IF($B147&gt;=I$23,IF($B147&lt;DATE(YEAR(I$23),MONTH(I$23)+I$9,1),I$8/I$9,0),0))</f>
        <v>0</v>
      </c>
      <c r="AC147" s="99" t="n">
        <f aca="false">(IF($B147&gt;=J$23,IF($B147&lt;DATE(YEAR(J$23),MONTH(J$23)+J$12,1),J$11/J$12,0),0))+(IF($B147&gt;=J$23,IF($B147&lt;DATE(YEAR(J$23),MONTH(J$23)+J$9,1),J$8/J$9,0),0))</f>
        <v>0</v>
      </c>
      <c r="AE147" s="98" t="n">
        <f aca="false">(IF($B147&gt;=F$23,IF($B147&lt;DATE(YEAR(F$23),MONTH(F$23)+F$15,1),(F$14/F$15),0),0))+(IF($B147&gt;=F$23,IF($B147&lt;DATE(YEAR(F$23),MONTH(F$23)+F$18,1),(F$17/F$18),0),0))</f>
        <v>0</v>
      </c>
      <c r="AF147" s="98" t="n">
        <f aca="false">(IF($B147&gt;=G$23,IF($B147&lt;DATE(YEAR(G$23),MONTH(G$23)+G$15,1),(G$14/G$15),0),0))+(IF($B147&gt;=G$23,IF($B147&lt;DATE(YEAR(G$23),MONTH(G$23)+G$18,1),(G$17/G$18),0),0))</f>
        <v>0</v>
      </c>
      <c r="AG147" s="98" t="n">
        <f aca="false">(IF($B147&gt;=H$23,IF($B147&lt;DATE(YEAR(H$23),MONTH(H$23)+H$15,1),(H$14/H$15),0),0))+(IF($B147&gt;=H$23,IF($B147&lt;DATE(YEAR(H$23),MONTH(H$23)+H$18,1),(H$17/H$18),0),0))</f>
        <v>59.0274690102316</v>
      </c>
      <c r="AH147" s="98" t="n">
        <f aca="false">(IF($B147&gt;=I$23,IF($B147&lt;DATE(YEAR(I$23),MONTH(I$23)+I$15,1),(I$14/I$15),0),0))+(IF($B147&gt;=I$23,IF($B147&lt;DATE(YEAR(I$23),MONTH(I$23)+I$18,1),(I$17/I$18),0),0))</f>
        <v>118.054938020463</v>
      </c>
      <c r="AI147" s="99" t="n">
        <f aca="false">(IF($B147&gt;=J$23,IF($B147&lt;DATE(YEAR(J$23),MONTH(J$23)+J$15,1),(J$14/J$15),0),0))+(IF($B147&gt;=J$23,IF($B147&lt;DATE(YEAR(J$23),MONTH(J$23)+J$18,1),(J$17/J$18),0),0))</f>
        <v>206.59614153581</v>
      </c>
    </row>
    <row r="148" customFormat="false" ht="12.75" hidden="true" customHeight="false" outlineLevel="1" collapsed="false">
      <c r="B148" s="92" t="n">
        <f aca="false">EDATE(B147,1)</f>
        <v>40422</v>
      </c>
      <c r="C148" s="93" t="n">
        <f aca="false">1/(1+$C$5/2)^(2*($B148-$C$4)/365)</f>
        <v>0.475937674992533</v>
      </c>
      <c r="D148" s="93" t="n">
        <f aca="false">1/(1+$C$6/2)^(2*($B148-$C$4)/365)</f>
        <v>0.308387836791314</v>
      </c>
      <c r="E148" s="94" t="n">
        <f aca="false">+C148-D148</f>
        <v>0.167549838201219</v>
      </c>
      <c r="F148" s="94" t="e">
        <f aca="false">SUM(L148:P148,R148:V148)</f>
        <v>#NAME?</v>
      </c>
      <c r="G148" s="95" t="e">
        <f aca="false">+E148*SUM(F137:F148)/12</f>
        <v>#NAME?</v>
      </c>
      <c r="L148" s="96" t="e">
        <f aca="false">EURO(Y148,Y148,0,0,F$22,$B148+25-F$23,1,0)</f>
        <v>#NAME?</v>
      </c>
      <c r="M148" s="96" t="e">
        <f aca="false">EURO(Z148,Z148,0,0,G$22,$B148+25-G$23,1,0)</f>
        <v>#NAME?</v>
      </c>
      <c r="N148" s="96" t="e">
        <f aca="false">EURO(AA148,AA148,0,0,H$22,$B148+25-H$23,1,0)</f>
        <v>#NAME?</v>
      </c>
      <c r="O148" s="96" t="e">
        <f aca="false">EURO(AB148,AB148,0,0,I$22,$B148+25-I$23,1,0)</f>
        <v>#NAME?</v>
      </c>
      <c r="P148" s="96" t="e">
        <f aca="false">EURO(AC148,AC148,0,0,J$22,$B148+25-J$23,1,0)</f>
        <v>#NAME?</v>
      </c>
      <c r="Q148" s="96"/>
      <c r="R148" s="96" t="e">
        <f aca="false">EURO(AE148,AE148,0,0,F$22,$B148+25-F$23,1,0)</f>
        <v>#NAME?</v>
      </c>
      <c r="S148" s="96" t="e">
        <f aca="false">EURO(AF148,AF148,0,0,G$22,$B148+25-G$23,1,0)</f>
        <v>#NAME?</v>
      </c>
      <c r="T148" s="96" t="e">
        <f aca="false">EURO(AG148,AG148,0,0,H$22,$B148+25-H$23,1,0)</f>
        <v>#NAME?</v>
      </c>
      <c r="U148" s="96" t="e">
        <f aca="false">EURO(AH148,AH148,0,0,I$22,$B148+25-I$23,1,0)</f>
        <v>#NAME?</v>
      </c>
      <c r="V148" s="96" t="e">
        <f aca="false">EURO(AI148,AI148,0,0,J$22,$B148+25-J$23,1,0)</f>
        <v>#NAME?</v>
      </c>
      <c r="W148" s="96"/>
      <c r="X148" s="97"/>
      <c r="Y148" s="98" t="n">
        <f aca="false">(IF($B148&gt;=F$23,IF($B148&lt;DATE(YEAR(F$23),MONTH(F$23)+F$12,1),F$11/F$12,0),0))+(IF($B148&gt;=F$23,IF($B148&lt;DATE(YEAR(F$23),MONTH(F$23)+F$9,1),F$8/F$9,0),0))</f>
        <v>0</v>
      </c>
      <c r="Z148" s="98" t="n">
        <f aca="false">(IF($B148&gt;=G$23,IF($B148&lt;DATE(YEAR(G$23),MONTH(G$23)+G$12,1),G$11/G$12,0),0))+(IF($B148&gt;=G$23,IF($B148&lt;DATE(YEAR(G$23),MONTH(G$23)+G$9,1),G$8/G$9,0),0))</f>
        <v>0</v>
      </c>
      <c r="AA148" s="98" t="n">
        <f aca="false">(IF($B148&gt;=H$23,IF($B148&lt;DATE(YEAR(H$23),MONTH(H$23)+H$12,1),H$11/H$12,0),0))+(IF($B148&gt;=H$23,IF($B148&lt;DATE(YEAR(H$23),MONTH(H$23)+H$9,1),H$8/H$9,0),0))</f>
        <v>0</v>
      </c>
      <c r="AB148" s="98" t="n">
        <f aca="false">(IF($B148&gt;=I$23,IF($B148&lt;DATE(YEAR(I$23),MONTH(I$23)+I$12,1),I$11/I$12,0),0))+(IF($B148&gt;=I$23,IF($B148&lt;DATE(YEAR(I$23),MONTH(I$23)+I$9,1),I$8/I$9,0),0))</f>
        <v>0</v>
      </c>
      <c r="AC148" s="99" t="n">
        <f aca="false">(IF($B148&gt;=J$23,IF($B148&lt;DATE(YEAR(J$23),MONTH(J$23)+J$12,1),J$11/J$12,0),0))+(IF($B148&gt;=J$23,IF($B148&lt;DATE(YEAR(J$23),MONTH(J$23)+J$9,1),J$8/J$9,0),0))</f>
        <v>0</v>
      </c>
      <c r="AE148" s="98" t="n">
        <f aca="false">(IF($B148&gt;=F$23,IF($B148&lt;DATE(YEAR(F$23),MONTH(F$23)+F$15,1),(F$14/F$15),0),0))+(IF($B148&gt;=F$23,IF($B148&lt;DATE(YEAR(F$23),MONTH(F$23)+F$18,1),(F$17/F$18),0),0))</f>
        <v>0</v>
      </c>
      <c r="AF148" s="98" t="n">
        <f aca="false">(IF($B148&gt;=G$23,IF($B148&lt;DATE(YEAR(G$23),MONTH(G$23)+G$15,1),(G$14/G$15),0),0))+(IF($B148&gt;=G$23,IF($B148&lt;DATE(YEAR(G$23),MONTH(G$23)+G$18,1),(G$17/G$18),0),0))</f>
        <v>0</v>
      </c>
      <c r="AG148" s="98" t="n">
        <f aca="false">(IF($B148&gt;=H$23,IF($B148&lt;DATE(YEAR(H$23),MONTH(H$23)+H$15,1),(H$14/H$15),0),0))+(IF($B148&gt;=H$23,IF($B148&lt;DATE(YEAR(H$23),MONTH(H$23)+H$18,1),(H$17/H$18),0),0))</f>
        <v>59.0274690102316</v>
      </c>
      <c r="AH148" s="98" t="n">
        <f aca="false">(IF($B148&gt;=I$23,IF($B148&lt;DATE(YEAR(I$23),MONTH(I$23)+I$15,1),(I$14/I$15),0),0))+(IF($B148&gt;=I$23,IF($B148&lt;DATE(YEAR(I$23),MONTH(I$23)+I$18,1),(I$17/I$18),0),0))</f>
        <v>118.054938020463</v>
      </c>
      <c r="AI148" s="99" t="n">
        <f aca="false">(IF($B148&gt;=J$23,IF($B148&lt;DATE(YEAR(J$23),MONTH(J$23)+J$15,1),(J$14/J$15),0),0))+(IF($B148&gt;=J$23,IF($B148&lt;DATE(YEAR(J$23),MONTH(J$23)+J$18,1),(J$17/J$18),0),0))</f>
        <v>206.59614153581</v>
      </c>
    </row>
    <row r="149" customFormat="false" ht="12.75" hidden="true" customHeight="false" outlineLevel="1" collapsed="false">
      <c r="B149" s="92" t="n">
        <f aca="false">EDATE(B148,1)</f>
        <v>40452</v>
      </c>
      <c r="C149" s="93" t="n">
        <f aca="false">1/(1+$C$5/2)^(2*($B149-$C$4)/365)</f>
        <v>0.473043699902049</v>
      </c>
      <c r="D149" s="93" t="n">
        <f aca="false">1/(1+$C$6/2)^(2*($B149-$C$4)/365)</f>
        <v>0.30542201601745</v>
      </c>
      <c r="E149" s="94" t="n">
        <f aca="false">+C149-D149</f>
        <v>0.1676216838846</v>
      </c>
      <c r="F149" s="94" t="e">
        <f aca="false">SUM(L149:P149,R149:V149)</f>
        <v>#NAME?</v>
      </c>
      <c r="G149" s="95" t="e">
        <f aca="false">+E149*SUM(F138:F149)/12</f>
        <v>#NAME?</v>
      </c>
      <c r="L149" s="96" t="e">
        <f aca="false">EURO(Y149,Y149,0,0,F$22,$B149+25-F$23,1,0)</f>
        <v>#NAME?</v>
      </c>
      <c r="M149" s="96" t="e">
        <f aca="false">EURO(Z149,Z149,0,0,G$22,$B149+25-G$23,1,0)</f>
        <v>#NAME?</v>
      </c>
      <c r="N149" s="96" t="e">
        <f aca="false">EURO(AA149,AA149,0,0,H$22,$B149+25-H$23,1,0)</f>
        <v>#NAME?</v>
      </c>
      <c r="O149" s="96" t="e">
        <f aca="false">EURO(AB149,AB149,0,0,I$22,$B149+25-I$23,1,0)</f>
        <v>#NAME?</v>
      </c>
      <c r="P149" s="96" t="e">
        <f aca="false">EURO(AC149,AC149,0,0,J$22,$B149+25-J$23,1,0)</f>
        <v>#NAME?</v>
      </c>
      <c r="Q149" s="96"/>
      <c r="R149" s="96" t="e">
        <f aca="false">EURO(AE149,AE149,0,0,F$22,$B149+25-F$23,1,0)</f>
        <v>#NAME?</v>
      </c>
      <c r="S149" s="96" t="e">
        <f aca="false">EURO(AF149,AF149,0,0,G$22,$B149+25-G$23,1,0)</f>
        <v>#NAME?</v>
      </c>
      <c r="T149" s="96" t="e">
        <f aca="false">EURO(AG149,AG149,0,0,H$22,$B149+25-H$23,1,0)</f>
        <v>#NAME?</v>
      </c>
      <c r="U149" s="96" t="e">
        <f aca="false">EURO(AH149,AH149,0,0,I$22,$B149+25-I$23,1,0)</f>
        <v>#NAME?</v>
      </c>
      <c r="V149" s="96" t="e">
        <f aca="false">EURO(AI149,AI149,0,0,J$22,$B149+25-J$23,1,0)</f>
        <v>#NAME?</v>
      </c>
      <c r="W149" s="96"/>
      <c r="X149" s="97"/>
      <c r="Y149" s="98" t="n">
        <f aca="false">(IF($B149&gt;=F$23,IF($B149&lt;DATE(YEAR(F$23),MONTH(F$23)+F$12,1),F$11/F$12,0),0))+(IF($B149&gt;=F$23,IF($B149&lt;DATE(YEAR(F$23),MONTH(F$23)+F$9,1),F$8/F$9,0),0))</f>
        <v>0</v>
      </c>
      <c r="Z149" s="98" t="n">
        <f aca="false">(IF($B149&gt;=G$23,IF($B149&lt;DATE(YEAR(G$23),MONTH(G$23)+G$12,1),G$11/G$12,0),0))+(IF($B149&gt;=G$23,IF($B149&lt;DATE(YEAR(G$23),MONTH(G$23)+G$9,1),G$8/G$9,0),0))</f>
        <v>0</v>
      </c>
      <c r="AA149" s="98" t="n">
        <f aca="false">(IF($B149&gt;=H$23,IF($B149&lt;DATE(YEAR(H$23),MONTH(H$23)+H$12,1),H$11/H$12,0),0))+(IF($B149&gt;=H$23,IF($B149&lt;DATE(YEAR(H$23),MONTH(H$23)+H$9,1),H$8/H$9,0),0))</f>
        <v>0</v>
      </c>
      <c r="AB149" s="98" t="n">
        <f aca="false">(IF($B149&gt;=I$23,IF($B149&lt;DATE(YEAR(I$23),MONTH(I$23)+I$12,1),I$11/I$12,0),0))+(IF($B149&gt;=I$23,IF($B149&lt;DATE(YEAR(I$23),MONTH(I$23)+I$9,1),I$8/I$9,0),0))</f>
        <v>0</v>
      </c>
      <c r="AC149" s="99" t="n">
        <f aca="false">(IF($B149&gt;=J$23,IF($B149&lt;DATE(YEAR(J$23),MONTH(J$23)+J$12,1),J$11/J$12,0),0))+(IF($B149&gt;=J$23,IF($B149&lt;DATE(YEAR(J$23),MONTH(J$23)+J$9,1),J$8/J$9,0),0))</f>
        <v>0</v>
      </c>
      <c r="AE149" s="98" t="n">
        <f aca="false">(IF($B149&gt;=F$23,IF($B149&lt;DATE(YEAR(F$23),MONTH(F$23)+F$15,1),(F$14/F$15),0),0))+(IF($B149&gt;=F$23,IF($B149&lt;DATE(YEAR(F$23),MONTH(F$23)+F$18,1),(F$17/F$18),0),0))</f>
        <v>0</v>
      </c>
      <c r="AF149" s="98" t="n">
        <f aca="false">(IF($B149&gt;=G$23,IF($B149&lt;DATE(YEAR(G$23),MONTH(G$23)+G$15,1),(G$14/G$15),0),0))+(IF($B149&gt;=G$23,IF($B149&lt;DATE(YEAR(G$23),MONTH(G$23)+G$18,1),(G$17/G$18),0),0))</f>
        <v>0</v>
      </c>
      <c r="AG149" s="98" t="n">
        <f aca="false">(IF($B149&gt;=H$23,IF($B149&lt;DATE(YEAR(H$23),MONTH(H$23)+H$15,1),(H$14/H$15),0),0))+(IF($B149&gt;=H$23,IF($B149&lt;DATE(YEAR(H$23),MONTH(H$23)+H$18,1),(H$17/H$18),0),0))</f>
        <v>59.0274690102316</v>
      </c>
      <c r="AH149" s="98" t="n">
        <f aca="false">(IF($B149&gt;=I$23,IF($B149&lt;DATE(YEAR(I$23),MONTH(I$23)+I$15,1),(I$14/I$15),0),0))+(IF($B149&gt;=I$23,IF($B149&lt;DATE(YEAR(I$23),MONTH(I$23)+I$18,1),(I$17/I$18),0),0))</f>
        <v>118.054938020463</v>
      </c>
      <c r="AI149" s="99" t="n">
        <f aca="false">(IF($B149&gt;=J$23,IF($B149&lt;DATE(YEAR(J$23),MONTH(J$23)+J$15,1),(J$14/J$15),0),0))+(IF($B149&gt;=J$23,IF($B149&lt;DATE(YEAR(J$23),MONTH(J$23)+J$18,1),(J$17/J$18),0),0))</f>
        <v>206.59614153581</v>
      </c>
    </row>
    <row r="150" customFormat="false" ht="12.75" hidden="true" customHeight="false" outlineLevel="1" collapsed="false">
      <c r="B150" s="92" t="n">
        <f aca="false">EDATE(B149,1)</f>
        <v>40483</v>
      </c>
      <c r="C150" s="93" t="n">
        <f aca="false">1/(1+$C$5/2)^(2*($B150-$C$4)/365)</f>
        <v>0.470071744387041</v>
      </c>
      <c r="D150" s="93" t="n">
        <f aca="false">1/(1+$C$6/2)^(2*($B150-$C$4)/365)</f>
        <v>0.302387296155864</v>
      </c>
      <c r="E150" s="94" t="n">
        <f aca="false">+C150-D150</f>
        <v>0.167684448231177</v>
      </c>
      <c r="F150" s="94" t="e">
        <f aca="false">SUM(L150:P150,R150:V150)</f>
        <v>#NAME?</v>
      </c>
      <c r="G150" s="95" t="e">
        <f aca="false">+E150*SUM(F139:F150)/12</f>
        <v>#NAME?</v>
      </c>
      <c r="L150" s="96" t="e">
        <f aca="false">EURO(Y150,Y150,0,0,F$22,$B150+25-F$23,1,0)</f>
        <v>#NAME?</v>
      </c>
      <c r="M150" s="96" t="e">
        <f aca="false">EURO(Z150,Z150,0,0,G$22,$B150+25-G$23,1,0)</f>
        <v>#NAME?</v>
      </c>
      <c r="N150" s="96" t="e">
        <f aca="false">EURO(AA150,AA150,0,0,H$22,$B150+25-H$23,1,0)</f>
        <v>#NAME?</v>
      </c>
      <c r="O150" s="96" t="e">
        <f aca="false">EURO(AB150,AB150,0,0,I$22,$B150+25-I$23,1,0)</f>
        <v>#NAME?</v>
      </c>
      <c r="P150" s="96" t="e">
        <f aca="false">EURO(AC150,AC150,0,0,J$22,$B150+25-J$23,1,0)</f>
        <v>#NAME?</v>
      </c>
      <c r="Q150" s="96"/>
      <c r="R150" s="96" t="e">
        <f aca="false">EURO(AE150,AE150,0,0,F$22,$B150+25-F$23,1,0)</f>
        <v>#NAME?</v>
      </c>
      <c r="S150" s="96" t="e">
        <f aca="false">EURO(AF150,AF150,0,0,G$22,$B150+25-G$23,1,0)</f>
        <v>#NAME?</v>
      </c>
      <c r="T150" s="96" t="e">
        <f aca="false">EURO(AG150,AG150,0,0,H$22,$B150+25-H$23,1,0)</f>
        <v>#NAME?</v>
      </c>
      <c r="U150" s="96" t="e">
        <f aca="false">EURO(AH150,AH150,0,0,I$22,$B150+25-I$23,1,0)</f>
        <v>#NAME?</v>
      </c>
      <c r="V150" s="96" t="e">
        <f aca="false">EURO(AI150,AI150,0,0,J$22,$B150+25-J$23,1,0)</f>
        <v>#NAME?</v>
      </c>
      <c r="W150" s="96"/>
      <c r="X150" s="97"/>
      <c r="Y150" s="98" t="n">
        <f aca="false">(IF($B150&gt;=F$23,IF($B150&lt;DATE(YEAR(F$23),MONTH(F$23)+F$12,1),F$11/F$12,0),0))+(IF($B150&gt;=F$23,IF($B150&lt;DATE(YEAR(F$23),MONTH(F$23)+F$9,1),F$8/F$9,0),0))</f>
        <v>0</v>
      </c>
      <c r="Z150" s="98" t="n">
        <f aca="false">(IF($B150&gt;=G$23,IF($B150&lt;DATE(YEAR(G$23),MONTH(G$23)+G$12,1),G$11/G$12,0),0))+(IF($B150&gt;=G$23,IF($B150&lt;DATE(YEAR(G$23),MONTH(G$23)+G$9,1),G$8/G$9,0),0))</f>
        <v>0</v>
      </c>
      <c r="AA150" s="98" t="n">
        <f aca="false">(IF($B150&gt;=H$23,IF($B150&lt;DATE(YEAR(H$23),MONTH(H$23)+H$12,1),H$11/H$12,0),0))+(IF($B150&gt;=H$23,IF($B150&lt;DATE(YEAR(H$23),MONTH(H$23)+H$9,1),H$8/H$9,0),0))</f>
        <v>0</v>
      </c>
      <c r="AB150" s="98" t="n">
        <f aca="false">(IF($B150&gt;=I$23,IF($B150&lt;DATE(YEAR(I$23),MONTH(I$23)+I$12,1),I$11/I$12,0),0))+(IF($B150&gt;=I$23,IF($B150&lt;DATE(YEAR(I$23),MONTH(I$23)+I$9,1),I$8/I$9,0),0))</f>
        <v>0</v>
      </c>
      <c r="AC150" s="99" t="n">
        <f aca="false">(IF($B150&gt;=J$23,IF($B150&lt;DATE(YEAR(J$23),MONTH(J$23)+J$12,1),J$11/J$12,0),0))+(IF($B150&gt;=J$23,IF($B150&lt;DATE(YEAR(J$23),MONTH(J$23)+J$9,1),J$8/J$9,0),0))</f>
        <v>0</v>
      </c>
      <c r="AE150" s="98" t="n">
        <f aca="false">(IF($B150&gt;=F$23,IF($B150&lt;DATE(YEAR(F$23),MONTH(F$23)+F$15,1),(F$14/F$15),0),0))+(IF($B150&gt;=F$23,IF($B150&lt;DATE(YEAR(F$23),MONTH(F$23)+F$18,1),(F$17/F$18),0),0))</f>
        <v>0</v>
      </c>
      <c r="AF150" s="98" t="n">
        <f aca="false">(IF($B150&gt;=G$23,IF($B150&lt;DATE(YEAR(G$23),MONTH(G$23)+G$15,1),(G$14/G$15),0),0))+(IF($B150&gt;=G$23,IF($B150&lt;DATE(YEAR(G$23),MONTH(G$23)+G$18,1),(G$17/G$18),0),0))</f>
        <v>0</v>
      </c>
      <c r="AG150" s="98" t="n">
        <f aca="false">(IF($B150&gt;=H$23,IF($B150&lt;DATE(YEAR(H$23),MONTH(H$23)+H$15,1),(H$14/H$15),0),0))+(IF($B150&gt;=H$23,IF($B150&lt;DATE(YEAR(H$23),MONTH(H$23)+H$18,1),(H$17/H$18),0),0))</f>
        <v>59.0274690102316</v>
      </c>
      <c r="AH150" s="98" t="n">
        <f aca="false">(IF($B150&gt;=I$23,IF($B150&lt;DATE(YEAR(I$23),MONTH(I$23)+I$15,1),(I$14/I$15),0),0))+(IF($B150&gt;=I$23,IF($B150&lt;DATE(YEAR(I$23),MONTH(I$23)+I$18,1),(I$17/I$18),0),0))</f>
        <v>118.054938020463</v>
      </c>
      <c r="AI150" s="99" t="n">
        <f aca="false">(IF($B150&gt;=J$23,IF($B150&lt;DATE(YEAR(J$23),MONTH(J$23)+J$15,1),(J$14/J$15),0),0))+(IF($B150&gt;=J$23,IF($B150&lt;DATE(YEAR(J$23),MONTH(J$23)+J$18,1),(J$17/J$18),0),0))</f>
        <v>206.59614153581</v>
      </c>
    </row>
    <row r="151" customFormat="false" ht="12.75" hidden="true" customHeight="false" outlineLevel="1" collapsed="false">
      <c r="B151" s="92" t="n">
        <f aca="false">EDATE(B150,1)</f>
        <v>40513</v>
      </c>
      <c r="C151" s="93" t="n">
        <f aca="false">1/(1+$C$5/2)^(2*($B151-$C$4)/365)</f>
        <v>0.467213437532015</v>
      </c>
      <c r="D151" s="93" t="n">
        <f aca="false">1/(1+$C$6/2)^(2*($B151-$C$4)/365)</f>
        <v>0.299479183650446</v>
      </c>
      <c r="E151" s="94" t="n">
        <f aca="false">+C151-D151</f>
        <v>0.167734253881569</v>
      </c>
      <c r="F151" s="94" t="e">
        <f aca="false">SUM(L151:P151,R151:V151)</f>
        <v>#NAME?</v>
      </c>
      <c r="G151" s="95" t="e">
        <f aca="false">+E151*SUM(F140:F151)/12</f>
        <v>#NAME?</v>
      </c>
      <c r="L151" s="96" t="e">
        <f aca="false">EURO(Y151,Y151,0,0,F$22,$B151+25-F$23,1,0)</f>
        <v>#NAME?</v>
      </c>
      <c r="M151" s="96" t="e">
        <f aca="false">EURO(Z151,Z151,0,0,G$22,$B151+25-G$23,1,0)</f>
        <v>#NAME?</v>
      </c>
      <c r="N151" s="96" t="e">
        <f aca="false">EURO(AA151,AA151,0,0,H$22,$B151+25-H$23,1,0)</f>
        <v>#NAME?</v>
      </c>
      <c r="O151" s="96" t="e">
        <f aca="false">EURO(AB151,AB151,0,0,I$22,$B151+25-I$23,1,0)</f>
        <v>#NAME?</v>
      </c>
      <c r="P151" s="96" t="e">
        <f aca="false">EURO(AC151,AC151,0,0,J$22,$B151+25-J$23,1,0)</f>
        <v>#NAME?</v>
      </c>
      <c r="Q151" s="96"/>
      <c r="R151" s="96" t="e">
        <f aca="false">EURO(AE151,AE151,0,0,F$22,$B151+25-F$23,1,0)</f>
        <v>#NAME?</v>
      </c>
      <c r="S151" s="96" t="e">
        <f aca="false">EURO(AF151,AF151,0,0,G$22,$B151+25-G$23,1,0)</f>
        <v>#NAME?</v>
      </c>
      <c r="T151" s="96" t="e">
        <f aca="false">EURO(AG151,AG151,0,0,H$22,$B151+25-H$23,1,0)</f>
        <v>#NAME?</v>
      </c>
      <c r="U151" s="96" t="e">
        <f aca="false">EURO(AH151,AH151,0,0,I$22,$B151+25-I$23,1,0)</f>
        <v>#NAME?</v>
      </c>
      <c r="V151" s="96" t="e">
        <f aca="false">EURO(AI151,AI151,0,0,J$22,$B151+25-J$23,1,0)</f>
        <v>#NAME?</v>
      </c>
      <c r="W151" s="96"/>
      <c r="X151" s="97"/>
      <c r="Y151" s="98" t="n">
        <f aca="false">(IF($B151&gt;=F$23,IF($B151&lt;DATE(YEAR(F$23),MONTH(F$23)+F$12,1),F$11/F$12,0),0))+(IF($B151&gt;=F$23,IF($B151&lt;DATE(YEAR(F$23),MONTH(F$23)+F$9,1),F$8/F$9,0),0))</f>
        <v>0</v>
      </c>
      <c r="Z151" s="98" t="n">
        <f aca="false">(IF($B151&gt;=G$23,IF($B151&lt;DATE(YEAR(G$23),MONTH(G$23)+G$12,1),G$11/G$12,0),0))+(IF($B151&gt;=G$23,IF($B151&lt;DATE(YEAR(G$23),MONTH(G$23)+G$9,1),G$8/G$9,0),0))</f>
        <v>0</v>
      </c>
      <c r="AA151" s="98" t="n">
        <f aca="false">(IF($B151&gt;=H$23,IF($B151&lt;DATE(YEAR(H$23),MONTH(H$23)+H$12,1),H$11/H$12,0),0))+(IF($B151&gt;=H$23,IF($B151&lt;DATE(YEAR(H$23),MONTH(H$23)+H$9,1),H$8/H$9,0),0))</f>
        <v>0</v>
      </c>
      <c r="AB151" s="98" t="n">
        <f aca="false">(IF($B151&gt;=I$23,IF($B151&lt;DATE(YEAR(I$23),MONTH(I$23)+I$12,1),I$11/I$12,0),0))+(IF($B151&gt;=I$23,IF($B151&lt;DATE(YEAR(I$23),MONTH(I$23)+I$9,1),I$8/I$9,0),0))</f>
        <v>0</v>
      </c>
      <c r="AC151" s="99" t="n">
        <f aca="false">(IF($B151&gt;=J$23,IF($B151&lt;DATE(YEAR(J$23),MONTH(J$23)+J$12,1),J$11/J$12,0),0))+(IF($B151&gt;=J$23,IF($B151&lt;DATE(YEAR(J$23),MONTH(J$23)+J$9,1),J$8/J$9,0),0))</f>
        <v>0</v>
      </c>
      <c r="AE151" s="98" t="n">
        <f aca="false">(IF($B151&gt;=F$23,IF($B151&lt;DATE(YEAR(F$23),MONTH(F$23)+F$15,1),(F$14/F$15),0),0))+(IF($B151&gt;=F$23,IF($B151&lt;DATE(YEAR(F$23),MONTH(F$23)+F$18,1),(F$17/F$18),0),0))</f>
        <v>0</v>
      </c>
      <c r="AF151" s="98" t="n">
        <f aca="false">(IF($B151&gt;=G$23,IF($B151&lt;DATE(YEAR(G$23),MONTH(G$23)+G$15,1),(G$14/G$15),0),0))+(IF($B151&gt;=G$23,IF($B151&lt;DATE(YEAR(G$23),MONTH(G$23)+G$18,1),(G$17/G$18),0),0))</f>
        <v>0</v>
      </c>
      <c r="AG151" s="98" t="n">
        <f aca="false">(IF($B151&gt;=H$23,IF($B151&lt;DATE(YEAR(H$23),MONTH(H$23)+H$15,1),(H$14/H$15),0),0))+(IF($B151&gt;=H$23,IF($B151&lt;DATE(YEAR(H$23),MONTH(H$23)+H$18,1),(H$17/H$18),0),0))</f>
        <v>59.0274690102316</v>
      </c>
      <c r="AH151" s="98" t="n">
        <f aca="false">(IF($B151&gt;=I$23,IF($B151&lt;DATE(YEAR(I$23),MONTH(I$23)+I$15,1),(I$14/I$15),0),0))+(IF($B151&gt;=I$23,IF($B151&lt;DATE(YEAR(I$23),MONTH(I$23)+I$18,1),(I$17/I$18),0),0))</f>
        <v>118.054938020463</v>
      </c>
      <c r="AI151" s="99" t="n">
        <f aca="false">(IF($B151&gt;=J$23,IF($B151&lt;DATE(YEAR(J$23),MONTH(J$23)+J$15,1),(J$14/J$15),0),0))+(IF($B151&gt;=J$23,IF($B151&lt;DATE(YEAR(J$23),MONTH(J$23)+J$18,1),(J$17/J$18),0),0))</f>
        <v>206.59614153581</v>
      </c>
    </row>
    <row r="152" customFormat="false" ht="12.75" hidden="true" customHeight="false" outlineLevel="1" collapsed="false">
      <c r="B152" s="92" t="n">
        <f aca="false">EDATE(B151,1)</f>
        <v>40544</v>
      </c>
      <c r="C152" s="93" t="n">
        <f aca="false">1/(1+$C$5/2)^(2*($B152-$C$4)/365)</f>
        <v>0.464278111360994</v>
      </c>
      <c r="D152" s="93" t="n">
        <f aca="false">1/(1+$C$6/2)^(2*($B152-$C$4)/365)</f>
        <v>0.29650351268014</v>
      </c>
      <c r="E152" s="94" t="n">
        <f aca="false">+C152-D152</f>
        <v>0.167774598680853</v>
      </c>
      <c r="F152" s="94" t="e">
        <f aca="false">SUM(L152:P152,R152:V152)</f>
        <v>#NAME?</v>
      </c>
      <c r="G152" s="95" t="e">
        <f aca="false">+E152*SUM(F141:F152)/12</f>
        <v>#NAME?</v>
      </c>
      <c r="L152" s="96" t="e">
        <f aca="false">EURO(Y152,Y152,0,0,F$22,$B152+25-F$23,1,0)</f>
        <v>#NAME?</v>
      </c>
      <c r="M152" s="96" t="e">
        <f aca="false">EURO(Z152,Z152,0,0,G$22,$B152+25-G$23,1,0)</f>
        <v>#NAME?</v>
      </c>
      <c r="N152" s="96" t="e">
        <f aca="false">EURO(AA152,AA152,0,0,H$22,$B152+25-H$23,1,0)</f>
        <v>#NAME?</v>
      </c>
      <c r="O152" s="96" t="e">
        <f aca="false">EURO(AB152,AB152,0,0,I$22,$B152+25-I$23,1,0)</f>
        <v>#NAME?</v>
      </c>
      <c r="P152" s="96" t="e">
        <f aca="false">EURO(AC152,AC152,0,0,J$22,$B152+25-J$23,1,0)</f>
        <v>#NAME?</v>
      </c>
      <c r="Q152" s="96"/>
      <c r="R152" s="96" t="e">
        <f aca="false">EURO(AE152,AE152,0,0,F$22,$B152+25-F$23,1,0)</f>
        <v>#NAME?</v>
      </c>
      <c r="S152" s="96" t="e">
        <f aca="false">EURO(AF152,AF152,0,0,G$22,$B152+25-G$23,1,0)</f>
        <v>#NAME?</v>
      </c>
      <c r="T152" s="96" t="e">
        <f aca="false">EURO(AG152,AG152,0,0,H$22,$B152+25-H$23,1,0)</f>
        <v>#NAME?</v>
      </c>
      <c r="U152" s="96" t="e">
        <f aca="false">EURO(AH152,AH152,0,0,I$22,$B152+25-I$23,1,0)</f>
        <v>#NAME?</v>
      </c>
      <c r="V152" s="96" t="e">
        <f aca="false">EURO(AI152,AI152,0,0,J$22,$B152+25-J$23,1,0)</f>
        <v>#NAME?</v>
      </c>
      <c r="W152" s="96"/>
      <c r="X152" s="97"/>
      <c r="Y152" s="98" t="n">
        <f aca="false">(IF($B152&gt;=F$23,IF($B152&lt;DATE(YEAR(F$23),MONTH(F$23)+F$12,1),F$11/F$12,0),0))+(IF($B152&gt;=F$23,IF($B152&lt;DATE(YEAR(F$23),MONTH(F$23)+F$9,1),F$8/F$9,0),0))</f>
        <v>0</v>
      </c>
      <c r="Z152" s="98" t="n">
        <f aca="false">(IF($B152&gt;=G$23,IF($B152&lt;DATE(YEAR(G$23),MONTH(G$23)+G$12,1),G$11/G$12,0),0))+(IF($B152&gt;=G$23,IF($B152&lt;DATE(YEAR(G$23),MONTH(G$23)+G$9,1),G$8/G$9,0),0))</f>
        <v>0</v>
      </c>
      <c r="AA152" s="98" t="n">
        <f aca="false">(IF($B152&gt;=H$23,IF($B152&lt;DATE(YEAR(H$23),MONTH(H$23)+H$12,1),H$11/H$12,0),0))+(IF($B152&gt;=H$23,IF($B152&lt;DATE(YEAR(H$23),MONTH(H$23)+H$9,1),H$8/H$9,0),0))</f>
        <v>0</v>
      </c>
      <c r="AB152" s="98" t="n">
        <f aca="false">(IF($B152&gt;=I$23,IF($B152&lt;DATE(YEAR(I$23),MONTH(I$23)+I$12,1),I$11/I$12,0),0))+(IF($B152&gt;=I$23,IF($B152&lt;DATE(YEAR(I$23),MONTH(I$23)+I$9,1),I$8/I$9,0),0))</f>
        <v>0</v>
      </c>
      <c r="AC152" s="99" t="n">
        <f aca="false">(IF($B152&gt;=J$23,IF($B152&lt;DATE(YEAR(J$23),MONTH(J$23)+J$12,1),J$11/J$12,0),0))+(IF($B152&gt;=J$23,IF($B152&lt;DATE(YEAR(J$23),MONTH(J$23)+J$9,1),J$8/J$9,0),0))</f>
        <v>0</v>
      </c>
      <c r="AE152" s="98" t="n">
        <f aca="false">(IF($B152&gt;=F$23,IF($B152&lt;DATE(YEAR(F$23),MONTH(F$23)+F$15,1),(F$14/F$15),0),0))+(IF($B152&gt;=F$23,IF($B152&lt;DATE(YEAR(F$23),MONTH(F$23)+F$18,1),(F$17/F$18),0),0))</f>
        <v>0</v>
      </c>
      <c r="AF152" s="98" t="n">
        <f aca="false">(IF($B152&gt;=G$23,IF($B152&lt;DATE(YEAR(G$23),MONTH(G$23)+G$15,1),(G$14/G$15),0),0))+(IF($B152&gt;=G$23,IF($B152&lt;DATE(YEAR(G$23),MONTH(G$23)+G$18,1),(G$17/G$18),0),0))</f>
        <v>0</v>
      </c>
      <c r="AG152" s="98" t="n">
        <f aca="false">(IF($B152&gt;=H$23,IF($B152&lt;DATE(YEAR(H$23),MONTH(H$23)+H$15,1),(H$14/H$15),0),0))+(IF($B152&gt;=H$23,IF($B152&lt;DATE(YEAR(H$23),MONTH(H$23)+H$18,1),(H$17/H$18),0),0))</f>
        <v>59.0274690102316</v>
      </c>
      <c r="AH152" s="98" t="n">
        <f aca="false">(IF($B152&gt;=I$23,IF($B152&lt;DATE(YEAR(I$23),MONTH(I$23)+I$15,1),(I$14/I$15),0),0))+(IF($B152&gt;=I$23,IF($B152&lt;DATE(YEAR(I$23),MONTH(I$23)+I$18,1),(I$17/I$18),0),0))</f>
        <v>118.054938020463</v>
      </c>
      <c r="AI152" s="99" t="n">
        <f aca="false">(IF($B152&gt;=J$23,IF($B152&lt;DATE(YEAR(J$23),MONTH(J$23)+J$15,1),(J$14/J$15),0),0))+(IF($B152&gt;=J$23,IF($B152&lt;DATE(YEAR(J$23),MONTH(J$23)+J$18,1),(J$17/J$18),0),0))</f>
        <v>206.59614153581</v>
      </c>
    </row>
    <row r="153" customFormat="false" ht="12.75" hidden="true" customHeight="false" outlineLevel="1" collapsed="false">
      <c r="B153" s="92" t="n">
        <f aca="false">EDATE(B152,1)</f>
        <v>40575</v>
      </c>
      <c r="C153" s="93" t="n">
        <f aca="false">1/(1+$C$5/2)^(2*($B153-$C$4)/365)</f>
        <v>0.461361226739461</v>
      </c>
      <c r="D153" s="93" t="n">
        <f aca="false">1/(1+$C$6/2)^(2*($B153-$C$4)/365)</f>
        <v>0.293557408431687</v>
      </c>
      <c r="E153" s="94" t="n">
        <f aca="false">+C153-D153</f>
        <v>0.167803818307774</v>
      </c>
      <c r="F153" s="94" t="e">
        <f aca="false">SUM(L153:P153,R153:V153)</f>
        <v>#NAME?</v>
      </c>
      <c r="G153" s="95" t="e">
        <f aca="false">+E153*SUM(F142:F153)/12</f>
        <v>#NAME?</v>
      </c>
      <c r="L153" s="96" t="e">
        <f aca="false">EURO(Y153,Y153,0,0,F$22,$B153+25-F$23,1,0)</f>
        <v>#NAME?</v>
      </c>
      <c r="M153" s="96" t="e">
        <f aca="false">EURO(Z153,Z153,0,0,G$22,$B153+25-G$23,1,0)</f>
        <v>#NAME?</v>
      </c>
      <c r="N153" s="96" t="e">
        <f aca="false">EURO(AA153,AA153,0,0,H$22,$B153+25-H$23,1,0)</f>
        <v>#NAME?</v>
      </c>
      <c r="O153" s="96" t="e">
        <f aca="false">EURO(AB153,AB153,0,0,I$22,$B153+25-I$23,1,0)</f>
        <v>#NAME?</v>
      </c>
      <c r="P153" s="96" t="e">
        <f aca="false">EURO(AC153,AC153,0,0,J$22,$B153+25-J$23,1,0)</f>
        <v>#NAME?</v>
      </c>
      <c r="Q153" s="96"/>
      <c r="R153" s="96" t="e">
        <f aca="false">EURO(AE153,AE153,0,0,F$22,$B153+25-F$23,1,0)</f>
        <v>#NAME?</v>
      </c>
      <c r="S153" s="96" t="e">
        <f aca="false">EURO(AF153,AF153,0,0,G$22,$B153+25-G$23,1,0)</f>
        <v>#NAME?</v>
      </c>
      <c r="T153" s="96" t="e">
        <f aca="false">EURO(AG153,AG153,0,0,H$22,$B153+25-H$23,1,0)</f>
        <v>#NAME?</v>
      </c>
      <c r="U153" s="96" t="e">
        <f aca="false">EURO(AH153,AH153,0,0,I$22,$B153+25-I$23,1,0)</f>
        <v>#NAME?</v>
      </c>
      <c r="V153" s="96" t="e">
        <f aca="false">EURO(AI153,AI153,0,0,J$22,$B153+25-J$23,1,0)</f>
        <v>#NAME?</v>
      </c>
      <c r="W153" s="96"/>
      <c r="X153" s="97"/>
      <c r="Y153" s="98" t="n">
        <f aca="false">(IF($B153&gt;=F$23,IF($B153&lt;DATE(YEAR(F$23),MONTH(F$23)+F$12,1),F$11/F$12,0),0))+(IF($B153&gt;=F$23,IF($B153&lt;DATE(YEAR(F$23),MONTH(F$23)+F$9,1),F$8/F$9,0),0))</f>
        <v>0</v>
      </c>
      <c r="Z153" s="98" t="n">
        <f aca="false">(IF($B153&gt;=G$23,IF($B153&lt;DATE(YEAR(G$23),MONTH(G$23)+G$12,1),G$11/G$12,0),0))+(IF($B153&gt;=G$23,IF($B153&lt;DATE(YEAR(G$23),MONTH(G$23)+G$9,1),G$8/G$9,0),0))</f>
        <v>0</v>
      </c>
      <c r="AA153" s="98" t="n">
        <f aca="false">(IF($B153&gt;=H$23,IF($B153&lt;DATE(YEAR(H$23),MONTH(H$23)+H$12,1),H$11/H$12,0),0))+(IF($B153&gt;=H$23,IF($B153&lt;DATE(YEAR(H$23),MONTH(H$23)+H$9,1),H$8/H$9,0),0))</f>
        <v>0</v>
      </c>
      <c r="AB153" s="98" t="n">
        <f aca="false">(IF($B153&gt;=I$23,IF($B153&lt;DATE(YEAR(I$23),MONTH(I$23)+I$12,1),I$11/I$12,0),0))+(IF($B153&gt;=I$23,IF($B153&lt;DATE(YEAR(I$23),MONTH(I$23)+I$9,1),I$8/I$9,0),0))</f>
        <v>0</v>
      </c>
      <c r="AC153" s="99" t="n">
        <f aca="false">(IF($B153&gt;=J$23,IF($B153&lt;DATE(YEAR(J$23),MONTH(J$23)+J$12,1),J$11/J$12,0),0))+(IF($B153&gt;=J$23,IF($B153&lt;DATE(YEAR(J$23),MONTH(J$23)+J$9,1),J$8/J$9,0),0))</f>
        <v>0</v>
      </c>
      <c r="AE153" s="98" t="n">
        <f aca="false">(IF($B153&gt;=F$23,IF($B153&lt;DATE(YEAR(F$23),MONTH(F$23)+F$15,1),(F$14/F$15),0),0))+(IF($B153&gt;=F$23,IF($B153&lt;DATE(YEAR(F$23),MONTH(F$23)+F$18,1),(F$17/F$18),0),0))</f>
        <v>0</v>
      </c>
      <c r="AF153" s="98" t="n">
        <f aca="false">(IF($B153&gt;=G$23,IF($B153&lt;DATE(YEAR(G$23),MONTH(G$23)+G$15,1),(G$14/G$15),0),0))+(IF($B153&gt;=G$23,IF($B153&lt;DATE(YEAR(G$23),MONTH(G$23)+G$18,1),(G$17/G$18),0),0))</f>
        <v>0</v>
      </c>
      <c r="AG153" s="98" t="n">
        <f aca="false">(IF($B153&gt;=H$23,IF($B153&lt;DATE(YEAR(H$23),MONTH(H$23)+H$15,1),(H$14/H$15),0),0))+(IF($B153&gt;=H$23,IF($B153&lt;DATE(YEAR(H$23),MONTH(H$23)+H$18,1),(H$17/H$18),0),0))</f>
        <v>59.0274690102316</v>
      </c>
      <c r="AH153" s="98" t="n">
        <f aca="false">(IF($B153&gt;=I$23,IF($B153&lt;DATE(YEAR(I$23),MONTH(I$23)+I$15,1),(I$14/I$15),0),0))+(IF($B153&gt;=I$23,IF($B153&lt;DATE(YEAR(I$23),MONTH(I$23)+I$18,1),(I$17/I$18),0),0))</f>
        <v>118.054938020463</v>
      </c>
      <c r="AI153" s="99" t="n">
        <f aca="false">(IF($B153&gt;=J$23,IF($B153&lt;DATE(YEAR(J$23),MONTH(J$23)+J$15,1),(J$14/J$15),0),0))+(IF($B153&gt;=J$23,IF($B153&lt;DATE(YEAR(J$23),MONTH(J$23)+J$18,1),(J$17/J$18),0),0))</f>
        <v>206.59614153581</v>
      </c>
    </row>
    <row r="154" customFormat="false" ht="12.75" hidden="true" customHeight="false" outlineLevel="1" collapsed="false">
      <c r="B154" s="92" t="n">
        <f aca="false">EDATE(B153,1)</f>
        <v>40603</v>
      </c>
      <c r="C154" s="93" t="n">
        <f aca="false">1/(1+$C$5/2)^(2*($B154-$C$4)/365)</f>
        <v>0.45874237579252</v>
      </c>
      <c r="D154" s="93" t="n">
        <f aca="false">1/(1+$C$6/2)^(2*($B154-$C$4)/365)</f>
        <v>0.290921579851017</v>
      </c>
      <c r="E154" s="94" t="n">
        <f aca="false">+C154-D154</f>
        <v>0.167820795941503</v>
      </c>
      <c r="F154" s="94" t="e">
        <f aca="false">SUM(L154:P154,R154:V154)</f>
        <v>#NAME?</v>
      </c>
      <c r="G154" s="95" t="e">
        <f aca="false">+E154*SUM(F143:F154)/12</f>
        <v>#NAME?</v>
      </c>
      <c r="L154" s="96" t="e">
        <f aca="false">EURO(Y154,Y154,0,0,F$22,$B154+25-F$23,1,0)</f>
        <v>#NAME?</v>
      </c>
      <c r="M154" s="96" t="e">
        <f aca="false">EURO(Z154,Z154,0,0,G$22,$B154+25-G$23,1,0)</f>
        <v>#NAME?</v>
      </c>
      <c r="N154" s="96" t="e">
        <f aca="false">EURO(AA154,AA154,0,0,H$22,$B154+25-H$23,1,0)</f>
        <v>#NAME?</v>
      </c>
      <c r="O154" s="96" t="e">
        <f aca="false">EURO(AB154,AB154,0,0,I$22,$B154+25-I$23,1,0)</f>
        <v>#NAME?</v>
      </c>
      <c r="P154" s="96" t="e">
        <f aca="false">EURO(AC154,AC154,0,0,J$22,$B154+25-J$23,1,0)</f>
        <v>#NAME?</v>
      </c>
      <c r="Q154" s="96"/>
      <c r="R154" s="96" t="e">
        <f aca="false">EURO(AE154,AE154,0,0,F$22,$B154+25-F$23,1,0)</f>
        <v>#NAME?</v>
      </c>
      <c r="S154" s="96" t="e">
        <f aca="false">EURO(AF154,AF154,0,0,G$22,$B154+25-G$23,1,0)</f>
        <v>#NAME?</v>
      </c>
      <c r="T154" s="96" t="e">
        <f aca="false">EURO(AG154,AG154,0,0,H$22,$B154+25-H$23,1,0)</f>
        <v>#NAME?</v>
      </c>
      <c r="U154" s="96" t="e">
        <f aca="false">EURO(AH154,AH154,0,0,I$22,$B154+25-I$23,1,0)</f>
        <v>#NAME?</v>
      </c>
      <c r="V154" s="96" t="e">
        <f aca="false">EURO(AI154,AI154,0,0,J$22,$B154+25-J$23,1,0)</f>
        <v>#NAME?</v>
      </c>
      <c r="W154" s="96"/>
      <c r="X154" s="97"/>
      <c r="Y154" s="98" t="n">
        <f aca="false">(IF($B154&gt;=F$23,IF($B154&lt;DATE(YEAR(F$23),MONTH(F$23)+F$12,1),F$11/F$12,0),0))+(IF($B154&gt;=F$23,IF($B154&lt;DATE(YEAR(F$23),MONTH(F$23)+F$9,1),F$8/F$9,0),0))</f>
        <v>0</v>
      </c>
      <c r="Z154" s="98" t="n">
        <f aca="false">(IF($B154&gt;=G$23,IF($B154&lt;DATE(YEAR(G$23),MONTH(G$23)+G$12,1),G$11/G$12,0),0))+(IF($B154&gt;=G$23,IF($B154&lt;DATE(YEAR(G$23),MONTH(G$23)+G$9,1),G$8/G$9,0),0))</f>
        <v>0</v>
      </c>
      <c r="AA154" s="98" t="n">
        <f aca="false">(IF($B154&gt;=H$23,IF($B154&lt;DATE(YEAR(H$23),MONTH(H$23)+H$12,1),H$11/H$12,0),0))+(IF($B154&gt;=H$23,IF($B154&lt;DATE(YEAR(H$23),MONTH(H$23)+H$9,1),H$8/H$9,0),0))</f>
        <v>0</v>
      </c>
      <c r="AB154" s="98" t="n">
        <f aca="false">(IF($B154&gt;=I$23,IF($B154&lt;DATE(YEAR(I$23),MONTH(I$23)+I$12,1),I$11/I$12,0),0))+(IF($B154&gt;=I$23,IF($B154&lt;DATE(YEAR(I$23),MONTH(I$23)+I$9,1),I$8/I$9,0),0))</f>
        <v>0</v>
      </c>
      <c r="AC154" s="99" t="n">
        <f aca="false">(IF($B154&gt;=J$23,IF($B154&lt;DATE(YEAR(J$23),MONTH(J$23)+J$12,1),J$11/J$12,0),0))+(IF($B154&gt;=J$23,IF($B154&lt;DATE(YEAR(J$23),MONTH(J$23)+J$9,1),J$8/J$9,0),0))</f>
        <v>0</v>
      </c>
      <c r="AE154" s="98" t="n">
        <f aca="false">(IF($B154&gt;=F$23,IF($B154&lt;DATE(YEAR(F$23),MONTH(F$23)+F$15,1),(F$14/F$15),0),0))+(IF($B154&gt;=F$23,IF($B154&lt;DATE(YEAR(F$23),MONTH(F$23)+F$18,1),(F$17/F$18),0),0))</f>
        <v>0</v>
      </c>
      <c r="AF154" s="98" t="n">
        <f aca="false">(IF($B154&gt;=G$23,IF($B154&lt;DATE(YEAR(G$23),MONTH(G$23)+G$15,1),(G$14/G$15),0),0))+(IF($B154&gt;=G$23,IF($B154&lt;DATE(YEAR(G$23),MONTH(G$23)+G$18,1),(G$17/G$18),0),0))</f>
        <v>0</v>
      </c>
      <c r="AG154" s="98" t="n">
        <f aca="false">(IF($B154&gt;=H$23,IF($B154&lt;DATE(YEAR(H$23),MONTH(H$23)+H$15,1),(H$14/H$15),0),0))+(IF($B154&gt;=H$23,IF($B154&lt;DATE(YEAR(H$23),MONTH(H$23)+H$18,1),(H$17/H$18),0),0))</f>
        <v>59.0274690102316</v>
      </c>
      <c r="AH154" s="98" t="n">
        <f aca="false">(IF($B154&gt;=I$23,IF($B154&lt;DATE(YEAR(I$23),MONTH(I$23)+I$15,1),(I$14/I$15),0),0))+(IF($B154&gt;=I$23,IF($B154&lt;DATE(YEAR(I$23),MONTH(I$23)+I$18,1),(I$17/I$18),0),0))</f>
        <v>118.054938020463</v>
      </c>
      <c r="AI154" s="99" t="n">
        <f aca="false">(IF($B154&gt;=J$23,IF($B154&lt;DATE(YEAR(J$23),MONTH(J$23)+J$15,1),(J$14/J$15),0),0))+(IF($B154&gt;=J$23,IF($B154&lt;DATE(YEAR(J$23),MONTH(J$23)+J$18,1),(J$17/J$18),0),0))</f>
        <v>206.59614153581</v>
      </c>
    </row>
    <row r="155" customFormat="false" ht="12.75" hidden="true" customHeight="false" outlineLevel="1" collapsed="false">
      <c r="B155" s="92" t="n">
        <f aca="false">EDATE(B154,1)</f>
        <v>40634</v>
      </c>
      <c r="C155" s="93" t="n">
        <f aca="false">1/(1+$C$5/2)^(2*($B155-$C$4)/365)</f>
        <v>0.455860270113939</v>
      </c>
      <c r="D155" s="93" t="n">
        <f aca="false">1/(1+$C$6/2)^(2*($B155-$C$4)/365)</f>
        <v>0.28803093854084</v>
      </c>
      <c r="E155" s="94" t="n">
        <f aca="false">+C155-D155</f>
        <v>0.167829331573099</v>
      </c>
      <c r="F155" s="94" t="e">
        <f aca="false">SUM(L155:P155,R155:V155)</f>
        <v>#NAME?</v>
      </c>
      <c r="G155" s="95" t="e">
        <f aca="false">+E155*SUM(F144:F155)/12</f>
        <v>#NAME?</v>
      </c>
      <c r="L155" s="96" t="e">
        <f aca="false">EURO(Y155,Y155,0,0,F$22,$B155+25-F$23,1,0)</f>
        <v>#NAME?</v>
      </c>
      <c r="M155" s="96" t="e">
        <f aca="false">EURO(Z155,Z155,0,0,G$22,$B155+25-G$23,1,0)</f>
        <v>#NAME?</v>
      </c>
      <c r="N155" s="96" t="e">
        <f aca="false">EURO(AA155,AA155,0,0,H$22,$B155+25-H$23,1,0)</f>
        <v>#NAME?</v>
      </c>
      <c r="O155" s="96" t="e">
        <f aca="false">EURO(AB155,AB155,0,0,I$22,$B155+25-I$23,1,0)</f>
        <v>#NAME?</v>
      </c>
      <c r="P155" s="96" t="e">
        <f aca="false">EURO(AC155,AC155,0,0,J$22,$B155+25-J$23,1,0)</f>
        <v>#NAME?</v>
      </c>
      <c r="Q155" s="96"/>
      <c r="R155" s="96" t="e">
        <f aca="false">EURO(AE155,AE155,0,0,F$22,$B155+25-F$23,1,0)</f>
        <v>#NAME?</v>
      </c>
      <c r="S155" s="96" t="e">
        <f aca="false">EURO(AF155,AF155,0,0,G$22,$B155+25-G$23,1,0)</f>
        <v>#NAME?</v>
      </c>
      <c r="T155" s="96" t="e">
        <f aca="false">EURO(AG155,AG155,0,0,H$22,$B155+25-H$23,1,0)</f>
        <v>#NAME?</v>
      </c>
      <c r="U155" s="96" t="e">
        <f aca="false">EURO(AH155,AH155,0,0,I$22,$B155+25-I$23,1,0)</f>
        <v>#NAME?</v>
      </c>
      <c r="V155" s="96" t="e">
        <f aca="false">EURO(AI155,AI155,0,0,J$22,$B155+25-J$23,1,0)</f>
        <v>#NAME?</v>
      </c>
      <c r="W155" s="96"/>
      <c r="X155" s="97"/>
      <c r="Y155" s="98" t="n">
        <f aca="false">(IF($B155&gt;=F$23,IF($B155&lt;DATE(YEAR(F$23),MONTH(F$23)+F$12,1),F$11/F$12,0),0))+(IF($B155&gt;=F$23,IF($B155&lt;DATE(YEAR(F$23),MONTH(F$23)+F$9,1),F$8/F$9,0),0))</f>
        <v>0</v>
      </c>
      <c r="Z155" s="98" t="n">
        <f aca="false">(IF($B155&gt;=G$23,IF($B155&lt;DATE(YEAR(G$23),MONTH(G$23)+G$12,1),G$11/G$12,0),0))+(IF($B155&gt;=G$23,IF($B155&lt;DATE(YEAR(G$23),MONTH(G$23)+G$9,1),G$8/G$9,0),0))</f>
        <v>0</v>
      </c>
      <c r="AA155" s="98" t="n">
        <f aca="false">(IF($B155&gt;=H$23,IF($B155&lt;DATE(YEAR(H$23),MONTH(H$23)+H$12,1),H$11/H$12,0),0))+(IF($B155&gt;=H$23,IF($B155&lt;DATE(YEAR(H$23),MONTH(H$23)+H$9,1),H$8/H$9,0),0))</f>
        <v>0</v>
      </c>
      <c r="AB155" s="98" t="n">
        <f aca="false">(IF($B155&gt;=I$23,IF($B155&lt;DATE(YEAR(I$23),MONTH(I$23)+I$12,1),I$11/I$12,0),0))+(IF($B155&gt;=I$23,IF($B155&lt;DATE(YEAR(I$23),MONTH(I$23)+I$9,1),I$8/I$9,0),0))</f>
        <v>0</v>
      </c>
      <c r="AC155" s="99" t="n">
        <f aca="false">(IF($B155&gt;=J$23,IF($B155&lt;DATE(YEAR(J$23),MONTH(J$23)+J$12,1),J$11/J$12,0),0))+(IF($B155&gt;=J$23,IF($B155&lt;DATE(YEAR(J$23),MONTH(J$23)+J$9,1),J$8/J$9,0),0))</f>
        <v>0</v>
      </c>
      <c r="AE155" s="98" t="n">
        <f aca="false">(IF($B155&gt;=F$23,IF($B155&lt;DATE(YEAR(F$23),MONTH(F$23)+F$15,1),(F$14/F$15),0),0))+(IF($B155&gt;=F$23,IF($B155&lt;DATE(YEAR(F$23),MONTH(F$23)+F$18,1),(F$17/F$18),0),0))</f>
        <v>0</v>
      </c>
      <c r="AF155" s="98" t="n">
        <f aca="false">(IF($B155&gt;=G$23,IF($B155&lt;DATE(YEAR(G$23),MONTH(G$23)+G$15,1),(G$14/G$15),0),0))+(IF($B155&gt;=G$23,IF($B155&lt;DATE(YEAR(G$23),MONTH(G$23)+G$18,1),(G$17/G$18),0),0))</f>
        <v>0</v>
      </c>
      <c r="AG155" s="98" t="n">
        <f aca="false">(IF($B155&gt;=H$23,IF($B155&lt;DATE(YEAR(H$23),MONTH(H$23)+H$15,1),(H$14/H$15),0),0))+(IF($B155&gt;=H$23,IF($B155&lt;DATE(YEAR(H$23),MONTH(H$23)+H$18,1),(H$17/H$18),0),0))</f>
        <v>59.0274690102316</v>
      </c>
      <c r="AH155" s="98" t="n">
        <f aca="false">(IF($B155&gt;=I$23,IF($B155&lt;DATE(YEAR(I$23),MONTH(I$23)+I$15,1),(I$14/I$15),0),0))+(IF($B155&gt;=I$23,IF($B155&lt;DATE(YEAR(I$23),MONTH(I$23)+I$18,1),(I$17/I$18),0),0))</f>
        <v>118.054938020463</v>
      </c>
      <c r="AI155" s="99" t="n">
        <f aca="false">(IF($B155&gt;=J$23,IF($B155&lt;DATE(YEAR(J$23),MONTH(J$23)+J$15,1),(J$14/J$15),0),0))+(IF($B155&gt;=J$23,IF($B155&lt;DATE(YEAR(J$23),MONTH(J$23)+J$18,1),(J$17/J$18),0),0))</f>
        <v>206.59614153581</v>
      </c>
    </row>
    <row r="156" customFormat="false" ht="12.75" hidden="true" customHeight="false" outlineLevel="1" collapsed="false">
      <c r="B156" s="92" t="n">
        <f aca="false">EDATE(B155,1)</f>
        <v>40664</v>
      </c>
      <c r="C156" s="93" t="n">
        <f aca="false">1/(1+$C$5/2)^(2*($B156-$C$4)/365)</f>
        <v>0.453088377204912</v>
      </c>
      <c r="D156" s="93" t="n">
        <f aca="false">1/(1+$C$6/2)^(2*($B156-$C$4)/365)</f>
        <v>0.28526089368457</v>
      </c>
      <c r="E156" s="94" t="n">
        <f aca="false">+C156-D156</f>
        <v>0.167827483520342</v>
      </c>
      <c r="F156" s="94" t="e">
        <f aca="false">SUM(L156:P156,R156:V156)</f>
        <v>#NAME?</v>
      </c>
      <c r="G156" s="95" t="e">
        <f aca="false">+E156*SUM(F145:F156)/12</f>
        <v>#NAME?</v>
      </c>
      <c r="L156" s="96" t="e">
        <f aca="false">EURO(Y156,Y156,0,0,F$22,$B156+25-F$23,1,0)</f>
        <v>#NAME?</v>
      </c>
      <c r="M156" s="96" t="e">
        <f aca="false">EURO(Z156,Z156,0,0,G$22,$B156+25-G$23,1,0)</f>
        <v>#NAME?</v>
      </c>
      <c r="N156" s="96" t="e">
        <f aca="false">EURO(AA156,AA156,0,0,H$22,$B156+25-H$23,1,0)</f>
        <v>#NAME?</v>
      </c>
      <c r="O156" s="96" t="e">
        <f aca="false">EURO(AB156,AB156,0,0,I$22,$B156+25-I$23,1,0)</f>
        <v>#NAME?</v>
      </c>
      <c r="P156" s="96" t="e">
        <f aca="false">EURO(AC156,AC156,0,0,J$22,$B156+25-J$23,1,0)</f>
        <v>#NAME?</v>
      </c>
      <c r="Q156" s="96"/>
      <c r="R156" s="96" t="e">
        <f aca="false">EURO(AE156,AE156,0,0,F$22,$B156+25-F$23,1,0)</f>
        <v>#NAME?</v>
      </c>
      <c r="S156" s="96" t="e">
        <f aca="false">EURO(AF156,AF156,0,0,G$22,$B156+25-G$23,1,0)</f>
        <v>#NAME?</v>
      </c>
      <c r="T156" s="96" t="e">
        <f aca="false">EURO(AG156,AG156,0,0,H$22,$B156+25-H$23,1,0)</f>
        <v>#NAME?</v>
      </c>
      <c r="U156" s="96" t="e">
        <f aca="false">EURO(AH156,AH156,0,0,I$22,$B156+25-I$23,1,0)</f>
        <v>#NAME?</v>
      </c>
      <c r="V156" s="96" t="e">
        <f aca="false">EURO(AI156,AI156,0,0,J$22,$B156+25-J$23,1,0)</f>
        <v>#NAME?</v>
      </c>
      <c r="W156" s="96"/>
      <c r="X156" s="97"/>
      <c r="Y156" s="98" t="n">
        <f aca="false">(IF($B156&gt;=F$23,IF($B156&lt;DATE(YEAR(F$23),MONTH(F$23)+F$12,1),F$11/F$12,0),0))+(IF($B156&gt;=F$23,IF($B156&lt;DATE(YEAR(F$23),MONTH(F$23)+F$9,1),F$8/F$9,0),0))</f>
        <v>0</v>
      </c>
      <c r="Z156" s="98" t="n">
        <f aca="false">(IF($B156&gt;=G$23,IF($B156&lt;DATE(YEAR(G$23),MONTH(G$23)+G$12,1),G$11/G$12,0),0))+(IF($B156&gt;=G$23,IF($B156&lt;DATE(YEAR(G$23),MONTH(G$23)+G$9,1),G$8/G$9,0),0))</f>
        <v>0</v>
      </c>
      <c r="AA156" s="98" t="n">
        <f aca="false">(IF($B156&gt;=H$23,IF($B156&lt;DATE(YEAR(H$23),MONTH(H$23)+H$12,1),H$11/H$12,0),0))+(IF($B156&gt;=H$23,IF($B156&lt;DATE(YEAR(H$23),MONTH(H$23)+H$9,1),H$8/H$9,0),0))</f>
        <v>0</v>
      </c>
      <c r="AB156" s="98" t="n">
        <f aca="false">(IF($B156&gt;=I$23,IF($B156&lt;DATE(YEAR(I$23),MONTH(I$23)+I$12,1),I$11/I$12,0),0))+(IF($B156&gt;=I$23,IF($B156&lt;DATE(YEAR(I$23),MONTH(I$23)+I$9,1),I$8/I$9,0),0))</f>
        <v>0</v>
      </c>
      <c r="AC156" s="99" t="n">
        <f aca="false">(IF($B156&gt;=J$23,IF($B156&lt;DATE(YEAR(J$23),MONTH(J$23)+J$12,1),J$11/J$12,0),0))+(IF($B156&gt;=J$23,IF($B156&lt;DATE(YEAR(J$23),MONTH(J$23)+J$9,1),J$8/J$9,0),0))</f>
        <v>0</v>
      </c>
      <c r="AE156" s="98" t="n">
        <f aca="false">(IF($B156&gt;=F$23,IF($B156&lt;DATE(YEAR(F$23),MONTH(F$23)+F$15,1),(F$14/F$15),0),0))+(IF($B156&gt;=F$23,IF($B156&lt;DATE(YEAR(F$23),MONTH(F$23)+F$18,1),(F$17/F$18),0),0))</f>
        <v>0</v>
      </c>
      <c r="AF156" s="98" t="n">
        <f aca="false">(IF($B156&gt;=G$23,IF($B156&lt;DATE(YEAR(G$23),MONTH(G$23)+G$15,1),(G$14/G$15),0),0))+(IF($B156&gt;=G$23,IF($B156&lt;DATE(YEAR(G$23),MONTH(G$23)+G$18,1),(G$17/G$18),0),0))</f>
        <v>0</v>
      </c>
      <c r="AG156" s="98" t="n">
        <f aca="false">(IF($B156&gt;=H$23,IF($B156&lt;DATE(YEAR(H$23),MONTH(H$23)+H$15,1),(H$14/H$15),0),0))+(IF($B156&gt;=H$23,IF($B156&lt;DATE(YEAR(H$23),MONTH(H$23)+H$18,1),(H$17/H$18),0),0))</f>
        <v>59.0274690102316</v>
      </c>
      <c r="AH156" s="98" t="n">
        <f aca="false">(IF($B156&gt;=I$23,IF($B156&lt;DATE(YEAR(I$23),MONTH(I$23)+I$15,1),(I$14/I$15),0),0))+(IF($B156&gt;=I$23,IF($B156&lt;DATE(YEAR(I$23),MONTH(I$23)+I$18,1),(I$17/I$18),0),0))</f>
        <v>118.054938020463</v>
      </c>
      <c r="AI156" s="99" t="n">
        <f aca="false">(IF($B156&gt;=J$23,IF($B156&lt;DATE(YEAR(J$23),MONTH(J$23)+J$15,1),(J$14/J$15),0),0))+(IF($B156&gt;=J$23,IF($B156&lt;DATE(YEAR(J$23),MONTH(J$23)+J$18,1),(J$17/J$18),0),0))</f>
        <v>206.59614153581</v>
      </c>
    </row>
    <row r="157" customFormat="false" ht="12.75" hidden="true" customHeight="false" outlineLevel="1" collapsed="false">
      <c r="B157" s="92" t="n">
        <f aca="false">EDATE(B156,1)</f>
        <v>40695</v>
      </c>
      <c r="C157" s="93" t="n">
        <f aca="false">1/(1+$C$5/2)^(2*($B157-$C$4)/365)</f>
        <v>0.450241793471317</v>
      </c>
      <c r="D157" s="93" t="n">
        <f aca="false">1/(1+$C$6/2)^(2*($B157-$C$4)/365)</f>
        <v>0.282426497817873</v>
      </c>
      <c r="E157" s="94" t="n">
        <f aca="false">+C157-D157</f>
        <v>0.167815295653445</v>
      </c>
      <c r="F157" s="94" t="e">
        <f aca="false">SUM(L157:P157,R157:V157)</f>
        <v>#NAME?</v>
      </c>
      <c r="G157" s="95" t="e">
        <f aca="false">+E157*SUM(F146:F157)/12</f>
        <v>#NAME?</v>
      </c>
      <c r="L157" s="96" t="e">
        <f aca="false">EURO(Y157,Y157,0,0,F$22,$B157+25-F$23,1,0)</f>
        <v>#NAME?</v>
      </c>
      <c r="M157" s="96" t="e">
        <f aca="false">EURO(Z157,Z157,0,0,G$22,$B157+25-G$23,1,0)</f>
        <v>#NAME?</v>
      </c>
      <c r="N157" s="96" t="e">
        <f aca="false">EURO(AA157,AA157,0,0,H$22,$B157+25-H$23,1,0)</f>
        <v>#NAME?</v>
      </c>
      <c r="O157" s="96" t="e">
        <f aca="false">EURO(AB157,AB157,0,0,I$22,$B157+25-I$23,1,0)</f>
        <v>#NAME?</v>
      </c>
      <c r="P157" s="96" t="e">
        <f aca="false">EURO(AC157,AC157,0,0,J$22,$B157+25-J$23,1,0)</f>
        <v>#NAME?</v>
      </c>
      <c r="Q157" s="96"/>
      <c r="R157" s="96" t="e">
        <f aca="false">EURO(AE157,AE157,0,0,F$22,$B157+25-F$23,1,0)</f>
        <v>#NAME?</v>
      </c>
      <c r="S157" s="96" t="e">
        <f aca="false">EURO(AF157,AF157,0,0,G$22,$B157+25-G$23,1,0)</f>
        <v>#NAME?</v>
      </c>
      <c r="T157" s="96" t="e">
        <f aca="false">EURO(AG157,AG157,0,0,H$22,$B157+25-H$23,1,0)</f>
        <v>#NAME?</v>
      </c>
      <c r="U157" s="96" t="e">
        <f aca="false">EURO(AH157,AH157,0,0,I$22,$B157+25-I$23,1,0)</f>
        <v>#NAME?</v>
      </c>
      <c r="V157" s="96" t="e">
        <f aca="false">EURO(AI157,AI157,0,0,J$22,$B157+25-J$23,1,0)</f>
        <v>#NAME?</v>
      </c>
      <c r="W157" s="96"/>
      <c r="X157" s="97"/>
      <c r="Y157" s="98" t="n">
        <f aca="false">(IF($B157&gt;=F$23,IF($B157&lt;DATE(YEAR(F$23),MONTH(F$23)+F$12,1),F$11/F$12,0),0))+(IF($B157&gt;=F$23,IF($B157&lt;DATE(YEAR(F$23),MONTH(F$23)+F$9,1),F$8/F$9,0),0))</f>
        <v>0</v>
      </c>
      <c r="Z157" s="98" t="n">
        <f aca="false">(IF($B157&gt;=G$23,IF($B157&lt;DATE(YEAR(G$23),MONTH(G$23)+G$12,1),G$11/G$12,0),0))+(IF($B157&gt;=G$23,IF($B157&lt;DATE(YEAR(G$23),MONTH(G$23)+G$9,1),G$8/G$9,0),0))</f>
        <v>0</v>
      </c>
      <c r="AA157" s="98" t="n">
        <f aca="false">(IF($B157&gt;=H$23,IF($B157&lt;DATE(YEAR(H$23),MONTH(H$23)+H$12,1),H$11/H$12,0),0))+(IF($B157&gt;=H$23,IF($B157&lt;DATE(YEAR(H$23),MONTH(H$23)+H$9,1),H$8/H$9,0),0))</f>
        <v>0</v>
      </c>
      <c r="AB157" s="98" t="n">
        <f aca="false">(IF($B157&gt;=I$23,IF($B157&lt;DATE(YEAR(I$23),MONTH(I$23)+I$12,1),I$11/I$12,0),0))+(IF($B157&gt;=I$23,IF($B157&lt;DATE(YEAR(I$23),MONTH(I$23)+I$9,1),I$8/I$9,0),0))</f>
        <v>0</v>
      </c>
      <c r="AC157" s="99" t="n">
        <f aca="false">(IF($B157&gt;=J$23,IF($B157&lt;DATE(YEAR(J$23),MONTH(J$23)+J$12,1),J$11/J$12,0),0))+(IF($B157&gt;=J$23,IF($B157&lt;DATE(YEAR(J$23),MONTH(J$23)+J$9,1),J$8/J$9,0),0))</f>
        <v>0</v>
      </c>
      <c r="AE157" s="98" t="n">
        <f aca="false">(IF($B157&gt;=F$23,IF($B157&lt;DATE(YEAR(F$23),MONTH(F$23)+F$15,1),(F$14/F$15),0),0))+(IF($B157&gt;=F$23,IF($B157&lt;DATE(YEAR(F$23),MONTH(F$23)+F$18,1),(F$17/F$18),0),0))</f>
        <v>0</v>
      </c>
      <c r="AF157" s="98" t="n">
        <f aca="false">(IF($B157&gt;=G$23,IF($B157&lt;DATE(YEAR(G$23),MONTH(G$23)+G$15,1),(G$14/G$15),0),0))+(IF($B157&gt;=G$23,IF($B157&lt;DATE(YEAR(G$23),MONTH(G$23)+G$18,1),(G$17/G$18),0),0))</f>
        <v>0</v>
      </c>
      <c r="AG157" s="98" t="n">
        <f aca="false">(IF($B157&gt;=H$23,IF($B157&lt;DATE(YEAR(H$23),MONTH(H$23)+H$15,1),(H$14/H$15),0),0))+(IF($B157&gt;=H$23,IF($B157&lt;DATE(YEAR(H$23),MONTH(H$23)+H$18,1),(H$17/H$18),0),0))</f>
        <v>59.0274690102316</v>
      </c>
      <c r="AH157" s="98" t="n">
        <f aca="false">(IF($B157&gt;=I$23,IF($B157&lt;DATE(YEAR(I$23),MONTH(I$23)+I$15,1),(I$14/I$15),0),0))+(IF($B157&gt;=I$23,IF($B157&lt;DATE(YEAR(I$23),MONTH(I$23)+I$18,1),(I$17/I$18),0),0))</f>
        <v>118.054938020463</v>
      </c>
      <c r="AI157" s="99" t="n">
        <f aca="false">(IF($B157&gt;=J$23,IF($B157&lt;DATE(YEAR(J$23),MONTH(J$23)+J$15,1),(J$14/J$15),0),0))+(IF($B157&gt;=J$23,IF($B157&lt;DATE(YEAR(J$23),MONTH(J$23)+J$18,1),(J$17/J$18),0),0))</f>
        <v>206.59614153581</v>
      </c>
    </row>
    <row r="158" customFormat="false" ht="12.75" hidden="true" customHeight="false" outlineLevel="1" collapsed="false">
      <c r="B158" s="92" t="n">
        <f aca="false">EDATE(B157,1)</f>
        <v>40725</v>
      </c>
      <c r="C158" s="93" t="n">
        <f aca="false">1/(1+$C$5/2)^(2*($B158-$C$4)/365)</f>
        <v>0.447504064135179</v>
      </c>
      <c r="D158" s="93" t="n">
        <f aca="false">1/(1+$C$6/2)^(2*($B158-$C$4)/365)</f>
        <v>0.279710351866615</v>
      </c>
      <c r="E158" s="94" t="n">
        <f aca="false">+C158-D158</f>
        <v>0.167793712268565</v>
      </c>
      <c r="F158" s="94" t="e">
        <f aca="false">SUM(L158:P158,R158:V158)</f>
        <v>#NAME?</v>
      </c>
      <c r="G158" s="95" t="e">
        <f aca="false">+E158*SUM(F147:F158)/12</f>
        <v>#NAME?</v>
      </c>
      <c r="L158" s="96" t="e">
        <f aca="false">EURO(Y158,Y158,0,0,F$22,$B158+25-F$23,1,0)</f>
        <v>#NAME?</v>
      </c>
      <c r="M158" s="96" t="e">
        <f aca="false">EURO(Z158,Z158,0,0,G$22,$B158+25-G$23,1,0)</f>
        <v>#NAME?</v>
      </c>
      <c r="N158" s="96" t="e">
        <f aca="false">EURO(AA158,AA158,0,0,H$22,$B158+25-H$23,1,0)</f>
        <v>#NAME?</v>
      </c>
      <c r="O158" s="96" t="e">
        <f aca="false">EURO(AB158,AB158,0,0,I$22,$B158+25-I$23,1,0)</f>
        <v>#NAME?</v>
      </c>
      <c r="P158" s="96" t="e">
        <f aca="false">EURO(AC158,AC158,0,0,J$22,$B158+25-J$23,1,0)</f>
        <v>#NAME?</v>
      </c>
      <c r="Q158" s="96"/>
      <c r="R158" s="96" t="e">
        <f aca="false">EURO(AE158,AE158,0,0,F$22,$B158+25-F$23,1,0)</f>
        <v>#NAME?</v>
      </c>
      <c r="S158" s="96" t="e">
        <f aca="false">EURO(AF158,AF158,0,0,G$22,$B158+25-G$23,1,0)</f>
        <v>#NAME?</v>
      </c>
      <c r="T158" s="96" t="e">
        <f aca="false">EURO(AG158,AG158,0,0,H$22,$B158+25-H$23,1,0)</f>
        <v>#NAME?</v>
      </c>
      <c r="U158" s="96" t="e">
        <f aca="false">EURO(AH158,AH158,0,0,I$22,$B158+25-I$23,1,0)</f>
        <v>#NAME?</v>
      </c>
      <c r="V158" s="96" t="e">
        <f aca="false">EURO(AI158,AI158,0,0,J$22,$B158+25-J$23,1,0)</f>
        <v>#NAME?</v>
      </c>
      <c r="W158" s="96"/>
      <c r="X158" s="97"/>
      <c r="Y158" s="98" t="n">
        <f aca="false">(IF($B158&gt;=F$23,IF($B158&lt;DATE(YEAR(F$23),MONTH(F$23)+F$12,1),F$11/F$12,0),0))+(IF($B158&gt;=F$23,IF($B158&lt;DATE(YEAR(F$23),MONTH(F$23)+F$9,1),F$8/F$9,0),0))</f>
        <v>0</v>
      </c>
      <c r="Z158" s="98" t="n">
        <f aca="false">(IF($B158&gt;=G$23,IF($B158&lt;DATE(YEAR(G$23),MONTH(G$23)+G$12,1),G$11/G$12,0),0))+(IF($B158&gt;=G$23,IF($B158&lt;DATE(YEAR(G$23),MONTH(G$23)+G$9,1),G$8/G$9,0),0))</f>
        <v>0</v>
      </c>
      <c r="AA158" s="98" t="n">
        <f aca="false">(IF($B158&gt;=H$23,IF($B158&lt;DATE(YEAR(H$23),MONTH(H$23)+H$12,1),H$11/H$12,0),0))+(IF($B158&gt;=H$23,IF($B158&lt;DATE(YEAR(H$23),MONTH(H$23)+H$9,1),H$8/H$9,0),0))</f>
        <v>0</v>
      </c>
      <c r="AB158" s="98" t="n">
        <f aca="false">(IF($B158&gt;=I$23,IF($B158&lt;DATE(YEAR(I$23),MONTH(I$23)+I$12,1),I$11/I$12,0),0))+(IF($B158&gt;=I$23,IF($B158&lt;DATE(YEAR(I$23),MONTH(I$23)+I$9,1),I$8/I$9,0),0))</f>
        <v>0</v>
      </c>
      <c r="AC158" s="99" t="n">
        <f aca="false">(IF($B158&gt;=J$23,IF($B158&lt;DATE(YEAR(J$23),MONTH(J$23)+J$12,1),J$11/J$12,0),0))+(IF($B158&gt;=J$23,IF($B158&lt;DATE(YEAR(J$23),MONTH(J$23)+J$9,1),J$8/J$9,0),0))</f>
        <v>0</v>
      </c>
      <c r="AE158" s="98" t="n">
        <f aca="false">(IF($B158&gt;=F$23,IF($B158&lt;DATE(YEAR(F$23),MONTH(F$23)+F$15,1),(F$14/F$15),0),0))+(IF($B158&gt;=F$23,IF($B158&lt;DATE(YEAR(F$23),MONTH(F$23)+F$18,1),(F$17/F$18),0),0))</f>
        <v>0</v>
      </c>
      <c r="AF158" s="98" t="n">
        <f aca="false">(IF($B158&gt;=G$23,IF($B158&lt;DATE(YEAR(G$23),MONTH(G$23)+G$15,1),(G$14/G$15),0),0))+(IF($B158&gt;=G$23,IF($B158&lt;DATE(YEAR(G$23),MONTH(G$23)+G$18,1),(G$17/G$18),0),0))</f>
        <v>0</v>
      </c>
      <c r="AG158" s="98" t="n">
        <f aca="false">(IF($B158&gt;=H$23,IF($B158&lt;DATE(YEAR(H$23),MONTH(H$23)+H$15,1),(H$14/H$15),0),0))+(IF($B158&gt;=H$23,IF($B158&lt;DATE(YEAR(H$23),MONTH(H$23)+H$18,1),(H$17/H$18),0),0))</f>
        <v>0</v>
      </c>
      <c r="AH158" s="98" t="n">
        <f aca="false">(IF($B158&gt;=I$23,IF($B158&lt;DATE(YEAR(I$23),MONTH(I$23)+I$15,1),(I$14/I$15),0),0))+(IF($B158&gt;=I$23,IF($B158&lt;DATE(YEAR(I$23),MONTH(I$23)+I$18,1),(I$17/I$18),0),0))</f>
        <v>118.054938020463</v>
      </c>
      <c r="AI158" s="99" t="n">
        <f aca="false">(IF($B158&gt;=J$23,IF($B158&lt;DATE(YEAR(J$23),MONTH(J$23)+J$15,1),(J$14/J$15),0),0))+(IF($B158&gt;=J$23,IF($B158&lt;DATE(YEAR(J$23),MONTH(J$23)+J$18,1),(J$17/J$18),0),0))</f>
        <v>206.59614153581</v>
      </c>
    </row>
    <row r="159" customFormat="false" ht="12.75" hidden="true" customHeight="false" outlineLevel="1" collapsed="false">
      <c r="B159" s="92" t="n">
        <f aca="false">EDATE(B158,1)</f>
        <v>40756</v>
      </c>
      <c r="C159" s="93" t="n">
        <f aca="false">1/(1+$C$5/2)^(2*($B159-$C$4)/365)</f>
        <v>0.444692564538692</v>
      </c>
      <c r="D159" s="93" t="n">
        <f aca="false">1/(1+$C$6/2)^(2*($B159-$C$4)/365)</f>
        <v>0.276931107032306</v>
      </c>
      <c r="E159" s="94" t="n">
        <f aca="false">+C159-D159</f>
        <v>0.167761457506386</v>
      </c>
      <c r="F159" s="94" t="e">
        <f aca="false">SUM(L159:P159,R159:V159)</f>
        <v>#NAME?</v>
      </c>
      <c r="G159" s="95" t="e">
        <f aca="false">+E159*SUM(F148:F159)/12</f>
        <v>#NAME?</v>
      </c>
      <c r="L159" s="96" t="e">
        <f aca="false">EURO(Y159,Y159,0,0,F$22,$B159+25-F$23,1,0)</f>
        <v>#NAME?</v>
      </c>
      <c r="M159" s="96" t="e">
        <f aca="false">EURO(Z159,Z159,0,0,G$22,$B159+25-G$23,1,0)</f>
        <v>#NAME?</v>
      </c>
      <c r="N159" s="96" t="e">
        <f aca="false">EURO(AA159,AA159,0,0,H$22,$B159+25-H$23,1,0)</f>
        <v>#NAME?</v>
      </c>
      <c r="O159" s="96" t="e">
        <f aca="false">EURO(AB159,AB159,0,0,I$22,$B159+25-I$23,1,0)</f>
        <v>#NAME?</v>
      </c>
      <c r="P159" s="96" t="e">
        <f aca="false">EURO(AC159,AC159,0,0,J$22,$B159+25-J$23,1,0)</f>
        <v>#NAME?</v>
      </c>
      <c r="Q159" s="96"/>
      <c r="R159" s="96" t="e">
        <f aca="false">EURO(AE159,AE159,0,0,F$22,$B159+25-F$23,1,0)</f>
        <v>#NAME?</v>
      </c>
      <c r="S159" s="96" t="e">
        <f aca="false">EURO(AF159,AF159,0,0,G$22,$B159+25-G$23,1,0)</f>
        <v>#NAME?</v>
      </c>
      <c r="T159" s="96" t="e">
        <f aca="false">EURO(AG159,AG159,0,0,H$22,$B159+25-H$23,1,0)</f>
        <v>#NAME?</v>
      </c>
      <c r="U159" s="96" t="e">
        <f aca="false">EURO(AH159,AH159,0,0,I$22,$B159+25-I$23,1,0)</f>
        <v>#NAME?</v>
      </c>
      <c r="V159" s="96" t="e">
        <f aca="false">EURO(AI159,AI159,0,0,J$22,$B159+25-J$23,1,0)</f>
        <v>#NAME?</v>
      </c>
      <c r="W159" s="96"/>
      <c r="X159" s="97"/>
      <c r="Y159" s="98" t="n">
        <f aca="false">(IF($B159&gt;=F$23,IF($B159&lt;DATE(YEAR(F$23),MONTH(F$23)+F$12,1),F$11/F$12,0),0))+(IF($B159&gt;=F$23,IF($B159&lt;DATE(YEAR(F$23),MONTH(F$23)+F$9,1),F$8/F$9,0),0))</f>
        <v>0</v>
      </c>
      <c r="Z159" s="98" t="n">
        <f aca="false">(IF($B159&gt;=G$23,IF($B159&lt;DATE(YEAR(G$23),MONTH(G$23)+G$12,1),G$11/G$12,0),0))+(IF($B159&gt;=G$23,IF($B159&lt;DATE(YEAR(G$23),MONTH(G$23)+G$9,1),G$8/G$9,0),0))</f>
        <v>0</v>
      </c>
      <c r="AA159" s="98" t="n">
        <f aca="false">(IF($B159&gt;=H$23,IF($B159&lt;DATE(YEAR(H$23),MONTH(H$23)+H$12,1),H$11/H$12,0),0))+(IF($B159&gt;=H$23,IF($B159&lt;DATE(YEAR(H$23),MONTH(H$23)+H$9,1),H$8/H$9,0),0))</f>
        <v>0</v>
      </c>
      <c r="AB159" s="98" t="n">
        <f aca="false">(IF($B159&gt;=I$23,IF($B159&lt;DATE(YEAR(I$23),MONTH(I$23)+I$12,1),I$11/I$12,0),0))+(IF($B159&gt;=I$23,IF($B159&lt;DATE(YEAR(I$23),MONTH(I$23)+I$9,1),I$8/I$9,0),0))</f>
        <v>0</v>
      </c>
      <c r="AC159" s="99" t="n">
        <f aca="false">(IF($B159&gt;=J$23,IF($B159&lt;DATE(YEAR(J$23),MONTH(J$23)+J$12,1),J$11/J$12,0),0))+(IF($B159&gt;=J$23,IF($B159&lt;DATE(YEAR(J$23),MONTH(J$23)+J$9,1),J$8/J$9,0),0))</f>
        <v>0</v>
      </c>
      <c r="AE159" s="98" t="n">
        <f aca="false">(IF($B159&gt;=F$23,IF($B159&lt;DATE(YEAR(F$23),MONTH(F$23)+F$15,1),(F$14/F$15),0),0))+(IF($B159&gt;=F$23,IF($B159&lt;DATE(YEAR(F$23),MONTH(F$23)+F$18,1),(F$17/F$18),0),0))</f>
        <v>0</v>
      </c>
      <c r="AF159" s="98" t="n">
        <f aca="false">(IF($B159&gt;=G$23,IF($B159&lt;DATE(YEAR(G$23),MONTH(G$23)+G$15,1),(G$14/G$15),0),0))+(IF($B159&gt;=G$23,IF($B159&lt;DATE(YEAR(G$23),MONTH(G$23)+G$18,1),(G$17/G$18),0),0))</f>
        <v>0</v>
      </c>
      <c r="AG159" s="98" t="n">
        <f aca="false">(IF($B159&gt;=H$23,IF($B159&lt;DATE(YEAR(H$23),MONTH(H$23)+H$15,1),(H$14/H$15),0),0))+(IF($B159&gt;=H$23,IF($B159&lt;DATE(YEAR(H$23),MONTH(H$23)+H$18,1),(H$17/H$18),0),0))</f>
        <v>0</v>
      </c>
      <c r="AH159" s="98" t="n">
        <f aca="false">(IF($B159&gt;=I$23,IF($B159&lt;DATE(YEAR(I$23),MONTH(I$23)+I$15,1),(I$14/I$15),0),0))+(IF($B159&gt;=I$23,IF($B159&lt;DATE(YEAR(I$23),MONTH(I$23)+I$18,1),(I$17/I$18),0),0))</f>
        <v>118.054938020463</v>
      </c>
      <c r="AI159" s="99" t="n">
        <f aca="false">(IF($B159&gt;=J$23,IF($B159&lt;DATE(YEAR(J$23),MONTH(J$23)+J$15,1),(J$14/J$15),0),0))+(IF($B159&gt;=J$23,IF($B159&lt;DATE(YEAR(J$23),MONTH(J$23)+J$18,1),(J$17/J$18),0),0))</f>
        <v>206.59614153581</v>
      </c>
    </row>
    <row r="160" customFormat="false" ht="12.75" hidden="true" customHeight="false" outlineLevel="1" collapsed="false">
      <c r="B160" s="92" t="n">
        <f aca="false">EDATE(B159,1)</f>
        <v>40787</v>
      </c>
      <c r="C160" s="93" t="n">
        <f aca="false">1/(1+$C$5/2)^(2*($B160-$C$4)/365)</f>
        <v>0.441898728535935</v>
      </c>
      <c r="D160" s="93" t="n">
        <f aca="false">1/(1+$C$6/2)^(2*($B160-$C$4)/365)</f>
        <v>0.274179477199721</v>
      </c>
      <c r="E160" s="94" t="n">
        <f aca="false">+C160-D160</f>
        <v>0.167719251336213</v>
      </c>
      <c r="F160" s="94" t="e">
        <f aca="false">SUM(L160:P160,R160:V160)</f>
        <v>#NAME?</v>
      </c>
      <c r="G160" s="95" t="e">
        <f aca="false">+E160*SUM(F149:F160)/12</f>
        <v>#NAME?</v>
      </c>
      <c r="L160" s="96" t="e">
        <f aca="false">EURO(Y160,Y160,0,0,F$22,$B160+25-F$23,1,0)</f>
        <v>#NAME?</v>
      </c>
      <c r="M160" s="96" t="e">
        <f aca="false">EURO(Z160,Z160,0,0,G$22,$B160+25-G$23,1,0)</f>
        <v>#NAME?</v>
      </c>
      <c r="N160" s="96" t="e">
        <f aca="false">EURO(AA160,AA160,0,0,H$22,$B160+25-H$23,1,0)</f>
        <v>#NAME?</v>
      </c>
      <c r="O160" s="96" t="e">
        <f aca="false">EURO(AB160,AB160,0,0,I$22,$B160+25-I$23,1,0)</f>
        <v>#NAME?</v>
      </c>
      <c r="P160" s="96" t="e">
        <f aca="false">EURO(AC160,AC160,0,0,J$22,$B160+25-J$23,1,0)</f>
        <v>#NAME?</v>
      </c>
      <c r="Q160" s="96"/>
      <c r="R160" s="96" t="e">
        <f aca="false">EURO(AE160,AE160,0,0,F$22,$B160+25-F$23,1,0)</f>
        <v>#NAME?</v>
      </c>
      <c r="S160" s="96" t="e">
        <f aca="false">EURO(AF160,AF160,0,0,G$22,$B160+25-G$23,1,0)</f>
        <v>#NAME?</v>
      </c>
      <c r="T160" s="96" t="e">
        <f aca="false">EURO(AG160,AG160,0,0,H$22,$B160+25-H$23,1,0)</f>
        <v>#NAME?</v>
      </c>
      <c r="U160" s="96" t="e">
        <f aca="false">EURO(AH160,AH160,0,0,I$22,$B160+25-I$23,1,0)</f>
        <v>#NAME?</v>
      </c>
      <c r="V160" s="96" t="e">
        <f aca="false">EURO(AI160,AI160,0,0,J$22,$B160+25-J$23,1,0)</f>
        <v>#NAME?</v>
      </c>
      <c r="W160" s="96"/>
      <c r="X160" s="97"/>
      <c r="Y160" s="98" t="n">
        <f aca="false">(IF($B160&gt;=F$23,IF($B160&lt;DATE(YEAR(F$23),MONTH(F$23)+F$12,1),F$11/F$12,0),0))+(IF($B160&gt;=F$23,IF($B160&lt;DATE(YEAR(F$23),MONTH(F$23)+F$9,1),F$8/F$9,0),0))</f>
        <v>0</v>
      </c>
      <c r="Z160" s="98" t="n">
        <f aca="false">(IF($B160&gt;=G$23,IF($B160&lt;DATE(YEAR(G$23),MONTH(G$23)+G$12,1),G$11/G$12,0),0))+(IF($B160&gt;=G$23,IF($B160&lt;DATE(YEAR(G$23),MONTH(G$23)+G$9,1),G$8/G$9,0),0))</f>
        <v>0</v>
      </c>
      <c r="AA160" s="98" t="n">
        <f aca="false">(IF($B160&gt;=H$23,IF($B160&lt;DATE(YEAR(H$23),MONTH(H$23)+H$12,1),H$11/H$12,0),0))+(IF($B160&gt;=H$23,IF($B160&lt;DATE(YEAR(H$23),MONTH(H$23)+H$9,1),H$8/H$9,0),0))</f>
        <v>0</v>
      </c>
      <c r="AB160" s="98" t="n">
        <f aca="false">(IF($B160&gt;=I$23,IF($B160&lt;DATE(YEAR(I$23),MONTH(I$23)+I$12,1),I$11/I$12,0),0))+(IF($B160&gt;=I$23,IF($B160&lt;DATE(YEAR(I$23),MONTH(I$23)+I$9,1),I$8/I$9,0),0))</f>
        <v>0</v>
      </c>
      <c r="AC160" s="99" t="n">
        <f aca="false">(IF($B160&gt;=J$23,IF($B160&lt;DATE(YEAR(J$23),MONTH(J$23)+J$12,1),J$11/J$12,0),0))+(IF($B160&gt;=J$23,IF($B160&lt;DATE(YEAR(J$23),MONTH(J$23)+J$9,1),J$8/J$9,0),0))</f>
        <v>0</v>
      </c>
      <c r="AE160" s="98" t="n">
        <f aca="false">(IF($B160&gt;=F$23,IF($B160&lt;DATE(YEAR(F$23),MONTH(F$23)+F$15,1),(F$14/F$15),0),0))+(IF($B160&gt;=F$23,IF($B160&lt;DATE(YEAR(F$23),MONTH(F$23)+F$18,1),(F$17/F$18),0),0))</f>
        <v>0</v>
      </c>
      <c r="AF160" s="98" t="n">
        <f aca="false">(IF($B160&gt;=G$23,IF($B160&lt;DATE(YEAR(G$23),MONTH(G$23)+G$15,1),(G$14/G$15),0),0))+(IF($B160&gt;=G$23,IF($B160&lt;DATE(YEAR(G$23),MONTH(G$23)+G$18,1),(G$17/G$18),0),0))</f>
        <v>0</v>
      </c>
      <c r="AG160" s="98" t="n">
        <f aca="false">(IF($B160&gt;=H$23,IF($B160&lt;DATE(YEAR(H$23),MONTH(H$23)+H$15,1),(H$14/H$15),0),0))+(IF($B160&gt;=H$23,IF($B160&lt;DATE(YEAR(H$23),MONTH(H$23)+H$18,1),(H$17/H$18),0),0))</f>
        <v>0</v>
      </c>
      <c r="AH160" s="98" t="n">
        <f aca="false">(IF($B160&gt;=I$23,IF($B160&lt;DATE(YEAR(I$23),MONTH(I$23)+I$15,1),(I$14/I$15),0),0))+(IF($B160&gt;=I$23,IF($B160&lt;DATE(YEAR(I$23),MONTH(I$23)+I$18,1),(I$17/I$18),0),0))</f>
        <v>118.054938020463</v>
      </c>
      <c r="AI160" s="99" t="n">
        <f aca="false">(IF($B160&gt;=J$23,IF($B160&lt;DATE(YEAR(J$23),MONTH(J$23)+J$15,1),(J$14/J$15),0),0))+(IF($B160&gt;=J$23,IF($B160&lt;DATE(YEAR(J$23),MONTH(J$23)+J$18,1),(J$17/J$18),0),0))</f>
        <v>206.59614153581</v>
      </c>
    </row>
    <row r="161" customFormat="false" ht="12.75" hidden="true" customHeight="false" outlineLevel="1" collapsed="false">
      <c r="B161" s="92" t="n">
        <f aca="false">EDATE(B160,1)</f>
        <v>40817</v>
      </c>
      <c r="C161" s="93" t="n">
        <f aca="false">1/(1+$C$5/2)^(2*($B161-$C$4)/365)</f>
        <v>0.439211729838218</v>
      </c>
      <c r="D161" s="93" t="n">
        <f aca="false">1/(1+$C$6/2)^(2*($B161-$C$4)/365)</f>
        <v>0.271542644315173</v>
      </c>
      <c r="E161" s="94" t="n">
        <f aca="false">+C161-D161</f>
        <v>0.167669085523045</v>
      </c>
      <c r="F161" s="94" t="e">
        <f aca="false">SUM(L161:P161,R161:V161)</f>
        <v>#NAME?</v>
      </c>
      <c r="G161" s="95" t="e">
        <f aca="false">+E161*SUM(F150:F161)/12</f>
        <v>#NAME?</v>
      </c>
      <c r="L161" s="96" t="e">
        <f aca="false">EURO(Y161,Y161,0,0,F$22,$B161+25-F$23,1,0)</f>
        <v>#NAME?</v>
      </c>
      <c r="M161" s="96" t="e">
        <f aca="false">EURO(Z161,Z161,0,0,G$22,$B161+25-G$23,1,0)</f>
        <v>#NAME?</v>
      </c>
      <c r="N161" s="96" t="e">
        <f aca="false">EURO(AA161,AA161,0,0,H$22,$B161+25-H$23,1,0)</f>
        <v>#NAME?</v>
      </c>
      <c r="O161" s="96" t="e">
        <f aca="false">EURO(AB161,AB161,0,0,I$22,$B161+25-I$23,1,0)</f>
        <v>#NAME?</v>
      </c>
      <c r="P161" s="96" t="e">
        <f aca="false">EURO(AC161,AC161,0,0,J$22,$B161+25-J$23,1,0)</f>
        <v>#NAME?</v>
      </c>
      <c r="Q161" s="96"/>
      <c r="R161" s="96" t="e">
        <f aca="false">EURO(AE161,AE161,0,0,F$22,$B161+25-F$23,1,0)</f>
        <v>#NAME?</v>
      </c>
      <c r="S161" s="96" t="e">
        <f aca="false">EURO(AF161,AF161,0,0,G$22,$B161+25-G$23,1,0)</f>
        <v>#NAME?</v>
      </c>
      <c r="T161" s="96" t="e">
        <f aca="false">EURO(AG161,AG161,0,0,H$22,$B161+25-H$23,1,0)</f>
        <v>#NAME?</v>
      </c>
      <c r="U161" s="96" t="e">
        <f aca="false">EURO(AH161,AH161,0,0,I$22,$B161+25-I$23,1,0)</f>
        <v>#NAME?</v>
      </c>
      <c r="V161" s="96" t="e">
        <f aca="false">EURO(AI161,AI161,0,0,J$22,$B161+25-J$23,1,0)</f>
        <v>#NAME?</v>
      </c>
      <c r="W161" s="96"/>
      <c r="X161" s="97"/>
      <c r="Y161" s="98" t="n">
        <f aca="false">(IF($B161&gt;=F$23,IF($B161&lt;DATE(YEAR(F$23),MONTH(F$23)+F$12,1),F$11/F$12,0),0))+(IF($B161&gt;=F$23,IF($B161&lt;DATE(YEAR(F$23),MONTH(F$23)+F$9,1),F$8/F$9,0),0))</f>
        <v>0</v>
      </c>
      <c r="Z161" s="98" t="n">
        <f aca="false">(IF($B161&gt;=G$23,IF($B161&lt;DATE(YEAR(G$23),MONTH(G$23)+G$12,1),G$11/G$12,0),0))+(IF($B161&gt;=G$23,IF($B161&lt;DATE(YEAR(G$23),MONTH(G$23)+G$9,1),G$8/G$9,0),0))</f>
        <v>0</v>
      </c>
      <c r="AA161" s="98" t="n">
        <f aca="false">(IF($B161&gt;=H$23,IF($B161&lt;DATE(YEAR(H$23),MONTH(H$23)+H$12,1),H$11/H$12,0),0))+(IF($B161&gt;=H$23,IF($B161&lt;DATE(YEAR(H$23),MONTH(H$23)+H$9,1),H$8/H$9,0),0))</f>
        <v>0</v>
      </c>
      <c r="AB161" s="98" t="n">
        <f aca="false">(IF($B161&gt;=I$23,IF($B161&lt;DATE(YEAR(I$23),MONTH(I$23)+I$12,1),I$11/I$12,0),0))+(IF($B161&gt;=I$23,IF($B161&lt;DATE(YEAR(I$23),MONTH(I$23)+I$9,1),I$8/I$9,0),0))</f>
        <v>0</v>
      </c>
      <c r="AC161" s="99" t="n">
        <f aca="false">(IF($B161&gt;=J$23,IF($B161&lt;DATE(YEAR(J$23),MONTH(J$23)+J$12,1),J$11/J$12,0),0))+(IF($B161&gt;=J$23,IF($B161&lt;DATE(YEAR(J$23),MONTH(J$23)+J$9,1),J$8/J$9,0),0))</f>
        <v>0</v>
      </c>
      <c r="AE161" s="98" t="n">
        <f aca="false">(IF($B161&gt;=F$23,IF($B161&lt;DATE(YEAR(F$23),MONTH(F$23)+F$15,1),(F$14/F$15),0),0))+(IF($B161&gt;=F$23,IF($B161&lt;DATE(YEAR(F$23),MONTH(F$23)+F$18,1),(F$17/F$18),0),0))</f>
        <v>0</v>
      </c>
      <c r="AF161" s="98" t="n">
        <f aca="false">(IF($B161&gt;=G$23,IF($B161&lt;DATE(YEAR(G$23),MONTH(G$23)+G$15,1),(G$14/G$15),0),0))+(IF($B161&gt;=G$23,IF($B161&lt;DATE(YEAR(G$23),MONTH(G$23)+G$18,1),(G$17/G$18),0),0))</f>
        <v>0</v>
      </c>
      <c r="AG161" s="98" t="n">
        <f aca="false">(IF($B161&gt;=H$23,IF($B161&lt;DATE(YEAR(H$23),MONTH(H$23)+H$15,1),(H$14/H$15),0),0))+(IF($B161&gt;=H$23,IF($B161&lt;DATE(YEAR(H$23),MONTH(H$23)+H$18,1),(H$17/H$18),0),0))</f>
        <v>0</v>
      </c>
      <c r="AH161" s="98" t="n">
        <f aca="false">(IF($B161&gt;=I$23,IF($B161&lt;DATE(YEAR(I$23),MONTH(I$23)+I$15,1),(I$14/I$15),0),0))+(IF($B161&gt;=I$23,IF($B161&lt;DATE(YEAR(I$23),MONTH(I$23)+I$18,1),(I$17/I$18),0),0))</f>
        <v>118.054938020463</v>
      </c>
      <c r="AI161" s="99" t="n">
        <f aca="false">(IF($B161&gt;=J$23,IF($B161&lt;DATE(YEAR(J$23),MONTH(J$23)+J$15,1),(J$14/J$15),0),0))+(IF($B161&gt;=J$23,IF($B161&lt;DATE(YEAR(J$23),MONTH(J$23)+J$18,1),(J$17/J$18),0),0))</f>
        <v>206.59614153581</v>
      </c>
    </row>
    <row r="162" customFormat="false" ht="12.75" hidden="true" customHeight="false" outlineLevel="1" collapsed="false">
      <c r="B162" s="92" t="n">
        <f aca="false">EDATE(B161,1)</f>
        <v>40848</v>
      </c>
      <c r="C162" s="93" t="n">
        <f aca="false">1/(1+$C$5/2)^(2*($B162-$C$4)/365)</f>
        <v>0.436452327856922</v>
      </c>
      <c r="D162" s="93" t="n">
        <f aca="false">1/(1+$C$6/2)^(2*($B162-$C$4)/365)</f>
        <v>0.268844555072243</v>
      </c>
      <c r="E162" s="94" t="n">
        <f aca="false">+C162-D162</f>
        <v>0.167607772784679</v>
      </c>
      <c r="F162" s="94" t="e">
        <f aca="false">SUM(L162:P162,R162:V162)</f>
        <v>#NAME?</v>
      </c>
      <c r="G162" s="95" t="e">
        <f aca="false">+E162*SUM(F151:F162)/12</f>
        <v>#NAME?</v>
      </c>
      <c r="L162" s="96" t="e">
        <f aca="false">EURO(Y162,Y162,0,0,F$22,$B162+25-F$23,1,0)</f>
        <v>#NAME?</v>
      </c>
      <c r="M162" s="96" t="e">
        <f aca="false">EURO(Z162,Z162,0,0,G$22,$B162+25-G$23,1,0)</f>
        <v>#NAME?</v>
      </c>
      <c r="N162" s="96" t="e">
        <f aca="false">EURO(AA162,AA162,0,0,H$22,$B162+25-H$23,1,0)</f>
        <v>#NAME?</v>
      </c>
      <c r="O162" s="96" t="e">
        <f aca="false">EURO(AB162,AB162,0,0,I$22,$B162+25-I$23,1,0)</f>
        <v>#NAME?</v>
      </c>
      <c r="P162" s="96" t="e">
        <f aca="false">EURO(AC162,AC162,0,0,J$22,$B162+25-J$23,1,0)</f>
        <v>#NAME?</v>
      </c>
      <c r="Q162" s="96"/>
      <c r="R162" s="96" t="e">
        <f aca="false">EURO(AE162,AE162,0,0,F$22,$B162+25-F$23,1,0)</f>
        <v>#NAME?</v>
      </c>
      <c r="S162" s="96" t="e">
        <f aca="false">EURO(AF162,AF162,0,0,G$22,$B162+25-G$23,1,0)</f>
        <v>#NAME?</v>
      </c>
      <c r="T162" s="96" t="e">
        <f aca="false">EURO(AG162,AG162,0,0,H$22,$B162+25-H$23,1,0)</f>
        <v>#NAME?</v>
      </c>
      <c r="U162" s="96" t="e">
        <f aca="false">EURO(AH162,AH162,0,0,I$22,$B162+25-I$23,1,0)</f>
        <v>#NAME?</v>
      </c>
      <c r="V162" s="96" t="e">
        <f aca="false">EURO(AI162,AI162,0,0,J$22,$B162+25-J$23,1,0)</f>
        <v>#NAME?</v>
      </c>
      <c r="W162" s="96"/>
      <c r="X162" s="97"/>
      <c r="Y162" s="98" t="n">
        <f aca="false">(IF($B162&gt;=F$23,IF($B162&lt;DATE(YEAR(F$23),MONTH(F$23)+F$12,1),F$11/F$12,0),0))+(IF($B162&gt;=F$23,IF($B162&lt;DATE(YEAR(F$23),MONTH(F$23)+F$9,1),F$8/F$9,0),0))</f>
        <v>0</v>
      </c>
      <c r="Z162" s="98" t="n">
        <f aca="false">(IF($B162&gt;=G$23,IF($B162&lt;DATE(YEAR(G$23),MONTH(G$23)+G$12,1),G$11/G$12,0),0))+(IF($B162&gt;=G$23,IF($B162&lt;DATE(YEAR(G$23),MONTH(G$23)+G$9,1),G$8/G$9,0),0))</f>
        <v>0</v>
      </c>
      <c r="AA162" s="98" t="n">
        <f aca="false">(IF($B162&gt;=H$23,IF($B162&lt;DATE(YEAR(H$23),MONTH(H$23)+H$12,1),H$11/H$12,0),0))+(IF($B162&gt;=H$23,IF($B162&lt;DATE(YEAR(H$23),MONTH(H$23)+H$9,1),H$8/H$9,0),0))</f>
        <v>0</v>
      </c>
      <c r="AB162" s="98" t="n">
        <f aca="false">(IF($B162&gt;=I$23,IF($B162&lt;DATE(YEAR(I$23),MONTH(I$23)+I$12,1),I$11/I$12,0),0))+(IF($B162&gt;=I$23,IF($B162&lt;DATE(YEAR(I$23),MONTH(I$23)+I$9,1),I$8/I$9,0),0))</f>
        <v>0</v>
      </c>
      <c r="AC162" s="99" t="n">
        <f aca="false">(IF($B162&gt;=J$23,IF($B162&lt;DATE(YEAR(J$23),MONTH(J$23)+J$12,1),J$11/J$12,0),0))+(IF($B162&gt;=J$23,IF($B162&lt;DATE(YEAR(J$23),MONTH(J$23)+J$9,1),J$8/J$9,0),0))</f>
        <v>0</v>
      </c>
      <c r="AE162" s="98" t="n">
        <f aca="false">(IF($B162&gt;=F$23,IF($B162&lt;DATE(YEAR(F$23),MONTH(F$23)+F$15,1),(F$14/F$15),0),0))+(IF($B162&gt;=F$23,IF($B162&lt;DATE(YEAR(F$23),MONTH(F$23)+F$18,1),(F$17/F$18),0),0))</f>
        <v>0</v>
      </c>
      <c r="AF162" s="98" t="n">
        <f aca="false">(IF($B162&gt;=G$23,IF($B162&lt;DATE(YEAR(G$23),MONTH(G$23)+G$15,1),(G$14/G$15),0),0))+(IF($B162&gt;=G$23,IF($B162&lt;DATE(YEAR(G$23),MONTH(G$23)+G$18,1),(G$17/G$18),0),0))</f>
        <v>0</v>
      </c>
      <c r="AG162" s="98" t="n">
        <f aca="false">(IF($B162&gt;=H$23,IF($B162&lt;DATE(YEAR(H$23),MONTH(H$23)+H$15,1),(H$14/H$15),0),0))+(IF($B162&gt;=H$23,IF($B162&lt;DATE(YEAR(H$23),MONTH(H$23)+H$18,1),(H$17/H$18),0),0))</f>
        <v>0</v>
      </c>
      <c r="AH162" s="98" t="n">
        <f aca="false">(IF($B162&gt;=I$23,IF($B162&lt;DATE(YEAR(I$23),MONTH(I$23)+I$15,1),(I$14/I$15),0),0))+(IF($B162&gt;=I$23,IF($B162&lt;DATE(YEAR(I$23),MONTH(I$23)+I$18,1),(I$17/I$18),0),0))</f>
        <v>118.054938020463</v>
      </c>
      <c r="AI162" s="99" t="n">
        <f aca="false">(IF($B162&gt;=J$23,IF($B162&lt;DATE(YEAR(J$23),MONTH(J$23)+J$15,1),(J$14/J$15),0),0))+(IF($B162&gt;=J$23,IF($B162&lt;DATE(YEAR(J$23),MONTH(J$23)+J$18,1),(J$17/J$18),0),0))</f>
        <v>206.59614153581</v>
      </c>
    </row>
    <row r="163" customFormat="false" ht="12.75" hidden="true" customHeight="false" outlineLevel="1" collapsed="false">
      <c r="B163" s="92" t="n">
        <f aca="false">EDATE(B162,1)</f>
        <v>40878</v>
      </c>
      <c r="C163" s="93" t="n">
        <f aca="false">1/(1+$C$5/2)^(2*($B163-$C$4)/365)</f>
        <v>0.433798446411161</v>
      </c>
      <c r="D163" s="93" t="n">
        <f aca="false">1/(1+$C$6/2)^(2*($B163-$C$4)/365)</f>
        <v>0.266259029084351</v>
      </c>
      <c r="E163" s="94" t="n">
        <f aca="false">+C163-D163</f>
        <v>0.16753941732681</v>
      </c>
      <c r="F163" s="94" t="e">
        <f aca="false">SUM(L163:P163,R163:V163)</f>
        <v>#NAME?</v>
      </c>
      <c r="G163" s="95" t="e">
        <f aca="false">+E163*SUM(F152:F163)/12</f>
        <v>#NAME?</v>
      </c>
      <c r="L163" s="96" t="e">
        <f aca="false">EURO(Y163,Y163,0,0,F$22,$B163+25-F$23,1,0)</f>
        <v>#NAME?</v>
      </c>
      <c r="M163" s="96" t="e">
        <f aca="false">EURO(Z163,Z163,0,0,G$22,$B163+25-G$23,1,0)</f>
        <v>#NAME?</v>
      </c>
      <c r="N163" s="96" t="e">
        <f aca="false">EURO(AA163,AA163,0,0,H$22,$B163+25-H$23,1,0)</f>
        <v>#NAME?</v>
      </c>
      <c r="O163" s="96" t="e">
        <f aca="false">EURO(AB163,AB163,0,0,I$22,$B163+25-I$23,1,0)</f>
        <v>#NAME?</v>
      </c>
      <c r="P163" s="96" t="e">
        <f aca="false">EURO(AC163,AC163,0,0,J$22,$B163+25-J$23,1,0)</f>
        <v>#NAME?</v>
      </c>
      <c r="Q163" s="96"/>
      <c r="R163" s="96" t="e">
        <f aca="false">EURO(AE163,AE163,0,0,F$22,$B163+25-F$23,1,0)</f>
        <v>#NAME?</v>
      </c>
      <c r="S163" s="96" t="e">
        <f aca="false">EURO(AF163,AF163,0,0,G$22,$B163+25-G$23,1,0)</f>
        <v>#NAME?</v>
      </c>
      <c r="T163" s="96" t="e">
        <f aca="false">EURO(AG163,AG163,0,0,H$22,$B163+25-H$23,1,0)</f>
        <v>#NAME?</v>
      </c>
      <c r="U163" s="96" t="e">
        <f aca="false">EURO(AH163,AH163,0,0,I$22,$B163+25-I$23,1,0)</f>
        <v>#NAME?</v>
      </c>
      <c r="V163" s="96" t="e">
        <f aca="false">EURO(AI163,AI163,0,0,J$22,$B163+25-J$23,1,0)</f>
        <v>#NAME?</v>
      </c>
      <c r="W163" s="96"/>
      <c r="X163" s="97"/>
      <c r="Y163" s="98" t="n">
        <f aca="false">(IF($B163&gt;=F$23,IF($B163&lt;DATE(YEAR(F$23),MONTH(F$23)+F$12,1),F$11/F$12,0),0))+(IF($B163&gt;=F$23,IF($B163&lt;DATE(YEAR(F$23),MONTH(F$23)+F$9,1),F$8/F$9,0),0))</f>
        <v>0</v>
      </c>
      <c r="Z163" s="98" t="n">
        <f aca="false">(IF($B163&gt;=G$23,IF($B163&lt;DATE(YEAR(G$23),MONTH(G$23)+G$12,1),G$11/G$12,0),0))+(IF($B163&gt;=G$23,IF($B163&lt;DATE(YEAR(G$23),MONTH(G$23)+G$9,1),G$8/G$9,0),0))</f>
        <v>0</v>
      </c>
      <c r="AA163" s="98" t="n">
        <f aca="false">(IF($B163&gt;=H$23,IF($B163&lt;DATE(YEAR(H$23),MONTH(H$23)+H$12,1),H$11/H$12,0),0))+(IF($B163&gt;=H$23,IF($B163&lt;DATE(YEAR(H$23),MONTH(H$23)+H$9,1),H$8/H$9,0),0))</f>
        <v>0</v>
      </c>
      <c r="AB163" s="98" t="n">
        <f aca="false">(IF($B163&gt;=I$23,IF($B163&lt;DATE(YEAR(I$23),MONTH(I$23)+I$12,1),I$11/I$12,0),0))+(IF($B163&gt;=I$23,IF($B163&lt;DATE(YEAR(I$23),MONTH(I$23)+I$9,1),I$8/I$9,0),0))</f>
        <v>0</v>
      </c>
      <c r="AC163" s="99" t="n">
        <f aca="false">(IF($B163&gt;=J$23,IF($B163&lt;DATE(YEAR(J$23),MONTH(J$23)+J$12,1),J$11/J$12,0),0))+(IF($B163&gt;=J$23,IF($B163&lt;DATE(YEAR(J$23),MONTH(J$23)+J$9,1),J$8/J$9,0),0))</f>
        <v>0</v>
      </c>
      <c r="AE163" s="98" t="n">
        <f aca="false">(IF($B163&gt;=F$23,IF($B163&lt;DATE(YEAR(F$23),MONTH(F$23)+F$15,1),(F$14/F$15),0),0))+(IF($B163&gt;=F$23,IF($B163&lt;DATE(YEAR(F$23),MONTH(F$23)+F$18,1),(F$17/F$18),0),0))</f>
        <v>0</v>
      </c>
      <c r="AF163" s="98" t="n">
        <f aca="false">(IF($B163&gt;=G$23,IF($B163&lt;DATE(YEAR(G$23),MONTH(G$23)+G$15,1),(G$14/G$15),0),0))+(IF($B163&gt;=G$23,IF($B163&lt;DATE(YEAR(G$23),MONTH(G$23)+G$18,1),(G$17/G$18),0),0))</f>
        <v>0</v>
      </c>
      <c r="AG163" s="98" t="n">
        <f aca="false">(IF($B163&gt;=H$23,IF($B163&lt;DATE(YEAR(H$23),MONTH(H$23)+H$15,1),(H$14/H$15),0),0))+(IF($B163&gt;=H$23,IF($B163&lt;DATE(YEAR(H$23),MONTH(H$23)+H$18,1),(H$17/H$18),0),0))</f>
        <v>0</v>
      </c>
      <c r="AH163" s="98" t="n">
        <f aca="false">(IF($B163&gt;=I$23,IF($B163&lt;DATE(YEAR(I$23),MONTH(I$23)+I$15,1),(I$14/I$15),0),0))+(IF($B163&gt;=I$23,IF($B163&lt;DATE(YEAR(I$23),MONTH(I$23)+I$18,1),(I$17/I$18),0),0))</f>
        <v>118.054938020463</v>
      </c>
      <c r="AI163" s="99" t="n">
        <f aca="false">(IF($B163&gt;=J$23,IF($B163&lt;DATE(YEAR(J$23),MONTH(J$23)+J$15,1),(J$14/J$15),0),0))+(IF($B163&gt;=J$23,IF($B163&lt;DATE(YEAR(J$23),MONTH(J$23)+J$18,1),(J$17/J$18),0),0))</f>
        <v>206.59614153581</v>
      </c>
    </row>
    <row r="164" customFormat="false" ht="12.75" hidden="true" customHeight="false" outlineLevel="1" collapsed="false">
      <c r="B164" s="92" t="n">
        <f aca="false">EDATE(B163,1)</f>
        <v>40909</v>
      </c>
      <c r="C164" s="93" t="n">
        <f aca="false">1/(1+$C$5/2)^(2*($B164-$C$4)/365)</f>
        <v>0.431073054052103</v>
      </c>
      <c r="D164" s="93" t="n">
        <f aca="false">1/(1+$C$6/2)^(2*($B164-$C$4)/365)</f>
        <v>0.263613438650417</v>
      </c>
      <c r="E164" s="94" t="n">
        <f aca="false">+C164-D164</f>
        <v>0.167459615401686</v>
      </c>
      <c r="F164" s="94" t="e">
        <f aca="false">SUM(L164:P164,R164:V164)</f>
        <v>#NAME?</v>
      </c>
      <c r="G164" s="95" t="e">
        <f aca="false">+E164*SUM(F153:F164)/12</f>
        <v>#NAME?</v>
      </c>
      <c r="L164" s="96" t="e">
        <f aca="false">EURO(Y164,Y164,0,0,F$22,$B164+25-F$23,1,0)</f>
        <v>#NAME?</v>
      </c>
      <c r="M164" s="96" t="e">
        <f aca="false">EURO(Z164,Z164,0,0,G$22,$B164+25-G$23,1,0)</f>
        <v>#NAME?</v>
      </c>
      <c r="N164" s="96" t="e">
        <f aca="false">EURO(AA164,AA164,0,0,H$22,$B164+25-H$23,1,0)</f>
        <v>#NAME?</v>
      </c>
      <c r="O164" s="96" t="e">
        <f aca="false">EURO(AB164,AB164,0,0,I$22,$B164+25-I$23,1,0)</f>
        <v>#NAME?</v>
      </c>
      <c r="P164" s="96" t="e">
        <f aca="false">EURO(AC164,AC164,0,0,J$22,$B164+25-J$23,1,0)</f>
        <v>#NAME?</v>
      </c>
      <c r="Q164" s="96"/>
      <c r="R164" s="96" t="e">
        <f aca="false">EURO(AE164,AE164,0,0,F$22,$B164+25-F$23,1,0)</f>
        <v>#NAME?</v>
      </c>
      <c r="S164" s="96" t="e">
        <f aca="false">EURO(AF164,AF164,0,0,G$22,$B164+25-G$23,1,0)</f>
        <v>#NAME?</v>
      </c>
      <c r="T164" s="96" t="e">
        <f aca="false">EURO(AG164,AG164,0,0,H$22,$B164+25-H$23,1,0)</f>
        <v>#NAME?</v>
      </c>
      <c r="U164" s="96" t="e">
        <f aca="false">EURO(AH164,AH164,0,0,I$22,$B164+25-I$23,1,0)</f>
        <v>#NAME?</v>
      </c>
      <c r="V164" s="96" t="e">
        <f aca="false">EURO(AI164,AI164,0,0,J$22,$B164+25-J$23,1,0)</f>
        <v>#NAME?</v>
      </c>
      <c r="W164" s="96"/>
      <c r="X164" s="97"/>
      <c r="Y164" s="98" t="n">
        <f aca="false">(IF($B164&gt;=F$23,IF($B164&lt;DATE(YEAR(F$23),MONTH(F$23)+F$12,1),F$11/F$12,0),0))+(IF($B164&gt;=F$23,IF($B164&lt;DATE(YEAR(F$23),MONTH(F$23)+F$9,1),F$8/F$9,0),0))</f>
        <v>0</v>
      </c>
      <c r="Z164" s="98" t="n">
        <f aca="false">(IF($B164&gt;=G$23,IF($B164&lt;DATE(YEAR(G$23),MONTH(G$23)+G$12,1),G$11/G$12,0),0))+(IF($B164&gt;=G$23,IF($B164&lt;DATE(YEAR(G$23),MONTH(G$23)+G$9,1),G$8/G$9,0),0))</f>
        <v>0</v>
      </c>
      <c r="AA164" s="98" t="n">
        <f aca="false">(IF($B164&gt;=H$23,IF($B164&lt;DATE(YEAR(H$23),MONTH(H$23)+H$12,1),H$11/H$12,0),0))+(IF($B164&gt;=H$23,IF($B164&lt;DATE(YEAR(H$23),MONTH(H$23)+H$9,1),H$8/H$9,0),0))</f>
        <v>0</v>
      </c>
      <c r="AB164" s="98" t="n">
        <f aca="false">(IF($B164&gt;=I$23,IF($B164&lt;DATE(YEAR(I$23),MONTH(I$23)+I$12,1),I$11/I$12,0),0))+(IF($B164&gt;=I$23,IF($B164&lt;DATE(YEAR(I$23),MONTH(I$23)+I$9,1),I$8/I$9,0),0))</f>
        <v>0</v>
      </c>
      <c r="AC164" s="99" t="n">
        <f aca="false">(IF($B164&gt;=J$23,IF($B164&lt;DATE(YEAR(J$23),MONTH(J$23)+J$12,1),J$11/J$12,0),0))+(IF($B164&gt;=J$23,IF($B164&lt;DATE(YEAR(J$23),MONTH(J$23)+J$9,1),J$8/J$9,0),0))</f>
        <v>0</v>
      </c>
      <c r="AE164" s="98" t="n">
        <f aca="false">(IF($B164&gt;=F$23,IF($B164&lt;DATE(YEAR(F$23),MONTH(F$23)+F$15,1),(F$14/F$15),0),0))+(IF($B164&gt;=F$23,IF($B164&lt;DATE(YEAR(F$23),MONTH(F$23)+F$18,1),(F$17/F$18),0),0))</f>
        <v>0</v>
      </c>
      <c r="AF164" s="98" t="n">
        <f aca="false">(IF($B164&gt;=G$23,IF($B164&lt;DATE(YEAR(G$23),MONTH(G$23)+G$15,1),(G$14/G$15),0),0))+(IF($B164&gt;=G$23,IF($B164&lt;DATE(YEAR(G$23),MONTH(G$23)+G$18,1),(G$17/G$18),0),0))</f>
        <v>0</v>
      </c>
      <c r="AG164" s="98" t="n">
        <f aca="false">(IF($B164&gt;=H$23,IF($B164&lt;DATE(YEAR(H$23),MONTH(H$23)+H$15,1),(H$14/H$15),0),0))+(IF($B164&gt;=H$23,IF($B164&lt;DATE(YEAR(H$23),MONTH(H$23)+H$18,1),(H$17/H$18),0),0))</f>
        <v>0</v>
      </c>
      <c r="AH164" s="98" t="n">
        <f aca="false">(IF($B164&gt;=I$23,IF($B164&lt;DATE(YEAR(I$23),MONTH(I$23)+I$15,1),(I$14/I$15),0),0))+(IF($B164&gt;=I$23,IF($B164&lt;DATE(YEAR(I$23),MONTH(I$23)+I$18,1),(I$17/I$18),0),0))</f>
        <v>118.054938020463</v>
      </c>
      <c r="AI164" s="99" t="n">
        <f aca="false">(IF($B164&gt;=J$23,IF($B164&lt;DATE(YEAR(J$23),MONTH(J$23)+J$15,1),(J$14/J$15),0),0))+(IF($B164&gt;=J$23,IF($B164&lt;DATE(YEAR(J$23),MONTH(J$23)+J$18,1),(J$17/J$18),0),0))</f>
        <v>206.59614153581</v>
      </c>
    </row>
    <row r="165" customFormat="false" ht="12.75" hidden="true" customHeight="false" outlineLevel="1" collapsed="false">
      <c r="B165" s="92" t="n">
        <f aca="false">EDATE(B164,1)</f>
        <v>40940</v>
      </c>
      <c r="C165" s="93" t="n">
        <f aca="false">1/(1+$C$5/2)^(2*($B165-$C$4)/365)</f>
        <v>0.428364784307411</v>
      </c>
      <c r="D165" s="93" t="n">
        <f aca="false">1/(1+$C$6/2)^(2*($B165-$C$4)/365)</f>
        <v>0.260994135207644</v>
      </c>
      <c r="E165" s="94" t="n">
        <f aca="false">+C165-D165</f>
        <v>0.167370649099767</v>
      </c>
      <c r="F165" s="94" t="e">
        <f aca="false">SUM(L165:P165,R165:V165)</f>
        <v>#NAME?</v>
      </c>
      <c r="G165" s="95" t="e">
        <f aca="false">+E165*SUM(F154:F165)/12</f>
        <v>#NAME?</v>
      </c>
      <c r="L165" s="96" t="e">
        <f aca="false">EURO(Y165,Y165,0,0,F$22,$B165+25-F$23,1,0)</f>
        <v>#NAME?</v>
      </c>
      <c r="M165" s="96" t="e">
        <f aca="false">EURO(Z165,Z165,0,0,G$22,$B165+25-G$23,1,0)</f>
        <v>#NAME?</v>
      </c>
      <c r="N165" s="96" t="e">
        <f aca="false">EURO(AA165,AA165,0,0,H$22,$B165+25-H$23,1,0)</f>
        <v>#NAME?</v>
      </c>
      <c r="O165" s="96" t="e">
        <f aca="false">EURO(AB165,AB165,0,0,I$22,$B165+25-I$23,1,0)</f>
        <v>#NAME?</v>
      </c>
      <c r="P165" s="96" t="e">
        <f aca="false">EURO(AC165,AC165,0,0,J$22,$B165+25-J$23,1,0)</f>
        <v>#NAME?</v>
      </c>
      <c r="Q165" s="96"/>
      <c r="R165" s="96" t="e">
        <f aca="false">EURO(AE165,AE165,0,0,F$22,$B165+25-F$23,1,0)</f>
        <v>#NAME?</v>
      </c>
      <c r="S165" s="96" t="e">
        <f aca="false">EURO(AF165,AF165,0,0,G$22,$B165+25-G$23,1,0)</f>
        <v>#NAME?</v>
      </c>
      <c r="T165" s="96" t="e">
        <f aca="false">EURO(AG165,AG165,0,0,H$22,$B165+25-H$23,1,0)</f>
        <v>#NAME?</v>
      </c>
      <c r="U165" s="96" t="e">
        <f aca="false">EURO(AH165,AH165,0,0,I$22,$B165+25-I$23,1,0)</f>
        <v>#NAME?</v>
      </c>
      <c r="V165" s="96" t="e">
        <f aca="false">EURO(AI165,AI165,0,0,J$22,$B165+25-J$23,1,0)</f>
        <v>#NAME?</v>
      </c>
      <c r="W165" s="96"/>
      <c r="X165" s="97"/>
      <c r="Y165" s="98" t="n">
        <f aca="false">(IF($B165&gt;=F$23,IF($B165&lt;DATE(YEAR(F$23),MONTH(F$23)+F$12,1),F$11/F$12,0),0))+(IF($B165&gt;=F$23,IF($B165&lt;DATE(YEAR(F$23),MONTH(F$23)+F$9,1),F$8/F$9,0),0))</f>
        <v>0</v>
      </c>
      <c r="Z165" s="98" t="n">
        <f aca="false">(IF($B165&gt;=G$23,IF($B165&lt;DATE(YEAR(G$23),MONTH(G$23)+G$12,1),G$11/G$12,0),0))+(IF($B165&gt;=G$23,IF($B165&lt;DATE(YEAR(G$23),MONTH(G$23)+G$9,1),G$8/G$9,0),0))</f>
        <v>0</v>
      </c>
      <c r="AA165" s="98" t="n">
        <f aca="false">(IF($B165&gt;=H$23,IF($B165&lt;DATE(YEAR(H$23),MONTH(H$23)+H$12,1),H$11/H$12,0),0))+(IF($B165&gt;=H$23,IF($B165&lt;DATE(YEAR(H$23),MONTH(H$23)+H$9,1),H$8/H$9,0),0))</f>
        <v>0</v>
      </c>
      <c r="AB165" s="98" t="n">
        <f aca="false">(IF($B165&gt;=I$23,IF($B165&lt;DATE(YEAR(I$23),MONTH(I$23)+I$12,1),I$11/I$12,0),0))+(IF($B165&gt;=I$23,IF($B165&lt;DATE(YEAR(I$23),MONTH(I$23)+I$9,1),I$8/I$9,0),0))</f>
        <v>0</v>
      </c>
      <c r="AC165" s="99" t="n">
        <f aca="false">(IF($B165&gt;=J$23,IF($B165&lt;DATE(YEAR(J$23),MONTH(J$23)+J$12,1),J$11/J$12,0),0))+(IF($B165&gt;=J$23,IF($B165&lt;DATE(YEAR(J$23),MONTH(J$23)+J$9,1),J$8/J$9,0),0))</f>
        <v>0</v>
      </c>
      <c r="AE165" s="98" t="n">
        <f aca="false">(IF($B165&gt;=F$23,IF($B165&lt;DATE(YEAR(F$23),MONTH(F$23)+F$15,1),(F$14/F$15),0),0))+(IF($B165&gt;=F$23,IF($B165&lt;DATE(YEAR(F$23),MONTH(F$23)+F$18,1),(F$17/F$18),0),0))</f>
        <v>0</v>
      </c>
      <c r="AF165" s="98" t="n">
        <f aca="false">(IF($B165&gt;=G$23,IF($B165&lt;DATE(YEAR(G$23),MONTH(G$23)+G$15,1),(G$14/G$15),0),0))+(IF($B165&gt;=G$23,IF($B165&lt;DATE(YEAR(G$23),MONTH(G$23)+G$18,1),(G$17/G$18),0),0))</f>
        <v>0</v>
      </c>
      <c r="AG165" s="98" t="n">
        <f aca="false">(IF($B165&gt;=H$23,IF($B165&lt;DATE(YEAR(H$23),MONTH(H$23)+H$15,1),(H$14/H$15),0),0))+(IF($B165&gt;=H$23,IF($B165&lt;DATE(YEAR(H$23),MONTH(H$23)+H$18,1),(H$17/H$18),0),0))</f>
        <v>0</v>
      </c>
      <c r="AH165" s="98" t="n">
        <f aca="false">(IF($B165&gt;=I$23,IF($B165&lt;DATE(YEAR(I$23),MONTH(I$23)+I$15,1),(I$14/I$15),0),0))+(IF($B165&gt;=I$23,IF($B165&lt;DATE(YEAR(I$23),MONTH(I$23)+I$18,1),(I$17/I$18),0),0))</f>
        <v>118.054938020463</v>
      </c>
      <c r="AI165" s="99" t="n">
        <f aca="false">(IF($B165&gt;=J$23,IF($B165&lt;DATE(YEAR(J$23),MONTH(J$23)+J$15,1),(J$14/J$15),0),0))+(IF($B165&gt;=J$23,IF($B165&lt;DATE(YEAR(J$23),MONTH(J$23)+J$18,1),(J$17/J$18),0),0))</f>
        <v>206.59614153581</v>
      </c>
    </row>
    <row r="166" customFormat="false" ht="12.75" hidden="true" customHeight="false" outlineLevel="1" collapsed="false">
      <c r="B166" s="92" t="n">
        <f aca="false">EDATE(B165,1)</f>
        <v>40969</v>
      </c>
      <c r="C166" s="93" t="n">
        <f aca="false">1/(1+$C$5/2)^(2*($B166-$C$4)/365)</f>
        <v>0.425846647561545</v>
      </c>
      <c r="D166" s="93" t="n">
        <f aca="false">1/(1+$C$6/2)^(2*($B166-$C$4)/365)</f>
        <v>0.258567385469555</v>
      </c>
      <c r="E166" s="94" t="n">
        <f aca="false">+C166-D166</f>
        <v>0.16727926209199</v>
      </c>
      <c r="F166" s="94" t="e">
        <f aca="false">SUM(L166:P166,R166:V166)</f>
        <v>#NAME?</v>
      </c>
      <c r="G166" s="95" t="e">
        <f aca="false">+E166*SUM(F155:F166)/12</f>
        <v>#NAME?</v>
      </c>
      <c r="L166" s="96" t="e">
        <f aca="false">EURO(Y166,Y166,0,0,F$22,$B166+25-F$23,1,0)</f>
        <v>#NAME?</v>
      </c>
      <c r="M166" s="96" t="e">
        <f aca="false">EURO(Z166,Z166,0,0,G$22,$B166+25-G$23,1,0)</f>
        <v>#NAME?</v>
      </c>
      <c r="N166" s="96" t="e">
        <f aca="false">EURO(AA166,AA166,0,0,H$22,$B166+25-H$23,1,0)</f>
        <v>#NAME?</v>
      </c>
      <c r="O166" s="96" t="e">
        <f aca="false">EURO(AB166,AB166,0,0,I$22,$B166+25-I$23,1,0)</f>
        <v>#NAME?</v>
      </c>
      <c r="P166" s="96" t="e">
        <f aca="false">EURO(AC166,AC166,0,0,J$22,$B166+25-J$23,1,0)</f>
        <v>#NAME?</v>
      </c>
      <c r="Q166" s="96"/>
      <c r="R166" s="96" t="e">
        <f aca="false">EURO(AE166,AE166,0,0,F$22,$B166+25-F$23,1,0)</f>
        <v>#NAME?</v>
      </c>
      <c r="S166" s="96" t="e">
        <f aca="false">EURO(AF166,AF166,0,0,G$22,$B166+25-G$23,1,0)</f>
        <v>#NAME?</v>
      </c>
      <c r="T166" s="96" t="e">
        <f aca="false">EURO(AG166,AG166,0,0,H$22,$B166+25-H$23,1,0)</f>
        <v>#NAME?</v>
      </c>
      <c r="U166" s="96" t="e">
        <f aca="false">EURO(AH166,AH166,0,0,I$22,$B166+25-I$23,1,0)</f>
        <v>#NAME?</v>
      </c>
      <c r="V166" s="96" t="e">
        <f aca="false">EURO(AI166,AI166,0,0,J$22,$B166+25-J$23,1,0)</f>
        <v>#NAME?</v>
      </c>
      <c r="W166" s="96"/>
      <c r="X166" s="97"/>
      <c r="Y166" s="98" t="n">
        <f aca="false">(IF($B166&gt;=F$23,IF($B166&lt;DATE(YEAR(F$23),MONTH(F$23)+F$12,1),F$11/F$12,0),0))+(IF($B166&gt;=F$23,IF($B166&lt;DATE(YEAR(F$23),MONTH(F$23)+F$9,1),F$8/F$9,0),0))</f>
        <v>0</v>
      </c>
      <c r="Z166" s="98" t="n">
        <f aca="false">(IF($B166&gt;=G$23,IF($B166&lt;DATE(YEAR(G$23),MONTH(G$23)+G$12,1),G$11/G$12,0),0))+(IF($B166&gt;=G$23,IF($B166&lt;DATE(YEAR(G$23),MONTH(G$23)+G$9,1),G$8/G$9,0),0))</f>
        <v>0</v>
      </c>
      <c r="AA166" s="98" t="n">
        <f aca="false">(IF($B166&gt;=H$23,IF($B166&lt;DATE(YEAR(H$23),MONTH(H$23)+H$12,1),H$11/H$12,0),0))+(IF($B166&gt;=H$23,IF($B166&lt;DATE(YEAR(H$23),MONTH(H$23)+H$9,1),H$8/H$9,0),0))</f>
        <v>0</v>
      </c>
      <c r="AB166" s="98" t="n">
        <f aca="false">(IF($B166&gt;=I$23,IF($B166&lt;DATE(YEAR(I$23),MONTH(I$23)+I$12,1),I$11/I$12,0),0))+(IF($B166&gt;=I$23,IF($B166&lt;DATE(YEAR(I$23),MONTH(I$23)+I$9,1),I$8/I$9,0),0))</f>
        <v>0</v>
      </c>
      <c r="AC166" s="99" t="n">
        <f aca="false">(IF($B166&gt;=J$23,IF($B166&lt;DATE(YEAR(J$23),MONTH(J$23)+J$12,1),J$11/J$12,0),0))+(IF($B166&gt;=J$23,IF($B166&lt;DATE(YEAR(J$23),MONTH(J$23)+J$9,1),J$8/J$9,0),0))</f>
        <v>0</v>
      </c>
      <c r="AE166" s="98" t="n">
        <f aca="false">(IF($B166&gt;=F$23,IF($B166&lt;DATE(YEAR(F$23),MONTH(F$23)+F$15,1),(F$14/F$15),0),0))+(IF($B166&gt;=F$23,IF($B166&lt;DATE(YEAR(F$23),MONTH(F$23)+F$18,1),(F$17/F$18),0),0))</f>
        <v>0</v>
      </c>
      <c r="AF166" s="98" t="n">
        <f aca="false">(IF($B166&gt;=G$23,IF($B166&lt;DATE(YEAR(G$23),MONTH(G$23)+G$15,1),(G$14/G$15),0),0))+(IF($B166&gt;=G$23,IF($B166&lt;DATE(YEAR(G$23),MONTH(G$23)+G$18,1),(G$17/G$18),0),0))</f>
        <v>0</v>
      </c>
      <c r="AG166" s="98" t="n">
        <f aca="false">(IF($B166&gt;=H$23,IF($B166&lt;DATE(YEAR(H$23),MONTH(H$23)+H$15,1),(H$14/H$15),0),0))+(IF($B166&gt;=H$23,IF($B166&lt;DATE(YEAR(H$23),MONTH(H$23)+H$18,1),(H$17/H$18),0),0))</f>
        <v>0</v>
      </c>
      <c r="AH166" s="98" t="n">
        <f aca="false">(IF($B166&gt;=I$23,IF($B166&lt;DATE(YEAR(I$23),MONTH(I$23)+I$15,1),(I$14/I$15),0),0))+(IF($B166&gt;=I$23,IF($B166&lt;DATE(YEAR(I$23),MONTH(I$23)+I$18,1),(I$17/I$18),0),0))</f>
        <v>118.054938020463</v>
      </c>
      <c r="AI166" s="99" t="n">
        <f aca="false">(IF($B166&gt;=J$23,IF($B166&lt;DATE(YEAR(J$23),MONTH(J$23)+J$15,1),(J$14/J$15),0),0))+(IF($B166&gt;=J$23,IF($B166&lt;DATE(YEAR(J$23),MONTH(J$23)+J$18,1),(J$17/J$18),0),0))</f>
        <v>206.59614153581</v>
      </c>
    </row>
    <row r="167" customFormat="false" ht="12.75" hidden="true" customHeight="false" outlineLevel="1" collapsed="false">
      <c r="B167" s="92" t="n">
        <f aca="false">EDATE(B166,1)</f>
        <v>41000</v>
      </c>
      <c r="C167" s="93" t="n">
        <f aca="false">1/(1+$C$5/2)^(2*($B167-$C$4)/365)</f>
        <v>0.423171213361638</v>
      </c>
      <c r="D167" s="93" t="n">
        <f aca="false">1/(1+$C$6/2)^(2*($B167-$C$4)/365)</f>
        <v>0.255998220382917</v>
      </c>
      <c r="E167" s="94" t="n">
        <f aca="false">+C167-D167</f>
        <v>0.167172992978721</v>
      </c>
      <c r="F167" s="94" t="e">
        <f aca="false">SUM(L167:P167,R167:V167)</f>
        <v>#NAME?</v>
      </c>
      <c r="G167" s="95" t="e">
        <f aca="false">+E167*SUM(F156:F167)/12</f>
        <v>#NAME?</v>
      </c>
      <c r="L167" s="96" t="e">
        <f aca="false">EURO(Y167,Y167,0,0,F$22,$B167+25-F$23,1,0)</f>
        <v>#NAME?</v>
      </c>
      <c r="M167" s="96" t="e">
        <f aca="false">EURO(Z167,Z167,0,0,G$22,$B167+25-G$23,1,0)</f>
        <v>#NAME?</v>
      </c>
      <c r="N167" s="96" t="e">
        <f aca="false">EURO(AA167,AA167,0,0,H$22,$B167+25-H$23,1,0)</f>
        <v>#NAME?</v>
      </c>
      <c r="O167" s="96" t="e">
        <f aca="false">EURO(AB167,AB167,0,0,I$22,$B167+25-I$23,1,0)</f>
        <v>#NAME?</v>
      </c>
      <c r="P167" s="96" t="e">
        <f aca="false">EURO(AC167,AC167,0,0,J$22,$B167+25-J$23,1,0)</f>
        <v>#NAME?</v>
      </c>
      <c r="Q167" s="96"/>
      <c r="R167" s="96" t="e">
        <f aca="false">EURO(AE167,AE167,0,0,F$22,$B167+25-F$23,1,0)</f>
        <v>#NAME?</v>
      </c>
      <c r="S167" s="96" t="e">
        <f aca="false">EURO(AF167,AF167,0,0,G$22,$B167+25-G$23,1,0)</f>
        <v>#NAME?</v>
      </c>
      <c r="T167" s="96" t="e">
        <f aca="false">EURO(AG167,AG167,0,0,H$22,$B167+25-H$23,1,0)</f>
        <v>#NAME?</v>
      </c>
      <c r="U167" s="96" t="e">
        <f aca="false">EURO(AH167,AH167,0,0,I$22,$B167+25-I$23,1,0)</f>
        <v>#NAME?</v>
      </c>
      <c r="V167" s="96" t="e">
        <f aca="false">EURO(AI167,AI167,0,0,J$22,$B167+25-J$23,1,0)</f>
        <v>#NAME?</v>
      </c>
      <c r="W167" s="96"/>
      <c r="X167" s="97"/>
      <c r="Y167" s="98" t="n">
        <f aca="false">(IF($B167&gt;=F$23,IF($B167&lt;DATE(YEAR(F$23),MONTH(F$23)+F$12,1),F$11/F$12,0),0))+(IF($B167&gt;=F$23,IF($B167&lt;DATE(YEAR(F$23),MONTH(F$23)+F$9,1),F$8/F$9,0),0))</f>
        <v>0</v>
      </c>
      <c r="Z167" s="98" t="n">
        <f aca="false">(IF($B167&gt;=G$23,IF($B167&lt;DATE(YEAR(G$23),MONTH(G$23)+G$12,1),G$11/G$12,0),0))+(IF($B167&gt;=G$23,IF($B167&lt;DATE(YEAR(G$23),MONTH(G$23)+G$9,1),G$8/G$9,0),0))</f>
        <v>0</v>
      </c>
      <c r="AA167" s="98" t="n">
        <f aca="false">(IF($B167&gt;=H$23,IF($B167&lt;DATE(YEAR(H$23),MONTH(H$23)+H$12,1),H$11/H$12,0),0))+(IF($B167&gt;=H$23,IF($B167&lt;DATE(YEAR(H$23),MONTH(H$23)+H$9,1),H$8/H$9,0),0))</f>
        <v>0</v>
      </c>
      <c r="AB167" s="98" t="n">
        <f aca="false">(IF($B167&gt;=I$23,IF($B167&lt;DATE(YEAR(I$23),MONTH(I$23)+I$12,1),I$11/I$12,0),0))+(IF($B167&gt;=I$23,IF($B167&lt;DATE(YEAR(I$23),MONTH(I$23)+I$9,1),I$8/I$9,0),0))</f>
        <v>0</v>
      </c>
      <c r="AC167" s="99" t="n">
        <f aca="false">(IF($B167&gt;=J$23,IF($B167&lt;DATE(YEAR(J$23),MONTH(J$23)+J$12,1),J$11/J$12,0),0))+(IF($B167&gt;=J$23,IF($B167&lt;DATE(YEAR(J$23),MONTH(J$23)+J$9,1),J$8/J$9,0),0))</f>
        <v>0</v>
      </c>
      <c r="AE167" s="98" t="n">
        <f aca="false">(IF($B167&gt;=F$23,IF($B167&lt;DATE(YEAR(F$23),MONTH(F$23)+F$15,1),(F$14/F$15),0),0))+(IF($B167&gt;=F$23,IF($B167&lt;DATE(YEAR(F$23),MONTH(F$23)+F$18,1),(F$17/F$18),0),0))</f>
        <v>0</v>
      </c>
      <c r="AF167" s="98" t="n">
        <f aca="false">(IF($B167&gt;=G$23,IF($B167&lt;DATE(YEAR(G$23),MONTH(G$23)+G$15,1),(G$14/G$15),0),0))+(IF($B167&gt;=G$23,IF($B167&lt;DATE(YEAR(G$23),MONTH(G$23)+G$18,1),(G$17/G$18),0),0))</f>
        <v>0</v>
      </c>
      <c r="AG167" s="98" t="n">
        <f aca="false">(IF($B167&gt;=H$23,IF($B167&lt;DATE(YEAR(H$23),MONTH(H$23)+H$15,1),(H$14/H$15),0),0))+(IF($B167&gt;=H$23,IF($B167&lt;DATE(YEAR(H$23),MONTH(H$23)+H$18,1),(H$17/H$18),0),0))</f>
        <v>0</v>
      </c>
      <c r="AH167" s="98" t="n">
        <f aca="false">(IF($B167&gt;=I$23,IF($B167&lt;DATE(YEAR(I$23),MONTH(I$23)+I$15,1),(I$14/I$15),0),0))+(IF($B167&gt;=I$23,IF($B167&lt;DATE(YEAR(I$23),MONTH(I$23)+I$18,1),(I$17/I$18),0),0))</f>
        <v>118.054938020463</v>
      </c>
      <c r="AI167" s="99" t="n">
        <f aca="false">(IF($B167&gt;=J$23,IF($B167&lt;DATE(YEAR(J$23),MONTH(J$23)+J$15,1),(J$14/J$15),0),0))+(IF($B167&gt;=J$23,IF($B167&lt;DATE(YEAR(J$23),MONTH(J$23)+J$18,1),(J$17/J$18),0),0))</f>
        <v>206.59614153581</v>
      </c>
    </row>
    <row r="168" customFormat="false" ht="12.75" hidden="true" customHeight="false" outlineLevel="1" collapsed="false">
      <c r="B168" s="92" t="n">
        <f aca="false">EDATE(B167,1)</f>
        <v>41030</v>
      </c>
      <c r="C168" s="93" t="n">
        <f aca="false">1/(1+$C$5/2)^(2*($B168-$C$4)/365)</f>
        <v>0.420598088738761</v>
      </c>
      <c r="D168" s="93" t="n">
        <f aca="false">1/(1+$C$6/2)^(2*($B168-$C$4)/365)</f>
        <v>0.253536239884647</v>
      </c>
      <c r="E168" s="94" t="n">
        <f aca="false">+C168-D168</f>
        <v>0.167061848854114</v>
      </c>
      <c r="F168" s="94" t="e">
        <f aca="false">SUM(L168:P168,R168:V168)</f>
        <v>#NAME?</v>
      </c>
      <c r="G168" s="95" t="e">
        <f aca="false">+E168*SUM(F157:F168)/12</f>
        <v>#NAME?</v>
      </c>
      <c r="L168" s="96" t="e">
        <f aca="false">EURO(Y168,Y168,0,0,F$22,$B168+25-F$23,1,0)</f>
        <v>#NAME?</v>
      </c>
      <c r="M168" s="96" t="e">
        <f aca="false">EURO(Z168,Z168,0,0,G$22,$B168+25-G$23,1,0)</f>
        <v>#NAME?</v>
      </c>
      <c r="N168" s="96" t="e">
        <f aca="false">EURO(AA168,AA168,0,0,H$22,$B168+25-H$23,1,0)</f>
        <v>#NAME?</v>
      </c>
      <c r="O168" s="96" t="e">
        <f aca="false">EURO(AB168,AB168,0,0,I$22,$B168+25-I$23,1,0)</f>
        <v>#NAME?</v>
      </c>
      <c r="P168" s="96" t="e">
        <f aca="false">EURO(AC168,AC168,0,0,J$22,$B168+25-J$23,1,0)</f>
        <v>#NAME?</v>
      </c>
      <c r="Q168" s="96"/>
      <c r="R168" s="96" t="e">
        <f aca="false">EURO(AE168,AE168,0,0,F$22,$B168+25-F$23,1,0)</f>
        <v>#NAME?</v>
      </c>
      <c r="S168" s="96" t="e">
        <f aca="false">EURO(AF168,AF168,0,0,G$22,$B168+25-G$23,1,0)</f>
        <v>#NAME?</v>
      </c>
      <c r="T168" s="96" t="e">
        <f aca="false">EURO(AG168,AG168,0,0,H$22,$B168+25-H$23,1,0)</f>
        <v>#NAME?</v>
      </c>
      <c r="U168" s="96" t="e">
        <f aca="false">EURO(AH168,AH168,0,0,I$22,$B168+25-I$23,1,0)</f>
        <v>#NAME?</v>
      </c>
      <c r="V168" s="96" t="e">
        <f aca="false">EURO(AI168,AI168,0,0,J$22,$B168+25-J$23,1,0)</f>
        <v>#NAME?</v>
      </c>
      <c r="W168" s="96"/>
      <c r="X168" s="97"/>
      <c r="Y168" s="98" t="n">
        <f aca="false">(IF($B168&gt;=F$23,IF($B168&lt;DATE(YEAR(F$23),MONTH(F$23)+F$12,1),F$11/F$12,0),0))+(IF($B168&gt;=F$23,IF($B168&lt;DATE(YEAR(F$23),MONTH(F$23)+F$9,1),F$8/F$9,0),0))</f>
        <v>0</v>
      </c>
      <c r="Z168" s="98" t="n">
        <f aca="false">(IF($B168&gt;=G$23,IF($B168&lt;DATE(YEAR(G$23),MONTH(G$23)+G$12,1),G$11/G$12,0),0))+(IF($B168&gt;=G$23,IF($B168&lt;DATE(YEAR(G$23),MONTH(G$23)+G$9,1),G$8/G$9,0),0))</f>
        <v>0</v>
      </c>
      <c r="AA168" s="98" t="n">
        <f aca="false">(IF($B168&gt;=H$23,IF($B168&lt;DATE(YEAR(H$23),MONTH(H$23)+H$12,1),H$11/H$12,0),0))+(IF($B168&gt;=H$23,IF($B168&lt;DATE(YEAR(H$23),MONTH(H$23)+H$9,1),H$8/H$9,0),0))</f>
        <v>0</v>
      </c>
      <c r="AB168" s="98" t="n">
        <f aca="false">(IF($B168&gt;=I$23,IF($B168&lt;DATE(YEAR(I$23),MONTH(I$23)+I$12,1),I$11/I$12,0),0))+(IF($B168&gt;=I$23,IF($B168&lt;DATE(YEAR(I$23),MONTH(I$23)+I$9,1),I$8/I$9,0),0))</f>
        <v>0</v>
      </c>
      <c r="AC168" s="99" t="n">
        <f aca="false">(IF($B168&gt;=J$23,IF($B168&lt;DATE(YEAR(J$23),MONTH(J$23)+J$12,1),J$11/J$12,0),0))+(IF($B168&gt;=J$23,IF($B168&lt;DATE(YEAR(J$23),MONTH(J$23)+J$9,1),J$8/J$9,0),0))</f>
        <v>0</v>
      </c>
      <c r="AE168" s="98" t="n">
        <f aca="false">(IF($B168&gt;=F$23,IF($B168&lt;DATE(YEAR(F$23),MONTH(F$23)+F$15,1),(F$14/F$15),0),0))+(IF($B168&gt;=F$23,IF($B168&lt;DATE(YEAR(F$23),MONTH(F$23)+F$18,1),(F$17/F$18),0),0))</f>
        <v>0</v>
      </c>
      <c r="AF168" s="98" t="n">
        <f aca="false">(IF($B168&gt;=G$23,IF($B168&lt;DATE(YEAR(G$23),MONTH(G$23)+G$15,1),(G$14/G$15),0),0))+(IF($B168&gt;=G$23,IF($B168&lt;DATE(YEAR(G$23),MONTH(G$23)+G$18,1),(G$17/G$18),0),0))</f>
        <v>0</v>
      </c>
      <c r="AG168" s="98" t="n">
        <f aca="false">(IF($B168&gt;=H$23,IF($B168&lt;DATE(YEAR(H$23),MONTH(H$23)+H$15,1),(H$14/H$15),0),0))+(IF($B168&gt;=H$23,IF($B168&lt;DATE(YEAR(H$23),MONTH(H$23)+H$18,1),(H$17/H$18),0),0))</f>
        <v>0</v>
      </c>
      <c r="AH168" s="98" t="n">
        <f aca="false">(IF($B168&gt;=I$23,IF($B168&lt;DATE(YEAR(I$23),MONTH(I$23)+I$15,1),(I$14/I$15),0),0))+(IF($B168&gt;=I$23,IF($B168&lt;DATE(YEAR(I$23),MONTH(I$23)+I$18,1),(I$17/I$18),0),0))</f>
        <v>118.054938020463</v>
      </c>
      <c r="AI168" s="99" t="n">
        <f aca="false">(IF($B168&gt;=J$23,IF($B168&lt;DATE(YEAR(J$23),MONTH(J$23)+J$15,1),(J$14/J$15),0),0))+(IF($B168&gt;=J$23,IF($B168&lt;DATE(YEAR(J$23),MONTH(J$23)+J$18,1),(J$17/J$18),0),0))</f>
        <v>206.59614153581</v>
      </c>
    </row>
    <row r="169" customFormat="false" ht="12.75" hidden="true" customHeight="false" outlineLevel="1" collapsed="false">
      <c r="B169" s="92" t="n">
        <f aca="false">EDATE(B168,1)</f>
        <v>41061</v>
      </c>
      <c r="C169" s="93" t="n">
        <f aca="false">1/(1+$C$5/2)^(2*($B169-$C$4)/365)</f>
        <v>0.417955629258405</v>
      </c>
      <c r="D169" s="93" t="n">
        <f aca="false">1/(1+$C$6/2)^(2*($B169-$C$4)/365)</f>
        <v>0.251017065029991</v>
      </c>
      <c r="E169" s="94" t="n">
        <f aca="false">+C169-D169</f>
        <v>0.166938564228414</v>
      </c>
      <c r="F169" s="94" t="e">
        <f aca="false">SUM(L169:P169,R169:V169)</f>
        <v>#NAME?</v>
      </c>
      <c r="G169" s="95" t="e">
        <f aca="false">+E169*SUM(F158:F169)/12</f>
        <v>#NAME?</v>
      </c>
      <c r="L169" s="96" t="e">
        <f aca="false">EURO(Y169,Y169,0,0,F$22,$B169+25-F$23,1,0)</f>
        <v>#NAME?</v>
      </c>
      <c r="M169" s="96" t="e">
        <f aca="false">EURO(Z169,Z169,0,0,G$22,$B169+25-G$23,1,0)</f>
        <v>#NAME?</v>
      </c>
      <c r="N169" s="96" t="e">
        <f aca="false">EURO(AA169,AA169,0,0,H$22,$B169+25-H$23,1,0)</f>
        <v>#NAME?</v>
      </c>
      <c r="O169" s="96" t="e">
        <f aca="false">EURO(AB169,AB169,0,0,I$22,$B169+25-I$23,1,0)</f>
        <v>#NAME?</v>
      </c>
      <c r="P169" s="96" t="e">
        <f aca="false">EURO(AC169,AC169,0,0,J$22,$B169+25-J$23,1,0)</f>
        <v>#NAME?</v>
      </c>
      <c r="Q169" s="96"/>
      <c r="R169" s="96" t="e">
        <f aca="false">EURO(AE169,AE169,0,0,F$22,$B169+25-F$23,1,0)</f>
        <v>#NAME?</v>
      </c>
      <c r="S169" s="96" t="e">
        <f aca="false">EURO(AF169,AF169,0,0,G$22,$B169+25-G$23,1,0)</f>
        <v>#NAME?</v>
      </c>
      <c r="T169" s="96" t="e">
        <f aca="false">EURO(AG169,AG169,0,0,H$22,$B169+25-H$23,1,0)</f>
        <v>#NAME?</v>
      </c>
      <c r="U169" s="96" t="e">
        <f aca="false">EURO(AH169,AH169,0,0,I$22,$B169+25-I$23,1,0)</f>
        <v>#NAME?</v>
      </c>
      <c r="V169" s="96" t="e">
        <f aca="false">EURO(AI169,AI169,0,0,J$22,$B169+25-J$23,1,0)</f>
        <v>#NAME?</v>
      </c>
      <c r="W169" s="96"/>
      <c r="X169" s="97"/>
      <c r="Y169" s="98" t="n">
        <f aca="false">(IF($B169&gt;=F$23,IF($B169&lt;DATE(YEAR(F$23),MONTH(F$23)+F$12,1),F$11/F$12,0),0))+(IF($B169&gt;=F$23,IF($B169&lt;DATE(YEAR(F$23),MONTH(F$23)+F$9,1),F$8/F$9,0),0))</f>
        <v>0</v>
      </c>
      <c r="Z169" s="98" t="n">
        <f aca="false">(IF($B169&gt;=G$23,IF($B169&lt;DATE(YEAR(G$23),MONTH(G$23)+G$12,1),G$11/G$12,0),0))+(IF($B169&gt;=G$23,IF($B169&lt;DATE(YEAR(G$23),MONTH(G$23)+G$9,1),G$8/G$9,0),0))</f>
        <v>0</v>
      </c>
      <c r="AA169" s="98" t="n">
        <f aca="false">(IF($B169&gt;=H$23,IF($B169&lt;DATE(YEAR(H$23),MONTH(H$23)+H$12,1),H$11/H$12,0),0))+(IF($B169&gt;=H$23,IF($B169&lt;DATE(YEAR(H$23),MONTH(H$23)+H$9,1),H$8/H$9,0),0))</f>
        <v>0</v>
      </c>
      <c r="AB169" s="98" t="n">
        <f aca="false">(IF($B169&gt;=I$23,IF($B169&lt;DATE(YEAR(I$23),MONTH(I$23)+I$12,1),I$11/I$12,0),0))+(IF($B169&gt;=I$23,IF($B169&lt;DATE(YEAR(I$23),MONTH(I$23)+I$9,1),I$8/I$9,0),0))</f>
        <v>0</v>
      </c>
      <c r="AC169" s="99" t="n">
        <f aca="false">(IF($B169&gt;=J$23,IF($B169&lt;DATE(YEAR(J$23),MONTH(J$23)+J$12,1),J$11/J$12,0),0))+(IF($B169&gt;=J$23,IF($B169&lt;DATE(YEAR(J$23),MONTH(J$23)+J$9,1),J$8/J$9,0),0))</f>
        <v>0</v>
      </c>
      <c r="AE169" s="98" t="n">
        <f aca="false">(IF($B169&gt;=F$23,IF($B169&lt;DATE(YEAR(F$23),MONTH(F$23)+F$15,1),(F$14/F$15),0),0))+(IF($B169&gt;=F$23,IF($B169&lt;DATE(YEAR(F$23),MONTH(F$23)+F$18,1),(F$17/F$18),0),0))</f>
        <v>0</v>
      </c>
      <c r="AF169" s="98" t="n">
        <f aca="false">(IF($B169&gt;=G$23,IF($B169&lt;DATE(YEAR(G$23),MONTH(G$23)+G$15,1),(G$14/G$15),0),0))+(IF($B169&gt;=G$23,IF($B169&lt;DATE(YEAR(G$23),MONTH(G$23)+G$18,1),(G$17/G$18),0),0))</f>
        <v>0</v>
      </c>
      <c r="AG169" s="98" t="n">
        <f aca="false">(IF($B169&gt;=H$23,IF($B169&lt;DATE(YEAR(H$23),MONTH(H$23)+H$15,1),(H$14/H$15),0),0))+(IF($B169&gt;=H$23,IF($B169&lt;DATE(YEAR(H$23),MONTH(H$23)+H$18,1),(H$17/H$18),0),0))</f>
        <v>0</v>
      </c>
      <c r="AH169" s="98" t="n">
        <f aca="false">(IF($B169&gt;=I$23,IF($B169&lt;DATE(YEAR(I$23),MONTH(I$23)+I$15,1),(I$14/I$15),0),0))+(IF($B169&gt;=I$23,IF($B169&lt;DATE(YEAR(I$23),MONTH(I$23)+I$18,1),(I$17/I$18),0),0))</f>
        <v>118.054938020463</v>
      </c>
      <c r="AI169" s="99" t="n">
        <f aca="false">(IF($B169&gt;=J$23,IF($B169&lt;DATE(YEAR(J$23),MONTH(J$23)+J$15,1),(J$14/J$15),0),0))+(IF($B169&gt;=J$23,IF($B169&lt;DATE(YEAR(J$23),MONTH(J$23)+J$18,1),(J$17/J$18),0),0))</f>
        <v>206.59614153581</v>
      </c>
    </row>
    <row r="170" customFormat="false" ht="12.75" hidden="true" customHeight="false" outlineLevel="1" collapsed="false">
      <c r="B170" s="92" t="n">
        <f aca="false">EDATE(B169,1)</f>
        <v>41091</v>
      </c>
      <c r="C170" s="93" t="n">
        <f aca="false">1/(1+$C$5/2)^(2*($B170-$C$4)/365)</f>
        <v>0.415414218389807</v>
      </c>
      <c r="D170" s="93" t="n">
        <f aca="false">1/(1+$C$6/2)^(2*($B170-$C$4)/365)</f>
        <v>0.248602989190274</v>
      </c>
      <c r="E170" s="94" t="n">
        <f aca="false">+C170-D170</f>
        <v>0.166811229199533</v>
      </c>
      <c r="F170" s="94" t="e">
        <f aca="false">SUM(L170:P170,R170:V170)</f>
        <v>#NAME?</v>
      </c>
      <c r="G170" s="95" t="e">
        <f aca="false">+E170*SUM(F159:F170)/12</f>
        <v>#NAME?</v>
      </c>
      <c r="L170" s="96" t="e">
        <f aca="false">EURO(Y170,Y170,0,0,F$22,$B170+25-F$23,1,0)</f>
        <v>#NAME?</v>
      </c>
      <c r="M170" s="96" t="e">
        <f aca="false">EURO(Z170,Z170,0,0,G$22,$B170+25-G$23,1,0)</f>
        <v>#NAME?</v>
      </c>
      <c r="N170" s="96" t="e">
        <f aca="false">EURO(AA170,AA170,0,0,H$22,$B170+25-H$23,1,0)</f>
        <v>#NAME?</v>
      </c>
      <c r="O170" s="96" t="e">
        <f aca="false">EURO(AB170,AB170,0,0,I$22,$B170+25-I$23,1,0)</f>
        <v>#NAME?</v>
      </c>
      <c r="P170" s="96" t="e">
        <f aca="false">EURO(AC170,AC170,0,0,J$22,$B170+25-J$23,1,0)</f>
        <v>#NAME?</v>
      </c>
      <c r="Q170" s="96"/>
      <c r="R170" s="96" t="e">
        <f aca="false">EURO(AE170,AE170,0,0,F$22,$B170+25-F$23,1,0)</f>
        <v>#NAME?</v>
      </c>
      <c r="S170" s="96" t="e">
        <f aca="false">EURO(AF170,AF170,0,0,G$22,$B170+25-G$23,1,0)</f>
        <v>#NAME?</v>
      </c>
      <c r="T170" s="96" t="e">
        <f aca="false">EURO(AG170,AG170,0,0,H$22,$B170+25-H$23,1,0)</f>
        <v>#NAME?</v>
      </c>
      <c r="U170" s="96" t="e">
        <f aca="false">EURO(AH170,AH170,0,0,I$22,$B170+25-I$23,1,0)</f>
        <v>#NAME?</v>
      </c>
      <c r="V170" s="96" t="e">
        <f aca="false">EURO(AI170,AI170,0,0,J$22,$B170+25-J$23,1,0)</f>
        <v>#NAME?</v>
      </c>
      <c r="W170" s="96"/>
      <c r="X170" s="97"/>
      <c r="Y170" s="98" t="n">
        <f aca="false">(IF($B170&gt;=F$23,IF($B170&lt;DATE(YEAR(F$23),MONTH(F$23)+F$12,1),F$11/F$12,0),0))+(IF($B170&gt;=F$23,IF($B170&lt;DATE(YEAR(F$23),MONTH(F$23)+F$9,1),F$8/F$9,0),0))</f>
        <v>0</v>
      </c>
      <c r="Z170" s="98" t="n">
        <f aca="false">(IF($B170&gt;=G$23,IF($B170&lt;DATE(YEAR(G$23),MONTH(G$23)+G$12,1),G$11/G$12,0),0))+(IF($B170&gt;=G$23,IF($B170&lt;DATE(YEAR(G$23),MONTH(G$23)+G$9,1),G$8/G$9,0),0))</f>
        <v>0</v>
      </c>
      <c r="AA170" s="98" t="n">
        <f aca="false">(IF($B170&gt;=H$23,IF($B170&lt;DATE(YEAR(H$23),MONTH(H$23)+H$12,1),H$11/H$12,0),0))+(IF($B170&gt;=H$23,IF($B170&lt;DATE(YEAR(H$23),MONTH(H$23)+H$9,1),H$8/H$9,0),0))</f>
        <v>0</v>
      </c>
      <c r="AB170" s="98" t="n">
        <f aca="false">(IF($B170&gt;=I$23,IF($B170&lt;DATE(YEAR(I$23),MONTH(I$23)+I$12,1),I$11/I$12,0),0))+(IF($B170&gt;=I$23,IF($B170&lt;DATE(YEAR(I$23),MONTH(I$23)+I$9,1),I$8/I$9,0),0))</f>
        <v>0</v>
      </c>
      <c r="AC170" s="99" t="n">
        <f aca="false">(IF($B170&gt;=J$23,IF($B170&lt;DATE(YEAR(J$23),MONTH(J$23)+J$12,1),J$11/J$12,0),0))+(IF($B170&gt;=J$23,IF($B170&lt;DATE(YEAR(J$23),MONTH(J$23)+J$9,1),J$8/J$9,0),0))</f>
        <v>0</v>
      </c>
      <c r="AE170" s="98" t="n">
        <f aca="false">(IF($B170&gt;=F$23,IF($B170&lt;DATE(YEAR(F$23),MONTH(F$23)+F$15,1),(F$14/F$15),0),0))+(IF($B170&gt;=F$23,IF($B170&lt;DATE(YEAR(F$23),MONTH(F$23)+F$18,1),(F$17/F$18),0),0))</f>
        <v>0</v>
      </c>
      <c r="AF170" s="98" t="n">
        <f aca="false">(IF($B170&gt;=G$23,IF($B170&lt;DATE(YEAR(G$23),MONTH(G$23)+G$15,1),(G$14/G$15),0),0))+(IF($B170&gt;=G$23,IF($B170&lt;DATE(YEAR(G$23),MONTH(G$23)+G$18,1),(G$17/G$18),0),0))</f>
        <v>0</v>
      </c>
      <c r="AG170" s="98" t="n">
        <f aca="false">(IF($B170&gt;=H$23,IF($B170&lt;DATE(YEAR(H$23),MONTH(H$23)+H$15,1),(H$14/H$15),0),0))+(IF($B170&gt;=H$23,IF($B170&lt;DATE(YEAR(H$23),MONTH(H$23)+H$18,1),(H$17/H$18),0),0))</f>
        <v>0</v>
      </c>
      <c r="AH170" s="98" t="n">
        <f aca="false">(IF($B170&gt;=I$23,IF($B170&lt;DATE(YEAR(I$23),MONTH(I$23)+I$15,1),(I$14/I$15),0),0))+(IF($B170&gt;=I$23,IF($B170&lt;DATE(YEAR(I$23),MONTH(I$23)+I$18,1),(I$17/I$18),0),0))</f>
        <v>0</v>
      </c>
      <c r="AI170" s="99" t="n">
        <f aca="false">(IF($B170&gt;=J$23,IF($B170&lt;DATE(YEAR(J$23),MONTH(J$23)+J$15,1),(J$14/J$15),0),0))+(IF($B170&gt;=J$23,IF($B170&lt;DATE(YEAR(J$23),MONTH(J$23)+J$18,1),(J$17/J$18),0),0))</f>
        <v>206.59614153581</v>
      </c>
    </row>
    <row r="171" customFormat="false" ht="12.75" hidden="true" customHeight="false" outlineLevel="1" collapsed="false">
      <c r="B171" s="92" t="n">
        <f aca="false">EDATE(B170,1)</f>
        <v>41122</v>
      </c>
      <c r="C171" s="93" t="n">
        <f aca="false">1/(1+$C$5/2)^(2*($B171-$C$4)/365)</f>
        <v>0.412804327215668</v>
      </c>
      <c r="D171" s="93" t="n">
        <f aca="false">1/(1+$C$6/2)^(2*($B171-$C$4)/365)</f>
        <v>0.246132831868996</v>
      </c>
      <c r="E171" s="94" t="n">
        <f aca="false">+C171-D171</f>
        <v>0.166671495346672</v>
      </c>
      <c r="F171" s="94" t="e">
        <f aca="false">SUM(L171:P171,R171:V171)</f>
        <v>#NAME?</v>
      </c>
      <c r="G171" s="95" t="e">
        <f aca="false">+E171*SUM(F160:F171)/12</f>
        <v>#NAME?</v>
      </c>
      <c r="L171" s="96" t="e">
        <f aca="false">EURO(Y171,Y171,0,0,F$22,$B171+25-F$23,1,0)</f>
        <v>#NAME?</v>
      </c>
      <c r="M171" s="96" t="e">
        <f aca="false">EURO(Z171,Z171,0,0,G$22,$B171+25-G$23,1,0)</f>
        <v>#NAME?</v>
      </c>
      <c r="N171" s="96" t="e">
        <f aca="false">EURO(AA171,AA171,0,0,H$22,$B171+25-H$23,1,0)</f>
        <v>#NAME?</v>
      </c>
      <c r="O171" s="96" t="e">
        <f aca="false">EURO(AB171,AB171,0,0,I$22,$B171+25-I$23,1,0)</f>
        <v>#NAME?</v>
      </c>
      <c r="P171" s="96" t="e">
        <f aca="false">EURO(AC171,AC171,0,0,J$22,$B171+25-J$23,1,0)</f>
        <v>#NAME?</v>
      </c>
      <c r="Q171" s="96"/>
      <c r="R171" s="96" t="e">
        <f aca="false">EURO(AE171,AE171,0,0,F$22,$B171+25-F$23,1,0)</f>
        <v>#NAME?</v>
      </c>
      <c r="S171" s="96" t="e">
        <f aca="false">EURO(AF171,AF171,0,0,G$22,$B171+25-G$23,1,0)</f>
        <v>#NAME?</v>
      </c>
      <c r="T171" s="96" t="e">
        <f aca="false">EURO(AG171,AG171,0,0,H$22,$B171+25-H$23,1,0)</f>
        <v>#NAME?</v>
      </c>
      <c r="U171" s="96" t="e">
        <f aca="false">EURO(AH171,AH171,0,0,I$22,$B171+25-I$23,1,0)</f>
        <v>#NAME?</v>
      </c>
      <c r="V171" s="96" t="e">
        <f aca="false">EURO(AI171,AI171,0,0,J$22,$B171+25-J$23,1,0)</f>
        <v>#NAME?</v>
      </c>
      <c r="W171" s="96"/>
      <c r="X171" s="97"/>
      <c r="Y171" s="98" t="n">
        <f aca="false">(IF($B171&gt;=F$23,IF($B171&lt;DATE(YEAR(F$23),MONTH(F$23)+F$12,1),F$11/F$12,0),0))+(IF($B171&gt;=F$23,IF($B171&lt;DATE(YEAR(F$23),MONTH(F$23)+F$9,1),F$8/F$9,0),0))</f>
        <v>0</v>
      </c>
      <c r="Z171" s="98" t="n">
        <f aca="false">(IF($B171&gt;=G$23,IF($B171&lt;DATE(YEAR(G$23),MONTH(G$23)+G$12,1),G$11/G$12,0),0))+(IF($B171&gt;=G$23,IF($B171&lt;DATE(YEAR(G$23),MONTH(G$23)+G$9,1),G$8/G$9,0),0))</f>
        <v>0</v>
      </c>
      <c r="AA171" s="98" t="n">
        <f aca="false">(IF($B171&gt;=H$23,IF($B171&lt;DATE(YEAR(H$23),MONTH(H$23)+H$12,1),H$11/H$12,0),0))+(IF($B171&gt;=H$23,IF($B171&lt;DATE(YEAR(H$23),MONTH(H$23)+H$9,1),H$8/H$9,0),0))</f>
        <v>0</v>
      </c>
      <c r="AB171" s="98" t="n">
        <f aca="false">(IF($B171&gt;=I$23,IF($B171&lt;DATE(YEAR(I$23),MONTH(I$23)+I$12,1),I$11/I$12,0),0))+(IF($B171&gt;=I$23,IF($B171&lt;DATE(YEAR(I$23),MONTH(I$23)+I$9,1),I$8/I$9,0),0))</f>
        <v>0</v>
      </c>
      <c r="AC171" s="99" t="n">
        <f aca="false">(IF($B171&gt;=J$23,IF($B171&lt;DATE(YEAR(J$23),MONTH(J$23)+J$12,1),J$11/J$12,0),0))+(IF($B171&gt;=J$23,IF($B171&lt;DATE(YEAR(J$23),MONTH(J$23)+J$9,1),J$8/J$9,0),0))</f>
        <v>0</v>
      </c>
      <c r="AE171" s="98" t="n">
        <f aca="false">(IF($B171&gt;=F$23,IF($B171&lt;DATE(YEAR(F$23),MONTH(F$23)+F$15,1),(F$14/F$15),0),0))+(IF($B171&gt;=F$23,IF($B171&lt;DATE(YEAR(F$23),MONTH(F$23)+F$18,1),(F$17/F$18),0),0))</f>
        <v>0</v>
      </c>
      <c r="AF171" s="98" t="n">
        <f aca="false">(IF($B171&gt;=G$23,IF($B171&lt;DATE(YEAR(G$23),MONTH(G$23)+G$15,1),(G$14/G$15),0),0))+(IF($B171&gt;=G$23,IF($B171&lt;DATE(YEAR(G$23),MONTH(G$23)+G$18,1),(G$17/G$18),0),0))</f>
        <v>0</v>
      </c>
      <c r="AG171" s="98" t="n">
        <f aca="false">(IF($B171&gt;=H$23,IF($B171&lt;DATE(YEAR(H$23),MONTH(H$23)+H$15,1),(H$14/H$15),0),0))+(IF($B171&gt;=H$23,IF($B171&lt;DATE(YEAR(H$23),MONTH(H$23)+H$18,1),(H$17/H$18),0),0))</f>
        <v>0</v>
      </c>
      <c r="AH171" s="98" t="n">
        <f aca="false">(IF($B171&gt;=I$23,IF($B171&lt;DATE(YEAR(I$23),MONTH(I$23)+I$15,1),(I$14/I$15),0),0))+(IF($B171&gt;=I$23,IF($B171&lt;DATE(YEAR(I$23),MONTH(I$23)+I$18,1),(I$17/I$18),0),0))</f>
        <v>0</v>
      </c>
      <c r="AI171" s="99" t="n">
        <f aca="false">(IF($B171&gt;=J$23,IF($B171&lt;DATE(YEAR(J$23),MONTH(J$23)+J$15,1),(J$14/J$15),0),0))+(IF($B171&gt;=J$23,IF($B171&lt;DATE(YEAR(J$23),MONTH(J$23)+J$18,1),(J$17/J$18),0),0))</f>
        <v>206.59614153581</v>
      </c>
    </row>
    <row r="172" customFormat="false" ht="12.75" hidden="true" customHeight="false" outlineLevel="1" collapsed="false">
      <c r="B172" s="92" t="n">
        <f aca="false">EDATE(B171,1)</f>
        <v>41153</v>
      </c>
      <c r="C172" s="93" t="n">
        <f aca="false">1/(1+$C$5/2)^(2*($B172-$C$4)/365)</f>
        <v>0.410210833005425</v>
      </c>
      <c r="D172" s="93" t="n">
        <f aca="false">1/(1+$C$6/2)^(2*($B172-$C$4)/365)</f>
        <v>0.243687218408641</v>
      </c>
      <c r="E172" s="94" t="n">
        <f aca="false">+C172-D172</f>
        <v>0.166523614596784</v>
      </c>
      <c r="F172" s="94" t="e">
        <f aca="false">SUM(L172:P172,R172:V172)</f>
        <v>#NAME?</v>
      </c>
      <c r="G172" s="95" t="e">
        <f aca="false">+E172*SUM(F161:F172)/12</f>
        <v>#NAME?</v>
      </c>
      <c r="L172" s="96" t="e">
        <f aca="false">EURO(Y172,Y172,0,0,F$22,$B172+25-F$23,1,0)</f>
        <v>#NAME?</v>
      </c>
      <c r="M172" s="96" t="e">
        <f aca="false">EURO(Z172,Z172,0,0,G$22,$B172+25-G$23,1,0)</f>
        <v>#NAME?</v>
      </c>
      <c r="N172" s="96" t="e">
        <f aca="false">EURO(AA172,AA172,0,0,H$22,$B172+25-H$23,1,0)</f>
        <v>#NAME?</v>
      </c>
      <c r="O172" s="96" t="e">
        <f aca="false">EURO(AB172,AB172,0,0,I$22,$B172+25-I$23,1,0)</f>
        <v>#NAME?</v>
      </c>
      <c r="P172" s="96" t="e">
        <f aca="false">EURO(AC172,AC172,0,0,J$22,$B172+25-J$23,1,0)</f>
        <v>#NAME?</v>
      </c>
      <c r="Q172" s="96"/>
      <c r="R172" s="96" t="e">
        <f aca="false">EURO(AE172,AE172,0,0,F$22,$B172+25-F$23,1,0)</f>
        <v>#NAME?</v>
      </c>
      <c r="S172" s="96" t="e">
        <f aca="false">EURO(AF172,AF172,0,0,G$22,$B172+25-G$23,1,0)</f>
        <v>#NAME?</v>
      </c>
      <c r="T172" s="96" t="e">
        <f aca="false">EURO(AG172,AG172,0,0,H$22,$B172+25-H$23,1,0)</f>
        <v>#NAME?</v>
      </c>
      <c r="U172" s="96" t="e">
        <f aca="false">EURO(AH172,AH172,0,0,I$22,$B172+25-I$23,1,0)</f>
        <v>#NAME?</v>
      </c>
      <c r="V172" s="96" t="e">
        <f aca="false">EURO(AI172,AI172,0,0,J$22,$B172+25-J$23,1,0)</f>
        <v>#NAME?</v>
      </c>
      <c r="W172" s="96"/>
      <c r="X172" s="97"/>
      <c r="Y172" s="98" t="n">
        <f aca="false">(IF($B172&gt;=F$23,IF($B172&lt;DATE(YEAR(F$23),MONTH(F$23)+F$12,1),F$11/F$12,0),0))+(IF($B172&gt;=F$23,IF($B172&lt;DATE(YEAR(F$23),MONTH(F$23)+F$9,1),F$8/F$9,0),0))</f>
        <v>0</v>
      </c>
      <c r="Z172" s="98" t="n">
        <f aca="false">(IF($B172&gt;=G$23,IF($B172&lt;DATE(YEAR(G$23),MONTH(G$23)+G$12,1),G$11/G$12,0),0))+(IF($B172&gt;=G$23,IF($B172&lt;DATE(YEAR(G$23),MONTH(G$23)+G$9,1),G$8/G$9,0),0))</f>
        <v>0</v>
      </c>
      <c r="AA172" s="98" t="n">
        <f aca="false">(IF($B172&gt;=H$23,IF($B172&lt;DATE(YEAR(H$23),MONTH(H$23)+H$12,1),H$11/H$12,0),0))+(IF($B172&gt;=H$23,IF($B172&lt;DATE(YEAR(H$23),MONTH(H$23)+H$9,1),H$8/H$9,0),0))</f>
        <v>0</v>
      </c>
      <c r="AB172" s="98" t="n">
        <f aca="false">(IF($B172&gt;=I$23,IF($B172&lt;DATE(YEAR(I$23),MONTH(I$23)+I$12,1),I$11/I$12,0),0))+(IF($B172&gt;=I$23,IF($B172&lt;DATE(YEAR(I$23),MONTH(I$23)+I$9,1),I$8/I$9,0),0))</f>
        <v>0</v>
      </c>
      <c r="AC172" s="99" t="n">
        <f aca="false">(IF($B172&gt;=J$23,IF($B172&lt;DATE(YEAR(J$23),MONTH(J$23)+J$12,1),J$11/J$12,0),0))+(IF($B172&gt;=J$23,IF($B172&lt;DATE(YEAR(J$23),MONTH(J$23)+J$9,1),J$8/J$9,0),0))</f>
        <v>0</v>
      </c>
      <c r="AE172" s="98" t="n">
        <f aca="false">(IF($B172&gt;=F$23,IF($B172&lt;DATE(YEAR(F$23),MONTH(F$23)+F$15,1),(F$14/F$15),0),0))+(IF($B172&gt;=F$23,IF($B172&lt;DATE(YEAR(F$23),MONTH(F$23)+F$18,1),(F$17/F$18),0),0))</f>
        <v>0</v>
      </c>
      <c r="AF172" s="98" t="n">
        <f aca="false">(IF($B172&gt;=G$23,IF($B172&lt;DATE(YEAR(G$23),MONTH(G$23)+G$15,1),(G$14/G$15),0),0))+(IF($B172&gt;=G$23,IF($B172&lt;DATE(YEAR(G$23),MONTH(G$23)+G$18,1),(G$17/G$18),0),0))</f>
        <v>0</v>
      </c>
      <c r="AG172" s="98" t="n">
        <f aca="false">(IF($B172&gt;=H$23,IF($B172&lt;DATE(YEAR(H$23),MONTH(H$23)+H$15,1),(H$14/H$15),0),0))+(IF($B172&gt;=H$23,IF($B172&lt;DATE(YEAR(H$23),MONTH(H$23)+H$18,1),(H$17/H$18),0),0))</f>
        <v>0</v>
      </c>
      <c r="AH172" s="98" t="n">
        <f aca="false">(IF($B172&gt;=I$23,IF($B172&lt;DATE(YEAR(I$23),MONTH(I$23)+I$15,1),(I$14/I$15),0),0))+(IF($B172&gt;=I$23,IF($B172&lt;DATE(YEAR(I$23),MONTH(I$23)+I$18,1),(I$17/I$18),0),0))</f>
        <v>0</v>
      </c>
      <c r="AI172" s="99" t="n">
        <f aca="false">(IF($B172&gt;=J$23,IF($B172&lt;DATE(YEAR(J$23),MONTH(J$23)+J$15,1),(J$14/J$15),0),0))+(IF($B172&gt;=J$23,IF($B172&lt;DATE(YEAR(J$23),MONTH(J$23)+J$18,1),(J$17/J$18),0),0))</f>
        <v>206.59614153581</v>
      </c>
    </row>
    <row r="173" customFormat="false" ht="12.75" hidden="true" customHeight="false" outlineLevel="1" collapsed="false">
      <c r="B173" s="92" t="n">
        <f aca="false">EDATE(B172,1)</f>
        <v>41183</v>
      </c>
      <c r="C173" s="93" t="n">
        <f aca="false">1/(1+$C$5/2)^(2*($B173-$C$4)/365)</f>
        <v>0.4077165149572</v>
      </c>
      <c r="D173" s="93" t="n">
        <f aca="false">1/(1+$C$6/2)^(2*($B173-$C$4)/365)</f>
        <v>0.241343635009887</v>
      </c>
      <c r="E173" s="94" t="n">
        <f aca="false">+C173-D173</f>
        <v>0.166372879947312</v>
      </c>
      <c r="F173" s="94" t="e">
        <f aca="false">SUM(L173:P173,R173:V173)</f>
        <v>#NAME?</v>
      </c>
      <c r="G173" s="95" t="e">
        <f aca="false">+E173*SUM(F162:F173)/12</f>
        <v>#NAME?</v>
      </c>
      <c r="L173" s="96" t="e">
        <f aca="false">EURO(Y173,Y173,0,0,F$22,$B173+25-F$23,1,0)</f>
        <v>#NAME?</v>
      </c>
      <c r="M173" s="96" t="e">
        <f aca="false">EURO(Z173,Z173,0,0,G$22,$B173+25-G$23,1,0)</f>
        <v>#NAME?</v>
      </c>
      <c r="N173" s="96" t="e">
        <f aca="false">EURO(AA173,AA173,0,0,H$22,$B173+25-H$23,1,0)</f>
        <v>#NAME?</v>
      </c>
      <c r="O173" s="96" t="e">
        <f aca="false">EURO(AB173,AB173,0,0,I$22,$B173+25-I$23,1,0)</f>
        <v>#NAME?</v>
      </c>
      <c r="P173" s="96" t="e">
        <f aca="false">EURO(AC173,AC173,0,0,J$22,$B173+25-J$23,1,0)</f>
        <v>#NAME?</v>
      </c>
      <c r="Q173" s="96"/>
      <c r="R173" s="96" t="e">
        <f aca="false">EURO(AE173,AE173,0,0,F$22,$B173+25-F$23,1,0)</f>
        <v>#NAME?</v>
      </c>
      <c r="S173" s="96" t="e">
        <f aca="false">EURO(AF173,AF173,0,0,G$22,$B173+25-G$23,1,0)</f>
        <v>#NAME?</v>
      </c>
      <c r="T173" s="96" t="e">
        <f aca="false">EURO(AG173,AG173,0,0,H$22,$B173+25-H$23,1,0)</f>
        <v>#NAME?</v>
      </c>
      <c r="U173" s="96" t="e">
        <f aca="false">EURO(AH173,AH173,0,0,I$22,$B173+25-I$23,1,0)</f>
        <v>#NAME?</v>
      </c>
      <c r="V173" s="96" t="e">
        <f aca="false">EURO(AI173,AI173,0,0,J$22,$B173+25-J$23,1,0)</f>
        <v>#NAME?</v>
      </c>
      <c r="W173" s="96"/>
      <c r="X173" s="97"/>
      <c r="Y173" s="98" t="n">
        <f aca="false">(IF($B173&gt;=F$23,IF($B173&lt;DATE(YEAR(F$23),MONTH(F$23)+F$12,1),F$11/F$12,0),0))+(IF($B173&gt;=F$23,IF($B173&lt;DATE(YEAR(F$23),MONTH(F$23)+F$9,1),F$8/F$9,0),0))</f>
        <v>0</v>
      </c>
      <c r="Z173" s="98" t="n">
        <f aca="false">(IF($B173&gt;=G$23,IF($B173&lt;DATE(YEAR(G$23),MONTH(G$23)+G$12,1),G$11/G$12,0),0))+(IF($B173&gt;=G$23,IF($B173&lt;DATE(YEAR(G$23),MONTH(G$23)+G$9,1),G$8/G$9,0),0))</f>
        <v>0</v>
      </c>
      <c r="AA173" s="98" t="n">
        <f aca="false">(IF($B173&gt;=H$23,IF($B173&lt;DATE(YEAR(H$23),MONTH(H$23)+H$12,1),H$11/H$12,0),0))+(IF($B173&gt;=H$23,IF($B173&lt;DATE(YEAR(H$23),MONTH(H$23)+H$9,1),H$8/H$9,0),0))</f>
        <v>0</v>
      </c>
      <c r="AB173" s="98" t="n">
        <f aca="false">(IF($B173&gt;=I$23,IF($B173&lt;DATE(YEAR(I$23),MONTH(I$23)+I$12,1),I$11/I$12,0),0))+(IF($B173&gt;=I$23,IF($B173&lt;DATE(YEAR(I$23),MONTH(I$23)+I$9,1),I$8/I$9,0),0))</f>
        <v>0</v>
      </c>
      <c r="AC173" s="99" t="n">
        <f aca="false">(IF($B173&gt;=J$23,IF($B173&lt;DATE(YEAR(J$23),MONTH(J$23)+J$12,1),J$11/J$12,0),0))+(IF($B173&gt;=J$23,IF($B173&lt;DATE(YEAR(J$23),MONTH(J$23)+J$9,1),J$8/J$9,0),0))</f>
        <v>0</v>
      </c>
      <c r="AE173" s="98" t="n">
        <f aca="false">(IF($B173&gt;=F$23,IF($B173&lt;DATE(YEAR(F$23),MONTH(F$23)+F$15,1),(F$14/F$15),0),0))+(IF($B173&gt;=F$23,IF($B173&lt;DATE(YEAR(F$23),MONTH(F$23)+F$18,1),(F$17/F$18),0),0))</f>
        <v>0</v>
      </c>
      <c r="AF173" s="98" t="n">
        <f aca="false">(IF($B173&gt;=G$23,IF($B173&lt;DATE(YEAR(G$23),MONTH(G$23)+G$15,1),(G$14/G$15),0),0))+(IF($B173&gt;=G$23,IF($B173&lt;DATE(YEAR(G$23),MONTH(G$23)+G$18,1),(G$17/G$18),0),0))</f>
        <v>0</v>
      </c>
      <c r="AG173" s="98" t="n">
        <f aca="false">(IF($B173&gt;=H$23,IF($B173&lt;DATE(YEAR(H$23),MONTH(H$23)+H$15,1),(H$14/H$15),0),0))+(IF($B173&gt;=H$23,IF($B173&lt;DATE(YEAR(H$23),MONTH(H$23)+H$18,1),(H$17/H$18),0),0))</f>
        <v>0</v>
      </c>
      <c r="AH173" s="98" t="n">
        <f aca="false">(IF($B173&gt;=I$23,IF($B173&lt;DATE(YEAR(I$23),MONTH(I$23)+I$15,1),(I$14/I$15),0),0))+(IF($B173&gt;=I$23,IF($B173&lt;DATE(YEAR(I$23),MONTH(I$23)+I$18,1),(I$17/I$18),0),0))</f>
        <v>0</v>
      </c>
      <c r="AI173" s="99" t="n">
        <f aca="false">(IF($B173&gt;=J$23,IF($B173&lt;DATE(YEAR(J$23),MONTH(J$23)+J$15,1),(J$14/J$15),0),0))+(IF($B173&gt;=J$23,IF($B173&lt;DATE(YEAR(J$23),MONTH(J$23)+J$18,1),(J$17/J$18),0),0))</f>
        <v>206.59614153581</v>
      </c>
    </row>
    <row r="174" customFormat="false" ht="12.75" hidden="true" customHeight="false" outlineLevel="1" collapsed="false">
      <c r="B174" s="92" t="n">
        <f aca="false">EDATE(B173,1)</f>
        <v>41214</v>
      </c>
      <c r="C174" s="93" t="n">
        <f aca="false">1/(1+$C$5/2)^(2*($B174-$C$4)/365)</f>
        <v>0.405154985556347</v>
      </c>
      <c r="D174" s="93" t="n">
        <f aca="false">1/(1+$C$6/2)^(2*($B174-$C$4)/365)</f>
        <v>0.238945607741971</v>
      </c>
      <c r="E174" s="94" t="n">
        <f aca="false">+C174-D174</f>
        <v>0.166209377814376</v>
      </c>
      <c r="F174" s="94" t="e">
        <f aca="false">SUM(L174:P174,R174:V174)</f>
        <v>#NAME?</v>
      </c>
      <c r="G174" s="95" t="e">
        <f aca="false">+E174*SUM(F163:F174)/12</f>
        <v>#NAME?</v>
      </c>
      <c r="L174" s="96" t="e">
        <f aca="false">EURO(Y174,Y174,0,0,F$22,$B174+25-F$23,1,0)</f>
        <v>#NAME?</v>
      </c>
      <c r="M174" s="96" t="e">
        <f aca="false">EURO(Z174,Z174,0,0,G$22,$B174+25-G$23,1,0)</f>
        <v>#NAME?</v>
      </c>
      <c r="N174" s="96" t="e">
        <f aca="false">EURO(AA174,AA174,0,0,H$22,$B174+25-H$23,1,0)</f>
        <v>#NAME?</v>
      </c>
      <c r="O174" s="96" t="e">
        <f aca="false">EURO(AB174,AB174,0,0,I$22,$B174+25-I$23,1,0)</f>
        <v>#NAME?</v>
      </c>
      <c r="P174" s="96" t="e">
        <f aca="false">EURO(AC174,AC174,0,0,J$22,$B174+25-J$23,1,0)</f>
        <v>#NAME?</v>
      </c>
      <c r="Q174" s="96"/>
      <c r="R174" s="96" t="e">
        <f aca="false">EURO(AE174,AE174,0,0,F$22,$B174+25-F$23,1,0)</f>
        <v>#NAME?</v>
      </c>
      <c r="S174" s="96" t="e">
        <f aca="false">EURO(AF174,AF174,0,0,G$22,$B174+25-G$23,1,0)</f>
        <v>#NAME?</v>
      </c>
      <c r="T174" s="96" t="e">
        <f aca="false">EURO(AG174,AG174,0,0,H$22,$B174+25-H$23,1,0)</f>
        <v>#NAME?</v>
      </c>
      <c r="U174" s="96" t="e">
        <f aca="false">EURO(AH174,AH174,0,0,I$22,$B174+25-I$23,1,0)</f>
        <v>#NAME?</v>
      </c>
      <c r="V174" s="96" t="e">
        <f aca="false">EURO(AI174,AI174,0,0,J$22,$B174+25-J$23,1,0)</f>
        <v>#NAME?</v>
      </c>
      <c r="W174" s="96"/>
      <c r="X174" s="97"/>
      <c r="Y174" s="98" t="n">
        <f aca="false">(IF($B174&gt;=F$23,IF($B174&lt;DATE(YEAR(F$23),MONTH(F$23)+F$12,1),F$11/F$12,0),0))+(IF($B174&gt;=F$23,IF($B174&lt;DATE(YEAR(F$23),MONTH(F$23)+F$9,1),F$8/F$9,0),0))</f>
        <v>0</v>
      </c>
      <c r="Z174" s="98" t="n">
        <f aca="false">(IF($B174&gt;=G$23,IF($B174&lt;DATE(YEAR(G$23),MONTH(G$23)+G$12,1),G$11/G$12,0),0))+(IF($B174&gt;=G$23,IF($B174&lt;DATE(YEAR(G$23),MONTH(G$23)+G$9,1),G$8/G$9,0),0))</f>
        <v>0</v>
      </c>
      <c r="AA174" s="98" t="n">
        <f aca="false">(IF($B174&gt;=H$23,IF($B174&lt;DATE(YEAR(H$23),MONTH(H$23)+H$12,1),H$11/H$12,0),0))+(IF($B174&gt;=H$23,IF($B174&lt;DATE(YEAR(H$23),MONTH(H$23)+H$9,1),H$8/H$9,0),0))</f>
        <v>0</v>
      </c>
      <c r="AB174" s="98" t="n">
        <f aca="false">(IF($B174&gt;=I$23,IF($B174&lt;DATE(YEAR(I$23),MONTH(I$23)+I$12,1),I$11/I$12,0),0))+(IF($B174&gt;=I$23,IF($B174&lt;DATE(YEAR(I$23),MONTH(I$23)+I$9,1),I$8/I$9,0),0))</f>
        <v>0</v>
      </c>
      <c r="AC174" s="99" t="n">
        <f aca="false">(IF($B174&gt;=J$23,IF($B174&lt;DATE(YEAR(J$23),MONTH(J$23)+J$12,1),J$11/J$12,0),0))+(IF($B174&gt;=J$23,IF($B174&lt;DATE(YEAR(J$23),MONTH(J$23)+J$9,1),J$8/J$9,0),0))</f>
        <v>0</v>
      </c>
      <c r="AE174" s="98" t="n">
        <f aca="false">(IF($B174&gt;=F$23,IF($B174&lt;DATE(YEAR(F$23),MONTH(F$23)+F$15,1),(F$14/F$15),0),0))+(IF($B174&gt;=F$23,IF($B174&lt;DATE(YEAR(F$23),MONTH(F$23)+F$18,1),(F$17/F$18),0),0))</f>
        <v>0</v>
      </c>
      <c r="AF174" s="98" t="n">
        <f aca="false">(IF($B174&gt;=G$23,IF($B174&lt;DATE(YEAR(G$23),MONTH(G$23)+G$15,1),(G$14/G$15),0),0))+(IF($B174&gt;=G$23,IF($B174&lt;DATE(YEAR(G$23),MONTH(G$23)+G$18,1),(G$17/G$18),0),0))</f>
        <v>0</v>
      </c>
      <c r="AG174" s="98" t="n">
        <f aca="false">(IF($B174&gt;=H$23,IF($B174&lt;DATE(YEAR(H$23),MONTH(H$23)+H$15,1),(H$14/H$15),0),0))+(IF($B174&gt;=H$23,IF($B174&lt;DATE(YEAR(H$23),MONTH(H$23)+H$18,1),(H$17/H$18),0),0))</f>
        <v>0</v>
      </c>
      <c r="AH174" s="98" t="n">
        <f aca="false">(IF($B174&gt;=I$23,IF($B174&lt;DATE(YEAR(I$23),MONTH(I$23)+I$15,1),(I$14/I$15),0),0))+(IF($B174&gt;=I$23,IF($B174&lt;DATE(YEAR(I$23),MONTH(I$23)+I$18,1),(I$17/I$18),0),0))</f>
        <v>0</v>
      </c>
      <c r="AI174" s="99" t="n">
        <f aca="false">(IF($B174&gt;=J$23,IF($B174&lt;DATE(YEAR(J$23),MONTH(J$23)+J$15,1),(J$14/J$15),0),0))+(IF($B174&gt;=J$23,IF($B174&lt;DATE(YEAR(J$23),MONTH(J$23)+J$18,1),(J$17/J$18),0),0))</f>
        <v>206.59614153581</v>
      </c>
    </row>
    <row r="175" customFormat="false" ht="12.75" hidden="true" customHeight="false" outlineLevel="1" collapsed="false">
      <c r="B175" s="92" t="n">
        <f aca="false">EDATE(B174,1)</f>
        <v>41244</v>
      </c>
      <c r="C175" s="93" t="n">
        <f aca="false">1/(1+$C$5/2)^(2*($B175-$C$4)/365)</f>
        <v>0.402691409971574</v>
      </c>
      <c r="D175" s="93" t="n">
        <f aca="false">1/(1+$C$6/2)^(2*($B175-$C$4)/365)</f>
        <v>0.236647625257843</v>
      </c>
      <c r="E175" s="94" t="n">
        <f aca="false">+C175-D175</f>
        <v>0.166043784713731</v>
      </c>
      <c r="F175" s="94" t="e">
        <f aca="false">SUM(L175:P175,R175:V175)</f>
        <v>#NAME?</v>
      </c>
      <c r="G175" s="95" t="e">
        <f aca="false">+E175*SUM(F164:F175)/12</f>
        <v>#NAME?</v>
      </c>
      <c r="L175" s="96" t="e">
        <f aca="false">EURO(Y175,Y175,0,0,F$22,$B175+25-F$23,1,0)</f>
        <v>#NAME?</v>
      </c>
      <c r="M175" s="96" t="e">
        <f aca="false">EURO(Z175,Z175,0,0,G$22,$B175+25-G$23,1,0)</f>
        <v>#NAME?</v>
      </c>
      <c r="N175" s="96" t="e">
        <f aca="false">EURO(AA175,AA175,0,0,H$22,$B175+25-H$23,1,0)</f>
        <v>#NAME?</v>
      </c>
      <c r="O175" s="96" t="e">
        <f aca="false">EURO(AB175,AB175,0,0,I$22,$B175+25-I$23,1,0)</f>
        <v>#NAME?</v>
      </c>
      <c r="P175" s="96" t="e">
        <f aca="false">EURO(AC175,AC175,0,0,J$22,$B175+25-J$23,1,0)</f>
        <v>#NAME?</v>
      </c>
      <c r="Q175" s="96"/>
      <c r="R175" s="96" t="e">
        <f aca="false">EURO(AE175,AE175,0,0,F$22,$B175+25-F$23,1,0)</f>
        <v>#NAME?</v>
      </c>
      <c r="S175" s="96" t="e">
        <f aca="false">EURO(AF175,AF175,0,0,G$22,$B175+25-G$23,1,0)</f>
        <v>#NAME?</v>
      </c>
      <c r="T175" s="96" t="e">
        <f aca="false">EURO(AG175,AG175,0,0,H$22,$B175+25-H$23,1,0)</f>
        <v>#NAME?</v>
      </c>
      <c r="U175" s="96" t="e">
        <f aca="false">EURO(AH175,AH175,0,0,I$22,$B175+25-I$23,1,0)</f>
        <v>#NAME?</v>
      </c>
      <c r="V175" s="96" t="e">
        <f aca="false">EURO(AI175,AI175,0,0,J$22,$B175+25-J$23,1,0)</f>
        <v>#NAME?</v>
      </c>
      <c r="W175" s="96"/>
      <c r="X175" s="97"/>
      <c r="Y175" s="98" t="n">
        <f aca="false">(IF($B175&gt;=F$23,IF($B175&lt;DATE(YEAR(F$23),MONTH(F$23)+F$12,1),F$11/F$12,0),0))+(IF($B175&gt;=F$23,IF($B175&lt;DATE(YEAR(F$23),MONTH(F$23)+F$9,1),F$8/F$9,0),0))</f>
        <v>0</v>
      </c>
      <c r="Z175" s="98" t="n">
        <f aca="false">(IF($B175&gt;=G$23,IF($B175&lt;DATE(YEAR(G$23),MONTH(G$23)+G$12,1),G$11/G$12,0),0))+(IF($B175&gt;=G$23,IF($B175&lt;DATE(YEAR(G$23),MONTH(G$23)+G$9,1),G$8/G$9,0),0))</f>
        <v>0</v>
      </c>
      <c r="AA175" s="98" t="n">
        <f aca="false">(IF($B175&gt;=H$23,IF($B175&lt;DATE(YEAR(H$23),MONTH(H$23)+H$12,1),H$11/H$12,0),0))+(IF($B175&gt;=H$23,IF($B175&lt;DATE(YEAR(H$23),MONTH(H$23)+H$9,1),H$8/H$9,0),0))</f>
        <v>0</v>
      </c>
      <c r="AB175" s="98" t="n">
        <f aca="false">(IF($B175&gt;=I$23,IF($B175&lt;DATE(YEAR(I$23),MONTH(I$23)+I$12,1),I$11/I$12,0),0))+(IF($B175&gt;=I$23,IF($B175&lt;DATE(YEAR(I$23),MONTH(I$23)+I$9,1),I$8/I$9,0),0))</f>
        <v>0</v>
      </c>
      <c r="AC175" s="99" t="n">
        <f aca="false">(IF($B175&gt;=J$23,IF($B175&lt;DATE(YEAR(J$23),MONTH(J$23)+J$12,1),J$11/J$12,0),0))+(IF($B175&gt;=J$23,IF($B175&lt;DATE(YEAR(J$23),MONTH(J$23)+J$9,1),J$8/J$9,0),0))</f>
        <v>0</v>
      </c>
      <c r="AE175" s="98" t="n">
        <f aca="false">(IF($B175&gt;=F$23,IF($B175&lt;DATE(YEAR(F$23),MONTH(F$23)+F$15,1),(F$14/F$15),0),0))+(IF($B175&gt;=F$23,IF($B175&lt;DATE(YEAR(F$23),MONTH(F$23)+F$18,1),(F$17/F$18),0),0))</f>
        <v>0</v>
      </c>
      <c r="AF175" s="98" t="n">
        <f aca="false">(IF($B175&gt;=G$23,IF($B175&lt;DATE(YEAR(G$23),MONTH(G$23)+G$15,1),(G$14/G$15),0),0))+(IF($B175&gt;=G$23,IF($B175&lt;DATE(YEAR(G$23),MONTH(G$23)+G$18,1),(G$17/G$18),0),0))</f>
        <v>0</v>
      </c>
      <c r="AG175" s="98" t="n">
        <f aca="false">(IF($B175&gt;=H$23,IF($B175&lt;DATE(YEAR(H$23),MONTH(H$23)+H$15,1),(H$14/H$15),0),0))+(IF($B175&gt;=H$23,IF($B175&lt;DATE(YEAR(H$23),MONTH(H$23)+H$18,1),(H$17/H$18),0),0))</f>
        <v>0</v>
      </c>
      <c r="AH175" s="98" t="n">
        <f aca="false">(IF($B175&gt;=I$23,IF($B175&lt;DATE(YEAR(I$23),MONTH(I$23)+I$15,1),(I$14/I$15),0),0))+(IF($B175&gt;=I$23,IF($B175&lt;DATE(YEAR(I$23),MONTH(I$23)+I$18,1),(I$17/I$18),0),0))</f>
        <v>0</v>
      </c>
      <c r="AI175" s="99" t="n">
        <f aca="false">(IF($B175&gt;=J$23,IF($B175&lt;DATE(YEAR(J$23),MONTH(J$23)+J$15,1),(J$14/J$15),0),0))+(IF($B175&gt;=J$23,IF($B175&lt;DATE(YEAR(J$23),MONTH(J$23)+J$18,1),(J$17/J$18),0),0))</f>
        <v>206.59614153581</v>
      </c>
    </row>
    <row r="176" customFormat="false" ht="12.75" hidden="true" customHeight="false" outlineLevel="1" collapsed="false">
      <c r="B176" s="92" t="n">
        <f aca="false">EDATE(B175,1)</f>
        <v>41275</v>
      </c>
      <c r="C176" s="93" t="n">
        <f aca="false">1/(1+$C$5/2)^(2*($B176-$C$4)/365)</f>
        <v>0.40016145141392</v>
      </c>
      <c r="D176" s="93" t="n">
        <f aca="false">1/(1+$C$6/2)^(2*($B176-$C$4)/365)</f>
        <v>0.234296258261019</v>
      </c>
      <c r="E176" s="94" t="n">
        <f aca="false">+C176-D176</f>
        <v>0.165865193152902</v>
      </c>
      <c r="F176" s="94" t="e">
        <f aca="false">SUM(L176:P176,R176:V176)</f>
        <v>#NAME?</v>
      </c>
      <c r="G176" s="95" t="e">
        <f aca="false">+E176*SUM(F165:F176)/12</f>
        <v>#NAME?</v>
      </c>
      <c r="L176" s="96" t="e">
        <f aca="false">EURO(Y176,Y176,0,0,F$22,$B176+25-F$23,1,0)</f>
        <v>#NAME?</v>
      </c>
      <c r="M176" s="96" t="e">
        <f aca="false">EURO(Z176,Z176,0,0,G$22,$B176+25-G$23,1,0)</f>
        <v>#NAME?</v>
      </c>
      <c r="N176" s="96" t="e">
        <f aca="false">EURO(AA176,AA176,0,0,H$22,$B176+25-H$23,1,0)</f>
        <v>#NAME?</v>
      </c>
      <c r="O176" s="96" t="e">
        <f aca="false">EURO(AB176,AB176,0,0,I$22,$B176+25-I$23,1,0)</f>
        <v>#NAME?</v>
      </c>
      <c r="P176" s="96" t="e">
        <f aca="false">EURO(AC176,AC176,0,0,J$22,$B176+25-J$23,1,0)</f>
        <v>#NAME?</v>
      </c>
      <c r="Q176" s="96"/>
      <c r="R176" s="96" t="e">
        <f aca="false">EURO(AE176,AE176,0,0,F$22,$B176+25-F$23,1,0)</f>
        <v>#NAME?</v>
      </c>
      <c r="S176" s="96" t="e">
        <f aca="false">EURO(AF176,AF176,0,0,G$22,$B176+25-G$23,1,0)</f>
        <v>#NAME?</v>
      </c>
      <c r="T176" s="96" t="e">
        <f aca="false">EURO(AG176,AG176,0,0,H$22,$B176+25-H$23,1,0)</f>
        <v>#NAME?</v>
      </c>
      <c r="U176" s="96" t="e">
        <f aca="false">EURO(AH176,AH176,0,0,I$22,$B176+25-I$23,1,0)</f>
        <v>#NAME?</v>
      </c>
      <c r="V176" s="96" t="e">
        <f aca="false">EURO(AI176,AI176,0,0,J$22,$B176+25-J$23,1,0)</f>
        <v>#NAME?</v>
      </c>
      <c r="W176" s="96"/>
      <c r="X176" s="97"/>
      <c r="Y176" s="98" t="n">
        <f aca="false">(IF($B176&gt;=F$23,IF($B176&lt;DATE(YEAR(F$23),MONTH(F$23)+F$12,1),F$11/F$12,0),0))+(IF($B176&gt;=F$23,IF($B176&lt;DATE(YEAR(F$23),MONTH(F$23)+F$9,1),F$8/F$9,0),0))</f>
        <v>0</v>
      </c>
      <c r="Z176" s="98" t="n">
        <f aca="false">(IF($B176&gt;=G$23,IF($B176&lt;DATE(YEAR(G$23),MONTH(G$23)+G$12,1),G$11/G$12,0),0))+(IF($B176&gt;=G$23,IF($B176&lt;DATE(YEAR(G$23),MONTH(G$23)+G$9,1),G$8/G$9,0),0))</f>
        <v>0</v>
      </c>
      <c r="AA176" s="98" t="n">
        <f aca="false">(IF($B176&gt;=H$23,IF($B176&lt;DATE(YEAR(H$23),MONTH(H$23)+H$12,1),H$11/H$12,0),0))+(IF($B176&gt;=H$23,IF($B176&lt;DATE(YEAR(H$23),MONTH(H$23)+H$9,1),H$8/H$9,0),0))</f>
        <v>0</v>
      </c>
      <c r="AB176" s="98" t="n">
        <f aca="false">(IF($B176&gt;=I$23,IF($B176&lt;DATE(YEAR(I$23),MONTH(I$23)+I$12,1),I$11/I$12,0),0))+(IF($B176&gt;=I$23,IF($B176&lt;DATE(YEAR(I$23),MONTH(I$23)+I$9,1),I$8/I$9,0),0))</f>
        <v>0</v>
      </c>
      <c r="AC176" s="99" t="n">
        <f aca="false">(IF($B176&gt;=J$23,IF($B176&lt;DATE(YEAR(J$23),MONTH(J$23)+J$12,1),J$11/J$12,0),0))+(IF($B176&gt;=J$23,IF($B176&lt;DATE(YEAR(J$23),MONTH(J$23)+J$9,1),J$8/J$9,0),0))</f>
        <v>0</v>
      </c>
      <c r="AE176" s="98" t="n">
        <f aca="false">(IF($B176&gt;=F$23,IF($B176&lt;DATE(YEAR(F$23),MONTH(F$23)+F$15,1),(F$14/F$15),0),0))+(IF($B176&gt;=F$23,IF($B176&lt;DATE(YEAR(F$23),MONTH(F$23)+F$18,1),(F$17/F$18),0),0))</f>
        <v>0</v>
      </c>
      <c r="AF176" s="98" t="n">
        <f aca="false">(IF($B176&gt;=G$23,IF($B176&lt;DATE(YEAR(G$23),MONTH(G$23)+G$15,1),(G$14/G$15),0),0))+(IF($B176&gt;=G$23,IF($B176&lt;DATE(YEAR(G$23),MONTH(G$23)+G$18,1),(G$17/G$18),0),0))</f>
        <v>0</v>
      </c>
      <c r="AG176" s="98" t="n">
        <f aca="false">(IF($B176&gt;=H$23,IF($B176&lt;DATE(YEAR(H$23),MONTH(H$23)+H$15,1),(H$14/H$15),0),0))+(IF($B176&gt;=H$23,IF($B176&lt;DATE(YEAR(H$23),MONTH(H$23)+H$18,1),(H$17/H$18),0),0))</f>
        <v>0</v>
      </c>
      <c r="AH176" s="98" t="n">
        <f aca="false">(IF($B176&gt;=I$23,IF($B176&lt;DATE(YEAR(I$23),MONTH(I$23)+I$15,1),(I$14/I$15),0),0))+(IF($B176&gt;=I$23,IF($B176&lt;DATE(YEAR(I$23),MONTH(I$23)+I$18,1),(I$17/I$18),0),0))</f>
        <v>0</v>
      </c>
      <c r="AI176" s="99" t="n">
        <f aca="false">(IF($B176&gt;=J$23,IF($B176&lt;DATE(YEAR(J$23),MONTH(J$23)+J$15,1),(J$14/J$15),0),0))+(IF($B176&gt;=J$23,IF($B176&lt;DATE(YEAR(J$23),MONTH(J$23)+J$18,1),(J$17/J$18),0),0))</f>
        <v>206.59614153581</v>
      </c>
    </row>
    <row r="177" customFormat="false" ht="12.75" hidden="true" customHeight="false" outlineLevel="1" collapsed="false">
      <c r="B177" s="92" t="n">
        <f aca="false">EDATE(B176,1)</f>
        <v>41306</v>
      </c>
      <c r="C177" s="93" t="n">
        <f aca="false">1/(1+$C$5/2)^(2*($B177-$C$4)/365)</f>
        <v>0.397647387633619</v>
      </c>
      <c r="D177" s="93" t="n">
        <f aca="false">1/(1+$C$6/2)^(2*($B177-$C$4)/365)</f>
        <v>0.231968254806287</v>
      </c>
      <c r="E177" s="94" t="n">
        <f aca="false">+C177-D177</f>
        <v>0.165679132827332</v>
      </c>
      <c r="F177" s="94" t="e">
        <f aca="false">SUM(L177:P177,R177:V177)</f>
        <v>#NAME?</v>
      </c>
      <c r="G177" s="95" t="e">
        <f aca="false">+E177*SUM(F166:F177)/12</f>
        <v>#NAME?</v>
      </c>
      <c r="L177" s="96" t="e">
        <f aca="false">EURO(Y177,Y177,0,0,F$22,$B177+25-F$23,1,0)</f>
        <v>#NAME?</v>
      </c>
      <c r="M177" s="96" t="e">
        <f aca="false">EURO(Z177,Z177,0,0,G$22,$B177+25-G$23,1,0)</f>
        <v>#NAME?</v>
      </c>
      <c r="N177" s="96" t="e">
        <f aca="false">EURO(AA177,AA177,0,0,H$22,$B177+25-H$23,1,0)</f>
        <v>#NAME?</v>
      </c>
      <c r="O177" s="96" t="e">
        <f aca="false">EURO(AB177,AB177,0,0,I$22,$B177+25-I$23,1,0)</f>
        <v>#NAME?</v>
      </c>
      <c r="P177" s="96" t="e">
        <f aca="false">EURO(AC177,AC177,0,0,J$22,$B177+25-J$23,1,0)</f>
        <v>#NAME?</v>
      </c>
      <c r="Q177" s="96"/>
      <c r="R177" s="96" t="e">
        <f aca="false">EURO(AE177,AE177,0,0,F$22,$B177+25-F$23,1,0)</f>
        <v>#NAME?</v>
      </c>
      <c r="S177" s="96" t="e">
        <f aca="false">EURO(AF177,AF177,0,0,G$22,$B177+25-G$23,1,0)</f>
        <v>#NAME?</v>
      </c>
      <c r="T177" s="96" t="e">
        <f aca="false">EURO(AG177,AG177,0,0,H$22,$B177+25-H$23,1,0)</f>
        <v>#NAME?</v>
      </c>
      <c r="U177" s="96" t="e">
        <f aca="false">EURO(AH177,AH177,0,0,I$22,$B177+25-I$23,1,0)</f>
        <v>#NAME?</v>
      </c>
      <c r="V177" s="96" t="e">
        <f aca="false">EURO(AI177,AI177,0,0,J$22,$B177+25-J$23,1,0)</f>
        <v>#NAME?</v>
      </c>
      <c r="W177" s="96"/>
      <c r="X177" s="97"/>
      <c r="Y177" s="98" t="n">
        <f aca="false">(IF($B177&gt;=F$23,IF($B177&lt;DATE(YEAR(F$23),MONTH(F$23)+F$12,1),F$11/F$12,0),0))+(IF($B177&gt;=F$23,IF($B177&lt;DATE(YEAR(F$23),MONTH(F$23)+F$9,1),F$8/F$9,0),0))</f>
        <v>0</v>
      </c>
      <c r="Z177" s="98" t="n">
        <f aca="false">(IF($B177&gt;=G$23,IF($B177&lt;DATE(YEAR(G$23),MONTH(G$23)+G$12,1),G$11/G$12,0),0))+(IF($B177&gt;=G$23,IF($B177&lt;DATE(YEAR(G$23),MONTH(G$23)+G$9,1),G$8/G$9,0),0))</f>
        <v>0</v>
      </c>
      <c r="AA177" s="98" t="n">
        <f aca="false">(IF($B177&gt;=H$23,IF($B177&lt;DATE(YEAR(H$23),MONTH(H$23)+H$12,1),H$11/H$12,0),0))+(IF($B177&gt;=H$23,IF($B177&lt;DATE(YEAR(H$23),MONTH(H$23)+H$9,1),H$8/H$9,0),0))</f>
        <v>0</v>
      </c>
      <c r="AB177" s="98" t="n">
        <f aca="false">(IF($B177&gt;=I$23,IF($B177&lt;DATE(YEAR(I$23),MONTH(I$23)+I$12,1),I$11/I$12,0),0))+(IF($B177&gt;=I$23,IF($B177&lt;DATE(YEAR(I$23),MONTH(I$23)+I$9,1),I$8/I$9,0),0))</f>
        <v>0</v>
      </c>
      <c r="AC177" s="99" t="n">
        <f aca="false">(IF($B177&gt;=J$23,IF($B177&lt;DATE(YEAR(J$23),MONTH(J$23)+J$12,1),J$11/J$12,0),0))+(IF($B177&gt;=J$23,IF($B177&lt;DATE(YEAR(J$23),MONTH(J$23)+J$9,1),J$8/J$9,0),0))</f>
        <v>0</v>
      </c>
      <c r="AE177" s="98" t="n">
        <f aca="false">(IF($B177&gt;=F$23,IF($B177&lt;DATE(YEAR(F$23),MONTH(F$23)+F$15,1),(F$14/F$15),0),0))+(IF($B177&gt;=F$23,IF($B177&lt;DATE(YEAR(F$23),MONTH(F$23)+F$18,1),(F$17/F$18),0),0))</f>
        <v>0</v>
      </c>
      <c r="AF177" s="98" t="n">
        <f aca="false">(IF($B177&gt;=G$23,IF($B177&lt;DATE(YEAR(G$23),MONTH(G$23)+G$15,1),(G$14/G$15),0),0))+(IF($B177&gt;=G$23,IF($B177&lt;DATE(YEAR(G$23),MONTH(G$23)+G$18,1),(G$17/G$18),0),0))</f>
        <v>0</v>
      </c>
      <c r="AG177" s="98" t="n">
        <f aca="false">(IF($B177&gt;=H$23,IF($B177&lt;DATE(YEAR(H$23),MONTH(H$23)+H$15,1),(H$14/H$15),0),0))+(IF($B177&gt;=H$23,IF($B177&lt;DATE(YEAR(H$23),MONTH(H$23)+H$18,1),(H$17/H$18),0),0))</f>
        <v>0</v>
      </c>
      <c r="AH177" s="98" t="n">
        <f aca="false">(IF($B177&gt;=I$23,IF($B177&lt;DATE(YEAR(I$23),MONTH(I$23)+I$15,1),(I$14/I$15),0),0))+(IF($B177&gt;=I$23,IF($B177&lt;DATE(YEAR(I$23),MONTH(I$23)+I$18,1),(I$17/I$18),0),0))</f>
        <v>0</v>
      </c>
      <c r="AI177" s="99" t="n">
        <f aca="false">(IF($B177&gt;=J$23,IF($B177&lt;DATE(YEAR(J$23),MONTH(J$23)+J$15,1),(J$14/J$15),0),0))+(IF($B177&gt;=J$23,IF($B177&lt;DATE(YEAR(J$23),MONTH(J$23)+J$18,1),(J$17/J$18),0),0))</f>
        <v>206.59614153581</v>
      </c>
    </row>
    <row r="178" customFormat="false" ht="12.75" hidden="true" customHeight="false" outlineLevel="1" collapsed="false">
      <c r="B178" s="92" t="n">
        <f aca="false">EDATE(B177,1)</f>
        <v>41334</v>
      </c>
      <c r="C178" s="93" t="n">
        <f aca="false">1/(1+$C$5/2)^(2*($B178-$C$4)/365)</f>
        <v>0.39539019917196</v>
      </c>
      <c r="D178" s="93" t="n">
        <f aca="false">1/(1+$C$6/2)^(2*($B178-$C$4)/365)</f>
        <v>0.229885430328808</v>
      </c>
      <c r="E178" s="94" t="n">
        <f aca="false">+C178-D178</f>
        <v>0.165504768843152</v>
      </c>
      <c r="F178" s="94" t="e">
        <f aca="false">SUM(L178:P178,R178:V178)</f>
        <v>#NAME?</v>
      </c>
      <c r="G178" s="95" t="e">
        <f aca="false">+E178*SUM(F167:F178)/12</f>
        <v>#NAME?</v>
      </c>
      <c r="L178" s="96" t="e">
        <f aca="false">EURO(Y178,Y178,0,0,F$22,$B178+25-F$23,1,0)</f>
        <v>#NAME?</v>
      </c>
      <c r="M178" s="96" t="e">
        <f aca="false">EURO(Z178,Z178,0,0,G$22,$B178+25-G$23,1,0)</f>
        <v>#NAME?</v>
      </c>
      <c r="N178" s="96" t="e">
        <f aca="false">EURO(AA178,AA178,0,0,H$22,$B178+25-H$23,1,0)</f>
        <v>#NAME?</v>
      </c>
      <c r="O178" s="96" t="e">
        <f aca="false">EURO(AB178,AB178,0,0,I$22,$B178+25-I$23,1,0)</f>
        <v>#NAME?</v>
      </c>
      <c r="P178" s="96" t="e">
        <f aca="false">EURO(AC178,AC178,0,0,J$22,$B178+25-J$23,1,0)</f>
        <v>#NAME?</v>
      </c>
      <c r="Q178" s="96"/>
      <c r="R178" s="96" t="e">
        <f aca="false">EURO(AE178,AE178,0,0,F$22,$B178+25-F$23,1,0)</f>
        <v>#NAME?</v>
      </c>
      <c r="S178" s="96" t="e">
        <f aca="false">EURO(AF178,AF178,0,0,G$22,$B178+25-G$23,1,0)</f>
        <v>#NAME?</v>
      </c>
      <c r="T178" s="96" t="e">
        <f aca="false">EURO(AG178,AG178,0,0,H$22,$B178+25-H$23,1,0)</f>
        <v>#NAME?</v>
      </c>
      <c r="U178" s="96" t="e">
        <f aca="false">EURO(AH178,AH178,0,0,I$22,$B178+25-I$23,1,0)</f>
        <v>#NAME?</v>
      </c>
      <c r="V178" s="96" t="e">
        <f aca="false">EURO(AI178,AI178,0,0,J$22,$B178+25-J$23,1,0)</f>
        <v>#NAME?</v>
      </c>
      <c r="W178" s="96"/>
      <c r="X178" s="97"/>
      <c r="Y178" s="98" t="n">
        <f aca="false">(IF($B178&gt;=F$23,IF($B178&lt;DATE(YEAR(F$23),MONTH(F$23)+F$12,1),F$11/F$12,0),0))+(IF($B178&gt;=F$23,IF($B178&lt;DATE(YEAR(F$23),MONTH(F$23)+F$9,1),F$8/F$9,0),0))</f>
        <v>0</v>
      </c>
      <c r="Z178" s="98" t="n">
        <f aca="false">(IF($B178&gt;=G$23,IF($B178&lt;DATE(YEAR(G$23),MONTH(G$23)+G$12,1),G$11/G$12,0),0))+(IF($B178&gt;=G$23,IF($B178&lt;DATE(YEAR(G$23),MONTH(G$23)+G$9,1),G$8/G$9,0),0))</f>
        <v>0</v>
      </c>
      <c r="AA178" s="98" t="n">
        <f aca="false">(IF($B178&gt;=H$23,IF($B178&lt;DATE(YEAR(H$23),MONTH(H$23)+H$12,1),H$11/H$12,0),0))+(IF($B178&gt;=H$23,IF($B178&lt;DATE(YEAR(H$23),MONTH(H$23)+H$9,1),H$8/H$9,0),0))</f>
        <v>0</v>
      </c>
      <c r="AB178" s="98" t="n">
        <f aca="false">(IF($B178&gt;=I$23,IF($B178&lt;DATE(YEAR(I$23),MONTH(I$23)+I$12,1),I$11/I$12,0),0))+(IF($B178&gt;=I$23,IF($B178&lt;DATE(YEAR(I$23),MONTH(I$23)+I$9,1),I$8/I$9,0),0))</f>
        <v>0</v>
      </c>
      <c r="AC178" s="99" t="n">
        <f aca="false">(IF($B178&gt;=J$23,IF($B178&lt;DATE(YEAR(J$23),MONTH(J$23)+J$12,1),J$11/J$12,0),0))+(IF($B178&gt;=J$23,IF($B178&lt;DATE(YEAR(J$23),MONTH(J$23)+J$9,1),J$8/J$9,0),0))</f>
        <v>0</v>
      </c>
      <c r="AE178" s="98" t="n">
        <f aca="false">(IF($B178&gt;=F$23,IF($B178&lt;DATE(YEAR(F$23),MONTH(F$23)+F$15,1),(F$14/F$15),0),0))+(IF($B178&gt;=F$23,IF($B178&lt;DATE(YEAR(F$23),MONTH(F$23)+F$18,1),(F$17/F$18),0),0))</f>
        <v>0</v>
      </c>
      <c r="AF178" s="98" t="n">
        <f aca="false">(IF($B178&gt;=G$23,IF($B178&lt;DATE(YEAR(G$23),MONTH(G$23)+G$15,1),(G$14/G$15),0),0))+(IF($B178&gt;=G$23,IF($B178&lt;DATE(YEAR(G$23),MONTH(G$23)+G$18,1),(G$17/G$18),0),0))</f>
        <v>0</v>
      </c>
      <c r="AG178" s="98" t="n">
        <f aca="false">(IF($B178&gt;=H$23,IF($B178&lt;DATE(YEAR(H$23),MONTH(H$23)+H$15,1),(H$14/H$15),0),0))+(IF($B178&gt;=H$23,IF($B178&lt;DATE(YEAR(H$23),MONTH(H$23)+H$18,1),(H$17/H$18),0),0))</f>
        <v>0</v>
      </c>
      <c r="AH178" s="98" t="n">
        <f aca="false">(IF($B178&gt;=I$23,IF($B178&lt;DATE(YEAR(I$23),MONTH(I$23)+I$15,1),(I$14/I$15),0),0))+(IF($B178&gt;=I$23,IF($B178&lt;DATE(YEAR(I$23),MONTH(I$23)+I$18,1),(I$17/I$18),0),0))</f>
        <v>0</v>
      </c>
      <c r="AI178" s="99" t="n">
        <f aca="false">(IF($B178&gt;=J$23,IF($B178&lt;DATE(YEAR(J$23),MONTH(J$23)+J$15,1),(J$14/J$15),0),0))+(IF($B178&gt;=J$23,IF($B178&lt;DATE(YEAR(J$23),MONTH(J$23)+J$18,1),(J$17/J$18),0),0))</f>
        <v>206.59614153581</v>
      </c>
    </row>
    <row r="179" customFormat="false" ht="12.75" hidden="true" customHeight="false" outlineLevel="1" collapsed="false">
      <c r="B179" s="92" t="n">
        <f aca="false">EDATE(B178,1)</f>
        <v>41365</v>
      </c>
      <c r="C179" s="93" t="n">
        <f aca="false">1/(1+$C$5/2)^(2*($B179-$C$4)/365)</f>
        <v>0.392906111373618</v>
      </c>
      <c r="D179" s="93" t="n">
        <f aca="false">1/(1+$C$6/2)^(2*($B179-$C$4)/365)</f>
        <v>0.227601253534991</v>
      </c>
      <c r="E179" s="94" t="n">
        <f aca="false">+C179-D179</f>
        <v>0.165304857838626</v>
      </c>
      <c r="F179" s="94" t="e">
        <f aca="false">SUM(L179:P179,R179:V179)</f>
        <v>#NAME?</v>
      </c>
      <c r="G179" s="95" t="e">
        <f aca="false">+E179*SUM(F168:F179)/12</f>
        <v>#NAME?</v>
      </c>
      <c r="L179" s="96" t="e">
        <f aca="false">EURO(Y179,Y179,0,0,F$22,$B179+25-F$23,1,0)</f>
        <v>#NAME?</v>
      </c>
      <c r="M179" s="96" t="e">
        <f aca="false">EURO(Z179,Z179,0,0,G$22,$B179+25-G$23,1,0)</f>
        <v>#NAME?</v>
      </c>
      <c r="N179" s="96" t="e">
        <f aca="false">EURO(AA179,AA179,0,0,H$22,$B179+25-H$23,1,0)</f>
        <v>#NAME?</v>
      </c>
      <c r="O179" s="96" t="e">
        <f aca="false">EURO(AB179,AB179,0,0,I$22,$B179+25-I$23,1,0)</f>
        <v>#NAME?</v>
      </c>
      <c r="P179" s="96" t="e">
        <f aca="false">EURO(AC179,AC179,0,0,J$22,$B179+25-J$23,1,0)</f>
        <v>#NAME?</v>
      </c>
      <c r="Q179" s="96"/>
      <c r="R179" s="96" t="e">
        <f aca="false">EURO(AE179,AE179,0,0,F$22,$B179+25-F$23,1,0)</f>
        <v>#NAME?</v>
      </c>
      <c r="S179" s="96" t="e">
        <f aca="false">EURO(AF179,AF179,0,0,G$22,$B179+25-G$23,1,0)</f>
        <v>#NAME?</v>
      </c>
      <c r="T179" s="96" t="e">
        <f aca="false">EURO(AG179,AG179,0,0,H$22,$B179+25-H$23,1,0)</f>
        <v>#NAME?</v>
      </c>
      <c r="U179" s="96" t="e">
        <f aca="false">EURO(AH179,AH179,0,0,I$22,$B179+25-I$23,1,0)</f>
        <v>#NAME?</v>
      </c>
      <c r="V179" s="96" t="e">
        <f aca="false">EURO(AI179,AI179,0,0,J$22,$B179+25-J$23,1,0)</f>
        <v>#NAME?</v>
      </c>
      <c r="W179" s="96"/>
      <c r="X179" s="97"/>
      <c r="Y179" s="98" t="n">
        <f aca="false">(IF($B179&gt;=F$23,IF($B179&lt;DATE(YEAR(F$23),MONTH(F$23)+F$12,1),F$11/F$12,0),0))+(IF($B179&gt;=F$23,IF($B179&lt;DATE(YEAR(F$23),MONTH(F$23)+F$9,1),F$8/F$9,0),0))</f>
        <v>0</v>
      </c>
      <c r="Z179" s="98" t="n">
        <f aca="false">(IF($B179&gt;=G$23,IF($B179&lt;DATE(YEAR(G$23),MONTH(G$23)+G$12,1),G$11/G$12,0),0))+(IF($B179&gt;=G$23,IF($B179&lt;DATE(YEAR(G$23),MONTH(G$23)+G$9,1),G$8/G$9,0),0))</f>
        <v>0</v>
      </c>
      <c r="AA179" s="98" t="n">
        <f aca="false">(IF($B179&gt;=H$23,IF($B179&lt;DATE(YEAR(H$23),MONTH(H$23)+H$12,1),H$11/H$12,0),0))+(IF($B179&gt;=H$23,IF($B179&lt;DATE(YEAR(H$23),MONTH(H$23)+H$9,1),H$8/H$9,0),0))</f>
        <v>0</v>
      </c>
      <c r="AB179" s="98" t="n">
        <f aca="false">(IF($B179&gt;=I$23,IF($B179&lt;DATE(YEAR(I$23),MONTH(I$23)+I$12,1),I$11/I$12,0),0))+(IF($B179&gt;=I$23,IF($B179&lt;DATE(YEAR(I$23),MONTH(I$23)+I$9,1),I$8/I$9,0),0))</f>
        <v>0</v>
      </c>
      <c r="AC179" s="99" t="n">
        <f aca="false">(IF($B179&gt;=J$23,IF($B179&lt;DATE(YEAR(J$23),MONTH(J$23)+J$12,1),J$11/J$12,0),0))+(IF($B179&gt;=J$23,IF($B179&lt;DATE(YEAR(J$23),MONTH(J$23)+J$9,1),J$8/J$9,0),0))</f>
        <v>0</v>
      </c>
      <c r="AE179" s="98" t="n">
        <f aca="false">(IF($B179&gt;=F$23,IF($B179&lt;DATE(YEAR(F$23),MONTH(F$23)+F$15,1),(F$14/F$15),0),0))+(IF($B179&gt;=F$23,IF($B179&lt;DATE(YEAR(F$23),MONTH(F$23)+F$18,1),(F$17/F$18),0),0))</f>
        <v>0</v>
      </c>
      <c r="AF179" s="98" t="n">
        <f aca="false">(IF($B179&gt;=G$23,IF($B179&lt;DATE(YEAR(G$23),MONTH(G$23)+G$15,1),(G$14/G$15),0),0))+(IF($B179&gt;=G$23,IF($B179&lt;DATE(YEAR(G$23),MONTH(G$23)+G$18,1),(G$17/G$18),0),0))</f>
        <v>0</v>
      </c>
      <c r="AG179" s="98" t="n">
        <f aca="false">(IF($B179&gt;=H$23,IF($B179&lt;DATE(YEAR(H$23),MONTH(H$23)+H$15,1),(H$14/H$15),0),0))+(IF($B179&gt;=H$23,IF($B179&lt;DATE(YEAR(H$23),MONTH(H$23)+H$18,1),(H$17/H$18),0),0))</f>
        <v>0</v>
      </c>
      <c r="AH179" s="98" t="n">
        <f aca="false">(IF($B179&gt;=I$23,IF($B179&lt;DATE(YEAR(I$23),MONTH(I$23)+I$15,1),(I$14/I$15),0),0))+(IF($B179&gt;=I$23,IF($B179&lt;DATE(YEAR(I$23),MONTH(I$23)+I$18,1),(I$17/I$18),0),0))</f>
        <v>0</v>
      </c>
      <c r="AI179" s="99" t="n">
        <f aca="false">(IF($B179&gt;=J$23,IF($B179&lt;DATE(YEAR(J$23),MONTH(J$23)+J$15,1),(J$14/J$15),0),0))+(IF($B179&gt;=J$23,IF($B179&lt;DATE(YEAR(J$23),MONTH(J$23)+J$18,1),(J$17/J$18),0),0))</f>
        <v>206.59614153581</v>
      </c>
    </row>
    <row r="180" customFormat="false" ht="12.75" hidden="true" customHeight="false" outlineLevel="1" collapsed="false">
      <c r="B180" s="92" t="n">
        <f aca="false">EDATE(B179,1)</f>
        <v>41395</v>
      </c>
      <c r="C180" s="93" t="n">
        <f aca="false">1/(1+$C$5/2)^(2*($B180-$C$4)/365)</f>
        <v>0.390517015996304</v>
      </c>
      <c r="D180" s="93" t="n">
        <f aca="false">1/(1+$C$6/2)^(2*($B180-$C$4)/365)</f>
        <v>0.225412371726568</v>
      </c>
      <c r="E180" s="94" t="n">
        <f aca="false">+C180-D180</f>
        <v>0.165104644269737</v>
      </c>
      <c r="F180" s="94" t="e">
        <f aca="false">SUM(L180:P180,R180:V180)</f>
        <v>#NAME?</v>
      </c>
      <c r="G180" s="95" t="e">
        <f aca="false">+E180*SUM(F169:F180)/12</f>
        <v>#NAME?</v>
      </c>
      <c r="L180" s="96" t="e">
        <f aca="false">EURO(Y180,Y180,0,0,F$22,$B180+25-F$23,1,0)</f>
        <v>#NAME?</v>
      </c>
      <c r="M180" s="96" t="e">
        <f aca="false">EURO(Z180,Z180,0,0,G$22,$B180+25-G$23,1,0)</f>
        <v>#NAME?</v>
      </c>
      <c r="N180" s="96" t="e">
        <f aca="false">EURO(AA180,AA180,0,0,H$22,$B180+25-H$23,1,0)</f>
        <v>#NAME?</v>
      </c>
      <c r="O180" s="96" t="e">
        <f aca="false">EURO(AB180,AB180,0,0,I$22,$B180+25-I$23,1,0)</f>
        <v>#NAME?</v>
      </c>
      <c r="P180" s="96" t="e">
        <f aca="false">EURO(AC180,AC180,0,0,J$22,$B180+25-J$23,1,0)</f>
        <v>#NAME?</v>
      </c>
      <c r="Q180" s="96"/>
      <c r="R180" s="96" t="e">
        <f aca="false">EURO(AE180,AE180,0,0,F$22,$B180+25-F$23,1,0)</f>
        <v>#NAME?</v>
      </c>
      <c r="S180" s="96" t="e">
        <f aca="false">EURO(AF180,AF180,0,0,G$22,$B180+25-G$23,1,0)</f>
        <v>#NAME?</v>
      </c>
      <c r="T180" s="96" t="e">
        <f aca="false">EURO(AG180,AG180,0,0,H$22,$B180+25-H$23,1,0)</f>
        <v>#NAME?</v>
      </c>
      <c r="U180" s="96" t="e">
        <f aca="false">EURO(AH180,AH180,0,0,I$22,$B180+25-I$23,1,0)</f>
        <v>#NAME?</v>
      </c>
      <c r="V180" s="96" t="e">
        <f aca="false">EURO(AI180,AI180,0,0,J$22,$B180+25-J$23,1,0)</f>
        <v>#NAME?</v>
      </c>
      <c r="W180" s="96"/>
      <c r="X180" s="97"/>
      <c r="Y180" s="98" t="n">
        <f aca="false">(IF($B180&gt;=F$23,IF($B180&lt;DATE(YEAR(F$23),MONTH(F$23)+F$12,1),F$11/F$12,0),0))+(IF($B180&gt;=F$23,IF($B180&lt;DATE(YEAR(F$23),MONTH(F$23)+F$9,1),F$8/F$9,0),0))</f>
        <v>0</v>
      </c>
      <c r="Z180" s="98" t="n">
        <f aca="false">(IF($B180&gt;=G$23,IF($B180&lt;DATE(YEAR(G$23),MONTH(G$23)+G$12,1),G$11/G$12,0),0))+(IF($B180&gt;=G$23,IF($B180&lt;DATE(YEAR(G$23),MONTH(G$23)+G$9,1),G$8/G$9,0),0))</f>
        <v>0</v>
      </c>
      <c r="AA180" s="98" t="n">
        <f aca="false">(IF($B180&gt;=H$23,IF($B180&lt;DATE(YEAR(H$23),MONTH(H$23)+H$12,1),H$11/H$12,0),0))+(IF($B180&gt;=H$23,IF($B180&lt;DATE(YEAR(H$23),MONTH(H$23)+H$9,1),H$8/H$9,0),0))</f>
        <v>0</v>
      </c>
      <c r="AB180" s="98" t="n">
        <f aca="false">(IF($B180&gt;=I$23,IF($B180&lt;DATE(YEAR(I$23),MONTH(I$23)+I$12,1),I$11/I$12,0),0))+(IF($B180&gt;=I$23,IF($B180&lt;DATE(YEAR(I$23),MONTH(I$23)+I$9,1),I$8/I$9,0),0))</f>
        <v>0</v>
      </c>
      <c r="AC180" s="99" t="n">
        <f aca="false">(IF($B180&gt;=J$23,IF($B180&lt;DATE(YEAR(J$23),MONTH(J$23)+J$12,1),J$11/J$12,0),0))+(IF($B180&gt;=J$23,IF($B180&lt;DATE(YEAR(J$23),MONTH(J$23)+J$9,1),J$8/J$9,0),0))</f>
        <v>0</v>
      </c>
      <c r="AE180" s="98" t="n">
        <f aca="false">(IF($B180&gt;=F$23,IF($B180&lt;DATE(YEAR(F$23),MONTH(F$23)+F$15,1),(F$14/F$15),0),0))+(IF($B180&gt;=F$23,IF($B180&lt;DATE(YEAR(F$23),MONTH(F$23)+F$18,1),(F$17/F$18),0),0))</f>
        <v>0</v>
      </c>
      <c r="AF180" s="98" t="n">
        <f aca="false">(IF($B180&gt;=G$23,IF($B180&lt;DATE(YEAR(G$23),MONTH(G$23)+G$15,1),(G$14/G$15),0),0))+(IF($B180&gt;=G$23,IF($B180&lt;DATE(YEAR(G$23),MONTH(G$23)+G$18,1),(G$17/G$18),0),0))</f>
        <v>0</v>
      </c>
      <c r="AG180" s="98" t="n">
        <f aca="false">(IF($B180&gt;=H$23,IF($B180&lt;DATE(YEAR(H$23),MONTH(H$23)+H$15,1),(H$14/H$15),0),0))+(IF($B180&gt;=H$23,IF($B180&lt;DATE(YEAR(H$23),MONTH(H$23)+H$18,1),(H$17/H$18),0),0))</f>
        <v>0</v>
      </c>
      <c r="AH180" s="98" t="n">
        <f aca="false">(IF($B180&gt;=I$23,IF($B180&lt;DATE(YEAR(I$23),MONTH(I$23)+I$15,1),(I$14/I$15),0),0))+(IF($B180&gt;=I$23,IF($B180&lt;DATE(YEAR(I$23),MONTH(I$23)+I$18,1),(I$17/I$18),0),0))</f>
        <v>0</v>
      </c>
      <c r="AI180" s="99" t="n">
        <f aca="false">(IF($B180&gt;=J$23,IF($B180&lt;DATE(YEAR(J$23),MONTH(J$23)+J$15,1),(J$14/J$15),0),0))+(IF($B180&gt;=J$23,IF($B180&lt;DATE(YEAR(J$23),MONTH(J$23)+J$18,1),(J$17/J$18),0),0))</f>
        <v>206.59614153581</v>
      </c>
    </row>
    <row r="181" customFormat="false" ht="12.75" hidden="true" customHeight="false" outlineLevel="1" collapsed="false">
      <c r="B181" s="92" t="n">
        <f aca="false">EDATE(B180,1)</f>
        <v>41426</v>
      </c>
      <c r="C181" s="93" t="n">
        <f aca="false">1/(1+$C$5/2)^(2*($B181-$C$4)/365)</f>
        <v>0.388063544573611</v>
      </c>
      <c r="D181" s="93" t="n">
        <f aca="false">1/(1+$C$6/2)^(2*($B181-$C$4)/365)</f>
        <v>0.22317263992712</v>
      </c>
      <c r="E181" s="94" t="n">
        <f aca="false">+C181-D181</f>
        <v>0.164890904646491</v>
      </c>
      <c r="F181" s="94" t="e">
        <f aca="false">SUM(L181:P181,R181:V181)</f>
        <v>#NAME?</v>
      </c>
      <c r="G181" s="95" t="e">
        <f aca="false">+E181*SUM(F170:F181)/12</f>
        <v>#NAME?</v>
      </c>
      <c r="L181" s="96" t="e">
        <f aca="false">EURO(Y181,Y181,0,0,F$22,$B181+25-F$23,1,0)</f>
        <v>#NAME?</v>
      </c>
      <c r="M181" s="96" t="e">
        <f aca="false">EURO(Z181,Z181,0,0,G$22,$B181+25-G$23,1,0)</f>
        <v>#NAME?</v>
      </c>
      <c r="N181" s="96" t="e">
        <f aca="false">EURO(AA181,AA181,0,0,H$22,$B181+25-H$23,1,0)</f>
        <v>#NAME?</v>
      </c>
      <c r="O181" s="96" t="e">
        <f aca="false">EURO(AB181,AB181,0,0,I$22,$B181+25-I$23,1,0)</f>
        <v>#NAME?</v>
      </c>
      <c r="P181" s="96" t="e">
        <f aca="false">EURO(AC181,AC181,0,0,J$22,$B181+25-J$23,1,0)</f>
        <v>#NAME?</v>
      </c>
      <c r="Q181" s="96"/>
      <c r="R181" s="96" t="e">
        <f aca="false">EURO(AE181,AE181,0,0,F$22,$B181+25-F$23,1,0)</f>
        <v>#NAME?</v>
      </c>
      <c r="S181" s="96" t="e">
        <f aca="false">EURO(AF181,AF181,0,0,G$22,$B181+25-G$23,1,0)</f>
        <v>#NAME?</v>
      </c>
      <c r="T181" s="96" t="e">
        <f aca="false">EURO(AG181,AG181,0,0,H$22,$B181+25-H$23,1,0)</f>
        <v>#NAME?</v>
      </c>
      <c r="U181" s="96" t="e">
        <f aca="false">EURO(AH181,AH181,0,0,I$22,$B181+25-I$23,1,0)</f>
        <v>#NAME?</v>
      </c>
      <c r="V181" s="96" t="e">
        <f aca="false">EURO(AI181,AI181,0,0,J$22,$B181+25-J$23,1,0)</f>
        <v>#NAME?</v>
      </c>
      <c r="W181" s="96"/>
      <c r="X181" s="97"/>
      <c r="Y181" s="98" t="n">
        <f aca="false">(IF($B181&gt;=F$23,IF($B181&lt;DATE(YEAR(F$23),MONTH(F$23)+F$12,1),F$11/F$12,0),0))+(IF($B181&gt;=F$23,IF($B181&lt;DATE(YEAR(F$23),MONTH(F$23)+F$9,1),F$8/F$9,0),0))</f>
        <v>0</v>
      </c>
      <c r="Z181" s="98" t="n">
        <f aca="false">(IF($B181&gt;=G$23,IF($B181&lt;DATE(YEAR(G$23),MONTH(G$23)+G$12,1),G$11/G$12,0),0))+(IF($B181&gt;=G$23,IF($B181&lt;DATE(YEAR(G$23),MONTH(G$23)+G$9,1),G$8/G$9,0),0))</f>
        <v>0</v>
      </c>
      <c r="AA181" s="98" t="n">
        <f aca="false">(IF($B181&gt;=H$23,IF($B181&lt;DATE(YEAR(H$23),MONTH(H$23)+H$12,1),H$11/H$12,0),0))+(IF($B181&gt;=H$23,IF($B181&lt;DATE(YEAR(H$23),MONTH(H$23)+H$9,1),H$8/H$9,0),0))</f>
        <v>0</v>
      </c>
      <c r="AB181" s="98" t="n">
        <f aca="false">(IF($B181&gt;=I$23,IF($B181&lt;DATE(YEAR(I$23),MONTH(I$23)+I$12,1),I$11/I$12,0),0))+(IF($B181&gt;=I$23,IF($B181&lt;DATE(YEAR(I$23),MONTH(I$23)+I$9,1),I$8/I$9,0),0))</f>
        <v>0</v>
      </c>
      <c r="AC181" s="99" t="n">
        <f aca="false">(IF($B181&gt;=J$23,IF($B181&lt;DATE(YEAR(J$23),MONTH(J$23)+J$12,1),J$11/J$12,0),0))+(IF($B181&gt;=J$23,IF($B181&lt;DATE(YEAR(J$23),MONTH(J$23)+J$9,1),J$8/J$9,0),0))</f>
        <v>0</v>
      </c>
      <c r="AE181" s="98" t="n">
        <f aca="false">(IF($B181&gt;=F$23,IF($B181&lt;DATE(YEAR(F$23),MONTH(F$23)+F$15,1),(F$14/F$15),0),0))+(IF($B181&gt;=F$23,IF($B181&lt;DATE(YEAR(F$23),MONTH(F$23)+F$18,1),(F$17/F$18),0),0))</f>
        <v>0</v>
      </c>
      <c r="AF181" s="98" t="n">
        <f aca="false">(IF($B181&gt;=G$23,IF($B181&lt;DATE(YEAR(G$23),MONTH(G$23)+G$15,1),(G$14/G$15),0),0))+(IF($B181&gt;=G$23,IF($B181&lt;DATE(YEAR(G$23),MONTH(G$23)+G$18,1),(G$17/G$18),0),0))</f>
        <v>0</v>
      </c>
      <c r="AG181" s="98" t="n">
        <f aca="false">(IF($B181&gt;=H$23,IF($B181&lt;DATE(YEAR(H$23),MONTH(H$23)+H$15,1),(H$14/H$15),0),0))+(IF($B181&gt;=H$23,IF($B181&lt;DATE(YEAR(H$23),MONTH(H$23)+H$18,1),(H$17/H$18),0),0))</f>
        <v>0</v>
      </c>
      <c r="AH181" s="98" t="n">
        <f aca="false">(IF($B181&gt;=I$23,IF($B181&lt;DATE(YEAR(I$23),MONTH(I$23)+I$15,1),(I$14/I$15),0),0))+(IF($B181&gt;=I$23,IF($B181&lt;DATE(YEAR(I$23),MONTH(I$23)+I$18,1),(I$17/I$18),0),0))</f>
        <v>0</v>
      </c>
      <c r="AI181" s="99" t="n">
        <f aca="false">(IF($B181&gt;=J$23,IF($B181&lt;DATE(YEAR(J$23),MONTH(J$23)+J$15,1),(J$14/J$15),0),0))+(IF($B181&gt;=J$23,IF($B181&lt;DATE(YEAR(J$23),MONTH(J$23)+J$18,1),(J$17/J$18),0),0))</f>
        <v>206.59614153581</v>
      </c>
    </row>
    <row r="182" customFormat="false" ht="12.75" hidden="true" customHeight="false" outlineLevel="1" collapsed="false">
      <c r="B182" s="92" t="n">
        <f aca="false">EDATE(B181,1)</f>
        <v>41456</v>
      </c>
      <c r="C182" s="93" t="n">
        <f aca="false">1/(1+$C$5/2)^(2*($B182-$C$4)/365)</f>
        <v>0.385703894790604</v>
      </c>
      <c r="D182" s="93" t="n">
        <f aca="false">1/(1+$C$6/2)^(2*($B182-$C$4)/365)</f>
        <v>0.221026348884838</v>
      </c>
      <c r="E182" s="94" t="n">
        <f aca="false">+C182-D182</f>
        <v>0.164677545905767</v>
      </c>
      <c r="F182" s="94" t="e">
        <f aca="false">SUM(L182:P182,R182:V182)</f>
        <v>#NAME?</v>
      </c>
      <c r="G182" s="95" t="e">
        <f aca="false">+E182*SUM(F171:F182)/12</f>
        <v>#NAME?</v>
      </c>
      <c r="L182" s="96" t="e">
        <f aca="false">EURO(Y182,Y182,0,0,F$22,$B182+25-F$23,1,0)</f>
        <v>#NAME?</v>
      </c>
      <c r="M182" s="96" t="e">
        <f aca="false">EURO(Z182,Z182,0,0,G$22,$B182+25-G$23,1,0)</f>
        <v>#NAME?</v>
      </c>
      <c r="N182" s="96" t="e">
        <f aca="false">EURO(AA182,AA182,0,0,H$22,$B182+25-H$23,1,0)</f>
        <v>#NAME?</v>
      </c>
      <c r="O182" s="96" t="e">
        <f aca="false">EURO(AB182,AB182,0,0,I$22,$B182+25-I$23,1,0)</f>
        <v>#NAME?</v>
      </c>
      <c r="P182" s="96" t="e">
        <f aca="false">EURO(AC182,AC182,0,0,J$22,$B182+25-J$23,1,0)</f>
        <v>#NAME?</v>
      </c>
      <c r="Q182" s="96"/>
      <c r="R182" s="96" t="e">
        <f aca="false">EURO(AE182,AE182,0,0,F$22,$B182+25-F$23,1,0)</f>
        <v>#NAME?</v>
      </c>
      <c r="S182" s="96" t="e">
        <f aca="false">EURO(AF182,AF182,0,0,G$22,$B182+25-G$23,1,0)</f>
        <v>#NAME?</v>
      </c>
      <c r="T182" s="96" t="e">
        <f aca="false">EURO(AG182,AG182,0,0,H$22,$B182+25-H$23,1,0)</f>
        <v>#NAME?</v>
      </c>
      <c r="U182" s="96" t="e">
        <f aca="false">EURO(AH182,AH182,0,0,I$22,$B182+25-I$23,1,0)</f>
        <v>#NAME?</v>
      </c>
      <c r="V182" s="96" t="e">
        <f aca="false">EURO(AI182,AI182,0,0,J$22,$B182+25-J$23,1,0)</f>
        <v>#NAME?</v>
      </c>
      <c r="W182" s="96"/>
      <c r="X182" s="97"/>
      <c r="Y182" s="98" t="n">
        <f aca="false">(IF($B182&gt;=F$23,IF($B182&lt;DATE(YEAR(F$23),MONTH(F$23)+F$12,1),F$11/F$12,0),0))+(IF($B182&gt;=F$23,IF($B182&lt;DATE(YEAR(F$23),MONTH(F$23)+F$9,1),F$8/F$9,0),0))</f>
        <v>0</v>
      </c>
      <c r="Z182" s="98" t="n">
        <f aca="false">(IF($B182&gt;=G$23,IF($B182&lt;DATE(YEAR(G$23),MONTH(G$23)+G$12,1),G$11/G$12,0),0))+(IF($B182&gt;=G$23,IF($B182&lt;DATE(YEAR(G$23),MONTH(G$23)+G$9,1),G$8/G$9,0),0))</f>
        <v>0</v>
      </c>
      <c r="AA182" s="98" t="n">
        <f aca="false">(IF($B182&gt;=H$23,IF($B182&lt;DATE(YEAR(H$23),MONTH(H$23)+H$12,1),H$11/H$12,0),0))+(IF($B182&gt;=H$23,IF($B182&lt;DATE(YEAR(H$23),MONTH(H$23)+H$9,1),H$8/H$9,0),0))</f>
        <v>0</v>
      </c>
      <c r="AB182" s="98" t="n">
        <f aca="false">(IF($B182&gt;=I$23,IF($B182&lt;DATE(YEAR(I$23),MONTH(I$23)+I$12,1),I$11/I$12,0),0))+(IF($B182&gt;=I$23,IF($B182&lt;DATE(YEAR(I$23),MONTH(I$23)+I$9,1),I$8/I$9,0),0))</f>
        <v>0</v>
      </c>
      <c r="AC182" s="99" t="n">
        <f aca="false">(IF($B182&gt;=J$23,IF($B182&lt;DATE(YEAR(J$23),MONTH(J$23)+J$12,1),J$11/J$12,0),0))+(IF($B182&gt;=J$23,IF($B182&lt;DATE(YEAR(J$23),MONTH(J$23)+J$9,1),J$8/J$9,0),0))</f>
        <v>0</v>
      </c>
      <c r="AE182" s="98" t="n">
        <f aca="false">(IF($B182&gt;=F$23,IF($B182&lt;DATE(YEAR(F$23),MONTH(F$23)+F$15,1),(F$14/F$15),0),0))+(IF($B182&gt;=F$23,IF($B182&lt;DATE(YEAR(F$23),MONTH(F$23)+F$18,1),(F$17/F$18),0),0))</f>
        <v>0</v>
      </c>
      <c r="AF182" s="98" t="n">
        <f aca="false">(IF($B182&gt;=G$23,IF($B182&lt;DATE(YEAR(G$23),MONTH(G$23)+G$15,1),(G$14/G$15),0),0))+(IF($B182&gt;=G$23,IF($B182&lt;DATE(YEAR(G$23),MONTH(G$23)+G$18,1),(G$17/G$18),0),0))</f>
        <v>0</v>
      </c>
      <c r="AG182" s="98" t="n">
        <f aca="false">(IF($B182&gt;=H$23,IF($B182&lt;DATE(YEAR(H$23),MONTH(H$23)+H$15,1),(H$14/H$15),0),0))+(IF($B182&gt;=H$23,IF($B182&lt;DATE(YEAR(H$23),MONTH(H$23)+H$18,1),(H$17/H$18),0),0))</f>
        <v>0</v>
      </c>
      <c r="AH182" s="98" t="n">
        <f aca="false">(IF($B182&gt;=I$23,IF($B182&lt;DATE(YEAR(I$23),MONTH(I$23)+I$15,1),(I$14/I$15),0),0))+(IF($B182&gt;=I$23,IF($B182&lt;DATE(YEAR(I$23),MONTH(I$23)+I$18,1),(I$17/I$18),0),0))</f>
        <v>0</v>
      </c>
      <c r="AI182" s="99" t="n">
        <f aca="false">(IF($B182&gt;=J$23,IF($B182&lt;DATE(YEAR(J$23),MONTH(J$23)+J$15,1),(J$14/J$15),0),0))+(IF($B182&gt;=J$23,IF($B182&lt;DATE(YEAR(J$23),MONTH(J$23)+J$18,1),(J$17/J$18),0),0))</f>
        <v>0</v>
      </c>
    </row>
    <row r="183" customFormat="false" ht="12.75" hidden="true" customHeight="false" outlineLevel="1" collapsed="false">
      <c r="B183" s="92" t="n">
        <f aca="false">EDATE(B182,1)</f>
        <v>41487</v>
      </c>
      <c r="C183" s="93" t="n">
        <f aca="false">1/(1+$C$5/2)^(2*($B183-$C$4)/365)</f>
        <v>0.38328066239681</v>
      </c>
      <c r="D183" s="93" t="n">
        <f aca="false">1/(1+$C$6/2)^(2*($B183-$C$4)/365)</f>
        <v>0.218830197279133</v>
      </c>
      <c r="E183" s="94" t="n">
        <f aca="false">+C183-D183</f>
        <v>0.164450465117677</v>
      </c>
      <c r="F183" s="94" t="e">
        <f aca="false">SUM(L183:P183,R183:V183)</f>
        <v>#NAME?</v>
      </c>
      <c r="G183" s="95" t="e">
        <f aca="false">+E183*SUM(F172:F183)/12</f>
        <v>#NAME?</v>
      </c>
      <c r="L183" s="96" t="e">
        <f aca="false">EURO(Y183,Y183,0,0,F$22,$B183+25-F$23,1,0)</f>
        <v>#NAME?</v>
      </c>
      <c r="M183" s="96" t="e">
        <f aca="false">EURO(Z183,Z183,0,0,G$22,$B183+25-G$23,1,0)</f>
        <v>#NAME?</v>
      </c>
      <c r="N183" s="96" t="e">
        <f aca="false">EURO(AA183,AA183,0,0,H$22,$B183+25-H$23,1,0)</f>
        <v>#NAME?</v>
      </c>
      <c r="O183" s="96" t="e">
        <f aca="false">EURO(AB183,AB183,0,0,I$22,$B183+25-I$23,1,0)</f>
        <v>#NAME?</v>
      </c>
      <c r="P183" s="96" t="e">
        <f aca="false">EURO(AC183,AC183,0,0,J$22,$B183+25-J$23,1,0)</f>
        <v>#NAME?</v>
      </c>
      <c r="Q183" s="96"/>
      <c r="R183" s="96" t="e">
        <f aca="false">EURO(AE183,AE183,0,0,F$22,$B183+25-F$23,1,0)</f>
        <v>#NAME?</v>
      </c>
      <c r="S183" s="96" t="e">
        <f aca="false">EURO(AF183,AF183,0,0,G$22,$B183+25-G$23,1,0)</f>
        <v>#NAME?</v>
      </c>
      <c r="T183" s="96" t="e">
        <f aca="false">EURO(AG183,AG183,0,0,H$22,$B183+25-H$23,1,0)</f>
        <v>#NAME?</v>
      </c>
      <c r="U183" s="96" t="e">
        <f aca="false">EURO(AH183,AH183,0,0,I$22,$B183+25-I$23,1,0)</f>
        <v>#NAME?</v>
      </c>
      <c r="V183" s="96" t="e">
        <f aca="false">EURO(AI183,AI183,0,0,J$22,$B183+25-J$23,1,0)</f>
        <v>#NAME?</v>
      </c>
      <c r="W183" s="96"/>
      <c r="X183" s="97"/>
      <c r="Y183" s="98" t="n">
        <f aca="false">(IF($B183&gt;=F$23,IF($B183&lt;DATE(YEAR(F$23),MONTH(F$23)+F$12,1),F$11/F$12,0),0))+(IF($B183&gt;=F$23,IF($B183&lt;DATE(YEAR(F$23),MONTH(F$23)+F$9,1),F$8/F$9,0),0))</f>
        <v>0</v>
      </c>
      <c r="Z183" s="98" t="n">
        <f aca="false">(IF($B183&gt;=G$23,IF($B183&lt;DATE(YEAR(G$23),MONTH(G$23)+G$12,1),G$11/G$12,0),0))+(IF($B183&gt;=G$23,IF($B183&lt;DATE(YEAR(G$23),MONTH(G$23)+G$9,1),G$8/G$9,0),0))</f>
        <v>0</v>
      </c>
      <c r="AA183" s="98" t="n">
        <f aca="false">(IF($B183&gt;=H$23,IF($B183&lt;DATE(YEAR(H$23),MONTH(H$23)+H$12,1),H$11/H$12,0),0))+(IF($B183&gt;=H$23,IF($B183&lt;DATE(YEAR(H$23),MONTH(H$23)+H$9,1),H$8/H$9,0),0))</f>
        <v>0</v>
      </c>
      <c r="AB183" s="98" t="n">
        <f aca="false">(IF($B183&gt;=I$23,IF($B183&lt;DATE(YEAR(I$23),MONTH(I$23)+I$12,1),I$11/I$12,0),0))+(IF($B183&gt;=I$23,IF($B183&lt;DATE(YEAR(I$23),MONTH(I$23)+I$9,1),I$8/I$9,0),0))</f>
        <v>0</v>
      </c>
      <c r="AC183" s="99" t="n">
        <f aca="false">(IF($B183&gt;=J$23,IF($B183&lt;DATE(YEAR(J$23),MONTH(J$23)+J$12,1),J$11/J$12,0),0))+(IF($B183&gt;=J$23,IF($B183&lt;DATE(YEAR(J$23),MONTH(J$23)+J$9,1),J$8/J$9,0),0))</f>
        <v>0</v>
      </c>
      <c r="AE183" s="98" t="n">
        <f aca="false">(IF($B183&gt;=F$23,IF($B183&lt;DATE(YEAR(F$23),MONTH(F$23)+F$15,1),(F$14/F$15),0),0))+(IF($B183&gt;=F$23,IF($B183&lt;DATE(YEAR(F$23),MONTH(F$23)+F$18,1),(F$17/F$18),0),0))</f>
        <v>0</v>
      </c>
      <c r="AF183" s="98" t="n">
        <f aca="false">(IF($B183&gt;=G$23,IF($B183&lt;DATE(YEAR(G$23),MONTH(G$23)+G$15,1),(G$14/G$15),0),0))+(IF($B183&gt;=G$23,IF($B183&lt;DATE(YEAR(G$23),MONTH(G$23)+G$18,1),(G$17/G$18),0),0))</f>
        <v>0</v>
      </c>
      <c r="AG183" s="98" t="n">
        <f aca="false">(IF($B183&gt;=H$23,IF($B183&lt;DATE(YEAR(H$23),MONTH(H$23)+H$15,1),(H$14/H$15),0),0))+(IF($B183&gt;=H$23,IF($B183&lt;DATE(YEAR(H$23),MONTH(H$23)+H$18,1),(H$17/H$18),0),0))</f>
        <v>0</v>
      </c>
      <c r="AH183" s="98" t="n">
        <f aca="false">(IF($B183&gt;=I$23,IF($B183&lt;DATE(YEAR(I$23),MONTH(I$23)+I$15,1),(I$14/I$15),0),0))+(IF($B183&gt;=I$23,IF($B183&lt;DATE(YEAR(I$23),MONTH(I$23)+I$18,1),(I$17/I$18),0),0))</f>
        <v>0</v>
      </c>
      <c r="AI183" s="99" t="n">
        <f aca="false">(IF($B183&gt;=J$23,IF($B183&lt;DATE(YEAR(J$23),MONTH(J$23)+J$15,1),(J$14/J$15),0),0))+(IF($B183&gt;=J$23,IF($B183&lt;DATE(YEAR(J$23),MONTH(J$23)+J$18,1),(J$17/J$18),0),0))</f>
        <v>0</v>
      </c>
    </row>
    <row r="184" customFormat="false" ht="12.75" hidden="true" customHeight="false" outlineLevel="1" collapsed="false">
      <c r="B184" s="92" t="n">
        <f aca="false">EDATE(B183,1)</f>
        <v>41518</v>
      </c>
      <c r="C184" s="93" t="n">
        <f aca="false">1/(1+$C$5/2)^(2*($B184-$C$4)/365)</f>
        <v>0.380872654260052</v>
      </c>
      <c r="D184" s="93" t="n">
        <f aca="false">1/(1+$C$6/2)^(2*($B184-$C$4)/365)</f>
        <v>0.216655866971655</v>
      </c>
      <c r="E184" s="94" t="n">
        <f aca="false">+C184-D184</f>
        <v>0.164216787288396</v>
      </c>
      <c r="F184" s="94" t="e">
        <f aca="false">SUM(L184:P184,R184:V184)</f>
        <v>#NAME?</v>
      </c>
      <c r="G184" s="95" t="e">
        <f aca="false">+E184*SUM(F173:F184)/12</f>
        <v>#NAME?</v>
      </c>
      <c r="L184" s="96" t="e">
        <f aca="false">EURO(Y184,Y184,0,0,F$22,$B184+25-F$23,1,0)</f>
        <v>#NAME?</v>
      </c>
      <c r="M184" s="96" t="e">
        <f aca="false">EURO(Z184,Z184,0,0,G$22,$B184+25-G$23,1,0)</f>
        <v>#NAME?</v>
      </c>
      <c r="N184" s="96" t="e">
        <f aca="false">EURO(AA184,AA184,0,0,H$22,$B184+25-H$23,1,0)</f>
        <v>#NAME?</v>
      </c>
      <c r="O184" s="96" t="e">
        <f aca="false">EURO(AB184,AB184,0,0,I$22,$B184+25-I$23,1,0)</f>
        <v>#NAME?</v>
      </c>
      <c r="P184" s="96" t="e">
        <f aca="false">EURO(AC184,AC184,0,0,J$22,$B184+25-J$23,1,0)</f>
        <v>#NAME?</v>
      </c>
      <c r="Q184" s="96"/>
      <c r="R184" s="96" t="e">
        <f aca="false">EURO(AE184,AE184,0,0,F$22,$B184+25-F$23,1,0)</f>
        <v>#NAME?</v>
      </c>
      <c r="S184" s="96" t="e">
        <f aca="false">EURO(AF184,AF184,0,0,G$22,$B184+25-G$23,1,0)</f>
        <v>#NAME?</v>
      </c>
      <c r="T184" s="96" t="e">
        <f aca="false">EURO(AG184,AG184,0,0,H$22,$B184+25-H$23,1,0)</f>
        <v>#NAME?</v>
      </c>
      <c r="U184" s="96" t="e">
        <f aca="false">EURO(AH184,AH184,0,0,I$22,$B184+25-I$23,1,0)</f>
        <v>#NAME?</v>
      </c>
      <c r="V184" s="96" t="e">
        <f aca="false">EURO(AI184,AI184,0,0,J$22,$B184+25-J$23,1,0)</f>
        <v>#NAME?</v>
      </c>
      <c r="W184" s="96"/>
      <c r="X184" s="97"/>
      <c r="Y184" s="98" t="n">
        <f aca="false">(IF($B184&gt;=F$23,IF($B184&lt;DATE(YEAR(F$23),MONTH(F$23)+F$12,1),F$11/F$12,0),0))+(IF($B184&gt;=F$23,IF($B184&lt;DATE(YEAR(F$23),MONTH(F$23)+F$9,1),F$8/F$9,0),0))</f>
        <v>0</v>
      </c>
      <c r="Z184" s="98" t="n">
        <f aca="false">(IF($B184&gt;=G$23,IF($B184&lt;DATE(YEAR(G$23),MONTH(G$23)+G$12,1),G$11/G$12,0),0))+(IF($B184&gt;=G$23,IF($B184&lt;DATE(YEAR(G$23),MONTH(G$23)+G$9,1),G$8/G$9,0),0))</f>
        <v>0</v>
      </c>
      <c r="AA184" s="98" t="n">
        <f aca="false">(IF($B184&gt;=H$23,IF($B184&lt;DATE(YEAR(H$23),MONTH(H$23)+H$12,1),H$11/H$12,0),0))+(IF($B184&gt;=H$23,IF($B184&lt;DATE(YEAR(H$23),MONTH(H$23)+H$9,1),H$8/H$9,0),0))</f>
        <v>0</v>
      </c>
      <c r="AB184" s="98" t="n">
        <f aca="false">(IF($B184&gt;=I$23,IF($B184&lt;DATE(YEAR(I$23),MONTH(I$23)+I$12,1),I$11/I$12,0),0))+(IF($B184&gt;=I$23,IF($B184&lt;DATE(YEAR(I$23),MONTH(I$23)+I$9,1),I$8/I$9,0),0))</f>
        <v>0</v>
      </c>
      <c r="AC184" s="99" t="n">
        <f aca="false">(IF($B184&gt;=J$23,IF($B184&lt;DATE(YEAR(J$23),MONTH(J$23)+J$12,1),J$11/J$12,0),0))+(IF($B184&gt;=J$23,IF($B184&lt;DATE(YEAR(J$23),MONTH(J$23)+J$9,1),J$8/J$9,0),0))</f>
        <v>0</v>
      </c>
      <c r="AE184" s="98" t="n">
        <f aca="false">(IF($B184&gt;=F$23,IF($B184&lt;DATE(YEAR(F$23),MONTH(F$23)+F$15,1),(F$14/F$15),0),0))+(IF($B184&gt;=F$23,IF($B184&lt;DATE(YEAR(F$23),MONTH(F$23)+F$18,1),(F$17/F$18),0),0))</f>
        <v>0</v>
      </c>
      <c r="AF184" s="98" t="n">
        <f aca="false">(IF($B184&gt;=G$23,IF($B184&lt;DATE(YEAR(G$23),MONTH(G$23)+G$15,1),(G$14/G$15),0),0))+(IF($B184&gt;=G$23,IF($B184&lt;DATE(YEAR(G$23),MONTH(G$23)+G$18,1),(G$17/G$18),0),0))</f>
        <v>0</v>
      </c>
      <c r="AG184" s="98" t="n">
        <f aca="false">(IF($B184&gt;=H$23,IF($B184&lt;DATE(YEAR(H$23),MONTH(H$23)+H$15,1),(H$14/H$15),0),0))+(IF($B184&gt;=H$23,IF($B184&lt;DATE(YEAR(H$23),MONTH(H$23)+H$18,1),(H$17/H$18),0),0))</f>
        <v>0</v>
      </c>
      <c r="AH184" s="98" t="n">
        <f aca="false">(IF($B184&gt;=I$23,IF($B184&lt;DATE(YEAR(I$23),MONTH(I$23)+I$15,1),(I$14/I$15),0),0))+(IF($B184&gt;=I$23,IF($B184&lt;DATE(YEAR(I$23),MONTH(I$23)+I$18,1),(I$17/I$18),0),0))</f>
        <v>0</v>
      </c>
      <c r="AI184" s="99" t="n">
        <f aca="false">(IF($B184&gt;=J$23,IF($B184&lt;DATE(YEAR(J$23),MONTH(J$23)+J$15,1),(J$14/J$15),0),0))+(IF($B184&gt;=J$23,IF($B184&lt;DATE(YEAR(J$23),MONTH(J$23)+J$18,1),(J$17/J$18),0),0))</f>
        <v>0</v>
      </c>
    </row>
    <row r="185" customFormat="false" ht="12.75" hidden="true" customHeight="false" outlineLevel="1" collapsed="false">
      <c r="B185" s="92" t="n">
        <f aca="false">EDATE(B184,1)</f>
        <v>41548</v>
      </c>
      <c r="C185" s="93" t="n">
        <f aca="false">1/(1+$C$5/2)^(2*($B185-$C$4)/365)</f>
        <v>0.378556729230388</v>
      </c>
      <c r="D185" s="93" t="n">
        <f aca="false">1/(1+$C$6/2)^(2*($B185-$C$4)/365)</f>
        <v>0.214572248896021</v>
      </c>
      <c r="E185" s="94" t="n">
        <f aca="false">+C185-D185</f>
        <v>0.163984480334368</v>
      </c>
      <c r="F185" s="94" t="e">
        <f aca="false">SUM(L185:P185,R185:V185)</f>
        <v>#NAME?</v>
      </c>
      <c r="G185" s="95" t="e">
        <f aca="false">+E185*SUM(F174:F185)/12</f>
        <v>#NAME?</v>
      </c>
      <c r="L185" s="96" t="e">
        <f aca="false">EURO(Y185,Y185,0,0,F$22,$B185+25-F$23,1,0)</f>
        <v>#NAME?</v>
      </c>
      <c r="M185" s="96" t="e">
        <f aca="false">EURO(Z185,Z185,0,0,G$22,$B185+25-G$23,1,0)</f>
        <v>#NAME?</v>
      </c>
      <c r="N185" s="96" t="e">
        <f aca="false">EURO(AA185,AA185,0,0,H$22,$B185+25-H$23,1,0)</f>
        <v>#NAME?</v>
      </c>
      <c r="O185" s="96" t="e">
        <f aca="false">EURO(AB185,AB185,0,0,I$22,$B185+25-I$23,1,0)</f>
        <v>#NAME?</v>
      </c>
      <c r="P185" s="96" t="e">
        <f aca="false">EURO(AC185,AC185,0,0,J$22,$B185+25-J$23,1,0)</f>
        <v>#NAME?</v>
      </c>
      <c r="Q185" s="96"/>
      <c r="R185" s="96" t="e">
        <f aca="false">EURO(AE185,AE185,0,0,F$22,$B185+25-F$23,1,0)</f>
        <v>#NAME?</v>
      </c>
      <c r="S185" s="96" t="e">
        <f aca="false">EURO(AF185,AF185,0,0,G$22,$B185+25-G$23,1,0)</f>
        <v>#NAME?</v>
      </c>
      <c r="T185" s="96" t="e">
        <f aca="false">EURO(AG185,AG185,0,0,H$22,$B185+25-H$23,1,0)</f>
        <v>#NAME?</v>
      </c>
      <c r="U185" s="96" t="e">
        <f aca="false">EURO(AH185,AH185,0,0,I$22,$B185+25-I$23,1,0)</f>
        <v>#NAME?</v>
      </c>
      <c r="V185" s="96" t="e">
        <f aca="false">EURO(AI185,AI185,0,0,J$22,$B185+25-J$23,1,0)</f>
        <v>#NAME?</v>
      </c>
      <c r="W185" s="96"/>
      <c r="X185" s="97"/>
      <c r="Y185" s="98" t="n">
        <f aca="false">(IF($B185&gt;=F$23,IF($B185&lt;DATE(YEAR(F$23),MONTH(F$23)+F$12,1),F$11/F$12,0),0))+(IF($B185&gt;=F$23,IF($B185&lt;DATE(YEAR(F$23),MONTH(F$23)+F$9,1),F$8/F$9,0),0))</f>
        <v>0</v>
      </c>
      <c r="Z185" s="98" t="n">
        <f aca="false">(IF($B185&gt;=G$23,IF($B185&lt;DATE(YEAR(G$23),MONTH(G$23)+G$12,1),G$11/G$12,0),0))+(IF($B185&gt;=G$23,IF($B185&lt;DATE(YEAR(G$23),MONTH(G$23)+G$9,1),G$8/G$9,0),0))</f>
        <v>0</v>
      </c>
      <c r="AA185" s="98" t="n">
        <f aca="false">(IF($B185&gt;=H$23,IF($B185&lt;DATE(YEAR(H$23),MONTH(H$23)+H$12,1),H$11/H$12,0),0))+(IF($B185&gt;=H$23,IF($B185&lt;DATE(YEAR(H$23),MONTH(H$23)+H$9,1),H$8/H$9,0),0))</f>
        <v>0</v>
      </c>
      <c r="AB185" s="98" t="n">
        <f aca="false">(IF($B185&gt;=I$23,IF($B185&lt;DATE(YEAR(I$23),MONTH(I$23)+I$12,1),I$11/I$12,0),0))+(IF($B185&gt;=I$23,IF($B185&lt;DATE(YEAR(I$23),MONTH(I$23)+I$9,1),I$8/I$9,0),0))</f>
        <v>0</v>
      </c>
      <c r="AC185" s="99" t="n">
        <f aca="false">(IF($B185&gt;=J$23,IF($B185&lt;DATE(YEAR(J$23),MONTH(J$23)+J$12,1),J$11/J$12,0),0))+(IF($B185&gt;=J$23,IF($B185&lt;DATE(YEAR(J$23),MONTH(J$23)+J$9,1),J$8/J$9,0),0))</f>
        <v>0</v>
      </c>
      <c r="AE185" s="98" t="n">
        <f aca="false">(IF($B185&gt;=F$23,IF($B185&lt;DATE(YEAR(F$23),MONTH(F$23)+F$15,1),(F$14/F$15),0),0))+(IF($B185&gt;=F$23,IF($B185&lt;DATE(YEAR(F$23),MONTH(F$23)+F$18,1),(F$17/F$18),0),0))</f>
        <v>0</v>
      </c>
      <c r="AF185" s="98" t="n">
        <f aca="false">(IF($B185&gt;=G$23,IF($B185&lt;DATE(YEAR(G$23),MONTH(G$23)+G$15,1),(G$14/G$15),0),0))+(IF($B185&gt;=G$23,IF($B185&lt;DATE(YEAR(G$23),MONTH(G$23)+G$18,1),(G$17/G$18),0),0))</f>
        <v>0</v>
      </c>
      <c r="AG185" s="98" t="n">
        <f aca="false">(IF($B185&gt;=H$23,IF($B185&lt;DATE(YEAR(H$23),MONTH(H$23)+H$15,1),(H$14/H$15),0),0))+(IF($B185&gt;=H$23,IF($B185&lt;DATE(YEAR(H$23),MONTH(H$23)+H$18,1),(H$17/H$18),0),0))</f>
        <v>0</v>
      </c>
      <c r="AH185" s="98" t="n">
        <f aca="false">(IF($B185&gt;=I$23,IF($B185&lt;DATE(YEAR(I$23),MONTH(I$23)+I$15,1),(I$14/I$15),0),0))+(IF($B185&gt;=I$23,IF($B185&lt;DATE(YEAR(I$23),MONTH(I$23)+I$18,1),(I$17/I$18),0),0))</f>
        <v>0</v>
      </c>
      <c r="AI185" s="99" t="n">
        <f aca="false">(IF($B185&gt;=J$23,IF($B185&lt;DATE(YEAR(J$23),MONTH(J$23)+J$15,1),(J$14/J$15),0),0))+(IF($B185&gt;=J$23,IF($B185&lt;DATE(YEAR(J$23),MONTH(J$23)+J$18,1),(J$17/J$18),0),0))</f>
        <v>0</v>
      </c>
    </row>
    <row r="186" customFormat="false" ht="12.75" hidden="true" customHeight="false" outlineLevel="1" collapsed="false">
      <c r="B186" s="92" t="n">
        <f aca="false">EDATE(B185,1)</f>
        <v>41579</v>
      </c>
      <c r="C186" s="93" t="n">
        <f aca="false">1/(1+$C$5/2)^(2*($B186-$C$4)/365)</f>
        <v>0.376178399787648</v>
      </c>
      <c r="D186" s="93" t="n">
        <f aca="false">1/(1+$C$6/2)^(2*($B186-$C$4)/365)</f>
        <v>0.212440226214878</v>
      </c>
      <c r="E186" s="94" t="n">
        <f aca="false">+C186-D186</f>
        <v>0.163738173572771</v>
      </c>
      <c r="F186" s="94" t="e">
        <f aca="false">SUM(L186:P186,R186:V186)</f>
        <v>#NAME?</v>
      </c>
      <c r="G186" s="95" t="e">
        <f aca="false">+E186*SUM(F175:F186)/12</f>
        <v>#NAME?</v>
      </c>
      <c r="L186" s="96" t="e">
        <f aca="false">EURO(Y186,Y186,0,0,F$22,$B186+25-F$23,1,0)</f>
        <v>#NAME?</v>
      </c>
      <c r="M186" s="96" t="e">
        <f aca="false">EURO(Z186,Z186,0,0,G$22,$B186+25-G$23,1,0)</f>
        <v>#NAME?</v>
      </c>
      <c r="N186" s="96" t="e">
        <f aca="false">EURO(AA186,AA186,0,0,H$22,$B186+25-H$23,1,0)</f>
        <v>#NAME?</v>
      </c>
      <c r="O186" s="96" t="e">
        <f aca="false">EURO(AB186,AB186,0,0,I$22,$B186+25-I$23,1,0)</f>
        <v>#NAME?</v>
      </c>
      <c r="P186" s="96" t="e">
        <f aca="false">EURO(AC186,AC186,0,0,J$22,$B186+25-J$23,1,0)</f>
        <v>#NAME?</v>
      </c>
      <c r="Q186" s="96"/>
      <c r="R186" s="96" t="e">
        <f aca="false">EURO(AE186,AE186,0,0,F$22,$B186+25-F$23,1,0)</f>
        <v>#NAME?</v>
      </c>
      <c r="S186" s="96" t="e">
        <f aca="false">EURO(AF186,AF186,0,0,G$22,$B186+25-G$23,1,0)</f>
        <v>#NAME?</v>
      </c>
      <c r="T186" s="96" t="e">
        <f aca="false">EURO(AG186,AG186,0,0,H$22,$B186+25-H$23,1,0)</f>
        <v>#NAME?</v>
      </c>
      <c r="U186" s="96" t="e">
        <f aca="false">EURO(AH186,AH186,0,0,I$22,$B186+25-I$23,1,0)</f>
        <v>#NAME?</v>
      </c>
      <c r="V186" s="96" t="e">
        <f aca="false">EURO(AI186,AI186,0,0,J$22,$B186+25-J$23,1,0)</f>
        <v>#NAME?</v>
      </c>
      <c r="W186" s="96"/>
      <c r="X186" s="97"/>
      <c r="Y186" s="98" t="n">
        <f aca="false">(IF($B186&gt;=F$23,IF($B186&lt;DATE(YEAR(F$23),MONTH(F$23)+F$12,1),F$11/F$12,0),0))+(IF($B186&gt;=F$23,IF($B186&lt;DATE(YEAR(F$23),MONTH(F$23)+F$9,1),F$8/F$9,0),0))</f>
        <v>0</v>
      </c>
      <c r="Z186" s="98" t="n">
        <f aca="false">(IF($B186&gt;=G$23,IF($B186&lt;DATE(YEAR(G$23),MONTH(G$23)+G$12,1),G$11/G$12,0),0))+(IF($B186&gt;=G$23,IF($B186&lt;DATE(YEAR(G$23),MONTH(G$23)+G$9,1),G$8/G$9,0),0))</f>
        <v>0</v>
      </c>
      <c r="AA186" s="98" t="n">
        <f aca="false">(IF($B186&gt;=H$23,IF($B186&lt;DATE(YEAR(H$23),MONTH(H$23)+H$12,1),H$11/H$12,0),0))+(IF($B186&gt;=H$23,IF($B186&lt;DATE(YEAR(H$23),MONTH(H$23)+H$9,1),H$8/H$9,0),0))</f>
        <v>0</v>
      </c>
      <c r="AB186" s="98" t="n">
        <f aca="false">(IF($B186&gt;=I$23,IF($B186&lt;DATE(YEAR(I$23),MONTH(I$23)+I$12,1),I$11/I$12,0),0))+(IF($B186&gt;=I$23,IF($B186&lt;DATE(YEAR(I$23),MONTH(I$23)+I$9,1),I$8/I$9,0),0))</f>
        <v>0</v>
      </c>
      <c r="AC186" s="99" t="n">
        <f aca="false">(IF($B186&gt;=J$23,IF($B186&lt;DATE(YEAR(J$23),MONTH(J$23)+J$12,1),J$11/J$12,0),0))+(IF($B186&gt;=J$23,IF($B186&lt;DATE(YEAR(J$23),MONTH(J$23)+J$9,1),J$8/J$9,0),0))</f>
        <v>0</v>
      </c>
      <c r="AE186" s="98" t="n">
        <f aca="false">(IF($B186&gt;=F$23,IF($B186&lt;DATE(YEAR(F$23),MONTH(F$23)+F$15,1),(F$14/F$15),0),0))+(IF($B186&gt;=F$23,IF($B186&lt;DATE(YEAR(F$23),MONTH(F$23)+F$18,1),(F$17/F$18),0),0))</f>
        <v>0</v>
      </c>
      <c r="AF186" s="98" t="n">
        <f aca="false">(IF($B186&gt;=G$23,IF($B186&lt;DATE(YEAR(G$23),MONTH(G$23)+G$15,1),(G$14/G$15),0),0))+(IF($B186&gt;=G$23,IF($B186&lt;DATE(YEAR(G$23),MONTH(G$23)+G$18,1),(G$17/G$18),0),0))</f>
        <v>0</v>
      </c>
      <c r="AG186" s="98" t="n">
        <f aca="false">(IF($B186&gt;=H$23,IF($B186&lt;DATE(YEAR(H$23),MONTH(H$23)+H$15,1),(H$14/H$15),0),0))+(IF($B186&gt;=H$23,IF($B186&lt;DATE(YEAR(H$23),MONTH(H$23)+H$18,1),(H$17/H$18),0),0))</f>
        <v>0</v>
      </c>
      <c r="AH186" s="98" t="n">
        <f aca="false">(IF($B186&gt;=I$23,IF($B186&lt;DATE(YEAR(I$23),MONTH(I$23)+I$15,1),(I$14/I$15),0),0))+(IF($B186&gt;=I$23,IF($B186&lt;DATE(YEAR(I$23),MONTH(I$23)+I$18,1),(I$17/I$18),0),0))</f>
        <v>0</v>
      </c>
      <c r="AI186" s="99" t="n">
        <f aca="false">(IF($B186&gt;=J$23,IF($B186&lt;DATE(YEAR(J$23),MONTH(J$23)+J$15,1),(J$14/J$15),0),0))+(IF($B186&gt;=J$23,IF($B186&lt;DATE(YEAR(J$23),MONTH(J$23)+J$18,1),(J$17/J$18),0),0))</f>
        <v>0</v>
      </c>
    </row>
    <row r="187" customFormat="false" ht="12.75" hidden="true" customHeight="false" outlineLevel="1" collapsed="false">
      <c r="B187" s="92" t="n">
        <f aca="false">EDATE(B186,1)</f>
        <v>41609</v>
      </c>
      <c r="C187" s="93" t="n">
        <f aca="false">1/(1+$C$5/2)^(2*($B187-$C$4)/365)</f>
        <v>0.373891018527948</v>
      </c>
      <c r="D187" s="93" t="n">
        <f aca="false">1/(1+$C$6/2)^(2*($B187-$C$4)/365)</f>
        <v>0.210397150707529</v>
      </c>
      <c r="E187" s="94" t="n">
        <f aca="false">+C187-D187</f>
        <v>0.163493867820419</v>
      </c>
      <c r="F187" s="94" t="e">
        <f aca="false">SUM(L187:P187,R187:V187)</f>
        <v>#NAME?</v>
      </c>
      <c r="G187" s="95" t="e">
        <f aca="false">+E187*SUM(F176:F187)/12</f>
        <v>#NAME?</v>
      </c>
      <c r="L187" s="96" t="e">
        <f aca="false">EURO(Y187,Y187,0,0,F$22,$B187+25-F$23,1,0)</f>
        <v>#NAME?</v>
      </c>
      <c r="M187" s="96" t="e">
        <f aca="false">EURO(Z187,Z187,0,0,G$22,$B187+25-G$23,1,0)</f>
        <v>#NAME?</v>
      </c>
      <c r="N187" s="96" t="e">
        <f aca="false">EURO(AA187,AA187,0,0,H$22,$B187+25-H$23,1,0)</f>
        <v>#NAME?</v>
      </c>
      <c r="O187" s="96" t="e">
        <f aca="false">EURO(AB187,AB187,0,0,I$22,$B187+25-I$23,1,0)</f>
        <v>#NAME?</v>
      </c>
      <c r="P187" s="96" t="e">
        <f aca="false">EURO(AC187,AC187,0,0,J$22,$B187+25-J$23,1,0)</f>
        <v>#NAME?</v>
      </c>
      <c r="Q187" s="96"/>
      <c r="R187" s="96" t="e">
        <f aca="false">EURO(AE187,AE187,0,0,F$22,$B187+25-F$23,1,0)</f>
        <v>#NAME?</v>
      </c>
      <c r="S187" s="96" t="e">
        <f aca="false">EURO(AF187,AF187,0,0,G$22,$B187+25-G$23,1,0)</f>
        <v>#NAME?</v>
      </c>
      <c r="T187" s="96" t="e">
        <f aca="false">EURO(AG187,AG187,0,0,H$22,$B187+25-H$23,1,0)</f>
        <v>#NAME?</v>
      </c>
      <c r="U187" s="96" t="e">
        <f aca="false">EURO(AH187,AH187,0,0,I$22,$B187+25-I$23,1,0)</f>
        <v>#NAME?</v>
      </c>
      <c r="V187" s="96" t="e">
        <f aca="false">EURO(AI187,AI187,0,0,J$22,$B187+25-J$23,1,0)</f>
        <v>#NAME?</v>
      </c>
      <c r="W187" s="96"/>
      <c r="X187" s="97"/>
      <c r="Y187" s="98" t="n">
        <f aca="false">(IF($B187&gt;=F$23,IF($B187&lt;DATE(YEAR(F$23),MONTH(F$23)+F$12,1),F$11/F$12,0),0))+(IF($B187&gt;=F$23,IF($B187&lt;DATE(YEAR(F$23),MONTH(F$23)+F$9,1),F$8/F$9,0),0))</f>
        <v>0</v>
      </c>
      <c r="Z187" s="98" t="n">
        <f aca="false">(IF($B187&gt;=G$23,IF($B187&lt;DATE(YEAR(G$23),MONTH(G$23)+G$12,1),G$11/G$12,0),0))+(IF($B187&gt;=G$23,IF($B187&lt;DATE(YEAR(G$23),MONTH(G$23)+G$9,1),G$8/G$9,0),0))</f>
        <v>0</v>
      </c>
      <c r="AA187" s="98" t="n">
        <f aca="false">(IF($B187&gt;=H$23,IF($B187&lt;DATE(YEAR(H$23),MONTH(H$23)+H$12,1),H$11/H$12,0),0))+(IF($B187&gt;=H$23,IF($B187&lt;DATE(YEAR(H$23),MONTH(H$23)+H$9,1),H$8/H$9,0),0))</f>
        <v>0</v>
      </c>
      <c r="AB187" s="98" t="n">
        <f aca="false">(IF($B187&gt;=I$23,IF($B187&lt;DATE(YEAR(I$23),MONTH(I$23)+I$12,1),I$11/I$12,0),0))+(IF($B187&gt;=I$23,IF($B187&lt;DATE(YEAR(I$23),MONTH(I$23)+I$9,1),I$8/I$9,0),0))</f>
        <v>0</v>
      </c>
      <c r="AC187" s="99" t="n">
        <f aca="false">(IF($B187&gt;=J$23,IF($B187&lt;DATE(YEAR(J$23),MONTH(J$23)+J$12,1),J$11/J$12,0),0))+(IF($B187&gt;=J$23,IF($B187&lt;DATE(YEAR(J$23),MONTH(J$23)+J$9,1),J$8/J$9,0),0))</f>
        <v>0</v>
      </c>
      <c r="AE187" s="98" t="n">
        <f aca="false">(IF($B187&gt;=F$23,IF($B187&lt;DATE(YEAR(F$23),MONTH(F$23)+F$15,1),(F$14/F$15),0),0))+(IF($B187&gt;=F$23,IF($B187&lt;DATE(YEAR(F$23),MONTH(F$23)+F$18,1),(F$17/F$18),0),0))</f>
        <v>0</v>
      </c>
      <c r="AF187" s="98" t="n">
        <f aca="false">(IF($B187&gt;=G$23,IF($B187&lt;DATE(YEAR(G$23),MONTH(G$23)+G$15,1),(G$14/G$15),0),0))+(IF($B187&gt;=G$23,IF($B187&lt;DATE(YEAR(G$23),MONTH(G$23)+G$18,1),(G$17/G$18),0),0))</f>
        <v>0</v>
      </c>
      <c r="AG187" s="98" t="n">
        <f aca="false">(IF($B187&gt;=H$23,IF($B187&lt;DATE(YEAR(H$23),MONTH(H$23)+H$15,1),(H$14/H$15),0),0))+(IF($B187&gt;=H$23,IF($B187&lt;DATE(YEAR(H$23),MONTH(H$23)+H$18,1),(H$17/H$18),0),0))</f>
        <v>0</v>
      </c>
      <c r="AH187" s="98" t="n">
        <f aca="false">(IF($B187&gt;=I$23,IF($B187&lt;DATE(YEAR(I$23),MONTH(I$23)+I$15,1),(I$14/I$15),0),0))+(IF($B187&gt;=I$23,IF($B187&lt;DATE(YEAR(I$23),MONTH(I$23)+I$18,1),(I$17/I$18),0),0))</f>
        <v>0</v>
      </c>
      <c r="AI187" s="99" t="n">
        <f aca="false">(IF($B187&gt;=J$23,IF($B187&lt;DATE(YEAR(J$23),MONTH(J$23)+J$15,1),(J$14/J$15),0),0))+(IF($B187&gt;=J$23,IF($B187&lt;DATE(YEAR(J$23),MONTH(J$23)+J$18,1),(J$17/J$18),0),0))</f>
        <v>0</v>
      </c>
    </row>
    <row r="188" customFormat="false" ht="12.75" hidden="true" customHeight="false" outlineLevel="1" collapsed="false">
      <c r="B188" s="92" t="n">
        <f aca="false">EDATE(B187,1)</f>
        <v>41640</v>
      </c>
      <c r="C188" s="93" t="n">
        <f aca="false">1/(1+$C$5/2)^(2*($B188-$C$4)/365)</f>
        <v>0.371542001989399</v>
      </c>
      <c r="D188" s="93" t="n">
        <f aca="false">1/(1+$C$6/2)^(2*($B188-$C$4)/365)</f>
        <v>0.208306612440515</v>
      </c>
      <c r="E188" s="94" t="n">
        <f aca="false">+C188-D188</f>
        <v>0.163235389548884</v>
      </c>
      <c r="F188" s="94" t="e">
        <f aca="false">SUM(L188:P188,R188:V188)</f>
        <v>#NAME?</v>
      </c>
      <c r="G188" s="95" t="e">
        <f aca="false">+E188*SUM(F177:F188)/12</f>
        <v>#NAME?</v>
      </c>
      <c r="L188" s="96" t="e">
        <f aca="false">EURO(Y188,Y188,0,0,F$22,$B188+25-F$23,1,0)</f>
        <v>#NAME?</v>
      </c>
      <c r="M188" s="96" t="e">
        <f aca="false">EURO(Z188,Z188,0,0,G$22,$B188+25-G$23,1,0)</f>
        <v>#NAME?</v>
      </c>
      <c r="N188" s="96" t="e">
        <f aca="false">EURO(AA188,AA188,0,0,H$22,$B188+25-H$23,1,0)</f>
        <v>#NAME?</v>
      </c>
      <c r="O188" s="96" t="e">
        <f aca="false">EURO(AB188,AB188,0,0,I$22,$B188+25-I$23,1,0)</f>
        <v>#NAME?</v>
      </c>
      <c r="P188" s="96" t="e">
        <f aca="false">EURO(AC188,AC188,0,0,J$22,$B188+25-J$23,1,0)</f>
        <v>#NAME?</v>
      </c>
      <c r="Q188" s="96"/>
      <c r="R188" s="96" t="e">
        <f aca="false">EURO(AE188,AE188,0,0,F$22,$B188+25-F$23,1,0)</f>
        <v>#NAME?</v>
      </c>
      <c r="S188" s="96" t="e">
        <f aca="false">EURO(AF188,AF188,0,0,G$22,$B188+25-G$23,1,0)</f>
        <v>#NAME?</v>
      </c>
      <c r="T188" s="96" t="e">
        <f aca="false">EURO(AG188,AG188,0,0,H$22,$B188+25-H$23,1,0)</f>
        <v>#NAME?</v>
      </c>
      <c r="U188" s="96" t="e">
        <f aca="false">EURO(AH188,AH188,0,0,I$22,$B188+25-I$23,1,0)</f>
        <v>#NAME?</v>
      </c>
      <c r="V188" s="96" t="e">
        <f aca="false">EURO(AI188,AI188,0,0,J$22,$B188+25-J$23,1,0)</f>
        <v>#NAME?</v>
      </c>
      <c r="W188" s="96"/>
      <c r="X188" s="97"/>
      <c r="Y188" s="98" t="n">
        <f aca="false">(IF($B188&gt;=F$23,IF($B188&lt;DATE(YEAR(F$23),MONTH(F$23)+F$12,1),F$11/F$12,0),0))+(IF($B188&gt;=F$23,IF($B188&lt;DATE(YEAR(F$23),MONTH(F$23)+F$9,1),F$8/F$9,0),0))</f>
        <v>0</v>
      </c>
      <c r="Z188" s="98" t="n">
        <f aca="false">(IF($B188&gt;=G$23,IF($B188&lt;DATE(YEAR(G$23),MONTH(G$23)+G$12,1),G$11/G$12,0),0))+(IF($B188&gt;=G$23,IF($B188&lt;DATE(YEAR(G$23),MONTH(G$23)+G$9,1),G$8/G$9,0),0))</f>
        <v>0</v>
      </c>
      <c r="AA188" s="98" t="n">
        <f aca="false">(IF($B188&gt;=H$23,IF($B188&lt;DATE(YEAR(H$23),MONTH(H$23)+H$12,1),H$11/H$12,0),0))+(IF($B188&gt;=H$23,IF($B188&lt;DATE(YEAR(H$23),MONTH(H$23)+H$9,1),H$8/H$9,0),0))</f>
        <v>0</v>
      </c>
      <c r="AB188" s="98" t="n">
        <f aca="false">(IF($B188&gt;=I$23,IF($B188&lt;DATE(YEAR(I$23),MONTH(I$23)+I$12,1),I$11/I$12,0),0))+(IF($B188&gt;=I$23,IF($B188&lt;DATE(YEAR(I$23),MONTH(I$23)+I$9,1),I$8/I$9,0),0))</f>
        <v>0</v>
      </c>
      <c r="AC188" s="99" t="n">
        <f aca="false">(IF($B188&gt;=J$23,IF($B188&lt;DATE(YEAR(J$23),MONTH(J$23)+J$12,1),J$11/J$12,0),0))+(IF($B188&gt;=J$23,IF($B188&lt;DATE(YEAR(J$23),MONTH(J$23)+J$9,1),J$8/J$9,0),0))</f>
        <v>0</v>
      </c>
      <c r="AE188" s="98" t="n">
        <f aca="false">(IF($B188&gt;=F$23,IF($B188&lt;DATE(YEAR(F$23),MONTH(F$23)+F$15,1),(F$14/F$15),0),0))+(IF($B188&gt;=F$23,IF($B188&lt;DATE(YEAR(F$23),MONTH(F$23)+F$18,1),(F$17/F$18),0),0))</f>
        <v>0</v>
      </c>
      <c r="AF188" s="98" t="n">
        <f aca="false">(IF($B188&gt;=G$23,IF($B188&lt;DATE(YEAR(G$23),MONTH(G$23)+G$15,1),(G$14/G$15),0),0))+(IF($B188&gt;=G$23,IF($B188&lt;DATE(YEAR(G$23),MONTH(G$23)+G$18,1),(G$17/G$18),0),0))</f>
        <v>0</v>
      </c>
      <c r="AG188" s="98" t="n">
        <f aca="false">(IF($B188&gt;=H$23,IF($B188&lt;DATE(YEAR(H$23),MONTH(H$23)+H$15,1),(H$14/H$15),0),0))+(IF($B188&gt;=H$23,IF($B188&lt;DATE(YEAR(H$23),MONTH(H$23)+H$18,1),(H$17/H$18),0),0))</f>
        <v>0</v>
      </c>
      <c r="AH188" s="98" t="n">
        <f aca="false">(IF($B188&gt;=I$23,IF($B188&lt;DATE(YEAR(I$23),MONTH(I$23)+I$15,1),(I$14/I$15),0),0))+(IF($B188&gt;=I$23,IF($B188&lt;DATE(YEAR(I$23),MONTH(I$23)+I$18,1),(I$17/I$18),0),0))</f>
        <v>0</v>
      </c>
      <c r="AI188" s="99" t="n">
        <f aca="false">(IF($B188&gt;=J$23,IF($B188&lt;DATE(YEAR(J$23),MONTH(J$23)+J$15,1),(J$14/J$15),0),0))+(IF($B188&gt;=J$23,IF($B188&lt;DATE(YEAR(J$23),MONTH(J$23)+J$18,1),(J$17/J$18),0),0))</f>
        <v>0</v>
      </c>
    </row>
    <row r="189" customFormat="false" ht="12.75" hidden="false" customHeight="false" outlineLevel="1" collapsed="false">
      <c r="B189" s="100" t="s">
        <v>76</v>
      </c>
      <c r="C189" s="100" t="s">
        <v>76</v>
      </c>
      <c r="D189" s="100" t="s">
        <v>76</v>
      </c>
      <c r="E189" s="100" t="s">
        <v>76</v>
      </c>
      <c r="F189" s="101" t="s">
        <v>76</v>
      </c>
      <c r="G189" s="101" t="s">
        <v>76</v>
      </c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7"/>
      <c r="Y189" s="98"/>
      <c r="Z189" s="98"/>
      <c r="AA189" s="98"/>
      <c r="AB189" s="98"/>
      <c r="AC189" s="99"/>
      <c r="AE189" s="98"/>
      <c r="AF189" s="98"/>
      <c r="AG189" s="98"/>
      <c r="AH189" s="98"/>
      <c r="AI189" s="99"/>
    </row>
    <row r="190" customFormat="false" ht="12.75" hidden="false" customHeight="false" outlineLevel="0" collapsed="false">
      <c r="B190" s="92" t="n">
        <f aca="false">EDATE(B188,1)</f>
        <v>41671</v>
      </c>
      <c r="C190" s="93" t="n">
        <f aca="false">1/(1+$C$5/2)^(2*($B190-$C$4)/365)</f>
        <v>0.369207743437603</v>
      </c>
      <c r="D190" s="93" t="n">
        <f aca="false">1/(1+$C$6/2)^(2*($B190-$C$4)/365)</f>
        <v>0.206236846081443</v>
      </c>
      <c r="E190" s="94" t="n">
        <f aca="false">+C190-D190</f>
        <v>0.162970897356159</v>
      </c>
      <c r="F190" s="94" t="e">
        <f aca="false">SUM(L190:P190,R190:V190)</f>
        <v>#NAME?</v>
      </c>
      <c r="G190" s="95" t="e">
        <f aca="false">+E190*SUM(F178:F190)/12</f>
        <v>#NAME?</v>
      </c>
      <c r="L190" s="96" t="e">
        <f aca="false">EURO(Y190,Y190,0,0,F$22,$B190+25-F$23,1,0)</f>
        <v>#NAME?</v>
      </c>
      <c r="M190" s="96" t="e">
        <f aca="false">EURO(Z190,Z190,0,0,G$22,$B190+25-G$23,1,0)</f>
        <v>#NAME?</v>
      </c>
      <c r="N190" s="96" t="e">
        <f aca="false">EURO(AA190,AA190,0,0,H$22,$B190+25-H$23,1,0)</f>
        <v>#NAME?</v>
      </c>
      <c r="O190" s="96" t="e">
        <f aca="false">EURO(AB190,AB190,0,0,I$22,$B190+25-I$23,1,0)</f>
        <v>#NAME?</v>
      </c>
      <c r="P190" s="96" t="e">
        <f aca="false">EURO(AC190,AC190,0,0,J$22,$B190+25-J$23,1,0)</f>
        <v>#NAME?</v>
      </c>
      <c r="Q190" s="96"/>
      <c r="R190" s="96" t="e">
        <f aca="false">EURO(AE190,AE190,0,0,F$22,$B190+25-F$23,1,0)</f>
        <v>#NAME?</v>
      </c>
      <c r="S190" s="96" t="e">
        <f aca="false">EURO(AF190,AF190,0,0,G$22,$B190+25-G$23,1,0)</f>
        <v>#NAME?</v>
      </c>
      <c r="T190" s="96" t="e">
        <f aca="false">EURO(AG190,AG190,0,0,H$22,$B190+25-H$23,1,0)</f>
        <v>#NAME?</v>
      </c>
      <c r="U190" s="96" t="e">
        <f aca="false">EURO(AH190,AH190,0,0,I$22,$B190+25-I$23,1,0)</f>
        <v>#NAME?</v>
      </c>
      <c r="V190" s="96" t="e">
        <f aca="false">EURO(AI190,AI190,0,0,J$22,$B190+25-J$23,1,0)</f>
        <v>#NAME?</v>
      </c>
      <c r="W190" s="96"/>
      <c r="X190" s="97"/>
      <c r="Y190" s="98" t="n">
        <f aca="false">(IF($B190&gt;=F$23,IF($B190&lt;DATE(YEAR(F$23),MONTH(F$23)+F$12,1),F$11/F$12,0),0))+(IF($B190&gt;=F$23,IF($B190&lt;DATE(YEAR(F$23),MONTH(F$23)+F$9,1),F$8/F$9,0),0))</f>
        <v>0</v>
      </c>
      <c r="Z190" s="98" t="n">
        <f aca="false">(IF($B190&gt;=G$23,IF($B190&lt;DATE(YEAR(G$23),MONTH(G$23)+G$12,1),G$11/G$12,0),0))+(IF($B190&gt;=G$23,IF($B190&lt;DATE(YEAR(G$23),MONTH(G$23)+G$9,1),G$8/G$9,0),0))</f>
        <v>0</v>
      </c>
      <c r="AA190" s="98" t="n">
        <f aca="false">(IF($B190&gt;=H$23,IF($B190&lt;DATE(YEAR(H$23),MONTH(H$23)+H$12,1),H$11/H$12,0),0))+(IF($B190&gt;=H$23,IF($B190&lt;DATE(YEAR(H$23),MONTH(H$23)+H$9,1),H$8/H$9,0),0))</f>
        <v>0</v>
      </c>
      <c r="AB190" s="98" t="n">
        <f aca="false">(IF($B190&gt;=I$23,IF($B190&lt;DATE(YEAR(I$23),MONTH(I$23)+I$12,1),I$11/I$12,0),0))+(IF($B190&gt;=I$23,IF($B190&lt;DATE(YEAR(I$23),MONTH(I$23)+I$9,1),I$8/I$9,0),0))</f>
        <v>0</v>
      </c>
      <c r="AC190" s="99" t="n">
        <f aca="false">(IF($B190&gt;=J$23,IF($B190&lt;DATE(YEAR(J$23),MONTH(J$23)+J$12,1),J$11/J$12,0),0))+(IF($B190&gt;=J$23,IF($B190&lt;DATE(YEAR(J$23),MONTH(J$23)+J$9,1),J$8/J$9,0),0))</f>
        <v>0</v>
      </c>
      <c r="AE190" s="98" t="n">
        <f aca="false">(IF($B190&gt;=F$23,IF($B190&lt;DATE(YEAR(F$23),MONTH(F$23)+F$15,1),(F$14/F$15),0),0))+(IF($B190&gt;=F$23,IF($B190&lt;DATE(YEAR(F$23),MONTH(F$23)+F$18,1),(F$17/F$18),0),0))</f>
        <v>0</v>
      </c>
      <c r="AF190" s="98" t="n">
        <f aca="false">(IF($B190&gt;=G$23,IF($B190&lt;DATE(YEAR(G$23),MONTH(G$23)+G$15,1),(G$14/G$15),0),0))+(IF($B190&gt;=G$23,IF($B190&lt;DATE(YEAR(G$23),MONTH(G$23)+G$18,1),(G$17/G$18),0),0))</f>
        <v>0</v>
      </c>
      <c r="AG190" s="98" t="n">
        <f aca="false">(IF($B190&gt;=H$23,IF($B190&lt;DATE(YEAR(H$23),MONTH(H$23)+H$15,1),(H$14/H$15),0),0))+(IF($B190&gt;=H$23,IF($B190&lt;DATE(YEAR(H$23),MONTH(H$23)+H$18,1),(H$17/H$18),0),0))</f>
        <v>0</v>
      </c>
      <c r="AH190" s="98" t="n">
        <f aca="false">(IF($B190&gt;=I$23,IF($B190&lt;DATE(YEAR(I$23),MONTH(I$23)+I$15,1),(I$14/I$15),0),0))+(IF($B190&gt;=I$23,IF($B190&lt;DATE(YEAR(I$23),MONTH(I$23)+I$18,1),(I$17/I$18),0),0))</f>
        <v>0</v>
      </c>
      <c r="AI190" s="99" t="n">
        <f aca="false">(IF($B190&gt;=J$23,IF($B190&lt;DATE(YEAR(J$23),MONTH(J$23)+J$15,1),(J$14/J$15),0),0))+(IF($B190&gt;=J$23,IF($B190&lt;DATE(YEAR(J$23),MONTH(J$23)+J$18,1),(J$17/J$18),0),0))</f>
        <v>0</v>
      </c>
    </row>
    <row r="191" customFormat="false" ht="12.75" hidden="false" customHeight="false" outlineLevel="0" collapsed="false">
      <c r="B191" s="92" t="n">
        <f aca="false">EDATE(B190,1)</f>
        <v>41699</v>
      </c>
      <c r="C191" s="93" t="n">
        <f aca="false">1/(1+$C$5/2)^(2*($B191-$C$4)/365)</f>
        <v>0.367111988544299</v>
      </c>
      <c r="D191" s="93" t="n">
        <f aca="false">1/(1+$C$6/2)^(2*($B191-$C$4)/365)</f>
        <v>0.204385061872716</v>
      </c>
      <c r="E191" s="94" t="n">
        <f aca="false">+C191-D191</f>
        <v>0.162726926671583</v>
      </c>
      <c r="F191" s="94" t="e">
        <f aca="false">SUM(L191:P191,R191:V191)</f>
        <v>#NAME?</v>
      </c>
      <c r="G191" s="95" t="e">
        <f aca="false">+E191*SUM(F179:F191)/12</f>
        <v>#NAME?</v>
      </c>
      <c r="L191" s="96" t="e">
        <f aca="false">EURO(Y191,Y191,0,0,F$22,$B191+25-F$23,1,0)</f>
        <v>#NAME?</v>
      </c>
      <c r="M191" s="96" t="e">
        <f aca="false">EURO(Z191,Z191,0,0,G$22,$B191+25-G$23,1,0)</f>
        <v>#NAME?</v>
      </c>
      <c r="N191" s="96" t="e">
        <f aca="false">EURO(AA191,AA191,0,0,H$22,$B191+25-H$23,1,0)</f>
        <v>#NAME?</v>
      </c>
      <c r="O191" s="96" t="e">
        <f aca="false">EURO(AB191,AB191,0,0,I$22,$B191+25-I$23,1,0)</f>
        <v>#NAME?</v>
      </c>
      <c r="P191" s="96" t="e">
        <f aca="false">EURO(AC191,AC191,0,0,J$22,$B191+25-J$23,1,0)</f>
        <v>#NAME?</v>
      </c>
      <c r="Q191" s="96"/>
      <c r="R191" s="96" t="e">
        <f aca="false">EURO(AE191,AE191,0,0,F$22,$B191+25-F$23,1,0)</f>
        <v>#NAME?</v>
      </c>
      <c r="S191" s="96" t="e">
        <f aca="false">EURO(AF191,AF191,0,0,G$22,$B191+25-G$23,1,0)</f>
        <v>#NAME?</v>
      </c>
      <c r="T191" s="96" t="e">
        <f aca="false">EURO(AG191,AG191,0,0,H$22,$B191+25-H$23,1,0)</f>
        <v>#NAME?</v>
      </c>
      <c r="U191" s="96" t="e">
        <f aca="false">EURO(AH191,AH191,0,0,I$22,$B191+25-I$23,1,0)</f>
        <v>#NAME?</v>
      </c>
      <c r="V191" s="96" t="e">
        <f aca="false">EURO(AI191,AI191,0,0,J$22,$B191+25-J$23,1,0)</f>
        <v>#NAME?</v>
      </c>
      <c r="W191" s="96"/>
      <c r="X191" s="97"/>
      <c r="Y191" s="98" t="n">
        <f aca="false">(IF($B191&gt;=F$23,IF($B191&lt;DATE(YEAR(F$23),MONTH(F$23)+F$12,1),F$11/F$12,0),0))+(IF($B191&gt;=F$23,IF($B191&lt;DATE(YEAR(F$23),MONTH(F$23)+F$9,1),F$8/F$9,0),0))</f>
        <v>0</v>
      </c>
      <c r="Z191" s="98" t="n">
        <f aca="false">(IF($B191&gt;=G$23,IF($B191&lt;DATE(YEAR(G$23),MONTH(G$23)+G$12,1),G$11/G$12,0),0))+(IF($B191&gt;=G$23,IF($B191&lt;DATE(YEAR(G$23),MONTH(G$23)+G$9,1),G$8/G$9,0),0))</f>
        <v>0</v>
      </c>
      <c r="AA191" s="98" t="n">
        <f aca="false">(IF($B191&gt;=H$23,IF($B191&lt;DATE(YEAR(H$23),MONTH(H$23)+H$12,1),H$11/H$12,0),0))+(IF($B191&gt;=H$23,IF($B191&lt;DATE(YEAR(H$23),MONTH(H$23)+H$9,1),H$8/H$9,0),0))</f>
        <v>0</v>
      </c>
      <c r="AB191" s="98" t="n">
        <f aca="false">(IF($B191&gt;=I$23,IF($B191&lt;DATE(YEAR(I$23),MONTH(I$23)+I$12,1),I$11/I$12,0),0))+(IF($B191&gt;=I$23,IF($B191&lt;DATE(YEAR(I$23),MONTH(I$23)+I$9,1),I$8/I$9,0),0))</f>
        <v>0</v>
      </c>
      <c r="AC191" s="99" t="n">
        <f aca="false">(IF($B191&gt;=J$23,IF($B191&lt;DATE(YEAR(J$23),MONTH(J$23)+J$12,1),J$11/J$12,0),0))+(IF($B191&gt;=J$23,IF($B191&lt;DATE(YEAR(J$23),MONTH(J$23)+J$9,1),J$8/J$9,0),0))</f>
        <v>0</v>
      </c>
      <c r="AE191" s="98" t="n">
        <f aca="false">(IF($B191&gt;=F$23,IF($B191&lt;DATE(YEAR(F$23),MONTH(F$23)+F$15,1),(F$14/F$15),0),0))+(IF($B191&gt;=F$23,IF($B191&lt;DATE(YEAR(F$23),MONTH(F$23)+F$18,1),(F$17/F$18),0),0))</f>
        <v>0</v>
      </c>
      <c r="AF191" s="98" t="n">
        <f aca="false">(IF($B191&gt;=G$23,IF($B191&lt;DATE(YEAR(G$23),MONTH(G$23)+G$15,1),(G$14/G$15),0),0))+(IF($B191&gt;=G$23,IF($B191&lt;DATE(YEAR(G$23),MONTH(G$23)+G$18,1),(G$17/G$18),0),0))</f>
        <v>0</v>
      </c>
      <c r="AG191" s="98" t="n">
        <f aca="false">(IF($B191&gt;=H$23,IF($B191&lt;DATE(YEAR(H$23),MONTH(H$23)+H$15,1),(H$14/H$15),0),0))+(IF($B191&gt;=H$23,IF($B191&lt;DATE(YEAR(H$23),MONTH(H$23)+H$18,1),(H$17/H$18),0),0))</f>
        <v>0</v>
      </c>
      <c r="AH191" s="98" t="n">
        <f aca="false">(IF($B191&gt;=I$23,IF($B191&lt;DATE(YEAR(I$23),MONTH(I$23)+I$15,1),(I$14/I$15),0),0))+(IF($B191&gt;=I$23,IF($B191&lt;DATE(YEAR(I$23),MONTH(I$23)+I$18,1),(I$17/I$18),0),0))</f>
        <v>0</v>
      </c>
      <c r="AI191" s="99" t="n">
        <f aca="false">(IF($B191&gt;=J$23,IF($B191&lt;DATE(YEAR(J$23),MONTH(J$23)+J$15,1),(J$14/J$15),0),0))+(IF($B191&gt;=J$23,IF($B191&lt;DATE(YEAR(J$23),MONTH(J$23)+J$18,1),(J$17/J$18),0),0))</f>
        <v>0</v>
      </c>
    </row>
    <row r="192" customFormat="false" ht="12.75" hidden="false" customHeight="false" outlineLevel="0" collapsed="false">
      <c r="B192" s="92" t="n">
        <f aca="false">EDATE(B191,1)</f>
        <v>41730</v>
      </c>
      <c r="C192" s="93" t="n">
        <f aca="false">1/(1+$C$5/2)^(2*($B192-$C$4)/365)</f>
        <v>0.364805562099542</v>
      </c>
      <c r="D192" s="93" t="n">
        <f aca="false">1/(1+$C$6/2)^(2*($B192-$C$4)/365)</f>
        <v>0.202354260639838</v>
      </c>
      <c r="E192" s="94" t="n">
        <f aca="false">+C192-D192</f>
        <v>0.162451301459705</v>
      </c>
      <c r="F192" s="94" t="e">
        <f aca="false">SUM(L192:P192,R192:V192)</f>
        <v>#NAME?</v>
      </c>
      <c r="G192" s="95" t="e">
        <f aca="false">+E192*SUM(F180:F192)/12</f>
        <v>#NAME?</v>
      </c>
      <c r="L192" s="96" t="e">
        <f aca="false">EURO(Y192,Y192,0,0,F$22,$B192+25-F$23,1,0)</f>
        <v>#NAME?</v>
      </c>
      <c r="M192" s="96" t="e">
        <f aca="false">EURO(Z192,Z192,0,0,G$22,$B192+25-G$23,1,0)</f>
        <v>#NAME?</v>
      </c>
      <c r="N192" s="96" t="e">
        <f aca="false">EURO(AA192,AA192,0,0,H$22,$B192+25-H$23,1,0)</f>
        <v>#NAME?</v>
      </c>
      <c r="O192" s="96" t="e">
        <f aca="false">EURO(AB192,AB192,0,0,I$22,$B192+25-I$23,1,0)</f>
        <v>#NAME?</v>
      </c>
      <c r="P192" s="96" t="e">
        <f aca="false">EURO(AC192,AC192,0,0,J$22,$B192+25-J$23,1,0)</f>
        <v>#NAME?</v>
      </c>
      <c r="Q192" s="96"/>
      <c r="R192" s="96" t="e">
        <f aca="false">EURO(AE192,AE192,0,0,F$22,$B192+25-F$23,1,0)</f>
        <v>#NAME?</v>
      </c>
      <c r="S192" s="96" t="e">
        <f aca="false">EURO(AF192,AF192,0,0,G$22,$B192+25-G$23,1,0)</f>
        <v>#NAME?</v>
      </c>
      <c r="T192" s="96" t="e">
        <f aca="false">EURO(AG192,AG192,0,0,H$22,$B192+25-H$23,1,0)</f>
        <v>#NAME?</v>
      </c>
      <c r="U192" s="96" t="e">
        <f aca="false">EURO(AH192,AH192,0,0,I$22,$B192+25-I$23,1,0)</f>
        <v>#NAME?</v>
      </c>
      <c r="V192" s="96" t="e">
        <f aca="false">EURO(AI192,AI192,0,0,J$22,$B192+25-J$23,1,0)</f>
        <v>#NAME?</v>
      </c>
      <c r="W192" s="96"/>
      <c r="X192" s="97"/>
      <c r="Y192" s="98" t="n">
        <f aca="false">(IF($B192&gt;=F$23,IF($B192&lt;DATE(YEAR(F$23),MONTH(F$23)+F$12,1),F$11/F$12,0),0))+(IF($B192&gt;=F$23,IF($B192&lt;DATE(YEAR(F$23),MONTH(F$23)+F$9,1),F$8/F$9,0),0))</f>
        <v>0</v>
      </c>
      <c r="Z192" s="98" t="n">
        <f aca="false">(IF($B192&gt;=G$23,IF($B192&lt;DATE(YEAR(G$23),MONTH(G$23)+G$12,1),G$11/G$12,0),0))+(IF($B192&gt;=G$23,IF($B192&lt;DATE(YEAR(G$23),MONTH(G$23)+G$9,1),G$8/G$9,0),0))</f>
        <v>0</v>
      </c>
      <c r="AA192" s="98" t="n">
        <f aca="false">(IF($B192&gt;=H$23,IF($B192&lt;DATE(YEAR(H$23),MONTH(H$23)+H$12,1),H$11/H$12,0),0))+(IF($B192&gt;=H$23,IF($B192&lt;DATE(YEAR(H$23),MONTH(H$23)+H$9,1),H$8/H$9,0),0))</f>
        <v>0</v>
      </c>
      <c r="AB192" s="98" t="n">
        <f aca="false">(IF($B192&gt;=I$23,IF($B192&lt;DATE(YEAR(I$23),MONTH(I$23)+I$12,1),I$11/I$12,0),0))+(IF($B192&gt;=I$23,IF($B192&lt;DATE(YEAR(I$23),MONTH(I$23)+I$9,1),I$8/I$9,0),0))</f>
        <v>0</v>
      </c>
      <c r="AC192" s="99" t="n">
        <f aca="false">(IF($B192&gt;=J$23,IF($B192&lt;DATE(YEAR(J$23),MONTH(J$23)+J$12,1),J$11/J$12,0),0))+(IF($B192&gt;=J$23,IF($B192&lt;DATE(YEAR(J$23),MONTH(J$23)+J$9,1),J$8/J$9,0),0))</f>
        <v>0</v>
      </c>
      <c r="AE192" s="98" t="n">
        <f aca="false">(IF($B192&gt;=F$23,IF($B192&lt;DATE(YEAR(F$23),MONTH(F$23)+F$15,1),(F$14/F$15),0),0))+(IF($B192&gt;=F$23,IF($B192&lt;DATE(YEAR(F$23),MONTH(F$23)+F$18,1),(F$17/F$18),0),0))</f>
        <v>0</v>
      </c>
      <c r="AF192" s="98" t="n">
        <f aca="false">(IF($B192&gt;=G$23,IF($B192&lt;DATE(YEAR(G$23),MONTH(G$23)+G$15,1),(G$14/G$15),0),0))+(IF($B192&gt;=G$23,IF($B192&lt;DATE(YEAR(G$23),MONTH(G$23)+G$18,1),(G$17/G$18),0),0))</f>
        <v>0</v>
      </c>
      <c r="AG192" s="98" t="n">
        <f aca="false">(IF($B192&gt;=H$23,IF($B192&lt;DATE(YEAR(H$23),MONTH(H$23)+H$15,1),(H$14/H$15),0),0))+(IF($B192&gt;=H$23,IF($B192&lt;DATE(YEAR(H$23),MONTH(H$23)+H$18,1),(H$17/H$18),0),0))</f>
        <v>0</v>
      </c>
      <c r="AH192" s="98" t="n">
        <f aca="false">(IF($B192&gt;=I$23,IF($B192&lt;DATE(YEAR(I$23),MONTH(I$23)+I$15,1),(I$14/I$15),0),0))+(IF($B192&gt;=I$23,IF($B192&lt;DATE(YEAR(I$23),MONTH(I$23)+I$18,1),(I$17/I$18),0),0))</f>
        <v>0</v>
      </c>
      <c r="AI192" s="99" t="n">
        <f aca="false">(IF($B192&gt;=J$23,IF($B192&lt;DATE(YEAR(J$23),MONTH(J$23)+J$15,1),(J$14/J$15),0),0))+(IF($B192&gt;=J$23,IF($B192&lt;DATE(YEAR(J$23),MONTH(J$23)+J$18,1),(J$17/J$18),0),0))</f>
        <v>0</v>
      </c>
    </row>
    <row r="193" customFormat="false" ht="12.75" hidden="false" customHeight="false" outlineLevel="0" collapsed="false">
      <c r="B193" s="92" t="n">
        <f aca="false">EDATE(B192,1)</f>
        <v>41760</v>
      </c>
      <c r="C193" s="93" t="n">
        <f aca="false">1/(1+$C$5/2)^(2*($B193-$C$4)/365)</f>
        <v>0.362587334241026</v>
      </c>
      <c r="D193" s="93" t="n">
        <f aca="false">1/(1+$C$6/2)^(2*($B193-$C$4)/365)</f>
        <v>0.200408183660505</v>
      </c>
      <c r="E193" s="94" t="n">
        <f aca="false">+C193-D193</f>
        <v>0.16217915058052</v>
      </c>
      <c r="F193" s="102" t="e">
        <f aca="false">SUM(L193:P193,R193:V193)</f>
        <v>#NAME?</v>
      </c>
      <c r="G193" s="103" t="e">
        <f aca="false">+E193*SUM(F181:F193)/12</f>
        <v>#NAME?</v>
      </c>
      <c r="L193" s="96" t="e">
        <f aca="false">EURO(Y193,Y193,0,0,F$22,$B193+25-F$23,1,0)</f>
        <v>#NAME?</v>
      </c>
      <c r="M193" s="96" t="e">
        <f aca="false">EURO(Z193,Z193,0,0,G$22,$B193+25-G$23,1,0)</f>
        <v>#NAME?</v>
      </c>
      <c r="N193" s="96" t="e">
        <f aca="false">EURO(AA193,AA193,0,0,H$22,$B193+25-H$23,1,0)</f>
        <v>#NAME?</v>
      </c>
      <c r="O193" s="96" t="e">
        <f aca="false">EURO(AB193,AB193,0,0,I$22,$B193+25-I$23,1,0)</f>
        <v>#NAME?</v>
      </c>
      <c r="P193" s="96" t="e">
        <f aca="false">EURO(AC193,AC193,0,0,J$22,$B193+25-J$23,1,0)</f>
        <v>#NAME?</v>
      </c>
      <c r="Q193" s="96"/>
      <c r="R193" s="96" t="e">
        <f aca="false">EURO(AE193,AE193,0,0,F$22,$B193+25-F$23,1,0)</f>
        <v>#NAME?</v>
      </c>
      <c r="S193" s="96" t="e">
        <f aca="false">EURO(AF193,AF193,0,0,G$22,$B193+25-G$23,1,0)</f>
        <v>#NAME?</v>
      </c>
      <c r="T193" s="96" t="e">
        <f aca="false">EURO(AG193,AG193,0,0,H$22,$B193+25-H$23,1,0)</f>
        <v>#NAME?</v>
      </c>
      <c r="U193" s="96" t="e">
        <f aca="false">EURO(AH193,AH193,0,0,I$22,$B193+25-I$23,1,0)</f>
        <v>#NAME?</v>
      </c>
      <c r="V193" s="96" t="e">
        <f aca="false">EURO(AI193,AI193,0,0,J$22,$B193+25-J$23,1,0)</f>
        <v>#NAME?</v>
      </c>
      <c r="W193" s="96"/>
      <c r="X193" s="97"/>
      <c r="Y193" s="98" t="n">
        <f aca="false">(IF($B193&gt;=F$23,IF($B193&lt;DATE(YEAR(F$23),MONTH(F$23)+F$12,1),F$11/F$12,0),0))+(IF($B193&gt;=F$23,IF($B193&lt;DATE(YEAR(F$23),MONTH(F$23)+F$9,1),F$8/F$9,0),0))</f>
        <v>0</v>
      </c>
      <c r="Z193" s="98" t="n">
        <f aca="false">(IF($B193&gt;=G$23,IF($B193&lt;DATE(YEAR(G$23),MONTH(G$23)+G$12,1),G$11/G$12,0),0))+(IF($B193&gt;=G$23,IF($B193&lt;DATE(YEAR(G$23),MONTH(G$23)+G$9,1),G$8/G$9,0),0))</f>
        <v>0</v>
      </c>
      <c r="AA193" s="98" t="n">
        <f aca="false">(IF($B193&gt;=H$23,IF($B193&lt;DATE(YEAR(H$23),MONTH(H$23)+H$12,1),H$11/H$12,0),0))+(IF($B193&gt;=H$23,IF($B193&lt;DATE(YEAR(H$23),MONTH(H$23)+H$9,1),H$8/H$9,0),0))</f>
        <v>0</v>
      </c>
      <c r="AB193" s="98" t="n">
        <f aca="false">(IF($B193&gt;=I$23,IF($B193&lt;DATE(YEAR(I$23),MONTH(I$23)+I$12,1),I$11/I$12,0),0))+(IF($B193&gt;=I$23,IF($B193&lt;DATE(YEAR(I$23),MONTH(I$23)+I$9,1),I$8/I$9,0),0))</f>
        <v>0</v>
      </c>
      <c r="AC193" s="99" t="n">
        <f aca="false">(IF($B193&gt;=J$23,IF($B193&lt;DATE(YEAR(J$23),MONTH(J$23)+J$12,1),J$11/J$12,0),0))+(IF($B193&gt;=J$23,IF($B193&lt;DATE(YEAR(J$23),MONTH(J$23)+J$9,1),J$8/J$9,0),0))</f>
        <v>0</v>
      </c>
      <c r="AE193" s="98" t="n">
        <f aca="false">(IF($B193&gt;=F$23,IF($B193&lt;DATE(YEAR(F$23),MONTH(F$23)+F$15,1),(F$14/F$15),0),0))+(IF($B193&gt;=F$23,IF($B193&lt;DATE(YEAR(F$23),MONTH(F$23)+F$18,1),(F$17/F$18),0),0))</f>
        <v>0</v>
      </c>
      <c r="AF193" s="98" t="n">
        <f aca="false">(IF($B193&gt;=G$23,IF($B193&lt;DATE(YEAR(G$23),MONTH(G$23)+G$15,1),(G$14/G$15),0),0))+(IF($B193&gt;=G$23,IF($B193&lt;DATE(YEAR(G$23),MONTH(G$23)+G$18,1),(G$17/G$18),0),0))</f>
        <v>0</v>
      </c>
      <c r="AG193" s="98" t="n">
        <f aca="false">(IF($B193&gt;=H$23,IF($B193&lt;DATE(YEAR(H$23),MONTH(H$23)+H$15,1),(H$14/H$15),0),0))+(IF($B193&gt;=H$23,IF($B193&lt;DATE(YEAR(H$23),MONTH(H$23)+H$18,1),(H$17/H$18),0),0))</f>
        <v>0</v>
      </c>
      <c r="AH193" s="98" t="n">
        <f aca="false">(IF($B193&gt;=I$23,IF($B193&lt;DATE(YEAR(I$23),MONTH(I$23)+I$15,1),(I$14/I$15),0),0))+(IF($B193&gt;=I$23,IF($B193&lt;DATE(YEAR(I$23),MONTH(I$23)+I$18,1),(I$17/I$18),0),0))</f>
        <v>0</v>
      </c>
      <c r="AI193" s="99" t="n">
        <f aca="false">(IF($B193&gt;=J$23,IF($B193&lt;DATE(YEAR(J$23),MONTH(J$23)+J$15,1),(J$14/J$15),0),0))+(IF($B193&gt;=J$23,IF($B193&lt;DATE(YEAR(J$23),MONTH(J$23)+J$18,1),(J$17/J$18),0),0))</f>
        <v>0</v>
      </c>
    </row>
    <row r="194" customFormat="false" ht="12.75" hidden="true" customHeight="false" outlineLevel="1" collapsed="false">
      <c r="B194" s="92" t="n">
        <f aca="false">EDATE(B193,1)</f>
        <v>41791</v>
      </c>
      <c r="C194" s="93" t="n">
        <f aca="false">1/(1+$C$5/2)^(2*($B194-$C$4)/365)</f>
        <v>0.360309334496197</v>
      </c>
      <c r="D194" s="93" t="n">
        <f aca="false">1/(1+$C$6/2)^(2*($B194-$C$4)/365)</f>
        <v>0.198416897297757</v>
      </c>
      <c r="E194" s="94" t="n">
        <f aca="false">+C194-D194</f>
        <v>0.16189243719844</v>
      </c>
      <c r="F194" s="104" t="e">
        <f aca="false">SUM(L194:P194,R194:V194)</f>
        <v>#NAME?</v>
      </c>
      <c r="G194" s="105" t="e">
        <f aca="false">+E194*SUM(F182:F194)/12</f>
        <v>#NAME?</v>
      </c>
      <c r="L194" s="96" t="e">
        <f aca="false">EURO(Y194,Y194,0,0,F$22,$B194+25-F$23,1,0)</f>
        <v>#NAME?</v>
      </c>
      <c r="M194" s="96" t="e">
        <f aca="false">EURO(Z194,Z194,0,0,G$22,$B194+25-G$23,1,0)</f>
        <v>#NAME?</v>
      </c>
      <c r="N194" s="96" t="e">
        <f aca="false">EURO(AA194,AA194,0,0,H$22,$B194+25-H$23,1,0)</f>
        <v>#NAME?</v>
      </c>
      <c r="O194" s="96" t="e">
        <f aca="false">EURO(AB194,AB194,0,0,I$22,$B194+25-I$23,1,0)</f>
        <v>#NAME?</v>
      </c>
      <c r="P194" s="96" t="e">
        <f aca="false">EURO(AC194,AC194,0,0,J$22,$B194+25-J$23,1,0)</f>
        <v>#NAME?</v>
      </c>
      <c r="Q194" s="96"/>
      <c r="R194" s="96" t="e">
        <f aca="false">EURO(AE194,AE194,0,0,F$22,$B194+25-F$23,1,0)</f>
        <v>#NAME?</v>
      </c>
      <c r="S194" s="96" t="e">
        <f aca="false">EURO(AF194,AF194,0,0,G$22,$B194+25-G$23,1,0)</f>
        <v>#NAME?</v>
      </c>
      <c r="T194" s="96" t="e">
        <f aca="false">EURO(AG194,AG194,0,0,H$22,$B194+25-H$23,1,0)</f>
        <v>#NAME?</v>
      </c>
      <c r="U194" s="96" t="e">
        <f aca="false">EURO(AH194,AH194,0,0,I$22,$B194+25-I$23,1,0)</f>
        <v>#NAME?</v>
      </c>
      <c r="V194" s="96" t="e">
        <f aca="false">EURO(AI194,AI194,0,0,J$22,$B194+25-J$23,1,0)</f>
        <v>#NAME?</v>
      </c>
      <c r="W194" s="96"/>
      <c r="X194" s="97"/>
      <c r="Y194" s="98" t="n">
        <f aca="false">(IF($B194&gt;=F$23,IF($B194&lt;DATE(YEAR(F$23),MONTH(F$23)+F$12,1),F$11/F$12,0),0))+(IF($B194&gt;=F$23,IF($B194&lt;DATE(YEAR(F$23),MONTH(F$23)+F$9,1),F$8/F$9,0),0))</f>
        <v>0</v>
      </c>
      <c r="Z194" s="98" t="n">
        <f aca="false">(IF($B194&gt;=G$23,IF($B194&lt;DATE(YEAR(G$23),MONTH(G$23)+G$12,1),G$11/G$12,0),0))+(IF($B194&gt;=G$23,IF($B194&lt;DATE(YEAR(G$23),MONTH(G$23)+G$9,1),G$8/G$9,0),0))</f>
        <v>0</v>
      </c>
      <c r="AA194" s="98" t="n">
        <f aca="false">(IF($B194&gt;=H$23,IF($B194&lt;DATE(YEAR(H$23),MONTH(H$23)+H$12,1),H$11/H$12,0),0))+(IF($B194&gt;=H$23,IF($B194&lt;DATE(YEAR(H$23),MONTH(H$23)+H$9,1),H$8/H$9,0),0))</f>
        <v>0</v>
      </c>
      <c r="AB194" s="98" t="n">
        <f aca="false">(IF($B194&gt;=I$23,IF($B194&lt;DATE(YEAR(I$23),MONTH(I$23)+I$12,1),I$11/I$12,0),0))+(IF($B194&gt;=I$23,IF($B194&lt;DATE(YEAR(I$23),MONTH(I$23)+I$9,1),I$8/I$9,0),0))</f>
        <v>0</v>
      </c>
      <c r="AC194" s="99" t="n">
        <f aca="false">(IF($B194&gt;=J$23,IF($B194&lt;DATE(YEAR(J$23),MONTH(J$23)+J$12,1),J$11/J$12,0),0))+(IF($B194&gt;=J$23,IF($B194&lt;DATE(YEAR(J$23),MONTH(J$23)+J$9,1),J$8/J$9,0),0))</f>
        <v>0</v>
      </c>
      <c r="AE194" s="98" t="n">
        <f aca="false">(IF($B194&gt;=F$23,IF($B194&lt;DATE(YEAR(F$23),MONTH(F$23)+F$15,1),(F$14/F$15),0),0))+(IF($B194&gt;=F$23,IF($B194&lt;DATE(YEAR(F$23),MONTH(F$23)+F$18,1),(F$17/F$18),0),0))</f>
        <v>0</v>
      </c>
      <c r="AF194" s="98" t="n">
        <f aca="false">(IF($B194&gt;=G$23,IF($B194&lt;DATE(YEAR(G$23),MONTH(G$23)+G$15,1),(G$14/G$15),0),0))+(IF($B194&gt;=G$23,IF($B194&lt;DATE(YEAR(G$23),MONTH(G$23)+G$18,1),(G$17/G$18),0),0))</f>
        <v>0</v>
      </c>
      <c r="AG194" s="98" t="n">
        <f aca="false">(IF($B194&gt;=H$23,IF($B194&lt;DATE(YEAR(H$23),MONTH(H$23)+H$15,1),(H$14/H$15),0),0))+(IF($B194&gt;=H$23,IF($B194&lt;DATE(YEAR(H$23),MONTH(H$23)+H$18,1),(H$17/H$18),0),0))</f>
        <v>0</v>
      </c>
      <c r="AH194" s="98" t="n">
        <f aca="false">(IF($B194&gt;=I$23,IF($B194&lt;DATE(YEAR(I$23),MONTH(I$23)+I$15,1),(I$14/I$15),0),0))+(IF($B194&gt;=I$23,IF($B194&lt;DATE(YEAR(I$23),MONTH(I$23)+I$18,1),(I$17/I$18),0),0))</f>
        <v>0</v>
      </c>
      <c r="AI194" s="99" t="n">
        <f aca="false">(IF($B194&gt;=J$23,IF($B194&lt;DATE(YEAR(J$23),MONTH(J$23)+J$15,1),(J$14/J$15),0),0))+(IF($B194&gt;=J$23,IF($B194&lt;DATE(YEAR(J$23),MONTH(J$23)+J$18,1),(J$17/J$18),0),0))</f>
        <v>0</v>
      </c>
    </row>
    <row r="195" customFormat="false" ht="12.75" hidden="true" customHeight="false" outlineLevel="1" collapsed="false">
      <c r="B195" s="92" t="n">
        <f aca="false">EDATE(B194,1)</f>
        <v>41821</v>
      </c>
      <c r="C195" s="93" t="n">
        <f aca="false">1/(1+$C$5/2)^(2*($B195-$C$4)/365)</f>
        <v>0.358118446290263</v>
      </c>
      <c r="D195" s="93" t="n">
        <f aca="false">1/(1+$C$6/2)^(2*($B195-$C$4)/365)</f>
        <v>0.196508686643231</v>
      </c>
      <c r="E195" s="94" t="n">
        <f aca="false">+C195-D195</f>
        <v>0.161609759647032</v>
      </c>
      <c r="F195" s="104" t="e">
        <f aca="false">SUM(L195:P195,R195:V195)</f>
        <v>#NAME?</v>
      </c>
      <c r="G195" s="105" t="e">
        <f aca="false">+E195*SUM(F183:F195)/12</f>
        <v>#NAME?</v>
      </c>
      <c r="L195" s="96" t="e">
        <f aca="false">EURO(Y195,Y195,0,0,F$22,$B195+25-F$23,1,0)</f>
        <v>#NAME?</v>
      </c>
      <c r="M195" s="96" t="e">
        <f aca="false">EURO(Z195,Z195,0,0,G$22,$B195+25-G$23,1,0)</f>
        <v>#NAME?</v>
      </c>
      <c r="N195" s="96" t="e">
        <f aca="false">EURO(AA195,AA195,0,0,H$22,$B195+25-H$23,1,0)</f>
        <v>#NAME?</v>
      </c>
      <c r="O195" s="96" t="e">
        <f aca="false">EURO(AB195,AB195,0,0,I$22,$B195+25-I$23,1,0)</f>
        <v>#NAME?</v>
      </c>
      <c r="P195" s="96" t="e">
        <f aca="false">EURO(AC195,AC195,0,0,J$22,$B195+25-J$23,1,0)</f>
        <v>#NAME?</v>
      </c>
      <c r="Q195" s="96"/>
      <c r="R195" s="96" t="e">
        <f aca="false">EURO(AE195,AE195,0,0,F$22,$B195+25-F$23,1,0)</f>
        <v>#NAME?</v>
      </c>
      <c r="S195" s="96" t="e">
        <f aca="false">EURO(AF195,AF195,0,0,G$22,$B195+25-G$23,1,0)</f>
        <v>#NAME?</v>
      </c>
      <c r="T195" s="96" t="e">
        <f aca="false">EURO(AG195,AG195,0,0,H$22,$B195+25-H$23,1,0)</f>
        <v>#NAME?</v>
      </c>
      <c r="U195" s="96" t="e">
        <f aca="false">EURO(AH195,AH195,0,0,I$22,$B195+25-I$23,1,0)</f>
        <v>#NAME?</v>
      </c>
      <c r="V195" s="96" t="e">
        <f aca="false">EURO(AI195,AI195,0,0,J$22,$B195+25-J$23,1,0)</f>
        <v>#NAME?</v>
      </c>
      <c r="W195" s="96"/>
      <c r="X195" s="97"/>
      <c r="Y195" s="98" t="n">
        <f aca="false">(IF($B195&gt;=F$23,IF($B195&lt;DATE(YEAR(F$23),MONTH(F$23)+F$12,1),F$11/F$12,0),0))+(IF($B195&gt;=F$23,IF($B195&lt;DATE(YEAR(F$23),MONTH(F$23)+F$9,1),F$8/F$9,0),0))</f>
        <v>0</v>
      </c>
      <c r="Z195" s="98" t="n">
        <f aca="false">(IF($B195&gt;=G$23,IF($B195&lt;DATE(YEAR(G$23),MONTH(G$23)+G$12,1),G$11/G$12,0),0))+(IF($B195&gt;=G$23,IF($B195&lt;DATE(YEAR(G$23),MONTH(G$23)+G$9,1),G$8/G$9,0),0))</f>
        <v>0</v>
      </c>
      <c r="AA195" s="98" t="n">
        <f aca="false">(IF($B195&gt;=H$23,IF($B195&lt;DATE(YEAR(H$23),MONTH(H$23)+H$12,1),H$11/H$12,0),0))+(IF($B195&gt;=H$23,IF($B195&lt;DATE(YEAR(H$23),MONTH(H$23)+H$9,1),H$8/H$9,0),0))</f>
        <v>0</v>
      </c>
      <c r="AB195" s="98" t="n">
        <f aca="false">(IF($B195&gt;=I$23,IF($B195&lt;DATE(YEAR(I$23),MONTH(I$23)+I$12,1),I$11/I$12,0),0))+(IF($B195&gt;=I$23,IF($B195&lt;DATE(YEAR(I$23),MONTH(I$23)+I$9,1),I$8/I$9,0),0))</f>
        <v>0</v>
      </c>
      <c r="AC195" s="99" t="n">
        <f aca="false">(IF($B195&gt;=J$23,IF($B195&lt;DATE(YEAR(J$23),MONTH(J$23)+J$12,1),J$11/J$12,0),0))+(IF($B195&gt;=J$23,IF($B195&lt;DATE(YEAR(J$23),MONTH(J$23)+J$9,1),J$8/J$9,0),0))</f>
        <v>0</v>
      </c>
      <c r="AE195" s="98" t="n">
        <f aca="false">(IF($B195&gt;=F$23,IF($B195&lt;DATE(YEAR(F$23),MONTH(F$23)+F$15,1),(F$14/F$15),0),0))+(IF($B195&gt;=F$23,IF($B195&lt;DATE(YEAR(F$23),MONTH(F$23)+F$18,1),(F$17/F$18),0),0))</f>
        <v>0</v>
      </c>
      <c r="AF195" s="98" t="n">
        <f aca="false">(IF($B195&gt;=G$23,IF($B195&lt;DATE(YEAR(G$23),MONTH(G$23)+G$15,1),(G$14/G$15),0),0))+(IF($B195&gt;=G$23,IF($B195&lt;DATE(YEAR(G$23),MONTH(G$23)+G$18,1),(G$17/G$18),0),0))</f>
        <v>0</v>
      </c>
      <c r="AG195" s="98" t="n">
        <f aca="false">(IF($B195&gt;=H$23,IF($B195&lt;DATE(YEAR(H$23),MONTH(H$23)+H$15,1),(H$14/H$15),0),0))+(IF($B195&gt;=H$23,IF($B195&lt;DATE(YEAR(H$23),MONTH(H$23)+H$18,1),(H$17/H$18),0),0))</f>
        <v>0</v>
      </c>
      <c r="AH195" s="98" t="n">
        <f aca="false">(IF($B195&gt;=I$23,IF($B195&lt;DATE(YEAR(I$23),MONTH(I$23)+I$15,1),(I$14/I$15),0),0))+(IF($B195&gt;=I$23,IF($B195&lt;DATE(YEAR(I$23),MONTH(I$23)+I$18,1),(I$17/I$18),0),0))</f>
        <v>0</v>
      </c>
      <c r="AI195" s="99" t="n">
        <f aca="false">(IF($B195&gt;=J$23,IF($B195&lt;DATE(YEAR(J$23),MONTH(J$23)+J$15,1),(J$14/J$15),0),0))+(IF($B195&gt;=J$23,IF($B195&lt;DATE(YEAR(J$23),MONTH(J$23)+J$18,1),(J$17/J$18),0),0))</f>
        <v>0</v>
      </c>
    </row>
    <row r="196" customFormat="false" ht="12.75" hidden="true" customHeight="false" outlineLevel="1" collapsed="false">
      <c r="B196" s="92" t="n">
        <f aca="false">EDATE(B195,1)</f>
        <v>41852</v>
      </c>
      <c r="C196" s="93" t="n">
        <f aca="false">1/(1+$C$5/2)^(2*($B196-$C$4)/365)</f>
        <v>0.35586852288636</v>
      </c>
      <c r="D196" s="93" t="n">
        <f aca="false">1/(1+$C$6/2)^(2*($B196-$C$4)/365)</f>
        <v>0.194556146279225</v>
      </c>
      <c r="E196" s="94" t="n">
        <f aca="false">+C196-D196</f>
        <v>0.161312376607135</v>
      </c>
      <c r="F196" s="104" t="e">
        <f aca="false">SUM(L196:P196,R196:V196)</f>
        <v>#NAME?</v>
      </c>
      <c r="G196" s="105" t="e">
        <f aca="false">+E196*SUM(F184:F196)/12</f>
        <v>#NAME?</v>
      </c>
      <c r="L196" s="96" t="e">
        <f aca="false">EURO(Y196,Y196,0,0,F$22,$B196+25-F$23,1,0)</f>
        <v>#NAME?</v>
      </c>
      <c r="M196" s="96" t="e">
        <f aca="false">EURO(Z196,Z196,0,0,G$22,$B196+25-G$23,1,0)</f>
        <v>#NAME?</v>
      </c>
      <c r="N196" s="96" t="e">
        <f aca="false">EURO(AA196,AA196,0,0,H$22,$B196+25-H$23,1,0)</f>
        <v>#NAME?</v>
      </c>
      <c r="O196" s="96" t="e">
        <f aca="false">EURO(AB196,AB196,0,0,I$22,$B196+25-I$23,1,0)</f>
        <v>#NAME?</v>
      </c>
      <c r="P196" s="96" t="e">
        <f aca="false">EURO(AC196,AC196,0,0,J$22,$B196+25-J$23,1,0)</f>
        <v>#NAME?</v>
      </c>
      <c r="Q196" s="96"/>
      <c r="R196" s="96" t="e">
        <f aca="false">EURO(AE196,AE196,0,0,F$22,$B196+25-F$23,1,0)</f>
        <v>#NAME?</v>
      </c>
      <c r="S196" s="96" t="e">
        <f aca="false">EURO(AF196,AF196,0,0,G$22,$B196+25-G$23,1,0)</f>
        <v>#NAME?</v>
      </c>
      <c r="T196" s="96" t="e">
        <f aca="false">EURO(AG196,AG196,0,0,H$22,$B196+25-H$23,1,0)</f>
        <v>#NAME?</v>
      </c>
      <c r="U196" s="96" t="e">
        <f aca="false">EURO(AH196,AH196,0,0,I$22,$B196+25-I$23,1,0)</f>
        <v>#NAME?</v>
      </c>
      <c r="V196" s="96" t="e">
        <f aca="false">EURO(AI196,AI196,0,0,J$22,$B196+25-J$23,1,0)</f>
        <v>#NAME?</v>
      </c>
      <c r="W196" s="96"/>
      <c r="X196" s="97"/>
      <c r="Y196" s="98" t="n">
        <f aca="false">(IF($B196&gt;=F$23,IF($B196&lt;DATE(YEAR(F$23),MONTH(F$23)+F$12,1),F$11/F$12,0),0))+(IF($B196&gt;=F$23,IF($B196&lt;DATE(YEAR(F$23),MONTH(F$23)+F$9,1),F$8/F$9,0),0))</f>
        <v>0</v>
      </c>
      <c r="Z196" s="98" t="n">
        <f aca="false">(IF($B196&gt;=G$23,IF($B196&lt;DATE(YEAR(G$23),MONTH(G$23)+G$12,1),G$11/G$12,0),0))+(IF($B196&gt;=G$23,IF($B196&lt;DATE(YEAR(G$23),MONTH(G$23)+G$9,1),G$8/G$9,0),0))</f>
        <v>0</v>
      </c>
      <c r="AA196" s="98" t="n">
        <f aca="false">(IF($B196&gt;=H$23,IF($B196&lt;DATE(YEAR(H$23),MONTH(H$23)+H$12,1),H$11/H$12,0),0))+(IF($B196&gt;=H$23,IF($B196&lt;DATE(YEAR(H$23),MONTH(H$23)+H$9,1),H$8/H$9,0),0))</f>
        <v>0</v>
      </c>
      <c r="AB196" s="98" t="n">
        <f aca="false">(IF($B196&gt;=I$23,IF($B196&lt;DATE(YEAR(I$23),MONTH(I$23)+I$12,1),I$11/I$12,0),0))+(IF($B196&gt;=I$23,IF($B196&lt;DATE(YEAR(I$23),MONTH(I$23)+I$9,1),I$8/I$9,0),0))</f>
        <v>0</v>
      </c>
      <c r="AC196" s="99" t="n">
        <f aca="false">(IF($B196&gt;=J$23,IF($B196&lt;DATE(YEAR(J$23),MONTH(J$23)+J$12,1),J$11/J$12,0),0))+(IF($B196&gt;=J$23,IF($B196&lt;DATE(YEAR(J$23),MONTH(J$23)+J$9,1),J$8/J$9,0),0))</f>
        <v>0</v>
      </c>
      <c r="AE196" s="98" t="n">
        <f aca="false">(IF($B196&gt;=F$23,IF($B196&lt;DATE(YEAR(F$23),MONTH(F$23)+F$15,1),(F$14/F$15),0),0))+(IF($B196&gt;=F$23,IF($B196&lt;DATE(YEAR(F$23),MONTH(F$23)+F$18,1),(F$17/F$18),0),0))</f>
        <v>0</v>
      </c>
      <c r="AF196" s="98" t="n">
        <f aca="false">(IF($B196&gt;=G$23,IF($B196&lt;DATE(YEAR(G$23),MONTH(G$23)+G$15,1),(G$14/G$15),0),0))+(IF($B196&gt;=G$23,IF($B196&lt;DATE(YEAR(G$23),MONTH(G$23)+G$18,1),(G$17/G$18),0),0))</f>
        <v>0</v>
      </c>
      <c r="AG196" s="98" t="n">
        <f aca="false">(IF($B196&gt;=H$23,IF($B196&lt;DATE(YEAR(H$23),MONTH(H$23)+H$15,1),(H$14/H$15),0),0))+(IF($B196&gt;=H$23,IF($B196&lt;DATE(YEAR(H$23),MONTH(H$23)+H$18,1),(H$17/H$18),0),0))</f>
        <v>0</v>
      </c>
      <c r="AH196" s="98" t="n">
        <f aca="false">(IF($B196&gt;=I$23,IF($B196&lt;DATE(YEAR(I$23),MONTH(I$23)+I$15,1),(I$14/I$15),0),0))+(IF($B196&gt;=I$23,IF($B196&lt;DATE(YEAR(I$23),MONTH(I$23)+I$18,1),(I$17/I$18),0),0))</f>
        <v>0</v>
      </c>
      <c r="AI196" s="99" t="n">
        <f aca="false">(IF($B196&gt;=J$23,IF($B196&lt;DATE(YEAR(J$23),MONTH(J$23)+J$15,1),(J$14/J$15),0),0))+(IF($B196&gt;=J$23,IF($B196&lt;DATE(YEAR(J$23),MONTH(J$23)+J$18,1),(J$17/J$18),0),0))</f>
        <v>0</v>
      </c>
    </row>
    <row r="197" customFormat="false" ht="12.75" hidden="true" customHeight="false" outlineLevel="1" collapsed="false">
      <c r="B197" s="92" t="n">
        <f aca="false">EDATE(B196,1)</f>
        <v>41883</v>
      </c>
      <c r="C197" s="93" t="n">
        <f aca="false">1/(1+$C$5/2)^(2*($B197-$C$4)/365)</f>
        <v>0.353632734904343</v>
      </c>
      <c r="D197" s="93" t="n">
        <f aca="false">1/(1+$C$6/2)^(2*($B197-$C$4)/365)</f>
        <v>0.192623006654891</v>
      </c>
      <c r="E197" s="94" t="n">
        <f aca="false">+C197-D197</f>
        <v>0.161009728249451</v>
      </c>
      <c r="F197" s="104" t="e">
        <f aca="false">SUM(L197:P197,R197:V197)</f>
        <v>#NAME?</v>
      </c>
      <c r="G197" s="105" t="e">
        <f aca="false">+E197*SUM(F185:F197)/12</f>
        <v>#NAME?</v>
      </c>
      <c r="L197" s="96" t="e">
        <f aca="false">EURO(Y197,Y197,0,0,F$22,$B197+25-F$23,1,0)</f>
        <v>#NAME?</v>
      </c>
      <c r="M197" s="96" t="e">
        <f aca="false">EURO(Z197,Z197,0,0,G$22,$B197+25-G$23,1,0)</f>
        <v>#NAME?</v>
      </c>
      <c r="N197" s="96" t="e">
        <f aca="false">EURO(AA197,AA197,0,0,H$22,$B197+25-H$23,1,0)</f>
        <v>#NAME?</v>
      </c>
      <c r="O197" s="96" t="e">
        <f aca="false">EURO(AB197,AB197,0,0,I$22,$B197+25-I$23,1,0)</f>
        <v>#NAME?</v>
      </c>
      <c r="P197" s="96" t="e">
        <f aca="false">EURO(AC197,AC197,0,0,J$22,$B197+25-J$23,1,0)</f>
        <v>#NAME?</v>
      </c>
      <c r="Q197" s="96"/>
      <c r="R197" s="96" t="e">
        <f aca="false">EURO(AE197,AE197,0,0,F$22,$B197+25-F$23,1,0)</f>
        <v>#NAME?</v>
      </c>
      <c r="S197" s="96" t="e">
        <f aca="false">EURO(AF197,AF197,0,0,G$22,$B197+25-G$23,1,0)</f>
        <v>#NAME?</v>
      </c>
      <c r="T197" s="96" t="e">
        <f aca="false">EURO(AG197,AG197,0,0,H$22,$B197+25-H$23,1,0)</f>
        <v>#NAME?</v>
      </c>
      <c r="U197" s="96" t="e">
        <f aca="false">EURO(AH197,AH197,0,0,I$22,$B197+25-I$23,1,0)</f>
        <v>#NAME?</v>
      </c>
      <c r="V197" s="96" t="e">
        <f aca="false">EURO(AI197,AI197,0,0,J$22,$B197+25-J$23,1,0)</f>
        <v>#NAME?</v>
      </c>
      <c r="W197" s="96"/>
      <c r="X197" s="97"/>
      <c r="Y197" s="98" t="n">
        <f aca="false">(IF($B197&gt;=F$23,IF($B197&lt;DATE(YEAR(F$23),MONTH(F$23)+F$12,1),F$11/F$12,0),0))+(IF($B197&gt;=F$23,IF($B197&lt;DATE(YEAR(F$23),MONTH(F$23)+F$9,1),F$8/F$9,0),0))</f>
        <v>0</v>
      </c>
      <c r="Z197" s="98" t="n">
        <f aca="false">(IF($B197&gt;=G$23,IF($B197&lt;DATE(YEAR(G$23),MONTH(G$23)+G$12,1),G$11/G$12,0),0))+(IF($B197&gt;=G$23,IF($B197&lt;DATE(YEAR(G$23),MONTH(G$23)+G$9,1),G$8/G$9,0),0))</f>
        <v>0</v>
      </c>
      <c r="AA197" s="98" t="n">
        <f aca="false">(IF($B197&gt;=H$23,IF($B197&lt;DATE(YEAR(H$23),MONTH(H$23)+H$12,1),H$11/H$12,0),0))+(IF($B197&gt;=H$23,IF($B197&lt;DATE(YEAR(H$23),MONTH(H$23)+H$9,1),H$8/H$9,0),0))</f>
        <v>0</v>
      </c>
      <c r="AB197" s="98" t="n">
        <f aca="false">(IF($B197&gt;=I$23,IF($B197&lt;DATE(YEAR(I$23),MONTH(I$23)+I$12,1),I$11/I$12,0),0))+(IF($B197&gt;=I$23,IF($B197&lt;DATE(YEAR(I$23),MONTH(I$23)+I$9,1),I$8/I$9,0),0))</f>
        <v>0</v>
      </c>
      <c r="AC197" s="99" t="n">
        <f aca="false">(IF($B197&gt;=J$23,IF($B197&lt;DATE(YEAR(J$23),MONTH(J$23)+J$12,1),J$11/J$12,0),0))+(IF($B197&gt;=J$23,IF($B197&lt;DATE(YEAR(J$23),MONTH(J$23)+J$9,1),J$8/J$9,0),0))</f>
        <v>0</v>
      </c>
      <c r="AE197" s="98" t="n">
        <f aca="false">(IF($B197&gt;=F$23,IF($B197&lt;DATE(YEAR(F$23),MONTH(F$23)+F$15,1),(F$14/F$15),0),0))+(IF($B197&gt;=F$23,IF($B197&lt;DATE(YEAR(F$23),MONTH(F$23)+F$18,1),(F$17/F$18),0),0))</f>
        <v>0</v>
      </c>
      <c r="AF197" s="98" t="n">
        <f aca="false">(IF($B197&gt;=G$23,IF($B197&lt;DATE(YEAR(G$23),MONTH(G$23)+G$15,1),(G$14/G$15),0),0))+(IF($B197&gt;=G$23,IF($B197&lt;DATE(YEAR(G$23),MONTH(G$23)+G$18,1),(G$17/G$18),0),0))</f>
        <v>0</v>
      </c>
      <c r="AG197" s="98" t="n">
        <f aca="false">(IF($B197&gt;=H$23,IF($B197&lt;DATE(YEAR(H$23),MONTH(H$23)+H$15,1),(H$14/H$15),0),0))+(IF($B197&gt;=H$23,IF($B197&lt;DATE(YEAR(H$23),MONTH(H$23)+H$18,1),(H$17/H$18),0),0))</f>
        <v>0</v>
      </c>
      <c r="AH197" s="98" t="n">
        <f aca="false">(IF($B197&gt;=I$23,IF($B197&lt;DATE(YEAR(I$23),MONTH(I$23)+I$15,1),(I$14/I$15),0),0))+(IF($B197&gt;=I$23,IF($B197&lt;DATE(YEAR(I$23),MONTH(I$23)+I$18,1),(I$17/I$18),0),0))</f>
        <v>0</v>
      </c>
      <c r="AI197" s="99" t="n">
        <f aca="false">(IF($B197&gt;=J$23,IF($B197&lt;DATE(YEAR(J$23),MONTH(J$23)+J$15,1),(J$14/J$15),0),0))+(IF($B197&gt;=J$23,IF($B197&lt;DATE(YEAR(J$23),MONTH(J$23)+J$18,1),(J$17/J$18),0),0))</f>
        <v>0</v>
      </c>
    </row>
    <row r="198" customFormat="false" ht="12.75" hidden="true" customHeight="false" outlineLevel="1" collapsed="false">
      <c r="B198" s="92" t="n">
        <f aca="false">EDATE(B197,1)</f>
        <v>41913</v>
      </c>
      <c r="C198" s="93" t="n">
        <f aca="false">1/(1+$C$5/2)^(2*($B198-$C$4)/365)</f>
        <v>0.351482444268055</v>
      </c>
      <c r="D198" s="93" t="n">
        <f aca="false">1/(1+$C$6/2)^(2*($B198-$C$4)/365)</f>
        <v>0.190770516879013</v>
      </c>
      <c r="E198" s="94" t="n">
        <f aca="false">+C198-D198</f>
        <v>0.160711927389043</v>
      </c>
      <c r="F198" s="104" t="e">
        <f aca="false">SUM(L198:P198,R198:V198)</f>
        <v>#NAME?</v>
      </c>
      <c r="G198" s="105" t="e">
        <f aca="false">+E198*SUM(F186:F198)/12</f>
        <v>#NAME?</v>
      </c>
      <c r="L198" s="96" t="e">
        <f aca="false">EURO(Y198,Y198,0,0,F$22,$B198+25-F$23,1,0)</f>
        <v>#NAME?</v>
      </c>
      <c r="M198" s="96" t="e">
        <f aca="false">EURO(Z198,Z198,0,0,G$22,$B198+25-G$23,1,0)</f>
        <v>#NAME?</v>
      </c>
      <c r="N198" s="96" t="e">
        <f aca="false">EURO(AA198,AA198,0,0,H$22,$B198+25-H$23,1,0)</f>
        <v>#NAME?</v>
      </c>
      <c r="O198" s="96" t="e">
        <f aca="false">EURO(AB198,AB198,0,0,I$22,$B198+25-I$23,1,0)</f>
        <v>#NAME?</v>
      </c>
      <c r="P198" s="96" t="e">
        <f aca="false">EURO(AC198,AC198,0,0,J$22,$B198+25-J$23,1,0)</f>
        <v>#NAME?</v>
      </c>
      <c r="Q198" s="96"/>
      <c r="R198" s="96" t="e">
        <f aca="false">EURO(AE198,AE198,0,0,F$22,$B198+25-F$23,1,0)</f>
        <v>#NAME?</v>
      </c>
      <c r="S198" s="96" t="e">
        <f aca="false">EURO(AF198,AF198,0,0,G$22,$B198+25-G$23,1,0)</f>
        <v>#NAME?</v>
      </c>
      <c r="T198" s="96" t="e">
        <f aca="false">EURO(AG198,AG198,0,0,H$22,$B198+25-H$23,1,0)</f>
        <v>#NAME?</v>
      </c>
      <c r="U198" s="96" t="e">
        <f aca="false">EURO(AH198,AH198,0,0,I$22,$B198+25-I$23,1,0)</f>
        <v>#NAME?</v>
      </c>
      <c r="V198" s="96" t="e">
        <f aca="false">EURO(AI198,AI198,0,0,J$22,$B198+25-J$23,1,0)</f>
        <v>#NAME?</v>
      </c>
      <c r="W198" s="96"/>
      <c r="X198" s="97"/>
      <c r="Y198" s="98" t="n">
        <f aca="false">(IF($B198&gt;=F$23,IF($B198&lt;DATE(YEAR(F$23),MONTH(F$23)+F$12,1),F$11/F$12,0),0))+(IF($B198&gt;=F$23,IF($B198&lt;DATE(YEAR(F$23),MONTH(F$23)+F$9,1),F$8/F$9,0),0))</f>
        <v>0</v>
      </c>
      <c r="Z198" s="98" t="n">
        <f aca="false">(IF($B198&gt;=G$23,IF($B198&lt;DATE(YEAR(G$23),MONTH(G$23)+G$12,1),G$11/G$12,0),0))+(IF($B198&gt;=G$23,IF($B198&lt;DATE(YEAR(G$23),MONTH(G$23)+G$9,1),G$8/G$9,0),0))</f>
        <v>0</v>
      </c>
      <c r="AA198" s="98" t="n">
        <f aca="false">(IF($B198&gt;=H$23,IF($B198&lt;DATE(YEAR(H$23),MONTH(H$23)+H$12,1),H$11/H$12,0),0))+(IF($B198&gt;=H$23,IF($B198&lt;DATE(YEAR(H$23),MONTH(H$23)+H$9,1),H$8/H$9,0),0))</f>
        <v>0</v>
      </c>
      <c r="AB198" s="98" t="n">
        <f aca="false">(IF($B198&gt;=I$23,IF($B198&lt;DATE(YEAR(I$23),MONTH(I$23)+I$12,1),I$11/I$12,0),0))+(IF($B198&gt;=I$23,IF($B198&lt;DATE(YEAR(I$23),MONTH(I$23)+I$9,1),I$8/I$9,0),0))</f>
        <v>0</v>
      </c>
      <c r="AC198" s="99" t="n">
        <f aca="false">(IF($B198&gt;=J$23,IF($B198&lt;DATE(YEAR(J$23),MONTH(J$23)+J$12,1),J$11/J$12,0),0))+(IF($B198&gt;=J$23,IF($B198&lt;DATE(YEAR(J$23),MONTH(J$23)+J$9,1),J$8/J$9,0),0))</f>
        <v>0</v>
      </c>
      <c r="AE198" s="98" t="n">
        <f aca="false">(IF($B198&gt;=F$23,IF($B198&lt;DATE(YEAR(F$23),MONTH(F$23)+F$15,1),(F$14/F$15),0),0))+(IF($B198&gt;=F$23,IF($B198&lt;DATE(YEAR(F$23),MONTH(F$23)+F$18,1),(F$17/F$18),0),0))</f>
        <v>0</v>
      </c>
      <c r="AF198" s="98" t="n">
        <f aca="false">(IF($B198&gt;=G$23,IF($B198&lt;DATE(YEAR(G$23),MONTH(G$23)+G$15,1),(G$14/G$15),0),0))+(IF($B198&gt;=G$23,IF($B198&lt;DATE(YEAR(G$23),MONTH(G$23)+G$18,1),(G$17/G$18),0),0))</f>
        <v>0</v>
      </c>
      <c r="AG198" s="98" t="n">
        <f aca="false">(IF($B198&gt;=H$23,IF($B198&lt;DATE(YEAR(H$23),MONTH(H$23)+H$15,1),(H$14/H$15),0),0))+(IF($B198&gt;=H$23,IF($B198&lt;DATE(YEAR(H$23),MONTH(H$23)+H$18,1),(H$17/H$18),0),0))</f>
        <v>0</v>
      </c>
      <c r="AH198" s="98" t="n">
        <f aca="false">(IF($B198&gt;=I$23,IF($B198&lt;DATE(YEAR(I$23),MONTH(I$23)+I$15,1),(I$14/I$15),0),0))+(IF($B198&gt;=I$23,IF($B198&lt;DATE(YEAR(I$23),MONTH(I$23)+I$18,1),(I$17/I$18),0),0))</f>
        <v>0</v>
      </c>
      <c r="AI198" s="99" t="n">
        <f aca="false">(IF($B198&gt;=J$23,IF($B198&lt;DATE(YEAR(J$23),MONTH(J$23)+J$15,1),(J$14/J$15),0),0))+(IF($B198&gt;=J$23,IF($B198&lt;DATE(YEAR(J$23),MONTH(J$23)+J$18,1),(J$17/J$18),0),0))</f>
        <v>0</v>
      </c>
    </row>
    <row r="199" customFormat="false" ht="12.75" hidden="true" customHeight="false" outlineLevel="1" collapsed="false">
      <c r="B199" s="92" t="n">
        <f aca="false">EDATE(B198,1)</f>
        <v>41944</v>
      </c>
      <c r="C199" s="93" t="n">
        <f aca="false">1/(1+$C$5/2)^(2*($B199-$C$4)/365)</f>
        <v>0.349274212367097</v>
      </c>
      <c r="D199" s="93" t="n">
        <f aca="false">1/(1+$C$6/2)^(2*($B199-$C$4)/365)</f>
        <v>0.188874991847364</v>
      </c>
      <c r="E199" s="94" t="n">
        <f aca="false">+C199-D199</f>
        <v>0.160399220519733</v>
      </c>
      <c r="F199" s="104" t="e">
        <f aca="false">SUM(L199:P199,R199:V199)</f>
        <v>#NAME?</v>
      </c>
      <c r="G199" s="105" t="e">
        <f aca="false">+E199*SUM(F187:F199)/12</f>
        <v>#NAME?</v>
      </c>
      <c r="L199" s="96" t="e">
        <f aca="false">EURO(Y199,Y199,0,0,F$22,$B199+25-F$23,1,0)</f>
        <v>#NAME?</v>
      </c>
      <c r="M199" s="96" t="e">
        <f aca="false">EURO(Z199,Z199,0,0,G$22,$B199+25-G$23,1,0)</f>
        <v>#NAME?</v>
      </c>
      <c r="N199" s="96" t="e">
        <f aca="false">EURO(AA199,AA199,0,0,H$22,$B199+25-H$23,1,0)</f>
        <v>#NAME?</v>
      </c>
      <c r="O199" s="96" t="e">
        <f aca="false">EURO(AB199,AB199,0,0,I$22,$B199+25-I$23,1,0)</f>
        <v>#NAME?</v>
      </c>
      <c r="P199" s="96" t="e">
        <f aca="false">EURO(AC199,AC199,0,0,J$22,$B199+25-J$23,1,0)</f>
        <v>#NAME?</v>
      </c>
      <c r="Q199" s="96"/>
      <c r="R199" s="96" t="e">
        <f aca="false">EURO(AE199,AE199,0,0,F$22,$B199+25-F$23,1,0)</f>
        <v>#NAME?</v>
      </c>
      <c r="S199" s="96" t="e">
        <f aca="false">EURO(AF199,AF199,0,0,G$22,$B199+25-G$23,1,0)</f>
        <v>#NAME?</v>
      </c>
      <c r="T199" s="96" t="e">
        <f aca="false">EURO(AG199,AG199,0,0,H$22,$B199+25-H$23,1,0)</f>
        <v>#NAME?</v>
      </c>
      <c r="U199" s="96" t="e">
        <f aca="false">EURO(AH199,AH199,0,0,I$22,$B199+25-I$23,1,0)</f>
        <v>#NAME?</v>
      </c>
      <c r="V199" s="96" t="e">
        <f aca="false">EURO(AI199,AI199,0,0,J$22,$B199+25-J$23,1,0)</f>
        <v>#NAME?</v>
      </c>
      <c r="W199" s="96"/>
      <c r="X199" s="97"/>
      <c r="Y199" s="98" t="n">
        <f aca="false">(IF($B199&gt;=F$23,IF($B199&lt;DATE(YEAR(F$23),MONTH(F$23)+F$12,1),F$11/F$12,0),0))+(IF($B199&gt;=F$23,IF($B199&lt;DATE(YEAR(F$23),MONTH(F$23)+F$9,1),F$8/F$9,0),0))</f>
        <v>0</v>
      </c>
      <c r="Z199" s="98" t="n">
        <f aca="false">(IF($B199&gt;=G$23,IF($B199&lt;DATE(YEAR(G$23),MONTH(G$23)+G$12,1),G$11/G$12,0),0))+(IF($B199&gt;=G$23,IF($B199&lt;DATE(YEAR(G$23),MONTH(G$23)+G$9,1),G$8/G$9,0),0))</f>
        <v>0</v>
      </c>
      <c r="AA199" s="98" t="n">
        <f aca="false">(IF($B199&gt;=H$23,IF($B199&lt;DATE(YEAR(H$23),MONTH(H$23)+H$12,1),H$11/H$12,0),0))+(IF($B199&gt;=H$23,IF($B199&lt;DATE(YEAR(H$23),MONTH(H$23)+H$9,1),H$8/H$9,0),0))</f>
        <v>0</v>
      </c>
      <c r="AB199" s="98" t="n">
        <f aca="false">(IF($B199&gt;=I$23,IF($B199&lt;DATE(YEAR(I$23),MONTH(I$23)+I$12,1),I$11/I$12,0),0))+(IF($B199&gt;=I$23,IF($B199&lt;DATE(YEAR(I$23),MONTH(I$23)+I$9,1),I$8/I$9,0),0))</f>
        <v>0</v>
      </c>
      <c r="AC199" s="99" t="n">
        <f aca="false">(IF($B199&gt;=J$23,IF($B199&lt;DATE(YEAR(J$23),MONTH(J$23)+J$12,1),J$11/J$12,0),0))+(IF($B199&gt;=J$23,IF($B199&lt;DATE(YEAR(J$23),MONTH(J$23)+J$9,1),J$8/J$9,0),0))</f>
        <v>0</v>
      </c>
      <c r="AE199" s="98" t="n">
        <f aca="false">(IF($B199&gt;=F$23,IF($B199&lt;DATE(YEAR(F$23),MONTH(F$23)+F$15,1),(F$14/F$15),0),0))+(IF($B199&gt;=F$23,IF($B199&lt;DATE(YEAR(F$23),MONTH(F$23)+F$18,1),(F$17/F$18),0),0))</f>
        <v>0</v>
      </c>
      <c r="AF199" s="98" t="n">
        <f aca="false">(IF($B199&gt;=G$23,IF($B199&lt;DATE(YEAR(G$23),MONTH(G$23)+G$15,1),(G$14/G$15),0),0))+(IF($B199&gt;=G$23,IF($B199&lt;DATE(YEAR(G$23),MONTH(G$23)+G$18,1),(G$17/G$18),0),0))</f>
        <v>0</v>
      </c>
      <c r="AG199" s="98" t="n">
        <f aca="false">(IF($B199&gt;=H$23,IF($B199&lt;DATE(YEAR(H$23),MONTH(H$23)+H$15,1),(H$14/H$15),0),0))+(IF($B199&gt;=H$23,IF($B199&lt;DATE(YEAR(H$23),MONTH(H$23)+H$18,1),(H$17/H$18),0),0))</f>
        <v>0</v>
      </c>
      <c r="AH199" s="98" t="n">
        <f aca="false">(IF($B199&gt;=I$23,IF($B199&lt;DATE(YEAR(I$23),MONTH(I$23)+I$15,1),(I$14/I$15),0),0))+(IF($B199&gt;=I$23,IF($B199&lt;DATE(YEAR(I$23),MONTH(I$23)+I$18,1),(I$17/I$18),0),0))</f>
        <v>0</v>
      </c>
      <c r="AI199" s="99" t="n">
        <f aca="false">(IF($B199&gt;=J$23,IF($B199&lt;DATE(YEAR(J$23),MONTH(J$23)+J$15,1),(J$14/J$15),0),0))+(IF($B199&gt;=J$23,IF($B199&lt;DATE(YEAR(J$23),MONTH(J$23)+J$18,1),(J$17/J$18),0),0))</f>
        <v>0</v>
      </c>
    </row>
    <row r="200" customFormat="false" ht="12.75" hidden="true" customHeight="false" outlineLevel="1" collapsed="false">
      <c r="B200" s="92" t="n">
        <f aca="false">EDATE(B199,1)</f>
        <v>41974</v>
      </c>
      <c r="C200" s="93" t="n">
        <f aca="false">1/(1+$C$5/2)^(2*($B200-$C$4)/365)</f>
        <v>0.347150424057305</v>
      </c>
      <c r="D200" s="93" t="n">
        <f aca="false">1/(1+$C$6/2)^(2*($B200-$C$4)/365)</f>
        <v>0.187058547397697</v>
      </c>
      <c r="E200" s="94" t="n">
        <f aca="false">+C200-D200</f>
        <v>0.160091876659608</v>
      </c>
      <c r="F200" s="104" t="e">
        <f aca="false">SUM(L200:P200,R200:V200)</f>
        <v>#NAME?</v>
      </c>
      <c r="G200" s="105" t="e">
        <f aca="false">+E200*SUM(F188:F200)/12</f>
        <v>#NAME?</v>
      </c>
      <c r="L200" s="96" t="e">
        <f aca="false">EURO(Y200,Y200,0,0,F$22,$B200+25-F$23,1,0)</f>
        <v>#NAME?</v>
      </c>
      <c r="M200" s="96" t="e">
        <f aca="false">EURO(Z200,Z200,0,0,G$22,$B200+25-G$23,1,0)</f>
        <v>#NAME?</v>
      </c>
      <c r="N200" s="96" t="e">
        <f aca="false">EURO(AA200,AA200,0,0,H$22,$B200+25-H$23,1,0)</f>
        <v>#NAME?</v>
      </c>
      <c r="O200" s="96" t="e">
        <f aca="false">EURO(AB200,AB200,0,0,I$22,$B200+25-I$23,1,0)</f>
        <v>#NAME?</v>
      </c>
      <c r="P200" s="96" t="e">
        <f aca="false">EURO(AC200,AC200,0,0,J$22,$B200+25-J$23,1,0)</f>
        <v>#NAME?</v>
      </c>
      <c r="Q200" s="96"/>
      <c r="R200" s="96" t="e">
        <f aca="false">EURO(AE200,AE200,0,0,F$22,$B200+25-F$23,1,0)</f>
        <v>#NAME?</v>
      </c>
      <c r="S200" s="96" t="e">
        <f aca="false">EURO(AF200,AF200,0,0,G$22,$B200+25-G$23,1,0)</f>
        <v>#NAME?</v>
      </c>
      <c r="T200" s="96" t="e">
        <f aca="false">EURO(AG200,AG200,0,0,H$22,$B200+25-H$23,1,0)</f>
        <v>#NAME?</v>
      </c>
      <c r="U200" s="96" t="e">
        <f aca="false">EURO(AH200,AH200,0,0,I$22,$B200+25-I$23,1,0)</f>
        <v>#NAME?</v>
      </c>
      <c r="V200" s="96" t="e">
        <f aca="false">EURO(AI200,AI200,0,0,J$22,$B200+25-J$23,1,0)</f>
        <v>#NAME?</v>
      </c>
      <c r="W200" s="96"/>
      <c r="X200" s="97"/>
      <c r="Y200" s="98" t="n">
        <f aca="false">(IF($B200&gt;=F$23,IF($B200&lt;DATE(YEAR(F$23),MONTH(F$23)+F$12,1),F$11/F$12,0),0))+(IF($B200&gt;=F$23,IF($B200&lt;DATE(YEAR(F$23),MONTH(F$23)+F$9,1),F$8/F$9,0),0))</f>
        <v>0</v>
      </c>
      <c r="Z200" s="98" t="n">
        <f aca="false">(IF($B200&gt;=G$23,IF($B200&lt;DATE(YEAR(G$23),MONTH(G$23)+G$12,1),G$11/G$12,0),0))+(IF($B200&gt;=G$23,IF($B200&lt;DATE(YEAR(G$23),MONTH(G$23)+G$9,1),G$8/G$9,0),0))</f>
        <v>0</v>
      </c>
      <c r="AA200" s="98" t="n">
        <f aca="false">(IF($B200&gt;=H$23,IF($B200&lt;DATE(YEAR(H$23),MONTH(H$23)+H$12,1),H$11/H$12,0),0))+(IF($B200&gt;=H$23,IF($B200&lt;DATE(YEAR(H$23),MONTH(H$23)+H$9,1),H$8/H$9,0),0))</f>
        <v>0</v>
      </c>
      <c r="AB200" s="98" t="n">
        <f aca="false">(IF($B200&gt;=I$23,IF($B200&lt;DATE(YEAR(I$23),MONTH(I$23)+I$12,1),I$11/I$12,0),0))+(IF($B200&gt;=I$23,IF($B200&lt;DATE(YEAR(I$23),MONTH(I$23)+I$9,1),I$8/I$9,0),0))</f>
        <v>0</v>
      </c>
      <c r="AC200" s="99" t="n">
        <f aca="false">(IF($B200&gt;=J$23,IF($B200&lt;DATE(YEAR(J$23),MONTH(J$23)+J$12,1),J$11/J$12,0),0))+(IF($B200&gt;=J$23,IF($B200&lt;DATE(YEAR(J$23),MONTH(J$23)+J$9,1),J$8/J$9,0),0))</f>
        <v>0</v>
      </c>
      <c r="AE200" s="98" t="n">
        <f aca="false">(IF($B200&gt;=F$23,IF($B200&lt;DATE(YEAR(F$23),MONTH(F$23)+F$15,1),(F$14/F$15),0),0))+(IF($B200&gt;=F$23,IF($B200&lt;DATE(YEAR(F$23),MONTH(F$23)+F$18,1),(F$17/F$18),0),0))</f>
        <v>0</v>
      </c>
      <c r="AF200" s="98" t="n">
        <f aca="false">(IF($B200&gt;=G$23,IF($B200&lt;DATE(YEAR(G$23),MONTH(G$23)+G$15,1),(G$14/G$15),0),0))+(IF($B200&gt;=G$23,IF($B200&lt;DATE(YEAR(G$23),MONTH(G$23)+G$18,1),(G$17/G$18),0),0))</f>
        <v>0</v>
      </c>
      <c r="AG200" s="98" t="n">
        <f aca="false">(IF($B200&gt;=H$23,IF($B200&lt;DATE(YEAR(H$23),MONTH(H$23)+H$15,1),(H$14/H$15),0),0))+(IF($B200&gt;=H$23,IF($B200&lt;DATE(YEAR(H$23),MONTH(H$23)+H$18,1),(H$17/H$18),0),0))</f>
        <v>0</v>
      </c>
      <c r="AH200" s="98" t="n">
        <f aca="false">(IF($B200&gt;=I$23,IF($B200&lt;DATE(YEAR(I$23),MONTH(I$23)+I$15,1),(I$14/I$15),0),0))+(IF($B200&gt;=I$23,IF($B200&lt;DATE(YEAR(I$23),MONTH(I$23)+I$18,1),(I$17/I$18),0),0))</f>
        <v>0</v>
      </c>
      <c r="AI200" s="99" t="n">
        <f aca="false">(IF($B200&gt;=J$23,IF($B200&lt;DATE(YEAR(J$23),MONTH(J$23)+J$15,1),(J$14/J$15),0),0))+(IF($B200&gt;=J$23,IF($B200&lt;DATE(YEAR(J$23),MONTH(J$23)+J$18,1),(J$17/J$18),0),0))</f>
        <v>0</v>
      </c>
    </row>
    <row r="201" customFormat="false" ht="12.75" hidden="true" customHeight="false" outlineLevel="1" collapsed="false">
      <c r="B201" s="92" t="n">
        <f aca="false">EDATE(B200,1)</f>
        <v>42005</v>
      </c>
      <c r="C201" s="93" t="n">
        <f aca="false">1/(1+$C$5/2)^(2*($B201-$C$4)/365)</f>
        <v>0.344969408608779</v>
      </c>
      <c r="D201" s="93" t="n">
        <f aca="false">1/(1+$C$6/2)^(2*($B201-$C$4)/365)</f>
        <v>0.185199905062514</v>
      </c>
      <c r="E201" s="94" t="n">
        <f aca="false">+C201-D201</f>
        <v>0.159769503546265</v>
      </c>
      <c r="F201" s="104" t="e">
        <f aca="false">SUM(L201:P201,R201:V201)</f>
        <v>#NAME?</v>
      </c>
      <c r="G201" s="105" t="e">
        <f aca="false">+E201*SUM(F190:F201)/12</f>
        <v>#NAME?</v>
      </c>
      <c r="L201" s="96" t="e">
        <f aca="false">EURO(Y201,Y201,0,0,F$22,$B201+25-F$23,1,0)</f>
        <v>#NAME?</v>
      </c>
      <c r="M201" s="96" t="e">
        <f aca="false">EURO(Z201,Z201,0,0,G$22,$B201+25-G$23,1,0)</f>
        <v>#NAME?</v>
      </c>
      <c r="N201" s="96" t="e">
        <f aca="false">EURO(AA201,AA201,0,0,H$22,$B201+25-H$23,1,0)</f>
        <v>#NAME?</v>
      </c>
      <c r="O201" s="96" t="e">
        <f aca="false">EURO(AB201,AB201,0,0,I$22,$B201+25-I$23,1,0)</f>
        <v>#NAME?</v>
      </c>
      <c r="P201" s="96" t="e">
        <f aca="false">EURO(AC201,AC201,0,0,J$22,$B201+25-J$23,1,0)</f>
        <v>#NAME?</v>
      </c>
      <c r="Q201" s="96"/>
      <c r="R201" s="96" t="e">
        <f aca="false">EURO(AE201,AE201,0,0,F$22,$B201+25-F$23,1,0)</f>
        <v>#NAME?</v>
      </c>
      <c r="S201" s="96" t="e">
        <f aca="false">EURO(AF201,AF201,0,0,G$22,$B201+25-G$23,1,0)</f>
        <v>#NAME?</v>
      </c>
      <c r="T201" s="96" t="e">
        <f aca="false">EURO(AG201,AG201,0,0,H$22,$B201+25-H$23,1,0)</f>
        <v>#NAME?</v>
      </c>
      <c r="U201" s="96" t="e">
        <f aca="false">EURO(AH201,AH201,0,0,I$22,$B201+25-I$23,1,0)</f>
        <v>#NAME?</v>
      </c>
      <c r="V201" s="96" t="e">
        <f aca="false">EURO(AI201,AI201,0,0,J$22,$B201+25-J$23,1,0)</f>
        <v>#NAME?</v>
      </c>
      <c r="W201" s="96"/>
      <c r="X201" s="97"/>
      <c r="Y201" s="98" t="n">
        <f aca="false">(IF($B201&gt;=F$23,IF($B201&lt;DATE(YEAR(F$23),MONTH(F$23)+F$12,1),F$11/F$12,0),0))+(IF($B201&gt;=F$23,IF($B201&lt;DATE(YEAR(F$23),MONTH(F$23)+F$9,1),F$8/F$9,0),0))</f>
        <v>0</v>
      </c>
      <c r="Z201" s="98" t="n">
        <f aca="false">(IF($B201&gt;=G$23,IF($B201&lt;DATE(YEAR(G$23),MONTH(G$23)+G$12,1),G$11/G$12,0),0))+(IF($B201&gt;=G$23,IF($B201&lt;DATE(YEAR(G$23),MONTH(G$23)+G$9,1),G$8/G$9,0),0))</f>
        <v>0</v>
      </c>
      <c r="AA201" s="98" t="n">
        <f aca="false">(IF($B201&gt;=H$23,IF($B201&lt;DATE(YEAR(H$23),MONTH(H$23)+H$12,1),H$11/H$12,0),0))+(IF($B201&gt;=H$23,IF($B201&lt;DATE(YEAR(H$23),MONTH(H$23)+H$9,1),H$8/H$9,0),0))</f>
        <v>0</v>
      </c>
      <c r="AB201" s="98" t="n">
        <f aca="false">(IF($B201&gt;=I$23,IF($B201&lt;DATE(YEAR(I$23),MONTH(I$23)+I$12,1),I$11/I$12,0),0))+(IF($B201&gt;=I$23,IF($B201&lt;DATE(YEAR(I$23),MONTH(I$23)+I$9,1),I$8/I$9,0),0))</f>
        <v>0</v>
      </c>
      <c r="AC201" s="99" t="n">
        <f aca="false">(IF($B201&gt;=J$23,IF($B201&lt;DATE(YEAR(J$23),MONTH(J$23)+J$12,1),J$11/J$12,0),0))+(IF($B201&gt;=J$23,IF($B201&lt;DATE(YEAR(J$23),MONTH(J$23)+J$9,1),J$8/J$9,0),0))</f>
        <v>0</v>
      </c>
      <c r="AE201" s="98" t="n">
        <f aca="false">(IF($B201&gt;=F$23,IF($B201&lt;DATE(YEAR(F$23),MONTH(F$23)+F$15,1),(F$14/F$15),0),0))+(IF($B201&gt;=F$23,IF($B201&lt;DATE(YEAR(F$23),MONTH(F$23)+F$18,1),(F$17/F$18),0),0))</f>
        <v>0</v>
      </c>
      <c r="AF201" s="98" t="n">
        <f aca="false">(IF($B201&gt;=G$23,IF($B201&lt;DATE(YEAR(G$23),MONTH(G$23)+G$15,1),(G$14/G$15),0),0))+(IF($B201&gt;=G$23,IF($B201&lt;DATE(YEAR(G$23),MONTH(G$23)+G$18,1),(G$17/G$18),0),0))</f>
        <v>0</v>
      </c>
      <c r="AG201" s="98" t="n">
        <f aca="false">(IF($B201&gt;=H$23,IF($B201&lt;DATE(YEAR(H$23),MONTH(H$23)+H$15,1),(H$14/H$15),0),0))+(IF($B201&gt;=H$23,IF($B201&lt;DATE(YEAR(H$23),MONTH(H$23)+H$18,1),(H$17/H$18),0),0))</f>
        <v>0</v>
      </c>
      <c r="AH201" s="98" t="n">
        <f aca="false">(IF($B201&gt;=I$23,IF($B201&lt;DATE(YEAR(I$23),MONTH(I$23)+I$15,1),(I$14/I$15),0),0))+(IF($B201&gt;=I$23,IF($B201&lt;DATE(YEAR(I$23),MONTH(I$23)+I$18,1),(I$17/I$18),0),0))</f>
        <v>0</v>
      </c>
      <c r="AI201" s="99" t="n">
        <f aca="false">(IF($B201&gt;=J$23,IF($B201&lt;DATE(YEAR(J$23),MONTH(J$23)+J$15,1),(J$14/J$15),0),0))+(IF($B201&gt;=J$23,IF($B201&lt;DATE(YEAR(J$23),MONTH(J$23)+J$18,1),(J$17/J$18),0),0))</f>
        <v>0</v>
      </c>
    </row>
    <row r="202" customFormat="false" ht="12.75" hidden="true" customHeight="false" outlineLevel="1" collapsed="false">
      <c r="B202" s="92" t="n">
        <f aca="false">EDATE(B201,1)</f>
        <v>42036</v>
      </c>
      <c r="C202" s="93" t="n">
        <f aca="false">1/(1+$C$5/2)^(2*($B202-$C$4)/365)</f>
        <v>0.342802095659391</v>
      </c>
      <c r="D202" s="93" t="n">
        <f aca="false">1/(1+$C$6/2)^(2*($B202-$C$4)/365)</f>
        <v>0.183359730481829</v>
      </c>
      <c r="E202" s="94" t="n">
        <f aca="false">+C202-D202</f>
        <v>0.159442365177562</v>
      </c>
      <c r="F202" s="104" t="e">
        <f aca="false">SUM(L202:P202,R202:V202)</f>
        <v>#NAME?</v>
      </c>
      <c r="G202" s="105" t="e">
        <f aca="false">+E202*SUM(F191:F202)/12</f>
        <v>#NAME?</v>
      </c>
      <c r="L202" s="96" t="e">
        <f aca="false">EURO(Y202,Y202,0,0,F$22,$B202+25-F$23,1,0)</f>
        <v>#NAME?</v>
      </c>
      <c r="M202" s="96" t="e">
        <f aca="false">EURO(Z202,Z202,0,0,G$22,$B202+25-G$23,1,0)</f>
        <v>#NAME?</v>
      </c>
      <c r="N202" s="96" t="e">
        <f aca="false">EURO(AA202,AA202,0,0,H$22,$B202+25-H$23,1,0)</f>
        <v>#NAME?</v>
      </c>
      <c r="O202" s="96" t="e">
        <f aca="false">EURO(AB202,AB202,0,0,I$22,$B202+25-I$23,1,0)</f>
        <v>#NAME?</v>
      </c>
      <c r="P202" s="96" t="e">
        <f aca="false">EURO(AC202,AC202,0,0,J$22,$B202+25-J$23,1,0)</f>
        <v>#NAME?</v>
      </c>
      <c r="Q202" s="96"/>
      <c r="R202" s="96" t="e">
        <f aca="false">EURO(AE202,AE202,0,0,F$22,$B202+25-F$23,1,0)</f>
        <v>#NAME?</v>
      </c>
      <c r="S202" s="96" t="e">
        <f aca="false">EURO(AF202,AF202,0,0,G$22,$B202+25-G$23,1,0)</f>
        <v>#NAME?</v>
      </c>
      <c r="T202" s="96" t="e">
        <f aca="false">EURO(AG202,AG202,0,0,H$22,$B202+25-H$23,1,0)</f>
        <v>#NAME?</v>
      </c>
      <c r="U202" s="96" t="e">
        <f aca="false">EURO(AH202,AH202,0,0,I$22,$B202+25-I$23,1,0)</f>
        <v>#NAME?</v>
      </c>
      <c r="V202" s="96" t="e">
        <f aca="false">EURO(AI202,AI202,0,0,J$22,$B202+25-J$23,1,0)</f>
        <v>#NAME?</v>
      </c>
      <c r="W202" s="96"/>
      <c r="X202" s="97"/>
      <c r="Y202" s="98" t="n">
        <f aca="false">(IF($B202&gt;=F$23,IF($B202&lt;DATE(YEAR(F$23),MONTH(F$23)+F$12,1),F$11/F$12,0),0))+(IF($B202&gt;=F$23,IF($B202&lt;DATE(YEAR(F$23),MONTH(F$23)+F$9,1),F$8/F$9,0),0))</f>
        <v>0</v>
      </c>
      <c r="Z202" s="98" t="n">
        <f aca="false">(IF($B202&gt;=G$23,IF($B202&lt;DATE(YEAR(G$23),MONTH(G$23)+G$12,1),G$11/G$12,0),0))+(IF($B202&gt;=G$23,IF($B202&lt;DATE(YEAR(G$23),MONTH(G$23)+G$9,1),G$8/G$9,0),0))</f>
        <v>0</v>
      </c>
      <c r="AA202" s="98" t="n">
        <f aca="false">(IF($B202&gt;=H$23,IF($B202&lt;DATE(YEAR(H$23),MONTH(H$23)+H$12,1),H$11/H$12,0),0))+(IF($B202&gt;=H$23,IF($B202&lt;DATE(YEAR(H$23),MONTH(H$23)+H$9,1),H$8/H$9,0),0))</f>
        <v>0</v>
      </c>
      <c r="AB202" s="98" t="n">
        <f aca="false">(IF($B202&gt;=I$23,IF($B202&lt;DATE(YEAR(I$23),MONTH(I$23)+I$12,1),I$11/I$12,0),0))+(IF($B202&gt;=I$23,IF($B202&lt;DATE(YEAR(I$23),MONTH(I$23)+I$9,1),I$8/I$9,0),0))</f>
        <v>0</v>
      </c>
      <c r="AC202" s="99" t="n">
        <f aca="false">(IF($B202&gt;=J$23,IF($B202&lt;DATE(YEAR(J$23),MONTH(J$23)+J$12,1),J$11/J$12,0),0))+(IF($B202&gt;=J$23,IF($B202&lt;DATE(YEAR(J$23),MONTH(J$23)+J$9,1),J$8/J$9,0),0))</f>
        <v>0</v>
      </c>
      <c r="AE202" s="98" t="n">
        <f aca="false">(IF($B202&gt;=F$23,IF($B202&lt;DATE(YEAR(F$23),MONTH(F$23)+F$15,1),(F$14/F$15),0),0))+(IF($B202&gt;=F$23,IF($B202&lt;DATE(YEAR(F$23),MONTH(F$23)+F$18,1),(F$17/F$18),0),0))</f>
        <v>0</v>
      </c>
      <c r="AF202" s="98" t="n">
        <f aca="false">(IF($B202&gt;=G$23,IF($B202&lt;DATE(YEAR(G$23),MONTH(G$23)+G$15,1),(G$14/G$15),0),0))+(IF($B202&gt;=G$23,IF($B202&lt;DATE(YEAR(G$23),MONTH(G$23)+G$18,1),(G$17/G$18),0),0))</f>
        <v>0</v>
      </c>
      <c r="AG202" s="98" t="n">
        <f aca="false">(IF($B202&gt;=H$23,IF($B202&lt;DATE(YEAR(H$23),MONTH(H$23)+H$15,1),(H$14/H$15),0),0))+(IF($B202&gt;=H$23,IF($B202&lt;DATE(YEAR(H$23),MONTH(H$23)+H$18,1),(H$17/H$18),0),0))</f>
        <v>0</v>
      </c>
      <c r="AH202" s="98" t="n">
        <f aca="false">(IF($B202&gt;=I$23,IF($B202&lt;DATE(YEAR(I$23),MONTH(I$23)+I$15,1),(I$14/I$15),0),0))+(IF($B202&gt;=I$23,IF($B202&lt;DATE(YEAR(I$23),MONTH(I$23)+I$18,1),(I$17/I$18),0),0))</f>
        <v>0</v>
      </c>
      <c r="AI202" s="99" t="n">
        <f aca="false">(IF($B202&gt;=J$23,IF($B202&lt;DATE(YEAR(J$23),MONTH(J$23)+J$15,1),(J$14/J$15),0),0))+(IF($B202&gt;=J$23,IF($B202&lt;DATE(YEAR(J$23),MONTH(J$23)+J$18,1),(J$17/J$18),0),0))</f>
        <v>0</v>
      </c>
    </row>
    <row r="203" customFormat="false" ht="12.75" hidden="true" customHeight="false" outlineLevel="1" collapsed="false">
      <c r="B203" s="92" t="n">
        <f aca="false">EDATE(B202,1)</f>
        <v>42064</v>
      </c>
      <c r="C203" s="93" t="n">
        <f aca="false">1/(1+$C$5/2)^(2*($B203-$C$4)/365)</f>
        <v>0.340856228645</v>
      </c>
      <c r="D203" s="93" t="n">
        <f aca="false">1/(1+$C$6/2)^(2*($B203-$C$4)/365)</f>
        <v>0.181713358071301</v>
      </c>
      <c r="E203" s="94" t="n">
        <f aca="false">+C203-D203</f>
        <v>0.159142870573699</v>
      </c>
      <c r="F203" s="104" t="e">
        <f aca="false">SUM(L203:P203,R203:V203)</f>
        <v>#NAME?</v>
      </c>
      <c r="G203" s="105" t="e">
        <f aca="false">+E203*SUM(F192:F203)/12</f>
        <v>#NAME?</v>
      </c>
      <c r="L203" s="96" t="e">
        <f aca="false">EURO(Y203,Y203,0,0,F$22,$B203+25-F$23,1,0)</f>
        <v>#NAME?</v>
      </c>
      <c r="M203" s="96" t="e">
        <f aca="false">EURO(Z203,Z203,0,0,G$22,$B203+25-G$23,1,0)</f>
        <v>#NAME?</v>
      </c>
      <c r="N203" s="96" t="e">
        <f aca="false">EURO(AA203,AA203,0,0,H$22,$B203+25-H$23,1,0)</f>
        <v>#NAME?</v>
      </c>
      <c r="O203" s="96" t="e">
        <f aca="false">EURO(AB203,AB203,0,0,I$22,$B203+25-I$23,1,0)</f>
        <v>#NAME?</v>
      </c>
      <c r="P203" s="96" t="e">
        <f aca="false">EURO(AC203,AC203,0,0,J$22,$B203+25-J$23,1,0)</f>
        <v>#NAME?</v>
      </c>
      <c r="Q203" s="96"/>
      <c r="R203" s="96" t="e">
        <f aca="false">EURO(AE203,AE203,0,0,F$22,$B203+25-F$23,1,0)</f>
        <v>#NAME?</v>
      </c>
      <c r="S203" s="96" t="e">
        <f aca="false">EURO(AF203,AF203,0,0,G$22,$B203+25-G$23,1,0)</f>
        <v>#NAME?</v>
      </c>
      <c r="T203" s="96" t="e">
        <f aca="false">EURO(AG203,AG203,0,0,H$22,$B203+25-H$23,1,0)</f>
        <v>#NAME?</v>
      </c>
      <c r="U203" s="96" t="e">
        <f aca="false">EURO(AH203,AH203,0,0,I$22,$B203+25-I$23,1,0)</f>
        <v>#NAME?</v>
      </c>
      <c r="V203" s="96" t="e">
        <f aca="false">EURO(AI203,AI203,0,0,J$22,$B203+25-J$23,1,0)</f>
        <v>#NAME?</v>
      </c>
      <c r="W203" s="96"/>
      <c r="X203" s="97"/>
      <c r="Y203" s="98" t="n">
        <f aca="false">(IF($B203&gt;=F$23,IF($B203&lt;DATE(YEAR(F$23),MONTH(F$23)+F$12,1),F$11/F$12,0),0))+(IF($B203&gt;=F$23,IF($B203&lt;DATE(YEAR(F$23),MONTH(F$23)+F$9,1),F$8/F$9,0),0))</f>
        <v>0</v>
      </c>
      <c r="Z203" s="98" t="n">
        <f aca="false">(IF($B203&gt;=G$23,IF($B203&lt;DATE(YEAR(G$23),MONTH(G$23)+G$12,1),G$11/G$12,0),0))+(IF($B203&gt;=G$23,IF($B203&lt;DATE(YEAR(G$23),MONTH(G$23)+G$9,1),G$8/G$9,0),0))</f>
        <v>0</v>
      </c>
      <c r="AA203" s="98" t="n">
        <f aca="false">(IF($B203&gt;=H$23,IF($B203&lt;DATE(YEAR(H$23),MONTH(H$23)+H$12,1),H$11/H$12,0),0))+(IF($B203&gt;=H$23,IF($B203&lt;DATE(YEAR(H$23),MONTH(H$23)+H$9,1),H$8/H$9,0),0))</f>
        <v>0</v>
      </c>
      <c r="AB203" s="98" t="n">
        <f aca="false">(IF($B203&gt;=I$23,IF($B203&lt;DATE(YEAR(I$23),MONTH(I$23)+I$12,1),I$11/I$12,0),0))+(IF($B203&gt;=I$23,IF($B203&lt;DATE(YEAR(I$23),MONTH(I$23)+I$9,1),I$8/I$9,0),0))</f>
        <v>0</v>
      </c>
      <c r="AC203" s="99" t="n">
        <f aca="false">(IF($B203&gt;=J$23,IF($B203&lt;DATE(YEAR(J$23),MONTH(J$23)+J$12,1),J$11/J$12,0),0))+(IF($B203&gt;=J$23,IF($B203&lt;DATE(YEAR(J$23),MONTH(J$23)+J$9,1),J$8/J$9,0),0))</f>
        <v>0</v>
      </c>
      <c r="AE203" s="98" t="n">
        <f aca="false">(IF($B203&gt;=F$23,IF($B203&lt;DATE(YEAR(F$23),MONTH(F$23)+F$15,1),(F$14/F$15),0),0))+(IF($B203&gt;=F$23,IF($B203&lt;DATE(YEAR(F$23),MONTH(F$23)+F$18,1),(F$17/F$18),0),0))</f>
        <v>0</v>
      </c>
      <c r="AF203" s="98" t="n">
        <f aca="false">(IF($B203&gt;=G$23,IF($B203&lt;DATE(YEAR(G$23),MONTH(G$23)+G$15,1),(G$14/G$15),0),0))+(IF($B203&gt;=G$23,IF($B203&lt;DATE(YEAR(G$23),MONTH(G$23)+G$18,1),(G$17/G$18),0),0))</f>
        <v>0</v>
      </c>
      <c r="AG203" s="98" t="n">
        <f aca="false">(IF($B203&gt;=H$23,IF($B203&lt;DATE(YEAR(H$23),MONTH(H$23)+H$15,1),(H$14/H$15),0),0))+(IF($B203&gt;=H$23,IF($B203&lt;DATE(YEAR(H$23),MONTH(H$23)+H$18,1),(H$17/H$18),0),0))</f>
        <v>0</v>
      </c>
      <c r="AH203" s="98" t="n">
        <f aca="false">(IF($B203&gt;=I$23,IF($B203&lt;DATE(YEAR(I$23),MONTH(I$23)+I$15,1),(I$14/I$15),0),0))+(IF($B203&gt;=I$23,IF($B203&lt;DATE(YEAR(I$23),MONTH(I$23)+I$18,1),(I$17/I$18),0),0))</f>
        <v>0</v>
      </c>
      <c r="AI203" s="99" t="n">
        <f aca="false">(IF($B203&gt;=J$23,IF($B203&lt;DATE(YEAR(J$23),MONTH(J$23)+J$15,1),(J$14/J$15),0),0))+(IF($B203&gt;=J$23,IF($B203&lt;DATE(YEAR(J$23),MONTH(J$23)+J$18,1),(J$17/J$18),0),0))</f>
        <v>0</v>
      </c>
    </row>
    <row r="204" customFormat="false" ht="12.75" hidden="true" customHeight="false" outlineLevel="1" collapsed="false">
      <c r="B204" s="92" t="n">
        <f aca="false">EDATE(B203,1)</f>
        <v>42095</v>
      </c>
      <c r="C204" s="93" t="n">
        <f aca="false">1/(1+$C$5/2)^(2*($B204-$C$4)/365)</f>
        <v>0.338714757257143</v>
      </c>
      <c r="D204" s="93" t="n">
        <f aca="false">1/(1+$C$6/2)^(2*($B204-$C$4)/365)</f>
        <v>0.179907826354744</v>
      </c>
      <c r="E204" s="94" t="n">
        <f aca="false">+C204-D204</f>
        <v>0.158806930902399</v>
      </c>
      <c r="F204" s="104" t="e">
        <f aca="false">SUM(L204:P204,R204:V204)</f>
        <v>#NAME?</v>
      </c>
      <c r="G204" s="105" t="e">
        <f aca="false">+E204*SUM(F193:F204)/12</f>
        <v>#NAME?</v>
      </c>
      <c r="L204" s="96" t="e">
        <f aca="false">EURO(Y204,Y204,0,0,F$22,$B204+25-F$23,1,0)</f>
        <v>#NAME?</v>
      </c>
      <c r="M204" s="96" t="e">
        <f aca="false">EURO(Z204,Z204,0,0,G$22,$B204+25-G$23,1,0)</f>
        <v>#NAME?</v>
      </c>
      <c r="N204" s="96" t="e">
        <f aca="false">EURO(AA204,AA204,0,0,H$22,$B204+25-H$23,1,0)</f>
        <v>#NAME?</v>
      </c>
      <c r="O204" s="96" t="e">
        <f aca="false">EURO(AB204,AB204,0,0,I$22,$B204+25-I$23,1,0)</f>
        <v>#NAME?</v>
      </c>
      <c r="P204" s="96" t="e">
        <f aca="false">EURO(AC204,AC204,0,0,J$22,$B204+25-J$23,1,0)</f>
        <v>#NAME?</v>
      </c>
      <c r="Q204" s="96"/>
      <c r="R204" s="96" t="e">
        <f aca="false">EURO(AE204,AE204,0,0,F$22,$B204+25-F$23,1,0)</f>
        <v>#NAME?</v>
      </c>
      <c r="S204" s="96" t="e">
        <f aca="false">EURO(AF204,AF204,0,0,G$22,$B204+25-G$23,1,0)</f>
        <v>#NAME?</v>
      </c>
      <c r="T204" s="96" t="e">
        <f aca="false">EURO(AG204,AG204,0,0,H$22,$B204+25-H$23,1,0)</f>
        <v>#NAME?</v>
      </c>
      <c r="U204" s="96" t="e">
        <f aca="false">EURO(AH204,AH204,0,0,I$22,$B204+25-I$23,1,0)</f>
        <v>#NAME?</v>
      </c>
      <c r="V204" s="96" t="e">
        <f aca="false">EURO(AI204,AI204,0,0,J$22,$B204+25-J$23,1,0)</f>
        <v>#NAME?</v>
      </c>
      <c r="W204" s="96"/>
      <c r="X204" s="97"/>
      <c r="Y204" s="98" t="n">
        <f aca="false">(IF($B204&gt;=F$23,IF($B204&lt;DATE(YEAR(F$23),MONTH(F$23)+F$12,1),F$11/F$12,0),0))+(IF($B204&gt;=F$23,IF($B204&lt;DATE(YEAR(F$23),MONTH(F$23)+F$9,1),F$8/F$9,0),0))</f>
        <v>0</v>
      </c>
      <c r="Z204" s="98" t="n">
        <f aca="false">(IF($B204&gt;=G$23,IF($B204&lt;DATE(YEAR(G$23),MONTH(G$23)+G$12,1),G$11/G$12,0),0))+(IF($B204&gt;=G$23,IF($B204&lt;DATE(YEAR(G$23),MONTH(G$23)+G$9,1),G$8/G$9,0),0))</f>
        <v>0</v>
      </c>
      <c r="AA204" s="98" t="n">
        <f aca="false">(IF($B204&gt;=H$23,IF($B204&lt;DATE(YEAR(H$23),MONTH(H$23)+H$12,1),H$11/H$12,0),0))+(IF($B204&gt;=H$23,IF($B204&lt;DATE(YEAR(H$23),MONTH(H$23)+H$9,1),H$8/H$9,0),0))</f>
        <v>0</v>
      </c>
      <c r="AB204" s="98" t="n">
        <f aca="false">(IF($B204&gt;=I$23,IF($B204&lt;DATE(YEAR(I$23),MONTH(I$23)+I$12,1),I$11/I$12,0),0))+(IF($B204&gt;=I$23,IF($B204&lt;DATE(YEAR(I$23),MONTH(I$23)+I$9,1),I$8/I$9,0),0))</f>
        <v>0</v>
      </c>
      <c r="AC204" s="99" t="n">
        <f aca="false">(IF($B204&gt;=J$23,IF($B204&lt;DATE(YEAR(J$23),MONTH(J$23)+J$12,1),J$11/J$12,0),0))+(IF($B204&gt;=J$23,IF($B204&lt;DATE(YEAR(J$23),MONTH(J$23)+J$9,1),J$8/J$9,0),0))</f>
        <v>0</v>
      </c>
      <c r="AE204" s="98" t="n">
        <f aca="false">(IF($B204&gt;=F$23,IF($B204&lt;DATE(YEAR(F$23),MONTH(F$23)+F$15,1),(F$14/F$15),0),0))+(IF($B204&gt;=F$23,IF($B204&lt;DATE(YEAR(F$23),MONTH(F$23)+F$18,1),(F$17/F$18),0),0))</f>
        <v>0</v>
      </c>
      <c r="AF204" s="98" t="n">
        <f aca="false">(IF($B204&gt;=G$23,IF($B204&lt;DATE(YEAR(G$23),MONTH(G$23)+G$15,1),(G$14/G$15),0),0))+(IF($B204&gt;=G$23,IF($B204&lt;DATE(YEAR(G$23),MONTH(G$23)+G$18,1),(G$17/G$18),0),0))</f>
        <v>0</v>
      </c>
      <c r="AG204" s="98" t="n">
        <f aca="false">(IF($B204&gt;=H$23,IF($B204&lt;DATE(YEAR(H$23),MONTH(H$23)+H$15,1),(H$14/H$15),0),0))+(IF($B204&gt;=H$23,IF($B204&lt;DATE(YEAR(H$23),MONTH(H$23)+H$18,1),(H$17/H$18),0),0))</f>
        <v>0</v>
      </c>
      <c r="AH204" s="98" t="n">
        <f aca="false">(IF($B204&gt;=I$23,IF($B204&lt;DATE(YEAR(I$23),MONTH(I$23)+I$15,1),(I$14/I$15),0),0))+(IF($B204&gt;=I$23,IF($B204&lt;DATE(YEAR(I$23),MONTH(I$23)+I$18,1),(I$17/I$18),0),0))</f>
        <v>0</v>
      </c>
      <c r="AI204" s="99" t="n">
        <f aca="false">(IF($B204&gt;=J$23,IF($B204&lt;DATE(YEAR(J$23),MONTH(J$23)+J$15,1),(J$14/J$15),0),0))+(IF($B204&gt;=J$23,IF($B204&lt;DATE(YEAR(J$23),MONTH(J$23)+J$18,1),(J$17/J$18),0),0))</f>
        <v>0</v>
      </c>
    </row>
    <row r="205" customFormat="false" ht="12.75" hidden="true" customHeight="false" outlineLevel="1" collapsed="false">
      <c r="B205" s="92" t="n">
        <f aca="false">EDATE(B204,1)</f>
        <v>42125</v>
      </c>
      <c r="C205" s="93" t="n">
        <f aca="false">1/(1+$C$5/2)^(2*($B205-$C$4)/365)</f>
        <v>0.336655176514146</v>
      </c>
      <c r="D205" s="93" t="n">
        <f aca="false">1/(1+$C$6/2)^(2*($B205-$C$4)/365)</f>
        <v>0.178177620733357</v>
      </c>
      <c r="E205" s="94" t="n">
        <f aca="false">+C205-D205</f>
        <v>0.158477555780789</v>
      </c>
      <c r="F205" s="104" t="e">
        <f aca="false">SUM(L205:P205,R205:V205)</f>
        <v>#NAME?</v>
      </c>
      <c r="G205" s="105" t="e">
        <f aca="false">+E205*SUM(F194:F205)/12</f>
        <v>#NAME?</v>
      </c>
      <c r="L205" s="96" t="e">
        <f aca="false">EURO(Y205,Y205,0,0,F$22,$B205+25-F$23,1,0)</f>
        <v>#NAME?</v>
      </c>
      <c r="M205" s="96" t="e">
        <f aca="false">EURO(Z205,Z205,0,0,G$22,$B205+25-G$23,1,0)</f>
        <v>#NAME?</v>
      </c>
      <c r="N205" s="96" t="e">
        <f aca="false">EURO(AA205,AA205,0,0,H$22,$B205+25-H$23,1,0)</f>
        <v>#NAME?</v>
      </c>
      <c r="O205" s="96" t="e">
        <f aca="false">EURO(AB205,AB205,0,0,I$22,$B205+25-I$23,1,0)</f>
        <v>#NAME?</v>
      </c>
      <c r="P205" s="96" t="e">
        <f aca="false">EURO(AC205,AC205,0,0,J$22,$B205+25-J$23,1,0)</f>
        <v>#NAME?</v>
      </c>
      <c r="Q205" s="96"/>
      <c r="R205" s="96" t="e">
        <f aca="false">EURO(AE205,AE205,0,0,F$22,$B205+25-F$23,1,0)</f>
        <v>#NAME?</v>
      </c>
      <c r="S205" s="96" t="e">
        <f aca="false">EURO(AF205,AF205,0,0,G$22,$B205+25-G$23,1,0)</f>
        <v>#NAME?</v>
      </c>
      <c r="T205" s="96" t="e">
        <f aca="false">EURO(AG205,AG205,0,0,H$22,$B205+25-H$23,1,0)</f>
        <v>#NAME?</v>
      </c>
      <c r="U205" s="96" t="e">
        <f aca="false">EURO(AH205,AH205,0,0,I$22,$B205+25-I$23,1,0)</f>
        <v>#NAME?</v>
      </c>
      <c r="V205" s="96" t="e">
        <f aca="false">EURO(AI205,AI205,0,0,J$22,$B205+25-J$23,1,0)</f>
        <v>#NAME?</v>
      </c>
      <c r="W205" s="96"/>
      <c r="X205" s="97"/>
      <c r="Y205" s="98" t="n">
        <f aca="false">(IF($B205&gt;=F$23,IF($B205&lt;DATE(YEAR(F$23),MONTH(F$23)+F$12,1),F$11/F$12,0),0))+(IF($B205&gt;=F$23,IF($B205&lt;DATE(YEAR(F$23),MONTH(F$23)+F$9,1),F$8/F$9,0),0))</f>
        <v>0</v>
      </c>
      <c r="Z205" s="98" t="n">
        <f aca="false">(IF($B205&gt;=G$23,IF($B205&lt;DATE(YEAR(G$23),MONTH(G$23)+G$12,1),G$11/G$12,0),0))+(IF($B205&gt;=G$23,IF($B205&lt;DATE(YEAR(G$23),MONTH(G$23)+G$9,1),G$8/G$9,0),0))</f>
        <v>0</v>
      </c>
      <c r="AA205" s="98" t="n">
        <f aca="false">(IF($B205&gt;=H$23,IF($B205&lt;DATE(YEAR(H$23),MONTH(H$23)+H$12,1),H$11/H$12,0),0))+(IF($B205&gt;=H$23,IF($B205&lt;DATE(YEAR(H$23),MONTH(H$23)+H$9,1),H$8/H$9,0),0))</f>
        <v>0</v>
      </c>
      <c r="AB205" s="98" t="n">
        <f aca="false">(IF($B205&gt;=I$23,IF($B205&lt;DATE(YEAR(I$23),MONTH(I$23)+I$12,1),I$11/I$12,0),0))+(IF($B205&gt;=I$23,IF($B205&lt;DATE(YEAR(I$23),MONTH(I$23)+I$9,1),I$8/I$9,0),0))</f>
        <v>0</v>
      </c>
      <c r="AC205" s="99" t="n">
        <f aca="false">(IF($B205&gt;=J$23,IF($B205&lt;DATE(YEAR(J$23),MONTH(J$23)+J$12,1),J$11/J$12,0),0))+(IF($B205&gt;=J$23,IF($B205&lt;DATE(YEAR(J$23),MONTH(J$23)+J$9,1),J$8/J$9,0),0))</f>
        <v>0</v>
      </c>
      <c r="AE205" s="98" t="n">
        <f aca="false">(IF($B205&gt;=F$23,IF($B205&lt;DATE(YEAR(F$23),MONTH(F$23)+F$15,1),(F$14/F$15),0),0))+(IF($B205&gt;=F$23,IF($B205&lt;DATE(YEAR(F$23),MONTH(F$23)+F$18,1),(F$17/F$18),0),0))</f>
        <v>0</v>
      </c>
      <c r="AF205" s="98" t="n">
        <f aca="false">(IF($B205&gt;=G$23,IF($B205&lt;DATE(YEAR(G$23),MONTH(G$23)+G$15,1),(G$14/G$15),0),0))+(IF($B205&gt;=G$23,IF($B205&lt;DATE(YEAR(G$23),MONTH(G$23)+G$18,1),(G$17/G$18),0),0))</f>
        <v>0</v>
      </c>
      <c r="AG205" s="98" t="n">
        <f aca="false">(IF($B205&gt;=H$23,IF($B205&lt;DATE(YEAR(H$23),MONTH(H$23)+H$15,1),(H$14/H$15),0),0))+(IF($B205&gt;=H$23,IF($B205&lt;DATE(YEAR(H$23),MONTH(H$23)+H$18,1),(H$17/H$18),0),0))</f>
        <v>0</v>
      </c>
      <c r="AH205" s="98" t="n">
        <f aca="false">(IF($B205&gt;=I$23,IF($B205&lt;DATE(YEAR(I$23),MONTH(I$23)+I$15,1),(I$14/I$15),0),0))+(IF($B205&gt;=I$23,IF($B205&lt;DATE(YEAR(I$23),MONTH(I$23)+I$18,1),(I$17/I$18),0),0))</f>
        <v>0</v>
      </c>
      <c r="AI205" s="99" t="n">
        <f aca="false">(IF($B205&gt;=J$23,IF($B205&lt;DATE(YEAR(J$23),MONTH(J$23)+J$15,1),(J$14/J$15),0),0))+(IF($B205&gt;=J$23,IF($B205&lt;DATE(YEAR(J$23),MONTH(J$23)+J$18,1),(J$17/J$18),0),0))</f>
        <v>0</v>
      </c>
    </row>
    <row r="206" customFormat="false" ht="12.75" hidden="true" customHeight="false" outlineLevel="1" collapsed="false">
      <c r="B206" s="92" t="n">
        <f aca="false">EDATE(B205,1)</f>
        <v>42156</v>
      </c>
      <c r="C206" s="93" t="n">
        <f aca="false">1/(1+$C$5/2)^(2*($B206-$C$4)/365)</f>
        <v>0.33454009875557</v>
      </c>
      <c r="D206" s="93" t="n">
        <f aca="false">1/(1+$C$6/2)^(2*($B206-$C$4)/365)</f>
        <v>0.176407220643736</v>
      </c>
      <c r="E206" s="94" t="n">
        <f aca="false">+C206-D206</f>
        <v>0.158132878111834</v>
      </c>
      <c r="F206" s="104" t="e">
        <f aca="false">SUM(L206:P206,R206:V206)</f>
        <v>#NAME?</v>
      </c>
      <c r="G206" s="105" t="e">
        <f aca="false">+E206*SUM(F195:F206)/12</f>
        <v>#NAME?</v>
      </c>
      <c r="L206" s="96" t="e">
        <f aca="false">EURO(Y206,Y206,0,0,F$22,$B206+25-F$23,1,0)</f>
        <v>#NAME?</v>
      </c>
      <c r="M206" s="96" t="e">
        <f aca="false">EURO(Z206,Z206,0,0,G$22,$B206+25-G$23,1,0)</f>
        <v>#NAME?</v>
      </c>
      <c r="N206" s="96" t="e">
        <f aca="false">EURO(AA206,AA206,0,0,H$22,$B206+25-H$23,1,0)</f>
        <v>#NAME?</v>
      </c>
      <c r="O206" s="96" t="e">
        <f aca="false">EURO(AB206,AB206,0,0,I$22,$B206+25-I$23,1,0)</f>
        <v>#NAME?</v>
      </c>
      <c r="P206" s="96" t="e">
        <f aca="false">EURO(AC206,AC206,0,0,J$22,$B206+25-J$23,1,0)</f>
        <v>#NAME?</v>
      </c>
      <c r="Q206" s="96"/>
      <c r="R206" s="96" t="e">
        <f aca="false">EURO(AE206,AE206,0,0,F$22,$B206+25-F$23,1,0)</f>
        <v>#NAME?</v>
      </c>
      <c r="S206" s="96" t="e">
        <f aca="false">EURO(AF206,AF206,0,0,G$22,$B206+25-G$23,1,0)</f>
        <v>#NAME?</v>
      </c>
      <c r="T206" s="96" t="e">
        <f aca="false">EURO(AG206,AG206,0,0,H$22,$B206+25-H$23,1,0)</f>
        <v>#NAME?</v>
      </c>
      <c r="U206" s="96" t="e">
        <f aca="false">EURO(AH206,AH206,0,0,I$22,$B206+25-I$23,1,0)</f>
        <v>#NAME?</v>
      </c>
      <c r="V206" s="96" t="e">
        <f aca="false">EURO(AI206,AI206,0,0,J$22,$B206+25-J$23,1,0)</f>
        <v>#NAME?</v>
      </c>
      <c r="W206" s="96"/>
      <c r="X206" s="97"/>
      <c r="Y206" s="98" t="n">
        <f aca="false">(IF($B206&gt;=F$23,IF($B206&lt;DATE(YEAR(F$23),MONTH(F$23)+F$12,1),F$11/F$12,0),0))+(IF($B206&gt;=F$23,IF($B206&lt;DATE(YEAR(F$23),MONTH(F$23)+F$9,1),F$8/F$9,0),0))</f>
        <v>0</v>
      </c>
      <c r="Z206" s="98" t="n">
        <f aca="false">(IF($B206&gt;=G$23,IF($B206&lt;DATE(YEAR(G$23),MONTH(G$23)+G$12,1),G$11/G$12,0),0))+(IF($B206&gt;=G$23,IF($B206&lt;DATE(YEAR(G$23),MONTH(G$23)+G$9,1),G$8/G$9,0),0))</f>
        <v>0</v>
      </c>
      <c r="AA206" s="98" t="n">
        <f aca="false">(IF($B206&gt;=H$23,IF($B206&lt;DATE(YEAR(H$23),MONTH(H$23)+H$12,1),H$11/H$12,0),0))+(IF($B206&gt;=H$23,IF($B206&lt;DATE(YEAR(H$23),MONTH(H$23)+H$9,1),H$8/H$9,0),0))</f>
        <v>0</v>
      </c>
      <c r="AB206" s="98" t="n">
        <f aca="false">(IF($B206&gt;=I$23,IF($B206&lt;DATE(YEAR(I$23),MONTH(I$23)+I$12,1),I$11/I$12,0),0))+(IF($B206&gt;=I$23,IF($B206&lt;DATE(YEAR(I$23),MONTH(I$23)+I$9,1),I$8/I$9,0),0))</f>
        <v>0</v>
      </c>
      <c r="AC206" s="99" t="n">
        <f aca="false">(IF($B206&gt;=J$23,IF($B206&lt;DATE(YEAR(J$23),MONTH(J$23)+J$12,1),J$11/J$12,0),0))+(IF($B206&gt;=J$23,IF($B206&lt;DATE(YEAR(J$23),MONTH(J$23)+J$9,1),J$8/J$9,0),0))</f>
        <v>0</v>
      </c>
      <c r="AE206" s="98" t="n">
        <f aca="false">(IF($B206&gt;=F$23,IF($B206&lt;DATE(YEAR(F$23),MONTH(F$23)+F$15,1),(F$14/F$15),0),0))+(IF($B206&gt;=F$23,IF($B206&lt;DATE(YEAR(F$23),MONTH(F$23)+F$18,1),(F$17/F$18),0),0))</f>
        <v>0</v>
      </c>
      <c r="AF206" s="98" t="n">
        <f aca="false">(IF($B206&gt;=G$23,IF($B206&lt;DATE(YEAR(G$23),MONTH(G$23)+G$15,1),(G$14/G$15),0),0))+(IF($B206&gt;=G$23,IF($B206&lt;DATE(YEAR(G$23),MONTH(G$23)+G$18,1),(G$17/G$18),0),0))</f>
        <v>0</v>
      </c>
      <c r="AG206" s="98" t="n">
        <f aca="false">(IF($B206&gt;=H$23,IF($B206&lt;DATE(YEAR(H$23),MONTH(H$23)+H$15,1),(H$14/H$15),0),0))+(IF($B206&gt;=H$23,IF($B206&lt;DATE(YEAR(H$23),MONTH(H$23)+H$18,1),(H$17/H$18),0),0))</f>
        <v>0</v>
      </c>
      <c r="AH206" s="98" t="n">
        <f aca="false">(IF($B206&gt;=I$23,IF($B206&lt;DATE(YEAR(I$23),MONTH(I$23)+I$15,1),(I$14/I$15),0),0))+(IF($B206&gt;=I$23,IF($B206&lt;DATE(YEAR(I$23),MONTH(I$23)+I$18,1),(I$17/I$18),0),0))</f>
        <v>0</v>
      </c>
      <c r="AI206" s="99" t="n">
        <f aca="false">(IF($B206&gt;=J$23,IF($B206&lt;DATE(YEAR(J$23),MONTH(J$23)+J$15,1),(J$14/J$15),0),0))+(IF($B206&gt;=J$23,IF($B206&lt;DATE(YEAR(J$23),MONTH(J$23)+J$18,1),(J$17/J$18),0),0))</f>
        <v>0</v>
      </c>
    </row>
    <row r="207" customFormat="false" ht="12.75" hidden="true" customHeight="false" outlineLevel="1" collapsed="false">
      <c r="B207" s="92" t="n">
        <f aca="false">EDATE(B206,1)</f>
        <v>42186</v>
      </c>
      <c r="C207" s="93" t="n">
        <f aca="false">1/(1+$C$5/2)^(2*($B207-$C$4)/365)</f>
        <v>0.33250590233987</v>
      </c>
      <c r="D207" s="93" t="n">
        <f aca="false">1/(1+$C$6/2)^(2*($B207-$C$4)/365)</f>
        <v>0.174710680971197</v>
      </c>
      <c r="E207" s="94" t="n">
        <f aca="false">+C207-D207</f>
        <v>0.157795221368672</v>
      </c>
      <c r="F207" s="104" t="e">
        <f aca="false">SUM(L207:P207,R207:V207)</f>
        <v>#NAME?</v>
      </c>
      <c r="G207" s="105" t="e">
        <f aca="false">+E207*SUM(F196:F207)/12</f>
        <v>#NAME?</v>
      </c>
      <c r="L207" s="96" t="e">
        <f aca="false">EURO(Y207,Y207,0,0,F$22,$B207+25-F$23,1,0)</f>
        <v>#NAME?</v>
      </c>
      <c r="M207" s="96" t="e">
        <f aca="false">EURO(Z207,Z207,0,0,G$22,$B207+25-G$23,1,0)</f>
        <v>#NAME?</v>
      </c>
      <c r="N207" s="96" t="e">
        <f aca="false">EURO(AA207,AA207,0,0,H$22,$B207+25-H$23,1,0)</f>
        <v>#NAME?</v>
      </c>
      <c r="O207" s="96" t="e">
        <f aca="false">EURO(AB207,AB207,0,0,I$22,$B207+25-I$23,1,0)</f>
        <v>#NAME?</v>
      </c>
      <c r="P207" s="96" t="e">
        <f aca="false">EURO(AC207,AC207,0,0,J$22,$B207+25-J$23,1,0)</f>
        <v>#NAME?</v>
      </c>
      <c r="Q207" s="96"/>
      <c r="R207" s="96" t="e">
        <f aca="false">EURO(AE207,AE207,0,0,F$22,$B207+25-F$23,1,0)</f>
        <v>#NAME?</v>
      </c>
      <c r="S207" s="96" t="e">
        <f aca="false">EURO(AF207,AF207,0,0,G$22,$B207+25-G$23,1,0)</f>
        <v>#NAME?</v>
      </c>
      <c r="T207" s="96" t="e">
        <f aca="false">EURO(AG207,AG207,0,0,H$22,$B207+25-H$23,1,0)</f>
        <v>#NAME?</v>
      </c>
      <c r="U207" s="96" t="e">
        <f aca="false">EURO(AH207,AH207,0,0,I$22,$B207+25-I$23,1,0)</f>
        <v>#NAME?</v>
      </c>
      <c r="V207" s="96" t="e">
        <f aca="false">EURO(AI207,AI207,0,0,J$22,$B207+25-J$23,1,0)</f>
        <v>#NAME?</v>
      </c>
      <c r="W207" s="96"/>
      <c r="X207" s="97"/>
      <c r="Y207" s="98" t="n">
        <f aca="false">(IF($B207&gt;=F$23,IF($B207&lt;DATE(YEAR(F$23),MONTH(F$23)+F$12,1),F$11/F$12,0),0))+(IF($B207&gt;=F$23,IF($B207&lt;DATE(YEAR(F$23),MONTH(F$23)+F$9,1),F$8/F$9,0),0))</f>
        <v>0</v>
      </c>
      <c r="Z207" s="98" t="n">
        <f aca="false">(IF($B207&gt;=G$23,IF($B207&lt;DATE(YEAR(G$23),MONTH(G$23)+G$12,1),G$11/G$12,0),0))+(IF($B207&gt;=G$23,IF($B207&lt;DATE(YEAR(G$23),MONTH(G$23)+G$9,1),G$8/G$9,0),0))</f>
        <v>0</v>
      </c>
      <c r="AA207" s="98" t="n">
        <f aca="false">(IF($B207&gt;=H$23,IF($B207&lt;DATE(YEAR(H$23),MONTH(H$23)+H$12,1),H$11/H$12,0),0))+(IF($B207&gt;=H$23,IF($B207&lt;DATE(YEAR(H$23),MONTH(H$23)+H$9,1),H$8/H$9,0),0))</f>
        <v>0</v>
      </c>
      <c r="AB207" s="98" t="n">
        <f aca="false">(IF($B207&gt;=I$23,IF($B207&lt;DATE(YEAR(I$23),MONTH(I$23)+I$12,1),I$11/I$12,0),0))+(IF($B207&gt;=I$23,IF($B207&lt;DATE(YEAR(I$23),MONTH(I$23)+I$9,1),I$8/I$9,0),0))</f>
        <v>0</v>
      </c>
      <c r="AC207" s="99" t="n">
        <f aca="false">(IF($B207&gt;=J$23,IF($B207&lt;DATE(YEAR(J$23),MONTH(J$23)+J$12,1),J$11/J$12,0),0))+(IF($B207&gt;=J$23,IF($B207&lt;DATE(YEAR(J$23),MONTH(J$23)+J$9,1),J$8/J$9,0),0))</f>
        <v>0</v>
      </c>
      <c r="AE207" s="98" t="n">
        <f aca="false">(IF($B207&gt;=F$23,IF($B207&lt;DATE(YEAR(F$23),MONTH(F$23)+F$15,1),(F$14/F$15),0),0))+(IF($B207&gt;=F$23,IF($B207&lt;DATE(YEAR(F$23),MONTH(F$23)+F$18,1),(F$17/F$18),0),0))</f>
        <v>0</v>
      </c>
      <c r="AF207" s="98" t="n">
        <f aca="false">(IF($B207&gt;=G$23,IF($B207&lt;DATE(YEAR(G$23),MONTH(G$23)+G$15,1),(G$14/G$15),0),0))+(IF($B207&gt;=G$23,IF($B207&lt;DATE(YEAR(G$23),MONTH(G$23)+G$18,1),(G$17/G$18),0),0))</f>
        <v>0</v>
      </c>
      <c r="AG207" s="98" t="n">
        <f aca="false">(IF($B207&gt;=H$23,IF($B207&lt;DATE(YEAR(H$23),MONTH(H$23)+H$15,1),(H$14/H$15),0),0))+(IF($B207&gt;=H$23,IF($B207&lt;DATE(YEAR(H$23),MONTH(H$23)+H$18,1),(H$17/H$18),0),0))</f>
        <v>0</v>
      </c>
      <c r="AH207" s="98" t="n">
        <f aca="false">(IF($B207&gt;=I$23,IF($B207&lt;DATE(YEAR(I$23),MONTH(I$23)+I$15,1),(I$14/I$15),0),0))+(IF($B207&gt;=I$23,IF($B207&lt;DATE(YEAR(I$23),MONTH(I$23)+I$18,1),(I$17/I$18),0),0))</f>
        <v>0</v>
      </c>
      <c r="AI207" s="99" t="n">
        <f aca="false">(IF($B207&gt;=J$23,IF($B207&lt;DATE(YEAR(J$23),MONTH(J$23)+J$15,1),(J$14/J$15),0),0))+(IF($B207&gt;=J$23,IF($B207&lt;DATE(YEAR(J$23),MONTH(J$23)+J$18,1),(J$17/J$18),0),0))</f>
        <v>0</v>
      </c>
    </row>
    <row r="208" customFormat="false" ht="12.75" hidden="true" customHeight="false" outlineLevel="1" collapsed="false">
      <c r="B208" s="92" t="n">
        <f aca="false">EDATE(B207,1)</f>
        <v>42217</v>
      </c>
      <c r="C208" s="93" t="n">
        <f aca="false">1/(1+$C$5/2)^(2*($B208-$C$4)/365)</f>
        <v>0.330416892909163</v>
      </c>
      <c r="D208" s="93" t="n">
        <f aca="false">1/(1+$C$6/2)^(2*($B208-$C$4)/365)</f>
        <v>0.172974728925278</v>
      </c>
      <c r="E208" s="94" t="n">
        <f aca="false">+C208-D208</f>
        <v>0.157442163983885</v>
      </c>
      <c r="F208" s="104" t="e">
        <f aca="false">SUM(L208:P208,R208:V208)</f>
        <v>#NAME?</v>
      </c>
      <c r="G208" s="105" t="e">
        <f aca="false">+E208*SUM(F197:F208)/12</f>
        <v>#NAME?</v>
      </c>
      <c r="L208" s="96" t="e">
        <f aca="false">EURO(Y208,Y208,0,0,F$22,$B208+25-F$23,1,0)</f>
        <v>#NAME?</v>
      </c>
      <c r="M208" s="96" t="e">
        <f aca="false">EURO(Z208,Z208,0,0,G$22,$B208+25-G$23,1,0)</f>
        <v>#NAME?</v>
      </c>
      <c r="N208" s="96" t="e">
        <f aca="false">EURO(AA208,AA208,0,0,H$22,$B208+25-H$23,1,0)</f>
        <v>#NAME?</v>
      </c>
      <c r="O208" s="96" t="e">
        <f aca="false">EURO(AB208,AB208,0,0,I$22,$B208+25-I$23,1,0)</f>
        <v>#NAME?</v>
      </c>
      <c r="P208" s="96" t="e">
        <f aca="false">EURO(AC208,AC208,0,0,J$22,$B208+25-J$23,1,0)</f>
        <v>#NAME?</v>
      </c>
      <c r="Q208" s="96"/>
      <c r="R208" s="96" t="e">
        <f aca="false">EURO(AE208,AE208,0,0,F$22,$B208+25-F$23,1,0)</f>
        <v>#NAME?</v>
      </c>
      <c r="S208" s="96" t="e">
        <f aca="false">EURO(AF208,AF208,0,0,G$22,$B208+25-G$23,1,0)</f>
        <v>#NAME?</v>
      </c>
      <c r="T208" s="96" t="e">
        <f aca="false">EURO(AG208,AG208,0,0,H$22,$B208+25-H$23,1,0)</f>
        <v>#NAME?</v>
      </c>
      <c r="U208" s="96" t="e">
        <f aca="false">EURO(AH208,AH208,0,0,I$22,$B208+25-I$23,1,0)</f>
        <v>#NAME?</v>
      </c>
      <c r="V208" s="96" t="e">
        <f aca="false">EURO(AI208,AI208,0,0,J$22,$B208+25-J$23,1,0)</f>
        <v>#NAME?</v>
      </c>
      <c r="W208" s="96"/>
      <c r="X208" s="97"/>
      <c r="Y208" s="98" t="n">
        <f aca="false">(IF($B208&gt;=F$23,IF($B208&lt;DATE(YEAR(F$23),MONTH(F$23)+F$12,1),F$11/F$12,0),0))+(IF($B208&gt;=F$23,IF($B208&lt;DATE(YEAR(F$23),MONTH(F$23)+F$9,1),F$8/F$9,0),0))</f>
        <v>0</v>
      </c>
      <c r="Z208" s="98" t="n">
        <f aca="false">(IF($B208&gt;=G$23,IF($B208&lt;DATE(YEAR(G$23),MONTH(G$23)+G$12,1),G$11/G$12,0),0))+(IF($B208&gt;=G$23,IF($B208&lt;DATE(YEAR(G$23),MONTH(G$23)+G$9,1),G$8/G$9,0),0))</f>
        <v>0</v>
      </c>
      <c r="AA208" s="98" t="n">
        <f aca="false">(IF($B208&gt;=H$23,IF($B208&lt;DATE(YEAR(H$23),MONTH(H$23)+H$12,1),H$11/H$12,0),0))+(IF($B208&gt;=H$23,IF($B208&lt;DATE(YEAR(H$23),MONTH(H$23)+H$9,1),H$8/H$9,0),0))</f>
        <v>0</v>
      </c>
      <c r="AB208" s="98" t="n">
        <f aca="false">(IF($B208&gt;=I$23,IF($B208&lt;DATE(YEAR(I$23),MONTH(I$23)+I$12,1),I$11/I$12,0),0))+(IF($B208&gt;=I$23,IF($B208&lt;DATE(YEAR(I$23),MONTH(I$23)+I$9,1),I$8/I$9,0),0))</f>
        <v>0</v>
      </c>
      <c r="AC208" s="99" t="n">
        <f aca="false">(IF($B208&gt;=J$23,IF($B208&lt;DATE(YEAR(J$23),MONTH(J$23)+J$12,1),J$11/J$12,0),0))+(IF($B208&gt;=J$23,IF($B208&lt;DATE(YEAR(J$23),MONTH(J$23)+J$9,1),J$8/J$9,0),0))</f>
        <v>0</v>
      </c>
      <c r="AE208" s="98" t="n">
        <f aca="false">(IF($B208&gt;=F$23,IF($B208&lt;DATE(YEAR(F$23),MONTH(F$23)+F$15,1),(F$14/F$15),0),0))+(IF($B208&gt;=F$23,IF($B208&lt;DATE(YEAR(F$23),MONTH(F$23)+F$18,1),(F$17/F$18),0),0))</f>
        <v>0</v>
      </c>
      <c r="AF208" s="98" t="n">
        <f aca="false">(IF($B208&gt;=G$23,IF($B208&lt;DATE(YEAR(G$23),MONTH(G$23)+G$15,1),(G$14/G$15),0),0))+(IF($B208&gt;=G$23,IF($B208&lt;DATE(YEAR(G$23),MONTH(G$23)+G$18,1),(G$17/G$18),0),0))</f>
        <v>0</v>
      </c>
      <c r="AG208" s="98" t="n">
        <f aca="false">(IF($B208&gt;=H$23,IF($B208&lt;DATE(YEAR(H$23),MONTH(H$23)+H$15,1),(H$14/H$15),0),0))+(IF($B208&gt;=H$23,IF($B208&lt;DATE(YEAR(H$23),MONTH(H$23)+H$18,1),(H$17/H$18),0),0))</f>
        <v>0</v>
      </c>
      <c r="AH208" s="98" t="n">
        <f aca="false">(IF($B208&gt;=I$23,IF($B208&lt;DATE(YEAR(I$23),MONTH(I$23)+I$15,1),(I$14/I$15),0),0))+(IF($B208&gt;=I$23,IF($B208&lt;DATE(YEAR(I$23),MONTH(I$23)+I$18,1),(I$17/I$18),0),0))</f>
        <v>0</v>
      </c>
      <c r="AI208" s="99" t="n">
        <f aca="false">(IF($B208&gt;=J$23,IF($B208&lt;DATE(YEAR(J$23),MONTH(J$23)+J$15,1),(J$14/J$15),0),0))+(IF($B208&gt;=J$23,IF($B208&lt;DATE(YEAR(J$23),MONTH(J$23)+J$18,1),(J$17/J$18),0),0))</f>
        <v>0</v>
      </c>
    </row>
    <row r="209" customFormat="false" ht="12.75" hidden="true" customHeight="false" outlineLevel="1" collapsed="false">
      <c r="B209" s="92" t="n">
        <f aca="false">EDATE(B208,1)</f>
        <v>42248</v>
      </c>
      <c r="C209" s="93" t="n">
        <f aca="false">1/(1+$C$5/2)^(2*($B209-$C$4)/365)</f>
        <v>0.328341007938416</v>
      </c>
      <c r="D209" s="93" t="n">
        <f aca="false">1/(1+$C$6/2)^(2*($B209-$C$4)/365)</f>
        <v>0.171256025564378</v>
      </c>
      <c r="E209" s="94" t="n">
        <f aca="false">+C209-D209</f>
        <v>0.157084982374037</v>
      </c>
      <c r="F209" s="104" t="e">
        <f aca="false">SUM(L209:P209,R209:V209)</f>
        <v>#NAME?</v>
      </c>
      <c r="G209" s="105" t="e">
        <f aca="false">+E209*SUM(F198:F209)/12</f>
        <v>#NAME?</v>
      </c>
      <c r="L209" s="96" t="e">
        <f aca="false">EURO(Y209,Y209,0,0,F$22,$B209+25-F$23,1,0)</f>
        <v>#NAME?</v>
      </c>
      <c r="M209" s="96" t="e">
        <f aca="false">EURO(Z209,Z209,0,0,G$22,$B209+25-G$23,1,0)</f>
        <v>#NAME?</v>
      </c>
      <c r="N209" s="96" t="e">
        <f aca="false">EURO(AA209,AA209,0,0,H$22,$B209+25-H$23,1,0)</f>
        <v>#NAME?</v>
      </c>
      <c r="O209" s="96" t="e">
        <f aca="false">EURO(AB209,AB209,0,0,I$22,$B209+25-I$23,1,0)</f>
        <v>#NAME?</v>
      </c>
      <c r="P209" s="96" t="e">
        <f aca="false">EURO(AC209,AC209,0,0,J$22,$B209+25-J$23,1,0)</f>
        <v>#NAME?</v>
      </c>
      <c r="Q209" s="96"/>
      <c r="R209" s="96" t="e">
        <f aca="false">EURO(AE209,AE209,0,0,F$22,$B209+25-F$23,1,0)</f>
        <v>#NAME?</v>
      </c>
      <c r="S209" s="96" t="e">
        <f aca="false">EURO(AF209,AF209,0,0,G$22,$B209+25-G$23,1,0)</f>
        <v>#NAME?</v>
      </c>
      <c r="T209" s="96" t="e">
        <f aca="false">EURO(AG209,AG209,0,0,H$22,$B209+25-H$23,1,0)</f>
        <v>#NAME?</v>
      </c>
      <c r="U209" s="96" t="e">
        <f aca="false">EURO(AH209,AH209,0,0,I$22,$B209+25-I$23,1,0)</f>
        <v>#NAME?</v>
      </c>
      <c r="V209" s="96" t="e">
        <f aca="false">EURO(AI209,AI209,0,0,J$22,$B209+25-J$23,1,0)</f>
        <v>#NAME?</v>
      </c>
      <c r="W209" s="96"/>
      <c r="X209" s="97"/>
      <c r="Y209" s="98" t="n">
        <f aca="false">(IF($B209&gt;=F$23,IF($B209&lt;DATE(YEAR(F$23),MONTH(F$23)+F$12,1),F$11/F$12,0),0))+(IF($B209&gt;=F$23,IF($B209&lt;DATE(YEAR(F$23),MONTH(F$23)+F$9,1),F$8/F$9,0),0))</f>
        <v>0</v>
      </c>
      <c r="Z209" s="98" t="n">
        <f aca="false">(IF($B209&gt;=G$23,IF($B209&lt;DATE(YEAR(G$23),MONTH(G$23)+G$12,1),G$11/G$12,0),0))+(IF($B209&gt;=G$23,IF($B209&lt;DATE(YEAR(G$23),MONTH(G$23)+G$9,1),G$8/G$9,0),0))</f>
        <v>0</v>
      </c>
      <c r="AA209" s="98" t="n">
        <f aca="false">(IF($B209&gt;=H$23,IF($B209&lt;DATE(YEAR(H$23),MONTH(H$23)+H$12,1),H$11/H$12,0),0))+(IF($B209&gt;=H$23,IF($B209&lt;DATE(YEAR(H$23),MONTH(H$23)+H$9,1),H$8/H$9,0),0))</f>
        <v>0</v>
      </c>
      <c r="AB209" s="98" t="n">
        <f aca="false">(IF($B209&gt;=I$23,IF($B209&lt;DATE(YEAR(I$23),MONTH(I$23)+I$12,1),I$11/I$12,0),0))+(IF($B209&gt;=I$23,IF($B209&lt;DATE(YEAR(I$23),MONTH(I$23)+I$9,1),I$8/I$9,0),0))</f>
        <v>0</v>
      </c>
      <c r="AC209" s="99" t="n">
        <f aca="false">(IF($B209&gt;=J$23,IF($B209&lt;DATE(YEAR(J$23),MONTH(J$23)+J$12,1),J$11/J$12,0),0))+(IF($B209&gt;=J$23,IF($B209&lt;DATE(YEAR(J$23),MONTH(J$23)+J$9,1),J$8/J$9,0),0))</f>
        <v>0</v>
      </c>
      <c r="AE209" s="98" t="n">
        <f aca="false">(IF($B209&gt;=F$23,IF($B209&lt;DATE(YEAR(F$23),MONTH(F$23)+F$15,1),(F$14/F$15),0),0))+(IF($B209&gt;=F$23,IF($B209&lt;DATE(YEAR(F$23),MONTH(F$23)+F$18,1),(F$17/F$18),0),0))</f>
        <v>0</v>
      </c>
      <c r="AF209" s="98" t="n">
        <f aca="false">(IF($B209&gt;=G$23,IF($B209&lt;DATE(YEAR(G$23),MONTH(G$23)+G$15,1),(G$14/G$15),0),0))+(IF($B209&gt;=G$23,IF($B209&lt;DATE(YEAR(G$23),MONTH(G$23)+G$18,1),(G$17/G$18),0),0))</f>
        <v>0</v>
      </c>
      <c r="AG209" s="98" t="n">
        <f aca="false">(IF($B209&gt;=H$23,IF($B209&lt;DATE(YEAR(H$23),MONTH(H$23)+H$15,1),(H$14/H$15),0),0))+(IF($B209&gt;=H$23,IF($B209&lt;DATE(YEAR(H$23),MONTH(H$23)+H$18,1),(H$17/H$18),0),0))</f>
        <v>0</v>
      </c>
      <c r="AH209" s="98" t="n">
        <f aca="false">(IF($B209&gt;=I$23,IF($B209&lt;DATE(YEAR(I$23),MONTH(I$23)+I$15,1),(I$14/I$15),0),0))+(IF($B209&gt;=I$23,IF($B209&lt;DATE(YEAR(I$23),MONTH(I$23)+I$18,1),(I$17/I$18),0),0))</f>
        <v>0</v>
      </c>
      <c r="AI209" s="99" t="n">
        <f aca="false">(IF($B209&gt;=J$23,IF($B209&lt;DATE(YEAR(J$23),MONTH(J$23)+J$15,1),(J$14/J$15),0),0))+(IF($B209&gt;=J$23,IF($B209&lt;DATE(YEAR(J$23),MONTH(J$23)+J$18,1),(J$17/J$18),0),0))</f>
        <v>0</v>
      </c>
    </row>
    <row r="210" customFormat="false" ht="12.75" hidden="true" customHeight="false" outlineLevel="1" collapsed="false">
      <c r="B210" s="92" t="n">
        <f aca="false">EDATE(B209,1)</f>
        <v>42278</v>
      </c>
      <c r="C210" s="93" t="n">
        <f aca="false">1/(1+$C$5/2)^(2*($B210-$C$4)/365)</f>
        <v>0.326344505564081</v>
      </c>
      <c r="D210" s="93" t="n">
        <f aca="false">1/(1+$C$6/2)^(2*($B210-$C$4)/365)</f>
        <v>0.169609025852739</v>
      </c>
      <c r="E210" s="94" t="n">
        <f aca="false">+C210-D210</f>
        <v>0.156735479711341</v>
      </c>
      <c r="F210" s="104" t="e">
        <f aca="false">SUM(L210:P210,R210:V210)</f>
        <v>#NAME?</v>
      </c>
      <c r="G210" s="105" t="e">
        <f aca="false">+E210*SUM(F199:F210)/12</f>
        <v>#NAME?</v>
      </c>
      <c r="L210" s="96" t="e">
        <f aca="false">EURO(Y210,Y210,0,0,F$22,$B210+25-F$23,1,0)</f>
        <v>#NAME?</v>
      </c>
      <c r="M210" s="96" t="e">
        <f aca="false">EURO(Z210,Z210,0,0,G$22,$B210+25-G$23,1,0)</f>
        <v>#NAME?</v>
      </c>
      <c r="N210" s="96" t="e">
        <f aca="false">EURO(AA210,AA210,0,0,H$22,$B210+25-H$23,1,0)</f>
        <v>#NAME?</v>
      </c>
      <c r="O210" s="96" t="e">
        <f aca="false">EURO(AB210,AB210,0,0,I$22,$B210+25-I$23,1,0)</f>
        <v>#NAME?</v>
      </c>
      <c r="P210" s="96" t="e">
        <f aca="false">EURO(AC210,AC210,0,0,J$22,$B210+25-J$23,1,0)</f>
        <v>#NAME?</v>
      </c>
      <c r="Q210" s="96"/>
      <c r="R210" s="96" t="e">
        <f aca="false">EURO(AE210,AE210,0,0,F$22,$B210+25-F$23,1,0)</f>
        <v>#NAME?</v>
      </c>
      <c r="S210" s="96" t="e">
        <f aca="false">EURO(AF210,AF210,0,0,G$22,$B210+25-G$23,1,0)</f>
        <v>#NAME?</v>
      </c>
      <c r="T210" s="96" t="e">
        <f aca="false">EURO(AG210,AG210,0,0,H$22,$B210+25-H$23,1,0)</f>
        <v>#NAME?</v>
      </c>
      <c r="U210" s="96" t="e">
        <f aca="false">EURO(AH210,AH210,0,0,I$22,$B210+25-I$23,1,0)</f>
        <v>#NAME?</v>
      </c>
      <c r="V210" s="96" t="e">
        <f aca="false">EURO(AI210,AI210,0,0,J$22,$B210+25-J$23,1,0)</f>
        <v>#NAME?</v>
      </c>
      <c r="W210" s="96"/>
      <c r="X210" s="97"/>
      <c r="Y210" s="98" t="n">
        <f aca="false">(IF($B210&gt;=F$23,IF($B210&lt;DATE(YEAR(F$23),MONTH(F$23)+F$12,1),F$11/F$12,0),0))+(IF($B210&gt;=F$23,IF($B210&lt;DATE(YEAR(F$23),MONTH(F$23)+F$9,1),F$8/F$9,0),0))</f>
        <v>0</v>
      </c>
      <c r="Z210" s="98" t="n">
        <f aca="false">(IF($B210&gt;=G$23,IF($B210&lt;DATE(YEAR(G$23),MONTH(G$23)+G$12,1),G$11/G$12,0),0))+(IF($B210&gt;=G$23,IF($B210&lt;DATE(YEAR(G$23),MONTH(G$23)+G$9,1),G$8/G$9,0),0))</f>
        <v>0</v>
      </c>
      <c r="AA210" s="98" t="n">
        <f aca="false">(IF($B210&gt;=H$23,IF($B210&lt;DATE(YEAR(H$23),MONTH(H$23)+H$12,1),H$11/H$12,0),0))+(IF($B210&gt;=H$23,IF($B210&lt;DATE(YEAR(H$23),MONTH(H$23)+H$9,1),H$8/H$9,0),0))</f>
        <v>0</v>
      </c>
      <c r="AB210" s="98" t="n">
        <f aca="false">(IF($B210&gt;=I$23,IF($B210&lt;DATE(YEAR(I$23),MONTH(I$23)+I$12,1),I$11/I$12,0),0))+(IF($B210&gt;=I$23,IF($B210&lt;DATE(YEAR(I$23),MONTH(I$23)+I$9,1),I$8/I$9,0),0))</f>
        <v>0</v>
      </c>
      <c r="AC210" s="99" t="n">
        <f aca="false">(IF($B210&gt;=J$23,IF($B210&lt;DATE(YEAR(J$23),MONTH(J$23)+J$12,1),J$11/J$12,0),0))+(IF($B210&gt;=J$23,IF($B210&lt;DATE(YEAR(J$23),MONTH(J$23)+J$9,1),J$8/J$9,0),0))</f>
        <v>0</v>
      </c>
      <c r="AE210" s="98" t="n">
        <f aca="false">(IF($B210&gt;=F$23,IF($B210&lt;DATE(YEAR(F$23),MONTH(F$23)+F$15,1),(F$14/F$15),0),0))+(IF($B210&gt;=F$23,IF($B210&lt;DATE(YEAR(F$23),MONTH(F$23)+F$18,1),(F$17/F$18),0),0))</f>
        <v>0</v>
      </c>
      <c r="AF210" s="98" t="n">
        <f aca="false">(IF($B210&gt;=G$23,IF($B210&lt;DATE(YEAR(G$23),MONTH(G$23)+G$15,1),(G$14/G$15),0),0))+(IF($B210&gt;=G$23,IF($B210&lt;DATE(YEAR(G$23),MONTH(G$23)+G$18,1),(G$17/G$18),0),0))</f>
        <v>0</v>
      </c>
      <c r="AG210" s="98" t="n">
        <f aca="false">(IF($B210&gt;=H$23,IF($B210&lt;DATE(YEAR(H$23),MONTH(H$23)+H$15,1),(H$14/H$15),0),0))+(IF($B210&gt;=H$23,IF($B210&lt;DATE(YEAR(H$23),MONTH(H$23)+H$18,1),(H$17/H$18),0),0))</f>
        <v>0</v>
      </c>
      <c r="AH210" s="98" t="n">
        <f aca="false">(IF($B210&gt;=I$23,IF($B210&lt;DATE(YEAR(I$23),MONTH(I$23)+I$15,1),(I$14/I$15),0),0))+(IF($B210&gt;=I$23,IF($B210&lt;DATE(YEAR(I$23),MONTH(I$23)+I$18,1),(I$17/I$18),0),0))</f>
        <v>0</v>
      </c>
      <c r="AI210" s="99" t="n">
        <f aca="false">(IF($B210&gt;=J$23,IF($B210&lt;DATE(YEAR(J$23),MONTH(J$23)+J$15,1),(J$14/J$15),0),0))+(IF($B210&gt;=J$23,IF($B210&lt;DATE(YEAR(J$23),MONTH(J$23)+J$18,1),(J$17/J$18),0),0))</f>
        <v>0</v>
      </c>
    </row>
    <row r="211" customFormat="false" ht="12.75" hidden="true" customHeight="false" outlineLevel="1" collapsed="false">
      <c r="B211" s="92" t="n">
        <f aca="false">EDATE(B210,1)</f>
        <v>42309</v>
      </c>
      <c r="C211" s="93" t="n">
        <f aca="false">1/(1+$C$5/2)^(2*($B211-$C$4)/365)</f>
        <v>0.324294205870195</v>
      </c>
      <c r="D211" s="93" t="n">
        <f aca="false">1/(1+$C$6/2)^(2*($B211-$C$4)/365)</f>
        <v>0.167923764632311</v>
      </c>
      <c r="E211" s="94" t="n">
        <f aca="false">+C211-D211</f>
        <v>0.156370441237884</v>
      </c>
      <c r="F211" s="104" t="e">
        <f aca="false">SUM(L211:P211,R211:V211)</f>
        <v>#NAME?</v>
      </c>
      <c r="G211" s="105" t="e">
        <f aca="false">+E211*SUM(F200:F211)/12</f>
        <v>#NAME?</v>
      </c>
      <c r="L211" s="96" t="e">
        <f aca="false">EURO(Y211,Y211,0,0,F$22,$B211+25-F$23,1,0)</f>
        <v>#NAME?</v>
      </c>
      <c r="M211" s="96" t="e">
        <f aca="false">EURO(Z211,Z211,0,0,G$22,$B211+25-G$23,1,0)</f>
        <v>#NAME?</v>
      </c>
      <c r="N211" s="96" t="e">
        <f aca="false">EURO(AA211,AA211,0,0,H$22,$B211+25-H$23,1,0)</f>
        <v>#NAME?</v>
      </c>
      <c r="O211" s="96" t="e">
        <f aca="false">EURO(AB211,AB211,0,0,I$22,$B211+25-I$23,1,0)</f>
        <v>#NAME?</v>
      </c>
      <c r="P211" s="96" t="e">
        <f aca="false">EURO(AC211,AC211,0,0,J$22,$B211+25-J$23,1,0)</f>
        <v>#NAME?</v>
      </c>
      <c r="Q211" s="96"/>
      <c r="R211" s="96" t="e">
        <f aca="false">EURO(AE211,AE211,0,0,F$22,$B211+25-F$23,1,0)</f>
        <v>#NAME?</v>
      </c>
      <c r="S211" s="96" t="e">
        <f aca="false">EURO(AF211,AF211,0,0,G$22,$B211+25-G$23,1,0)</f>
        <v>#NAME?</v>
      </c>
      <c r="T211" s="96" t="e">
        <f aca="false">EURO(AG211,AG211,0,0,H$22,$B211+25-H$23,1,0)</f>
        <v>#NAME?</v>
      </c>
      <c r="U211" s="96" t="e">
        <f aca="false">EURO(AH211,AH211,0,0,I$22,$B211+25-I$23,1,0)</f>
        <v>#NAME?</v>
      </c>
      <c r="V211" s="96" t="e">
        <f aca="false">EURO(AI211,AI211,0,0,J$22,$B211+25-J$23,1,0)</f>
        <v>#NAME?</v>
      </c>
      <c r="W211" s="96"/>
      <c r="X211" s="97"/>
      <c r="Y211" s="98" t="n">
        <f aca="false">(IF($B211&gt;=F$23,IF($B211&lt;DATE(YEAR(F$23),MONTH(F$23)+F$12,1),F$11/F$12,0),0))+(IF($B211&gt;=F$23,IF($B211&lt;DATE(YEAR(F$23),MONTH(F$23)+F$9,1),F$8/F$9,0),0))</f>
        <v>0</v>
      </c>
      <c r="Z211" s="98" t="n">
        <f aca="false">(IF($B211&gt;=G$23,IF($B211&lt;DATE(YEAR(G$23),MONTH(G$23)+G$12,1),G$11/G$12,0),0))+(IF($B211&gt;=G$23,IF($B211&lt;DATE(YEAR(G$23),MONTH(G$23)+G$9,1),G$8/G$9,0),0))</f>
        <v>0</v>
      </c>
      <c r="AA211" s="98" t="n">
        <f aca="false">(IF($B211&gt;=H$23,IF($B211&lt;DATE(YEAR(H$23),MONTH(H$23)+H$12,1),H$11/H$12,0),0))+(IF($B211&gt;=H$23,IF($B211&lt;DATE(YEAR(H$23),MONTH(H$23)+H$9,1),H$8/H$9,0),0))</f>
        <v>0</v>
      </c>
      <c r="AB211" s="98" t="n">
        <f aca="false">(IF($B211&gt;=I$23,IF($B211&lt;DATE(YEAR(I$23),MONTH(I$23)+I$12,1),I$11/I$12,0),0))+(IF($B211&gt;=I$23,IF($B211&lt;DATE(YEAR(I$23),MONTH(I$23)+I$9,1),I$8/I$9,0),0))</f>
        <v>0</v>
      </c>
      <c r="AC211" s="99" t="n">
        <f aca="false">(IF($B211&gt;=J$23,IF($B211&lt;DATE(YEAR(J$23),MONTH(J$23)+J$12,1),J$11/J$12,0),0))+(IF($B211&gt;=J$23,IF($B211&lt;DATE(YEAR(J$23),MONTH(J$23)+J$9,1),J$8/J$9,0),0))</f>
        <v>0</v>
      </c>
      <c r="AE211" s="98" t="n">
        <f aca="false">(IF($B211&gt;=F$23,IF($B211&lt;DATE(YEAR(F$23),MONTH(F$23)+F$15,1),(F$14/F$15),0),0))+(IF($B211&gt;=F$23,IF($B211&lt;DATE(YEAR(F$23),MONTH(F$23)+F$18,1),(F$17/F$18),0),0))</f>
        <v>0</v>
      </c>
      <c r="AF211" s="98" t="n">
        <f aca="false">(IF($B211&gt;=G$23,IF($B211&lt;DATE(YEAR(G$23),MONTH(G$23)+G$15,1),(G$14/G$15),0),0))+(IF($B211&gt;=G$23,IF($B211&lt;DATE(YEAR(G$23),MONTH(G$23)+G$18,1),(G$17/G$18),0),0))</f>
        <v>0</v>
      </c>
      <c r="AG211" s="98" t="n">
        <f aca="false">(IF($B211&gt;=H$23,IF($B211&lt;DATE(YEAR(H$23),MONTH(H$23)+H$15,1),(H$14/H$15),0),0))+(IF($B211&gt;=H$23,IF($B211&lt;DATE(YEAR(H$23),MONTH(H$23)+H$18,1),(H$17/H$18),0),0))</f>
        <v>0</v>
      </c>
      <c r="AH211" s="98" t="n">
        <f aca="false">(IF($B211&gt;=I$23,IF($B211&lt;DATE(YEAR(I$23),MONTH(I$23)+I$15,1),(I$14/I$15),0),0))+(IF($B211&gt;=I$23,IF($B211&lt;DATE(YEAR(I$23),MONTH(I$23)+I$18,1),(I$17/I$18),0),0))</f>
        <v>0</v>
      </c>
      <c r="AI211" s="99" t="n">
        <f aca="false">(IF($B211&gt;=J$23,IF($B211&lt;DATE(YEAR(J$23),MONTH(J$23)+J$15,1),(J$14/J$15),0),0))+(IF($B211&gt;=J$23,IF($B211&lt;DATE(YEAR(J$23),MONTH(J$23)+J$18,1),(J$17/J$18),0),0))</f>
        <v>0</v>
      </c>
    </row>
    <row r="212" customFormat="false" ht="12.75" hidden="true" customHeight="false" outlineLevel="1" collapsed="false">
      <c r="B212" s="92" t="n">
        <f aca="false">EDATE(B211,1)</f>
        <v>42339</v>
      </c>
      <c r="C212" s="93" t="n">
        <f aca="false">1/(1+$C$5/2)^(2*($B212-$C$4)/365)</f>
        <v>0.322322310382427</v>
      </c>
      <c r="D212" s="93" t="n">
        <f aca="false">1/(1+$C$6/2)^(2*($B212-$C$4)/365)</f>
        <v>0.166308811867786</v>
      </c>
      <c r="E212" s="94" t="n">
        <f aca="false">+C212-D212</f>
        <v>0.156013498514642</v>
      </c>
      <c r="F212" s="104" t="e">
        <f aca="false">SUM(L212:P212,R212:V212)</f>
        <v>#NAME?</v>
      </c>
      <c r="G212" s="105" t="e">
        <f aca="false">+E212*SUM(F201:F212)/12</f>
        <v>#NAME?</v>
      </c>
      <c r="L212" s="96" t="e">
        <f aca="false">EURO(Y212,Y212,0,0,F$22,$B212+25-F$23,1,0)</f>
        <v>#NAME?</v>
      </c>
      <c r="M212" s="96" t="e">
        <f aca="false">EURO(Z212,Z212,0,0,G$22,$B212+25-G$23,1,0)</f>
        <v>#NAME?</v>
      </c>
      <c r="N212" s="96" t="e">
        <f aca="false">EURO(AA212,AA212,0,0,H$22,$B212+25-H$23,1,0)</f>
        <v>#NAME?</v>
      </c>
      <c r="O212" s="96" t="e">
        <f aca="false">EURO(AB212,AB212,0,0,I$22,$B212+25-I$23,1,0)</f>
        <v>#NAME?</v>
      </c>
      <c r="P212" s="96" t="e">
        <f aca="false">EURO(AC212,AC212,0,0,J$22,$B212+25-J$23,1,0)</f>
        <v>#NAME?</v>
      </c>
      <c r="Q212" s="96"/>
      <c r="R212" s="96" t="e">
        <f aca="false">EURO(AE212,AE212,0,0,F$22,$B212+25-F$23,1,0)</f>
        <v>#NAME?</v>
      </c>
      <c r="S212" s="96" t="e">
        <f aca="false">EURO(AF212,AF212,0,0,G$22,$B212+25-G$23,1,0)</f>
        <v>#NAME?</v>
      </c>
      <c r="T212" s="96" t="e">
        <f aca="false">EURO(AG212,AG212,0,0,H$22,$B212+25-H$23,1,0)</f>
        <v>#NAME?</v>
      </c>
      <c r="U212" s="96" t="e">
        <f aca="false">EURO(AH212,AH212,0,0,I$22,$B212+25-I$23,1,0)</f>
        <v>#NAME?</v>
      </c>
      <c r="V212" s="96" t="e">
        <f aca="false">EURO(AI212,AI212,0,0,J$22,$B212+25-J$23,1,0)</f>
        <v>#NAME?</v>
      </c>
      <c r="W212" s="96"/>
      <c r="X212" s="97"/>
      <c r="Y212" s="98" t="n">
        <f aca="false">(IF($B212&gt;=F$23,IF($B212&lt;DATE(YEAR(F$23),MONTH(F$23)+F$12,1),F$11/F$12,0),0))+(IF($B212&gt;=F$23,IF($B212&lt;DATE(YEAR(F$23),MONTH(F$23)+F$9,1),F$8/F$9,0),0))</f>
        <v>0</v>
      </c>
      <c r="Z212" s="98" t="n">
        <f aca="false">(IF($B212&gt;=G$23,IF($B212&lt;DATE(YEAR(G$23),MONTH(G$23)+G$12,1),G$11/G$12,0),0))+(IF($B212&gt;=G$23,IF($B212&lt;DATE(YEAR(G$23),MONTH(G$23)+G$9,1),G$8/G$9,0),0))</f>
        <v>0</v>
      </c>
      <c r="AA212" s="98" t="n">
        <f aca="false">(IF($B212&gt;=H$23,IF($B212&lt;DATE(YEAR(H$23),MONTH(H$23)+H$12,1),H$11/H$12,0),0))+(IF($B212&gt;=H$23,IF($B212&lt;DATE(YEAR(H$23),MONTH(H$23)+H$9,1),H$8/H$9,0),0))</f>
        <v>0</v>
      </c>
      <c r="AB212" s="98" t="n">
        <f aca="false">(IF($B212&gt;=I$23,IF($B212&lt;DATE(YEAR(I$23),MONTH(I$23)+I$12,1),I$11/I$12,0),0))+(IF($B212&gt;=I$23,IF($B212&lt;DATE(YEAR(I$23),MONTH(I$23)+I$9,1),I$8/I$9,0),0))</f>
        <v>0</v>
      </c>
      <c r="AC212" s="99" t="n">
        <f aca="false">(IF($B212&gt;=J$23,IF($B212&lt;DATE(YEAR(J$23),MONTH(J$23)+J$12,1),J$11/J$12,0),0))+(IF($B212&gt;=J$23,IF($B212&lt;DATE(YEAR(J$23),MONTH(J$23)+J$9,1),J$8/J$9,0),0))</f>
        <v>0</v>
      </c>
      <c r="AE212" s="98" t="n">
        <f aca="false">(IF($B212&gt;=F$23,IF($B212&lt;DATE(YEAR(F$23),MONTH(F$23)+F$15,1),(F$14/F$15),0),0))+(IF($B212&gt;=F$23,IF($B212&lt;DATE(YEAR(F$23),MONTH(F$23)+F$18,1),(F$17/F$18),0),0))</f>
        <v>0</v>
      </c>
      <c r="AF212" s="98" t="n">
        <f aca="false">(IF($B212&gt;=G$23,IF($B212&lt;DATE(YEAR(G$23),MONTH(G$23)+G$15,1),(G$14/G$15),0),0))+(IF($B212&gt;=G$23,IF($B212&lt;DATE(YEAR(G$23),MONTH(G$23)+G$18,1),(G$17/G$18),0),0))</f>
        <v>0</v>
      </c>
      <c r="AG212" s="98" t="n">
        <f aca="false">(IF($B212&gt;=H$23,IF($B212&lt;DATE(YEAR(H$23),MONTH(H$23)+H$15,1),(H$14/H$15),0),0))+(IF($B212&gt;=H$23,IF($B212&lt;DATE(YEAR(H$23),MONTH(H$23)+H$18,1),(H$17/H$18),0),0))</f>
        <v>0</v>
      </c>
      <c r="AH212" s="98" t="n">
        <f aca="false">(IF($B212&gt;=I$23,IF($B212&lt;DATE(YEAR(I$23),MONTH(I$23)+I$15,1),(I$14/I$15),0),0))+(IF($B212&gt;=I$23,IF($B212&lt;DATE(YEAR(I$23),MONTH(I$23)+I$18,1),(I$17/I$18),0),0))</f>
        <v>0</v>
      </c>
      <c r="AI212" s="99" t="n">
        <f aca="false">(IF($B212&gt;=J$23,IF($B212&lt;DATE(YEAR(J$23),MONTH(J$23)+J$15,1),(J$14/J$15),0),0))+(IF($B212&gt;=J$23,IF($B212&lt;DATE(YEAR(J$23),MONTH(J$23)+J$18,1),(J$17/J$18),0),0))</f>
        <v>0</v>
      </c>
    </row>
    <row r="213" customFormat="false" ht="12.75" hidden="true" customHeight="false" outlineLevel="1" collapsed="false">
      <c r="B213" s="92" t="n">
        <f aca="false">EDATE(B212,1)</f>
        <v>42370</v>
      </c>
      <c r="C213" s="93" t="n">
        <f aca="false">1/(1+$C$5/2)^(2*($B213-$C$4)/365)</f>
        <v>0.320297280626932</v>
      </c>
      <c r="D213" s="93" t="n">
        <f aca="false">1/(1+$C$6/2)^(2*($B213-$C$4)/365)</f>
        <v>0.164656342078237</v>
      </c>
      <c r="E213" s="94" t="n">
        <f aca="false">+C213-D213</f>
        <v>0.155640938548694</v>
      </c>
      <c r="F213" s="104" t="e">
        <f aca="false">SUM(L213:P213,R213:V213)</f>
        <v>#NAME?</v>
      </c>
      <c r="G213" s="105" t="e">
        <f aca="false">+E213*SUM(F202:F213)/12</f>
        <v>#NAME?</v>
      </c>
      <c r="L213" s="96" t="e">
        <f aca="false">EURO(Y213,Y213,0,0,F$22,$B213+25-F$23,1,0)</f>
        <v>#NAME?</v>
      </c>
      <c r="M213" s="96" t="e">
        <f aca="false">EURO(Z213,Z213,0,0,G$22,$B213+25-G$23,1,0)</f>
        <v>#NAME?</v>
      </c>
      <c r="N213" s="96" t="e">
        <f aca="false">EURO(AA213,AA213,0,0,H$22,$B213+25-H$23,1,0)</f>
        <v>#NAME?</v>
      </c>
      <c r="O213" s="96" t="e">
        <f aca="false">EURO(AB213,AB213,0,0,I$22,$B213+25-I$23,1,0)</f>
        <v>#NAME?</v>
      </c>
      <c r="P213" s="96" t="e">
        <f aca="false">EURO(AC213,AC213,0,0,J$22,$B213+25-J$23,1,0)</f>
        <v>#NAME?</v>
      </c>
      <c r="Q213" s="96"/>
      <c r="R213" s="96" t="e">
        <f aca="false">EURO(AE213,AE213,0,0,F$22,$B213+25-F$23,1,0)</f>
        <v>#NAME?</v>
      </c>
      <c r="S213" s="96" t="e">
        <f aca="false">EURO(AF213,AF213,0,0,G$22,$B213+25-G$23,1,0)</f>
        <v>#NAME?</v>
      </c>
      <c r="T213" s="96" t="e">
        <f aca="false">EURO(AG213,AG213,0,0,H$22,$B213+25-H$23,1,0)</f>
        <v>#NAME?</v>
      </c>
      <c r="U213" s="96" t="e">
        <f aca="false">EURO(AH213,AH213,0,0,I$22,$B213+25-I$23,1,0)</f>
        <v>#NAME?</v>
      </c>
      <c r="V213" s="96" t="e">
        <f aca="false">EURO(AI213,AI213,0,0,J$22,$B213+25-J$23,1,0)</f>
        <v>#NAME?</v>
      </c>
      <c r="W213" s="96"/>
      <c r="X213" s="97"/>
      <c r="Y213" s="98" t="n">
        <f aca="false">(IF($B213&gt;=F$23,IF($B213&lt;DATE(YEAR(F$23),MONTH(F$23)+F$12,1),F$11/F$12,0),0))+(IF($B213&gt;=F$23,IF($B213&lt;DATE(YEAR(F$23),MONTH(F$23)+F$9,1),F$8/F$9,0),0))</f>
        <v>0</v>
      </c>
      <c r="Z213" s="98" t="n">
        <f aca="false">(IF($B213&gt;=G$23,IF($B213&lt;DATE(YEAR(G$23),MONTH(G$23)+G$12,1),G$11/G$12,0),0))+(IF($B213&gt;=G$23,IF($B213&lt;DATE(YEAR(G$23),MONTH(G$23)+G$9,1),G$8/G$9,0),0))</f>
        <v>0</v>
      </c>
      <c r="AA213" s="98" t="n">
        <f aca="false">(IF($B213&gt;=H$23,IF($B213&lt;DATE(YEAR(H$23),MONTH(H$23)+H$12,1),H$11/H$12,0),0))+(IF($B213&gt;=H$23,IF($B213&lt;DATE(YEAR(H$23),MONTH(H$23)+H$9,1),H$8/H$9,0),0))</f>
        <v>0</v>
      </c>
      <c r="AB213" s="98" t="n">
        <f aca="false">(IF($B213&gt;=I$23,IF($B213&lt;DATE(YEAR(I$23),MONTH(I$23)+I$12,1),I$11/I$12,0),0))+(IF($B213&gt;=I$23,IF($B213&lt;DATE(YEAR(I$23),MONTH(I$23)+I$9,1),I$8/I$9,0),0))</f>
        <v>0</v>
      </c>
      <c r="AC213" s="99" t="n">
        <f aca="false">(IF($B213&gt;=J$23,IF($B213&lt;DATE(YEAR(J$23),MONTH(J$23)+J$12,1),J$11/J$12,0),0))+(IF($B213&gt;=J$23,IF($B213&lt;DATE(YEAR(J$23),MONTH(J$23)+J$9,1),J$8/J$9,0),0))</f>
        <v>0</v>
      </c>
      <c r="AE213" s="98" t="n">
        <f aca="false">(IF($B213&gt;=F$23,IF($B213&lt;DATE(YEAR(F$23),MONTH(F$23)+F$15,1),(F$14/F$15),0),0))+(IF($B213&gt;=F$23,IF($B213&lt;DATE(YEAR(F$23),MONTH(F$23)+F$18,1),(F$17/F$18),0),0))</f>
        <v>0</v>
      </c>
      <c r="AF213" s="98" t="n">
        <f aca="false">(IF($B213&gt;=G$23,IF($B213&lt;DATE(YEAR(G$23),MONTH(G$23)+G$15,1),(G$14/G$15),0),0))+(IF($B213&gt;=G$23,IF($B213&lt;DATE(YEAR(G$23),MONTH(G$23)+G$18,1),(G$17/G$18),0),0))</f>
        <v>0</v>
      </c>
      <c r="AG213" s="98" t="n">
        <f aca="false">(IF($B213&gt;=H$23,IF($B213&lt;DATE(YEAR(H$23),MONTH(H$23)+H$15,1),(H$14/H$15),0),0))+(IF($B213&gt;=H$23,IF($B213&lt;DATE(YEAR(H$23),MONTH(H$23)+H$18,1),(H$17/H$18),0),0))</f>
        <v>0</v>
      </c>
      <c r="AH213" s="98" t="n">
        <f aca="false">(IF($B213&gt;=I$23,IF($B213&lt;DATE(YEAR(I$23),MONTH(I$23)+I$15,1),(I$14/I$15),0),0))+(IF($B213&gt;=I$23,IF($B213&lt;DATE(YEAR(I$23),MONTH(I$23)+I$18,1),(I$17/I$18),0),0))</f>
        <v>0</v>
      </c>
      <c r="AI213" s="99" t="n">
        <f aca="false">(IF($B213&gt;=J$23,IF($B213&lt;DATE(YEAR(J$23),MONTH(J$23)+J$15,1),(J$14/J$15),0),0))+(IF($B213&gt;=J$23,IF($B213&lt;DATE(YEAR(J$23),MONTH(J$23)+J$18,1),(J$17/J$18),0),0))</f>
        <v>0</v>
      </c>
    </row>
    <row r="214" customFormat="false" ht="12.75" hidden="true" customHeight="false" outlineLevel="1" collapsed="false">
      <c r="B214" s="92" t="n">
        <f aca="false">EDATE(B213,1)</f>
        <v>42401</v>
      </c>
      <c r="C214" s="93" t="n">
        <f aca="false">1/(1+$C$5/2)^(2*($B214-$C$4)/365)</f>
        <v>0.318284973371178</v>
      </c>
      <c r="D214" s="93" t="n">
        <f aca="false">1/(1+$C$6/2)^(2*($B214-$C$4)/365)</f>
        <v>0.163020291481242</v>
      </c>
      <c r="E214" s="94" t="n">
        <f aca="false">+C214-D214</f>
        <v>0.155264681889936</v>
      </c>
      <c r="F214" s="104" t="e">
        <f aca="false">SUM(L214:P214,R214:V214)</f>
        <v>#NAME?</v>
      </c>
      <c r="G214" s="105" t="e">
        <f aca="false">+E214*SUM(F203:F214)/12</f>
        <v>#NAME?</v>
      </c>
      <c r="L214" s="96" t="e">
        <f aca="false">EURO(Y214,Y214,0,0,F$22,$B214+25-F$23,1,0)</f>
        <v>#NAME?</v>
      </c>
      <c r="M214" s="96" t="e">
        <f aca="false">EURO(Z214,Z214,0,0,G$22,$B214+25-G$23,1,0)</f>
        <v>#NAME?</v>
      </c>
      <c r="N214" s="96" t="e">
        <f aca="false">EURO(AA214,AA214,0,0,H$22,$B214+25-H$23,1,0)</f>
        <v>#NAME?</v>
      </c>
      <c r="O214" s="96" t="e">
        <f aca="false">EURO(AB214,AB214,0,0,I$22,$B214+25-I$23,1,0)</f>
        <v>#NAME?</v>
      </c>
      <c r="P214" s="96" t="e">
        <f aca="false">EURO(AC214,AC214,0,0,J$22,$B214+25-J$23,1,0)</f>
        <v>#NAME?</v>
      </c>
      <c r="Q214" s="96"/>
      <c r="R214" s="96" t="e">
        <f aca="false">EURO(AE214,AE214,0,0,F$22,$B214+25-F$23,1,0)</f>
        <v>#NAME?</v>
      </c>
      <c r="S214" s="96" t="e">
        <f aca="false">EURO(AF214,AF214,0,0,G$22,$B214+25-G$23,1,0)</f>
        <v>#NAME?</v>
      </c>
      <c r="T214" s="96" t="e">
        <f aca="false">EURO(AG214,AG214,0,0,H$22,$B214+25-H$23,1,0)</f>
        <v>#NAME?</v>
      </c>
      <c r="U214" s="96" t="e">
        <f aca="false">EURO(AH214,AH214,0,0,I$22,$B214+25-I$23,1,0)</f>
        <v>#NAME?</v>
      </c>
      <c r="V214" s="96" t="e">
        <f aca="false">EURO(AI214,AI214,0,0,J$22,$B214+25-J$23,1,0)</f>
        <v>#NAME?</v>
      </c>
      <c r="W214" s="96"/>
      <c r="X214" s="97"/>
      <c r="Y214" s="98" t="n">
        <f aca="false">(IF($B214&gt;=F$23,IF($B214&lt;DATE(YEAR(F$23),MONTH(F$23)+F$12,1),F$11/F$12,0),0))+(IF($B214&gt;=F$23,IF($B214&lt;DATE(YEAR(F$23),MONTH(F$23)+F$9,1),F$8/F$9,0),0))</f>
        <v>0</v>
      </c>
      <c r="Z214" s="98" t="n">
        <f aca="false">(IF($B214&gt;=G$23,IF($B214&lt;DATE(YEAR(G$23),MONTH(G$23)+G$12,1),G$11/G$12,0),0))+(IF($B214&gt;=G$23,IF($B214&lt;DATE(YEAR(G$23),MONTH(G$23)+G$9,1),G$8/G$9,0),0))</f>
        <v>0</v>
      </c>
      <c r="AA214" s="98" t="n">
        <f aca="false">(IF($B214&gt;=H$23,IF($B214&lt;DATE(YEAR(H$23),MONTH(H$23)+H$12,1),H$11/H$12,0),0))+(IF($B214&gt;=H$23,IF($B214&lt;DATE(YEAR(H$23),MONTH(H$23)+H$9,1),H$8/H$9,0),0))</f>
        <v>0</v>
      </c>
      <c r="AB214" s="98" t="n">
        <f aca="false">(IF($B214&gt;=I$23,IF($B214&lt;DATE(YEAR(I$23),MONTH(I$23)+I$12,1),I$11/I$12,0),0))+(IF($B214&gt;=I$23,IF($B214&lt;DATE(YEAR(I$23),MONTH(I$23)+I$9,1),I$8/I$9,0),0))</f>
        <v>0</v>
      </c>
      <c r="AC214" s="99" t="n">
        <f aca="false">(IF($B214&gt;=J$23,IF($B214&lt;DATE(YEAR(J$23),MONTH(J$23)+J$12,1),J$11/J$12,0),0))+(IF($B214&gt;=J$23,IF($B214&lt;DATE(YEAR(J$23),MONTH(J$23)+J$9,1),J$8/J$9,0),0))</f>
        <v>0</v>
      </c>
      <c r="AE214" s="98" t="n">
        <f aca="false">(IF($B214&gt;=F$23,IF($B214&lt;DATE(YEAR(F$23),MONTH(F$23)+F$15,1),(F$14/F$15),0),0))+(IF($B214&gt;=F$23,IF($B214&lt;DATE(YEAR(F$23),MONTH(F$23)+F$18,1),(F$17/F$18),0),0))</f>
        <v>0</v>
      </c>
      <c r="AF214" s="98" t="n">
        <f aca="false">(IF($B214&gt;=G$23,IF($B214&lt;DATE(YEAR(G$23),MONTH(G$23)+G$15,1),(G$14/G$15),0),0))+(IF($B214&gt;=G$23,IF($B214&lt;DATE(YEAR(G$23),MONTH(G$23)+G$18,1),(G$17/G$18),0),0))</f>
        <v>0</v>
      </c>
      <c r="AG214" s="98" t="n">
        <f aca="false">(IF($B214&gt;=H$23,IF($B214&lt;DATE(YEAR(H$23),MONTH(H$23)+H$15,1),(H$14/H$15),0),0))+(IF($B214&gt;=H$23,IF($B214&lt;DATE(YEAR(H$23),MONTH(H$23)+H$18,1),(H$17/H$18),0),0))</f>
        <v>0</v>
      </c>
      <c r="AH214" s="98" t="n">
        <f aca="false">(IF($B214&gt;=I$23,IF($B214&lt;DATE(YEAR(I$23),MONTH(I$23)+I$15,1),(I$14/I$15),0),0))+(IF($B214&gt;=I$23,IF($B214&lt;DATE(YEAR(I$23),MONTH(I$23)+I$18,1),(I$17/I$18),0),0))</f>
        <v>0</v>
      </c>
      <c r="AI214" s="99" t="n">
        <f aca="false">(IF($B214&gt;=J$23,IF($B214&lt;DATE(YEAR(J$23),MONTH(J$23)+J$15,1),(J$14/J$15),0),0))+(IF($B214&gt;=J$23,IF($B214&lt;DATE(YEAR(J$23),MONTH(J$23)+J$18,1),(J$17/J$18),0),0))</f>
        <v>0</v>
      </c>
    </row>
    <row r="215" customFormat="false" ht="12.75" hidden="true" customHeight="false" outlineLevel="1" collapsed="false">
      <c r="B215" s="92" t="n">
        <f aca="false">EDATE(B214,1)</f>
        <v>42430</v>
      </c>
      <c r="C215" s="93" t="n">
        <f aca="false">1/(1+$C$5/2)^(2*($B215-$C$4)/365)</f>
        <v>0.316413939344889</v>
      </c>
      <c r="D215" s="93" t="n">
        <f aca="false">1/(1+$C$6/2)^(2*($B215-$C$4)/365)</f>
        <v>0.161504512403139</v>
      </c>
      <c r="E215" s="94" t="n">
        <f aca="false">+C215-D215</f>
        <v>0.15490942694175</v>
      </c>
      <c r="F215" s="104" t="e">
        <f aca="false">SUM(L215:P215,R215:V215)</f>
        <v>#NAME?</v>
      </c>
      <c r="G215" s="105" t="e">
        <f aca="false">+E215*SUM(F204:F215)/12</f>
        <v>#NAME?</v>
      </c>
      <c r="L215" s="96" t="e">
        <f aca="false">EURO(Y215,Y215,0,0,F$22,$B215+25-F$23,1,0)</f>
        <v>#NAME?</v>
      </c>
      <c r="M215" s="96" t="e">
        <f aca="false">EURO(Z215,Z215,0,0,G$22,$B215+25-G$23,1,0)</f>
        <v>#NAME?</v>
      </c>
      <c r="N215" s="96" t="e">
        <f aca="false">EURO(AA215,AA215,0,0,H$22,$B215+25-H$23,1,0)</f>
        <v>#NAME?</v>
      </c>
      <c r="O215" s="96" t="e">
        <f aca="false">EURO(AB215,AB215,0,0,I$22,$B215+25-I$23,1,0)</f>
        <v>#NAME?</v>
      </c>
      <c r="P215" s="96" t="e">
        <f aca="false">EURO(AC215,AC215,0,0,J$22,$B215+25-J$23,1,0)</f>
        <v>#NAME?</v>
      </c>
      <c r="Q215" s="96"/>
      <c r="R215" s="96" t="e">
        <f aca="false">EURO(AE215,AE215,0,0,F$22,$B215+25-F$23,1,0)</f>
        <v>#NAME?</v>
      </c>
      <c r="S215" s="96" t="e">
        <f aca="false">EURO(AF215,AF215,0,0,G$22,$B215+25-G$23,1,0)</f>
        <v>#NAME?</v>
      </c>
      <c r="T215" s="96" t="e">
        <f aca="false">EURO(AG215,AG215,0,0,H$22,$B215+25-H$23,1,0)</f>
        <v>#NAME?</v>
      </c>
      <c r="U215" s="96" t="e">
        <f aca="false">EURO(AH215,AH215,0,0,I$22,$B215+25-I$23,1,0)</f>
        <v>#NAME?</v>
      </c>
      <c r="V215" s="96" t="e">
        <f aca="false">EURO(AI215,AI215,0,0,J$22,$B215+25-J$23,1,0)</f>
        <v>#NAME?</v>
      </c>
      <c r="W215" s="96"/>
      <c r="X215" s="97"/>
      <c r="Y215" s="98" t="n">
        <f aca="false">(IF($B215&gt;=F$23,IF($B215&lt;DATE(YEAR(F$23),MONTH(F$23)+F$12,1),F$11/F$12,0),0))+(IF($B215&gt;=F$23,IF($B215&lt;DATE(YEAR(F$23),MONTH(F$23)+F$9,1),F$8/F$9,0),0))</f>
        <v>0</v>
      </c>
      <c r="Z215" s="98" t="n">
        <f aca="false">(IF($B215&gt;=G$23,IF($B215&lt;DATE(YEAR(G$23),MONTH(G$23)+G$12,1),G$11/G$12,0),0))+(IF($B215&gt;=G$23,IF($B215&lt;DATE(YEAR(G$23),MONTH(G$23)+G$9,1),G$8/G$9,0),0))</f>
        <v>0</v>
      </c>
      <c r="AA215" s="98" t="n">
        <f aca="false">(IF($B215&gt;=H$23,IF($B215&lt;DATE(YEAR(H$23),MONTH(H$23)+H$12,1),H$11/H$12,0),0))+(IF($B215&gt;=H$23,IF($B215&lt;DATE(YEAR(H$23),MONTH(H$23)+H$9,1),H$8/H$9,0),0))</f>
        <v>0</v>
      </c>
      <c r="AB215" s="98" t="n">
        <f aca="false">(IF($B215&gt;=I$23,IF($B215&lt;DATE(YEAR(I$23),MONTH(I$23)+I$12,1),I$11/I$12,0),0))+(IF($B215&gt;=I$23,IF($B215&lt;DATE(YEAR(I$23),MONTH(I$23)+I$9,1),I$8/I$9,0),0))</f>
        <v>0</v>
      </c>
      <c r="AC215" s="99" t="n">
        <f aca="false">(IF($B215&gt;=J$23,IF($B215&lt;DATE(YEAR(J$23),MONTH(J$23)+J$12,1),J$11/J$12,0),0))+(IF($B215&gt;=J$23,IF($B215&lt;DATE(YEAR(J$23),MONTH(J$23)+J$9,1),J$8/J$9,0),0))</f>
        <v>0</v>
      </c>
      <c r="AE215" s="98" t="n">
        <f aca="false">(IF($B215&gt;=F$23,IF($B215&lt;DATE(YEAR(F$23),MONTH(F$23)+F$15,1),(F$14/F$15),0),0))+(IF($B215&gt;=F$23,IF($B215&lt;DATE(YEAR(F$23),MONTH(F$23)+F$18,1),(F$17/F$18),0),0))</f>
        <v>0</v>
      </c>
      <c r="AF215" s="98" t="n">
        <f aca="false">(IF($B215&gt;=G$23,IF($B215&lt;DATE(YEAR(G$23),MONTH(G$23)+G$15,1),(G$14/G$15),0),0))+(IF($B215&gt;=G$23,IF($B215&lt;DATE(YEAR(G$23),MONTH(G$23)+G$18,1),(G$17/G$18),0),0))</f>
        <v>0</v>
      </c>
      <c r="AG215" s="98" t="n">
        <f aca="false">(IF($B215&gt;=H$23,IF($B215&lt;DATE(YEAR(H$23),MONTH(H$23)+H$15,1),(H$14/H$15),0),0))+(IF($B215&gt;=H$23,IF($B215&lt;DATE(YEAR(H$23),MONTH(H$23)+H$18,1),(H$17/H$18),0),0))</f>
        <v>0</v>
      </c>
      <c r="AH215" s="98" t="n">
        <f aca="false">(IF($B215&gt;=I$23,IF($B215&lt;DATE(YEAR(I$23),MONTH(I$23)+I$15,1),(I$14/I$15),0),0))+(IF($B215&gt;=I$23,IF($B215&lt;DATE(YEAR(I$23),MONTH(I$23)+I$18,1),(I$17/I$18),0),0))</f>
        <v>0</v>
      </c>
      <c r="AI215" s="99" t="n">
        <f aca="false">(IF($B215&gt;=J$23,IF($B215&lt;DATE(YEAR(J$23),MONTH(J$23)+J$15,1),(J$14/J$15),0),0))+(IF($B215&gt;=J$23,IF($B215&lt;DATE(YEAR(J$23),MONTH(J$23)+J$18,1),(J$17/J$18),0),0))</f>
        <v>0</v>
      </c>
    </row>
    <row r="216" customFormat="false" ht="12.75" hidden="true" customHeight="false" outlineLevel="1" collapsed="false">
      <c r="B216" s="92" t="n">
        <f aca="false">EDATE(B215,1)</f>
        <v>42461</v>
      </c>
      <c r="C216" s="93" t="n">
        <f aca="false">1/(1+$C$5/2)^(2*($B216-$C$4)/365)</f>
        <v>0.314426029660739</v>
      </c>
      <c r="D216" s="93" t="n">
        <f aca="false">1/(1+$C$6/2)^(2*($B216-$C$4)/365)</f>
        <v>0.159899778867828</v>
      </c>
      <c r="E216" s="94" t="n">
        <f aca="false">+C216-D216</f>
        <v>0.154526250792911</v>
      </c>
      <c r="F216" s="104" t="e">
        <f aca="false">SUM(L216:P216,R216:V216)</f>
        <v>#NAME?</v>
      </c>
      <c r="G216" s="105" t="e">
        <f aca="false">+E216*SUM(F205:F216)/12</f>
        <v>#NAME?</v>
      </c>
      <c r="L216" s="96" t="e">
        <f aca="false">EURO(Y216,Y216,0,0,F$22,$B216+25-F$23,1,0)</f>
        <v>#NAME?</v>
      </c>
      <c r="M216" s="96" t="e">
        <f aca="false">EURO(Z216,Z216,0,0,G$22,$B216+25-G$23,1,0)</f>
        <v>#NAME?</v>
      </c>
      <c r="N216" s="96" t="e">
        <f aca="false">EURO(AA216,AA216,0,0,H$22,$B216+25-H$23,1,0)</f>
        <v>#NAME?</v>
      </c>
      <c r="O216" s="96" t="e">
        <f aca="false">EURO(AB216,AB216,0,0,I$22,$B216+25-I$23,1,0)</f>
        <v>#NAME?</v>
      </c>
      <c r="P216" s="96" t="e">
        <f aca="false">EURO(AC216,AC216,0,0,J$22,$B216+25-J$23,1,0)</f>
        <v>#NAME?</v>
      </c>
      <c r="Q216" s="96"/>
      <c r="R216" s="96" t="e">
        <f aca="false">EURO(AE216,AE216,0,0,F$22,$B216+25-F$23,1,0)</f>
        <v>#NAME?</v>
      </c>
      <c r="S216" s="96" t="e">
        <f aca="false">EURO(AF216,AF216,0,0,G$22,$B216+25-G$23,1,0)</f>
        <v>#NAME?</v>
      </c>
      <c r="T216" s="96" t="e">
        <f aca="false">EURO(AG216,AG216,0,0,H$22,$B216+25-H$23,1,0)</f>
        <v>#NAME?</v>
      </c>
      <c r="U216" s="96" t="e">
        <f aca="false">EURO(AH216,AH216,0,0,I$22,$B216+25-I$23,1,0)</f>
        <v>#NAME?</v>
      </c>
      <c r="V216" s="96" t="e">
        <f aca="false">EURO(AI216,AI216,0,0,J$22,$B216+25-J$23,1,0)</f>
        <v>#NAME?</v>
      </c>
      <c r="W216" s="96"/>
      <c r="X216" s="97"/>
      <c r="Y216" s="98" t="n">
        <f aca="false">(IF($B216&gt;=F$23,IF($B216&lt;DATE(YEAR(F$23),MONTH(F$23)+F$12,1),F$11/F$12,0),0))+(IF($B216&gt;=F$23,IF($B216&lt;DATE(YEAR(F$23),MONTH(F$23)+F$9,1),F$8/F$9,0),0))</f>
        <v>0</v>
      </c>
      <c r="Z216" s="98" t="n">
        <f aca="false">(IF($B216&gt;=G$23,IF($B216&lt;DATE(YEAR(G$23),MONTH(G$23)+G$12,1),G$11/G$12,0),0))+(IF($B216&gt;=G$23,IF($B216&lt;DATE(YEAR(G$23),MONTH(G$23)+G$9,1),G$8/G$9,0),0))</f>
        <v>0</v>
      </c>
      <c r="AA216" s="98" t="n">
        <f aca="false">(IF($B216&gt;=H$23,IF($B216&lt;DATE(YEAR(H$23),MONTH(H$23)+H$12,1),H$11/H$12,0),0))+(IF($B216&gt;=H$23,IF($B216&lt;DATE(YEAR(H$23),MONTH(H$23)+H$9,1),H$8/H$9,0),0))</f>
        <v>0</v>
      </c>
      <c r="AB216" s="98" t="n">
        <f aca="false">(IF($B216&gt;=I$23,IF($B216&lt;DATE(YEAR(I$23),MONTH(I$23)+I$12,1),I$11/I$12,0),0))+(IF($B216&gt;=I$23,IF($B216&lt;DATE(YEAR(I$23),MONTH(I$23)+I$9,1),I$8/I$9,0),0))</f>
        <v>0</v>
      </c>
      <c r="AC216" s="99" t="n">
        <f aca="false">(IF($B216&gt;=J$23,IF($B216&lt;DATE(YEAR(J$23),MONTH(J$23)+J$12,1),J$11/J$12,0),0))+(IF($B216&gt;=J$23,IF($B216&lt;DATE(YEAR(J$23),MONTH(J$23)+J$9,1),J$8/J$9,0),0))</f>
        <v>0</v>
      </c>
      <c r="AE216" s="98" t="n">
        <f aca="false">(IF($B216&gt;=F$23,IF($B216&lt;DATE(YEAR(F$23),MONTH(F$23)+F$15,1),(F$14/F$15),0),0))+(IF($B216&gt;=F$23,IF($B216&lt;DATE(YEAR(F$23),MONTH(F$23)+F$18,1),(F$17/F$18),0),0))</f>
        <v>0</v>
      </c>
      <c r="AF216" s="98" t="n">
        <f aca="false">(IF($B216&gt;=G$23,IF($B216&lt;DATE(YEAR(G$23),MONTH(G$23)+G$15,1),(G$14/G$15),0),0))+(IF($B216&gt;=G$23,IF($B216&lt;DATE(YEAR(G$23),MONTH(G$23)+G$18,1),(G$17/G$18),0),0))</f>
        <v>0</v>
      </c>
      <c r="AG216" s="98" t="n">
        <f aca="false">(IF($B216&gt;=H$23,IF($B216&lt;DATE(YEAR(H$23),MONTH(H$23)+H$15,1),(H$14/H$15),0),0))+(IF($B216&gt;=H$23,IF($B216&lt;DATE(YEAR(H$23),MONTH(H$23)+H$18,1),(H$17/H$18),0),0))</f>
        <v>0</v>
      </c>
      <c r="AH216" s="98" t="n">
        <f aca="false">(IF($B216&gt;=I$23,IF($B216&lt;DATE(YEAR(I$23),MONTH(I$23)+I$15,1),(I$14/I$15),0),0))+(IF($B216&gt;=I$23,IF($B216&lt;DATE(YEAR(I$23),MONTH(I$23)+I$18,1),(I$17/I$18),0),0))</f>
        <v>0</v>
      </c>
      <c r="AI216" s="99" t="n">
        <f aca="false">(IF($B216&gt;=J$23,IF($B216&lt;DATE(YEAR(J$23),MONTH(J$23)+J$15,1),(J$14/J$15),0),0))+(IF($B216&gt;=J$23,IF($B216&lt;DATE(YEAR(J$23),MONTH(J$23)+J$18,1),(J$17/J$18),0),0))</f>
        <v>0</v>
      </c>
    </row>
    <row r="217" customFormat="false" ht="12.75" hidden="true" customHeight="false" outlineLevel="1" collapsed="false">
      <c r="B217" s="92" t="n">
        <f aca="false">EDATE(B216,1)</f>
        <v>42491</v>
      </c>
      <c r="C217" s="93" t="n">
        <f aca="false">1/(1+$C$5/2)^(2*($B217-$C$4)/365)</f>
        <v>0.31251413836604</v>
      </c>
      <c r="D217" s="93" t="n">
        <f aca="false">1/(1+$C$6/2)^(2*($B217-$C$4)/365)</f>
        <v>0.158361994204086</v>
      </c>
      <c r="E217" s="94" t="n">
        <f aca="false">+C217-D217</f>
        <v>0.154152144161954</v>
      </c>
      <c r="F217" s="104" t="e">
        <f aca="false">SUM(L217:P217,R217:V217)</f>
        <v>#NAME?</v>
      </c>
      <c r="G217" s="105" t="e">
        <f aca="false">+E217*SUM(F206:F217)/12</f>
        <v>#NAME?</v>
      </c>
      <c r="L217" s="96" t="e">
        <f aca="false">EURO(Y217,Y217,0,0,F$22,$B217+25-F$23,1,0)</f>
        <v>#NAME?</v>
      </c>
      <c r="M217" s="96" t="e">
        <f aca="false">EURO(Z217,Z217,0,0,G$22,$B217+25-G$23,1,0)</f>
        <v>#NAME?</v>
      </c>
      <c r="N217" s="96" t="e">
        <f aca="false">EURO(AA217,AA217,0,0,H$22,$B217+25-H$23,1,0)</f>
        <v>#NAME?</v>
      </c>
      <c r="O217" s="96" t="e">
        <f aca="false">EURO(AB217,AB217,0,0,I$22,$B217+25-I$23,1,0)</f>
        <v>#NAME?</v>
      </c>
      <c r="P217" s="96" t="e">
        <f aca="false">EURO(AC217,AC217,0,0,J$22,$B217+25-J$23,1,0)</f>
        <v>#NAME?</v>
      </c>
      <c r="Q217" s="96"/>
      <c r="R217" s="96" t="e">
        <f aca="false">EURO(AE217,AE217,0,0,F$22,$B217+25-F$23,1,0)</f>
        <v>#NAME?</v>
      </c>
      <c r="S217" s="96" t="e">
        <f aca="false">EURO(AF217,AF217,0,0,G$22,$B217+25-G$23,1,0)</f>
        <v>#NAME?</v>
      </c>
      <c r="T217" s="96" t="e">
        <f aca="false">EURO(AG217,AG217,0,0,H$22,$B217+25-H$23,1,0)</f>
        <v>#NAME?</v>
      </c>
      <c r="U217" s="96" t="e">
        <f aca="false">EURO(AH217,AH217,0,0,I$22,$B217+25-I$23,1,0)</f>
        <v>#NAME?</v>
      </c>
      <c r="V217" s="96" t="e">
        <f aca="false">EURO(AI217,AI217,0,0,J$22,$B217+25-J$23,1,0)</f>
        <v>#NAME?</v>
      </c>
      <c r="W217" s="96"/>
      <c r="X217" s="97"/>
      <c r="Y217" s="98" t="n">
        <f aca="false">(IF($B217&gt;=F$23,IF($B217&lt;DATE(YEAR(F$23),MONTH(F$23)+F$12,1),F$11/F$12,0),0))+(IF($B217&gt;=F$23,IF($B217&lt;DATE(YEAR(F$23),MONTH(F$23)+F$9,1),F$8/F$9,0),0))</f>
        <v>0</v>
      </c>
      <c r="Z217" s="98" t="n">
        <f aca="false">(IF($B217&gt;=G$23,IF($B217&lt;DATE(YEAR(G$23),MONTH(G$23)+G$12,1),G$11/G$12,0),0))+(IF($B217&gt;=G$23,IF($B217&lt;DATE(YEAR(G$23),MONTH(G$23)+G$9,1),G$8/G$9,0),0))</f>
        <v>0</v>
      </c>
      <c r="AA217" s="98" t="n">
        <f aca="false">(IF($B217&gt;=H$23,IF($B217&lt;DATE(YEAR(H$23),MONTH(H$23)+H$12,1),H$11/H$12,0),0))+(IF($B217&gt;=H$23,IF($B217&lt;DATE(YEAR(H$23),MONTH(H$23)+H$9,1),H$8/H$9,0),0))</f>
        <v>0</v>
      </c>
      <c r="AB217" s="98" t="n">
        <f aca="false">(IF($B217&gt;=I$23,IF($B217&lt;DATE(YEAR(I$23),MONTH(I$23)+I$12,1),I$11/I$12,0),0))+(IF($B217&gt;=I$23,IF($B217&lt;DATE(YEAR(I$23),MONTH(I$23)+I$9,1),I$8/I$9,0),0))</f>
        <v>0</v>
      </c>
      <c r="AC217" s="99" t="n">
        <f aca="false">(IF($B217&gt;=J$23,IF($B217&lt;DATE(YEAR(J$23),MONTH(J$23)+J$12,1),J$11/J$12,0),0))+(IF($B217&gt;=J$23,IF($B217&lt;DATE(YEAR(J$23),MONTH(J$23)+J$9,1),J$8/J$9,0),0))</f>
        <v>0</v>
      </c>
      <c r="AE217" s="98" t="n">
        <f aca="false">(IF($B217&gt;=F$23,IF($B217&lt;DATE(YEAR(F$23),MONTH(F$23)+F$15,1),(F$14/F$15),0),0))+(IF($B217&gt;=F$23,IF($B217&lt;DATE(YEAR(F$23),MONTH(F$23)+F$18,1),(F$17/F$18),0),0))</f>
        <v>0</v>
      </c>
      <c r="AF217" s="98" t="n">
        <f aca="false">(IF($B217&gt;=G$23,IF($B217&lt;DATE(YEAR(G$23),MONTH(G$23)+G$15,1),(G$14/G$15),0),0))+(IF($B217&gt;=G$23,IF($B217&lt;DATE(YEAR(G$23),MONTH(G$23)+G$18,1),(G$17/G$18),0),0))</f>
        <v>0</v>
      </c>
      <c r="AG217" s="98" t="n">
        <f aca="false">(IF($B217&gt;=H$23,IF($B217&lt;DATE(YEAR(H$23),MONTH(H$23)+H$15,1),(H$14/H$15),0),0))+(IF($B217&gt;=H$23,IF($B217&lt;DATE(YEAR(H$23),MONTH(H$23)+H$18,1),(H$17/H$18),0),0))</f>
        <v>0</v>
      </c>
      <c r="AH217" s="98" t="n">
        <f aca="false">(IF($B217&gt;=I$23,IF($B217&lt;DATE(YEAR(I$23),MONTH(I$23)+I$15,1),(I$14/I$15),0),0))+(IF($B217&gt;=I$23,IF($B217&lt;DATE(YEAR(I$23),MONTH(I$23)+I$18,1),(I$17/I$18),0),0))</f>
        <v>0</v>
      </c>
      <c r="AI217" s="99" t="n">
        <f aca="false">(IF($B217&gt;=J$23,IF($B217&lt;DATE(YEAR(J$23),MONTH(J$23)+J$15,1),(J$14/J$15),0),0))+(IF($B217&gt;=J$23,IF($B217&lt;DATE(YEAR(J$23),MONTH(J$23)+J$18,1),(J$17/J$18),0),0))</f>
        <v>0</v>
      </c>
    </row>
    <row r="218" customFormat="false" ht="12.75" hidden="true" customHeight="false" outlineLevel="1" collapsed="false">
      <c r="B218" s="92" t="n">
        <f aca="false">EDATE(B217,1)</f>
        <v>42522</v>
      </c>
      <c r="C218" s="93" t="n">
        <f aca="false">1/(1+$C$5/2)^(2*($B218-$C$4)/365)</f>
        <v>0.310550729663572</v>
      </c>
      <c r="D218" s="93" t="n">
        <f aca="false">1/(1+$C$6/2)^(2*($B218-$C$4)/365)</f>
        <v>0.156788485210209</v>
      </c>
      <c r="E218" s="94" t="n">
        <f aca="false">+C218-D218</f>
        <v>0.153762244453363</v>
      </c>
      <c r="F218" s="104" t="e">
        <f aca="false">SUM(L218:P218,R218:V218)</f>
        <v>#NAME?</v>
      </c>
      <c r="G218" s="105" t="e">
        <f aca="false">+E218*SUM(F207:F218)/12</f>
        <v>#NAME?</v>
      </c>
      <c r="L218" s="96" t="e">
        <f aca="false">EURO(Y218,Y218,0,0,F$22,$B218+25-F$23,1,0)</f>
        <v>#NAME?</v>
      </c>
      <c r="M218" s="96" t="e">
        <f aca="false">EURO(Z218,Z218,0,0,G$22,$B218+25-G$23,1,0)</f>
        <v>#NAME?</v>
      </c>
      <c r="N218" s="96" t="e">
        <f aca="false">EURO(AA218,AA218,0,0,H$22,$B218+25-H$23,1,0)</f>
        <v>#NAME?</v>
      </c>
      <c r="O218" s="96" t="e">
        <f aca="false">EURO(AB218,AB218,0,0,I$22,$B218+25-I$23,1,0)</f>
        <v>#NAME?</v>
      </c>
      <c r="P218" s="96" t="e">
        <f aca="false">EURO(AC218,AC218,0,0,J$22,$B218+25-J$23,1,0)</f>
        <v>#NAME?</v>
      </c>
      <c r="Q218" s="96"/>
      <c r="R218" s="96" t="e">
        <f aca="false">EURO(AE218,AE218,0,0,F$22,$B218+25-F$23,1,0)</f>
        <v>#NAME?</v>
      </c>
      <c r="S218" s="96" t="e">
        <f aca="false">EURO(AF218,AF218,0,0,G$22,$B218+25-G$23,1,0)</f>
        <v>#NAME?</v>
      </c>
      <c r="T218" s="96" t="e">
        <f aca="false">EURO(AG218,AG218,0,0,H$22,$B218+25-H$23,1,0)</f>
        <v>#NAME?</v>
      </c>
      <c r="U218" s="96" t="e">
        <f aca="false">EURO(AH218,AH218,0,0,I$22,$B218+25-I$23,1,0)</f>
        <v>#NAME?</v>
      </c>
      <c r="V218" s="96" t="e">
        <f aca="false">EURO(AI218,AI218,0,0,J$22,$B218+25-J$23,1,0)</f>
        <v>#NAME?</v>
      </c>
      <c r="W218" s="96"/>
      <c r="X218" s="97"/>
      <c r="Y218" s="98" t="n">
        <f aca="false">(IF($B218&gt;=F$23,IF($B218&lt;DATE(YEAR(F$23),MONTH(F$23)+F$12,1),F$11/F$12,0),0))+(IF($B218&gt;=F$23,IF($B218&lt;DATE(YEAR(F$23),MONTH(F$23)+F$9,1),F$8/F$9,0),0))</f>
        <v>0</v>
      </c>
      <c r="Z218" s="98" t="n">
        <f aca="false">(IF($B218&gt;=G$23,IF($B218&lt;DATE(YEAR(G$23),MONTH(G$23)+G$12,1),G$11/G$12,0),0))+(IF($B218&gt;=G$23,IF($B218&lt;DATE(YEAR(G$23),MONTH(G$23)+G$9,1),G$8/G$9,0),0))</f>
        <v>0</v>
      </c>
      <c r="AA218" s="98" t="n">
        <f aca="false">(IF($B218&gt;=H$23,IF($B218&lt;DATE(YEAR(H$23),MONTH(H$23)+H$12,1),H$11/H$12,0),0))+(IF($B218&gt;=H$23,IF($B218&lt;DATE(YEAR(H$23),MONTH(H$23)+H$9,1),H$8/H$9,0),0))</f>
        <v>0</v>
      </c>
      <c r="AB218" s="98" t="n">
        <f aca="false">(IF($B218&gt;=I$23,IF($B218&lt;DATE(YEAR(I$23),MONTH(I$23)+I$12,1),I$11/I$12,0),0))+(IF($B218&gt;=I$23,IF($B218&lt;DATE(YEAR(I$23),MONTH(I$23)+I$9,1),I$8/I$9,0),0))</f>
        <v>0</v>
      </c>
      <c r="AC218" s="99" t="n">
        <f aca="false">(IF($B218&gt;=J$23,IF($B218&lt;DATE(YEAR(J$23),MONTH(J$23)+J$12,1),J$11/J$12,0),0))+(IF($B218&gt;=J$23,IF($B218&lt;DATE(YEAR(J$23),MONTH(J$23)+J$9,1),J$8/J$9,0),0))</f>
        <v>0</v>
      </c>
      <c r="AE218" s="98" t="n">
        <f aca="false">(IF($B218&gt;=F$23,IF($B218&lt;DATE(YEAR(F$23),MONTH(F$23)+F$15,1),(F$14/F$15),0),0))+(IF($B218&gt;=F$23,IF($B218&lt;DATE(YEAR(F$23),MONTH(F$23)+F$18,1),(F$17/F$18),0),0))</f>
        <v>0</v>
      </c>
      <c r="AF218" s="98" t="n">
        <f aca="false">(IF($B218&gt;=G$23,IF($B218&lt;DATE(YEAR(G$23),MONTH(G$23)+G$15,1),(G$14/G$15),0),0))+(IF($B218&gt;=G$23,IF($B218&lt;DATE(YEAR(G$23),MONTH(G$23)+G$18,1),(G$17/G$18),0),0))</f>
        <v>0</v>
      </c>
      <c r="AG218" s="98" t="n">
        <f aca="false">(IF($B218&gt;=H$23,IF($B218&lt;DATE(YEAR(H$23),MONTH(H$23)+H$15,1),(H$14/H$15),0),0))+(IF($B218&gt;=H$23,IF($B218&lt;DATE(YEAR(H$23),MONTH(H$23)+H$18,1),(H$17/H$18),0),0))</f>
        <v>0</v>
      </c>
      <c r="AH218" s="98" t="n">
        <f aca="false">(IF($B218&gt;=I$23,IF($B218&lt;DATE(YEAR(I$23),MONTH(I$23)+I$15,1),(I$14/I$15),0),0))+(IF($B218&gt;=I$23,IF($B218&lt;DATE(YEAR(I$23),MONTH(I$23)+I$18,1),(I$17/I$18),0),0))</f>
        <v>0</v>
      </c>
      <c r="AI218" s="99" t="n">
        <f aca="false">(IF($B218&gt;=J$23,IF($B218&lt;DATE(YEAR(J$23),MONTH(J$23)+J$15,1),(J$14/J$15),0),0))+(IF($B218&gt;=J$23,IF($B218&lt;DATE(YEAR(J$23),MONTH(J$23)+J$18,1),(J$17/J$18),0),0))</f>
        <v>0</v>
      </c>
    </row>
    <row r="219" customFormat="false" ht="12.75" hidden="true" customHeight="false" outlineLevel="1" collapsed="false">
      <c r="B219" s="92" t="n">
        <f aca="false">EDATE(B218,1)</f>
        <v>42552</v>
      </c>
      <c r="C219" s="93" t="n">
        <f aca="false">1/(1+$C$5/2)^(2*($B219-$C$4)/365)</f>
        <v>0.308662402424103</v>
      </c>
      <c r="D219" s="93" t="n">
        <f aca="false">1/(1+$C$6/2)^(2*($B219-$C$4)/365)</f>
        <v>0.155280622411931</v>
      </c>
      <c r="E219" s="94" t="n">
        <f aca="false">+C219-D219</f>
        <v>0.153381780012173</v>
      </c>
      <c r="F219" s="104" t="e">
        <f aca="false">SUM(L219:P219,R219:V219)</f>
        <v>#NAME?</v>
      </c>
      <c r="G219" s="105" t="e">
        <f aca="false">+E219*SUM(F208:F219)/12</f>
        <v>#NAME?</v>
      </c>
      <c r="L219" s="96" t="e">
        <f aca="false">EURO(Y219,Y219,0,0,F$22,$B219+25-F$23,1,0)</f>
        <v>#NAME?</v>
      </c>
      <c r="M219" s="96" t="e">
        <f aca="false">EURO(Z219,Z219,0,0,G$22,$B219+25-G$23,1,0)</f>
        <v>#NAME?</v>
      </c>
      <c r="N219" s="96" t="e">
        <f aca="false">EURO(AA219,AA219,0,0,H$22,$B219+25-H$23,1,0)</f>
        <v>#NAME?</v>
      </c>
      <c r="O219" s="96" t="e">
        <f aca="false">EURO(AB219,AB219,0,0,I$22,$B219+25-I$23,1,0)</f>
        <v>#NAME?</v>
      </c>
      <c r="P219" s="96" t="e">
        <f aca="false">EURO(AC219,AC219,0,0,J$22,$B219+25-J$23,1,0)</f>
        <v>#NAME?</v>
      </c>
      <c r="Q219" s="96"/>
      <c r="R219" s="96" t="e">
        <f aca="false">EURO(AE219,AE219,0,0,F$22,$B219+25-F$23,1,0)</f>
        <v>#NAME?</v>
      </c>
      <c r="S219" s="96" t="e">
        <f aca="false">EURO(AF219,AF219,0,0,G$22,$B219+25-G$23,1,0)</f>
        <v>#NAME?</v>
      </c>
      <c r="T219" s="96" t="e">
        <f aca="false">EURO(AG219,AG219,0,0,H$22,$B219+25-H$23,1,0)</f>
        <v>#NAME?</v>
      </c>
      <c r="U219" s="96" t="e">
        <f aca="false">EURO(AH219,AH219,0,0,I$22,$B219+25-I$23,1,0)</f>
        <v>#NAME?</v>
      </c>
      <c r="V219" s="96" t="e">
        <f aca="false">EURO(AI219,AI219,0,0,J$22,$B219+25-J$23,1,0)</f>
        <v>#NAME?</v>
      </c>
      <c r="W219" s="96"/>
      <c r="X219" s="97"/>
      <c r="Y219" s="98" t="n">
        <f aca="false">(IF($B219&gt;=F$23,IF($B219&lt;DATE(YEAR(F$23),MONTH(F$23)+F$12,1),F$11/F$12,0),0))+(IF($B219&gt;=F$23,IF($B219&lt;DATE(YEAR(F$23),MONTH(F$23)+F$9,1),F$8/F$9,0),0))</f>
        <v>0</v>
      </c>
      <c r="Z219" s="98" t="n">
        <f aca="false">(IF($B219&gt;=G$23,IF($B219&lt;DATE(YEAR(G$23),MONTH(G$23)+G$12,1),G$11/G$12,0),0))+(IF($B219&gt;=G$23,IF($B219&lt;DATE(YEAR(G$23),MONTH(G$23)+G$9,1),G$8/G$9,0),0))</f>
        <v>0</v>
      </c>
      <c r="AA219" s="98" t="n">
        <f aca="false">(IF($B219&gt;=H$23,IF($B219&lt;DATE(YEAR(H$23),MONTH(H$23)+H$12,1),H$11/H$12,0),0))+(IF($B219&gt;=H$23,IF($B219&lt;DATE(YEAR(H$23),MONTH(H$23)+H$9,1),H$8/H$9,0),0))</f>
        <v>0</v>
      </c>
      <c r="AB219" s="98" t="n">
        <f aca="false">(IF($B219&gt;=I$23,IF($B219&lt;DATE(YEAR(I$23),MONTH(I$23)+I$12,1),I$11/I$12,0),0))+(IF($B219&gt;=I$23,IF($B219&lt;DATE(YEAR(I$23),MONTH(I$23)+I$9,1),I$8/I$9,0),0))</f>
        <v>0</v>
      </c>
      <c r="AC219" s="99" t="n">
        <f aca="false">(IF($B219&gt;=J$23,IF($B219&lt;DATE(YEAR(J$23),MONTH(J$23)+J$12,1),J$11/J$12,0),0))+(IF($B219&gt;=J$23,IF($B219&lt;DATE(YEAR(J$23),MONTH(J$23)+J$9,1),J$8/J$9,0),0))</f>
        <v>0</v>
      </c>
      <c r="AE219" s="98" t="n">
        <f aca="false">(IF($B219&gt;=F$23,IF($B219&lt;DATE(YEAR(F$23),MONTH(F$23)+F$15,1),(F$14/F$15),0),0))+(IF($B219&gt;=F$23,IF($B219&lt;DATE(YEAR(F$23),MONTH(F$23)+F$18,1),(F$17/F$18),0),0))</f>
        <v>0</v>
      </c>
      <c r="AF219" s="98" t="n">
        <f aca="false">(IF($B219&gt;=G$23,IF($B219&lt;DATE(YEAR(G$23),MONTH(G$23)+G$15,1),(G$14/G$15),0),0))+(IF($B219&gt;=G$23,IF($B219&lt;DATE(YEAR(G$23),MONTH(G$23)+G$18,1),(G$17/G$18),0),0))</f>
        <v>0</v>
      </c>
      <c r="AG219" s="98" t="n">
        <f aca="false">(IF($B219&gt;=H$23,IF($B219&lt;DATE(YEAR(H$23),MONTH(H$23)+H$15,1),(H$14/H$15),0),0))+(IF($B219&gt;=H$23,IF($B219&lt;DATE(YEAR(H$23),MONTH(H$23)+H$18,1),(H$17/H$18),0),0))</f>
        <v>0</v>
      </c>
      <c r="AH219" s="98" t="n">
        <f aca="false">(IF($B219&gt;=I$23,IF($B219&lt;DATE(YEAR(I$23),MONTH(I$23)+I$15,1),(I$14/I$15),0),0))+(IF($B219&gt;=I$23,IF($B219&lt;DATE(YEAR(I$23),MONTH(I$23)+I$18,1),(I$17/I$18),0),0))</f>
        <v>0</v>
      </c>
      <c r="AI219" s="99" t="n">
        <f aca="false">(IF($B219&gt;=J$23,IF($B219&lt;DATE(YEAR(J$23),MONTH(J$23)+J$15,1),(J$14/J$15),0),0))+(IF($B219&gt;=J$23,IF($B219&lt;DATE(YEAR(J$23),MONTH(J$23)+J$18,1),(J$17/J$18),0),0))</f>
        <v>0</v>
      </c>
    </row>
    <row r="220" customFormat="false" ht="12.75" hidden="true" customHeight="false" outlineLevel="1" collapsed="false">
      <c r="B220" s="92" t="n">
        <f aca="false">EDATE(B219,1)</f>
        <v>42583</v>
      </c>
      <c r="C220" s="93" t="n">
        <f aca="false">1/(1+$C$5/2)^(2*($B220-$C$4)/365)</f>
        <v>0.306723192728783</v>
      </c>
      <c r="D220" s="93" t="n">
        <f aca="false">1/(1+$C$6/2)^(2*($B220-$C$4)/365)</f>
        <v>0.153737730399438</v>
      </c>
      <c r="E220" s="94" t="n">
        <f aca="false">+C220-D220</f>
        <v>0.152985462329346</v>
      </c>
      <c r="F220" s="104" t="e">
        <f aca="false">SUM(L220:P220,R220:V220)</f>
        <v>#NAME?</v>
      </c>
      <c r="G220" s="105" t="e">
        <f aca="false">+E220*SUM(F209:F220)/12</f>
        <v>#NAME?</v>
      </c>
      <c r="L220" s="96" t="e">
        <f aca="false">EURO(Y220,Y220,0,0,F$22,$B220+25-F$23,1,0)</f>
        <v>#NAME?</v>
      </c>
      <c r="M220" s="96" t="e">
        <f aca="false">EURO(Z220,Z220,0,0,G$22,$B220+25-G$23,1,0)</f>
        <v>#NAME?</v>
      </c>
      <c r="N220" s="96" t="e">
        <f aca="false">EURO(AA220,AA220,0,0,H$22,$B220+25-H$23,1,0)</f>
        <v>#NAME?</v>
      </c>
      <c r="O220" s="96" t="e">
        <f aca="false">EURO(AB220,AB220,0,0,I$22,$B220+25-I$23,1,0)</f>
        <v>#NAME?</v>
      </c>
      <c r="P220" s="96" t="e">
        <f aca="false">EURO(AC220,AC220,0,0,J$22,$B220+25-J$23,1,0)</f>
        <v>#NAME?</v>
      </c>
      <c r="Q220" s="96"/>
      <c r="R220" s="96" t="e">
        <f aca="false">EURO(AE220,AE220,0,0,F$22,$B220+25-F$23,1,0)</f>
        <v>#NAME?</v>
      </c>
      <c r="S220" s="96" t="e">
        <f aca="false">EURO(AF220,AF220,0,0,G$22,$B220+25-G$23,1,0)</f>
        <v>#NAME?</v>
      </c>
      <c r="T220" s="96" t="e">
        <f aca="false">EURO(AG220,AG220,0,0,H$22,$B220+25-H$23,1,0)</f>
        <v>#NAME?</v>
      </c>
      <c r="U220" s="96" t="e">
        <f aca="false">EURO(AH220,AH220,0,0,I$22,$B220+25-I$23,1,0)</f>
        <v>#NAME?</v>
      </c>
      <c r="V220" s="96" t="e">
        <f aca="false">EURO(AI220,AI220,0,0,J$22,$B220+25-J$23,1,0)</f>
        <v>#NAME?</v>
      </c>
      <c r="W220" s="96"/>
      <c r="X220" s="97"/>
      <c r="Y220" s="98" t="n">
        <f aca="false">(IF($B220&gt;=F$23,IF($B220&lt;DATE(YEAR(F$23),MONTH(F$23)+F$12,1),F$11/F$12,0),0))+(IF($B220&gt;=F$23,IF($B220&lt;DATE(YEAR(F$23),MONTH(F$23)+F$9,1),F$8/F$9,0),0))</f>
        <v>0</v>
      </c>
      <c r="Z220" s="98" t="n">
        <f aca="false">(IF($B220&gt;=G$23,IF($B220&lt;DATE(YEAR(G$23),MONTH(G$23)+G$12,1),G$11/G$12,0),0))+(IF($B220&gt;=G$23,IF($B220&lt;DATE(YEAR(G$23),MONTH(G$23)+G$9,1),G$8/G$9,0),0))</f>
        <v>0</v>
      </c>
      <c r="AA220" s="98" t="n">
        <f aca="false">(IF($B220&gt;=H$23,IF($B220&lt;DATE(YEAR(H$23),MONTH(H$23)+H$12,1),H$11/H$12,0),0))+(IF($B220&gt;=H$23,IF($B220&lt;DATE(YEAR(H$23),MONTH(H$23)+H$9,1),H$8/H$9,0),0))</f>
        <v>0</v>
      </c>
      <c r="AB220" s="98" t="n">
        <f aca="false">(IF($B220&gt;=I$23,IF($B220&lt;DATE(YEAR(I$23),MONTH(I$23)+I$12,1),I$11/I$12,0),0))+(IF($B220&gt;=I$23,IF($B220&lt;DATE(YEAR(I$23),MONTH(I$23)+I$9,1),I$8/I$9,0),0))</f>
        <v>0</v>
      </c>
      <c r="AC220" s="99" t="n">
        <f aca="false">(IF($B220&gt;=J$23,IF($B220&lt;DATE(YEAR(J$23),MONTH(J$23)+J$12,1),J$11/J$12,0),0))+(IF($B220&gt;=J$23,IF($B220&lt;DATE(YEAR(J$23),MONTH(J$23)+J$9,1),J$8/J$9,0),0))</f>
        <v>0</v>
      </c>
      <c r="AE220" s="98" t="n">
        <f aca="false">(IF($B220&gt;=F$23,IF($B220&lt;DATE(YEAR(F$23),MONTH(F$23)+F$15,1),(F$14/F$15),0),0))+(IF($B220&gt;=F$23,IF($B220&lt;DATE(YEAR(F$23),MONTH(F$23)+F$18,1),(F$17/F$18),0),0))</f>
        <v>0</v>
      </c>
      <c r="AF220" s="98" t="n">
        <f aca="false">(IF($B220&gt;=G$23,IF($B220&lt;DATE(YEAR(G$23),MONTH(G$23)+G$15,1),(G$14/G$15),0),0))+(IF($B220&gt;=G$23,IF($B220&lt;DATE(YEAR(G$23),MONTH(G$23)+G$18,1),(G$17/G$18),0),0))</f>
        <v>0</v>
      </c>
      <c r="AG220" s="98" t="n">
        <f aca="false">(IF($B220&gt;=H$23,IF($B220&lt;DATE(YEAR(H$23),MONTH(H$23)+H$15,1),(H$14/H$15),0),0))+(IF($B220&gt;=H$23,IF($B220&lt;DATE(YEAR(H$23),MONTH(H$23)+H$18,1),(H$17/H$18),0),0))</f>
        <v>0</v>
      </c>
      <c r="AH220" s="98" t="n">
        <f aca="false">(IF($B220&gt;=I$23,IF($B220&lt;DATE(YEAR(I$23),MONTH(I$23)+I$15,1),(I$14/I$15),0),0))+(IF($B220&gt;=I$23,IF($B220&lt;DATE(YEAR(I$23),MONTH(I$23)+I$18,1),(I$17/I$18),0),0))</f>
        <v>0</v>
      </c>
      <c r="AI220" s="99" t="n">
        <f aca="false">(IF($B220&gt;=J$23,IF($B220&lt;DATE(YEAR(J$23),MONTH(J$23)+J$15,1),(J$14/J$15),0),0))+(IF($B220&gt;=J$23,IF($B220&lt;DATE(YEAR(J$23),MONTH(J$23)+J$18,1),(J$17/J$18),0),0))</f>
        <v>0</v>
      </c>
    </row>
    <row r="221" customFormat="false" ht="12.75" hidden="true" customHeight="false" outlineLevel="1" collapsed="false">
      <c r="B221" s="92" t="n">
        <f aca="false">EDATE(B220,1)</f>
        <v>42614</v>
      </c>
      <c r="C221" s="93" t="n">
        <f aca="false">1/(1+$C$5/2)^(2*($B221-$C$4)/365)</f>
        <v>0.30479616635807</v>
      </c>
      <c r="D221" s="93" t="n">
        <f aca="false">1/(1+$C$6/2)^(2*($B221-$C$4)/365)</f>
        <v>0.152210168797947</v>
      </c>
      <c r="E221" s="94" t="n">
        <f aca="false">+C221-D221</f>
        <v>0.152585997560123</v>
      </c>
      <c r="F221" s="104" t="e">
        <f aca="false">SUM(L221:P221,R221:V221)</f>
        <v>#NAME?</v>
      </c>
      <c r="G221" s="105" t="e">
        <f aca="false">+E221*SUM(F210:F221)/12</f>
        <v>#NAME?</v>
      </c>
      <c r="L221" s="96" t="e">
        <f aca="false">EURO(Y221,Y221,0,0,F$22,$B221+25-F$23,1,0)</f>
        <v>#NAME?</v>
      </c>
      <c r="M221" s="96" t="e">
        <f aca="false">EURO(Z221,Z221,0,0,G$22,$B221+25-G$23,1,0)</f>
        <v>#NAME?</v>
      </c>
      <c r="N221" s="96" t="e">
        <f aca="false">EURO(AA221,AA221,0,0,H$22,$B221+25-H$23,1,0)</f>
        <v>#NAME?</v>
      </c>
      <c r="O221" s="96" t="e">
        <f aca="false">EURO(AB221,AB221,0,0,I$22,$B221+25-I$23,1,0)</f>
        <v>#NAME?</v>
      </c>
      <c r="P221" s="96" t="e">
        <f aca="false">EURO(AC221,AC221,0,0,J$22,$B221+25-J$23,1,0)</f>
        <v>#NAME?</v>
      </c>
      <c r="Q221" s="96"/>
      <c r="R221" s="96" t="e">
        <f aca="false">EURO(AE221,AE221,0,0,F$22,$B221+25-F$23,1,0)</f>
        <v>#NAME?</v>
      </c>
      <c r="S221" s="96" t="e">
        <f aca="false">EURO(AF221,AF221,0,0,G$22,$B221+25-G$23,1,0)</f>
        <v>#NAME?</v>
      </c>
      <c r="T221" s="96" t="e">
        <f aca="false">EURO(AG221,AG221,0,0,H$22,$B221+25-H$23,1,0)</f>
        <v>#NAME?</v>
      </c>
      <c r="U221" s="96" t="e">
        <f aca="false">EURO(AH221,AH221,0,0,I$22,$B221+25-I$23,1,0)</f>
        <v>#NAME?</v>
      </c>
      <c r="V221" s="96" t="e">
        <f aca="false">EURO(AI221,AI221,0,0,J$22,$B221+25-J$23,1,0)</f>
        <v>#NAME?</v>
      </c>
      <c r="W221" s="96"/>
      <c r="X221" s="97"/>
      <c r="Y221" s="98" t="n">
        <f aca="false">(IF($B221&gt;=F$23,IF($B221&lt;DATE(YEAR(F$23),MONTH(F$23)+F$12,1),F$11/F$12,0),0))+(IF($B221&gt;=F$23,IF($B221&lt;DATE(YEAR(F$23),MONTH(F$23)+F$9,1),F$8/F$9,0),0))</f>
        <v>0</v>
      </c>
      <c r="Z221" s="98" t="n">
        <f aca="false">(IF($B221&gt;=G$23,IF($B221&lt;DATE(YEAR(G$23),MONTH(G$23)+G$12,1),G$11/G$12,0),0))+(IF($B221&gt;=G$23,IF($B221&lt;DATE(YEAR(G$23),MONTH(G$23)+G$9,1),G$8/G$9,0),0))</f>
        <v>0</v>
      </c>
      <c r="AA221" s="98" t="n">
        <f aca="false">(IF($B221&gt;=H$23,IF($B221&lt;DATE(YEAR(H$23),MONTH(H$23)+H$12,1),H$11/H$12,0),0))+(IF($B221&gt;=H$23,IF($B221&lt;DATE(YEAR(H$23),MONTH(H$23)+H$9,1),H$8/H$9,0),0))</f>
        <v>0</v>
      </c>
      <c r="AB221" s="98" t="n">
        <f aca="false">(IF($B221&gt;=I$23,IF($B221&lt;DATE(YEAR(I$23),MONTH(I$23)+I$12,1),I$11/I$12,0),0))+(IF($B221&gt;=I$23,IF($B221&lt;DATE(YEAR(I$23),MONTH(I$23)+I$9,1),I$8/I$9,0),0))</f>
        <v>0</v>
      </c>
      <c r="AC221" s="99" t="n">
        <f aca="false">(IF($B221&gt;=J$23,IF($B221&lt;DATE(YEAR(J$23),MONTH(J$23)+J$12,1),J$11/J$12,0),0))+(IF($B221&gt;=J$23,IF($B221&lt;DATE(YEAR(J$23),MONTH(J$23)+J$9,1),J$8/J$9,0),0))</f>
        <v>0</v>
      </c>
      <c r="AE221" s="98" t="n">
        <f aca="false">(IF($B221&gt;=F$23,IF($B221&lt;DATE(YEAR(F$23),MONTH(F$23)+F$15,1),(F$14/F$15),0),0))+(IF($B221&gt;=F$23,IF($B221&lt;DATE(YEAR(F$23),MONTH(F$23)+F$18,1),(F$17/F$18),0),0))</f>
        <v>0</v>
      </c>
      <c r="AF221" s="98" t="n">
        <f aca="false">(IF($B221&gt;=G$23,IF($B221&lt;DATE(YEAR(G$23),MONTH(G$23)+G$15,1),(G$14/G$15),0),0))+(IF($B221&gt;=G$23,IF($B221&lt;DATE(YEAR(G$23),MONTH(G$23)+G$18,1),(G$17/G$18),0),0))</f>
        <v>0</v>
      </c>
      <c r="AG221" s="98" t="n">
        <f aca="false">(IF($B221&gt;=H$23,IF($B221&lt;DATE(YEAR(H$23),MONTH(H$23)+H$15,1),(H$14/H$15),0),0))+(IF($B221&gt;=H$23,IF($B221&lt;DATE(YEAR(H$23),MONTH(H$23)+H$18,1),(H$17/H$18),0),0))</f>
        <v>0</v>
      </c>
      <c r="AH221" s="98" t="n">
        <f aca="false">(IF($B221&gt;=I$23,IF($B221&lt;DATE(YEAR(I$23),MONTH(I$23)+I$15,1),(I$14/I$15),0),0))+(IF($B221&gt;=I$23,IF($B221&lt;DATE(YEAR(I$23),MONTH(I$23)+I$18,1),(I$17/I$18),0),0))</f>
        <v>0</v>
      </c>
      <c r="AI221" s="99" t="n">
        <f aca="false">(IF($B221&gt;=J$23,IF($B221&lt;DATE(YEAR(J$23),MONTH(J$23)+J$15,1),(J$14/J$15),0),0))+(IF($B221&gt;=J$23,IF($B221&lt;DATE(YEAR(J$23),MONTH(J$23)+J$18,1),(J$17/J$18),0),0))</f>
        <v>0</v>
      </c>
    </row>
    <row r="222" customFormat="false" ht="12.75" hidden="true" customHeight="false" outlineLevel="1" collapsed="false">
      <c r="B222" s="92" t="n">
        <f aca="false">EDATE(B221,1)</f>
        <v>42644</v>
      </c>
      <c r="C222" s="93" t="n">
        <f aca="false">1/(1+$C$5/2)^(2*($B222-$C$4)/365)</f>
        <v>0.302942830176754</v>
      </c>
      <c r="D222" s="93" t="n">
        <f aca="false">1/(1+$C$6/2)^(2*($B222-$C$4)/365)</f>
        <v>0.150746336484353</v>
      </c>
      <c r="E222" s="94" t="n">
        <f aca="false">+C222-D222</f>
        <v>0.1521964936924</v>
      </c>
      <c r="F222" s="104" t="e">
        <f aca="false">SUM(L222:P222,R222:V222)</f>
        <v>#NAME?</v>
      </c>
      <c r="G222" s="105" t="e">
        <f aca="false">+E222*SUM(F211:F222)/12</f>
        <v>#NAME?</v>
      </c>
      <c r="L222" s="96" t="e">
        <f aca="false">EURO(Y222,Y222,0,0,F$22,$B222+25-F$23,1,0)</f>
        <v>#NAME?</v>
      </c>
      <c r="M222" s="96" t="e">
        <f aca="false">EURO(Z222,Z222,0,0,G$22,$B222+25-G$23,1,0)</f>
        <v>#NAME?</v>
      </c>
      <c r="N222" s="96" t="e">
        <f aca="false">EURO(AA222,AA222,0,0,H$22,$B222+25-H$23,1,0)</f>
        <v>#NAME?</v>
      </c>
      <c r="O222" s="96" t="e">
        <f aca="false">EURO(AB222,AB222,0,0,I$22,$B222+25-I$23,1,0)</f>
        <v>#NAME?</v>
      </c>
      <c r="P222" s="96" t="e">
        <f aca="false">EURO(AC222,AC222,0,0,J$22,$B222+25-J$23,1,0)</f>
        <v>#NAME?</v>
      </c>
      <c r="Q222" s="96"/>
      <c r="R222" s="96" t="e">
        <f aca="false">EURO(AE222,AE222,0,0,F$22,$B222+25-F$23,1,0)</f>
        <v>#NAME?</v>
      </c>
      <c r="S222" s="96" t="e">
        <f aca="false">EURO(AF222,AF222,0,0,G$22,$B222+25-G$23,1,0)</f>
        <v>#NAME?</v>
      </c>
      <c r="T222" s="96" t="e">
        <f aca="false">EURO(AG222,AG222,0,0,H$22,$B222+25-H$23,1,0)</f>
        <v>#NAME?</v>
      </c>
      <c r="U222" s="96" t="e">
        <f aca="false">EURO(AH222,AH222,0,0,I$22,$B222+25-I$23,1,0)</f>
        <v>#NAME?</v>
      </c>
      <c r="V222" s="96" t="e">
        <f aca="false">EURO(AI222,AI222,0,0,J$22,$B222+25-J$23,1,0)</f>
        <v>#NAME?</v>
      </c>
      <c r="W222" s="96"/>
      <c r="X222" s="97"/>
      <c r="Y222" s="98" t="n">
        <f aca="false">(IF($B222&gt;=F$23,IF($B222&lt;DATE(YEAR(F$23),MONTH(F$23)+F$12,1),F$11/F$12,0),0))+(IF($B222&gt;=F$23,IF($B222&lt;DATE(YEAR(F$23),MONTH(F$23)+F$9,1),F$8/F$9,0),0))</f>
        <v>0</v>
      </c>
      <c r="Z222" s="98" t="n">
        <f aca="false">(IF($B222&gt;=G$23,IF($B222&lt;DATE(YEAR(G$23),MONTH(G$23)+G$12,1),G$11/G$12,0),0))+(IF($B222&gt;=G$23,IF($B222&lt;DATE(YEAR(G$23),MONTH(G$23)+G$9,1),G$8/G$9,0),0))</f>
        <v>0</v>
      </c>
      <c r="AA222" s="98" t="n">
        <f aca="false">(IF($B222&gt;=H$23,IF($B222&lt;DATE(YEAR(H$23),MONTH(H$23)+H$12,1),H$11/H$12,0),0))+(IF($B222&gt;=H$23,IF($B222&lt;DATE(YEAR(H$23),MONTH(H$23)+H$9,1),H$8/H$9,0),0))</f>
        <v>0</v>
      </c>
      <c r="AB222" s="98" t="n">
        <f aca="false">(IF($B222&gt;=I$23,IF($B222&lt;DATE(YEAR(I$23),MONTH(I$23)+I$12,1),I$11/I$12,0),0))+(IF($B222&gt;=I$23,IF($B222&lt;DATE(YEAR(I$23),MONTH(I$23)+I$9,1),I$8/I$9,0),0))</f>
        <v>0</v>
      </c>
      <c r="AC222" s="99" t="n">
        <f aca="false">(IF($B222&gt;=J$23,IF($B222&lt;DATE(YEAR(J$23),MONTH(J$23)+J$12,1),J$11/J$12,0),0))+(IF($B222&gt;=J$23,IF($B222&lt;DATE(YEAR(J$23),MONTH(J$23)+J$9,1),J$8/J$9,0),0))</f>
        <v>0</v>
      </c>
      <c r="AE222" s="98" t="n">
        <f aca="false">(IF($B222&gt;=F$23,IF($B222&lt;DATE(YEAR(F$23),MONTH(F$23)+F$15,1),(F$14/F$15),0),0))+(IF($B222&gt;=F$23,IF($B222&lt;DATE(YEAR(F$23),MONTH(F$23)+F$18,1),(F$17/F$18),0),0))</f>
        <v>0</v>
      </c>
      <c r="AF222" s="98" t="n">
        <f aca="false">(IF($B222&gt;=G$23,IF($B222&lt;DATE(YEAR(G$23),MONTH(G$23)+G$15,1),(G$14/G$15),0),0))+(IF($B222&gt;=G$23,IF($B222&lt;DATE(YEAR(G$23),MONTH(G$23)+G$18,1),(G$17/G$18),0),0))</f>
        <v>0</v>
      </c>
      <c r="AG222" s="98" t="n">
        <f aca="false">(IF($B222&gt;=H$23,IF($B222&lt;DATE(YEAR(H$23),MONTH(H$23)+H$15,1),(H$14/H$15),0),0))+(IF($B222&gt;=H$23,IF($B222&lt;DATE(YEAR(H$23),MONTH(H$23)+H$18,1),(H$17/H$18),0),0))</f>
        <v>0</v>
      </c>
      <c r="AH222" s="98" t="n">
        <f aca="false">(IF($B222&gt;=I$23,IF($B222&lt;DATE(YEAR(I$23),MONTH(I$23)+I$15,1),(I$14/I$15),0),0))+(IF($B222&gt;=I$23,IF($B222&lt;DATE(YEAR(I$23),MONTH(I$23)+I$18,1),(I$17/I$18),0),0))</f>
        <v>0</v>
      </c>
      <c r="AI222" s="99" t="n">
        <f aca="false">(IF($B222&gt;=J$23,IF($B222&lt;DATE(YEAR(J$23),MONTH(J$23)+J$15,1),(J$14/J$15),0),0))+(IF($B222&gt;=J$23,IF($B222&lt;DATE(YEAR(J$23),MONTH(J$23)+J$18,1),(J$17/J$18),0),0))</f>
        <v>0</v>
      </c>
    </row>
    <row r="223" customFormat="false" ht="12.75" hidden="true" customHeight="false" outlineLevel="1" collapsed="false">
      <c r="B223" s="92" t="n">
        <f aca="false">EDATE(B222,1)</f>
        <v>42675</v>
      </c>
      <c r="C223" s="93" t="n">
        <f aca="false">1/(1+$C$5/2)^(2*($B223-$C$4)/365)</f>
        <v>0.301039554401043</v>
      </c>
      <c r="D223" s="93" t="n">
        <f aca="false">1/(1+$C$6/2)^(2*($B223-$C$4)/365)</f>
        <v>0.149248497830299</v>
      </c>
      <c r="E223" s="94" t="n">
        <f aca="false">+C223-D223</f>
        <v>0.151791056570745</v>
      </c>
      <c r="F223" s="104" t="e">
        <f aca="false">SUM(L223:P223,R223:V223)</f>
        <v>#NAME?</v>
      </c>
      <c r="G223" s="105" t="e">
        <f aca="false">+E223*SUM(F212:F223)/12</f>
        <v>#NAME?</v>
      </c>
      <c r="L223" s="96" t="e">
        <f aca="false">EURO(Y223,Y223,0,0,F$22,$B223+25-F$23,1,0)</f>
        <v>#NAME?</v>
      </c>
      <c r="M223" s="96" t="e">
        <f aca="false">EURO(Z223,Z223,0,0,G$22,$B223+25-G$23,1,0)</f>
        <v>#NAME?</v>
      </c>
      <c r="N223" s="96" t="e">
        <f aca="false">EURO(AA223,AA223,0,0,H$22,$B223+25-H$23,1,0)</f>
        <v>#NAME?</v>
      </c>
      <c r="O223" s="96" t="e">
        <f aca="false">EURO(AB223,AB223,0,0,I$22,$B223+25-I$23,1,0)</f>
        <v>#NAME?</v>
      </c>
      <c r="P223" s="96" t="e">
        <f aca="false">EURO(AC223,AC223,0,0,J$22,$B223+25-J$23,1,0)</f>
        <v>#NAME?</v>
      </c>
      <c r="Q223" s="96"/>
      <c r="R223" s="96" t="e">
        <f aca="false">EURO(AE223,AE223,0,0,F$22,$B223+25-F$23,1,0)</f>
        <v>#NAME?</v>
      </c>
      <c r="S223" s="96" t="e">
        <f aca="false">EURO(AF223,AF223,0,0,G$22,$B223+25-G$23,1,0)</f>
        <v>#NAME?</v>
      </c>
      <c r="T223" s="96" t="e">
        <f aca="false">EURO(AG223,AG223,0,0,H$22,$B223+25-H$23,1,0)</f>
        <v>#NAME?</v>
      </c>
      <c r="U223" s="96" t="e">
        <f aca="false">EURO(AH223,AH223,0,0,I$22,$B223+25-I$23,1,0)</f>
        <v>#NAME?</v>
      </c>
      <c r="V223" s="96" t="e">
        <f aca="false">EURO(AI223,AI223,0,0,J$22,$B223+25-J$23,1,0)</f>
        <v>#NAME?</v>
      </c>
      <c r="W223" s="96"/>
      <c r="X223" s="97"/>
      <c r="Y223" s="98" t="n">
        <f aca="false">(IF($B223&gt;=F$23,IF($B223&lt;DATE(YEAR(F$23),MONTH(F$23)+F$12,1),F$11/F$12,0),0))+(IF($B223&gt;=F$23,IF($B223&lt;DATE(YEAR(F$23),MONTH(F$23)+F$9,1),F$8/F$9,0),0))</f>
        <v>0</v>
      </c>
      <c r="Z223" s="98" t="n">
        <f aca="false">(IF($B223&gt;=G$23,IF($B223&lt;DATE(YEAR(G$23),MONTH(G$23)+G$12,1),G$11/G$12,0),0))+(IF($B223&gt;=G$23,IF($B223&lt;DATE(YEAR(G$23),MONTH(G$23)+G$9,1),G$8/G$9,0),0))</f>
        <v>0</v>
      </c>
      <c r="AA223" s="98" t="n">
        <f aca="false">(IF($B223&gt;=H$23,IF($B223&lt;DATE(YEAR(H$23),MONTH(H$23)+H$12,1),H$11/H$12,0),0))+(IF($B223&gt;=H$23,IF($B223&lt;DATE(YEAR(H$23),MONTH(H$23)+H$9,1),H$8/H$9,0),0))</f>
        <v>0</v>
      </c>
      <c r="AB223" s="98" t="n">
        <f aca="false">(IF($B223&gt;=I$23,IF($B223&lt;DATE(YEAR(I$23),MONTH(I$23)+I$12,1),I$11/I$12,0),0))+(IF($B223&gt;=I$23,IF($B223&lt;DATE(YEAR(I$23),MONTH(I$23)+I$9,1),I$8/I$9,0),0))</f>
        <v>0</v>
      </c>
      <c r="AC223" s="99" t="n">
        <f aca="false">(IF($B223&gt;=J$23,IF($B223&lt;DATE(YEAR(J$23),MONTH(J$23)+J$12,1),J$11/J$12,0),0))+(IF($B223&gt;=J$23,IF($B223&lt;DATE(YEAR(J$23),MONTH(J$23)+J$9,1),J$8/J$9,0),0))</f>
        <v>0</v>
      </c>
      <c r="AE223" s="98" t="n">
        <f aca="false">(IF($B223&gt;=F$23,IF($B223&lt;DATE(YEAR(F$23),MONTH(F$23)+F$15,1),(F$14/F$15),0),0))+(IF($B223&gt;=F$23,IF($B223&lt;DATE(YEAR(F$23),MONTH(F$23)+F$18,1),(F$17/F$18),0),0))</f>
        <v>0</v>
      </c>
      <c r="AF223" s="98" t="n">
        <f aca="false">(IF($B223&gt;=G$23,IF($B223&lt;DATE(YEAR(G$23),MONTH(G$23)+G$15,1),(G$14/G$15),0),0))+(IF($B223&gt;=G$23,IF($B223&lt;DATE(YEAR(G$23),MONTH(G$23)+G$18,1),(G$17/G$18),0),0))</f>
        <v>0</v>
      </c>
      <c r="AG223" s="98" t="n">
        <f aca="false">(IF($B223&gt;=H$23,IF($B223&lt;DATE(YEAR(H$23),MONTH(H$23)+H$15,1),(H$14/H$15),0),0))+(IF($B223&gt;=H$23,IF($B223&lt;DATE(YEAR(H$23),MONTH(H$23)+H$18,1),(H$17/H$18),0),0))</f>
        <v>0</v>
      </c>
      <c r="AH223" s="98" t="n">
        <f aca="false">(IF($B223&gt;=I$23,IF($B223&lt;DATE(YEAR(I$23),MONTH(I$23)+I$15,1),(I$14/I$15),0),0))+(IF($B223&gt;=I$23,IF($B223&lt;DATE(YEAR(I$23),MONTH(I$23)+I$18,1),(I$17/I$18),0),0))</f>
        <v>0</v>
      </c>
      <c r="AI223" s="99" t="n">
        <f aca="false">(IF($B223&gt;=J$23,IF($B223&lt;DATE(YEAR(J$23),MONTH(J$23)+J$15,1),(J$14/J$15),0),0))+(IF($B223&gt;=J$23,IF($B223&lt;DATE(YEAR(J$23),MONTH(J$23)+J$18,1),(J$17/J$18),0),0))</f>
        <v>0</v>
      </c>
    </row>
    <row r="224" customFormat="false" ht="12.75" hidden="true" customHeight="false" outlineLevel="1" collapsed="false">
      <c r="B224" s="92" t="n">
        <f aca="false">EDATE(B223,1)</f>
        <v>42705</v>
      </c>
      <c r="C224" s="93" t="n">
        <f aca="false">1/(1+$C$5/2)^(2*($B224-$C$4)/365)</f>
        <v>0.299209060583338</v>
      </c>
      <c r="D224" s="93" t="n">
        <f aca="false">1/(1+$C$6/2)^(2*($B224-$C$4)/365)</f>
        <v>0.147813148434101</v>
      </c>
      <c r="E224" s="94" t="n">
        <f aca="false">+C224-D224</f>
        <v>0.151395912149237</v>
      </c>
      <c r="F224" s="104" t="e">
        <f aca="false">SUM(L224:P224,R224:V224)</f>
        <v>#NAME?</v>
      </c>
      <c r="G224" s="105" t="e">
        <f aca="false">+E224*SUM(F213:F224)/12</f>
        <v>#NAME?</v>
      </c>
      <c r="L224" s="96" t="e">
        <f aca="false">EURO(Y224,Y224,0,0,F$22,$B224+25-F$23,1,0)</f>
        <v>#NAME?</v>
      </c>
      <c r="M224" s="96" t="e">
        <f aca="false">EURO(Z224,Z224,0,0,G$22,$B224+25-G$23,1,0)</f>
        <v>#NAME?</v>
      </c>
      <c r="N224" s="96" t="e">
        <f aca="false">EURO(AA224,AA224,0,0,H$22,$B224+25-H$23,1,0)</f>
        <v>#NAME?</v>
      </c>
      <c r="O224" s="96" t="e">
        <f aca="false">EURO(AB224,AB224,0,0,I$22,$B224+25-I$23,1,0)</f>
        <v>#NAME?</v>
      </c>
      <c r="P224" s="96" t="e">
        <f aca="false">EURO(AC224,AC224,0,0,J$22,$B224+25-J$23,1,0)</f>
        <v>#NAME?</v>
      </c>
      <c r="Q224" s="96"/>
      <c r="R224" s="96" t="e">
        <f aca="false">EURO(AE224,AE224,0,0,F$22,$B224+25-F$23,1,0)</f>
        <v>#NAME?</v>
      </c>
      <c r="S224" s="96" t="e">
        <f aca="false">EURO(AF224,AF224,0,0,G$22,$B224+25-G$23,1,0)</f>
        <v>#NAME?</v>
      </c>
      <c r="T224" s="96" t="e">
        <f aca="false">EURO(AG224,AG224,0,0,H$22,$B224+25-H$23,1,0)</f>
        <v>#NAME?</v>
      </c>
      <c r="U224" s="96" t="e">
        <f aca="false">EURO(AH224,AH224,0,0,I$22,$B224+25-I$23,1,0)</f>
        <v>#NAME?</v>
      </c>
      <c r="V224" s="96" t="e">
        <f aca="false">EURO(AI224,AI224,0,0,J$22,$B224+25-J$23,1,0)</f>
        <v>#NAME?</v>
      </c>
      <c r="W224" s="96"/>
      <c r="X224" s="97"/>
      <c r="Y224" s="98" t="n">
        <f aca="false">(IF($B224&gt;=F$23,IF($B224&lt;DATE(YEAR(F$23),MONTH(F$23)+F$12,1),F$11/F$12,0),0))+(IF($B224&gt;=F$23,IF($B224&lt;DATE(YEAR(F$23),MONTH(F$23)+F$9,1),F$8/F$9,0),0))</f>
        <v>0</v>
      </c>
      <c r="Z224" s="98" t="n">
        <f aca="false">(IF($B224&gt;=G$23,IF($B224&lt;DATE(YEAR(G$23),MONTH(G$23)+G$12,1),G$11/G$12,0),0))+(IF($B224&gt;=G$23,IF($B224&lt;DATE(YEAR(G$23),MONTH(G$23)+G$9,1),G$8/G$9,0),0))</f>
        <v>0</v>
      </c>
      <c r="AA224" s="98" t="n">
        <f aca="false">(IF($B224&gt;=H$23,IF($B224&lt;DATE(YEAR(H$23),MONTH(H$23)+H$12,1),H$11/H$12,0),0))+(IF($B224&gt;=H$23,IF($B224&lt;DATE(YEAR(H$23),MONTH(H$23)+H$9,1),H$8/H$9,0),0))</f>
        <v>0</v>
      </c>
      <c r="AB224" s="98" t="n">
        <f aca="false">(IF($B224&gt;=I$23,IF($B224&lt;DATE(YEAR(I$23),MONTH(I$23)+I$12,1),I$11/I$12,0),0))+(IF($B224&gt;=I$23,IF($B224&lt;DATE(YEAR(I$23),MONTH(I$23)+I$9,1),I$8/I$9,0),0))</f>
        <v>0</v>
      </c>
      <c r="AC224" s="99" t="n">
        <f aca="false">(IF($B224&gt;=J$23,IF($B224&lt;DATE(YEAR(J$23),MONTH(J$23)+J$12,1),J$11/J$12,0),0))+(IF($B224&gt;=J$23,IF($B224&lt;DATE(YEAR(J$23),MONTH(J$23)+J$9,1),J$8/J$9,0),0))</f>
        <v>0</v>
      </c>
      <c r="AE224" s="98" t="n">
        <f aca="false">(IF($B224&gt;=F$23,IF($B224&lt;DATE(YEAR(F$23),MONTH(F$23)+F$15,1),(F$14/F$15),0),0))+(IF($B224&gt;=F$23,IF($B224&lt;DATE(YEAR(F$23),MONTH(F$23)+F$18,1),(F$17/F$18),0),0))</f>
        <v>0</v>
      </c>
      <c r="AF224" s="98" t="n">
        <f aca="false">(IF($B224&gt;=G$23,IF($B224&lt;DATE(YEAR(G$23),MONTH(G$23)+G$15,1),(G$14/G$15),0),0))+(IF($B224&gt;=G$23,IF($B224&lt;DATE(YEAR(G$23),MONTH(G$23)+G$18,1),(G$17/G$18),0),0))</f>
        <v>0</v>
      </c>
      <c r="AG224" s="98" t="n">
        <f aca="false">(IF($B224&gt;=H$23,IF($B224&lt;DATE(YEAR(H$23),MONTH(H$23)+H$15,1),(H$14/H$15),0),0))+(IF($B224&gt;=H$23,IF($B224&lt;DATE(YEAR(H$23),MONTH(H$23)+H$18,1),(H$17/H$18),0),0))</f>
        <v>0</v>
      </c>
      <c r="AH224" s="98" t="n">
        <f aca="false">(IF($B224&gt;=I$23,IF($B224&lt;DATE(YEAR(I$23),MONTH(I$23)+I$15,1),(I$14/I$15),0),0))+(IF($B224&gt;=I$23,IF($B224&lt;DATE(YEAR(I$23),MONTH(I$23)+I$18,1),(I$17/I$18),0),0))</f>
        <v>0</v>
      </c>
      <c r="AI224" s="99" t="n">
        <f aca="false">(IF($B224&gt;=J$23,IF($B224&lt;DATE(YEAR(J$23),MONTH(J$23)+J$15,1),(J$14/J$15),0),0))+(IF($B224&gt;=J$23,IF($B224&lt;DATE(YEAR(J$23),MONTH(J$23)+J$18,1),(J$17/J$18),0),0))</f>
        <v>0</v>
      </c>
    </row>
    <row r="225" customFormat="false" ht="12.75" hidden="true" customHeight="false" outlineLevel="1" collapsed="false">
      <c r="B225" s="92" t="n">
        <f aca="false">EDATE(B224,1)</f>
        <v>42736</v>
      </c>
      <c r="C225" s="93" t="n">
        <f aca="false">1/(1+$C$5/2)^(2*($B225-$C$4)/365)</f>
        <v>0.297329242676609</v>
      </c>
      <c r="D225" s="93" t="n">
        <f aca="false">1/(1+$C$6/2)^(2*($B225-$C$4)/365)</f>
        <v>0.146344454385107</v>
      </c>
      <c r="E225" s="94" t="n">
        <f aca="false">+C225-D225</f>
        <v>0.150984788291502</v>
      </c>
      <c r="F225" s="104" t="e">
        <f aca="false">SUM(L225:P225,R225:V225)</f>
        <v>#NAME?</v>
      </c>
      <c r="G225" s="105" t="e">
        <f aca="false">+E225*SUM(F214:F225)/12</f>
        <v>#NAME?</v>
      </c>
      <c r="L225" s="96" t="e">
        <f aca="false">EURO(Y225,Y225,0,0,F$22,$B225+25-F$23,1,0)</f>
        <v>#NAME?</v>
      </c>
      <c r="M225" s="96" t="e">
        <f aca="false">EURO(Z225,Z225,0,0,G$22,$B225+25-G$23,1,0)</f>
        <v>#NAME?</v>
      </c>
      <c r="N225" s="96" t="e">
        <f aca="false">EURO(AA225,AA225,0,0,H$22,$B225+25-H$23,1,0)</f>
        <v>#NAME?</v>
      </c>
      <c r="O225" s="96" t="e">
        <f aca="false">EURO(AB225,AB225,0,0,I$22,$B225+25-I$23,1,0)</f>
        <v>#NAME?</v>
      </c>
      <c r="P225" s="96" t="e">
        <f aca="false">EURO(AC225,AC225,0,0,J$22,$B225+25-J$23,1,0)</f>
        <v>#NAME?</v>
      </c>
      <c r="Q225" s="96"/>
      <c r="R225" s="96" t="e">
        <f aca="false">EURO(AE225,AE225,0,0,F$22,$B225+25-F$23,1,0)</f>
        <v>#NAME?</v>
      </c>
      <c r="S225" s="96" t="e">
        <f aca="false">EURO(AF225,AF225,0,0,G$22,$B225+25-G$23,1,0)</f>
        <v>#NAME?</v>
      </c>
      <c r="T225" s="96" t="e">
        <f aca="false">EURO(AG225,AG225,0,0,H$22,$B225+25-H$23,1,0)</f>
        <v>#NAME?</v>
      </c>
      <c r="U225" s="96" t="e">
        <f aca="false">EURO(AH225,AH225,0,0,I$22,$B225+25-I$23,1,0)</f>
        <v>#NAME?</v>
      </c>
      <c r="V225" s="96" t="e">
        <f aca="false">EURO(AI225,AI225,0,0,J$22,$B225+25-J$23,1,0)</f>
        <v>#NAME?</v>
      </c>
      <c r="W225" s="96"/>
      <c r="X225" s="97"/>
      <c r="Y225" s="98" t="n">
        <f aca="false">(IF($B225&gt;=F$23,IF($B225&lt;DATE(YEAR(F$23),MONTH(F$23)+F$12,1),F$11/F$12,0),0))+(IF($B225&gt;=F$23,IF($B225&lt;DATE(YEAR(F$23),MONTH(F$23)+F$9,1),F$8/F$9,0),0))</f>
        <v>0</v>
      </c>
      <c r="Z225" s="98" t="n">
        <f aca="false">(IF($B225&gt;=G$23,IF($B225&lt;DATE(YEAR(G$23),MONTH(G$23)+G$12,1),G$11/G$12,0),0))+(IF($B225&gt;=G$23,IF($B225&lt;DATE(YEAR(G$23),MONTH(G$23)+G$9,1),G$8/G$9,0),0))</f>
        <v>0</v>
      </c>
      <c r="AA225" s="98" t="n">
        <f aca="false">(IF($B225&gt;=H$23,IF($B225&lt;DATE(YEAR(H$23),MONTH(H$23)+H$12,1),H$11/H$12,0),0))+(IF($B225&gt;=H$23,IF($B225&lt;DATE(YEAR(H$23),MONTH(H$23)+H$9,1),H$8/H$9,0),0))</f>
        <v>0</v>
      </c>
      <c r="AB225" s="98" t="n">
        <f aca="false">(IF($B225&gt;=I$23,IF($B225&lt;DATE(YEAR(I$23),MONTH(I$23)+I$12,1),I$11/I$12,0),0))+(IF($B225&gt;=I$23,IF($B225&lt;DATE(YEAR(I$23),MONTH(I$23)+I$9,1),I$8/I$9,0),0))</f>
        <v>0</v>
      </c>
      <c r="AC225" s="99" t="n">
        <f aca="false">(IF($B225&gt;=J$23,IF($B225&lt;DATE(YEAR(J$23),MONTH(J$23)+J$12,1),J$11/J$12,0),0))+(IF($B225&gt;=J$23,IF($B225&lt;DATE(YEAR(J$23),MONTH(J$23)+J$9,1),J$8/J$9,0),0))</f>
        <v>0</v>
      </c>
      <c r="AE225" s="98" t="n">
        <f aca="false">(IF($B225&gt;=F$23,IF($B225&lt;DATE(YEAR(F$23),MONTH(F$23)+F$15,1),(F$14/F$15),0),0))+(IF($B225&gt;=F$23,IF($B225&lt;DATE(YEAR(F$23),MONTH(F$23)+F$18,1),(F$17/F$18),0),0))</f>
        <v>0</v>
      </c>
      <c r="AF225" s="98" t="n">
        <f aca="false">(IF($B225&gt;=G$23,IF($B225&lt;DATE(YEAR(G$23),MONTH(G$23)+G$15,1),(G$14/G$15),0),0))+(IF($B225&gt;=G$23,IF($B225&lt;DATE(YEAR(G$23),MONTH(G$23)+G$18,1),(G$17/G$18),0),0))</f>
        <v>0</v>
      </c>
      <c r="AG225" s="98" t="n">
        <f aca="false">(IF($B225&gt;=H$23,IF($B225&lt;DATE(YEAR(H$23),MONTH(H$23)+H$15,1),(H$14/H$15),0),0))+(IF($B225&gt;=H$23,IF($B225&lt;DATE(YEAR(H$23),MONTH(H$23)+H$18,1),(H$17/H$18),0),0))</f>
        <v>0</v>
      </c>
      <c r="AH225" s="98" t="n">
        <f aca="false">(IF($B225&gt;=I$23,IF($B225&lt;DATE(YEAR(I$23),MONTH(I$23)+I$15,1),(I$14/I$15),0),0))+(IF($B225&gt;=I$23,IF($B225&lt;DATE(YEAR(I$23),MONTH(I$23)+I$18,1),(I$17/I$18),0),0))</f>
        <v>0</v>
      </c>
      <c r="AI225" s="99" t="n">
        <f aca="false">(IF($B225&gt;=J$23,IF($B225&lt;DATE(YEAR(J$23),MONTH(J$23)+J$15,1),(J$14/J$15),0),0))+(IF($B225&gt;=J$23,IF($B225&lt;DATE(YEAR(J$23),MONTH(J$23)+J$18,1),(J$17/J$18),0),0))</f>
        <v>0</v>
      </c>
    </row>
    <row r="226" customFormat="false" ht="12.75" hidden="true" customHeight="false" outlineLevel="1" collapsed="false">
      <c r="B226" s="92" t="n">
        <f aca="false">EDATE(B225,1)</f>
        <v>42767</v>
      </c>
      <c r="C226" s="93" t="n">
        <f aca="false">1/(1+$C$5/2)^(2*($B226-$C$4)/365)</f>
        <v>0.295461234958233</v>
      </c>
      <c r="D226" s="93" t="n">
        <f aca="false">1/(1+$C$6/2)^(2*($B226-$C$4)/365)</f>
        <v>0.144890353504803</v>
      </c>
      <c r="E226" s="94" t="n">
        <f aca="false">+C226-D226</f>
        <v>0.15057088145343</v>
      </c>
      <c r="F226" s="104" t="e">
        <f aca="false">SUM(L226:P226,R226:V226)</f>
        <v>#NAME?</v>
      </c>
      <c r="G226" s="105" t="e">
        <f aca="false">+E226*SUM(F215:F226)/12</f>
        <v>#NAME?</v>
      </c>
      <c r="L226" s="96" t="e">
        <f aca="false">EURO(Y226,Y226,0,0,F$22,$B226+25-F$23,1,0)</f>
        <v>#NAME?</v>
      </c>
      <c r="M226" s="96" t="e">
        <f aca="false">EURO(Z226,Z226,0,0,G$22,$B226+25-G$23,1,0)</f>
        <v>#NAME?</v>
      </c>
      <c r="N226" s="96" t="e">
        <f aca="false">EURO(AA226,AA226,0,0,H$22,$B226+25-H$23,1,0)</f>
        <v>#NAME?</v>
      </c>
      <c r="O226" s="96" t="e">
        <f aca="false">EURO(AB226,AB226,0,0,I$22,$B226+25-I$23,1,0)</f>
        <v>#NAME?</v>
      </c>
      <c r="P226" s="96" t="e">
        <f aca="false">EURO(AC226,AC226,0,0,J$22,$B226+25-J$23,1,0)</f>
        <v>#NAME?</v>
      </c>
      <c r="Q226" s="96"/>
      <c r="R226" s="96" t="e">
        <f aca="false">EURO(AE226,AE226,0,0,F$22,$B226+25-F$23,1,0)</f>
        <v>#NAME?</v>
      </c>
      <c r="S226" s="96" t="e">
        <f aca="false">EURO(AF226,AF226,0,0,G$22,$B226+25-G$23,1,0)</f>
        <v>#NAME?</v>
      </c>
      <c r="T226" s="96" t="e">
        <f aca="false">EURO(AG226,AG226,0,0,H$22,$B226+25-H$23,1,0)</f>
        <v>#NAME?</v>
      </c>
      <c r="U226" s="96" t="e">
        <f aca="false">EURO(AH226,AH226,0,0,I$22,$B226+25-I$23,1,0)</f>
        <v>#NAME?</v>
      </c>
      <c r="V226" s="96" t="e">
        <f aca="false">EURO(AI226,AI226,0,0,J$22,$B226+25-J$23,1,0)</f>
        <v>#NAME?</v>
      </c>
      <c r="W226" s="96"/>
      <c r="X226" s="97"/>
      <c r="Y226" s="98" t="n">
        <f aca="false">(IF($B226&gt;=F$23,IF($B226&lt;DATE(YEAR(F$23),MONTH(F$23)+F$12,1),F$11/F$12,0),0))+(IF($B226&gt;=F$23,IF($B226&lt;DATE(YEAR(F$23),MONTH(F$23)+F$9,1),F$8/F$9,0),0))</f>
        <v>0</v>
      </c>
      <c r="Z226" s="98" t="n">
        <f aca="false">(IF($B226&gt;=G$23,IF($B226&lt;DATE(YEAR(G$23),MONTH(G$23)+G$12,1),G$11/G$12,0),0))+(IF($B226&gt;=G$23,IF($B226&lt;DATE(YEAR(G$23),MONTH(G$23)+G$9,1),G$8/G$9,0),0))</f>
        <v>0</v>
      </c>
      <c r="AA226" s="98" t="n">
        <f aca="false">(IF($B226&gt;=H$23,IF($B226&lt;DATE(YEAR(H$23),MONTH(H$23)+H$12,1),H$11/H$12,0),0))+(IF($B226&gt;=H$23,IF($B226&lt;DATE(YEAR(H$23),MONTH(H$23)+H$9,1),H$8/H$9,0),0))</f>
        <v>0</v>
      </c>
      <c r="AB226" s="98" t="n">
        <f aca="false">(IF($B226&gt;=I$23,IF($B226&lt;DATE(YEAR(I$23),MONTH(I$23)+I$12,1),I$11/I$12,0),0))+(IF($B226&gt;=I$23,IF($B226&lt;DATE(YEAR(I$23),MONTH(I$23)+I$9,1),I$8/I$9,0),0))</f>
        <v>0</v>
      </c>
      <c r="AC226" s="99" t="n">
        <f aca="false">(IF($B226&gt;=J$23,IF($B226&lt;DATE(YEAR(J$23),MONTH(J$23)+J$12,1),J$11/J$12,0),0))+(IF($B226&gt;=J$23,IF($B226&lt;DATE(YEAR(J$23),MONTH(J$23)+J$9,1),J$8/J$9,0),0))</f>
        <v>0</v>
      </c>
      <c r="AE226" s="98" t="n">
        <f aca="false">(IF($B226&gt;=F$23,IF($B226&lt;DATE(YEAR(F$23),MONTH(F$23)+F$15,1),(F$14/F$15),0),0))+(IF($B226&gt;=F$23,IF($B226&lt;DATE(YEAR(F$23),MONTH(F$23)+F$18,1),(F$17/F$18),0),0))</f>
        <v>0</v>
      </c>
      <c r="AF226" s="98" t="n">
        <f aca="false">(IF($B226&gt;=G$23,IF($B226&lt;DATE(YEAR(G$23),MONTH(G$23)+G$15,1),(G$14/G$15),0),0))+(IF($B226&gt;=G$23,IF($B226&lt;DATE(YEAR(G$23),MONTH(G$23)+G$18,1),(G$17/G$18),0),0))</f>
        <v>0</v>
      </c>
      <c r="AG226" s="98" t="n">
        <f aca="false">(IF($B226&gt;=H$23,IF($B226&lt;DATE(YEAR(H$23),MONTH(H$23)+H$15,1),(H$14/H$15),0),0))+(IF($B226&gt;=H$23,IF($B226&lt;DATE(YEAR(H$23),MONTH(H$23)+H$18,1),(H$17/H$18),0),0))</f>
        <v>0</v>
      </c>
      <c r="AH226" s="98" t="n">
        <f aca="false">(IF($B226&gt;=I$23,IF($B226&lt;DATE(YEAR(I$23),MONTH(I$23)+I$15,1),(I$14/I$15),0),0))+(IF($B226&gt;=I$23,IF($B226&lt;DATE(YEAR(I$23),MONTH(I$23)+I$18,1),(I$17/I$18),0),0))</f>
        <v>0</v>
      </c>
      <c r="AI226" s="99" t="n">
        <f aca="false">(IF($B226&gt;=J$23,IF($B226&lt;DATE(YEAR(J$23),MONTH(J$23)+J$15,1),(J$14/J$15),0),0))+(IF($B226&gt;=J$23,IF($B226&lt;DATE(YEAR(J$23),MONTH(J$23)+J$18,1),(J$17/J$18),0),0))</f>
        <v>0</v>
      </c>
    </row>
    <row r="227" customFormat="false" ht="12.75" hidden="true" customHeight="false" outlineLevel="1" collapsed="false">
      <c r="B227" s="92" t="n">
        <f aca="false">EDATE(B226,1)</f>
        <v>42795</v>
      </c>
      <c r="C227" s="93" t="n">
        <f aca="false">1/(1+$C$5/2)^(2*($B227-$C$4)/365)</f>
        <v>0.293784091561457</v>
      </c>
      <c r="D227" s="93" t="n">
        <f aca="false">1/(1+$C$6/2)^(2*($B227-$C$4)/365)</f>
        <v>0.143589394565045</v>
      </c>
      <c r="E227" s="94" t="n">
        <f aca="false">+C227-D227</f>
        <v>0.150194696996412</v>
      </c>
      <c r="F227" s="104" t="e">
        <f aca="false">SUM(L227:P227,R227:V227)</f>
        <v>#NAME?</v>
      </c>
      <c r="G227" s="105" t="e">
        <f aca="false">+E227*SUM(F216:F227)/12</f>
        <v>#NAME?</v>
      </c>
      <c r="L227" s="96" t="e">
        <f aca="false">EURO(Y227,Y227,0,0,F$22,$B227+25-F$23,1,0)</f>
        <v>#NAME?</v>
      </c>
      <c r="M227" s="96" t="e">
        <f aca="false">EURO(Z227,Z227,0,0,G$22,$B227+25-G$23,1,0)</f>
        <v>#NAME?</v>
      </c>
      <c r="N227" s="96" t="e">
        <f aca="false">EURO(AA227,AA227,0,0,H$22,$B227+25-H$23,1,0)</f>
        <v>#NAME?</v>
      </c>
      <c r="O227" s="96" t="e">
        <f aca="false">EURO(AB227,AB227,0,0,I$22,$B227+25-I$23,1,0)</f>
        <v>#NAME?</v>
      </c>
      <c r="P227" s="96" t="e">
        <f aca="false">EURO(AC227,AC227,0,0,J$22,$B227+25-J$23,1,0)</f>
        <v>#NAME?</v>
      </c>
      <c r="Q227" s="96"/>
      <c r="R227" s="96" t="e">
        <f aca="false">EURO(AE227,AE227,0,0,F$22,$B227+25-F$23,1,0)</f>
        <v>#NAME?</v>
      </c>
      <c r="S227" s="96" t="e">
        <f aca="false">EURO(AF227,AF227,0,0,G$22,$B227+25-G$23,1,0)</f>
        <v>#NAME?</v>
      </c>
      <c r="T227" s="96" t="e">
        <f aca="false">EURO(AG227,AG227,0,0,H$22,$B227+25-H$23,1,0)</f>
        <v>#NAME?</v>
      </c>
      <c r="U227" s="96" t="e">
        <f aca="false">EURO(AH227,AH227,0,0,I$22,$B227+25-I$23,1,0)</f>
        <v>#NAME?</v>
      </c>
      <c r="V227" s="96" t="e">
        <f aca="false">EURO(AI227,AI227,0,0,J$22,$B227+25-J$23,1,0)</f>
        <v>#NAME?</v>
      </c>
      <c r="W227" s="96"/>
      <c r="X227" s="97"/>
      <c r="Y227" s="98" t="n">
        <f aca="false">(IF($B227&gt;=F$23,IF($B227&lt;DATE(YEAR(F$23),MONTH(F$23)+F$12,1),F$11/F$12,0),0))+(IF($B227&gt;=F$23,IF($B227&lt;DATE(YEAR(F$23),MONTH(F$23)+F$9,1),F$8/F$9,0),0))</f>
        <v>0</v>
      </c>
      <c r="Z227" s="98" t="n">
        <f aca="false">(IF($B227&gt;=G$23,IF($B227&lt;DATE(YEAR(G$23),MONTH(G$23)+G$12,1),G$11/G$12,0),0))+(IF($B227&gt;=G$23,IF($B227&lt;DATE(YEAR(G$23),MONTH(G$23)+G$9,1),G$8/G$9,0),0))</f>
        <v>0</v>
      </c>
      <c r="AA227" s="98" t="n">
        <f aca="false">(IF($B227&gt;=H$23,IF($B227&lt;DATE(YEAR(H$23),MONTH(H$23)+H$12,1),H$11/H$12,0),0))+(IF($B227&gt;=H$23,IF($B227&lt;DATE(YEAR(H$23),MONTH(H$23)+H$9,1),H$8/H$9,0),0))</f>
        <v>0</v>
      </c>
      <c r="AB227" s="98" t="n">
        <f aca="false">(IF($B227&gt;=I$23,IF($B227&lt;DATE(YEAR(I$23),MONTH(I$23)+I$12,1),I$11/I$12,0),0))+(IF($B227&gt;=I$23,IF($B227&lt;DATE(YEAR(I$23),MONTH(I$23)+I$9,1),I$8/I$9,0),0))</f>
        <v>0</v>
      </c>
      <c r="AC227" s="99" t="n">
        <f aca="false">(IF($B227&gt;=J$23,IF($B227&lt;DATE(YEAR(J$23),MONTH(J$23)+J$12,1),J$11/J$12,0),0))+(IF($B227&gt;=J$23,IF($B227&lt;DATE(YEAR(J$23),MONTH(J$23)+J$9,1),J$8/J$9,0),0))</f>
        <v>0</v>
      </c>
      <c r="AE227" s="98" t="n">
        <f aca="false">(IF($B227&gt;=F$23,IF($B227&lt;DATE(YEAR(F$23),MONTH(F$23)+F$15,1),(F$14/F$15),0),0))+(IF($B227&gt;=F$23,IF($B227&lt;DATE(YEAR(F$23),MONTH(F$23)+F$18,1),(F$17/F$18),0),0))</f>
        <v>0</v>
      </c>
      <c r="AF227" s="98" t="n">
        <f aca="false">(IF($B227&gt;=G$23,IF($B227&lt;DATE(YEAR(G$23),MONTH(G$23)+G$15,1),(G$14/G$15),0),0))+(IF($B227&gt;=G$23,IF($B227&lt;DATE(YEAR(G$23),MONTH(G$23)+G$18,1),(G$17/G$18),0),0))</f>
        <v>0</v>
      </c>
      <c r="AG227" s="98" t="n">
        <f aca="false">(IF($B227&gt;=H$23,IF($B227&lt;DATE(YEAR(H$23),MONTH(H$23)+H$15,1),(H$14/H$15),0),0))+(IF($B227&gt;=H$23,IF($B227&lt;DATE(YEAR(H$23),MONTH(H$23)+H$18,1),(H$17/H$18),0),0))</f>
        <v>0</v>
      </c>
      <c r="AH227" s="98" t="n">
        <f aca="false">(IF($B227&gt;=I$23,IF($B227&lt;DATE(YEAR(I$23),MONTH(I$23)+I$15,1),(I$14/I$15),0),0))+(IF($B227&gt;=I$23,IF($B227&lt;DATE(YEAR(I$23),MONTH(I$23)+I$18,1),(I$17/I$18),0),0))</f>
        <v>0</v>
      </c>
      <c r="AI227" s="99" t="n">
        <f aca="false">(IF($B227&gt;=J$23,IF($B227&lt;DATE(YEAR(J$23),MONTH(J$23)+J$15,1),(J$14/J$15),0),0))+(IF($B227&gt;=J$23,IF($B227&lt;DATE(YEAR(J$23),MONTH(J$23)+J$18,1),(J$17/J$18),0),0))</f>
        <v>0</v>
      </c>
    </row>
    <row r="228" customFormat="false" ht="12.75" hidden="true" customHeight="false" outlineLevel="1" collapsed="false">
      <c r="B228" s="92" t="n">
        <f aca="false">EDATE(B227,1)</f>
        <v>42826</v>
      </c>
      <c r="C228" s="93" t="n">
        <f aca="false">1/(1+$C$5/2)^(2*($B228-$C$4)/365)</f>
        <v>0.291938356693159</v>
      </c>
      <c r="D228" s="93" t="n">
        <f aca="false">1/(1+$C$6/2)^(2*($B228-$C$4)/365)</f>
        <v>0.142162668380464</v>
      </c>
      <c r="E228" s="94" t="n">
        <f aca="false">+C228-D228</f>
        <v>0.149775688312695</v>
      </c>
      <c r="F228" s="104" t="e">
        <f aca="false">SUM(L228:P228,R228:V228)</f>
        <v>#NAME?</v>
      </c>
      <c r="G228" s="105" t="e">
        <f aca="false">+E228*SUM(F217:F228)/12</f>
        <v>#NAME?</v>
      </c>
      <c r="L228" s="96" t="e">
        <f aca="false">EURO(Y228,Y228,0,0,F$22,$B228+25-F$23,1,0)</f>
        <v>#NAME?</v>
      </c>
      <c r="M228" s="96" t="e">
        <f aca="false">EURO(Z228,Z228,0,0,G$22,$B228+25-G$23,1,0)</f>
        <v>#NAME?</v>
      </c>
      <c r="N228" s="96" t="e">
        <f aca="false">EURO(AA228,AA228,0,0,H$22,$B228+25-H$23,1,0)</f>
        <v>#NAME?</v>
      </c>
      <c r="O228" s="96" t="e">
        <f aca="false">EURO(AB228,AB228,0,0,I$22,$B228+25-I$23,1,0)</f>
        <v>#NAME?</v>
      </c>
      <c r="P228" s="96" t="e">
        <f aca="false">EURO(AC228,AC228,0,0,J$22,$B228+25-J$23,1,0)</f>
        <v>#NAME?</v>
      </c>
      <c r="Q228" s="96"/>
      <c r="R228" s="96" t="e">
        <f aca="false">EURO(AE228,AE228,0,0,F$22,$B228+25-F$23,1,0)</f>
        <v>#NAME?</v>
      </c>
      <c r="S228" s="96" t="e">
        <f aca="false">EURO(AF228,AF228,0,0,G$22,$B228+25-G$23,1,0)</f>
        <v>#NAME?</v>
      </c>
      <c r="T228" s="96" t="e">
        <f aca="false">EURO(AG228,AG228,0,0,H$22,$B228+25-H$23,1,0)</f>
        <v>#NAME?</v>
      </c>
      <c r="U228" s="96" t="e">
        <f aca="false">EURO(AH228,AH228,0,0,I$22,$B228+25-I$23,1,0)</f>
        <v>#NAME?</v>
      </c>
      <c r="V228" s="96" t="e">
        <f aca="false">EURO(AI228,AI228,0,0,J$22,$B228+25-J$23,1,0)</f>
        <v>#NAME?</v>
      </c>
      <c r="W228" s="96"/>
      <c r="X228" s="97"/>
      <c r="Y228" s="98" t="n">
        <f aca="false">(IF($B228&gt;=F$23,IF($B228&lt;DATE(YEAR(F$23),MONTH(F$23)+F$12,1),F$11/F$12,0),0))+(IF($B228&gt;=F$23,IF($B228&lt;DATE(YEAR(F$23),MONTH(F$23)+F$9,1),F$8/F$9,0),0))</f>
        <v>0</v>
      </c>
      <c r="Z228" s="98" t="n">
        <f aca="false">(IF($B228&gt;=G$23,IF($B228&lt;DATE(YEAR(G$23),MONTH(G$23)+G$12,1),G$11/G$12,0),0))+(IF($B228&gt;=G$23,IF($B228&lt;DATE(YEAR(G$23),MONTH(G$23)+G$9,1),G$8/G$9,0),0))</f>
        <v>0</v>
      </c>
      <c r="AA228" s="98" t="n">
        <f aca="false">(IF($B228&gt;=H$23,IF($B228&lt;DATE(YEAR(H$23),MONTH(H$23)+H$12,1),H$11/H$12,0),0))+(IF($B228&gt;=H$23,IF($B228&lt;DATE(YEAR(H$23),MONTH(H$23)+H$9,1),H$8/H$9,0),0))</f>
        <v>0</v>
      </c>
      <c r="AB228" s="98" t="n">
        <f aca="false">(IF($B228&gt;=I$23,IF($B228&lt;DATE(YEAR(I$23),MONTH(I$23)+I$12,1),I$11/I$12,0),0))+(IF($B228&gt;=I$23,IF($B228&lt;DATE(YEAR(I$23),MONTH(I$23)+I$9,1),I$8/I$9,0),0))</f>
        <v>0</v>
      </c>
      <c r="AC228" s="99" t="n">
        <f aca="false">(IF($B228&gt;=J$23,IF($B228&lt;DATE(YEAR(J$23),MONTH(J$23)+J$12,1),J$11/J$12,0),0))+(IF($B228&gt;=J$23,IF($B228&lt;DATE(YEAR(J$23),MONTH(J$23)+J$9,1),J$8/J$9,0),0))</f>
        <v>0</v>
      </c>
      <c r="AE228" s="98" t="n">
        <f aca="false">(IF($B228&gt;=F$23,IF($B228&lt;DATE(YEAR(F$23),MONTH(F$23)+F$15,1),(F$14/F$15),0),0))+(IF($B228&gt;=F$23,IF($B228&lt;DATE(YEAR(F$23),MONTH(F$23)+F$18,1),(F$17/F$18),0),0))</f>
        <v>0</v>
      </c>
      <c r="AF228" s="98" t="n">
        <f aca="false">(IF($B228&gt;=G$23,IF($B228&lt;DATE(YEAR(G$23),MONTH(G$23)+G$15,1),(G$14/G$15),0),0))+(IF($B228&gt;=G$23,IF($B228&lt;DATE(YEAR(G$23),MONTH(G$23)+G$18,1),(G$17/G$18),0),0))</f>
        <v>0</v>
      </c>
      <c r="AG228" s="98" t="n">
        <f aca="false">(IF($B228&gt;=H$23,IF($B228&lt;DATE(YEAR(H$23),MONTH(H$23)+H$15,1),(H$14/H$15),0),0))+(IF($B228&gt;=H$23,IF($B228&lt;DATE(YEAR(H$23),MONTH(H$23)+H$18,1),(H$17/H$18),0),0))</f>
        <v>0</v>
      </c>
      <c r="AH228" s="98" t="n">
        <f aca="false">(IF($B228&gt;=I$23,IF($B228&lt;DATE(YEAR(I$23),MONTH(I$23)+I$15,1),(I$14/I$15),0),0))+(IF($B228&gt;=I$23,IF($B228&lt;DATE(YEAR(I$23),MONTH(I$23)+I$18,1),(I$17/I$18),0),0))</f>
        <v>0</v>
      </c>
      <c r="AI228" s="99" t="n">
        <f aca="false">(IF($B228&gt;=J$23,IF($B228&lt;DATE(YEAR(J$23),MONTH(J$23)+J$15,1),(J$14/J$15),0),0))+(IF($B228&gt;=J$23,IF($B228&lt;DATE(YEAR(J$23),MONTH(J$23)+J$18,1),(J$17/J$18),0),0))</f>
        <v>0</v>
      </c>
    </row>
    <row r="229" customFormat="false" ht="12.75" hidden="true" customHeight="false" outlineLevel="1" collapsed="false">
      <c r="B229" s="92" t="n">
        <f aca="false">EDATE(B228,1)</f>
        <v>42856</v>
      </c>
      <c r="C229" s="93" t="n">
        <f aca="false">1/(1+$C$5/2)^(2*($B229-$C$4)/365)</f>
        <v>0.290163203397636</v>
      </c>
      <c r="D229" s="93" t="n">
        <f aca="false">1/(1+$C$6/2)^(2*($B229-$C$4)/365)</f>
        <v>0.140795464668613</v>
      </c>
      <c r="E229" s="94" t="n">
        <f aca="false">+C229-D229</f>
        <v>0.149367738729022</v>
      </c>
      <c r="F229" s="104" t="e">
        <f aca="false">SUM(L229:P229,R229:V229)</f>
        <v>#NAME?</v>
      </c>
      <c r="G229" s="105" t="e">
        <f aca="false">+E229*SUM(F218:F229)/12</f>
        <v>#NAME?</v>
      </c>
      <c r="L229" s="96" t="e">
        <f aca="false">EURO(Y229,Y229,0,0,F$22,$B229+25-F$23,1,0)</f>
        <v>#NAME?</v>
      </c>
      <c r="M229" s="96" t="e">
        <f aca="false">EURO(Z229,Z229,0,0,G$22,$B229+25-G$23,1,0)</f>
        <v>#NAME?</v>
      </c>
      <c r="N229" s="96" t="e">
        <f aca="false">EURO(AA229,AA229,0,0,H$22,$B229+25-H$23,1,0)</f>
        <v>#NAME?</v>
      </c>
      <c r="O229" s="96" t="e">
        <f aca="false">EURO(AB229,AB229,0,0,I$22,$B229+25-I$23,1,0)</f>
        <v>#NAME?</v>
      </c>
      <c r="P229" s="96" t="e">
        <f aca="false">EURO(AC229,AC229,0,0,J$22,$B229+25-J$23,1,0)</f>
        <v>#NAME?</v>
      </c>
      <c r="Q229" s="96"/>
      <c r="R229" s="96" t="e">
        <f aca="false">EURO(AE229,AE229,0,0,F$22,$B229+25-F$23,1,0)</f>
        <v>#NAME?</v>
      </c>
      <c r="S229" s="96" t="e">
        <f aca="false">EURO(AF229,AF229,0,0,G$22,$B229+25-G$23,1,0)</f>
        <v>#NAME?</v>
      </c>
      <c r="T229" s="96" t="e">
        <f aca="false">EURO(AG229,AG229,0,0,H$22,$B229+25-H$23,1,0)</f>
        <v>#NAME?</v>
      </c>
      <c r="U229" s="96" t="e">
        <f aca="false">EURO(AH229,AH229,0,0,I$22,$B229+25-I$23,1,0)</f>
        <v>#NAME?</v>
      </c>
      <c r="V229" s="96" t="e">
        <f aca="false">EURO(AI229,AI229,0,0,J$22,$B229+25-J$23,1,0)</f>
        <v>#NAME?</v>
      </c>
      <c r="W229" s="96"/>
      <c r="X229" s="97"/>
      <c r="Y229" s="98" t="n">
        <f aca="false">(IF($B229&gt;=F$23,IF($B229&lt;DATE(YEAR(F$23),MONTH(F$23)+F$12,1),F$11/F$12,0),0))+(IF($B229&gt;=F$23,IF($B229&lt;DATE(YEAR(F$23),MONTH(F$23)+F$9,1),F$8/F$9,0),0))</f>
        <v>0</v>
      </c>
      <c r="Z229" s="98" t="n">
        <f aca="false">(IF($B229&gt;=G$23,IF($B229&lt;DATE(YEAR(G$23),MONTH(G$23)+G$12,1),G$11/G$12,0),0))+(IF($B229&gt;=G$23,IF($B229&lt;DATE(YEAR(G$23),MONTH(G$23)+G$9,1),G$8/G$9,0),0))</f>
        <v>0</v>
      </c>
      <c r="AA229" s="98" t="n">
        <f aca="false">(IF($B229&gt;=H$23,IF($B229&lt;DATE(YEAR(H$23),MONTH(H$23)+H$12,1),H$11/H$12,0),0))+(IF($B229&gt;=H$23,IF($B229&lt;DATE(YEAR(H$23),MONTH(H$23)+H$9,1),H$8/H$9,0),0))</f>
        <v>0</v>
      </c>
      <c r="AB229" s="98" t="n">
        <f aca="false">(IF($B229&gt;=I$23,IF($B229&lt;DATE(YEAR(I$23),MONTH(I$23)+I$12,1),I$11/I$12,0),0))+(IF($B229&gt;=I$23,IF($B229&lt;DATE(YEAR(I$23),MONTH(I$23)+I$9,1),I$8/I$9,0),0))</f>
        <v>0</v>
      </c>
      <c r="AC229" s="99" t="n">
        <f aca="false">(IF($B229&gt;=J$23,IF($B229&lt;DATE(YEAR(J$23),MONTH(J$23)+J$12,1),J$11/J$12,0),0))+(IF($B229&gt;=J$23,IF($B229&lt;DATE(YEAR(J$23),MONTH(J$23)+J$9,1),J$8/J$9,0),0))</f>
        <v>0</v>
      </c>
      <c r="AE229" s="98" t="n">
        <f aca="false">(IF($B229&gt;=F$23,IF($B229&lt;DATE(YEAR(F$23),MONTH(F$23)+F$15,1),(F$14/F$15),0),0))+(IF($B229&gt;=F$23,IF($B229&lt;DATE(YEAR(F$23),MONTH(F$23)+F$18,1),(F$17/F$18),0),0))</f>
        <v>0</v>
      </c>
      <c r="AF229" s="98" t="n">
        <f aca="false">(IF($B229&gt;=G$23,IF($B229&lt;DATE(YEAR(G$23),MONTH(G$23)+G$15,1),(G$14/G$15),0),0))+(IF($B229&gt;=G$23,IF($B229&lt;DATE(YEAR(G$23),MONTH(G$23)+G$18,1),(G$17/G$18),0),0))</f>
        <v>0</v>
      </c>
      <c r="AG229" s="98" t="n">
        <f aca="false">(IF($B229&gt;=H$23,IF($B229&lt;DATE(YEAR(H$23),MONTH(H$23)+H$15,1),(H$14/H$15),0),0))+(IF($B229&gt;=H$23,IF($B229&lt;DATE(YEAR(H$23),MONTH(H$23)+H$18,1),(H$17/H$18),0),0))</f>
        <v>0</v>
      </c>
      <c r="AH229" s="98" t="n">
        <f aca="false">(IF($B229&gt;=I$23,IF($B229&lt;DATE(YEAR(I$23),MONTH(I$23)+I$15,1),(I$14/I$15),0),0))+(IF($B229&gt;=I$23,IF($B229&lt;DATE(YEAR(I$23),MONTH(I$23)+I$18,1),(I$17/I$18),0),0))</f>
        <v>0</v>
      </c>
      <c r="AI229" s="99" t="n">
        <f aca="false">(IF($B229&gt;=J$23,IF($B229&lt;DATE(YEAR(J$23),MONTH(J$23)+J$15,1),(J$14/J$15),0),0))+(IF($B229&gt;=J$23,IF($B229&lt;DATE(YEAR(J$23),MONTH(J$23)+J$18,1),(J$17/J$18),0),0))</f>
        <v>0</v>
      </c>
    </row>
    <row r="230" customFormat="false" ht="12.75" hidden="true" customHeight="false" outlineLevel="1" collapsed="false">
      <c r="B230" s="92" t="n">
        <f aca="false">EDATE(B229,1)</f>
        <v>42887</v>
      </c>
      <c r="C230" s="93" t="n">
        <f aca="false">1/(1+$C$5/2)^(2*($B230-$C$4)/365)</f>
        <v>0.288340217206785</v>
      </c>
      <c r="D230" s="93" t="n">
        <f aca="false">1/(1+$C$6/2)^(2*($B230-$C$4)/365)</f>
        <v>0.13939649939878</v>
      </c>
      <c r="E230" s="94" t="n">
        <f aca="false">+C230-D230</f>
        <v>0.148943717808006</v>
      </c>
      <c r="F230" s="104" t="e">
        <f aca="false">SUM(L230:P230,R230:V230)</f>
        <v>#NAME?</v>
      </c>
      <c r="G230" s="105" t="e">
        <f aca="false">+E230*SUM(F219:F230)/12</f>
        <v>#NAME?</v>
      </c>
      <c r="L230" s="96" t="e">
        <f aca="false">EURO(Y230,Y230,0,0,F$22,$B230+25-F$23,1,0)</f>
        <v>#NAME?</v>
      </c>
      <c r="M230" s="96" t="e">
        <f aca="false">EURO(Z230,Z230,0,0,G$22,$B230+25-G$23,1,0)</f>
        <v>#NAME?</v>
      </c>
      <c r="N230" s="96" t="e">
        <f aca="false">EURO(AA230,AA230,0,0,H$22,$B230+25-H$23,1,0)</f>
        <v>#NAME?</v>
      </c>
      <c r="O230" s="96" t="e">
        <f aca="false">EURO(AB230,AB230,0,0,I$22,$B230+25-I$23,1,0)</f>
        <v>#NAME?</v>
      </c>
      <c r="P230" s="96" t="e">
        <f aca="false">EURO(AC230,AC230,0,0,J$22,$B230+25-J$23,1,0)</f>
        <v>#NAME?</v>
      </c>
      <c r="Q230" s="96"/>
      <c r="R230" s="96" t="e">
        <f aca="false">EURO(AE230,AE230,0,0,F$22,$B230+25-F$23,1,0)</f>
        <v>#NAME?</v>
      </c>
      <c r="S230" s="96" t="e">
        <f aca="false">EURO(AF230,AF230,0,0,G$22,$B230+25-G$23,1,0)</f>
        <v>#NAME?</v>
      </c>
      <c r="T230" s="96" t="e">
        <f aca="false">EURO(AG230,AG230,0,0,H$22,$B230+25-H$23,1,0)</f>
        <v>#NAME?</v>
      </c>
      <c r="U230" s="96" t="e">
        <f aca="false">EURO(AH230,AH230,0,0,I$22,$B230+25-I$23,1,0)</f>
        <v>#NAME?</v>
      </c>
      <c r="V230" s="96" t="e">
        <f aca="false">EURO(AI230,AI230,0,0,J$22,$B230+25-J$23,1,0)</f>
        <v>#NAME?</v>
      </c>
      <c r="W230" s="96"/>
      <c r="X230" s="97"/>
      <c r="Y230" s="98" t="n">
        <f aca="false">(IF($B230&gt;=F$23,IF($B230&lt;DATE(YEAR(F$23),MONTH(F$23)+F$12,1),F$11/F$12,0),0))+(IF($B230&gt;=F$23,IF($B230&lt;DATE(YEAR(F$23),MONTH(F$23)+F$9,1),F$8/F$9,0),0))</f>
        <v>0</v>
      </c>
      <c r="Z230" s="98" t="n">
        <f aca="false">(IF($B230&gt;=G$23,IF($B230&lt;DATE(YEAR(G$23),MONTH(G$23)+G$12,1),G$11/G$12,0),0))+(IF($B230&gt;=G$23,IF($B230&lt;DATE(YEAR(G$23),MONTH(G$23)+G$9,1),G$8/G$9,0),0))</f>
        <v>0</v>
      </c>
      <c r="AA230" s="98" t="n">
        <f aca="false">(IF($B230&gt;=H$23,IF($B230&lt;DATE(YEAR(H$23),MONTH(H$23)+H$12,1),H$11/H$12,0),0))+(IF($B230&gt;=H$23,IF($B230&lt;DATE(YEAR(H$23),MONTH(H$23)+H$9,1),H$8/H$9,0),0))</f>
        <v>0</v>
      </c>
      <c r="AB230" s="98" t="n">
        <f aca="false">(IF($B230&gt;=I$23,IF($B230&lt;DATE(YEAR(I$23),MONTH(I$23)+I$12,1),I$11/I$12,0),0))+(IF($B230&gt;=I$23,IF($B230&lt;DATE(YEAR(I$23),MONTH(I$23)+I$9,1),I$8/I$9,0),0))</f>
        <v>0</v>
      </c>
      <c r="AC230" s="99" t="n">
        <f aca="false">(IF($B230&gt;=J$23,IF($B230&lt;DATE(YEAR(J$23),MONTH(J$23)+J$12,1),J$11/J$12,0),0))+(IF($B230&gt;=J$23,IF($B230&lt;DATE(YEAR(J$23),MONTH(J$23)+J$9,1),J$8/J$9,0),0))</f>
        <v>0</v>
      </c>
      <c r="AE230" s="98" t="n">
        <f aca="false">(IF($B230&gt;=F$23,IF($B230&lt;DATE(YEAR(F$23),MONTH(F$23)+F$15,1),(F$14/F$15),0),0))+(IF($B230&gt;=F$23,IF($B230&lt;DATE(YEAR(F$23),MONTH(F$23)+F$18,1),(F$17/F$18),0),0))</f>
        <v>0</v>
      </c>
      <c r="AF230" s="98" t="n">
        <f aca="false">(IF($B230&gt;=G$23,IF($B230&lt;DATE(YEAR(G$23),MONTH(G$23)+G$15,1),(G$14/G$15),0),0))+(IF($B230&gt;=G$23,IF($B230&lt;DATE(YEAR(G$23),MONTH(G$23)+G$18,1),(G$17/G$18),0),0))</f>
        <v>0</v>
      </c>
      <c r="AG230" s="98" t="n">
        <f aca="false">(IF($B230&gt;=H$23,IF($B230&lt;DATE(YEAR(H$23),MONTH(H$23)+H$15,1),(H$14/H$15),0),0))+(IF($B230&gt;=H$23,IF($B230&lt;DATE(YEAR(H$23),MONTH(H$23)+H$18,1),(H$17/H$18),0),0))</f>
        <v>0</v>
      </c>
      <c r="AH230" s="98" t="n">
        <f aca="false">(IF($B230&gt;=I$23,IF($B230&lt;DATE(YEAR(I$23),MONTH(I$23)+I$15,1),(I$14/I$15),0),0))+(IF($B230&gt;=I$23,IF($B230&lt;DATE(YEAR(I$23),MONTH(I$23)+I$18,1),(I$17/I$18),0),0))</f>
        <v>0</v>
      </c>
      <c r="AI230" s="99" t="n">
        <f aca="false">(IF($B230&gt;=J$23,IF($B230&lt;DATE(YEAR(J$23),MONTH(J$23)+J$15,1),(J$14/J$15),0),0))+(IF($B230&gt;=J$23,IF($B230&lt;DATE(YEAR(J$23),MONTH(J$23)+J$18,1),(J$17/J$18),0),0))</f>
        <v>0</v>
      </c>
    </row>
    <row r="231" customFormat="false" ht="12.75" hidden="true" customHeight="false" outlineLevel="1" collapsed="false">
      <c r="B231" s="92" t="n">
        <f aca="false">EDATE(B230,1)</f>
        <v>42917</v>
      </c>
      <c r="C231" s="93" t="n">
        <f aca="false">1/(1+$C$5/2)^(2*($B231-$C$4)/365)</f>
        <v>0.286586942671009</v>
      </c>
      <c r="D231" s="93" t="n">
        <f aca="false">1/(1+$C$6/2)^(2*($B231-$C$4)/365)</f>
        <v>0.138055898426892</v>
      </c>
      <c r="E231" s="94" t="n">
        <f aca="false">+C231-D231</f>
        <v>0.148531044244117</v>
      </c>
      <c r="F231" s="104" t="e">
        <f aca="false">SUM(L231:P231,R231:V231)</f>
        <v>#NAME?</v>
      </c>
      <c r="G231" s="105" t="e">
        <f aca="false">+E231*SUM(F220:F231)/12</f>
        <v>#NAME?</v>
      </c>
      <c r="L231" s="96" t="e">
        <f aca="false">EURO(Y231,Y231,0,0,F$22,$B231+25-F$23,1,0)</f>
        <v>#NAME?</v>
      </c>
      <c r="M231" s="96" t="e">
        <f aca="false">EURO(Z231,Z231,0,0,G$22,$B231+25-G$23,1,0)</f>
        <v>#NAME?</v>
      </c>
      <c r="N231" s="96" t="e">
        <f aca="false">EURO(AA231,AA231,0,0,H$22,$B231+25-H$23,1,0)</f>
        <v>#NAME?</v>
      </c>
      <c r="O231" s="96" t="e">
        <f aca="false">EURO(AB231,AB231,0,0,I$22,$B231+25-I$23,1,0)</f>
        <v>#NAME?</v>
      </c>
      <c r="P231" s="96" t="e">
        <f aca="false">EURO(AC231,AC231,0,0,J$22,$B231+25-J$23,1,0)</f>
        <v>#NAME?</v>
      </c>
      <c r="Q231" s="96"/>
      <c r="R231" s="96" t="e">
        <f aca="false">EURO(AE231,AE231,0,0,F$22,$B231+25-F$23,1,0)</f>
        <v>#NAME?</v>
      </c>
      <c r="S231" s="96" t="e">
        <f aca="false">EURO(AF231,AF231,0,0,G$22,$B231+25-G$23,1,0)</f>
        <v>#NAME?</v>
      </c>
      <c r="T231" s="96" t="e">
        <f aca="false">EURO(AG231,AG231,0,0,H$22,$B231+25-H$23,1,0)</f>
        <v>#NAME?</v>
      </c>
      <c r="U231" s="96" t="e">
        <f aca="false">EURO(AH231,AH231,0,0,I$22,$B231+25-I$23,1,0)</f>
        <v>#NAME?</v>
      </c>
      <c r="V231" s="96" t="e">
        <f aca="false">EURO(AI231,AI231,0,0,J$22,$B231+25-J$23,1,0)</f>
        <v>#NAME?</v>
      </c>
      <c r="W231" s="96"/>
      <c r="X231" s="97"/>
      <c r="Y231" s="98" t="n">
        <f aca="false">(IF($B231&gt;=F$23,IF($B231&lt;DATE(YEAR(F$23),MONTH(F$23)+F$12,1),F$11/F$12,0),0))+(IF($B231&gt;=F$23,IF($B231&lt;DATE(YEAR(F$23),MONTH(F$23)+F$9,1),F$8/F$9,0),0))</f>
        <v>0</v>
      </c>
      <c r="Z231" s="98" t="n">
        <f aca="false">(IF($B231&gt;=G$23,IF($B231&lt;DATE(YEAR(G$23),MONTH(G$23)+G$12,1),G$11/G$12,0),0))+(IF($B231&gt;=G$23,IF($B231&lt;DATE(YEAR(G$23),MONTH(G$23)+G$9,1),G$8/G$9,0),0))</f>
        <v>0</v>
      </c>
      <c r="AA231" s="98" t="n">
        <f aca="false">(IF($B231&gt;=H$23,IF($B231&lt;DATE(YEAR(H$23),MONTH(H$23)+H$12,1),H$11/H$12,0),0))+(IF($B231&gt;=H$23,IF($B231&lt;DATE(YEAR(H$23),MONTH(H$23)+H$9,1),H$8/H$9,0),0))</f>
        <v>0</v>
      </c>
      <c r="AB231" s="98" t="n">
        <f aca="false">(IF($B231&gt;=I$23,IF($B231&lt;DATE(YEAR(I$23),MONTH(I$23)+I$12,1),I$11/I$12,0),0))+(IF($B231&gt;=I$23,IF($B231&lt;DATE(YEAR(I$23),MONTH(I$23)+I$9,1),I$8/I$9,0),0))</f>
        <v>0</v>
      </c>
      <c r="AC231" s="99" t="n">
        <f aca="false">(IF($B231&gt;=J$23,IF($B231&lt;DATE(YEAR(J$23),MONTH(J$23)+J$12,1),J$11/J$12,0),0))+(IF($B231&gt;=J$23,IF($B231&lt;DATE(YEAR(J$23),MONTH(J$23)+J$9,1),J$8/J$9,0),0))</f>
        <v>0</v>
      </c>
      <c r="AE231" s="98" t="n">
        <f aca="false">(IF($B231&gt;=F$23,IF($B231&lt;DATE(YEAR(F$23),MONTH(F$23)+F$15,1),(F$14/F$15),0),0))+(IF($B231&gt;=F$23,IF($B231&lt;DATE(YEAR(F$23),MONTH(F$23)+F$18,1),(F$17/F$18),0),0))</f>
        <v>0</v>
      </c>
      <c r="AF231" s="98" t="n">
        <f aca="false">(IF($B231&gt;=G$23,IF($B231&lt;DATE(YEAR(G$23),MONTH(G$23)+G$15,1),(G$14/G$15),0),0))+(IF($B231&gt;=G$23,IF($B231&lt;DATE(YEAR(G$23),MONTH(G$23)+G$18,1),(G$17/G$18),0),0))</f>
        <v>0</v>
      </c>
      <c r="AG231" s="98" t="n">
        <f aca="false">(IF($B231&gt;=H$23,IF($B231&lt;DATE(YEAR(H$23),MONTH(H$23)+H$15,1),(H$14/H$15),0),0))+(IF($B231&gt;=H$23,IF($B231&lt;DATE(YEAR(H$23),MONTH(H$23)+H$18,1),(H$17/H$18),0),0))</f>
        <v>0</v>
      </c>
      <c r="AH231" s="98" t="n">
        <f aca="false">(IF($B231&gt;=I$23,IF($B231&lt;DATE(YEAR(I$23),MONTH(I$23)+I$15,1),(I$14/I$15),0),0))+(IF($B231&gt;=I$23,IF($B231&lt;DATE(YEAR(I$23),MONTH(I$23)+I$18,1),(I$17/I$18),0),0))</f>
        <v>0</v>
      </c>
      <c r="AI231" s="99" t="n">
        <f aca="false">(IF($B231&gt;=J$23,IF($B231&lt;DATE(YEAR(J$23),MONTH(J$23)+J$15,1),(J$14/J$15),0),0))+(IF($B231&gt;=J$23,IF($B231&lt;DATE(YEAR(J$23),MONTH(J$23)+J$18,1),(J$17/J$18),0),0))</f>
        <v>0</v>
      </c>
    </row>
    <row r="232" customFormat="false" ht="12.75" hidden="true" customHeight="false" outlineLevel="1" collapsed="false">
      <c r="B232" s="92" t="n">
        <f aca="false">EDATE(B231,1)</f>
        <v>42948</v>
      </c>
      <c r="C232" s="93" t="n">
        <f aca="false">1/(1+$C$5/2)^(2*($B232-$C$4)/365)</f>
        <v>0.284786424780216</v>
      </c>
      <c r="D232" s="93" t="n">
        <f aca="false">1/(1+$C$6/2)^(2*($B232-$C$4)/365)</f>
        <v>0.136684153906218</v>
      </c>
      <c r="E232" s="94" t="n">
        <f aca="false">+C232-D232</f>
        <v>0.148102270873998</v>
      </c>
      <c r="F232" s="104" t="e">
        <f aca="false">SUM(L232:P232,R232:V232)</f>
        <v>#NAME?</v>
      </c>
      <c r="G232" s="105" t="e">
        <f aca="false">+E232*SUM(F221:F232)/12</f>
        <v>#NAME?</v>
      </c>
      <c r="L232" s="96" t="e">
        <f aca="false">EURO(Y232,Y232,0,0,F$22,$B232+25-F$23,1,0)</f>
        <v>#NAME?</v>
      </c>
      <c r="M232" s="96" t="e">
        <f aca="false">EURO(Z232,Z232,0,0,G$22,$B232+25-G$23,1,0)</f>
        <v>#NAME?</v>
      </c>
      <c r="N232" s="96" t="e">
        <f aca="false">EURO(AA232,AA232,0,0,H$22,$B232+25-H$23,1,0)</f>
        <v>#NAME?</v>
      </c>
      <c r="O232" s="96" t="e">
        <f aca="false">EURO(AB232,AB232,0,0,I$22,$B232+25-I$23,1,0)</f>
        <v>#NAME?</v>
      </c>
      <c r="P232" s="96" t="e">
        <f aca="false">EURO(AC232,AC232,0,0,J$22,$B232+25-J$23,1,0)</f>
        <v>#NAME?</v>
      </c>
      <c r="Q232" s="96"/>
      <c r="R232" s="96" t="e">
        <f aca="false">EURO(AE232,AE232,0,0,F$22,$B232+25-F$23,1,0)</f>
        <v>#NAME?</v>
      </c>
      <c r="S232" s="96" t="e">
        <f aca="false">EURO(AF232,AF232,0,0,G$22,$B232+25-G$23,1,0)</f>
        <v>#NAME?</v>
      </c>
      <c r="T232" s="96" t="e">
        <f aca="false">EURO(AG232,AG232,0,0,H$22,$B232+25-H$23,1,0)</f>
        <v>#NAME?</v>
      </c>
      <c r="U232" s="96" t="e">
        <f aca="false">EURO(AH232,AH232,0,0,I$22,$B232+25-I$23,1,0)</f>
        <v>#NAME?</v>
      </c>
      <c r="V232" s="96" t="e">
        <f aca="false">EURO(AI232,AI232,0,0,J$22,$B232+25-J$23,1,0)</f>
        <v>#NAME?</v>
      </c>
      <c r="W232" s="96"/>
      <c r="X232" s="97"/>
      <c r="Y232" s="98" t="n">
        <f aca="false">(IF($B232&gt;=F$23,IF($B232&lt;DATE(YEAR(F$23),MONTH(F$23)+F$12,1),F$11/F$12,0),0))+(IF($B232&gt;=F$23,IF($B232&lt;DATE(YEAR(F$23),MONTH(F$23)+F$9,1),F$8/F$9,0),0))</f>
        <v>0</v>
      </c>
      <c r="Z232" s="98" t="n">
        <f aca="false">(IF($B232&gt;=G$23,IF($B232&lt;DATE(YEAR(G$23),MONTH(G$23)+G$12,1),G$11/G$12,0),0))+(IF($B232&gt;=G$23,IF($B232&lt;DATE(YEAR(G$23),MONTH(G$23)+G$9,1),G$8/G$9,0),0))</f>
        <v>0</v>
      </c>
      <c r="AA232" s="98" t="n">
        <f aca="false">(IF($B232&gt;=H$23,IF($B232&lt;DATE(YEAR(H$23),MONTH(H$23)+H$12,1),H$11/H$12,0),0))+(IF($B232&gt;=H$23,IF($B232&lt;DATE(YEAR(H$23),MONTH(H$23)+H$9,1),H$8/H$9,0),0))</f>
        <v>0</v>
      </c>
      <c r="AB232" s="98" t="n">
        <f aca="false">(IF($B232&gt;=I$23,IF($B232&lt;DATE(YEAR(I$23),MONTH(I$23)+I$12,1),I$11/I$12,0),0))+(IF($B232&gt;=I$23,IF($B232&lt;DATE(YEAR(I$23),MONTH(I$23)+I$9,1),I$8/I$9,0),0))</f>
        <v>0</v>
      </c>
      <c r="AC232" s="99" t="n">
        <f aca="false">(IF($B232&gt;=J$23,IF($B232&lt;DATE(YEAR(J$23),MONTH(J$23)+J$12,1),J$11/J$12,0),0))+(IF($B232&gt;=J$23,IF($B232&lt;DATE(YEAR(J$23),MONTH(J$23)+J$9,1),J$8/J$9,0),0))</f>
        <v>0</v>
      </c>
      <c r="AE232" s="98" t="n">
        <f aca="false">(IF($B232&gt;=F$23,IF($B232&lt;DATE(YEAR(F$23),MONTH(F$23)+F$15,1),(F$14/F$15),0),0))+(IF($B232&gt;=F$23,IF($B232&lt;DATE(YEAR(F$23),MONTH(F$23)+F$18,1),(F$17/F$18),0),0))</f>
        <v>0</v>
      </c>
      <c r="AF232" s="98" t="n">
        <f aca="false">(IF($B232&gt;=G$23,IF($B232&lt;DATE(YEAR(G$23),MONTH(G$23)+G$15,1),(G$14/G$15),0),0))+(IF($B232&gt;=G$23,IF($B232&lt;DATE(YEAR(G$23),MONTH(G$23)+G$18,1),(G$17/G$18),0),0))</f>
        <v>0</v>
      </c>
      <c r="AG232" s="98" t="n">
        <f aca="false">(IF($B232&gt;=H$23,IF($B232&lt;DATE(YEAR(H$23),MONTH(H$23)+H$15,1),(H$14/H$15),0),0))+(IF($B232&gt;=H$23,IF($B232&lt;DATE(YEAR(H$23),MONTH(H$23)+H$18,1),(H$17/H$18),0),0))</f>
        <v>0</v>
      </c>
      <c r="AH232" s="98" t="n">
        <f aca="false">(IF($B232&gt;=I$23,IF($B232&lt;DATE(YEAR(I$23),MONTH(I$23)+I$15,1),(I$14/I$15),0),0))+(IF($B232&gt;=I$23,IF($B232&lt;DATE(YEAR(I$23),MONTH(I$23)+I$18,1),(I$17/I$18),0),0))</f>
        <v>0</v>
      </c>
      <c r="AI232" s="99" t="n">
        <f aca="false">(IF($B232&gt;=J$23,IF($B232&lt;DATE(YEAR(J$23),MONTH(J$23)+J$15,1),(J$14/J$15),0),0))+(IF($B232&gt;=J$23,IF($B232&lt;DATE(YEAR(J$23),MONTH(J$23)+J$18,1),(J$17/J$18),0),0))</f>
        <v>0</v>
      </c>
    </row>
    <row r="233" customFormat="false" ht="12.75" hidden="true" customHeight="false" outlineLevel="1" collapsed="false">
      <c r="B233" s="92" t="n">
        <f aca="false">EDATE(B232,1)</f>
        <v>42979</v>
      </c>
      <c r="C233" s="93" t="n">
        <f aca="false">1/(1+$C$5/2)^(2*($B233-$C$4)/365)</f>
        <v>0.282997218865624</v>
      </c>
      <c r="D233" s="93" t="n">
        <f aca="false">1/(1+$C$6/2)^(2*($B233-$C$4)/365)</f>
        <v>0.135326039248893</v>
      </c>
      <c r="E233" s="94" t="n">
        <f aca="false">+C233-D233</f>
        <v>0.147671179616732</v>
      </c>
      <c r="F233" s="104" t="e">
        <f aca="false">SUM(L233:P233,R233:V233)</f>
        <v>#NAME?</v>
      </c>
      <c r="G233" s="105" t="e">
        <f aca="false">+E233*SUM(F222:F233)/12</f>
        <v>#NAME?</v>
      </c>
      <c r="L233" s="96" t="e">
        <f aca="false">EURO(Y233,Y233,0,0,F$22,$B233+25-F$23,1,0)</f>
        <v>#NAME?</v>
      </c>
      <c r="M233" s="96" t="e">
        <f aca="false">EURO(Z233,Z233,0,0,G$22,$B233+25-G$23,1,0)</f>
        <v>#NAME?</v>
      </c>
      <c r="N233" s="96" t="e">
        <f aca="false">EURO(AA233,AA233,0,0,H$22,$B233+25-H$23,1,0)</f>
        <v>#NAME?</v>
      </c>
      <c r="O233" s="96" t="e">
        <f aca="false">EURO(AB233,AB233,0,0,I$22,$B233+25-I$23,1,0)</f>
        <v>#NAME?</v>
      </c>
      <c r="P233" s="96" t="e">
        <f aca="false">EURO(AC233,AC233,0,0,J$22,$B233+25-J$23,1,0)</f>
        <v>#NAME?</v>
      </c>
      <c r="Q233" s="96"/>
      <c r="R233" s="96" t="e">
        <f aca="false">EURO(AE233,AE233,0,0,F$22,$B233+25-F$23,1,0)</f>
        <v>#NAME?</v>
      </c>
      <c r="S233" s="96" t="e">
        <f aca="false">EURO(AF233,AF233,0,0,G$22,$B233+25-G$23,1,0)</f>
        <v>#NAME?</v>
      </c>
      <c r="T233" s="96" t="e">
        <f aca="false">EURO(AG233,AG233,0,0,H$22,$B233+25-H$23,1,0)</f>
        <v>#NAME?</v>
      </c>
      <c r="U233" s="96" t="e">
        <f aca="false">EURO(AH233,AH233,0,0,I$22,$B233+25-I$23,1,0)</f>
        <v>#NAME?</v>
      </c>
      <c r="V233" s="96" t="e">
        <f aca="false">EURO(AI233,AI233,0,0,J$22,$B233+25-J$23,1,0)</f>
        <v>#NAME?</v>
      </c>
      <c r="W233" s="96"/>
      <c r="X233" s="97"/>
      <c r="Y233" s="98" t="n">
        <f aca="false">(IF($B233&gt;=F$23,IF($B233&lt;DATE(YEAR(F$23),MONTH(F$23)+F$12,1),F$11/F$12,0),0))+(IF($B233&gt;=F$23,IF($B233&lt;DATE(YEAR(F$23),MONTH(F$23)+F$9,1),F$8/F$9,0),0))</f>
        <v>0</v>
      </c>
      <c r="Z233" s="98" t="n">
        <f aca="false">(IF($B233&gt;=G$23,IF($B233&lt;DATE(YEAR(G$23),MONTH(G$23)+G$12,1),G$11/G$12,0),0))+(IF($B233&gt;=G$23,IF($B233&lt;DATE(YEAR(G$23),MONTH(G$23)+G$9,1),G$8/G$9,0),0))</f>
        <v>0</v>
      </c>
      <c r="AA233" s="98" t="n">
        <f aca="false">(IF($B233&gt;=H$23,IF($B233&lt;DATE(YEAR(H$23),MONTH(H$23)+H$12,1),H$11/H$12,0),0))+(IF($B233&gt;=H$23,IF($B233&lt;DATE(YEAR(H$23),MONTH(H$23)+H$9,1),H$8/H$9,0),0))</f>
        <v>0</v>
      </c>
      <c r="AB233" s="98" t="n">
        <f aca="false">(IF($B233&gt;=I$23,IF($B233&lt;DATE(YEAR(I$23),MONTH(I$23)+I$12,1),I$11/I$12,0),0))+(IF($B233&gt;=I$23,IF($B233&lt;DATE(YEAR(I$23),MONTH(I$23)+I$9,1),I$8/I$9,0),0))</f>
        <v>0</v>
      </c>
      <c r="AC233" s="99" t="n">
        <f aca="false">(IF($B233&gt;=J$23,IF($B233&lt;DATE(YEAR(J$23),MONTH(J$23)+J$12,1),J$11/J$12,0),0))+(IF($B233&gt;=J$23,IF($B233&lt;DATE(YEAR(J$23),MONTH(J$23)+J$9,1),J$8/J$9,0),0))</f>
        <v>0</v>
      </c>
      <c r="AE233" s="98" t="n">
        <f aca="false">(IF($B233&gt;=F$23,IF($B233&lt;DATE(YEAR(F$23),MONTH(F$23)+F$15,1),(F$14/F$15),0),0))+(IF($B233&gt;=F$23,IF($B233&lt;DATE(YEAR(F$23),MONTH(F$23)+F$18,1),(F$17/F$18),0),0))</f>
        <v>0</v>
      </c>
      <c r="AF233" s="98" t="n">
        <f aca="false">(IF($B233&gt;=G$23,IF($B233&lt;DATE(YEAR(G$23),MONTH(G$23)+G$15,1),(G$14/G$15),0),0))+(IF($B233&gt;=G$23,IF($B233&lt;DATE(YEAR(G$23),MONTH(G$23)+G$18,1),(G$17/G$18),0),0))</f>
        <v>0</v>
      </c>
      <c r="AG233" s="98" t="n">
        <f aca="false">(IF($B233&gt;=H$23,IF($B233&lt;DATE(YEAR(H$23),MONTH(H$23)+H$15,1),(H$14/H$15),0),0))+(IF($B233&gt;=H$23,IF($B233&lt;DATE(YEAR(H$23),MONTH(H$23)+H$18,1),(H$17/H$18),0),0))</f>
        <v>0</v>
      </c>
      <c r="AH233" s="98" t="n">
        <f aca="false">(IF($B233&gt;=I$23,IF($B233&lt;DATE(YEAR(I$23),MONTH(I$23)+I$15,1),(I$14/I$15),0),0))+(IF($B233&gt;=I$23,IF($B233&lt;DATE(YEAR(I$23),MONTH(I$23)+I$18,1),(I$17/I$18),0),0))</f>
        <v>0</v>
      </c>
      <c r="AI233" s="99" t="n">
        <f aca="false">(IF($B233&gt;=J$23,IF($B233&lt;DATE(YEAR(J$23),MONTH(J$23)+J$15,1),(J$14/J$15),0),0))+(IF($B233&gt;=J$23,IF($B233&lt;DATE(YEAR(J$23),MONTH(J$23)+J$18,1),(J$17/J$18),0),0))</f>
        <v>0</v>
      </c>
    </row>
    <row r="234" customFormat="false" ht="12.75" hidden="true" customHeight="false" outlineLevel="1" collapsed="false">
      <c r="B234" s="92" t="n">
        <f aca="false">EDATE(B233,1)</f>
        <v>43009</v>
      </c>
      <c r="C234" s="93" t="n">
        <f aca="false">1/(1+$C$5/2)^(2*($B234-$C$4)/365)</f>
        <v>0.281276432836054</v>
      </c>
      <c r="D234" s="93" t="n">
        <f aca="false">1/(1+$C$6/2)^(2*($B234-$C$4)/365)</f>
        <v>0.134024584617526</v>
      </c>
      <c r="E234" s="94" t="n">
        <f aca="false">+C234-D234</f>
        <v>0.147251848218528</v>
      </c>
      <c r="F234" s="104" t="e">
        <f aca="false">SUM(L234:P234,R234:V234)</f>
        <v>#NAME?</v>
      </c>
      <c r="G234" s="105" t="e">
        <f aca="false">+E234*SUM(F223:F234)/12</f>
        <v>#NAME?</v>
      </c>
      <c r="L234" s="96" t="e">
        <f aca="false">EURO(Y234,Y234,0,0,F$22,$B234+25-F$23,1,0)</f>
        <v>#NAME?</v>
      </c>
      <c r="M234" s="96" t="e">
        <f aca="false">EURO(Z234,Z234,0,0,G$22,$B234+25-G$23,1,0)</f>
        <v>#NAME?</v>
      </c>
      <c r="N234" s="96" t="e">
        <f aca="false">EURO(AA234,AA234,0,0,H$22,$B234+25-H$23,1,0)</f>
        <v>#NAME?</v>
      </c>
      <c r="O234" s="96" t="e">
        <f aca="false">EURO(AB234,AB234,0,0,I$22,$B234+25-I$23,1,0)</f>
        <v>#NAME?</v>
      </c>
      <c r="P234" s="96" t="e">
        <f aca="false">EURO(AC234,AC234,0,0,J$22,$B234+25-J$23,1,0)</f>
        <v>#NAME?</v>
      </c>
      <c r="Q234" s="96"/>
      <c r="R234" s="96" t="e">
        <f aca="false">EURO(AE234,AE234,0,0,F$22,$B234+25-F$23,1,0)</f>
        <v>#NAME?</v>
      </c>
      <c r="S234" s="96" t="e">
        <f aca="false">EURO(AF234,AF234,0,0,G$22,$B234+25-G$23,1,0)</f>
        <v>#NAME?</v>
      </c>
      <c r="T234" s="96" t="e">
        <f aca="false">EURO(AG234,AG234,0,0,H$22,$B234+25-H$23,1,0)</f>
        <v>#NAME?</v>
      </c>
      <c r="U234" s="96" t="e">
        <f aca="false">EURO(AH234,AH234,0,0,I$22,$B234+25-I$23,1,0)</f>
        <v>#NAME?</v>
      </c>
      <c r="V234" s="96" t="e">
        <f aca="false">EURO(AI234,AI234,0,0,J$22,$B234+25-J$23,1,0)</f>
        <v>#NAME?</v>
      </c>
      <c r="W234" s="96"/>
      <c r="X234" s="97"/>
      <c r="Y234" s="98" t="n">
        <f aca="false">(IF($B234&gt;=F$23,IF($B234&lt;DATE(YEAR(F$23),MONTH(F$23)+F$12,1),F$11/F$12,0),0))+(IF($B234&gt;=F$23,IF($B234&lt;DATE(YEAR(F$23),MONTH(F$23)+F$9,1),F$8/F$9,0),0))</f>
        <v>0</v>
      </c>
      <c r="Z234" s="98" t="n">
        <f aca="false">(IF($B234&gt;=G$23,IF($B234&lt;DATE(YEAR(G$23),MONTH(G$23)+G$12,1),G$11/G$12,0),0))+(IF($B234&gt;=G$23,IF($B234&lt;DATE(YEAR(G$23),MONTH(G$23)+G$9,1),G$8/G$9,0),0))</f>
        <v>0</v>
      </c>
      <c r="AA234" s="98" t="n">
        <f aca="false">(IF($B234&gt;=H$23,IF($B234&lt;DATE(YEAR(H$23),MONTH(H$23)+H$12,1),H$11/H$12,0),0))+(IF($B234&gt;=H$23,IF($B234&lt;DATE(YEAR(H$23),MONTH(H$23)+H$9,1),H$8/H$9,0),0))</f>
        <v>0</v>
      </c>
      <c r="AB234" s="98" t="n">
        <f aca="false">(IF($B234&gt;=I$23,IF($B234&lt;DATE(YEAR(I$23),MONTH(I$23)+I$12,1),I$11/I$12,0),0))+(IF($B234&gt;=I$23,IF($B234&lt;DATE(YEAR(I$23),MONTH(I$23)+I$9,1),I$8/I$9,0),0))</f>
        <v>0</v>
      </c>
      <c r="AC234" s="99" t="n">
        <f aca="false">(IF($B234&gt;=J$23,IF($B234&lt;DATE(YEAR(J$23),MONTH(J$23)+J$12,1),J$11/J$12,0),0))+(IF($B234&gt;=J$23,IF($B234&lt;DATE(YEAR(J$23),MONTH(J$23)+J$9,1),J$8/J$9,0),0))</f>
        <v>0</v>
      </c>
      <c r="AE234" s="98" t="n">
        <f aca="false">(IF($B234&gt;=F$23,IF($B234&lt;DATE(YEAR(F$23),MONTH(F$23)+F$15,1),(F$14/F$15),0),0))+(IF($B234&gt;=F$23,IF($B234&lt;DATE(YEAR(F$23),MONTH(F$23)+F$18,1),(F$17/F$18),0),0))</f>
        <v>0</v>
      </c>
      <c r="AF234" s="98" t="n">
        <f aca="false">(IF($B234&gt;=G$23,IF($B234&lt;DATE(YEAR(G$23),MONTH(G$23)+G$15,1),(G$14/G$15),0),0))+(IF($B234&gt;=G$23,IF($B234&lt;DATE(YEAR(G$23),MONTH(G$23)+G$18,1),(G$17/G$18),0),0))</f>
        <v>0</v>
      </c>
      <c r="AG234" s="98" t="n">
        <f aca="false">(IF($B234&gt;=H$23,IF($B234&lt;DATE(YEAR(H$23),MONTH(H$23)+H$15,1),(H$14/H$15),0),0))+(IF($B234&gt;=H$23,IF($B234&lt;DATE(YEAR(H$23),MONTH(H$23)+H$18,1),(H$17/H$18),0),0))</f>
        <v>0</v>
      </c>
      <c r="AH234" s="98" t="n">
        <f aca="false">(IF($B234&gt;=I$23,IF($B234&lt;DATE(YEAR(I$23),MONTH(I$23)+I$15,1),(I$14/I$15),0),0))+(IF($B234&gt;=I$23,IF($B234&lt;DATE(YEAR(I$23),MONTH(I$23)+I$18,1),(I$17/I$18),0),0))</f>
        <v>0</v>
      </c>
      <c r="AI234" s="99" t="n">
        <f aca="false">(IF($B234&gt;=J$23,IF($B234&lt;DATE(YEAR(J$23),MONTH(J$23)+J$15,1),(J$14/J$15),0),0))+(IF($B234&gt;=J$23,IF($B234&lt;DATE(YEAR(J$23),MONTH(J$23)+J$18,1),(J$17/J$18),0),0))</f>
        <v>0</v>
      </c>
    </row>
    <row r="235" customFormat="false" ht="12.75" hidden="true" customHeight="false" outlineLevel="1" collapsed="false">
      <c r="B235" s="92" t="n">
        <f aca="false">EDATE(B234,1)</f>
        <v>43040</v>
      </c>
      <c r="C235" s="93" t="n">
        <f aca="false">1/(1+$C$5/2)^(2*($B235-$C$4)/365)</f>
        <v>0.279509278879703</v>
      </c>
      <c r="D235" s="93" t="n">
        <f aca="false">1/(1+$C$6/2)^(2*($B235-$C$4)/365)</f>
        <v>0.132692895847401</v>
      </c>
      <c r="E235" s="94" t="n">
        <f aca="false">+C235-D235</f>
        <v>0.146816383032302</v>
      </c>
      <c r="F235" s="104" t="e">
        <f aca="false">SUM(L235:P235,R235:V235)</f>
        <v>#NAME?</v>
      </c>
      <c r="G235" s="105" t="e">
        <f aca="false">+E235*SUM(F224:F235)/12</f>
        <v>#NAME?</v>
      </c>
      <c r="L235" s="96" t="e">
        <f aca="false">EURO(Y235,Y235,0,0,F$22,$B235+25-F$23,1,0)</f>
        <v>#NAME?</v>
      </c>
      <c r="M235" s="96" t="e">
        <f aca="false">EURO(Z235,Z235,0,0,G$22,$B235+25-G$23,1,0)</f>
        <v>#NAME?</v>
      </c>
      <c r="N235" s="96" t="e">
        <f aca="false">EURO(AA235,AA235,0,0,H$22,$B235+25-H$23,1,0)</f>
        <v>#NAME?</v>
      </c>
      <c r="O235" s="96" t="e">
        <f aca="false">EURO(AB235,AB235,0,0,I$22,$B235+25-I$23,1,0)</f>
        <v>#NAME?</v>
      </c>
      <c r="P235" s="96" t="e">
        <f aca="false">EURO(AC235,AC235,0,0,J$22,$B235+25-J$23,1,0)</f>
        <v>#NAME?</v>
      </c>
      <c r="Q235" s="96"/>
      <c r="R235" s="96" t="e">
        <f aca="false">EURO(AE235,AE235,0,0,F$22,$B235+25-F$23,1,0)</f>
        <v>#NAME?</v>
      </c>
      <c r="S235" s="96" t="e">
        <f aca="false">EURO(AF235,AF235,0,0,G$22,$B235+25-G$23,1,0)</f>
        <v>#NAME?</v>
      </c>
      <c r="T235" s="96" t="e">
        <f aca="false">EURO(AG235,AG235,0,0,H$22,$B235+25-H$23,1,0)</f>
        <v>#NAME?</v>
      </c>
      <c r="U235" s="96" t="e">
        <f aca="false">EURO(AH235,AH235,0,0,I$22,$B235+25-I$23,1,0)</f>
        <v>#NAME?</v>
      </c>
      <c r="V235" s="96" t="e">
        <f aca="false">EURO(AI235,AI235,0,0,J$22,$B235+25-J$23,1,0)</f>
        <v>#NAME?</v>
      </c>
      <c r="W235" s="96"/>
      <c r="X235" s="97"/>
      <c r="Y235" s="98" t="n">
        <f aca="false">(IF($B235&gt;=F$23,IF($B235&lt;DATE(YEAR(F$23),MONTH(F$23)+F$12,1),F$11/F$12,0),0))+(IF($B235&gt;=F$23,IF($B235&lt;DATE(YEAR(F$23),MONTH(F$23)+F$9,1),F$8/F$9,0),0))</f>
        <v>0</v>
      </c>
      <c r="Z235" s="98" t="n">
        <f aca="false">(IF($B235&gt;=G$23,IF($B235&lt;DATE(YEAR(G$23),MONTH(G$23)+G$12,1),G$11/G$12,0),0))+(IF($B235&gt;=G$23,IF($B235&lt;DATE(YEAR(G$23),MONTH(G$23)+G$9,1),G$8/G$9,0),0))</f>
        <v>0</v>
      </c>
      <c r="AA235" s="98" t="n">
        <f aca="false">(IF($B235&gt;=H$23,IF($B235&lt;DATE(YEAR(H$23),MONTH(H$23)+H$12,1),H$11/H$12,0),0))+(IF($B235&gt;=H$23,IF($B235&lt;DATE(YEAR(H$23),MONTH(H$23)+H$9,1),H$8/H$9,0),0))</f>
        <v>0</v>
      </c>
      <c r="AB235" s="98" t="n">
        <f aca="false">(IF($B235&gt;=I$23,IF($B235&lt;DATE(YEAR(I$23),MONTH(I$23)+I$12,1),I$11/I$12,0),0))+(IF($B235&gt;=I$23,IF($B235&lt;DATE(YEAR(I$23),MONTH(I$23)+I$9,1),I$8/I$9,0),0))</f>
        <v>0</v>
      </c>
      <c r="AC235" s="99" t="n">
        <f aca="false">(IF($B235&gt;=J$23,IF($B235&lt;DATE(YEAR(J$23),MONTH(J$23)+J$12,1),J$11/J$12,0),0))+(IF($B235&gt;=J$23,IF($B235&lt;DATE(YEAR(J$23),MONTH(J$23)+J$9,1),J$8/J$9,0),0))</f>
        <v>0</v>
      </c>
      <c r="AE235" s="98" t="n">
        <f aca="false">(IF($B235&gt;=F$23,IF($B235&lt;DATE(YEAR(F$23),MONTH(F$23)+F$15,1),(F$14/F$15),0),0))+(IF($B235&gt;=F$23,IF($B235&lt;DATE(YEAR(F$23),MONTH(F$23)+F$18,1),(F$17/F$18),0),0))</f>
        <v>0</v>
      </c>
      <c r="AF235" s="98" t="n">
        <f aca="false">(IF($B235&gt;=G$23,IF($B235&lt;DATE(YEAR(G$23),MONTH(G$23)+G$15,1),(G$14/G$15),0),0))+(IF($B235&gt;=G$23,IF($B235&lt;DATE(YEAR(G$23),MONTH(G$23)+G$18,1),(G$17/G$18),0),0))</f>
        <v>0</v>
      </c>
      <c r="AG235" s="98" t="n">
        <f aca="false">(IF($B235&gt;=H$23,IF($B235&lt;DATE(YEAR(H$23),MONTH(H$23)+H$15,1),(H$14/H$15),0),0))+(IF($B235&gt;=H$23,IF($B235&lt;DATE(YEAR(H$23),MONTH(H$23)+H$18,1),(H$17/H$18),0),0))</f>
        <v>0</v>
      </c>
      <c r="AH235" s="98" t="n">
        <f aca="false">(IF($B235&gt;=I$23,IF($B235&lt;DATE(YEAR(I$23),MONTH(I$23)+I$15,1),(I$14/I$15),0),0))+(IF($B235&gt;=I$23,IF($B235&lt;DATE(YEAR(I$23),MONTH(I$23)+I$18,1),(I$17/I$18),0),0))</f>
        <v>0</v>
      </c>
      <c r="AI235" s="99" t="n">
        <f aca="false">(IF($B235&gt;=J$23,IF($B235&lt;DATE(YEAR(J$23),MONTH(J$23)+J$15,1),(J$14/J$15),0),0))+(IF($B235&gt;=J$23,IF($B235&lt;DATE(YEAR(J$23),MONTH(J$23)+J$18,1),(J$17/J$18),0),0))</f>
        <v>0</v>
      </c>
    </row>
    <row r="236" customFormat="false" ht="12.75" hidden="true" customHeight="false" outlineLevel="1" collapsed="false">
      <c r="B236" s="92" t="n">
        <f aca="false">EDATE(B235,1)</f>
        <v>43070</v>
      </c>
      <c r="C236" s="93" t="n">
        <f aca="false">1/(1+$C$5/2)^(2*($B236-$C$4)/365)</f>
        <v>0.277809701533468</v>
      </c>
      <c r="D236" s="93" t="n">
        <f aca="false">1/(1+$C$6/2)^(2*($B236-$C$4)/365)</f>
        <v>0.13141676462529</v>
      </c>
      <c r="E236" s="94" t="n">
        <f aca="false">+C236-D236</f>
        <v>0.146392936908178</v>
      </c>
      <c r="F236" s="104" t="e">
        <f aca="false">SUM(L236:P236,R236:V236)</f>
        <v>#NAME?</v>
      </c>
      <c r="G236" s="105" t="e">
        <f aca="false">+E236*SUM(F225:F236)/12</f>
        <v>#NAME?</v>
      </c>
      <c r="L236" s="96" t="e">
        <f aca="false">EURO(Y236,Y236,0,0,F$22,$B236+25-F$23,1,0)</f>
        <v>#NAME?</v>
      </c>
      <c r="M236" s="96" t="e">
        <f aca="false">EURO(Z236,Z236,0,0,G$22,$B236+25-G$23,1,0)</f>
        <v>#NAME?</v>
      </c>
      <c r="N236" s="96" t="e">
        <f aca="false">EURO(AA236,AA236,0,0,H$22,$B236+25-H$23,1,0)</f>
        <v>#NAME?</v>
      </c>
      <c r="O236" s="96" t="e">
        <f aca="false">EURO(AB236,AB236,0,0,I$22,$B236+25-I$23,1,0)</f>
        <v>#NAME?</v>
      </c>
      <c r="P236" s="96" t="e">
        <f aca="false">EURO(AC236,AC236,0,0,J$22,$B236+25-J$23,1,0)</f>
        <v>#NAME?</v>
      </c>
      <c r="Q236" s="96"/>
      <c r="R236" s="96" t="e">
        <f aca="false">EURO(AE236,AE236,0,0,F$22,$B236+25-F$23,1,0)</f>
        <v>#NAME?</v>
      </c>
      <c r="S236" s="96" t="e">
        <f aca="false">EURO(AF236,AF236,0,0,G$22,$B236+25-G$23,1,0)</f>
        <v>#NAME?</v>
      </c>
      <c r="T236" s="96" t="e">
        <f aca="false">EURO(AG236,AG236,0,0,H$22,$B236+25-H$23,1,0)</f>
        <v>#NAME?</v>
      </c>
      <c r="U236" s="96" t="e">
        <f aca="false">EURO(AH236,AH236,0,0,I$22,$B236+25-I$23,1,0)</f>
        <v>#NAME?</v>
      </c>
      <c r="V236" s="96" t="e">
        <f aca="false">EURO(AI236,AI236,0,0,J$22,$B236+25-J$23,1,0)</f>
        <v>#NAME?</v>
      </c>
      <c r="W236" s="96"/>
      <c r="X236" s="97"/>
      <c r="Y236" s="98" t="n">
        <f aca="false">(IF($B236&gt;=F$23,IF($B236&lt;DATE(YEAR(F$23),MONTH(F$23)+F$12,1),F$11/F$12,0),0))+(IF($B236&gt;=F$23,IF($B236&lt;DATE(YEAR(F$23),MONTH(F$23)+F$9,1),F$8/F$9,0),0))</f>
        <v>0</v>
      </c>
      <c r="Z236" s="98" t="n">
        <f aca="false">(IF($B236&gt;=G$23,IF($B236&lt;DATE(YEAR(G$23),MONTH(G$23)+G$12,1),G$11/G$12,0),0))+(IF($B236&gt;=G$23,IF($B236&lt;DATE(YEAR(G$23),MONTH(G$23)+G$9,1),G$8/G$9,0),0))</f>
        <v>0</v>
      </c>
      <c r="AA236" s="98" t="n">
        <f aca="false">(IF($B236&gt;=H$23,IF($B236&lt;DATE(YEAR(H$23),MONTH(H$23)+H$12,1),H$11/H$12,0),0))+(IF($B236&gt;=H$23,IF($B236&lt;DATE(YEAR(H$23),MONTH(H$23)+H$9,1),H$8/H$9,0),0))</f>
        <v>0</v>
      </c>
      <c r="AB236" s="98" t="n">
        <f aca="false">(IF($B236&gt;=I$23,IF($B236&lt;DATE(YEAR(I$23),MONTH(I$23)+I$12,1),I$11/I$12,0),0))+(IF($B236&gt;=I$23,IF($B236&lt;DATE(YEAR(I$23),MONTH(I$23)+I$9,1),I$8/I$9,0),0))</f>
        <v>0</v>
      </c>
      <c r="AC236" s="99" t="n">
        <f aca="false">(IF($B236&gt;=J$23,IF($B236&lt;DATE(YEAR(J$23),MONTH(J$23)+J$12,1),J$11/J$12,0),0))+(IF($B236&gt;=J$23,IF($B236&lt;DATE(YEAR(J$23),MONTH(J$23)+J$9,1),J$8/J$9,0),0))</f>
        <v>0</v>
      </c>
      <c r="AE236" s="98" t="n">
        <f aca="false">(IF($B236&gt;=F$23,IF($B236&lt;DATE(YEAR(F$23),MONTH(F$23)+F$15,1),(F$14/F$15),0),0))+(IF($B236&gt;=F$23,IF($B236&lt;DATE(YEAR(F$23),MONTH(F$23)+F$18,1),(F$17/F$18),0),0))</f>
        <v>0</v>
      </c>
      <c r="AF236" s="98" t="n">
        <f aca="false">(IF($B236&gt;=G$23,IF($B236&lt;DATE(YEAR(G$23),MONTH(G$23)+G$15,1),(G$14/G$15),0),0))+(IF($B236&gt;=G$23,IF($B236&lt;DATE(YEAR(G$23),MONTH(G$23)+G$18,1),(G$17/G$18),0),0))</f>
        <v>0</v>
      </c>
      <c r="AG236" s="98" t="n">
        <f aca="false">(IF($B236&gt;=H$23,IF($B236&lt;DATE(YEAR(H$23),MONTH(H$23)+H$15,1),(H$14/H$15),0),0))+(IF($B236&gt;=H$23,IF($B236&lt;DATE(YEAR(H$23),MONTH(H$23)+H$18,1),(H$17/H$18),0),0))</f>
        <v>0</v>
      </c>
      <c r="AH236" s="98" t="n">
        <f aca="false">(IF($B236&gt;=I$23,IF($B236&lt;DATE(YEAR(I$23),MONTH(I$23)+I$15,1),(I$14/I$15),0),0))+(IF($B236&gt;=I$23,IF($B236&lt;DATE(YEAR(I$23),MONTH(I$23)+I$18,1),(I$17/I$18),0),0))</f>
        <v>0</v>
      </c>
      <c r="AI236" s="99" t="n">
        <f aca="false">(IF($B236&gt;=J$23,IF($B236&lt;DATE(YEAR(J$23),MONTH(J$23)+J$15,1),(J$14/J$15),0),0))+(IF($B236&gt;=J$23,IF($B236&lt;DATE(YEAR(J$23),MONTH(J$23)+J$18,1),(J$17/J$18),0),0))</f>
        <v>0</v>
      </c>
    </row>
    <row r="237" customFormat="false" ht="12.75" hidden="true" customHeight="false" outlineLevel="1" collapsed="false">
      <c r="B237" s="92" t="n">
        <f aca="false">EDATE(B236,1)</f>
        <v>43101</v>
      </c>
      <c r="C237" s="93" t="n">
        <f aca="false">1/(1+$C$5/2)^(2*($B237-$C$4)/365)</f>
        <v>0.276064327745029</v>
      </c>
      <c r="D237" s="93" t="n">
        <f aca="false">1/(1+$C$6/2)^(2*($B237-$C$4)/365)</f>
        <v>0.130110987553441</v>
      </c>
      <c r="E237" s="94" t="n">
        <f aca="false">+C237-D237</f>
        <v>0.145953340191588</v>
      </c>
      <c r="F237" s="104" t="e">
        <f aca="false">SUM(L237:P237,R237:V237)</f>
        <v>#NAME?</v>
      </c>
      <c r="G237" s="105" t="e">
        <f aca="false">+E237*SUM(F226:F237)/12</f>
        <v>#NAME?</v>
      </c>
      <c r="L237" s="96" t="e">
        <f aca="false">EURO(Y237,Y237,0,0,F$22,$B237+25-F$23,1,0)</f>
        <v>#NAME?</v>
      </c>
      <c r="M237" s="96" t="e">
        <f aca="false">EURO(Z237,Z237,0,0,G$22,$B237+25-G$23,1,0)</f>
        <v>#NAME?</v>
      </c>
      <c r="N237" s="96" t="e">
        <f aca="false">EURO(AA237,AA237,0,0,H$22,$B237+25-H$23,1,0)</f>
        <v>#NAME?</v>
      </c>
      <c r="O237" s="96" t="e">
        <f aca="false">EURO(AB237,AB237,0,0,I$22,$B237+25-I$23,1,0)</f>
        <v>#NAME?</v>
      </c>
      <c r="P237" s="96" t="e">
        <f aca="false">EURO(AC237,AC237,0,0,J$22,$B237+25-J$23,1,0)</f>
        <v>#NAME?</v>
      </c>
      <c r="Q237" s="96"/>
      <c r="R237" s="96" t="e">
        <f aca="false">EURO(AE237,AE237,0,0,F$22,$B237+25-F$23,1,0)</f>
        <v>#NAME?</v>
      </c>
      <c r="S237" s="96" t="e">
        <f aca="false">EURO(AF237,AF237,0,0,G$22,$B237+25-G$23,1,0)</f>
        <v>#NAME?</v>
      </c>
      <c r="T237" s="96" t="e">
        <f aca="false">EURO(AG237,AG237,0,0,H$22,$B237+25-H$23,1,0)</f>
        <v>#NAME?</v>
      </c>
      <c r="U237" s="96" t="e">
        <f aca="false">EURO(AH237,AH237,0,0,I$22,$B237+25-I$23,1,0)</f>
        <v>#NAME?</v>
      </c>
      <c r="V237" s="96" t="e">
        <f aca="false">EURO(AI237,AI237,0,0,J$22,$B237+25-J$23,1,0)</f>
        <v>#NAME?</v>
      </c>
      <c r="W237" s="96"/>
      <c r="X237" s="97"/>
      <c r="Y237" s="98" t="n">
        <f aca="false">(IF($B237&gt;=F$23,IF($B237&lt;DATE(YEAR(F$23),MONTH(F$23)+F$12,1),F$11/F$12,0),0))+(IF($B237&gt;=F$23,IF($B237&lt;DATE(YEAR(F$23),MONTH(F$23)+F$9,1),F$8/F$9,0),0))</f>
        <v>0</v>
      </c>
      <c r="Z237" s="98" t="n">
        <f aca="false">(IF($B237&gt;=G$23,IF($B237&lt;DATE(YEAR(G$23),MONTH(G$23)+G$12,1),G$11/G$12,0),0))+(IF($B237&gt;=G$23,IF($B237&lt;DATE(YEAR(G$23),MONTH(G$23)+G$9,1),G$8/G$9,0),0))</f>
        <v>0</v>
      </c>
      <c r="AA237" s="98" t="n">
        <f aca="false">(IF($B237&gt;=H$23,IF($B237&lt;DATE(YEAR(H$23),MONTH(H$23)+H$12,1),H$11/H$12,0),0))+(IF($B237&gt;=H$23,IF($B237&lt;DATE(YEAR(H$23),MONTH(H$23)+H$9,1),H$8/H$9,0),0))</f>
        <v>0</v>
      </c>
      <c r="AB237" s="98" t="n">
        <f aca="false">(IF($B237&gt;=I$23,IF($B237&lt;DATE(YEAR(I$23),MONTH(I$23)+I$12,1),I$11/I$12,0),0))+(IF($B237&gt;=I$23,IF($B237&lt;DATE(YEAR(I$23),MONTH(I$23)+I$9,1),I$8/I$9,0),0))</f>
        <v>0</v>
      </c>
      <c r="AC237" s="99" t="n">
        <f aca="false">(IF($B237&gt;=J$23,IF($B237&lt;DATE(YEAR(J$23),MONTH(J$23)+J$12,1),J$11/J$12,0),0))+(IF($B237&gt;=J$23,IF($B237&lt;DATE(YEAR(J$23),MONTH(J$23)+J$9,1),J$8/J$9,0),0))</f>
        <v>0</v>
      </c>
      <c r="AE237" s="98" t="n">
        <f aca="false">(IF($B237&gt;=F$23,IF($B237&lt;DATE(YEAR(F$23),MONTH(F$23)+F$15,1),(F$14/F$15),0),0))+(IF($B237&gt;=F$23,IF($B237&lt;DATE(YEAR(F$23),MONTH(F$23)+F$18,1),(F$17/F$18),0),0))</f>
        <v>0</v>
      </c>
      <c r="AF237" s="98" t="n">
        <f aca="false">(IF($B237&gt;=G$23,IF($B237&lt;DATE(YEAR(G$23),MONTH(G$23)+G$15,1),(G$14/G$15),0),0))+(IF($B237&gt;=G$23,IF($B237&lt;DATE(YEAR(G$23),MONTH(G$23)+G$18,1),(G$17/G$18),0),0))</f>
        <v>0</v>
      </c>
      <c r="AG237" s="98" t="n">
        <f aca="false">(IF($B237&gt;=H$23,IF($B237&lt;DATE(YEAR(H$23),MONTH(H$23)+H$15,1),(H$14/H$15),0),0))+(IF($B237&gt;=H$23,IF($B237&lt;DATE(YEAR(H$23),MONTH(H$23)+H$18,1),(H$17/H$18),0),0))</f>
        <v>0</v>
      </c>
      <c r="AH237" s="98" t="n">
        <f aca="false">(IF($B237&gt;=I$23,IF($B237&lt;DATE(YEAR(I$23),MONTH(I$23)+I$15,1),(I$14/I$15),0),0))+(IF($B237&gt;=I$23,IF($B237&lt;DATE(YEAR(I$23),MONTH(I$23)+I$18,1),(I$17/I$18),0),0))</f>
        <v>0</v>
      </c>
      <c r="AI237" s="99" t="n">
        <f aca="false">(IF($B237&gt;=J$23,IF($B237&lt;DATE(YEAR(J$23),MONTH(J$23)+J$15,1),(J$14/J$15),0),0))+(IF($B237&gt;=J$23,IF($B237&lt;DATE(YEAR(J$23),MONTH(J$23)+J$18,1),(J$17/J$18),0),0))</f>
        <v>0</v>
      </c>
    </row>
    <row r="238" customFormat="false" ht="12.75" hidden="true" customHeight="false" outlineLevel="1" collapsed="false">
      <c r="B238" s="92" t="n">
        <f aca="false">EDATE(B237,1)</f>
        <v>43132</v>
      </c>
      <c r="C238" s="93" t="n">
        <f aca="false">1/(1+$C$5/2)^(2*($B238-$C$4)/365)</f>
        <v>0.274329919483153</v>
      </c>
      <c r="D238" s="93" t="n">
        <f aca="false">1/(1+$C$6/2)^(2*($B238-$C$4)/365)</f>
        <v>0.128818184882279</v>
      </c>
      <c r="E238" s="94" t="n">
        <f aca="false">+C238-D238</f>
        <v>0.145511734600873</v>
      </c>
      <c r="F238" s="104" t="e">
        <f aca="false">SUM(L238:P238,R238:V238)</f>
        <v>#NAME?</v>
      </c>
      <c r="G238" s="105" t="e">
        <f aca="false">+E238*SUM(F227:F238)/12</f>
        <v>#NAME?</v>
      </c>
      <c r="L238" s="96" t="e">
        <f aca="false">EURO(Y238,Y238,0,0,F$22,$B238+25-F$23,1,0)</f>
        <v>#NAME?</v>
      </c>
      <c r="M238" s="96" t="e">
        <f aca="false">EURO(Z238,Z238,0,0,G$22,$B238+25-G$23,1,0)</f>
        <v>#NAME?</v>
      </c>
      <c r="N238" s="96" t="e">
        <f aca="false">EURO(AA238,AA238,0,0,H$22,$B238+25-H$23,1,0)</f>
        <v>#NAME?</v>
      </c>
      <c r="O238" s="96" t="e">
        <f aca="false">EURO(AB238,AB238,0,0,I$22,$B238+25-I$23,1,0)</f>
        <v>#NAME?</v>
      </c>
      <c r="P238" s="96" t="e">
        <f aca="false">EURO(AC238,AC238,0,0,J$22,$B238+25-J$23,1,0)</f>
        <v>#NAME?</v>
      </c>
      <c r="Q238" s="96"/>
      <c r="R238" s="96" t="e">
        <f aca="false">EURO(AE238,AE238,0,0,F$22,$B238+25-F$23,1,0)</f>
        <v>#NAME?</v>
      </c>
      <c r="S238" s="96" t="e">
        <f aca="false">EURO(AF238,AF238,0,0,G$22,$B238+25-G$23,1,0)</f>
        <v>#NAME?</v>
      </c>
      <c r="T238" s="96" t="e">
        <f aca="false">EURO(AG238,AG238,0,0,H$22,$B238+25-H$23,1,0)</f>
        <v>#NAME?</v>
      </c>
      <c r="U238" s="96" t="e">
        <f aca="false">EURO(AH238,AH238,0,0,I$22,$B238+25-I$23,1,0)</f>
        <v>#NAME?</v>
      </c>
      <c r="V238" s="96" t="e">
        <f aca="false">EURO(AI238,AI238,0,0,J$22,$B238+25-J$23,1,0)</f>
        <v>#NAME?</v>
      </c>
      <c r="W238" s="96"/>
      <c r="X238" s="97"/>
      <c r="Y238" s="98" t="n">
        <f aca="false">(IF($B238&gt;=F$23,IF($B238&lt;DATE(YEAR(F$23),MONTH(F$23)+F$12,1),F$11/F$12,0),0))+(IF($B238&gt;=F$23,IF($B238&lt;DATE(YEAR(F$23),MONTH(F$23)+F$9,1),F$8/F$9,0),0))</f>
        <v>0</v>
      </c>
      <c r="Z238" s="98" t="n">
        <f aca="false">(IF($B238&gt;=G$23,IF($B238&lt;DATE(YEAR(G$23),MONTH(G$23)+G$12,1),G$11/G$12,0),0))+(IF($B238&gt;=G$23,IF($B238&lt;DATE(YEAR(G$23),MONTH(G$23)+G$9,1),G$8/G$9,0),0))</f>
        <v>0</v>
      </c>
      <c r="AA238" s="98" t="n">
        <f aca="false">(IF($B238&gt;=H$23,IF($B238&lt;DATE(YEAR(H$23),MONTH(H$23)+H$12,1),H$11/H$12,0),0))+(IF($B238&gt;=H$23,IF($B238&lt;DATE(YEAR(H$23),MONTH(H$23)+H$9,1),H$8/H$9,0),0))</f>
        <v>0</v>
      </c>
      <c r="AB238" s="98" t="n">
        <f aca="false">(IF($B238&gt;=I$23,IF($B238&lt;DATE(YEAR(I$23),MONTH(I$23)+I$12,1),I$11/I$12,0),0))+(IF($B238&gt;=I$23,IF($B238&lt;DATE(YEAR(I$23),MONTH(I$23)+I$9,1),I$8/I$9,0),0))</f>
        <v>0</v>
      </c>
      <c r="AC238" s="99" t="n">
        <f aca="false">(IF($B238&gt;=J$23,IF($B238&lt;DATE(YEAR(J$23),MONTH(J$23)+J$12,1),J$11/J$12,0),0))+(IF($B238&gt;=J$23,IF($B238&lt;DATE(YEAR(J$23),MONTH(J$23)+J$9,1),J$8/J$9,0),0))</f>
        <v>0</v>
      </c>
      <c r="AE238" s="98" t="n">
        <f aca="false">(IF($B238&gt;=F$23,IF($B238&lt;DATE(YEAR(F$23),MONTH(F$23)+F$15,1),(F$14/F$15),0),0))+(IF($B238&gt;=F$23,IF($B238&lt;DATE(YEAR(F$23),MONTH(F$23)+F$18,1),(F$17/F$18),0),0))</f>
        <v>0</v>
      </c>
      <c r="AF238" s="98" t="n">
        <f aca="false">(IF($B238&gt;=G$23,IF($B238&lt;DATE(YEAR(G$23),MONTH(G$23)+G$15,1),(G$14/G$15),0),0))+(IF($B238&gt;=G$23,IF($B238&lt;DATE(YEAR(G$23),MONTH(G$23)+G$18,1),(G$17/G$18),0),0))</f>
        <v>0</v>
      </c>
      <c r="AG238" s="98" t="n">
        <f aca="false">(IF($B238&gt;=H$23,IF($B238&lt;DATE(YEAR(H$23),MONTH(H$23)+H$15,1),(H$14/H$15),0),0))+(IF($B238&gt;=H$23,IF($B238&lt;DATE(YEAR(H$23),MONTH(H$23)+H$18,1),(H$17/H$18),0),0))</f>
        <v>0</v>
      </c>
      <c r="AH238" s="98" t="n">
        <f aca="false">(IF($B238&gt;=I$23,IF($B238&lt;DATE(YEAR(I$23),MONTH(I$23)+I$15,1),(I$14/I$15),0),0))+(IF($B238&gt;=I$23,IF($B238&lt;DATE(YEAR(I$23),MONTH(I$23)+I$18,1),(I$17/I$18),0),0))</f>
        <v>0</v>
      </c>
      <c r="AI238" s="99" t="n">
        <f aca="false">(IF($B238&gt;=J$23,IF($B238&lt;DATE(YEAR(J$23),MONTH(J$23)+J$15,1),(J$14/J$15),0),0))+(IF($B238&gt;=J$23,IF($B238&lt;DATE(YEAR(J$23),MONTH(J$23)+J$18,1),(J$17/J$18),0),0))</f>
        <v>0</v>
      </c>
    </row>
    <row r="239" customFormat="false" ht="12.75" hidden="true" customHeight="false" outlineLevel="1" collapsed="false">
      <c r="B239" s="92" t="n">
        <f aca="false">EDATE(B238,1)</f>
        <v>43160</v>
      </c>
      <c r="C239" s="93" t="n">
        <f aca="false">1/(1+$C$5/2)^(2*($B239-$C$4)/365)</f>
        <v>0.272772724973137</v>
      </c>
      <c r="D239" s="93" t="n">
        <f aca="false">1/(1+$C$6/2)^(2*($B239-$C$4)/365)</f>
        <v>0.127661536664008</v>
      </c>
      <c r="E239" s="94" t="n">
        <f aca="false">+C239-D239</f>
        <v>0.145111188309128</v>
      </c>
      <c r="F239" s="104" t="e">
        <f aca="false">SUM(L239:P239,R239:V239)</f>
        <v>#NAME?</v>
      </c>
      <c r="G239" s="105" t="e">
        <f aca="false">+E239*SUM(F228:F239)/12</f>
        <v>#NAME?</v>
      </c>
      <c r="L239" s="96" t="e">
        <f aca="false">EURO(Y239,Y239,0,0,F$22,$B239+25-F$23,1,0)</f>
        <v>#NAME?</v>
      </c>
      <c r="M239" s="96" t="e">
        <f aca="false">EURO(Z239,Z239,0,0,G$22,$B239+25-G$23,1,0)</f>
        <v>#NAME?</v>
      </c>
      <c r="N239" s="96" t="e">
        <f aca="false">EURO(AA239,AA239,0,0,H$22,$B239+25-H$23,1,0)</f>
        <v>#NAME?</v>
      </c>
      <c r="O239" s="96" t="e">
        <f aca="false">EURO(AB239,AB239,0,0,I$22,$B239+25-I$23,1,0)</f>
        <v>#NAME?</v>
      </c>
      <c r="P239" s="96" t="e">
        <f aca="false">EURO(AC239,AC239,0,0,J$22,$B239+25-J$23,1,0)</f>
        <v>#NAME?</v>
      </c>
      <c r="Q239" s="96"/>
      <c r="R239" s="96" t="e">
        <f aca="false">EURO(AE239,AE239,0,0,F$22,$B239+25-F$23,1,0)</f>
        <v>#NAME?</v>
      </c>
      <c r="S239" s="96" t="e">
        <f aca="false">EURO(AF239,AF239,0,0,G$22,$B239+25-G$23,1,0)</f>
        <v>#NAME?</v>
      </c>
      <c r="T239" s="96" t="e">
        <f aca="false">EURO(AG239,AG239,0,0,H$22,$B239+25-H$23,1,0)</f>
        <v>#NAME?</v>
      </c>
      <c r="U239" s="96" t="e">
        <f aca="false">EURO(AH239,AH239,0,0,I$22,$B239+25-I$23,1,0)</f>
        <v>#NAME?</v>
      </c>
      <c r="V239" s="96" t="e">
        <f aca="false">EURO(AI239,AI239,0,0,J$22,$B239+25-J$23,1,0)</f>
        <v>#NAME?</v>
      </c>
      <c r="W239" s="96"/>
      <c r="X239" s="97"/>
      <c r="Y239" s="98" t="n">
        <f aca="false">(IF($B239&gt;=F$23,IF($B239&lt;DATE(YEAR(F$23),MONTH(F$23)+F$12,1),F$11/F$12,0),0))+(IF($B239&gt;=F$23,IF($B239&lt;DATE(YEAR(F$23),MONTH(F$23)+F$9,1),F$8/F$9,0),0))</f>
        <v>0</v>
      </c>
      <c r="Z239" s="98" t="n">
        <f aca="false">(IF($B239&gt;=G$23,IF($B239&lt;DATE(YEAR(G$23),MONTH(G$23)+G$12,1),G$11/G$12,0),0))+(IF($B239&gt;=G$23,IF($B239&lt;DATE(YEAR(G$23),MONTH(G$23)+G$9,1),G$8/G$9,0),0))</f>
        <v>0</v>
      </c>
      <c r="AA239" s="98" t="n">
        <f aca="false">(IF($B239&gt;=H$23,IF($B239&lt;DATE(YEAR(H$23),MONTH(H$23)+H$12,1),H$11/H$12,0),0))+(IF($B239&gt;=H$23,IF($B239&lt;DATE(YEAR(H$23),MONTH(H$23)+H$9,1),H$8/H$9,0),0))</f>
        <v>0</v>
      </c>
      <c r="AB239" s="98" t="n">
        <f aca="false">(IF($B239&gt;=I$23,IF($B239&lt;DATE(YEAR(I$23),MONTH(I$23)+I$12,1),I$11/I$12,0),0))+(IF($B239&gt;=I$23,IF($B239&lt;DATE(YEAR(I$23),MONTH(I$23)+I$9,1),I$8/I$9,0),0))</f>
        <v>0</v>
      </c>
      <c r="AC239" s="99" t="n">
        <f aca="false">(IF($B239&gt;=J$23,IF($B239&lt;DATE(YEAR(J$23),MONTH(J$23)+J$12,1),J$11/J$12,0),0))+(IF($B239&gt;=J$23,IF($B239&lt;DATE(YEAR(J$23),MONTH(J$23)+J$9,1),J$8/J$9,0),0))</f>
        <v>0</v>
      </c>
      <c r="AE239" s="98" t="n">
        <f aca="false">(IF($B239&gt;=F$23,IF($B239&lt;DATE(YEAR(F$23),MONTH(F$23)+F$15,1),(F$14/F$15),0),0))+(IF($B239&gt;=F$23,IF($B239&lt;DATE(YEAR(F$23),MONTH(F$23)+F$18,1),(F$17/F$18),0),0))</f>
        <v>0</v>
      </c>
      <c r="AF239" s="98" t="n">
        <f aca="false">(IF($B239&gt;=G$23,IF($B239&lt;DATE(YEAR(G$23),MONTH(G$23)+G$15,1),(G$14/G$15),0),0))+(IF($B239&gt;=G$23,IF($B239&lt;DATE(YEAR(G$23),MONTH(G$23)+G$18,1),(G$17/G$18),0),0))</f>
        <v>0</v>
      </c>
      <c r="AG239" s="98" t="n">
        <f aca="false">(IF($B239&gt;=H$23,IF($B239&lt;DATE(YEAR(H$23),MONTH(H$23)+H$15,1),(H$14/H$15),0),0))+(IF($B239&gt;=H$23,IF($B239&lt;DATE(YEAR(H$23),MONTH(H$23)+H$18,1),(H$17/H$18),0),0))</f>
        <v>0</v>
      </c>
      <c r="AH239" s="98" t="n">
        <f aca="false">(IF($B239&gt;=I$23,IF($B239&lt;DATE(YEAR(I$23),MONTH(I$23)+I$15,1),(I$14/I$15),0),0))+(IF($B239&gt;=I$23,IF($B239&lt;DATE(YEAR(I$23),MONTH(I$23)+I$18,1),(I$17/I$18),0),0))</f>
        <v>0</v>
      </c>
      <c r="AI239" s="99" t="n">
        <f aca="false">(IF($B239&gt;=J$23,IF($B239&lt;DATE(YEAR(J$23),MONTH(J$23)+J$15,1),(J$14/J$15),0),0))+(IF($B239&gt;=J$23,IF($B239&lt;DATE(YEAR(J$23),MONTH(J$23)+J$18,1),(J$17/J$18),0),0))</f>
        <v>0</v>
      </c>
    </row>
    <row r="240" customFormat="false" ht="12.75" hidden="true" customHeight="false" outlineLevel="1" collapsed="false">
      <c r="B240" s="92" t="n">
        <f aca="false">EDATE(B239,1)</f>
        <v>43191</v>
      </c>
      <c r="C240" s="93" t="n">
        <f aca="false">1/(1+$C$5/2)^(2*($B240-$C$4)/365)</f>
        <v>0.271058996612531</v>
      </c>
      <c r="D240" s="93" t="n">
        <f aca="false">1/(1+$C$6/2)^(2*($B240-$C$4)/365)</f>
        <v>0.126393072111497</v>
      </c>
      <c r="E240" s="94" t="n">
        <f aca="false">+C240-D240</f>
        <v>0.144665924501035</v>
      </c>
      <c r="F240" s="104" t="e">
        <f aca="false">SUM(L240:P240,R240:V240)</f>
        <v>#NAME?</v>
      </c>
      <c r="G240" s="105" t="e">
        <f aca="false">+E240*SUM(F229:F240)/12</f>
        <v>#NAME?</v>
      </c>
      <c r="L240" s="96" t="e">
        <f aca="false">EURO(Y240,Y240,0,0,F$22,$B240+25-F$23,1,0)</f>
        <v>#NAME?</v>
      </c>
      <c r="M240" s="96" t="e">
        <f aca="false">EURO(Z240,Z240,0,0,G$22,$B240+25-G$23,1,0)</f>
        <v>#NAME?</v>
      </c>
      <c r="N240" s="96" t="e">
        <f aca="false">EURO(AA240,AA240,0,0,H$22,$B240+25-H$23,1,0)</f>
        <v>#NAME?</v>
      </c>
      <c r="O240" s="96" t="e">
        <f aca="false">EURO(AB240,AB240,0,0,I$22,$B240+25-I$23,1,0)</f>
        <v>#NAME?</v>
      </c>
      <c r="P240" s="96" t="e">
        <f aca="false">EURO(AC240,AC240,0,0,J$22,$B240+25-J$23,1,0)</f>
        <v>#NAME?</v>
      </c>
      <c r="Q240" s="96"/>
      <c r="R240" s="96" t="e">
        <f aca="false">EURO(AE240,AE240,0,0,F$22,$B240+25-F$23,1,0)</f>
        <v>#NAME?</v>
      </c>
      <c r="S240" s="96" t="e">
        <f aca="false">EURO(AF240,AF240,0,0,G$22,$B240+25-G$23,1,0)</f>
        <v>#NAME?</v>
      </c>
      <c r="T240" s="96" t="e">
        <f aca="false">EURO(AG240,AG240,0,0,H$22,$B240+25-H$23,1,0)</f>
        <v>#NAME?</v>
      </c>
      <c r="U240" s="96" t="e">
        <f aca="false">EURO(AH240,AH240,0,0,I$22,$B240+25-I$23,1,0)</f>
        <v>#NAME?</v>
      </c>
      <c r="V240" s="96" t="e">
        <f aca="false">EURO(AI240,AI240,0,0,J$22,$B240+25-J$23,1,0)</f>
        <v>#NAME?</v>
      </c>
      <c r="W240" s="96"/>
      <c r="X240" s="97"/>
      <c r="Y240" s="98" t="n">
        <f aca="false">(IF($B240&gt;=F$23,IF($B240&lt;DATE(YEAR(F$23),MONTH(F$23)+F$12,1),F$11/F$12,0),0))+(IF($B240&gt;=F$23,IF($B240&lt;DATE(YEAR(F$23),MONTH(F$23)+F$9,1),F$8/F$9,0),0))</f>
        <v>0</v>
      </c>
      <c r="Z240" s="98" t="n">
        <f aca="false">(IF($B240&gt;=G$23,IF($B240&lt;DATE(YEAR(G$23),MONTH(G$23)+G$12,1),G$11/G$12,0),0))+(IF($B240&gt;=G$23,IF($B240&lt;DATE(YEAR(G$23),MONTH(G$23)+G$9,1),G$8/G$9,0),0))</f>
        <v>0</v>
      </c>
      <c r="AA240" s="98" t="n">
        <f aca="false">(IF($B240&gt;=H$23,IF($B240&lt;DATE(YEAR(H$23),MONTH(H$23)+H$12,1),H$11/H$12,0),0))+(IF($B240&gt;=H$23,IF($B240&lt;DATE(YEAR(H$23),MONTH(H$23)+H$9,1),H$8/H$9,0),0))</f>
        <v>0</v>
      </c>
      <c r="AB240" s="98" t="n">
        <f aca="false">(IF($B240&gt;=I$23,IF($B240&lt;DATE(YEAR(I$23),MONTH(I$23)+I$12,1),I$11/I$12,0),0))+(IF($B240&gt;=I$23,IF($B240&lt;DATE(YEAR(I$23),MONTH(I$23)+I$9,1),I$8/I$9,0),0))</f>
        <v>0</v>
      </c>
      <c r="AC240" s="99" t="n">
        <f aca="false">(IF($B240&gt;=J$23,IF($B240&lt;DATE(YEAR(J$23),MONTH(J$23)+J$12,1),J$11/J$12,0),0))+(IF($B240&gt;=J$23,IF($B240&lt;DATE(YEAR(J$23),MONTH(J$23)+J$9,1),J$8/J$9,0),0))</f>
        <v>0</v>
      </c>
      <c r="AE240" s="98" t="n">
        <f aca="false">(IF($B240&gt;=F$23,IF($B240&lt;DATE(YEAR(F$23),MONTH(F$23)+F$15,1),(F$14/F$15),0),0))+(IF($B240&gt;=F$23,IF($B240&lt;DATE(YEAR(F$23),MONTH(F$23)+F$18,1),(F$17/F$18),0),0))</f>
        <v>0</v>
      </c>
      <c r="AF240" s="98" t="n">
        <f aca="false">(IF($B240&gt;=G$23,IF($B240&lt;DATE(YEAR(G$23),MONTH(G$23)+G$15,1),(G$14/G$15),0),0))+(IF($B240&gt;=G$23,IF($B240&lt;DATE(YEAR(G$23),MONTH(G$23)+G$18,1),(G$17/G$18),0),0))</f>
        <v>0</v>
      </c>
      <c r="AG240" s="98" t="n">
        <f aca="false">(IF($B240&gt;=H$23,IF($B240&lt;DATE(YEAR(H$23),MONTH(H$23)+H$15,1),(H$14/H$15),0),0))+(IF($B240&gt;=H$23,IF($B240&lt;DATE(YEAR(H$23),MONTH(H$23)+H$18,1),(H$17/H$18),0),0))</f>
        <v>0</v>
      </c>
      <c r="AH240" s="98" t="n">
        <f aca="false">(IF($B240&gt;=I$23,IF($B240&lt;DATE(YEAR(I$23),MONTH(I$23)+I$15,1),(I$14/I$15),0),0))+(IF($B240&gt;=I$23,IF($B240&lt;DATE(YEAR(I$23),MONTH(I$23)+I$18,1),(I$17/I$18),0),0))</f>
        <v>0</v>
      </c>
      <c r="AI240" s="99" t="n">
        <f aca="false">(IF($B240&gt;=J$23,IF($B240&lt;DATE(YEAR(J$23),MONTH(J$23)+J$15,1),(J$14/J$15),0),0))+(IF($B240&gt;=J$23,IF($B240&lt;DATE(YEAR(J$23),MONTH(J$23)+J$18,1),(J$17/J$18),0),0))</f>
        <v>0</v>
      </c>
    </row>
    <row r="241" customFormat="false" ht="12.75" hidden="true" customHeight="false" outlineLevel="1" collapsed="false">
      <c r="B241" s="92" t="n">
        <f aca="false">EDATE(B240,1)</f>
        <v>43221</v>
      </c>
      <c r="C241" s="93" t="n">
        <f aca="false">1/(1+$C$5/2)^(2*($B241-$C$4)/365)</f>
        <v>0.269410801847828</v>
      </c>
      <c r="D241" s="93" t="n">
        <f aca="false">1/(1+$C$6/2)^(2*($B241-$C$4)/365)</f>
        <v>0.125177527416735</v>
      </c>
      <c r="E241" s="94" t="n">
        <f aca="false">+C241-D241</f>
        <v>0.144233274431093</v>
      </c>
      <c r="F241" s="104" t="e">
        <f aca="false">SUM(L241:P241,R241:V241)</f>
        <v>#NAME?</v>
      </c>
      <c r="G241" s="105" t="e">
        <f aca="false">+E241*SUM(F230:F241)/12</f>
        <v>#NAME?</v>
      </c>
      <c r="L241" s="96" t="e">
        <f aca="false">EURO(Y241,Y241,0,0,F$22,$B241+25-F$23,1,0)</f>
        <v>#NAME?</v>
      </c>
      <c r="M241" s="96" t="e">
        <f aca="false">EURO(Z241,Z241,0,0,G$22,$B241+25-G$23,1,0)</f>
        <v>#NAME?</v>
      </c>
      <c r="N241" s="96" t="e">
        <f aca="false">EURO(AA241,AA241,0,0,H$22,$B241+25-H$23,1,0)</f>
        <v>#NAME?</v>
      </c>
      <c r="O241" s="96" t="e">
        <f aca="false">EURO(AB241,AB241,0,0,I$22,$B241+25-I$23,1,0)</f>
        <v>#NAME?</v>
      </c>
      <c r="P241" s="96" t="e">
        <f aca="false">EURO(AC241,AC241,0,0,J$22,$B241+25-J$23,1,0)</f>
        <v>#NAME?</v>
      </c>
      <c r="Q241" s="96"/>
      <c r="R241" s="96" t="e">
        <f aca="false">EURO(AE241,AE241,0,0,F$22,$B241+25-F$23,1,0)</f>
        <v>#NAME?</v>
      </c>
      <c r="S241" s="96" t="e">
        <f aca="false">EURO(AF241,AF241,0,0,G$22,$B241+25-G$23,1,0)</f>
        <v>#NAME?</v>
      </c>
      <c r="T241" s="96" t="e">
        <f aca="false">EURO(AG241,AG241,0,0,H$22,$B241+25-H$23,1,0)</f>
        <v>#NAME?</v>
      </c>
      <c r="U241" s="96" t="e">
        <f aca="false">EURO(AH241,AH241,0,0,I$22,$B241+25-I$23,1,0)</f>
        <v>#NAME?</v>
      </c>
      <c r="V241" s="96" t="e">
        <f aca="false">EURO(AI241,AI241,0,0,J$22,$B241+25-J$23,1,0)</f>
        <v>#NAME?</v>
      </c>
      <c r="W241" s="96"/>
      <c r="X241" s="97"/>
      <c r="Y241" s="98" t="n">
        <f aca="false">(IF($B241&gt;=F$23,IF($B241&lt;DATE(YEAR(F$23),MONTH(F$23)+F$12,1),F$11/F$12,0),0))+(IF($B241&gt;=F$23,IF($B241&lt;DATE(YEAR(F$23),MONTH(F$23)+F$9,1),F$8/F$9,0),0))</f>
        <v>0</v>
      </c>
      <c r="Z241" s="98" t="n">
        <f aca="false">(IF($B241&gt;=G$23,IF($B241&lt;DATE(YEAR(G$23),MONTH(G$23)+G$12,1),G$11/G$12,0),0))+(IF($B241&gt;=G$23,IF($B241&lt;DATE(YEAR(G$23),MONTH(G$23)+G$9,1),G$8/G$9,0),0))</f>
        <v>0</v>
      </c>
      <c r="AA241" s="98" t="n">
        <f aca="false">(IF($B241&gt;=H$23,IF($B241&lt;DATE(YEAR(H$23),MONTH(H$23)+H$12,1),H$11/H$12,0),0))+(IF($B241&gt;=H$23,IF($B241&lt;DATE(YEAR(H$23),MONTH(H$23)+H$9,1),H$8/H$9,0),0))</f>
        <v>0</v>
      </c>
      <c r="AB241" s="98" t="n">
        <f aca="false">(IF($B241&gt;=I$23,IF($B241&lt;DATE(YEAR(I$23),MONTH(I$23)+I$12,1),I$11/I$12,0),0))+(IF($B241&gt;=I$23,IF($B241&lt;DATE(YEAR(I$23),MONTH(I$23)+I$9,1),I$8/I$9,0),0))</f>
        <v>0</v>
      </c>
      <c r="AC241" s="99" t="n">
        <f aca="false">(IF($B241&gt;=J$23,IF($B241&lt;DATE(YEAR(J$23),MONTH(J$23)+J$12,1),J$11/J$12,0),0))+(IF($B241&gt;=J$23,IF($B241&lt;DATE(YEAR(J$23),MONTH(J$23)+J$9,1),J$8/J$9,0),0))</f>
        <v>0</v>
      </c>
      <c r="AE241" s="98" t="n">
        <f aca="false">(IF($B241&gt;=F$23,IF($B241&lt;DATE(YEAR(F$23),MONTH(F$23)+F$15,1),(F$14/F$15),0),0))+(IF($B241&gt;=F$23,IF($B241&lt;DATE(YEAR(F$23),MONTH(F$23)+F$18,1),(F$17/F$18),0),0))</f>
        <v>0</v>
      </c>
      <c r="AF241" s="98" t="n">
        <f aca="false">(IF($B241&gt;=G$23,IF($B241&lt;DATE(YEAR(G$23),MONTH(G$23)+G$15,1),(G$14/G$15),0),0))+(IF($B241&gt;=G$23,IF($B241&lt;DATE(YEAR(G$23),MONTH(G$23)+G$18,1),(G$17/G$18),0),0))</f>
        <v>0</v>
      </c>
      <c r="AG241" s="98" t="n">
        <f aca="false">(IF($B241&gt;=H$23,IF($B241&lt;DATE(YEAR(H$23),MONTH(H$23)+H$15,1),(H$14/H$15),0),0))+(IF($B241&gt;=H$23,IF($B241&lt;DATE(YEAR(H$23),MONTH(H$23)+H$18,1),(H$17/H$18),0),0))</f>
        <v>0</v>
      </c>
      <c r="AH241" s="98" t="n">
        <f aca="false">(IF($B241&gt;=I$23,IF($B241&lt;DATE(YEAR(I$23),MONTH(I$23)+I$15,1),(I$14/I$15),0),0))+(IF($B241&gt;=I$23,IF($B241&lt;DATE(YEAR(I$23),MONTH(I$23)+I$18,1),(I$17/I$18),0),0))</f>
        <v>0</v>
      </c>
      <c r="AI241" s="99" t="n">
        <f aca="false">(IF($B241&gt;=J$23,IF($B241&lt;DATE(YEAR(J$23),MONTH(J$23)+J$15,1),(J$14/J$15),0),0))+(IF($B241&gt;=J$23,IF($B241&lt;DATE(YEAR(J$23),MONTH(J$23)+J$18,1),(J$17/J$18),0),0))</f>
        <v>0</v>
      </c>
    </row>
    <row r="242" customFormat="false" ht="12.75" hidden="true" customHeight="false" outlineLevel="1" collapsed="false">
      <c r="B242" s="92" t="n">
        <f aca="false">EDATE(B241,1)</f>
        <v>43252</v>
      </c>
      <c r="C242" s="93" t="n">
        <f aca="false">1/(1+$C$5/2)^(2*($B242-$C$4)/365)</f>
        <v>0.267718195184806</v>
      </c>
      <c r="D242" s="93" t="n">
        <f aca="false">1/(1+$C$6/2)^(2*($B242-$C$4)/365)</f>
        <v>0.123933744360002</v>
      </c>
      <c r="E242" s="94" t="n">
        <f aca="false">+C242-D242</f>
        <v>0.143784450824804</v>
      </c>
      <c r="F242" s="104" t="e">
        <f aca="false">SUM(L242:P242,R242:V242)</f>
        <v>#NAME?</v>
      </c>
      <c r="G242" s="105" t="e">
        <f aca="false">+E242*SUM(F231:F242)/12</f>
        <v>#NAME?</v>
      </c>
      <c r="L242" s="96" t="e">
        <f aca="false">EURO(Y242,Y242,0,0,F$22,$B242+25-F$23,1,0)</f>
        <v>#NAME?</v>
      </c>
      <c r="M242" s="96" t="e">
        <f aca="false">EURO(Z242,Z242,0,0,G$22,$B242+25-G$23,1,0)</f>
        <v>#NAME?</v>
      </c>
      <c r="N242" s="96" t="e">
        <f aca="false">EURO(AA242,AA242,0,0,H$22,$B242+25-H$23,1,0)</f>
        <v>#NAME?</v>
      </c>
      <c r="O242" s="96" t="e">
        <f aca="false">EURO(AB242,AB242,0,0,I$22,$B242+25-I$23,1,0)</f>
        <v>#NAME?</v>
      </c>
      <c r="P242" s="96" t="e">
        <f aca="false">EURO(AC242,AC242,0,0,J$22,$B242+25-J$23,1,0)</f>
        <v>#NAME?</v>
      </c>
      <c r="Q242" s="96"/>
      <c r="R242" s="96" t="e">
        <f aca="false">EURO(AE242,AE242,0,0,F$22,$B242+25-F$23,1,0)</f>
        <v>#NAME?</v>
      </c>
      <c r="S242" s="96" t="e">
        <f aca="false">EURO(AF242,AF242,0,0,G$22,$B242+25-G$23,1,0)</f>
        <v>#NAME?</v>
      </c>
      <c r="T242" s="96" t="e">
        <f aca="false">EURO(AG242,AG242,0,0,H$22,$B242+25-H$23,1,0)</f>
        <v>#NAME?</v>
      </c>
      <c r="U242" s="96" t="e">
        <f aca="false">EURO(AH242,AH242,0,0,I$22,$B242+25-I$23,1,0)</f>
        <v>#NAME?</v>
      </c>
      <c r="V242" s="96" t="e">
        <f aca="false">EURO(AI242,AI242,0,0,J$22,$B242+25-J$23,1,0)</f>
        <v>#NAME?</v>
      </c>
      <c r="W242" s="96"/>
      <c r="X242" s="97"/>
      <c r="Y242" s="98" t="n">
        <f aca="false">(IF($B242&gt;=F$23,IF($B242&lt;DATE(YEAR(F$23),MONTH(F$23)+F$12,1),F$11/F$12,0),0))+(IF($B242&gt;=F$23,IF($B242&lt;DATE(YEAR(F$23),MONTH(F$23)+F$9,1),F$8/F$9,0),0))</f>
        <v>0</v>
      </c>
      <c r="Z242" s="98" t="n">
        <f aca="false">(IF($B242&gt;=G$23,IF($B242&lt;DATE(YEAR(G$23),MONTH(G$23)+G$12,1),G$11/G$12,0),0))+(IF($B242&gt;=G$23,IF($B242&lt;DATE(YEAR(G$23),MONTH(G$23)+G$9,1),G$8/G$9,0),0))</f>
        <v>0</v>
      </c>
      <c r="AA242" s="98" t="n">
        <f aca="false">(IF($B242&gt;=H$23,IF($B242&lt;DATE(YEAR(H$23),MONTH(H$23)+H$12,1),H$11/H$12,0),0))+(IF($B242&gt;=H$23,IF($B242&lt;DATE(YEAR(H$23),MONTH(H$23)+H$9,1),H$8/H$9,0),0))</f>
        <v>0</v>
      </c>
      <c r="AB242" s="98" t="n">
        <f aca="false">(IF($B242&gt;=I$23,IF($B242&lt;DATE(YEAR(I$23),MONTH(I$23)+I$12,1),I$11/I$12,0),0))+(IF($B242&gt;=I$23,IF($B242&lt;DATE(YEAR(I$23),MONTH(I$23)+I$9,1),I$8/I$9,0),0))</f>
        <v>0</v>
      </c>
      <c r="AC242" s="99" t="n">
        <f aca="false">(IF($B242&gt;=J$23,IF($B242&lt;DATE(YEAR(J$23),MONTH(J$23)+J$12,1),J$11/J$12,0),0))+(IF($B242&gt;=J$23,IF($B242&lt;DATE(YEAR(J$23),MONTH(J$23)+J$9,1),J$8/J$9,0),0))</f>
        <v>0</v>
      </c>
      <c r="AE242" s="98" t="n">
        <f aca="false">(IF($B242&gt;=F$23,IF($B242&lt;DATE(YEAR(F$23),MONTH(F$23)+F$15,1),(F$14/F$15),0),0))+(IF($B242&gt;=F$23,IF($B242&lt;DATE(YEAR(F$23),MONTH(F$23)+F$18,1),(F$17/F$18),0),0))</f>
        <v>0</v>
      </c>
      <c r="AF242" s="98" t="n">
        <f aca="false">(IF($B242&gt;=G$23,IF($B242&lt;DATE(YEAR(G$23),MONTH(G$23)+G$15,1),(G$14/G$15),0),0))+(IF($B242&gt;=G$23,IF($B242&lt;DATE(YEAR(G$23),MONTH(G$23)+G$18,1),(G$17/G$18),0),0))</f>
        <v>0</v>
      </c>
      <c r="AG242" s="98" t="n">
        <f aca="false">(IF($B242&gt;=H$23,IF($B242&lt;DATE(YEAR(H$23),MONTH(H$23)+H$15,1),(H$14/H$15),0),0))+(IF($B242&gt;=H$23,IF($B242&lt;DATE(YEAR(H$23),MONTH(H$23)+H$18,1),(H$17/H$18),0),0))</f>
        <v>0</v>
      </c>
      <c r="AH242" s="98" t="n">
        <f aca="false">(IF($B242&gt;=I$23,IF($B242&lt;DATE(YEAR(I$23),MONTH(I$23)+I$15,1),(I$14/I$15),0),0))+(IF($B242&gt;=I$23,IF($B242&lt;DATE(YEAR(I$23),MONTH(I$23)+I$18,1),(I$17/I$18),0),0))</f>
        <v>0</v>
      </c>
      <c r="AI242" s="99" t="n">
        <f aca="false">(IF($B242&gt;=J$23,IF($B242&lt;DATE(YEAR(J$23),MONTH(J$23)+J$15,1),(J$14/J$15),0),0))+(IF($B242&gt;=J$23,IF($B242&lt;DATE(YEAR(J$23),MONTH(J$23)+J$18,1),(J$17/J$18),0),0))</f>
        <v>0</v>
      </c>
    </row>
    <row r="243" customFormat="false" ht="12.75" hidden="true" customHeight="false" outlineLevel="1" collapsed="false">
      <c r="B243" s="92" t="n">
        <f aca="false">EDATE(B242,1)</f>
        <v>43282</v>
      </c>
      <c r="C243" s="93" t="n">
        <f aca="false">1/(1+$C$5/2)^(2*($B243-$C$4)/365)</f>
        <v>0.266090314416287</v>
      </c>
      <c r="D243" s="93" t="n">
        <f aca="false">1/(1+$C$6/2)^(2*($B243-$C$4)/365)</f>
        <v>0.12274185145842</v>
      </c>
      <c r="E243" s="94" t="n">
        <f aca="false">+C243-D243</f>
        <v>0.143348462957867</v>
      </c>
      <c r="F243" s="104" t="e">
        <f aca="false">SUM(L243:P243,R243:V243)</f>
        <v>#NAME?</v>
      </c>
      <c r="G243" s="105" t="e">
        <f aca="false">+E243*SUM(F232:F243)/12</f>
        <v>#NAME?</v>
      </c>
      <c r="L243" s="96" t="e">
        <f aca="false">EURO(Y243,Y243,0,0,F$22,$B243+25-F$23,1,0)</f>
        <v>#NAME?</v>
      </c>
      <c r="M243" s="96" t="e">
        <f aca="false">EURO(Z243,Z243,0,0,G$22,$B243+25-G$23,1,0)</f>
        <v>#NAME?</v>
      </c>
      <c r="N243" s="96" t="e">
        <f aca="false">EURO(AA243,AA243,0,0,H$22,$B243+25-H$23,1,0)</f>
        <v>#NAME?</v>
      </c>
      <c r="O243" s="96" t="e">
        <f aca="false">EURO(AB243,AB243,0,0,I$22,$B243+25-I$23,1,0)</f>
        <v>#NAME?</v>
      </c>
      <c r="P243" s="96" t="e">
        <f aca="false">EURO(AC243,AC243,0,0,J$22,$B243+25-J$23,1,0)</f>
        <v>#NAME?</v>
      </c>
      <c r="Q243" s="96"/>
      <c r="R243" s="96" t="e">
        <f aca="false">EURO(AE243,AE243,0,0,F$22,$B243+25-F$23,1,0)</f>
        <v>#NAME?</v>
      </c>
      <c r="S243" s="96" t="e">
        <f aca="false">EURO(AF243,AF243,0,0,G$22,$B243+25-G$23,1,0)</f>
        <v>#NAME?</v>
      </c>
      <c r="T243" s="96" t="e">
        <f aca="false">EURO(AG243,AG243,0,0,H$22,$B243+25-H$23,1,0)</f>
        <v>#NAME?</v>
      </c>
      <c r="U243" s="96" t="e">
        <f aca="false">EURO(AH243,AH243,0,0,I$22,$B243+25-I$23,1,0)</f>
        <v>#NAME?</v>
      </c>
      <c r="V243" s="96" t="e">
        <f aca="false">EURO(AI243,AI243,0,0,J$22,$B243+25-J$23,1,0)</f>
        <v>#NAME?</v>
      </c>
      <c r="W243" s="96"/>
      <c r="X243" s="97"/>
      <c r="Y243" s="98" t="n">
        <f aca="false">(IF($B243&gt;=F$23,IF($B243&lt;DATE(YEAR(F$23),MONTH(F$23)+F$12,1),F$11/F$12,0),0))+(IF($B243&gt;=F$23,IF($B243&lt;DATE(YEAR(F$23),MONTH(F$23)+F$9,1),F$8/F$9,0),0))</f>
        <v>0</v>
      </c>
      <c r="Z243" s="98" t="n">
        <f aca="false">(IF($B243&gt;=G$23,IF($B243&lt;DATE(YEAR(G$23),MONTH(G$23)+G$12,1),G$11/G$12,0),0))+(IF($B243&gt;=G$23,IF($B243&lt;DATE(YEAR(G$23),MONTH(G$23)+G$9,1),G$8/G$9,0),0))</f>
        <v>0</v>
      </c>
      <c r="AA243" s="98" t="n">
        <f aca="false">(IF($B243&gt;=H$23,IF($B243&lt;DATE(YEAR(H$23),MONTH(H$23)+H$12,1),H$11/H$12,0),0))+(IF($B243&gt;=H$23,IF($B243&lt;DATE(YEAR(H$23),MONTH(H$23)+H$9,1),H$8/H$9,0),0))</f>
        <v>0</v>
      </c>
      <c r="AB243" s="98" t="n">
        <f aca="false">(IF($B243&gt;=I$23,IF($B243&lt;DATE(YEAR(I$23),MONTH(I$23)+I$12,1),I$11/I$12,0),0))+(IF($B243&gt;=I$23,IF($B243&lt;DATE(YEAR(I$23),MONTH(I$23)+I$9,1),I$8/I$9,0),0))</f>
        <v>0</v>
      </c>
      <c r="AC243" s="99" t="n">
        <f aca="false">(IF($B243&gt;=J$23,IF($B243&lt;DATE(YEAR(J$23),MONTH(J$23)+J$12,1),J$11/J$12,0),0))+(IF($B243&gt;=J$23,IF($B243&lt;DATE(YEAR(J$23),MONTH(J$23)+J$9,1),J$8/J$9,0),0))</f>
        <v>0</v>
      </c>
      <c r="AE243" s="98" t="n">
        <f aca="false">(IF($B243&gt;=F$23,IF($B243&lt;DATE(YEAR(F$23),MONTH(F$23)+F$15,1),(F$14/F$15),0),0))+(IF($B243&gt;=F$23,IF($B243&lt;DATE(YEAR(F$23),MONTH(F$23)+F$18,1),(F$17/F$18),0),0))</f>
        <v>0</v>
      </c>
      <c r="AF243" s="98" t="n">
        <f aca="false">(IF($B243&gt;=G$23,IF($B243&lt;DATE(YEAR(G$23),MONTH(G$23)+G$15,1),(G$14/G$15),0),0))+(IF($B243&gt;=G$23,IF($B243&lt;DATE(YEAR(G$23),MONTH(G$23)+G$18,1),(G$17/G$18),0),0))</f>
        <v>0</v>
      </c>
      <c r="AG243" s="98" t="n">
        <f aca="false">(IF($B243&gt;=H$23,IF($B243&lt;DATE(YEAR(H$23),MONTH(H$23)+H$15,1),(H$14/H$15),0),0))+(IF($B243&gt;=H$23,IF($B243&lt;DATE(YEAR(H$23),MONTH(H$23)+H$18,1),(H$17/H$18),0),0))</f>
        <v>0</v>
      </c>
      <c r="AH243" s="98" t="n">
        <f aca="false">(IF($B243&gt;=I$23,IF($B243&lt;DATE(YEAR(I$23),MONTH(I$23)+I$15,1),(I$14/I$15),0),0))+(IF($B243&gt;=I$23,IF($B243&lt;DATE(YEAR(I$23),MONTH(I$23)+I$18,1),(I$17/I$18),0),0))</f>
        <v>0</v>
      </c>
      <c r="AI243" s="99" t="n">
        <f aca="false">(IF($B243&gt;=J$23,IF($B243&lt;DATE(YEAR(J$23),MONTH(J$23)+J$15,1),(J$14/J$15),0),0))+(IF($B243&gt;=J$23,IF($B243&lt;DATE(YEAR(J$23),MONTH(J$23)+J$18,1),(J$17/J$18),0),0))</f>
        <v>0</v>
      </c>
    </row>
    <row r="244" customFormat="false" ht="12.75" hidden="true" customHeight="false" outlineLevel="1" collapsed="false">
      <c r="B244" s="92" t="n">
        <f aca="false">EDATE(B243,1)</f>
        <v>43313</v>
      </c>
      <c r="C244" s="93" t="n">
        <f aca="false">1/(1+$C$5/2)^(2*($B244-$C$4)/365)</f>
        <v>0.264418569125982</v>
      </c>
      <c r="D244" s="93" t="n">
        <f aca="false">1/(1+$C$6/2)^(2*($B244-$C$4)/365)</f>
        <v>0.121522269650515</v>
      </c>
      <c r="E244" s="94" t="n">
        <f aca="false">+C244-D244</f>
        <v>0.142896299475467</v>
      </c>
      <c r="F244" s="104" t="e">
        <f aca="false">SUM(L244:P244,R244:V244)</f>
        <v>#NAME?</v>
      </c>
      <c r="G244" s="105" t="e">
        <f aca="false">+E244*SUM(F233:F244)/12</f>
        <v>#NAME?</v>
      </c>
      <c r="L244" s="96" t="e">
        <f aca="false">EURO(Y244,Y244,0,0,F$22,$B244+25-F$23,1,0)</f>
        <v>#NAME?</v>
      </c>
      <c r="M244" s="96" t="e">
        <f aca="false">EURO(Z244,Z244,0,0,G$22,$B244+25-G$23,1,0)</f>
        <v>#NAME?</v>
      </c>
      <c r="N244" s="96" t="e">
        <f aca="false">EURO(AA244,AA244,0,0,H$22,$B244+25-H$23,1,0)</f>
        <v>#NAME?</v>
      </c>
      <c r="O244" s="96" t="e">
        <f aca="false">EURO(AB244,AB244,0,0,I$22,$B244+25-I$23,1,0)</f>
        <v>#NAME?</v>
      </c>
      <c r="P244" s="96" t="e">
        <f aca="false">EURO(AC244,AC244,0,0,J$22,$B244+25-J$23,1,0)</f>
        <v>#NAME?</v>
      </c>
      <c r="Q244" s="96"/>
      <c r="R244" s="96" t="e">
        <f aca="false">EURO(AE244,AE244,0,0,F$22,$B244+25-F$23,1,0)</f>
        <v>#NAME?</v>
      </c>
      <c r="S244" s="96" t="e">
        <f aca="false">EURO(AF244,AF244,0,0,G$22,$B244+25-G$23,1,0)</f>
        <v>#NAME?</v>
      </c>
      <c r="T244" s="96" t="e">
        <f aca="false">EURO(AG244,AG244,0,0,H$22,$B244+25-H$23,1,0)</f>
        <v>#NAME?</v>
      </c>
      <c r="U244" s="96" t="e">
        <f aca="false">EURO(AH244,AH244,0,0,I$22,$B244+25-I$23,1,0)</f>
        <v>#NAME?</v>
      </c>
      <c r="V244" s="96" t="e">
        <f aca="false">EURO(AI244,AI244,0,0,J$22,$B244+25-J$23,1,0)</f>
        <v>#NAME?</v>
      </c>
      <c r="W244" s="96"/>
      <c r="X244" s="97"/>
      <c r="Y244" s="98" t="n">
        <f aca="false">(IF($B244&gt;=F$23,IF($B244&lt;DATE(YEAR(F$23),MONTH(F$23)+F$12,1),F$11/F$12,0),0))+(IF($B244&gt;=F$23,IF($B244&lt;DATE(YEAR(F$23),MONTH(F$23)+F$9,1),F$8/F$9,0),0))</f>
        <v>0</v>
      </c>
      <c r="Z244" s="98" t="n">
        <f aca="false">(IF($B244&gt;=G$23,IF($B244&lt;DATE(YEAR(G$23),MONTH(G$23)+G$12,1),G$11/G$12,0),0))+(IF($B244&gt;=G$23,IF($B244&lt;DATE(YEAR(G$23),MONTH(G$23)+G$9,1),G$8/G$9,0),0))</f>
        <v>0</v>
      </c>
      <c r="AA244" s="98" t="n">
        <f aca="false">(IF($B244&gt;=H$23,IF($B244&lt;DATE(YEAR(H$23),MONTH(H$23)+H$12,1),H$11/H$12,0),0))+(IF($B244&gt;=H$23,IF($B244&lt;DATE(YEAR(H$23),MONTH(H$23)+H$9,1),H$8/H$9,0),0))</f>
        <v>0</v>
      </c>
      <c r="AB244" s="98" t="n">
        <f aca="false">(IF($B244&gt;=I$23,IF($B244&lt;DATE(YEAR(I$23),MONTH(I$23)+I$12,1),I$11/I$12,0),0))+(IF($B244&gt;=I$23,IF($B244&lt;DATE(YEAR(I$23),MONTH(I$23)+I$9,1),I$8/I$9,0),0))</f>
        <v>0</v>
      </c>
      <c r="AC244" s="99" t="n">
        <f aca="false">(IF($B244&gt;=J$23,IF($B244&lt;DATE(YEAR(J$23),MONTH(J$23)+J$12,1),J$11/J$12,0),0))+(IF($B244&gt;=J$23,IF($B244&lt;DATE(YEAR(J$23),MONTH(J$23)+J$9,1),J$8/J$9,0),0))</f>
        <v>0</v>
      </c>
      <c r="AE244" s="98" t="n">
        <f aca="false">(IF($B244&gt;=F$23,IF($B244&lt;DATE(YEAR(F$23),MONTH(F$23)+F$15,1),(F$14/F$15),0),0))+(IF($B244&gt;=F$23,IF($B244&lt;DATE(YEAR(F$23),MONTH(F$23)+F$18,1),(F$17/F$18),0),0))</f>
        <v>0</v>
      </c>
      <c r="AF244" s="98" t="n">
        <f aca="false">(IF($B244&gt;=G$23,IF($B244&lt;DATE(YEAR(G$23),MONTH(G$23)+G$15,1),(G$14/G$15),0),0))+(IF($B244&gt;=G$23,IF($B244&lt;DATE(YEAR(G$23),MONTH(G$23)+G$18,1),(G$17/G$18),0),0))</f>
        <v>0</v>
      </c>
      <c r="AG244" s="98" t="n">
        <f aca="false">(IF($B244&gt;=H$23,IF($B244&lt;DATE(YEAR(H$23),MONTH(H$23)+H$15,1),(H$14/H$15),0),0))+(IF($B244&gt;=H$23,IF($B244&lt;DATE(YEAR(H$23),MONTH(H$23)+H$18,1),(H$17/H$18),0),0))</f>
        <v>0</v>
      </c>
      <c r="AH244" s="98" t="n">
        <f aca="false">(IF($B244&gt;=I$23,IF($B244&lt;DATE(YEAR(I$23),MONTH(I$23)+I$15,1),(I$14/I$15),0),0))+(IF($B244&gt;=I$23,IF($B244&lt;DATE(YEAR(I$23),MONTH(I$23)+I$18,1),(I$17/I$18),0),0))</f>
        <v>0</v>
      </c>
      <c r="AI244" s="99" t="n">
        <f aca="false">(IF($B244&gt;=J$23,IF($B244&lt;DATE(YEAR(J$23),MONTH(J$23)+J$15,1),(J$14/J$15),0),0))+(IF($B244&gt;=J$23,IF($B244&lt;DATE(YEAR(J$23),MONTH(J$23)+J$18,1),(J$17/J$18),0),0))</f>
        <v>0</v>
      </c>
    </row>
    <row r="245" customFormat="false" ht="12.75" hidden="true" customHeight="false" outlineLevel="1" collapsed="false">
      <c r="B245" s="92" t="n">
        <f aca="false">EDATE(B244,1)</f>
        <v>43344</v>
      </c>
      <c r="C245" s="93" t="n">
        <f aca="false">1/(1+$C$5/2)^(2*($B245-$C$4)/365)</f>
        <v>0.262757326782098</v>
      </c>
      <c r="D245" s="93" t="n">
        <f aca="false">1/(1+$C$6/2)^(2*($B245-$C$4)/365)</f>
        <v>0.120314805793973</v>
      </c>
      <c r="E245" s="94" t="n">
        <f aca="false">+C245-D245</f>
        <v>0.142442520988125</v>
      </c>
      <c r="F245" s="104" t="e">
        <f aca="false">SUM(L245:P245,R245:V245)</f>
        <v>#NAME?</v>
      </c>
      <c r="G245" s="105" t="e">
        <f aca="false">+E245*SUM(F234:F245)/12</f>
        <v>#NAME?</v>
      </c>
      <c r="L245" s="96" t="e">
        <f aca="false">EURO(Y245,Y245,0,0,F$22,$B245+25-F$23,1,0)</f>
        <v>#NAME?</v>
      </c>
      <c r="M245" s="96" t="e">
        <f aca="false">EURO(Z245,Z245,0,0,G$22,$B245+25-G$23,1,0)</f>
        <v>#NAME?</v>
      </c>
      <c r="N245" s="96" t="e">
        <f aca="false">EURO(AA245,AA245,0,0,H$22,$B245+25-H$23,1,0)</f>
        <v>#NAME?</v>
      </c>
      <c r="O245" s="96" t="e">
        <f aca="false">EURO(AB245,AB245,0,0,I$22,$B245+25-I$23,1,0)</f>
        <v>#NAME?</v>
      </c>
      <c r="P245" s="96" t="e">
        <f aca="false">EURO(AC245,AC245,0,0,J$22,$B245+25-J$23,1,0)</f>
        <v>#NAME?</v>
      </c>
      <c r="Q245" s="96"/>
      <c r="R245" s="96" t="e">
        <f aca="false">EURO(AE245,AE245,0,0,F$22,$B245+25-F$23,1,0)</f>
        <v>#NAME?</v>
      </c>
      <c r="S245" s="96" t="e">
        <f aca="false">EURO(AF245,AF245,0,0,G$22,$B245+25-G$23,1,0)</f>
        <v>#NAME?</v>
      </c>
      <c r="T245" s="96" t="e">
        <f aca="false">EURO(AG245,AG245,0,0,H$22,$B245+25-H$23,1,0)</f>
        <v>#NAME?</v>
      </c>
      <c r="U245" s="96" t="e">
        <f aca="false">EURO(AH245,AH245,0,0,I$22,$B245+25-I$23,1,0)</f>
        <v>#NAME?</v>
      </c>
      <c r="V245" s="96" t="e">
        <f aca="false">EURO(AI245,AI245,0,0,J$22,$B245+25-J$23,1,0)</f>
        <v>#NAME?</v>
      </c>
      <c r="W245" s="96"/>
      <c r="X245" s="97"/>
      <c r="Y245" s="98" t="n">
        <f aca="false">(IF($B245&gt;=F$23,IF($B245&lt;DATE(YEAR(F$23),MONTH(F$23)+F$12,1),F$11/F$12,0),0))+(IF($B245&gt;=F$23,IF($B245&lt;DATE(YEAR(F$23),MONTH(F$23)+F$9,1),F$8/F$9,0),0))</f>
        <v>0</v>
      </c>
      <c r="Z245" s="98" t="n">
        <f aca="false">(IF($B245&gt;=G$23,IF($B245&lt;DATE(YEAR(G$23),MONTH(G$23)+G$12,1),G$11/G$12,0),0))+(IF($B245&gt;=G$23,IF($B245&lt;DATE(YEAR(G$23),MONTH(G$23)+G$9,1),G$8/G$9,0),0))</f>
        <v>0</v>
      </c>
      <c r="AA245" s="98" t="n">
        <f aca="false">(IF($B245&gt;=H$23,IF($B245&lt;DATE(YEAR(H$23),MONTH(H$23)+H$12,1),H$11/H$12,0),0))+(IF($B245&gt;=H$23,IF($B245&lt;DATE(YEAR(H$23),MONTH(H$23)+H$9,1),H$8/H$9,0),0))</f>
        <v>0</v>
      </c>
      <c r="AB245" s="98" t="n">
        <f aca="false">(IF($B245&gt;=I$23,IF($B245&lt;DATE(YEAR(I$23),MONTH(I$23)+I$12,1),I$11/I$12,0),0))+(IF($B245&gt;=I$23,IF($B245&lt;DATE(YEAR(I$23),MONTH(I$23)+I$9,1),I$8/I$9,0),0))</f>
        <v>0</v>
      </c>
      <c r="AC245" s="99" t="n">
        <f aca="false">(IF($B245&gt;=J$23,IF($B245&lt;DATE(YEAR(J$23),MONTH(J$23)+J$12,1),J$11/J$12,0),0))+(IF($B245&gt;=J$23,IF($B245&lt;DATE(YEAR(J$23),MONTH(J$23)+J$9,1),J$8/J$9,0),0))</f>
        <v>0</v>
      </c>
      <c r="AE245" s="98" t="n">
        <f aca="false">(IF($B245&gt;=F$23,IF($B245&lt;DATE(YEAR(F$23),MONTH(F$23)+F$15,1),(F$14/F$15),0),0))+(IF($B245&gt;=F$23,IF($B245&lt;DATE(YEAR(F$23),MONTH(F$23)+F$18,1),(F$17/F$18),0),0))</f>
        <v>0</v>
      </c>
      <c r="AF245" s="98" t="n">
        <f aca="false">(IF($B245&gt;=G$23,IF($B245&lt;DATE(YEAR(G$23),MONTH(G$23)+G$15,1),(G$14/G$15),0),0))+(IF($B245&gt;=G$23,IF($B245&lt;DATE(YEAR(G$23),MONTH(G$23)+G$18,1),(G$17/G$18),0),0))</f>
        <v>0</v>
      </c>
      <c r="AG245" s="98" t="n">
        <f aca="false">(IF($B245&gt;=H$23,IF($B245&lt;DATE(YEAR(H$23),MONTH(H$23)+H$15,1),(H$14/H$15),0),0))+(IF($B245&gt;=H$23,IF($B245&lt;DATE(YEAR(H$23),MONTH(H$23)+H$18,1),(H$17/H$18),0),0))</f>
        <v>0</v>
      </c>
      <c r="AH245" s="98" t="n">
        <f aca="false">(IF($B245&gt;=I$23,IF($B245&lt;DATE(YEAR(I$23),MONTH(I$23)+I$15,1),(I$14/I$15),0),0))+(IF($B245&gt;=I$23,IF($B245&lt;DATE(YEAR(I$23),MONTH(I$23)+I$18,1),(I$17/I$18),0),0))</f>
        <v>0</v>
      </c>
      <c r="AI245" s="99" t="n">
        <f aca="false">(IF($B245&gt;=J$23,IF($B245&lt;DATE(YEAR(J$23),MONTH(J$23)+J$15,1),(J$14/J$15),0),0))+(IF($B245&gt;=J$23,IF($B245&lt;DATE(YEAR(J$23),MONTH(J$23)+J$18,1),(J$17/J$18),0),0))</f>
        <v>0</v>
      </c>
    </row>
    <row r="246" customFormat="false" ht="12.75" hidden="true" customHeight="false" outlineLevel="1" collapsed="false">
      <c r="B246" s="92" t="n">
        <f aca="false">EDATE(B245,1)</f>
        <v>43374</v>
      </c>
      <c r="C246" s="93" t="n">
        <f aca="false">1/(1+$C$5/2)^(2*($B246-$C$4)/365)</f>
        <v>0.261159610949744</v>
      </c>
      <c r="D246" s="93" t="n">
        <f aca="false">1/(1+$C$6/2)^(2*($B246-$C$4)/365)</f>
        <v>0.11915771686939</v>
      </c>
      <c r="E246" s="94" t="n">
        <f aca="false">+C246-D246</f>
        <v>0.142001894080354</v>
      </c>
      <c r="F246" s="104" t="e">
        <f aca="false">SUM(L246:P246,R246:V246)</f>
        <v>#NAME?</v>
      </c>
      <c r="G246" s="105" t="e">
        <f aca="false">+E246*SUM(F235:F246)/12</f>
        <v>#NAME?</v>
      </c>
      <c r="L246" s="96" t="e">
        <f aca="false">EURO(Y246,Y246,0,0,F$22,$B246+25-F$23,1,0)</f>
        <v>#NAME?</v>
      </c>
      <c r="M246" s="96" t="e">
        <f aca="false">EURO(Z246,Z246,0,0,G$22,$B246+25-G$23,1,0)</f>
        <v>#NAME?</v>
      </c>
      <c r="N246" s="96" t="e">
        <f aca="false">EURO(AA246,AA246,0,0,H$22,$B246+25-H$23,1,0)</f>
        <v>#NAME?</v>
      </c>
      <c r="O246" s="96" t="e">
        <f aca="false">EURO(AB246,AB246,0,0,I$22,$B246+25-I$23,1,0)</f>
        <v>#NAME?</v>
      </c>
      <c r="P246" s="96" t="e">
        <f aca="false">EURO(AC246,AC246,0,0,J$22,$B246+25-J$23,1,0)</f>
        <v>#NAME?</v>
      </c>
      <c r="Q246" s="96"/>
      <c r="R246" s="96" t="e">
        <f aca="false">EURO(AE246,AE246,0,0,F$22,$B246+25-F$23,1,0)</f>
        <v>#NAME?</v>
      </c>
      <c r="S246" s="96" t="e">
        <f aca="false">EURO(AF246,AF246,0,0,G$22,$B246+25-G$23,1,0)</f>
        <v>#NAME?</v>
      </c>
      <c r="T246" s="96" t="e">
        <f aca="false">EURO(AG246,AG246,0,0,H$22,$B246+25-H$23,1,0)</f>
        <v>#NAME?</v>
      </c>
      <c r="U246" s="96" t="e">
        <f aca="false">EURO(AH246,AH246,0,0,I$22,$B246+25-I$23,1,0)</f>
        <v>#NAME?</v>
      </c>
      <c r="V246" s="96" t="e">
        <f aca="false">EURO(AI246,AI246,0,0,J$22,$B246+25-J$23,1,0)</f>
        <v>#NAME?</v>
      </c>
      <c r="W246" s="96"/>
      <c r="X246" s="97"/>
      <c r="Y246" s="98" t="n">
        <f aca="false">(IF($B246&gt;=F$23,IF($B246&lt;DATE(YEAR(F$23),MONTH(F$23)+F$12,1),F$11/F$12,0),0))+(IF($B246&gt;=F$23,IF($B246&lt;DATE(YEAR(F$23),MONTH(F$23)+F$9,1),F$8/F$9,0),0))</f>
        <v>0</v>
      </c>
      <c r="Z246" s="98" t="n">
        <f aca="false">(IF($B246&gt;=G$23,IF($B246&lt;DATE(YEAR(G$23),MONTH(G$23)+G$12,1),G$11/G$12,0),0))+(IF($B246&gt;=G$23,IF($B246&lt;DATE(YEAR(G$23),MONTH(G$23)+G$9,1),G$8/G$9,0),0))</f>
        <v>0</v>
      </c>
      <c r="AA246" s="98" t="n">
        <f aca="false">(IF($B246&gt;=H$23,IF($B246&lt;DATE(YEAR(H$23),MONTH(H$23)+H$12,1),H$11/H$12,0),0))+(IF($B246&gt;=H$23,IF($B246&lt;DATE(YEAR(H$23),MONTH(H$23)+H$9,1),H$8/H$9,0),0))</f>
        <v>0</v>
      </c>
      <c r="AB246" s="98" t="n">
        <f aca="false">(IF($B246&gt;=I$23,IF($B246&lt;DATE(YEAR(I$23),MONTH(I$23)+I$12,1),I$11/I$12,0),0))+(IF($B246&gt;=I$23,IF($B246&lt;DATE(YEAR(I$23),MONTH(I$23)+I$9,1),I$8/I$9,0),0))</f>
        <v>0</v>
      </c>
      <c r="AC246" s="99" t="n">
        <f aca="false">(IF($B246&gt;=J$23,IF($B246&lt;DATE(YEAR(J$23),MONTH(J$23)+J$12,1),J$11/J$12,0),0))+(IF($B246&gt;=J$23,IF($B246&lt;DATE(YEAR(J$23),MONTH(J$23)+J$9,1),J$8/J$9,0),0))</f>
        <v>0</v>
      </c>
      <c r="AE246" s="98" t="n">
        <f aca="false">(IF($B246&gt;=F$23,IF($B246&lt;DATE(YEAR(F$23),MONTH(F$23)+F$15,1),(F$14/F$15),0),0))+(IF($B246&gt;=F$23,IF($B246&lt;DATE(YEAR(F$23),MONTH(F$23)+F$18,1),(F$17/F$18),0),0))</f>
        <v>0</v>
      </c>
      <c r="AF246" s="98" t="n">
        <f aca="false">(IF($B246&gt;=G$23,IF($B246&lt;DATE(YEAR(G$23),MONTH(G$23)+G$15,1),(G$14/G$15),0),0))+(IF($B246&gt;=G$23,IF($B246&lt;DATE(YEAR(G$23),MONTH(G$23)+G$18,1),(G$17/G$18),0),0))</f>
        <v>0</v>
      </c>
      <c r="AG246" s="98" t="n">
        <f aca="false">(IF($B246&gt;=H$23,IF($B246&lt;DATE(YEAR(H$23),MONTH(H$23)+H$15,1),(H$14/H$15),0),0))+(IF($B246&gt;=H$23,IF($B246&lt;DATE(YEAR(H$23),MONTH(H$23)+H$18,1),(H$17/H$18),0),0))</f>
        <v>0</v>
      </c>
      <c r="AH246" s="98" t="n">
        <f aca="false">(IF($B246&gt;=I$23,IF($B246&lt;DATE(YEAR(I$23),MONTH(I$23)+I$15,1),(I$14/I$15),0),0))+(IF($B246&gt;=I$23,IF($B246&lt;DATE(YEAR(I$23),MONTH(I$23)+I$18,1),(I$17/I$18),0),0))</f>
        <v>0</v>
      </c>
      <c r="AI246" s="99" t="n">
        <f aca="false">(IF($B246&gt;=J$23,IF($B246&lt;DATE(YEAR(J$23),MONTH(J$23)+J$15,1),(J$14/J$15),0),0))+(IF($B246&gt;=J$23,IF($B246&lt;DATE(YEAR(J$23),MONTH(J$23)+J$18,1),(J$17/J$18),0),0))</f>
        <v>0</v>
      </c>
    </row>
    <row r="247" customFormat="false" ht="12.75" hidden="true" customHeight="false" outlineLevel="1" collapsed="false">
      <c r="B247" s="92" t="n">
        <f aca="false">EDATE(B246,1)</f>
        <v>43405</v>
      </c>
      <c r="C247" s="93" t="n">
        <f aca="false">1/(1+$C$5/2)^(2*($B247-$C$4)/365)</f>
        <v>0.259518843413425</v>
      </c>
      <c r="D247" s="93" t="n">
        <f aca="false">1/(1+$C$6/2)^(2*($B247-$C$4)/365)</f>
        <v>0.11797374757091</v>
      </c>
      <c r="E247" s="94" t="n">
        <f aca="false">+C247-D247</f>
        <v>0.141545095842515</v>
      </c>
      <c r="F247" s="104" t="e">
        <f aca="false">SUM(L247:P247,R247:V247)</f>
        <v>#NAME?</v>
      </c>
      <c r="G247" s="105" t="e">
        <f aca="false">+E247*SUM(F236:F247)/12</f>
        <v>#NAME?</v>
      </c>
      <c r="L247" s="96" t="e">
        <f aca="false">EURO(Y247,Y247,0,0,F$22,$B247+25-F$23,1,0)</f>
        <v>#NAME?</v>
      </c>
      <c r="M247" s="96" t="e">
        <f aca="false">EURO(Z247,Z247,0,0,G$22,$B247+25-G$23,1,0)</f>
        <v>#NAME?</v>
      </c>
      <c r="N247" s="96" t="e">
        <f aca="false">EURO(AA247,AA247,0,0,H$22,$B247+25-H$23,1,0)</f>
        <v>#NAME?</v>
      </c>
      <c r="O247" s="96" t="e">
        <f aca="false">EURO(AB247,AB247,0,0,I$22,$B247+25-I$23,1,0)</f>
        <v>#NAME?</v>
      </c>
      <c r="P247" s="96" t="e">
        <f aca="false">EURO(AC247,AC247,0,0,J$22,$B247+25-J$23,1,0)</f>
        <v>#NAME?</v>
      </c>
      <c r="Q247" s="96"/>
      <c r="R247" s="96" t="e">
        <f aca="false">EURO(AE247,AE247,0,0,F$22,$B247+25-F$23,1,0)</f>
        <v>#NAME?</v>
      </c>
      <c r="S247" s="96" t="e">
        <f aca="false">EURO(AF247,AF247,0,0,G$22,$B247+25-G$23,1,0)</f>
        <v>#NAME?</v>
      </c>
      <c r="T247" s="96" t="e">
        <f aca="false">EURO(AG247,AG247,0,0,H$22,$B247+25-H$23,1,0)</f>
        <v>#NAME?</v>
      </c>
      <c r="U247" s="96" t="e">
        <f aca="false">EURO(AH247,AH247,0,0,I$22,$B247+25-I$23,1,0)</f>
        <v>#NAME?</v>
      </c>
      <c r="V247" s="96" t="e">
        <f aca="false">EURO(AI247,AI247,0,0,J$22,$B247+25-J$23,1,0)</f>
        <v>#NAME?</v>
      </c>
      <c r="W247" s="96"/>
      <c r="X247" s="97"/>
      <c r="Y247" s="98" t="n">
        <f aca="false">(IF($B247&gt;=F$23,IF($B247&lt;DATE(YEAR(F$23),MONTH(F$23)+F$12,1),F$11/F$12,0),0))+(IF($B247&gt;=F$23,IF($B247&lt;DATE(YEAR(F$23),MONTH(F$23)+F$9,1),F$8/F$9,0),0))</f>
        <v>0</v>
      </c>
      <c r="Z247" s="98" t="n">
        <f aca="false">(IF($B247&gt;=G$23,IF($B247&lt;DATE(YEAR(G$23),MONTH(G$23)+G$12,1),G$11/G$12,0),0))+(IF($B247&gt;=G$23,IF($B247&lt;DATE(YEAR(G$23),MONTH(G$23)+G$9,1),G$8/G$9,0),0))</f>
        <v>0</v>
      </c>
      <c r="AA247" s="98" t="n">
        <f aca="false">(IF($B247&gt;=H$23,IF($B247&lt;DATE(YEAR(H$23),MONTH(H$23)+H$12,1),H$11/H$12,0),0))+(IF($B247&gt;=H$23,IF($B247&lt;DATE(YEAR(H$23),MONTH(H$23)+H$9,1),H$8/H$9,0),0))</f>
        <v>0</v>
      </c>
      <c r="AB247" s="98" t="n">
        <f aca="false">(IF($B247&gt;=I$23,IF($B247&lt;DATE(YEAR(I$23),MONTH(I$23)+I$12,1),I$11/I$12,0),0))+(IF($B247&gt;=I$23,IF($B247&lt;DATE(YEAR(I$23),MONTH(I$23)+I$9,1),I$8/I$9,0),0))</f>
        <v>0</v>
      </c>
      <c r="AC247" s="99" t="n">
        <f aca="false">(IF($B247&gt;=J$23,IF($B247&lt;DATE(YEAR(J$23),MONTH(J$23)+J$12,1),J$11/J$12,0),0))+(IF($B247&gt;=J$23,IF($B247&lt;DATE(YEAR(J$23),MONTH(J$23)+J$9,1),J$8/J$9,0),0))</f>
        <v>0</v>
      </c>
      <c r="AE247" s="98" t="n">
        <f aca="false">(IF($B247&gt;=F$23,IF($B247&lt;DATE(YEAR(F$23),MONTH(F$23)+F$15,1),(F$14/F$15),0),0))+(IF($B247&gt;=F$23,IF($B247&lt;DATE(YEAR(F$23),MONTH(F$23)+F$18,1),(F$17/F$18),0),0))</f>
        <v>0</v>
      </c>
      <c r="AF247" s="98" t="n">
        <f aca="false">(IF($B247&gt;=G$23,IF($B247&lt;DATE(YEAR(G$23),MONTH(G$23)+G$15,1),(G$14/G$15),0),0))+(IF($B247&gt;=G$23,IF($B247&lt;DATE(YEAR(G$23),MONTH(G$23)+G$18,1),(G$17/G$18),0),0))</f>
        <v>0</v>
      </c>
      <c r="AG247" s="98" t="n">
        <f aca="false">(IF($B247&gt;=H$23,IF($B247&lt;DATE(YEAR(H$23),MONTH(H$23)+H$15,1),(H$14/H$15),0),0))+(IF($B247&gt;=H$23,IF($B247&lt;DATE(YEAR(H$23),MONTH(H$23)+H$18,1),(H$17/H$18),0),0))</f>
        <v>0</v>
      </c>
      <c r="AH247" s="98" t="n">
        <f aca="false">(IF($B247&gt;=I$23,IF($B247&lt;DATE(YEAR(I$23),MONTH(I$23)+I$15,1),(I$14/I$15),0),0))+(IF($B247&gt;=I$23,IF($B247&lt;DATE(YEAR(I$23),MONTH(I$23)+I$18,1),(I$17/I$18),0),0))</f>
        <v>0</v>
      </c>
      <c r="AI247" s="99" t="n">
        <f aca="false">(IF($B247&gt;=J$23,IF($B247&lt;DATE(YEAR(J$23),MONTH(J$23)+J$15,1),(J$14/J$15),0),0))+(IF($B247&gt;=J$23,IF($B247&lt;DATE(YEAR(J$23),MONTH(J$23)+J$18,1),(J$17/J$18),0),0))</f>
        <v>0</v>
      </c>
    </row>
    <row r="248" customFormat="false" ht="12.75" hidden="true" customHeight="false" outlineLevel="1" collapsed="false">
      <c r="B248" s="92" t="n">
        <f aca="false">EDATE(B247,1)</f>
        <v>43435</v>
      </c>
      <c r="C248" s="93" t="n">
        <f aca="false">1/(1+$C$5/2)^(2*($B248-$C$4)/365)</f>
        <v>0.257940819424546</v>
      </c>
      <c r="D248" s="93" t="n">
        <f aca="false">1/(1+$C$6/2)^(2*($B248-$C$4)/365)</f>
        <v>0.11683917302038</v>
      </c>
      <c r="E248" s="94" t="n">
        <f aca="false">+C248-D248</f>
        <v>0.141101646404166</v>
      </c>
      <c r="F248" s="104" t="e">
        <f aca="false">SUM(L248:P248,R248:V248)</f>
        <v>#NAME?</v>
      </c>
      <c r="G248" s="105" t="e">
        <f aca="false">+E248*SUM(F237:F248)/12</f>
        <v>#NAME?</v>
      </c>
      <c r="L248" s="96" t="e">
        <f aca="false">EURO(Y248,Y248,0,0,F$22,$B248+25-F$23,1,0)</f>
        <v>#NAME?</v>
      </c>
      <c r="M248" s="96" t="e">
        <f aca="false">EURO(Z248,Z248,0,0,G$22,$B248+25-G$23,1,0)</f>
        <v>#NAME?</v>
      </c>
      <c r="N248" s="96" t="e">
        <f aca="false">EURO(AA248,AA248,0,0,H$22,$B248+25-H$23,1,0)</f>
        <v>#NAME?</v>
      </c>
      <c r="O248" s="96" t="e">
        <f aca="false">EURO(AB248,AB248,0,0,I$22,$B248+25-I$23,1,0)</f>
        <v>#NAME?</v>
      </c>
      <c r="P248" s="96" t="e">
        <f aca="false">EURO(AC248,AC248,0,0,J$22,$B248+25-J$23,1,0)</f>
        <v>#NAME?</v>
      </c>
      <c r="Q248" s="96"/>
      <c r="R248" s="96" t="e">
        <f aca="false">EURO(AE248,AE248,0,0,F$22,$B248+25-F$23,1,0)</f>
        <v>#NAME?</v>
      </c>
      <c r="S248" s="96" t="e">
        <f aca="false">EURO(AF248,AF248,0,0,G$22,$B248+25-G$23,1,0)</f>
        <v>#NAME?</v>
      </c>
      <c r="T248" s="96" t="e">
        <f aca="false">EURO(AG248,AG248,0,0,H$22,$B248+25-H$23,1,0)</f>
        <v>#NAME?</v>
      </c>
      <c r="U248" s="96" t="e">
        <f aca="false">EURO(AH248,AH248,0,0,I$22,$B248+25-I$23,1,0)</f>
        <v>#NAME?</v>
      </c>
      <c r="V248" s="96" t="e">
        <f aca="false">EURO(AI248,AI248,0,0,J$22,$B248+25-J$23,1,0)</f>
        <v>#NAME?</v>
      </c>
      <c r="W248" s="96"/>
      <c r="X248" s="97"/>
      <c r="Y248" s="98" t="n">
        <f aca="false">(IF($B248&gt;=F$23,IF($B248&lt;DATE(YEAR(F$23),MONTH(F$23)+F$12,1),F$11/F$12,0),0))+(IF($B248&gt;=F$23,IF($B248&lt;DATE(YEAR(F$23),MONTH(F$23)+F$9,1),F$8/F$9,0),0))</f>
        <v>0</v>
      </c>
      <c r="Z248" s="98" t="n">
        <f aca="false">(IF($B248&gt;=G$23,IF($B248&lt;DATE(YEAR(G$23),MONTH(G$23)+G$12,1),G$11/G$12,0),0))+(IF($B248&gt;=G$23,IF($B248&lt;DATE(YEAR(G$23),MONTH(G$23)+G$9,1),G$8/G$9,0),0))</f>
        <v>0</v>
      </c>
      <c r="AA248" s="98" t="n">
        <f aca="false">(IF($B248&gt;=H$23,IF($B248&lt;DATE(YEAR(H$23),MONTH(H$23)+H$12,1),H$11/H$12,0),0))+(IF($B248&gt;=H$23,IF($B248&lt;DATE(YEAR(H$23),MONTH(H$23)+H$9,1),H$8/H$9,0),0))</f>
        <v>0</v>
      </c>
      <c r="AB248" s="98" t="n">
        <f aca="false">(IF($B248&gt;=I$23,IF($B248&lt;DATE(YEAR(I$23),MONTH(I$23)+I$12,1),I$11/I$12,0),0))+(IF($B248&gt;=I$23,IF($B248&lt;DATE(YEAR(I$23),MONTH(I$23)+I$9,1),I$8/I$9,0),0))</f>
        <v>0</v>
      </c>
      <c r="AC248" s="99" t="n">
        <f aca="false">(IF($B248&gt;=J$23,IF($B248&lt;DATE(YEAR(J$23),MONTH(J$23)+J$12,1),J$11/J$12,0),0))+(IF($B248&gt;=J$23,IF($B248&lt;DATE(YEAR(J$23),MONTH(J$23)+J$9,1),J$8/J$9,0),0))</f>
        <v>0</v>
      </c>
      <c r="AE248" s="98" t="n">
        <f aca="false">(IF($B248&gt;=F$23,IF($B248&lt;DATE(YEAR(F$23),MONTH(F$23)+F$15,1),(F$14/F$15),0),0))+(IF($B248&gt;=F$23,IF($B248&lt;DATE(YEAR(F$23),MONTH(F$23)+F$18,1),(F$17/F$18),0),0))</f>
        <v>0</v>
      </c>
      <c r="AF248" s="98" t="n">
        <f aca="false">(IF($B248&gt;=G$23,IF($B248&lt;DATE(YEAR(G$23),MONTH(G$23)+G$15,1),(G$14/G$15),0),0))+(IF($B248&gt;=G$23,IF($B248&lt;DATE(YEAR(G$23),MONTH(G$23)+G$18,1),(G$17/G$18),0),0))</f>
        <v>0</v>
      </c>
      <c r="AG248" s="98" t="n">
        <f aca="false">(IF($B248&gt;=H$23,IF($B248&lt;DATE(YEAR(H$23),MONTH(H$23)+H$15,1),(H$14/H$15),0),0))+(IF($B248&gt;=H$23,IF($B248&lt;DATE(YEAR(H$23),MONTH(H$23)+H$18,1),(H$17/H$18),0),0))</f>
        <v>0</v>
      </c>
      <c r="AH248" s="98" t="n">
        <f aca="false">(IF($B248&gt;=I$23,IF($B248&lt;DATE(YEAR(I$23),MONTH(I$23)+I$15,1),(I$14/I$15),0),0))+(IF($B248&gt;=I$23,IF($B248&lt;DATE(YEAR(I$23),MONTH(I$23)+I$18,1),(I$17/I$18),0),0))</f>
        <v>0</v>
      </c>
      <c r="AI248" s="99" t="n">
        <f aca="false">(IF($B248&gt;=J$23,IF($B248&lt;DATE(YEAR(J$23),MONTH(J$23)+J$15,1),(J$14/J$15),0),0))+(IF($B248&gt;=J$23,IF($B248&lt;DATE(YEAR(J$23),MONTH(J$23)+J$18,1),(J$17/J$18),0),0))</f>
        <v>0</v>
      </c>
    </row>
    <row r="249" customFormat="false" ht="12.75" hidden="true" customHeight="false" outlineLevel="1" collapsed="false">
      <c r="B249" s="92" t="n">
        <f aca="false">EDATE(B248,1)</f>
        <v>43466</v>
      </c>
      <c r="C249" s="93" t="n">
        <f aca="false">1/(1+$C$5/2)^(2*($B249-$C$4)/365)</f>
        <v>0.256320274343842</v>
      </c>
      <c r="D249" s="93" t="n">
        <f aca="false">1/(1+$C$6/2)^(2*($B249-$C$4)/365)</f>
        <v>0.115678241128175</v>
      </c>
      <c r="E249" s="94" t="n">
        <f aca="false">+C249-D249</f>
        <v>0.140642033215666</v>
      </c>
      <c r="F249" s="104" t="e">
        <f aca="false">SUM(L249:P249,R249:V249)</f>
        <v>#NAME?</v>
      </c>
      <c r="G249" s="105" t="e">
        <f aca="false">+E249*SUM(F238:F249)/12</f>
        <v>#NAME?</v>
      </c>
      <c r="L249" s="96" t="e">
        <f aca="false">EURO(Y249,Y249,0,0,F$22,$B249+25-F$23,1,0)</f>
        <v>#NAME?</v>
      </c>
      <c r="M249" s="96" t="e">
        <f aca="false">EURO(Z249,Z249,0,0,G$22,$B249+25-G$23,1,0)</f>
        <v>#NAME?</v>
      </c>
      <c r="N249" s="96" t="e">
        <f aca="false">EURO(AA249,AA249,0,0,H$22,$B249+25-H$23,1,0)</f>
        <v>#NAME?</v>
      </c>
      <c r="O249" s="96" t="e">
        <f aca="false">EURO(AB249,AB249,0,0,I$22,$B249+25-I$23,1,0)</f>
        <v>#NAME?</v>
      </c>
      <c r="P249" s="96" t="e">
        <f aca="false">EURO(AC249,AC249,0,0,J$22,$B249+25-J$23,1,0)</f>
        <v>#NAME?</v>
      </c>
      <c r="Q249" s="96"/>
      <c r="R249" s="96" t="e">
        <f aca="false">EURO(AE249,AE249,0,0,F$22,$B249+25-F$23,1,0)</f>
        <v>#NAME?</v>
      </c>
      <c r="S249" s="96" t="e">
        <f aca="false">EURO(AF249,AF249,0,0,G$22,$B249+25-G$23,1,0)</f>
        <v>#NAME?</v>
      </c>
      <c r="T249" s="96" t="e">
        <f aca="false">EURO(AG249,AG249,0,0,H$22,$B249+25-H$23,1,0)</f>
        <v>#NAME?</v>
      </c>
      <c r="U249" s="96" t="e">
        <f aca="false">EURO(AH249,AH249,0,0,I$22,$B249+25-I$23,1,0)</f>
        <v>#NAME?</v>
      </c>
      <c r="V249" s="96" t="e">
        <f aca="false">EURO(AI249,AI249,0,0,J$22,$B249+25-J$23,1,0)</f>
        <v>#NAME?</v>
      </c>
      <c r="W249" s="96"/>
      <c r="X249" s="97"/>
      <c r="Y249" s="98" t="n">
        <f aca="false">(IF($B249&gt;=F$23,IF($B249&lt;DATE(YEAR(F$23),MONTH(F$23)+F$12,1),F$11/F$12,0),0))+(IF($B249&gt;=F$23,IF($B249&lt;DATE(YEAR(F$23),MONTH(F$23)+F$9,1),F$8/F$9,0),0))</f>
        <v>0</v>
      </c>
      <c r="Z249" s="98" t="n">
        <f aca="false">(IF($B249&gt;=G$23,IF($B249&lt;DATE(YEAR(G$23),MONTH(G$23)+G$12,1),G$11/G$12,0),0))+(IF($B249&gt;=G$23,IF($B249&lt;DATE(YEAR(G$23),MONTH(G$23)+G$9,1),G$8/G$9,0),0))</f>
        <v>0</v>
      </c>
      <c r="AA249" s="98" t="n">
        <f aca="false">(IF($B249&gt;=H$23,IF($B249&lt;DATE(YEAR(H$23),MONTH(H$23)+H$12,1),H$11/H$12,0),0))+(IF($B249&gt;=H$23,IF($B249&lt;DATE(YEAR(H$23),MONTH(H$23)+H$9,1),H$8/H$9,0),0))</f>
        <v>0</v>
      </c>
      <c r="AB249" s="98" t="n">
        <f aca="false">(IF($B249&gt;=I$23,IF($B249&lt;DATE(YEAR(I$23),MONTH(I$23)+I$12,1),I$11/I$12,0),0))+(IF($B249&gt;=I$23,IF($B249&lt;DATE(YEAR(I$23),MONTH(I$23)+I$9,1),I$8/I$9,0),0))</f>
        <v>0</v>
      </c>
      <c r="AC249" s="99" t="n">
        <f aca="false">(IF($B249&gt;=J$23,IF($B249&lt;DATE(YEAR(J$23),MONTH(J$23)+J$12,1),J$11/J$12,0),0))+(IF($B249&gt;=J$23,IF($B249&lt;DATE(YEAR(J$23),MONTH(J$23)+J$9,1),J$8/J$9,0),0))</f>
        <v>0</v>
      </c>
      <c r="AE249" s="98" t="n">
        <f aca="false">(IF($B249&gt;=F$23,IF($B249&lt;DATE(YEAR(F$23),MONTH(F$23)+F$15,1),(F$14/F$15),0),0))+(IF($B249&gt;=F$23,IF($B249&lt;DATE(YEAR(F$23),MONTH(F$23)+F$18,1),(F$17/F$18),0),0))</f>
        <v>0</v>
      </c>
      <c r="AF249" s="98" t="n">
        <f aca="false">(IF($B249&gt;=G$23,IF($B249&lt;DATE(YEAR(G$23),MONTH(G$23)+G$15,1),(G$14/G$15),0),0))+(IF($B249&gt;=G$23,IF($B249&lt;DATE(YEAR(G$23),MONTH(G$23)+G$18,1),(G$17/G$18),0),0))</f>
        <v>0</v>
      </c>
      <c r="AG249" s="98" t="n">
        <f aca="false">(IF($B249&gt;=H$23,IF($B249&lt;DATE(YEAR(H$23),MONTH(H$23)+H$15,1),(H$14/H$15),0),0))+(IF($B249&gt;=H$23,IF($B249&lt;DATE(YEAR(H$23),MONTH(H$23)+H$18,1),(H$17/H$18),0),0))</f>
        <v>0</v>
      </c>
      <c r="AH249" s="98" t="n">
        <f aca="false">(IF($B249&gt;=I$23,IF($B249&lt;DATE(YEAR(I$23),MONTH(I$23)+I$15,1),(I$14/I$15),0),0))+(IF($B249&gt;=I$23,IF($B249&lt;DATE(YEAR(I$23),MONTH(I$23)+I$18,1),(I$17/I$18),0),0))</f>
        <v>0</v>
      </c>
      <c r="AI249" s="99" t="n">
        <f aca="false">(IF($B249&gt;=J$23,IF($B249&lt;DATE(YEAR(J$23),MONTH(J$23)+J$15,1),(J$14/J$15),0),0))+(IF($B249&gt;=J$23,IF($B249&lt;DATE(YEAR(J$23),MONTH(J$23)+J$18,1),(J$17/J$18),0),0))</f>
        <v>0</v>
      </c>
    </row>
    <row r="250" customFormat="false" ht="12.75" hidden="true" customHeight="false" outlineLevel="1" collapsed="false">
      <c r="B250" s="92" t="n">
        <f aca="false">EDATE(B249,1)</f>
        <v>43497</v>
      </c>
      <c r="C250" s="93" t="n">
        <f aca="false">1/(1+$C$5/2)^(2*($B250-$C$4)/365)</f>
        <v>0.254709910537913</v>
      </c>
      <c r="D250" s="93" t="n">
        <f aca="false">1/(1+$C$6/2)^(2*($B250-$C$4)/365)</f>
        <v>0.114528844432801</v>
      </c>
      <c r="E250" s="94" t="n">
        <f aca="false">+C250-D250</f>
        <v>0.140181066105112</v>
      </c>
      <c r="F250" s="104" t="e">
        <f aca="false">SUM(L250:P250,R250:V250)</f>
        <v>#NAME?</v>
      </c>
      <c r="G250" s="105" t="e">
        <f aca="false">+E250*SUM(F239:F250)/12</f>
        <v>#NAME?</v>
      </c>
      <c r="L250" s="96" t="e">
        <f aca="false">EURO(Y250,Y250,0,0,F$22,$B250+25-F$23,1,0)</f>
        <v>#NAME?</v>
      </c>
      <c r="M250" s="96" t="e">
        <f aca="false">EURO(Z250,Z250,0,0,G$22,$B250+25-G$23,1,0)</f>
        <v>#NAME?</v>
      </c>
      <c r="N250" s="96" t="e">
        <f aca="false">EURO(AA250,AA250,0,0,H$22,$B250+25-H$23,1,0)</f>
        <v>#NAME?</v>
      </c>
      <c r="O250" s="96" t="e">
        <f aca="false">EURO(AB250,AB250,0,0,I$22,$B250+25-I$23,1,0)</f>
        <v>#NAME?</v>
      </c>
      <c r="P250" s="96" t="e">
        <f aca="false">EURO(AC250,AC250,0,0,J$22,$B250+25-J$23,1,0)</f>
        <v>#NAME?</v>
      </c>
      <c r="Q250" s="96"/>
      <c r="R250" s="96" t="e">
        <f aca="false">EURO(AE250,AE250,0,0,F$22,$B250+25-F$23,1,0)</f>
        <v>#NAME?</v>
      </c>
      <c r="S250" s="96" t="e">
        <f aca="false">EURO(AF250,AF250,0,0,G$22,$B250+25-G$23,1,0)</f>
        <v>#NAME?</v>
      </c>
      <c r="T250" s="96" t="e">
        <f aca="false">EURO(AG250,AG250,0,0,H$22,$B250+25-H$23,1,0)</f>
        <v>#NAME?</v>
      </c>
      <c r="U250" s="96" t="e">
        <f aca="false">EURO(AH250,AH250,0,0,I$22,$B250+25-I$23,1,0)</f>
        <v>#NAME?</v>
      </c>
      <c r="V250" s="96" t="e">
        <f aca="false">EURO(AI250,AI250,0,0,J$22,$B250+25-J$23,1,0)</f>
        <v>#NAME?</v>
      </c>
      <c r="W250" s="96"/>
      <c r="X250" s="97"/>
      <c r="Y250" s="98" t="n">
        <f aca="false">(IF($B250&gt;=F$23,IF($B250&lt;DATE(YEAR(F$23),MONTH(F$23)+F$12,1),F$11/F$12,0),0))+(IF($B250&gt;=F$23,IF($B250&lt;DATE(YEAR(F$23),MONTH(F$23)+F$9,1),F$8/F$9,0),0))</f>
        <v>0</v>
      </c>
      <c r="Z250" s="98" t="n">
        <f aca="false">(IF($B250&gt;=G$23,IF($B250&lt;DATE(YEAR(G$23),MONTH(G$23)+G$12,1),G$11/G$12,0),0))+(IF($B250&gt;=G$23,IF($B250&lt;DATE(YEAR(G$23),MONTH(G$23)+G$9,1),G$8/G$9,0),0))</f>
        <v>0</v>
      </c>
      <c r="AA250" s="98" t="n">
        <f aca="false">(IF($B250&gt;=H$23,IF($B250&lt;DATE(YEAR(H$23),MONTH(H$23)+H$12,1),H$11/H$12,0),0))+(IF($B250&gt;=H$23,IF($B250&lt;DATE(YEAR(H$23),MONTH(H$23)+H$9,1),H$8/H$9,0),0))</f>
        <v>0</v>
      </c>
      <c r="AB250" s="98" t="n">
        <f aca="false">(IF($B250&gt;=I$23,IF($B250&lt;DATE(YEAR(I$23),MONTH(I$23)+I$12,1),I$11/I$12,0),0))+(IF($B250&gt;=I$23,IF($B250&lt;DATE(YEAR(I$23),MONTH(I$23)+I$9,1),I$8/I$9,0),0))</f>
        <v>0</v>
      </c>
      <c r="AC250" s="99" t="n">
        <f aca="false">(IF($B250&gt;=J$23,IF($B250&lt;DATE(YEAR(J$23),MONTH(J$23)+J$12,1),J$11/J$12,0),0))+(IF($B250&gt;=J$23,IF($B250&lt;DATE(YEAR(J$23),MONTH(J$23)+J$9,1),J$8/J$9,0),0))</f>
        <v>0</v>
      </c>
      <c r="AE250" s="98" t="n">
        <f aca="false">(IF($B250&gt;=F$23,IF($B250&lt;DATE(YEAR(F$23),MONTH(F$23)+F$15,1),(F$14/F$15),0),0))+(IF($B250&gt;=F$23,IF($B250&lt;DATE(YEAR(F$23),MONTH(F$23)+F$18,1),(F$17/F$18),0),0))</f>
        <v>0</v>
      </c>
      <c r="AF250" s="98" t="n">
        <f aca="false">(IF($B250&gt;=G$23,IF($B250&lt;DATE(YEAR(G$23),MONTH(G$23)+G$15,1),(G$14/G$15),0),0))+(IF($B250&gt;=G$23,IF($B250&lt;DATE(YEAR(G$23),MONTH(G$23)+G$18,1),(G$17/G$18),0),0))</f>
        <v>0</v>
      </c>
      <c r="AG250" s="98" t="n">
        <f aca="false">(IF($B250&gt;=H$23,IF($B250&lt;DATE(YEAR(H$23),MONTH(H$23)+H$15,1),(H$14/H$15),0),0))+(IF($B250&gt;=H$23,IF($B250&lt;DATE(YEAR(H$23),MONTH(H$23)+H$18,1),(H$17/H$18),0),0))</f>
        <v>0</v>
      </c>
      <c r="AH250" s="98" t="n">
        <f aca="false">(IF($B250&gt;=I$23,IF($B250&lt;DATE(YEAR(I$23),MONTH(I$23)+I$15,1),(I$14/I$15),0),0))+(IF($B250&gt;=I$23,IF($B250&lt;DATE(YEAR(I$23),MONTH(I$23)+I$18,1),(I$17/I$18),0),0))</f>
        <v>0</v>
      </c>
      <c r="AI250" s="99" t="n">
        <f aca="false">(IF($B250&gt;=J$23,IF($B250&lt;DATE(YEAR(J$23),MONTH(J$23)+J$15,1),(J$14/J$15),0),0))+(IF($B250&gt;=J$23,IF($B250&lt;DATE(YEAR(J$23),MONTH(J$23)+J$18,1),(J$17/J$18),0),0))</f>
        <v>0</v>
      </c>
    </row>
    <row r="251" customFormat="false" ht="12.75" hidden="true" customHeight="false" outlineLevel="1" collapsed="false">
      <c r="B251" s="92" t="n">
        <f aca="false">EDATE(B250,1)</f>
        <v>43525</v>
      </c>
      <c r="C251" s="93" t="n">
        <f aca="false">1/(1+$C$5/2)^(2*($B251-$C$4)/365)</f>
        <v>0.253264086199527</v>
      </c>
      <c r="D251" s="93" t="n">
        <f aca="false">1/(1+$C$6/2)^(2*($B251-$C$4)/365)</f>
        <v>0.113500499063901</v>
      </c>
      <c r="E251" s="94" t="n">
        <f aca="false">+C251-D251</f>
        <v>0.139763587135626</v>
      </c>
      <c r="F251" s="104" t="e">
        <f aca="false">SUM(L251:P251,R251:V251)</f>
        <v>#NAME?</v>
      </c>
      <c r="G251" s="105" t="e">
        <f aca="false">+E251*SUM(F240:F251)/12</f>
        <v>#NAME?</v>
      </c>
      <c r="L251" s="96" t="e">
        <f aca="false">EURO(Y251,Y251,0,0,F$22,$B251+25-F$23,1,0)</f>
        <v>#NAME?</v>
      </c>
      <c r="M251" s="96" t="e">
        <f aca="false">EURO(Z251,Z251,0,0,G$22,$B251+25-G$23,1,0)</f>
        <v>#NAME?</v>
      </c>
      <c r="N251" s="96" t="e">
        <f aca="false">EURO(AA251,AA251,0,0,H$22,$B251+25-H$23,1,0)</f>
        <v>#NAME?</v>
      </c>
      <c r="O251" s="96" t="e">
        <f aca="false">EURO(AB251,AB251,0,0,I$22,$B251+25-I$23,1,0)</f>
        <v>#NAME?</v>
      </c>
      <c r="P251" s="96" t="e">
        <f aca="false">EURO(AC251,AC251,0,0,J$22,$B251+25-J$23,1,0)</f>
        <v>#NAME?</v>
      </c>
      <c r="Q251" s="96"/>
      <c r="R251" s="96" t="e">
        <f aca="false">EURO(AE251,AE251,0,0,F$22,$B251+25-F$23,1,0)</f>
        <v>#NAME?</v>
      </c>
      <c r="S251" s="96" t="e">
        <f aca="false">EURO(AF251,AF251,0,0,G$22,$B251+25-G$23,1,0)</f>
        <v>#NAME?</v>
      </c>
      <c r="T251" s="96" t="e">
        <f aca="false">EURO(AG251,AG251,0,0,H$22,$B251+25-H$23,1,0)</f>
        <v>#NAME?</v>
      </c>
      <c r="U251" s="96" t="e">
        <f aca="false">EURO(AH251,AH251,0,0,I$22,$B251+25-I$23,1,0)</f>
        <v>#NAME?</v>
      </c>
      <c r="V251" s="96" t="e">
        <f aca="false">EURO(AI251,AI251,0,0,J$22,$B251+25-J$23,1,0)</f>
        <v>#NAME?</v>
      </c>
      <c r="W251" s="96"/>
      <c r="X251" s="97"/>
      <c r="Y251" s="98" t="n">
        <f aca="false">(IF($B251&gt;=F$23,IF($B251&lt;DATE(YEAR(F$23),MONTH(F$23)+F$12,1),F$11/F$12,0),0))+(IF($B251&gt;=F$23,IF($B251&lt;DATE(YEAR(F$23),MONTH(F$23)+F$9,1),F$8/F$9,0),0))</f>
        <v>0</v>
      </c>
      <c r="Z251" s="98" t="n">
        <f aca="false">(IF($B251&gt;=G$23,IF($B251&lt;DATE(YEAR(G$23),MONTH(G$23)+G$12,1),G$11/G$12,0),0))+(IF($B251&gt;=G$23,IF($B251&lt;DATE(YEAR(G$23),MONTH(G$23)+G$9,1),G$8/G$9,0),0))</f>
        <v>0</v>
      </c>
      <c r="AA251" s="98" t="n">
        <f aca="false">(IF($B251&gt;=H$23,IF($B251&lt;DATE(YEAR(H$23),MONTH(H$23)+H$12,1),H$11/H$12,0),0))+(IF($B251&gt;=H$23,IF($B251&lt;DATE(YEAR(H$23),MONTH(H$23)+H$9,1),H$8/H$9,0),0))</f>
        <v>0</v>
      </c>
      <c r="AB251" s="98" t="n">
        <f aca="false">(IF($B251&gt;=I$23,IF($B251&lt;DATE(YEAR(I$23),MONTH(I$23)+I$12,1),I$11/I$12,0),0))+(IF($B251&gt;=I$23,IF($B251&lt;DATE(YEAR(I$23),MONTH(I$23)+I$9,1),I$8/I$9,0),0))</f>
        <v>0</v>
      </c>
      <c r="AC251" s="99" t="n">
        <f aca="false">(IF($B251&gt;=J$23,IF($B251&lt;DATE(YEAR(J$23),MONTH(J$23)+J$12,1),J$11/J$12,0),0))+(IF($B251&gt;=J$23,IF($B251&lt;DATE(YEAR(J$23),MONTH(J$23)+J$9,1),J$8/J$9,0),0))</f>
        <v>0</v>
      </c>
      <c r="AE251" s="98" t="n">
        <f aca="false">(IF($B251&gt;=F$23,IF($B251&lt;DATE(YEAR(F$23),MONTH(F$23)+F$15,1),(F$14/F$15),0),0))+(IF($B251&gt;=F$23,IF($B251&lt;DATE(YEAR(F$23),MONTH(F$23)+F$18,1),(F$17/F$18),0),0))</f>
        <v>0</v>
      </c>
      <c r="AF251" s="98" t="n">
        <f aca="false">(IF($B251&gt;=G$23,IF($B251&lt;DATE(YEAR(G$23),MONTH(G$23)+G$15,1),(G$14/G$15),0),0))+(IF($B251&gt;=G$23,IF($B251&lt;DATE(YEAR(G$23),MONTH(G$23)+G$18,1),(G$17/G$18),0),0))</f>
        <v>0</v>
      </c>
      <c r="AG251" s="98" t="n">
        <f aca="false">(IF($B251&gt;=H$23,IF($B251&lt;DATE(YEAR(H$23),MONTH(H$23)+H$15,1),(H$14/H$15),0),0))+(IF($B251&gt;=H$23,IF($B251&lt;DATE(YEAR(H$23),MONTH(H$23)+H$18,1),(H$17/H$18),0),0))</f>
        <v>0</v>
      </c>
      <c r="AH251" s="98" t="n">
        <f aca="false">(IF($B251&gt;=I$23,IF($B251&lt;DATE(YEAR(I$23),MONTH(I$23)+I$15,1),(I$14/I$15),0),0))+(IF($B251&gt;=I$23,IF($B251&lt;DATE(YEAR(I$23),MONTH(I$23)+I$18,1),(I$17/I$18),0),0))</f>
        <v>0</v>
      </c>
      <c r="AI251" s="99" t="n">
        <f aca="false">(IF($B251&gt;=J$23,IF($B251&lt;DATE(YEAR(J$23),MONTH(J$23)+J$15,1),(J$14/J$15),0),0))+(IF($B251&gt;=J$23,IF($B251&lt;DATE(YEAR(J$23),MONTH(J$23)+J$18,1),(J$17/J$18),0),0))</f>
        <v>0</v>
      </c>
    </row>
    <row r="252" customFormat="false" ht="12.75" hidden="true" customHeight="false" outlineLevel="1" collapsed="false">
      <c r="B252" s="92" t="n">
        <f aca="false">EDATE(B251,1)</f>
        <v>43556</v>
      </c>
      <c r="C252" s="93" t="n">
        <f aca="false">1/(1+$C$5/2)^(2*($B252-$C$4)/365)</f>
        <v>0.251672923273374</v>
      </c>
      <c r="D252" s="93" t="n">
        <f aca="false">1/(1+$C$6/2)^(2*($B252-$C$4)/365)</f>
        <v>0.112372740746736</v>
      </c>
      <c r="E252" s="94" t="n">
        <f aca="false">+C252-D252</f>
        <v>0.139300182526639</v>
      </c>
      <c r="F252" s="104" t="e">
        <f aca="false">SUM(L252:P252,R252:V252)</f>
        <v>#NAME?</v>
      </c>
      <c r="G252" s="105" t="e">
        <f aca="false">+E252*SUM(F241:F252)/12</f>
        <v>#NAME?</v>
      </c>
      <c r="L252" s="96" t="e">
        <f aca="false">EURO(Y252,Y252,0,0,F$22,$B252+25-F$23,1,0)</f>
        <v>#NAME?</v>
      </c>
      <c r="M252" s="96" t="e">
        <f aca="false">EURO(Z252,Z252,0,0,G$22,$B252+25-G$23,1,0)</f>
        <v>#NAME?</v>
      </c>
      <c r="N252" s="96" t="e">
        <f aca="false">EURO(AA252,AA252,0,0,H$22,$B252+25-H$23,1,0)</f>
        <v>#NAME?</v>
      </c>
      <c r="O252" s="96" t="e">
        <f aca="false">EURO(AB252,AB252,0,0,I$22,$B252+25-I$23,1,0)</f>
        <v>#NAME?</v>
      </c>
      <c r="P252" s="96" t="e">
        <f aca="false">EURO(AC252,AC252,0,0,J$22,$B252+25-J$23,1,0)</f>
        <v>#NAME?</v>
      </c>
      <c r="Q252" s="96"/>
      <c r="R252" s="96" t="e">
        <f aca="false">EURO(AE252,AE252,0,0,F$22,$B252+25-F$23,1,0)</f>
        <v>#NAME?</v>
      </c>
      <c r="S252" s="96" t="e">
        <f aca="false">EURO(AF252,AF252,0,0,G$22,$B252+25-G$23,1,0)</f>
        <v>#NAME?</v>
      </c>
      <c r="T252" s="96" t="e">
        <f aca="false">EURO(AG252,AG252,0,0,H$22,$B252+25-H$23,1,0)</f>
        <v>#NAME?</v>
      </c>
      <c r="U252" s="96" t="e">
        <f aca="false">EURO(AH252,AH252,0,0,I$22,$B252+25-I$23,1,0)</f>
        <v>#NAME?</v>
      </c>
      <c r="V252" s="96" t="e">
        <f aca="false">EURO(AI252,AI252,0,0,J$22,$B252+25-J$23,1,0)</f>
        <v>#NAME?</v>
      </c>
      <c r="W252" s="96"/>
      <c r="X252" s="97"/>
      <c r="Y252" s="98" t="n">
        <f aca="false">(IF($B252&gt;=F$23,IF($B252&lt;DATE(YEAR(F$23),MONTH(F$23)+F$12,1),F$11/F$12,0),0))+(IF($B252&gt;=F$23,IF($B252&lt;DATE(YEAR(F$23),MONTH(F$23)+F$9,1),F$8/F$9,0),0))</f>
        <v>0</v>
      </c>
      <c r="Z252" s="98" t="n">
        <f aca="false">(IF($B252&gt;=G$23,IF($B252&lt;DATE(YEAR(G$23),MONTH(G$23)+G$12,1),G$11/G$12,0),0))+(IF($B252&gt;=G$23,IF($B252&lt;DATE(YEAR(G$23),MONTH(G$23)+G$9,1),G$8/G$9,0),0))</f>
        <v>0</v>
      </c>
      <c r="AA252" s="98" t="n">
        <f aca="false">(IF($B252&gt;=H$23,IF($B252&lt;DATE(YEAR(H$23),MONTH(H$23)+H$12,1),H$11/H$12,0),0))+(IF($B252&gt;=H$23,IF($B252&lt;DATE(YEAR(H$23),MONTH(H$23)+H$9,1),H$8/H$9,0),0))</f>
        <v>0</v>
      </c>
      <c r="AB252" s="98" t="n">
        <f aca="false">(IF($B252&gt;=I$23,IF($B252&lt;DATE(YEAR(I$23),MONTH(I$23)+I$12,1),I$11/I$12,0),0))+(IF($B252&gt;=I$23,IF($B252&lt;DATE(YEAR(I$23),MONTH(I$23)+I$9,1),I$8/I$9,0),0))</f>
        <v>0</v>
      </c>
      <c r="AC252" s="99" t="n">
        <f aca="false">(IF($B252&gt;=J$23,IF($B252&lt;DATE(YEAR(J$23),MONTH(J$23)+J$12,1),J$11/J$12,0),0))+(IF($B252&gt;=J$23,IF($B252&lt;DATE(YEAR(J$23),MONTH(J$23)+J$9,1),J$8/J$9,0),0))</f>
        <v>0</v>
      </c>
      <c r="AE252" s="98" t="n">
        <f aca="false">(IF($B252&gt;=F$23,IF($B252&lt;DATE(YEAR(F$23),MONTH(F$23)+F$15,1),(F$14/F$15),0),0))+(IF($B252&gt;=F$23,IF($B252&lt;DATE(YEAR(F$23),MONTH(F$23)+F$18,1),(F$17/F$18),0),0))</f>
        <v>0</v>
      </c>
      <c r="AF252" s="98" t="n">
        <f aca="false">(IF($B252&gt;=G$23,IF($B252&lt;DATE(YEAR(G$23),MONTH(G$23)+G$15,1),(G$14/G$15),0),0))+(IF($B252&gt;=G$23,IF($B252&lt;DATE(YEAR(G$23),MONTH(G$23)+G$18,1),(G$17/G$18),0),0))</f>
        <v>0</v>
      </c>
      <c r="AG252" s="98" t="n">
        <f aca="false">(IF($B252&gt;=H$23,IF($B252&lt;DATE(YEAR(H$23),MONTH(H$23)+H$15,1),(H$14/H$15),0),0))+(IF($B252&gt;=H$23,IF($B252&lt;DATE(YEAR(H$23),MONTH(H$23)+H$18,1),(H$17/H$18),0),0))</f>
        <v>0</v>
      </c>
      <c r="AH252" s="98" t="n">
        <f aca="false">(IF($B252&gt;=I$23,IF($B252&lt;DATE(YEAR(I$23),MONTH(I$23)+I$15,1),(I$14/I$15),0),0))+(IF($B252&gt;=I$23,IF($B252&lt;DATE(YEAR(I$23),MONTH(I$23)+I$18,1),(I$17/I$18),0),0))</f>
        <v>0</v>
      </c>
      <c r="AI252" s="99" t="n">
        <f aca="false">(IF($B252&gt;=J$23,IF($B252&lt;DATE(YEAR(J$23),MONTH(J$23)+J$15,1),(J$14/J$15),0),0))+(IF($B252&gt;=J$23,IF($B252&lt;DATE(YEAR(J$23),MONTH(J$23)+J$18,1),(J$17/J$18),0),0))</f>
        <v>0</v>
      </c>
    </row>
    <row r="253" customFormat="false" ht="12.75" hidden="true" customHeight="false" outlineLevel="1" collapsed="false">
      <c r="B253" s="92" t="n">
        <f aca="false">EDATE(B252,1)</f>
        <v>43586</v>
      </c>
      <c r="C253" s="93" t="n">
        <f aca="false">1/(1+$C$5/2)^(2*($B253-$C$4)/365)</f>
        <v>0.250142606996325</v>
      </c>
      <c r="D253" s="93" t="n">
        <f aca="false">1/(1+$C$6/2)^(2*($B253-$C$4)/365)</f>
        <v>0.111292032076801</v>
      </c>
      <c r="E253" s="94" t="n">
        <f aca="false">+C253-D253</f>
        <v>0.138850574919524</v>
      </c>
      <c r="F253" s="104" t="e">
        <f aca="false">SUM(L253:P253,R253:V253)</f>
        <v>#NAME?</v>
      </c>
      <c r="G253" s="105" t="e">
        <f aca="false">+E253*SUM(F242:F253)/12</f>
        <v>#NAME?</v>
      </c>
      <c r="L253" s="96" t="e">
        <f aca="false">EURO(Y253,Y253,0,0,F$22,$B253+25-F$23,1,0)</f>
        <v>#NAME?</v>
      </c>
      <c r="M253" s="96" t="e">
        <f aca="false">EURO(Z253,Z253,0,0,G$22,$B253+25-G$23,1,0)</f>
        <v>#NAME?</v>
      </c>
      <c r="N253" s="96" t="e">
        <f aca="false">EURO(AA253,AA253,0,0,H$22,$B253+25-H$23,1,0)</f>
        <v>#NAME?</v>
      </c>
      <c r="O253" s="96" t="e">
        <f aca="false">EURO(AB253,AB253,0,0,I$22,$B253+25-I$23,1,0)</f>
        <v>#NAME?</v>
      </c>
      <c r="P253" s="96" t="e">
        <f aca="false">EURO(AC253,AC253,0,0,J$22,$B253+25-J$23,1,0)</f>
        <v>#NAME?</v>
      </c>
      <c r="Q253" s="96"/>
      <c r="R253" s="96" t="e">
        <f aca="false">EURO(AE253,AE253,0,0,F$22,$B253+25-F$23,1,0)</f>
        <v>#NAME?</v>
      </c>
      <c r="S253" s="96" t="e">
        <f aca="false">EURO(AF253,AF253,0,0,G$22,$B253+25-G$23,1,0)</f>
        <v>#NAME?</v>
      </c>
      <c r="T253" s="96" t="e">
        <f aca="false">EURO(AG253,AG253,0,0,H$22,$B253+25-H$23,1,0)</f>
        <v>#NAME?</v>
      </c>
      <c r="U253" s="96" t="e">
        <f aca="false">EURO(AH253,AH253,0,0,I$22,$B253+25-I$23,1,0)</f>
        <v>#NAME?</v>
      </c>
      <c r="V253" s="96" t="e">
        <f aca="false">EURO(AI253,AI253,0,0,J$22,$B253+25-J$23,1,0)</f>
        <v>#NAME?</v>
      </c>
      <c r="W253" s="96"/>
      <c r="X253" s="97"/>
      <c r="Y253" s="98" t="n">
        <f aca="false">(IF($B253&gt;=F$23,IF($B253&lt;DATE(YEAR(F$23),MONTH(F$23)+F$12,1),F$11/F$12,0),0))+(IF($B253&gt;=F$23,IF($B253&lt;DATE(YEAR(F$23),MONTH(F$23)+F$9,1),F$8/F$9,0),0))</f>
        <v>0</v>
      </c>
      <c r="Z253" s="98" t="n">
        <f aca="false">(IF($B253&gt;=G$23,IF($B253&lt;DATE(YEAR(G$23),MONTH(G$23)+G$12,1),G$11/G$12,0),0))+(IF($B253&gt;=G$23,IF($B253&lt;DATE(YEAR(G$23),MONTH(G$23)+G$9,1),G$8/G$9,0),0))</f>
        <v>0</v>
      </c>
      <c r="AA253" s="98" t="n">
        <f aca="false">(IF($B253&gt;=H$23,IF($B253&lt;DATE(YEAR(H$23),MONTH(H$23)+H$12,1),H$11/H$12,0),0))+(IF($B253&gt;=H$23,IF($B253&lt;DATE(YEAR(H$23),MONTH(H$23)+H$9,1),H$8/H$9,0),0))</f>
        <v>0</v>
      </c>
      <c r="AB253" s="98" t="n">
        <f aca="false">(IF($B253&gt;=I$23,IF($B253&lt;DATE(YEAR(I$23),MONTH(I$23)+I$12,1),I$11/I$12,0),0))+(IF($B253&gt;=I$23,IF($B253&lt;DATE(YEAR(I$23),MONTH(I$23)+I$9,1),I$8/I$9,0),0))</f>
        <v>0</v>
      </c>
      <c r="AC253" s="99" t="n">
        <f aca="false">(IF($B253&gt;=J$23,IF($B253&lt;DATE(YEAR(J$23),MONTH(J$23)+J$12,1),J$11/J$12,0),0))+(IF($B253&gt;=J$23,IF($B253&lt;DATE(YEAR(J$23),MONTH(J$23)+J$9,1),J$8/J$9,0),0))</f>
        <v>0</v>
      </c>
      <c r="AE253" s="98" t="n">
        <f aca="false">(IF($B253&gt;=F$23,IF($B253&lt;DATE(YEAR(F$23),MONTH(F$23)+F$15,1),(F$14/F$15),0),0))+(IF($B253&gt;=F$23,IF($B253&lt;DATE(YEAR(F$23),MONTH(F$23)+F$18,1),(F$17/F$18),0),0))</f>
        <v>0</v>
      </c>
      <c r="AF253" s="98" t="n">
        <f aca="false">(IF($B253&gt;=G$23,IF($B253&lt;DATE(YEAR(G$23),MONTH(G$23)+G$15,1),(G$14/G$15),0),0))+(IF($B253&gt;=G$23,IF($B253&lt;DATE(YEAR(G$23),MONTH(G$23)+G$18,1),(G$17/G$18),0),0))</f>
        <v>0</v>
      </c>
      <c r="AG253" s="98" t="n">
        <f aca="false">(IF($B253&gt;=H$23,IF($B253&lt;DATE(YEAR(H$23),MONTH(H$23)+H$15,1),(H$14/H$15),0),0))+(IF($B253&gt;=H$23,IF($B253&lt;DATE(YEAR(H$23),MONTH(H$23)+H$18,1),(H$17/H$18),0),0))</f>
        <v>0</v>
      </c>
      <c r="AH253" s="98" t="n">
        <f aca="false">(IF($B253&gt;=I$23,IF($B253&lt;DATE(YEAR(I$23),MONTH(I$23)+I$15,1),(I$14/I$15),0),0))+(IF($B253&gt;=I$23,IF($B253&lt;DATE(YEAR(I$23),MONTH(I$23)+I$18,1),(I$17/I$18),0),0))</f>
        <v>0</v>
      </c>
      <c r="AI253" s="99" t="n">
        <f aca="false">(IF($B253&gt;=J$23,IF($B253&lt;DATE(YEAR(J$23),MONTH(J$23)+J$15,1),(J$14/J$15),0),0))+(IF($B253&gt;=J$23,IF($B253&lt;DATE(YEAR(J$23),MONTH(J$23)+J$18,1),(J$17/J$18),0),0))</f>
        <v>0</v>
      </c>
    </row>
    <row r="254" customFormat="false" ht="12.75" hidden="true" customHeight="false" outlineLevel="1" collapsed="false">
      <c r="B254" s="92" t="n">
        <f aca="false">EDATE(B253,1)</f>
        <v>43617</v>
      </c>
      <c r="C254" s="93" t="n">
        <f aca="false">1/(1+$C$5/2)^(2*($B254-$C$4)/365)</f>
        <v>0.248571055149095</v>
      </c>
      <c r="D254" s="93" t="n">
        <f aca="false">1/(1+$C$6/2)^(2*($B254-$C$4)/365)</f>
        <v>0.110186217425377</v>
      </c>
      <c r="E254" s="94" t="n">
        <f aca="false">+C254-D254</f>
        <v>0.138384837723719</v>
      </c>
      <c r="F254" s="104" t="e">
        <f aca="false">SUM(L254:P254,R254:V254)</f>
        <v>#NAME?</v>
      </c>
      <c r="G254" s="105" t="e">
        <f aca="false">+E254*SUM(F243:F254)/12</f>
        <v>#NAME?</v>
      </c>
      <c r="L254" s="96" t="e">
        <f aca="false">EURO(Y254,Y254,0,0,F$22,$B254+25-F$23,1,0)</f>
        <v>#NAME?</v>
      </c>
      <c r="M254" s="96" t="e">
        <f aca="false">EURO(Z254,Z254,0,0,G$22,$B254+25-G$23,1,0)</f>
        <v>#NAME?</v>
      </c>
      <c r="N254" s="96" t="e">
        <f aca="false">EURO(AA254,AA254,0,0,H$22,$B254+25-H$23,1,0)</f>
        <v>#NAME?</v>
      </c>
      <c r="O254" s="96" t="e">
        <f aca="false">EURO(AB254,AB254,0,0,I$22,$B254+25-I$23,1,0)</f>
        <v>#NAME?</v>
      </c>
      <c r="P254" s="96" t="e">
        <f aca="false">EURO(AC254,AC254,0,0,J$22,$B254+25-J$23,1,0)</f>
        <v>#NAME?</v>
      </c>
      <c r="Q254" s="96"/>
      <c r="R254" s="96" t="e">
        <f aca="false">EURO(AE254,AE254,0,0,F$22,$B254+25-F$23,1,0)</f>
        <v>#NAME?</v>
      </c>
      <c r="S254" s="96" t="e">
        <f aca="false">EURO(AF254,AF254,0,0,G$22,$B254+25-G$23,1,0)</f>
        <v>#NAME?</v>
      </c>
      <c r="T254" s="96" t="e">
        <f aca="false">EURO(AG254,AG254,0,0,H$22,$B254+25-H$23,1,0)</f>
        <v>#NAME?</v>
      </c>
      <c r="U254" s="96" t="e">
        <f aca="false">EURO(AH254,AH254,0,0,I$22,$B254+25-I$23,1,0)</f>
        <v>#NAME?</v>
      </c>
      <c r="V254" s="96" t="e">
        <f aca="false">EURO(AI254,AI254,0,0,J$22,$B254+25-J$23,1,0)</f>
        <v>#NAME?</v>
      </c>
      <c r="W254" s="96"/>
      <c r="X254" s="97"/>
      <c r="Y254" s="98" t="n">
        <f aca="false">(IF($B254&gt;=F$23,IF($B254&lt;DATE(YEAR(F$23),MONTH(F$23)+F$12,1),F$11/F$12,0),0))+(IF($B254&gt;=F$23,IF($B254&lt;DATE(YEAR(F$23),MONTH(F$23)+F$9,1),F$8/F$9,0),0))</f>
        <v>0</v>
      </c>
      <c r="Z254" s="98" t="n">
        <f aca="false">(IF($B254&gt;=G$23,IF($B254&lt;DATE(YEAR(G$23),MONTH(G$23)+G$12,1),G$11/G$12,0),0))+(IF($B254&gt;=G$23,IF($B254&lt;DATE(YEAR(G$23),MONTH(G$23)+G$9,1),G$8/G$9,0),0))</f>
        <v>0</v>
      </c>
      <c r="AA254" s="98" t="n">
        <f aca="false">(IF($B254&gt;=H$23,IF($B254&lt;DATE(YEAR(H$23),MONTH(H$23)+H$12,1),H$11/H$12,0),0))+(IF($B254&gt;=H$23,IF($B254&lt;DATE(YEAR(H$23),MONTH(H$23)+H$9,1),H$8/H$9,0),0))</f>
        <v>0</v>
      </c>
      <c r="AB254" s="98" t="n">
        <f aca="false">(IF($B254&gt;=I$23,IF($B254&lt;DATE(YEAR(I$23),MONTH(I$23)+I$12,1),I$11/I$12,0),0))+(IF($B254&gt;=I$23,IF($B254&lt;DATE(YEAR(I$23),MONTH(I$23)+I$9,1),I$8/I$9,0),0))</f>
        <v>0</v>
      </c>
      <c r="AC254" s="99" t="n">
        <f aca="false">(IF($B254&gt;=J$23,IF($B254&lt;DATE(YEAR(J$23),MONTH(J$23)+J$12,1),J$11/J$12,0),0))+(IF($B254&gt;=J$23,IF($B254&lt;DATE(YEAR(J$23),MONTH(J$23)+J$9,1),J$8/J$9,0),0))</f>
        <v>0</v>
      </c>
      <c r="AE254" s="98" t="n">
        <f aca="false">(IF($B254&gt;=F$23,IF($B254&lt;DATE(YEAR(F$23),MONTH(F$23)+F$15,1),(F$14/F$15),0),0))+(IF($B254&gt;=F$23,IF($B254&lt;DATE(YEAR(F$23),MONTH(F$23)+F$18,1),(F$17/F$18),0),0))</f>
        <v>0</v>
      </c>
      <c r="AF254" s="98" t="n">
        <f aca="false">(IF($B254&gt;=G$23,IF($B254&lt;DATE(YEAR(G$23),MONTH(G$23)+G$15,1),(G$14/G$15),0),0))+(IF($B254&gt;=G$23,IF($B254&lt;DATE(YEAR(G$23),MONTH(G$23)+G$18,1),(G$17/G$18),0),0))</f>
        <v>0</v>
      </c>
      <c r="AG254" s="98" t="n">
        <f aca="false">(IF($B254&gt;=H$23,IF($B254&lt;DATE(YEAR(H$23),MONTH(H$23)+H$15,1),(H$14/H$15),0),0))+(IF($B254&gt;=H$23,IF($B254&lt;DATE(YEAR(H$23),MONTH(H$23)+H$18,1),(H$17/H$18),0),0))</f>
        <v>0</v>
      </c>
      <c r="AH254" s="98" t="n">
        <f aca="false">(IF($B254&gt;=I$23,IF($B254&lt;DATE(YEAR(I$23),MONTH(I$23)+I$15,1),(I$14/I$15),0),0))+(IF($B254&gt;=I$23,IF($B254&lt;DATE(YEAR(I$23),MONTH(I$23)+I$18,1),(I$17/I$18),0),0))</f>
        <v>0</v>
      </c>
      <c r="AI254" s="99" t="n">
        <f aca="false">(IF($B254&gt;=J$23,IF($B254&lt;DATE(YEAR(J$23),MONTH(J$23)+J$15,1),(J$14/J$15),0),0))+(IF($B254&gt;=J$23,IF($B254&lt;DATE(YEAR(J$23),MONTH(J$23)+J$18,1),(J$17/J$18),0),0))</f>
        <v>0</v>
      </c>
    </row>
    <row r="255" customFormat="false" ht="12.75" hidden="true" customHeight="false" outlineLevel="1" collapsed="false">
      <c r="B255" s="92" t="n">
        <f aca="false">EDATE(B254,1)</f>
        <v>43647</v>
      </c>
      <c r="C255" s="93" t="n">
        <f aca="false">1/(1+$C$5/2)^(2*($B255-$C$4)/365)</f>
        <v>0.247059600016177</v>
      </c>
      <c r="D255" s="93" t="n">
        <f aca="false">1/(1+$C$6/2)^(2*($B255-$C$4)/365)</f>
        <v>0.109126536939811</v>
      </c>
      <c r="E255" s="94" t="n">
        <f aca="false">+C255-D255</f>
        <v>0.137933063076366</v>
      </c>
      <c r="F255" s="104" t="e">
        <f aca="false">SUM(L255:P255,R255:V255)</f>
        <v>#NAME?</v>
      </c>
      <c r="G255" s="105" t="e">
        <f aca="false">+E255*SUM(F244:F255)/12</f>
        <v>#NAME?</v>
      </c>
      <c r="L255" s="96" t="e">
        <f aca="false">EURO(Y255,Y255,0,0,F$22,$B255+25-F$23,1,0)</f>
        <v>#NAME?</v>
      </c>
      <c r="M255" s="96" t="e">
        <f aca="false">EURO(Z255,Z255,0,0,G$22,$B255+25-G$23,1,0)</f>
        <v>#NAME?</v>
      </c>
      <c r="N255" s="96" t="e">
        <f aca="false">EURO(AA255,AA255,0,0,H$22,$B255+25-H$23,1,0)</f>
        <v>#NAME?</v>
      </c>
      <c r="O255" s="96" t="e">
        <f aca="false">EURO(AB255,AB255,0,0,I$22,$B255+25-I$23,1,0)</f>
        <v>#NAME?</v>
      </c>
      <c r="P255" s="96" t="e">
        <f aca="false">EURO(AC255,AC255,0,0,J$22,$B255+25-J$23,1,0)</f>
        <v>#NAME?</v>
      </c>
      <c r="Q255" s="96"/>
      <c r="R255" s="96" t="e">
        <f aca="false">EURO(AE255,AE255,0,0,F$22,$B255+25-F$23,1,0)</f>
        <v>#NAME?</v>
      </c>
      <c r="S255" s="96" t="e">
        <f aca="false">EURO(AF255,AF255,0,0,G$22,$B255+25-G$23,1,0)</f>
        <v>#NAME?</v>
      </c>
      <c r="T255" s="96" t="e">
        <f aca="false">EURO(AG255,AG255,0,0,H$22,$B255+25-H$23,1,0)</f>
        <v>#NAME?</v>
      </c>
      <c r="U255" s="96" t="e">
        <f aca="false">EURO(AH255,AH255,0,0,I$22,$B255+25-I$23,1,0)</f>
        <v>#NAME?</v>
      </c>
      <c r="V255" s="96" t="e">
        <f aca="false">EURO(AI255,AI255,0,0,J$22,$B255+25-J$23,1,0)</f>
        <v>#NAME?</v>
      </c>
      <c r="W255" s="96"/>
      <c r="X255" s="97"/>
      <c r="Y255" s="98" t="n">
        <f aca="false">(IF($B255&gt;=F$23,IF($B255&lt;DATE(YEAR(F$23),MONTH(F$23)+F$12,1),F$11/F$12,0),0))+(IF($B255&gt;=F$23,IF($B255&lt;DATE(YEAR(F$23),MONTH(F$23)+F$9,1),F$8/F$9,0),0))</f>
        <v>0</v>
      </c>
      <c r="Z255" s="98" t="n">
        <f aca="false">(IF($B255&gt;=G$23,IF($B255&lt;DATE(YEAR(G$23),MONTH(G$23)+G$12,1),G$11/G$12,0),0))+(IF($B255&gt;=G$23,IF($B255&lt;DATE(YEAR(G$23),MONTH(G$23)+G$9,1),G$8/G$9,0),0))</f>
        <v>0</v>
      </c>
      <c r="AA255" s="98" t="n">
        <f aca="false">(IF($B255&gt;=H$23,IF($B255&lt;DATE(YEAR(H$23),MONTH(H$23)+H$12,1),H$11/H$12,0),0))+(IF($B255&gt;=H$23,IF($B255&lt;DATE(YEAR(H$23),MONTH(H$23)+H$9,1),H$8/H$9,0),0))</f>
        <v>0</v>
      </c>
      <c r="AB255" s="98" t="n">
        <f aca="false">(IF($B255&gt;=I$23,IF($B255&lt;DATE(YEAR(I$23),MONTH(I$23)+I$12,1),I$11/I$12,0),0))+(IF($B255&gt;=I$23,IF($B255&lt;DATE(YEAR(I$23),MONTH(I$23)+I$9,1),I$8/I$9,0),0))</f>
        <v>0</v>
      </c>
      <c r="AC255" s="99" t="n">
        <f aca="false">(IF($B255&gt;=J$23,IF($B255&lt;DATE(YEAR(J$23),MONTH(J$23)+J$12,1),J$11/J$12,0),0))+(IF($B255&gt;=J$23,IF($B255&lt;DATE(YEAR(J$23),MONTH(J$23)+J$9,1),J$8/J$9,0),0))</f>
        <v>0</v>
      </c>
      <c r="AE255" s="98" t="n">
        <f aca="false">(IF($B255&gt;=F$23,IF($B255&lt;DATE(YEAR(F$23),MONTH(F$23)+F$15,1),(F$14/F$15),0),0))+(IF($B255&gt;=F$23,IF($B255&lt;DATE(YEAR(F$23),MONTH(F$23)+F$18,1),(F$17/F$18),0),0))</f>
        <v>0</v>
      </c>
      <c r="AF255" s="98" t="n">
        <f aca="false">(IF($B255&gt;=G$23,IF($B255&lt;DATE(YEAR(G$23),MONTH(G$23)+G$15,1),(G$14/G$15),0),0))+(IF($B255&gt;=G$23,IF($B255&lt;DATE(YEAR(G$23),MONTH(G$23)+G$18,1),(G$17/G$18),0),0))</f>
        <v>0</v>
      </c>
      <c r="AG255" s="98" t="n">
        <f aca="false">(IF($B255&gt;=H$23,IF($B255&lt;DATE(YEAR(H$23),MONTH(H$23)+H$15,1),(H$14/H$15),0),0))+(IF($B255&gt;=H$23,IF($B255&lt;DATE(YEAR(H$23),MONTH(H$23)+H$18,1),(H$17/H$18),0),0))</f>
        <v>0</v>
      </c>
      <c r="AH255" s="98" t="n">
        <f aca="false">(IF($B255&gt;=I$23,IF($B255&lt;DATE(YEAR(I$23),MONTH(I$23)+I$15,1),(I$14/I$15),0),0))+(IF($B255&gt;=I$23,IF($B255&lt;DATE(YEAR(I$23),MONTH(I$23)+I$18,1),(I$17/I$18),0),0))</f>
        <v>0</v>
      </c>
      <c r="AI255" s="99" t="n">
        <f aca="false">(IF($B255&gt;=J$23,IF($B255&lt;DATE(YEAR(J$23),MONTH(J$23)+J$15,1),(J$14/J$15),0),0))+(IF($B255&gt;=J$23,IF($B255&lt;DATE(YEAR(J$23),MONTH(J$23)+J$18,1),(J$17/J$18),0),0))</f>
        <v>0</v>
      </c>
    </row>
    <row r="256" customFormat="false" ht="12.75" hidden="true" customHeight="false" outlineLevel="1" collapsed="false">
      <c r="B256" s="92" t="n">
        <f aca="false">EDATE(B255,1)</f>
        <v>43678</v>
      </c>
      <c r="C256" s="93" t="n">
        <f aca="false">1/(1+$C$5/2)^(2*($B256-$C$4)/365)</f>
        <v>0.245507417541374</v>
      </c>
      <c r="D256" s="93" t="n">
        <f aca="false">1/(1+$C$6/2)^(2*($B256-$C$4)/365)</f>
        <v>0.108042238979252</v>
      </c>
      <c r="E256" s="94" t="n">
        <f aca="false">+C256-D256</f>
        <v>0.137465178562122</v>
      </c>
      <c r="F256" s="104" t="e">
        <f aca="false">SUM(L256:P256,R256:V256)</f>
        <v>#NAME?</v>
      </c>
      <c r="G256" s="105" t="e">
        <f aca="false">+E256*SUM(F245:F256)/12</f>
        <v>#NAME?</v>
      </c>
      <c r="L256" s="96" t="e">
        <f aca="false">EURO(Y256,Y256,0,0,F$22,$B256+25-F$23,1,0)</f>
        <v>#NAME?</v>
      </c>
      <c r="M256" s="96" t="e">
        <f aca="false">EURO(Z256,Z256,0,0,G$22,$B256+25-G$23,1,0)</f>
        <v>#NAME?</v>
      </c>
      <c r="N256" s="96" t="e">
        <f aca="false">EURO(AA256,AA256,0,0,H$22,$B256+25-H$23,1,0)</f>
        <v>#NAME?</v>
      </c>
      <c r="O256" s="96" t="e">
        <f aca="false">EURO(AB256,AB256,0,0,I$22,$B256+25-I$23,1,0)</f>
        <v>#NAME?</v>
      </c>
      <c r="P256" s="96" t="e">
        <f aca="false">EURO(AC256,AC256,0,0,J$22,$B256+25-J$23,1,0)</f>
        <v>#NAME?</v>
      </c>
      <c r="Q256" s="96"/>
      <c r="R256" s="96" t="e">
        <f aca="false">EURO(AE256,AE256,0,0,F$22,$B256+25-F$23,1,0)</f>
        <v>#NAME?</v>
      </c>
      <c r="S256" s="96" t="e">
        <f aca="false">EURO(AF256,AF256,0,0,G$22,$B256+25-G$23,1,0)</f>
        <v>#NAME?</v>
      </c>
      <c r="T256" s="96" t="e">
        <f aca="false">EURO(AG256,AG256,0,0,H$22,$B256+25-H$23,1,0)</f>
        <v>#NAME?</v>
      </c>
      <c r="U256" s="96" t="e">
        <f aca="false">EURO(AH256,AH256,0,0,I$22,$B256+25-I$23,1,0)</f>
        <v>#NAME?</v>
      </c>
      <c r="V256" s="96" t="e">
        <f aca="false">EURO(AI256,AI256,0,0,J$22,$B256+25-J$23,1,0)</f>
        <v>#NAME?</v>
      </c>
      <c r="W256" s="96"/>
      <c r="X256" s="97"/>
      <c r="Y256" s="98" t="n">
        <f aca="false">(IF($B256&gt;=F$23,IF($B256&lt;DATE(YEAR(F$23),MONTH(F$23)+F$12,1),F$11/F$12,0),0))+(IF($B256&gt;=F$23,IF($B256&lt;DATE(YEAR(F$23),MONTH(F$23)+F$9,1),F$8/F$9,0),0))</f>
        <v>0</v>
      </c>
      <c r="Z256" s="98" t="n">
        <f aca="false">(IF($B256&gt;=G$23,IF($B256&lt;DATE(YEAR(G$23),MONTH(G$23)+G$12,1),G$11/G$12,0),0))+(IF($B256&gt;=G$23,IF($B256&lt;DATE(YEAR(G$23),MONTH(G$23)+G$9,1),G$8/G$9,0),0))</f>
        <v>0</v>
      </c>
      <c r="AA256" s="98" t="n">
        <f aca="false">(IF($B256&gt;=H$23,IF($B256&lt;DATE(YEAR(H$23),MONTH(H$23)+H$12,1),H$11/H$12,0),0))+(IF($B256&gt;=H$23,IF($B256&lt;DATE(YEAR(H$23),MONTH(H$23)+H$9,1),H$8/H$9,0),0))</f>
        <v>0</v>
      </c>
      <c r="AB256" s="98" t="n">
        <f aca="false">(IF($B256&gt;=I$23,IF($B256&lt;DATE(YEAR(I$23),MONTH(I$23)+I$12,1),I$11/I$12,0),0))+(IF($B256&gt;=I$23,IF($B256&lt;DATE(YEAR(I$23),MONTH(I$23)+I$9,1),I$8/I$9,0),0))</f>
        <v>0</v>
      </c>
      <c r="AC256" s="99" t="n">
        <f aca="false">(IF($B256&gt;=J$23,IF($B256&lt;DATE(YEAR(J$23),MONTH(J$23)+J$12,1),J$11/J$12,0),0))+(IF($B256&gt;=J$23,IF($B256&lt;DATE(YEAR(J$23),MONTH(J$23)+J$9,1),J$8/J$9,0),0))</f>
        <v>0</v>
      </c>
      <c r="AE256" s="98" t="n">
        <f aca="false">(IF($B256&gt;=F$23,IF($B256&lt;DATE(YEAR(F$23),MONTH(F$23)+F$15,1),(F$14/F$15),0),0))+(IF($B256&gt;=F$23,IF($B256&lt;DATE(YEAR(F$23),MONTH(F$23)+F$18,1),(F$17/F$18),0),0))</f>
        <v>0</v>
      </c>
      <c r="AF256" s="98" t="n">
        <f aca="false">(IF($B256&gt;=G$23,IF($B256&lt;DATE(YEAR(G$23),MONTH(G$23)+G$15,1),(G$14/G$15),0),0))+(IF($B256&gt;=G$23,IF($B256&lt;DATE(YEAR(G$23),MONTH(G$23)+G$18,1),(G$17/G$18),0),0))</f>
        <v>0</v>
      </c>
      <c r="AG256" s="98" t="n">
        <f aca="false">(IF($B256&gt;=H$23,IF($B256&lt;DATE(YEAR(H$23),MONTH(H$23)+H$15,1),(H$14/H$15),0),0))+(IF($B256&gt;=H$23,IF($B256&lt;DATE(YEAR(H$23),MONTH(H$23)+H$18,1),(H$17/H$18),0),0))</f>
        <v>0</v>
      </c>
      <c r="AH256" s="98" t="n">
        <f aca="false">(IF($B256&gt;=I$23,IF($B256&lt;DATE(YEAR(I$23),MONTH(I$23)+I$15,1),(I$14/I$15),0),0))+(IF($B256&gt;=I$23,IF($B256&lt;DATE(YEAR(I$23),MONTH(I$23)+I$18,1),(I$17/I$18),0),0))</f>
        <v>0</v>
      </c>
      <c r="AI256" s="99" t="n">
        <f aca="false">(IF($B256&gt;=J$23,IF($B256&lt;DATE(YEAR(J$23),MONTH(J$23)+J$15,1),(J$14/J$15),0),0))+(IF($B256&gt;=J$23,IF($B256&lt;DATE(YEAR(J$23),MONTH(J$23)+J$18,1),(J$17/J$18),0),0))</f>
        <v>0</v>
      </c>
    </row>
    <row r="257" customFormat="false" ht="12.75" hidden="true" customHeight="false" outlineLevel="1" collapsed="false">
      <c r="B257" s="92" t="n">
        <f aca="false">EDATE(B256,1)</f>
        <v>43709</v>
      </c>
      <c r="C257" s="93" t="n">
        <f aca="false">1/(1+$C$5/2)^(2*($B257-$C$4)/365)</f>
        <v>0.243964986844826</v>
      </c>
      <c r="D257" s="93" t="n">
        <f aca="false">1/(1+$C$6/2)^(2*($B257-$C$4)/365)</f>
        <v>0.10696871476906</v>
      </c>
      <c r="E257" s="94" t="n">
        <f aca="false">+C257-D257</f>
        <v>0.136996272075766</v>
      </c>
      <c r="F257" s="104" t="e">
        <f aca="false">SUM(L257:P257,R257:V257)</f>
        <v>#NAME?</v>
      </c>
      <c r="G257" s="105" t="e">
        <f aca="false">+E257*SUM(F246:F257)/12</f>
        <v>#NAME?</v>
      </c>
      <c r="L257" s="96" t="e">
        <f aca="false">EURO(Y257,Y257,0,0,F$22,$B257+25-F$23,1,0)</f>
        <v>#NAME?</v>
      </c>
      <c r="M257" s="96" t="e">
        <f aca="false">EURO(Z257,Z257,0,0,G$22,$B257+25-G$23,1,0)</f>
        <v>#NAME?</v>
      </c>
      <c r="N257" s="96" t="e">
        <f aca="false">EURO(AA257,AA257,0,0,H$22,$B257+25-H$23,1,0)</f>
        <v>#NAME?</v>
      </c>
      <c r="O257" s="96" t="e">
        <f aca="false">EURO(AB257,AB257,0,0,I$22,$B257+25-I$23,1,0)</f>
        <v>#NAME?</v>
      </c>
      <c r="P257" s="96" t="e">
        <f aca="false">EURO(AC257,AC257,0,0,J$22,$B257+25-J$23,1,0)</f>
        <v>#NAME?</v>
      </c>
      <c r="Q257" s="96"/>
      <c r="R257" s="96" t="e">
        <f aca="false">EURO(AE257,AE257,0,0,F$22,$B257+25-F$23,1,0)</f>
        <v>#NAME?</v>
      </c>
      <c r="S257" s="96" t="e">
        <f aca="false">EURO(AF257,AF257,0,0,G$22,$B257+25-G$23,1,0)</f>
        <v>#NAME?</v>
      </c>
      <c r="T257" s="96" t="e">
        <f aca="false">EURO(AG257,AG257,0,0,H$22,$B257+25-H$23,1,0)</f>
        <v>#NAME?</v>
      </c>
      <c r="U257" s="96" t="e">
        <f aca="false">EURO(AH257,AH257,0,0,I$22,$B257+25-I$23,1,0)</f>
        <v>#NAME?</v>
      </c>
      <c r="V257" s="96" t="e">
        <f aca="false">EURO(AI257,AI257,0,0,J$22,$B257+25-J$23,1,0)</f>
        <v>#NAME?</v>
      </c>
      <c r="W257" s="96"/>
      <c r="X257" s="97"/>
      <c r="Y257" s="98" t="n">
        <f aca="false">(IF($B257&gt;=F$23,IF($B257&lt;DATE(YEAR(F$23),MONTH(F$23)+F$12,1),F$11/F$12,0),0))+(IF($B257&gt;=F$23,IF($B257&lt;DATE(YEAR(F$23),MONTH(F$23)+F$9,1),F$8/F$9,0),0))</f>
        <v>0</v>
      </c>
      <c r="Z257" s="98" t="n">
        <f aca="false">(IF($B257&gt;=G$23,IF($B257&lt;DATE(YEAR(G$23),MONTH(G$23)+G$12,1),G$11/G$12,0),0))+(IF($B257&gt;=G$23,IF($B257&lt;DATE(YEAR(G$23),MONTH(G$23)+G$9,1),G$8/G$9,0),0))</f>
        <v>0</v>
      </c>
      <c r="AA257" s="98" t="n">
        <f aca="false">(IF($B257&gt;=H$23,IF($B257&lt;DATE(YEAR(H$23),MONTH(H$23)+H$12,1),H$11/H$12,0),0))+(IF($B257&gt;=H$23,IF($B257&lt;DATE(YEAR(H$23),MONTH(H$23)+H$9,1),H$8/H$9,0),0))</f>
        <v>0</v>
      </c>
      <c r="AB257" s="98" t="n">
        <f aca="false">(IF($B257&gt;=I$23,IF($B257&lt;DATE(YEAR(I$23),MONTH(I$23)+I$12,1),I$11/I$12,0),0))+(IF($B257&gt;=I$23,IF($B257&lt;DATE(YEAR(I$23),MONTH(I$23)+I$9,1),I$8/I$9,0),0))</f>
        <v>0</v>
      </c>
      <c r="AC257" s="99" t="n">
        <f aca="false">(IF($B257&gt;=J$23,IF($B257&lt;DATE(YEAR(J$23),MONTH(J$23)+J$12,1),J$11/J$12,0),0))+(IF($B257&gt;=J$23,IF($B257&lt;DATE(YEAR(J$23),MONTH(J$23)+J$9,1),J$8/J$9,0),0))</f>
        <v>0</v>
      </c>
      <c r="AE257" s="98" t="n">
        <f aca="false">(IF($B257&gt;=F$23,IF($B257&lt;DATE(YEAR(F$23),MONTH(F$23)+F$15,1),(F$14/F$15),0),0))+(IF($B257&gt;=F$23,IF($B257&lt;DATE(YEAR(F$23),MONTH(F$23)+F$18,1),(F$17/F$18),0),0))</f>
        <v>0</v>
      </c>
      <c r="AF257" s="98" t="n">
        <f aca="false">(IF($B257&gt;=G$23,IF($B257&lt;DATE(YEAR(G$23),MONTH(G$23)+G$15,1),(G$14/G$15),0),0))+(IF($B257&gt;=G$23,IF($B257&lt;DATE(YEAR(G$23),MONTH(G$23)+G$18,1),(G$17/G$18),0),0))</f>
        <v>0</v>
      </c>
      <c r="AG257" s="98" t="n">
        <f aca="false">(IF($B257&gt;=H$23,IF($B257&lt;DATE(YEAR(H$23),MONTH(H$23)+H$15,1),(H$14/H$15),0),0))+(IF($B257&gt;=H$23,IF($B257&lt;DATE(YEAR(H$23),MONTH(H$23)+H$18,1),(H$17/H$18),0),0))</f>
        <v>0</v>
      </c>
      <c r="AH257" s="98" t="n">
        <f aca="false">(IF($B257&gt;=I$23,IF($B257&lt;DATE(YEAR(I$23),MONTH(I$23)+I$15,1),(I$14/I$15),0),0))+(IF($B257&gt;=I$23,IF($B257&lt;DATE(YEAR(I$23),MONTH(I$23)+I$18,1),(I$17/I$18),0),0))</f>
        <v>0</v>
      </c>
      <c r="AI257" s="99" t="n">
        <f aca="false">(IF($B257&gt;=J$23,IF($B257&lt;DATE(YEAR(J$23),MONTH(J$23)+J$15,1),(J$14/J$15),0),0))+(IF($B257&gt;=J$23,IF($B257&lt;DATE(YEAR(J$23),MONTH(J$23)+J$18,1),(J$17/J$18),0),0))</f>
        <v>0</v>
      </c>
    </row>
    <row r="258" customFormat="false" ht="12.75" hidden="true" customHeight="false" outlineLevel="1" collapsed="false">
      <c r="B258" s="92" t="n">
        <f aca="false">EDATE(B257,1)</f>
        <v>43739</v>
      </c>
      <c r="C258" s="93" t="n">
        <f aca="false">1/(1+$C$5/2)^(2*($B258-$C$4)/365)</f>
        <v>0.242481539259194</v>
      </c>
      <c r="D258" s="93" t="n">
        <f aca="false">1/(1+$C$6/2)^(2*($B258-$C$4)/365)</f>
        <v>0.105939977579823</v>
      </c>
      <c r="E258" s="94" t="n">
        <f aca="false">+C258-D258</f>
        <v>0.136541561679371</v>
      </c>
      <c r="F258" s="104" t="e">
        <f aca="false">SUM(L258:P258,R258:V258)</f>
        <v>#NAME?</v>
      </c>
      <c r="G258" s="105" t="e">
        <f aca="false">+E258*SUM(F247:F258)/12</f>
        <v>#NAME?</v>
      </c>
      <c r="L258" s="96" t="e">
        <f aca="false">EURO(Y258,Y258,0,0,F$22,$B258+25-F$23,1,0)</f>
        <v>#NAME?</v>
      </c>
      <c r="M258" s="96" t="e">
        <f aca="false">EURO(Z258,Z258,0,0,G$22,$B258+25-G$23,1,0)</f>
        <v>#NAME?</v>
      </c>
      <c r="N258" s="96" t="e">
        <f aca="false">EURO(AA258,AA258,0,0,H$22,$B258+25-H$23,1,0)</f>
        <v>#NAME?</v>
      </c>
      <c r="O258" s="96" t="e">
        <f aca="false">EURO(AB258,AB258,0,0,I$22,$B258+25-I$23,1,0)</f>
        <v>#NAME?</v>
      </c>
      <c r="P258" s="96" t="e">
        <f aca="false">EURO(AC258,AC258,0,0,J$22,$B258+25-J$23,1,0)</f>
        <v>#NAME?</v>
      </c>
      <c r="Q258" s="96"/>
      <c r="R258" s="96" t="e">
        <f aca="false">EURO(AE258,AE258,0,0,F$22,$B258+25-F$23,1,0)</f>
        <v>#NAME?</v>
      </c>
      <c r="S258" s="96" t="e">
        <f aca="false">EURO(AF258,AF258,0,0,G$22,$B258+25-G$23,1,0)</f>
        <v>#NAME?</v>
      </c>
      <c r="T258" s="96" t="e">
        <f aca="false">EURO(AG258,AG258,0,0,H$22,$B258+25-H$23,1,0)</f>
        <v>#NAME?</v>
      </c>
      <c r="U258" s="96" t="e">
        <f aca="false">EURO(AH258,AH258,0,0,I$22,$B258+25-I$23,1,0)</f>
        <v>#NAME?</v>
      </c>
      <c r="V258" s="96" t="e">
        <f aca="false">EURO(AI258,AI258,0,0,J$22,$B258+25-J$23,1,0)</f>
        <v>#NAME?</v>
      </c>
      <c r="W258" s="96"/>
      <c r="X258" s="97"/>
      <c r="Y258" s="98" t="n">
        <f aca="false">(IF($B258&gt;=F$23,IF($B258&lt;DATE(YEAR(F$23),MONTH(F$23)+F$12,1),F$11/F$12,0),0))+(IF($B258&gt;=F$23,IF($B258&lt;DATE(YEAR(F$23),MONTH(F$23)+F$9,1),F$8/F$9,0),0))</f>
        <v>0</v>
      </c>
      <c r="Z258" s="98" t="n">
        <f aca="false">(IF($B258&gt;=G$23,IF($B258&lt;DATE(YEAR(G$23),MONTH(G$23)+G$12,1),G$11/G$12,0),0))+(IF($B258&gt;=G$23,IF($B258&lt;DATE(YEAR(G$23),MONTH(G$23)+G$9,1),G$8/G$9,0),0))</f>
        <v>0</v>
      </c>
      <c r="AA258" s="98" t="n">
        <f aca="false">(IF($B258&gt;=H$23,IF($B258&lt;DATE(YEAR(H$23),MONTH(H$23)+H$12,1),H$11/H$12,0),0))+(IF($B258&gt;=H$23,IF($B258&lt;DATE(YEAR(H$23),MONTH(H$23)+H$9,1),H$8/H$9,0),0))</f>
        <v>0</v>
      </c>
      <c r="AB258" s="98" t="n">
        <f aca="false">(IF($B258&gt;=I$23,IF($B258&lt;DATE(YEAR(I$23),MONTH(I$23)+I$12,1),I$11/I$12,0),0))+(IF($B258&gt;=I$23,IF($B258&lt;DATE(YEAR(I$23),MONTH(I$23)+I$9,1),I$8/I$9,0),0))</f>
        <v>0</v>
      </c>
      <c r="AC258" s="99" t="n">
        <f aca="false">(IF($B258&gt;=J$23,IF($B258&lt;DATE(YEAR(J$23),MONTH(J$23)+J$12,1),J$11/J$12,0),0))+(IF($B258&gt;=J$23,IF($B258&lt;DATE(YEAR(J$23),MONTH(J$23)+J$9,1),J$8/J$9,0),0))</f>
        <v>0</v>
      </c>
      <c r="AE258" s="98" t="n">
        <f aca="false">(IF($B258&gt;=F$23,IF($B258&lt;DATE(YEAR(F$23),MONTH(F$23)+F$15,1),(F$14/F$15),0),0))+(IF($B258&gt;=F$23,IF($B258&lt;DATE(YEAR(F$23),MONTH(F$23)+F$18,1),(F$17/F$18),0),0))</f>
        <v>0</v>
      </c>
      <c r="AF258" s="98" t="n">
        <f aca="false">(IF($B258&gt;=G$23,IF($B258&lt;DATE(YEAR(G$23),MONTH(G$23)+G$15,1),(G$14/G$15),0),0))+(IF($B258&gt;=G$23,IF($B258&lt;DATE(YEAR(G$23),MONTH(G$23)+G$18,1),(G$17/G$18),0),0))</f>
        <v>0</v>
      </c>
      <c r="AG258" s="98" t="n">
        <f aca="false">(IF($B258&gt;=H$23,IF($B258&lt;DATE(YEAR(H$23),MONTH(H$23)+H$15,1),(H$14/H$15),0),0))+(IF($B258&gt;=H$23,IF($B258&lt;DATE(YEAR(H$23),MONTH(H$23)+H$18,1),(H$17/H$18),0),0))</f>
        <v>0</v>
      </c>
      <c r="AH258" s="98" t="n">
        <f aca="false">(IF($B258&gt;=I$23,IF($B258&lt;DATE(YEAR(I$23),MONTH(I$23)+I$15,1),(I$14/I$15),0),0))+(IF($B258&gt;=I$23,IF($B258&lt;DATE(YEAR(I$23),MONTH(I$23)+I$18,1),(I$17/I$18),0),0))</f>
        <v>0</v>
      </c>
      <c r="AI258" s="99" t="n">
        <f aca="false">(IF($B258&gt;=J$23,IF($B258&lt;DATE(YEAR(J$23),MONTH(J$23)+J$15,1),(J$14/J$15),0),0))+(IF($B258&gt;=J$23,IF($B258&lt;DATE(YEAR(J$23),MONTH(J$23)+J$18,1),(J$17/J$18),0),0))</f>
        <v>0</v>
      </c>
    </row>
    <row r="259" customFormat="false" ht="12.75" hidden="true" customHeight="false" outlineLevel="1" collapsed="false">
      <c r="B259" s="92" t="n">
        <f aca="false">EDATE(B258,1)</f>
        <v>43770</v>
      </c>
      <c r="C259" s="93" t="n">
        <f aca="false">1/(1+$C$5/2)^(2*($B259-$C$4)/365)</f>
        <v>0.240958119016966</v>
      </c>
      <c r="D259" s="93" t="n">
        <f aca="false">1/(1+$C$6/2)^(2*($B259-$C$4)/365)</f>
        <v>0.10488734176041</v>
      </c>
      <c r="E259" s="94" t="n">
        <f aca="false">+C259-D259</f>
        <v>0.136070777256557</v>
      </c>
      <c r="F259" s="104" t="e">
        <f aca="false">SUM(L259:P259,R259:V259)</f>
        <v>#NAME?</v>
      </c>
      <c r="G259" s="105" t="e">
        <f aca="false">+E259*SUM(F248:F259)/12</f>
        <v>#NAME?</v>
      </c>
      <c r="L259" s="96" t="e">
        <f aca="false">EURO(Y259,Y259,0,0,F$22,$B259+25-F$23,1,0)</f>
        <v>#NAME?</v>
      </c>
      <c r="M259" s="96" t="e">
        <f aca="false">EURO(Z259,Z259,0,0,G$22,$B259+25-G$23,1,0)</f>
        <v>#NAME?</v>
      </c>
      <c r="N259" s="96" t="e">
        <f aca="false">EURO(AA259,AA259,0,0,H$22,$B259+25-H$23,1,0)</f>
        <v>#NAME?</v>
      </c>
      <c r="O259" s="96" t="e">
        <f aca="false">EURO(AB259,AB259,0,0,I$22,$B259+25-I$23,1,0)</f>
        <v>#NAME?</v>
      </c>
      <c r="P259" s="96" t="e">
        <f aca="false">EURO(AC259,AC259,0,0,J$22,$B259+25-J$23,1,0)</f>
        <v>#NAME?</v>
      </c>
      <c r="Q259" s="96"/>
      <c r="R259" s="96" t="e">
        <f aca="false">EURO(AE259,AE259,0,0,F$22,$B259+25-F$23,1,0)</f>
        <v>#NAME?</v>
      </c>
      <c r="S259" s="96" t="e">
        <f aca="false">EURO(AF259,AF259,0,0,G$22,$B259+25-G$23,1,0)</f>
        <v>#NAME?</v>
      </c>
      <c r="T259" s="96" t="e">
        <f aca="false">EURO(AG259,AG259,0,0,H$22,$B259+25-H$23,1,0)</f>
        <v>#NAME?</v>
      </c>
      <c r="U259" s="96" t="e">
        <f aca="false">EURO(AH259,AH259,0,0,I$22,$B259+25-I$23,1,0)</f>
        <v>#NAME?</v>
      </c>
      <c r="V259" s="96" t="e">
        <f aca="false">EURO(AI259,AI259,0,0,J$22,$B259+25-J$23,1,0)</f>
        <v>#NAME?</v>
      </c>
      <c r="W259" s="96"/>
      <c r="X259" s="97"/>
      <c r="Y259" s="98" t="n">
        <f aca="false">(IF($B259&gt;=F$23,IF($B259&lt;DATE(YEAR(F$23),MONTH(F$23)+F$12,1),F$11/F$12,0),0))+(IF($B259&gt;=F$23,IF($B259&lt;DATE(YEAR(F$23),MONTH(F$23)+F$9,1),F$8/F$9,0),0))</f>
        <v>0</v>
      </c>
      <c r="Z259" s="98" t="n">
        <f aca="false">(IF($B259&gt;=G$23,IF($B259&lt;DATE(YEAR(G$23),MONTH(G$23)+G$12,1),G$11/G$12,0),0))+(IF($B259&gt;=G$23,IF($B259&lt;DATE(YEAR(G$23),MONTH(G$23)+G$9,1),G$8/G$9,0),0))</f>
        <v>0</v>
      </c>
      <c r="AA259" s="98" t="n">
        <f aca="false">(IF($B259&gt;=H$23,IF($B259&lt;DATE(YEAR(H$23),MONTH(H$23)+H$12,1),H$11/H$12,0),0))+(IF($B259&gt;=H$23,IF($B259&lt;DATE(YEAR(H$23),MONTH(H$23)+H$9,1),H$8/H$9,0),0))</f>
        <v>0</v>
      </c>
      <c r="AB259" s="98" t="n">
        <f aca="false">(IF($B259&gt;=I$23,IF($B259&lt;DATE(YEAR(I$23),MONTH(I$23)+I$12,1),I$11/I$12,0),0))+(IF($B259&gt;=I$23,IF($B259&lt;DATE(YEAR(I$23),MONTH(I$23)+I$9,1),I$8/I$9,0),0))</f>
        <v>0</v>
      </c>
      <c r="AC259" s="99" t="n">
        <f aca="false">(IF($B259&gt;=J$23,IF($B259&lt;DATE(YEAR(J$23),MONTH(J$23)+J$12,1),J$11/J$12,0),0))+(IF($B259&gt;=J$23,IF($B259&lt;DATE(YEAR(J$23),MONTH(J$23)+J$9,1),J$8/J$9,0),0))</f>
        <v>0</v>
      </c>
      <c r="AE259" s="98" t="n">
        <f aca="false">(IF($B259&gt;=F$23,IF($B259&lt;DATE(YEAR(F$23),MONTH(F$23)+F$15,1),(F$14/F$15),0),0))+(IF($B259&gt;=F$23,IF($B259&lt;DATE(YEAR(F$23),MONTH(F$23)+F$18,1),(F$17/F$18),0),0))</f>
        <v>0</v>
      </c>
      <c r="AF259" s="98" t="n">
        <f aca="false">(IF($B259&gt;=G$23,IF($B259&lt;DATE(YEAR(G$23),MONTH(G$23)+G$15,1),(G$14/G$15),0),0))+(IF($B259&gt;=G$23,IF($B259&lt;DATE(YEAR(G$23),MONTH(G$23)+G$18,1),(G$17/G$18),0),0))</f>
        <v>0</v>
      </c>
      <c r="AG259" s="98" t="n">
        <f aca="false">(IF($B259&gt;=H$23,IF($B259&lt;DATE(YEAR(H$23),MONTH(H$23)+H$15,1),(H$14/H$15),0),0))+(IF($B259&gt;=H$23,IF($B259&lt;DATE(YEAR(H$23),MONTH(H$23)+H$18,1),(H$17/H$18),0),0))</f>
        <v>0</v>
      </c>
      <c r="AH259" s="98" t="n">
        <f aca="false">(IF($B259&gt;=I$23,IF($B259&lt;DATE(YEAR(I$23),MONTH(I$23)+I$15,1),(I$14/I$15),0),0))+(IF($B259&gt;=I$23,IF($B259&lt;DATE(YEAR(I$23),MONTH(I$23)+I$18,1),(I$17/I$18),0),0))</f>
        <v>0</v>
      </c>
      <c r="AI259" s="99" t="n">
        <f aca="false">(IF($B259&gt;=J$23,IF($B259&lt;DATE(YEAR(J$23),MONTH(J$23)+J$15,1),(J$14/J$15),0),0))+(IF($B259&gt;=J$23,IF($B259&lt;DATE(YEAR(J$23),MONTH(J$23)+J$18,1),(J$17/J$18),0),0))</f>
        <v>0</v>
      </c>
    </row>
    <row r="260" customFormat="false" ht="12.75" hidden="true" customHeight="false" outlineLevel="1" collapsed="false">
      <c r="B260" s="92" t="n">
        <f aca="false">EDATE(B259,1)</f>
        <v>43800</v>
      </c>
      <c r="C260" s="93" t="n">
        <f aca="false">1/(1+$C$5/2)^(2*($B260-$C$4)/365)</f>
        <v>0.239492954918966</v>
      </c>
      <c r="D260" s="93" t="n">
        <f aca="false">1/(1+$C$6/2)^(2*($B260-$C$4)/365)</f>
        <v>0.103878621506248</v>
      </c>
      <c r="E260" s="94" t="n">
        <f aca="false">+C260-D260</f>
        <v>0.135614333412718</v>
      </c>
      <c r="F260" s="104" t="e">
        <f aca="false">SUM(L260:P260,R260:V260)</f>
        <v>#NAME?</v>
      </c>
      <c r="G260" s="105" t="e">
        <f aca="false">+E260*SUM(F249:F260)/12</f>
        <v>#NAME?</v>
      </c>
      <c r="L260" s="96" t="e">
        <f aca="false">EURO(Y260,Y260,0,0,F$22,$B260+25-F$23,1,0)</f>
        <v>#NAME?</v>
      </c>
      <c r="M260" s="96" t="e">
        <f aca="false">EURO(Z260,Z260,0,0,G$22,$B260+25-G$23,1,0)</f>
        <v>#NAME?</v>
      </c>
      <c r="N260" s="96" t="e">
        <f aca="false">EURO(AA260,AA260,0,0,H$22,$B260+25-H$23,1,0)</f>
        <v>#NAME?</v>
      </c>
      <c r="O260" s="96" t="e">
        <f aca="false">EURO(AB260,AB260,0,0,I$22,$B260+25-I$23,1,0)</f>
        <v>#NAME?</v>
      </c>
      <c r="P260" s="96" t="e">
        <f aca="false">EURO(AC260,AC260,0,0,J$22,$B260+25-J$23,1,0)</f>
        <v>#NAME?</v>
      </c>
      <c r="Q260" s="96"/>
      <c r="R260" s="96" t="e">
        <f aca="false">EURO(AE260,AE260,0,0,F$22,$B260+25-F$23,1,0)</f>
        <v>#NAME?</v>
      </c>
      <c r="S260" s="96" t="e">
        <f aca="false">EURO(AF260,AF260,0,0,G$22,$B260+25-G$23,1,0)</f>
        <v>#NAME?</v>
      </c>
      <c r="T260" s="96" t="e">
        <f aca="false">EURO(AG260,AG260,0,0,H$22,$B260+25-H$23,1,0)</f>
        <v>#NAME?</v>
      </c>
      <c r="U260" s="96" t="e">
        <f aca="false">EURO(AH260,AH260,0,0,I$22,$B260+25-I$23,1,0)</f>
        <v>#NAME?</v>
      </c>
      <c r="V260" s="96" t="e">
        <f aca="false">EURO(AI260,AI260,0,0,J$22,$B260+25-J$23,1,0)</f>
        <v>#NAME?</v>
      </c>
      <c r="W260" s="96"/>
      <c r="X260" s="97"/>
      <c r="Y260" s="98" t="n">
        <f aca="false">(IF($B260&gt;=F$23,IF($B260&lt;DATE(YEAR(F$23),MONTH(F$23)+F$12,1),F$11/F$12,0),0))+(IF($B260&gt;=F$23,IF($B260&lt;DATE(YEAR(F$23),MONTH(F$23)+F$9,1),F$8/F$9,0),0))</f>
        <v>0</v>
      </c>
      <c r="Z260" s="98" t="n">
        <f aca="false">(IF($B260&gt;=G$23,IF($B260&lt;DATE(YEAR(G$23),MONTH(G$23)+G$12,1),G$11/G$12,0),0))+(IF($B260&gt;=G$23,IF($B260&lt;DATE(YEAR(G$23),MONTH(G$23)+G$9,1),G$8/G$9,0),0))</f>
        <v>0</v>
      </c>
      <c r="AA260" s="98" t="n">
        <f aca="false">(IF($B260&gt;=H$23,IF($B260&lt;DATE(YEAR(H$23),MONTH(H$23)+H$12,1),H$11/H$12,0),0))+(IF($B260&gt;=H$23,IF($B260&lt;DATE(YEAR(H$23),MONTH(H$23)+H$9,1),H$8/H$9,0),0))</f>
        <v>0</v>
      </c>
      <c r="AB260" s="98" t="n">
        <f aca="false">(IF($B260&gt;=I$23,IF($B260&lt;DATE(YEAR(I$23),MONTH(I$23)+I$12,1),I$11/I$12,0),0))+(IF($B260&gt;=I$23,IF($B260&lt;DATE(YEAR(I$23),MONTH(I$23)+I$9,1),I$8/I$9,0),0))</f>
        <v>0</v>
      </c>
      <c r="AC260" s="99" t="n">
        <f aca="false">(IF($B260&gt;=J$23,IF($B260&lt;DATE(YEAR(J$23),MONTH(J$23)+J$12,1),J$11/J$12,0),0))+(IF($B260&gt;=J$23,IF($B260&lt;DATE(YEAR(J$23),MONTH(J$23)+J$9,1),J$8/J$9,0),0))</f>
        <v>0</v>
      </c>
      <c r="AE260" s="98" t="n">
        <f aca="false">(IF($B260&gt;=F$23,IF($B260&lt;DATE(YEAR(F$23),MONTH(F$23)+F$15,1),(F$14/F$15),0),0))+(IF($B260&gt;=F$23,IF($B260&lt;DATE(YEAR(F$23),MONTH(F$23)+F$18,1),(F$17/F$18),0),0))</f>
        <v>0</v>
      </c>
      <c r="AF260" s="98" t="n">
        <f aca="false">(IF($B260&gt;=G$23,IF($B260&lt;DATE(YEAR(G$23),MONTH(G$23)+G$15,1),(G$14/G$15),0),0))+(IF($B260&gt;=G$23,IF($B260&lt;DATE(YEAR(G$23),MONTH(G$23)+G$18,1),(G$17/G$18),0),0))</f>
        <v>0</v>
      </c>
      <c r="AG260" s="98" t="n">
        <f aca="false">(IF($B260&gt;=H$23,IF($B260&lt;DATE(YEAR(H$23),MONTH(H$23)+H$15,1),(H$14/H$15),0),0))+(IF($B260&gt;=H$23,IF($B260&lt;DATE(YEAR(H$23),MONTH(H$23)+H$18,1),(H$17/H$18),0),0))</f>
        <v>0</v>
      </c>
      <c r="AH260" s="98" t="n">
        <f aca="false">(IF($B260&gt;=I$23,IF($B260&lt;DATE(YEAR(I$23),MONTH(I$23)+I$15,1),(I$14/I$15),0),0))+(IF($B260&gt;=I$23,IF($B260&lt;DATE(YEAR(I$23),MONTH(I$23)+I$18,1),(I$17/I$18),0),0))</f>
        <v>0</v>
      </c>
      <c r="AI260" s="99" t="n">
        <f aca="false">(IF($B260&gt;=J$23,IF($B260&lt;DATE(YEAR(J$23),MONTH(J$23)+J$15,1),(J$14/J$15),0),0))+(IF($B260&gt;=J$23,IF($B260&lt;DATE(YEAR(J$23),MONTH(J$23)+J$18,1),(J$17/J$18),0),0))</f>
        <v>0</v>
      </c>
    </row>
    <row r="261" customFormat="false" ht="12.75" hidden="true" customHeight="false" outlineLevel="1" collapsed="false">
      <c r="B261" s="92" t="n">
        <f aca="false">EDATE(B260,1)</f>
        <v>43831</v>
      </c>
      <c r="C261" s="93" t="n">
        <f aca="false">1/(1+$C$5/2)^(2*($B261-$C$4)/365)</f>
        <v>0.237988310827258</v>
      </c>
      <c r="D261" s="93" t="n">
        <f aca="false">1/(1+$C$6/2)^(2*($B261-$C$4)/365)</f>
        <v>0.10284646763604</v>
      </c>
      <c r="E261" s="94" t="n">
        <f aca="false">+C261-D261</f>
        <v>0.135141843191218</v>
      </c>
      <c r="F261" s="104" t="e">
        <f aca="false">SUM(L261:P261,R261:V261)</f>
        <v>#NAME?</v>
      </c>
      <c r="G261" s="105" t="e">
        <f aca="false">+E261*SUM(F250:F261)/12</f>
        <v>#NAME?</v>
      </c>
      <c r="L261" s="96" t="e">
        <f aca="false">EURO(Y261,Y261,0,0,F$22,$B261+25-F$23,1,0)</f>
        <v>#NAME?</v>
      </c>
      <c r="M261" s="96" t="e">
        <f aca="false">EURO(Z261,Z261,0,0,G$22,$B261+25-G$23,1,0)</f>
        <v>#NAME?</v>
      </c>
      <c r="N261" s="96" t="e">
        <f aca="false">EURO(AA261,AA261,0,0,H$22,$B261+25-H$23,1,0)</f>
        <v>#NAME?</v>
      </c>
      <c r="O261" s="96" t="e">
        <f aca="false">EURO(AB261,AB261,0,0,I$22,$B261+25-I$23,1,0)</f>
        <v>#NAME?</v>
      </c>
      <c r="P261" s="96" t="e">
        <f aca="false">EURO(AC261,AC261,0,0,J$22,$B261+25-J$23,1,0)</f>
        <v>#NAME?</v>
      </c>
      <c r="Q261" s="96"/>
      <c r="R261" s="96" t="e">
        <f aca="false">EURO(AE261,AE261,0,0,F$22,$B261+25-F$23,1,0)</f>
        <v>#NAME?</v>
      </c>
      <c r="S261" s="96" t="e">
        <f aca="false">EURO(AF261,AF261,0,0,G$22,$B261+25-G$23,1,0)</f>
        <v>#NAME?</v>
      </c>
      <c r="T261" s="96" t="e">
        <f aca="false">EURO(AG261,AG261,0,0,H$22,$B261+25-H$23,1,0)</f>
        <v>#NAME?</v>
      </c>
      <c r="U261" s="96" t="e">
        <f aca="false">EURO(AH261,AH261,0,0,I$22,$B261+25-I$23,1,0)</f>
        <v>#NAME?</v>
      </c>
      <c r="V261" s="96" t="e">
        <f aca="false">EURO(AI261,AI261,0,0,J$22,$B261+25-J$23,1,0)</f>
        <v>#NAME?</v>
      </c>
      <c r="W261" s="96"/>
      <c r="X261" s="97"/>
      <c r="Y261" s="98" t="n">
        <f aca="false">(IF($B261&gt;=F$23,IF($B261&lt;DATE(YEAR(F$23),MONTH(F$23)+F$12,1),F$11/F$12,0),0))+(IF($B261&gt;=F$23,IF($B261&lt;DATE(YEAR(F$23),MONTH(F$23)+F$9,1),F$8/F$9,0),0))</f>
        <v>0</v>
      </c>
      <c r="Z261" s="98" t="n">
        <f aca="false">(IF($B261&gt;=G$23,IF($B261&lt;DATE(YEAR(G$23),MONTH(G$23)+G$12,1),G$11/G$12,0),0))+(IF($B261&gt;=G$23,IF($B261&lt;DATE(YEAR(G$23),MONTH(G$23)+G$9,1),G$8/G$9,0),0))</f>
        <v>0</v>
      </c>
      <c r="AA261" s="98" t="n">
        <f aca="false">(IF($B261&gt;=H$23,IF($B261&lt;DATE(YEAR(H$23),MONTH(H$23)+H$12,1),H$11/H$12,0),0))+(IF($B261&gt;=H$23,IF($B261&lt;DATE(YEAR(H$23),MONTH(H$23)+H$9,1),H$8/H$9,0),0))</f>
        <v>0</v>
      </c>
      <c r="AB261" s="98" t="n">
        <f aca="false">(IF($B261&gt;=I$23,IF($B261&lt;DATE(YEAR(I$23),MONTH(I$23)+I$12,1),I$11/I$12,0),0))+(IF($B261&gt;=I$23,IF($B261&lt;DATE(YEAR(I$23),MONTH(I$23)+I$9,1),I$8/I$9,0),0))</f>
        <v>0</v>
      </c>
      <c r="AC261" s="99" t="n">
        <f aca="false">(IF($B261&gt;=J$23,IF($B261&lt;DATE(YEAR(J$23),MONTH(J$23)+J$12,1),J$11/J$12,0),0))+(IF($B261&gt;=J$23,IF($B261&lt;DATE(YEAR(J$23),MONTH(J$23)+J$9,1),J$8/J$9,0),0))</f>
        <v>0</v>
      </c>
      <c r="AE261" s="98" t="n">
        <f aca="false">(IF($B261&gt;=F$23,IF($B261&lt;DATE(YEAR(F$23),MONTH(F$23)+F$15,1),(F$14/F$15),0),0))+(IF($B261&gt;=F$23,IF($B261&lt;DATE(YEAR(F$23),MONTH(F$23)+F$18,1),(F$17/F$18),0),0))</f>
        <v>0</v>
      </c>
      <c r="AF261" s="98" t="n">
        <f aca="false">(IF($B261&gt;=G$23,IF($B261&lt;DATE(YEAR(G$23),MONTH(G$23)+G$15,1),(G$14/G$15),0),0))+(IF($B261&gt;=G$23,IF($B261&lt;DATE(YEAR(G$23),MONTH(G$23)+G$18,1),(G$17/G$18),0),0))</f>
        <v>0</v>
      </c>
      <c r="AG261" s="98" t="n">
        <f aca="false">(IF($B261&gt;=H$23,IF($B261&lt;DATE(YEAR(H$23),MONTH(H$23)+H$15,1),(H$14/H$15),0),0))+(IF($B261&gt;=H$23,IF($B261&lt;DATE(YEAR(H$23),MONTH(H$23)+H$18,1),(H$17/H$18),0),0))</f>
        <v>0</v>
      </c>
      <c r="AH261" s="98" t="n">
        <f aca="false">(IF($B261&gt;=I$23,IF($B261&lt;DATE(YEAR(I$23),MONTH(I$23)+I$15,1),(I$14/I$15),0),0))+(IF($B261&gt;=I$23,IF($B261&lt;DATE(YEAR(I$23),MONTH(I$23)+I$18,1),(I$17/I$18),0),0))</f>
        <v>0</v>
      </c>
      <c r="AI261" s="99" t="n">
        <f aca="false">(IF($B261&gt;=J$23,IF($B261&lt;DATE(YEAR(J$23),MONTH(J$23)+J$15,1),(J$14/J$15),0),0))+(IF($B261&gt;=J$23,IF($B261&lt;DATE(YEAR(J$23),MONTH(J$23)+J$18,1),(J$17/J$18),0),0))</f>
        <v>0</v>
      </c>
    </row>
    <row r="262" customFormat="false" ht="12.75" hidden="true" customHeight="false" outlineLevel="1" collapsed="false">
      <c r="B262" s="92" t="n">
        <f aca="false">EDATE(B261,1)</f>
        <v>43862</v>
      </c>
      <c r="C262" s="93" t="n">
        <f aca="false">1/(1+$C$5/2)^(2*($B262-$C$4)/365)</f>
        <v>0.236493119848038</v>
      </c>
      <c r="D262" s="93" t="n">
        <f aca="false">1/(1+$C$6/2)^(2*($B262-$C$4)/365)</f>
        <v>0.101824569404542</v>
      </c>
      <c r="E262" s="94" t="n">
        <f aca="false">+C262-D262</f>
        <v>0.134668550443496</v>
      </c>
      <c r="F262" s="104" t="e">
        <f aca="false">SUM(L262:P262,R262:V262)</f>
        <v>#NAME?</v>
      </c>
      <c r="G262" s="105" t="e">
        <f aca="false">+E262*SUM(F251:F262)/12</f>
        <v>#NAME?</v>
      </c>
      <c r="L262" s="96" t="e">
        <f aca="false">EURO(Y262,Y262,0,0,F$22,$B262+25-F$23,1,0)</f>
        <v>#NAME?</v>
      </c>
      <c r="M262" s="96" t="e">
        <f aca="false">EURO(Z262,Z262,0,0,G$22,$B262+25-G$23,1,0)</f>
        <v>#NAME?</v>
      </c>
      <c r="N262" s="96" t="e">
        <f aca="false">EURO(AA262,AA262,0,0,H$22,$B262+25-H$23,1,0)</f>
        <v>#NAME?</v>
      </c>
      <c r="O262" s="96" t="e">
        <f aca="false">EURO(AB262,AB262,0,0,I$22,$B262+25-I$23,1,0)</f>
        <v>#NAME?</v>
      </c>
      <c r="P262" s="96" t="e">
        <f aca="false">EURO(AC262,AC262,0,0,J$22,$B262+25-J$23,1,0)</f>
        <v>#NAME?</v>
      </c>
      <c r="Q262" s="96"/>
      <c r="R262" s="96" t="e">
        <f aca="false">EURO(AE262,AE262,0,0,F$22,$B262+25-F$23,1,0)</f>
        <v>#NAME?</v>
      </c>
      <c r="S262" s="96" t="e">
        <f aca="false">EURO(AF262,AF262,0,0,G$22,$B262+25-G$23,1,0)</f>
        <v>#NAME?</v>
      </c>
      <c r="T262" s="96" t="e">
        <f aca="false">EURO(AG262,AG262,0,0,H$22,$B262+25-H$23,1,0)</f>
        <v>#NAME?</v>
      </c>
      <c r="U262" s="96" t="e">
        <f aca="false">EURO(AH262,AH262,0,0,I$22,$B262+25-I$23,1,0)</f>
        <v>#NAME?</v>
      </c>
      <c r="V262" s="96" t="e">
        <f aca="false">EURO(AI262,AI262,0,0,J$22,$B262+25-J$23,1,0)</f>
        <v>#NAME?</v>
      </c>
      <c r="W262" s="96"/>
      <c r="X262" s="97"/>
      <c r="Y262" s="98" t="n">
        <f aca="false">(IF($B262&gt;=F$23,IF($B262&lt;DATE(YEAR(F$23),MONTH(F$23)+F$12,1),F$11/F$12,0),0))+(IF($B262&gt;=F$23,IF($B262&lt;DATE(YEAR(F$23),MONTH(F$23)+F$9,1),F$8/F$9,0),0))</f>
        <v>0</v>
      </c>
      <c r="Z262" s="98" t="n">
        <f aca="false">(IF($B262&gt;=G$23,IF($B262&lt;DATE(YEAR(G$23),MONTH(G$23)+G$12,1),G$11/G$12,0),0))+(IF($B262&gt;=G$23,IF($B262&lt;DATE(YEAR(G$23),MONTH(G$23)+G$9,1),G$8/G$9,0),0))</f>
        <v>0</v>
      </c>
      <c r="AA262" s="98" t="n">
        <f aca="false">(IF($B262&gt;=H$23,IF($B262&lt;DATE(YEAR(H$23),MONTH(H$23)+H$12,1),H$11/H$12,0),0))+(IF($B262&gt;=H$23,IF($B262&lt;DATE(YEAR(H$23),MONTH(H$23)+H$9,1),H$8/H$9,0),0))</f>
        <v>0</v>
      </c>
      <c r="AB262" s="98" t="n">
        <f aca="false">(IF($B262&gt;=I$23,IF($B262&lt;DATE(YEAR(I$23),MONTH(I$23)+I$12,1),I$11/I$12,0),0))+(IF($B262&gt;=I$23,IF($B262&lt;DATE(YEAR(I$23),MONTH(I$23)+I$9,1),I$8/I$9,0),0))</f>
        <v>0</v>
      </c>
      <c r="AC262" s="99" t="n">
        <f aca="false">(IF($B262&gt;=J$23,IF($B262&lt;DATE(YEAR(J$23),MONTH(J$23)+J$12,1),J$11/J$12,0),0))+(IF($B262&gt;=J$23,IF($B262&lt;DATE(YEAR(J$23),MONTH(J$23)+J$9,1),J$8/J$9,0),0))</f>
        <v>0</v>
      </c>
      <c r="AE262" s="98" t="n">
        <f aca="false">(IF($B262&gt;=F$23,IF($B262&lt;DATE(YEAR(F$23),MONTH(F$23)+F$15,1),(F$14/F$15),0),0))+(IF($B262&gt;=F$23,IF($B262&lt;DATE(YEAR(F$23),MONTH(F$23)+F$18,1),(F$17/F$18),0),0))</f>
        <v>0</v>
      </c>
      <c r="AF262" s="98" t="n">
        <f aca="false">(IF($B262&gt;=G$23,IF($B262&lt;DATE(YEAR(G$23),MONTH(G$23)+G$15,1),(G$14/G$15),0),0))+(IF($B262&gt;=G$23,IF($B262&lt;DATE(YEAR(G$23),MONTH(G$23)+G$18,1),(G$17/G$18),0),0))</f>
        <v>0</v>
      </c>
      <c r="AG262" s="98" t="n">
        <f aca="false">(IF($B262&gt;=H$23,IF($B262&lt;DATE(YEAR(H$23),MONTH(H$23)+H$15,1),(H$14/H$15),0),0))+(IF($B262&gt;=H$23,IF($B262&lt;DATE(YEAR(H$23),MONTH(H$23)+H$18,1),(H$17/H$18),0),0))</f>
        <v>0</v>
      </c>
      <c r="AH262" s="98" t="n">
        <f aca="false">(IF($B262&gt;=I$23,IF($B262&lt;DATE(YEAR(I$23),MONTH(I$23)+I$15,1),(I$14/I$15),0),0))+(IF($B262&gt;=I$23,IF($B262&lt;DATE(YEAR(I$23),MONTH(I$23)+I$18,1),(I$17/I$18),0),0))</f>
        <v>0</v>
      </c>
      <c r="AI262" s="99" t="n">
        <f aca="false">(IF($B262&gt;=J$23,IF($B262&lt;DATE(YEAR(J$23),MONTH(J$23)+J$15,1),(J$14/J$15),0),0))+(IF($B262&gt;=J$23,IF($B262&lt;DATE(YEAR(J$23),MONTH(J$23)+J$18,1),(J$17/J$18),0),0))</f>
        <v>0</v>
      </c>
    </row>
    <row r="263" customFormat="false" ht="12.75" hidden="true" customHeight="false" outlineLevel="1" collapsed="false">
      <c r="B263" s="92" t="n">
        <f aca="false">EDATE(B262,1)</f>
        <v>43891</v>
      </c>
      <c r="C263" s="93" t="n">
        <f aca="false">1/(1+$C$5/2)^(2*($B263-$C$4)/365)</f>
        <v>0.235102898156036</v>
      </c>
      <c r="D263" s="93" t="n">
        <f aca="false">1/(1+$C$6/2)^(2*($B263-$C$4)/365)</f>
        <v>0.100877794309627</v>
      </c>
      <c r="E263" s="94" t="n">
        <f aca="false">+C263-D263</f>
        <v>0.134225103846409</v>
      </c>
      <c r="F263" s="104" t="e">
        <f aca="false">SUM(L263:P263,R263:V263)</f>
        <v>#NAME?</v>
      </c>
      <c r="G263" s="105" t="e">
        <f aca="false">+E263*SUM(F252:F263)/12</f>
        <v>#NAME?</v>
      </c>
      <c r="L263" s="96" t="e">
        <f aca="false">EURO(Y263,Y263,0,0,F$22,$B263+25-F$23,1,0)</f>
        <v>#NAME?</v>
      </c>
      <c r="M263" s="96" t="e">
        <f aca="false">EURO(Z263,Z263,0,0,G$22,$B263+25-G$23,1,0)</f>
        <v>#NAME?</v>
      </c>
      <c r="N263" s="96" t="e">
        <f aca="false">EURO(AA263,AA263,0,0,H$22,$B263+25-H$23,1,0)</f>
        <v>#NAME?</v>
      </c>
      <c r="O263" s="96" t="e">
        <f aca="false">EURO(AB263,AB263,0,0,I$22,$B263+25-I$23,1,0)</f>
        <v>#NAME?</v>
      </c>
      <c r="P263" s="96" t="e">
        <f aca="false">EURO(AC263,AC263,0,0,J$22,$B263+25-J$23,1,0)</f>
        <v>#NAME?</v>
      </c>
      <c r="Q263" s="96"/>
      <c r="R263" s="96" t="e">
        <f aca="false">EURO(AE263,AE263,0,0,F$22,$B263+25-F$23,1,0)</f>
        <v>#NAME?</v>
      </c>
      <c r="S263" s="96" t="e">
        <f aca="false">EURO(AF263,AF263,0,0,G$22,$B263+25-G$23,1,0)</f>
        <v>#NAME?</v>
      </c>
      <c r="T263" s="96" t="e">
        <f aca="false">EURO(AG263,AG263,0,0,H$22,$B263+25-H$23,1,0)</f>
        <v>#NAME?</v>
      </c>
      <c r="U263" s="96" t="e">
        <f aca="false">EURO(AH263,AH263,0,0,I$22,$B263+25-I$23,1,0)</f>
        <v>#NAME?</v>
      </c>
      <c r="V263" s="96" t="e">
        <f aca="false">EURO(AI263,AI263,0,0,J$22,$B263+25-J$23,1,0)</f>
        <v>#NAME?</v>
      </c>
      <c r="W263" s="96"/>
      <c r="X263" s="97"/>
      <c r="Y263" s="98" t="n">
        <f aca="false">(IF($B263&gt;=F$23,IF($B263&lt;DATE(YEAR(F$23),MONTH(F$23)+F$12,1),F$11/F$12,0),0))+(IF($B263&gt;=F$23,IF($B263&lt;DATE(YEAR(F$23),MONTH(F$23)+F$9,1),F$8/F$9,0),0))</f>
        <v>0</v>
      </c>
      <c r="Z263" s="98" t="n">
        <f aca="false">(IF($B263&gt;=G$23,IF($B263&lt;DATE(YEAR(G$23),MONTH(G$23)+G$12,1),G$11/G$12,0),0))+(IF($B263&gt;=G$23,IF($B263&lt;DATE(YEAR(G$23),MONTH(G$23)+G$9,1),G$8/G$9,0),0))</f>
        <v>0</v>
      </c>
      <c r="AA263" s="98" t="n">
        <f aca="false">(IF($B263&gt;=H$23,IF($B263&lt;DATE(YEAR(H$23),MONTH(H$23)+H$12,1),H$11/H$12,0),0))+(IF($B263&gt;=H$23,IF($B263&lt;DATE(YEAR(H$23),MONTH(H$23)+H$9,1),H$8/H$9,0),0))</f>
        <v>0</v>
      </c>
      <c r="AB263" s="98" t="n">
        <f aca="false">(IF($B263&gt;=I$23,IF($B263&lt;DATE(YEAR(I$23),MONTH(I$23)+I$12,1),I$11/I$12,0),0))+(IF($B263&gt;=I$23,IF($B263&lt;DATE(YEAR(I$23),MONTH(I$23)+I$9,1),I$8/I$9,0),0))</f>
        <v>0</v>
      </c>
      <c r="AC263" s="99" t="n">
        <f aca="false">(IF($B263&gt;=J$23,IF($B263&lt;DATE(YEAR(J$23),MONTH(J$23)+J$12,1),J$11/J$12,0),0))+(IF($B263&gt;=J$23,IF($B263&lt;DATE(YEAR(J$23),MONTH(J$23)+J$9,1),J$8/J$9,0),0))</f>
        <v>0</v>
      </c>
      <c r="AE263" s="98" t="n">
        <f aca="false">(IF($B263&gt;=F$23,IF($B263&lt;DATE(YEAR(F$23),MONTH(F$23)+F$15,1),(F$14/F$15),0),0))+(IF($B263&gt;=F$23,IF($B263&lt;DATE(YEAR(F$23),MONTH(F$23)+F$18,1),(F$17/F$18),0),0))</f>
        <v>0</v>
      </c>
      <c r="AF263" s="98" t="n">
        <f aca="false">(IF($B263&gt;=G$23,IF($B263&lt;DATE(YEAR(G$23),MONTH(G$23)+G$15,1),(G$14/G$15),0),0))+(IF($B263&gt;=G$23,IF($B263&lt;DATE(YEAR(G$23),MONTH(G$23)+G$18,1),(G$17/G$18),0),0))</f>
        <v>0</v>
      </c>
      <c r="AG263" s="98" t="n">
        <f aca="false">(IF($B263&gt;=H$23,IF($B263&lt;DATE(YEAR(H$23),MONTH(H$23)+H$15,1),(H$14/H$15),0),0))+(IF($B263&gt;=H$23,IF($B263&lt;DATE(YEAR(H$23),MONTH(H$23)+H$18,1),(H$17/H$18),0),0))</f>
        <v>0</v>
      </c>
      <c r="AH263" s="98" t="n">
        <f aca="false">(IF($B263&gt;=I$23,IF($B263&lt;DATE(YEAR(I$23),MONTH(I$23)+I$15,1),(I$14/I$15),0),0))+(IF($B263&gt;=I$23,IF($B263&lt;DATE(YEAR(I$23),MONTH(I$23)+I$18,1),(I$17/I$18),0),0))</f>
        <v>0</v>
      </c>
      <c r="AI263" s="99" t="n">
        <f aca="false">(IF($B263&gt;=J$23,IF($B263&lt;DATE(YEAR(J$23),MONTH(J$23)+J$15,1),(J$14/J$15),0),0))+(IF($B263&gt;=J$23,IF($B263&lt;DATE(YEAR(J$23),MONTH(J$23)+J$18,1),(J$17/J$18),0),0))</f>
        <v>0</v>
      </c>
    </row>
    <row r="265" customFormat="false" ht="12.75" hidden="false" customHeight="false" outlineLevel="0" collapsed="false">
      <c r="B265" s="106" t="s">
        <v>77</v>
      </c>
      <c r="F265" s="33" t="e">
        <f aca="false">SUM(F32:F263)</f>
        <v>#NAME?</v>
      </c>
      <c r="G265" s="107" t="e">
        <f aca="false">SUM(G32:G263)</f>
        <v>#NAME?</v>
      </c>
    </row>
    <row r="270" customFormat="false" ht="12.75" hidden="false" customHeight="false" outlineLevel="0" collapsed="false">
      <c r="C270" s="34" t="n">
        <v>0.08</v>
      </c>
      <c r="D270" s="34" t="n">
        <f aca="false">C270+0.01</f>
        <v>0.09</v>
      </c>
      <c r="E270" s="34" t="n">
        <f aca="false">D270+0.01</f>
        <v>0.1</v>
      </c>
      <c r="F270" s="34" t="n">
        <f aca="false">E270+0.01</f>
        <v>0.11</v>
      </c>
      <c r="G270" s="34" t="n">
        <f aca="false">F270+0.01</f>
        <v>0.12</v>
      </c>
      <c r="H270" s="34" t="n">
        <f aca="false">G270+0.01</f>
        <v>0.13</v>
      </c>
      <c r="I270" s="34" t="n">
        <f aca="false">H270+0.01</f>
        <v>0.14</v>
      </c>
      <c r="J270" s="34" t="n">
        <f aca="false">I270+0.01</f>
        <v>0.15</v>
      </c>
      <c r="K270" s="34" t="n">
        <f aca="false">J270+0.01</f>
        <v>0.16</v>
      </c>
      <c r="L270" s="34" t="n">
        <f aca="false">K270+0.01</f>
        <v>0.17</v>
      </c>
      <c r="M270" s="34" t="n">
        <f aca="false">L270+0.01</f>
        <v>0.18</v>
      </c>
    </row>
    <row r="271" customFormat="false" ht="12.75" hidden="false" customHeight="false" outlineLevel="0" collapsed="false">
      <c r="B271" s="108" t="e">
        <f aca="false">'PaperCo Credit'!$E$29</f>
        <v>#NAME?</v>
      </c>
      <c r="C271" s="11" t="e">
        <f aca="true">TABLE($B271,$F$22,C$270)</f>
        <v>#NAME?</v>
      </c>
      <c r="D271" s="11" t="e">
        <f aca="true">TABLE($B271,$F$22,D$270)</f>
        <v>#NAME?</v>
      </c>
      <c r="E271" s="11" t="e">
        <f aca="true">TABLE($B271,$F$22,E$270)</f>
        <v>#NAME?</v>
      </c>
      <c r="F271" s="11" t="e">
        <f aca="true">TABLE($B271,$F$22,F$270)</f>
        <v>#NAME?</v>
      </c>
      <c r="G271" s="11" t="e">
        <f aca="true">TABLE($B271,$F$22,G$270)</f>
        <v>#NAME?</v>
      </c>
      <c r="H271" s="11" t="e">
        <f aca="true">TABLE($B271,$F$22,H$270)</f>
        <v>#NAME?</v>
      </c>
      <c r="I271" s="11" t="e">
        <f aca="true">TABLE($B271,$F$22,I$270)</f>
        <v>#NAME?</v>
      </c>
      <c r="J271" s="11" t="e">
        <f aca="true">TABLE($B271,$F$22,J$270)</f>
        <v>#NAME?</v>
      </c>
      <c r="K271" s="11" t="e">
        <f aca="true">TABLE($B271,$F$22,K$270)</f>
        <v>#NAME?</v>
      </c>
      <c r="L271" s="11" t="e">
        <f aca="true">TABLE($B271,$F$22,L$270)</f>
        <v>#NAME?</v>
      </c>
      <c r="M271" s="11" t="e">
        <f aca="true">TABLE($B271,$F$22,M$270)</f>
        <v>#NAME?</v>
      </c>
    </row>
    <row r="272" customFormat="false" ht="12.75" hidden="false" customHeight="false" outlineLevel="0" collapsed="false">
      <c r="B272" s="47"/>
      <c r="C272" s="47"/>
      <c r="D272" s="47"/>
      <c r="E272" s="47"/>
      <c r="F272" s="47"/>
      <c r="G272" s="0"/>
    </row>
    <row r="273" customFormat="false" ht="12.75" hidden="false" customHeight="false" outlineLevel="0" collapsed="false">
      <c r="B273" s="63"/>
      <c r="C273" s="63"/>
      <c r="D273" s="63"/>
      <c r="E273" s="63"/>
      <c r="F273" s="47"/>
      <c r="G273" s="0"/>
    </row>
    <row r="274" customFormat="false" ht="12.75" hidden="false" customHeight="false" outlineLevel="0" collapsed="false">
      <c r="B274" s="47"/>
      <c r="C274" s="47"/>
      <c r="D274" s="47"/>
      <c r="E274" s="47"/>
      <c r="F274" s="47"/>
      <c r="G274" s="0"/>
    </row>
    <row r="275" customFormat="false" ht="12.75" hidden="false" customHeight="false" outlineLevel="0" collapsed="false">
      <c r="B275" s="63"/>
      <c r="C275" s="109" t="n">
        <v>0.1211</v>
      </c>
      <c r="D275" s="109" t="n">
        <v>0.1074</v>
      </c>
      <c r="E275" s="109" t="n">
        <v>0.1008</v>
      </c>
      <c r="F275" s="47"/>
      <c r="G275" s="0"/>
    </row>
    <row r="276" customFormat="false" ht="12.75" hidden="false" customHeight="false" outlineLevel="0" collapsed="false">
      <c r="B276" s="108" t="e">
        <f aca="false">'PaperCo Credit'!$E$29</f>
        <v>#NAME?</v>
      </c>
      <c r="C276" s="110" t="e">
        <f aca="true">TABLE($B276,$C$6,C$275)</f>
        <v>#NAME?</v>
      </c>
      <c r="D276" s="110" t="e">
        <f aca="true">TABLE($B276,$C$6,D$275)</f>
        <v>#NAME?</v>
      </c>
      <c r="E276" s="110" t="e">
        <f aca="true">TABLE($B276,$C$6,E$275)</f>
        <v>#NAME?</v>
      </c>
      <c r="F276" s="65"/>
      <c r="G276" s="0"/>
    </row>
  </sheetData>
  <mergeCells count="3">
    <mergeCell ref="Y30:AC30"/>
    <mergeCell ref="AE30:AI30"/>
    <mergeCell ref="L31:V31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5" width="2.42"/>
    <col collapsed="false" customWidth="true" hidden="false" outlineLevel="0" max="2" min="2" style="45" width="29.28"/>
    <col collapsed="false" customWidth="true" hidden="false" outlineLevel="0" max="4" min="3" style="45" width="7.7"/>
    <col collapsed="false" customWidth="true" hidden="false" outlineLevel="0" max="7" min="5" style="45" width="10.28"/>
    <col collapsed="false" customWidth="true" hidden="false" outlineLevel="0" max="8" min="8" style="45" width="3.28"/>
    <col collapsed="false" customWidth="true" hidden="false" outlineLevel="0" max="9" min="9" style="45" width="9.28"/>
    <col collapsed="false" customWidth="false" hidden="false" outlineLevel="0" max="257" min="10" style="45" width="9.14"/>
  </cols>
  <sheetData>
    <row r="1" customFormat="false" ht="12.75" hidden="false" customHeight="false" outlineLevel="0" collapsed="false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customFormat="false" ht="13.5" hidden="false" customHeight="false" outlineLevel="0" collapsed="false">
      <c r="B2" s="42" t="s">
        <v>78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customFormat="false" ht="14.25" hidden="false" customHeight="false" outlineLevel="0" collapsed="false">
      <c r="B3" s="111"/>
      <c r="J3" s="53"/>
    </row>
    <row r="4" customFormat="false" ht="15" hidden="false" customHeight="false" outlineLevel="0" collapsed="false">
      <c r="B4" s="112" t="s">
        <v>28</v>
      </c>
      <c r="C4" s="113"/>
      <c r="D4" s="114"/>
      <c r="E4" s="115" t="s">
        <v>79</v>
      </c>
      <c r="F4" s="114"/>
      <c r="G4" s="116"/>
      <c r="I4" s="113"/>
      <c r="J4" s="114"/>
      <c r="K4" s="115" t="s">
        <v>80</v>
      </c>
      <c r="L4" s="114"/>
      <c r="M4" s="116"/>
    </row>
    <row r="5" customFormat="false" ht="12.75" hidden="false" customHeight="false" outlineLevel="0" collapsed="false">
      <c r="B5" s="117"/>
      <c r="C5" s="118"/>
      <c r="D5" s="119"/>
      <c r="E5" s="119"/>
      <c r="F5" s="119"/>
      <c r="G5" s="120"/>
      <c r="I5" s="118"/>
      <c r="J5" s="119"/>
      <c r="K5" s="121"/>
      <c r="L5" s="119"/>
      <c r="M5" s="120"/>
    </row>
    <row r="6" customFormat="false" ht="12.75" hidden="false" customHeight="false" outlineLevel="0" collapsed="false">
      <c r="C6" s="122" t="n">
        <v>2001</v>
      </c>
      <c r="D6" s="123" t="n">
        <v>2002</v>
      </c>
      <c r="E6" s="123" t="n">
        <v>2003</v>
      </c>
      <c r="F6" s="123" t="n">
        <v>2004</v>
      </c>
      <c r="G6" s="124" t="n">
        <v>2005</v>
      </c>
      <c r="I6" s="122" t="n">
        <v>2001</v>
      </c>
      <c r="J6" s="123" t="n">
        <v>2002</v>
      </c>
      <c r="K6" s="123" t="n">
        <v>2003</v>
      </c>
      <c r="L6" s="123" t="n">
        <v>2004</v>
      </c>
      <c r="M6" s="124" t="n">
        <v>2005</v>
      </c>
    </row>
    <row r="7" customFormat="false" ht="12.75" hidden="false" customHeight="false" outlineLevel="0" collapsed="false">
      <c r="B7" s="119"/>
      <c r="C7" s="125"/>
      <c r="D7" s="119"/>
      <c r="E7" s="119"/>
      <c r="F7" s="119"/>
      <c r="G7" s="120"/>
      <c r="I7" s="125"/>
      <c r="J7" s="119"/>
      <c r="K7" s="119"/>
      <c r="L7" s="119"/>
      <c r="M7" s="120"/>
    </row>
    <row r="8" customFormat="false" ht="12.75" hidden="false" customHeight="false" outlineLevel="0" collapsed="false">
      <c r="B8" s="119" t="s">
        <v>81</v>
      </c>
      <c r="C8" s="126" t="n">
        <f aca="false">multiplier*I8</f>
        <v>2261.04405322854</v>
      </c>
      <c r="D8" s="127" t="n">
        <f aca="false">multiplier*J8</f>
        <v>2195.39032452374</v>
      </c>
      <c r="E8" s="127" t="n">
        <f aca="false">multiplier*K8</f>
        <v>2153.21418560313</v>
      </c>
      <c r="F8" s="127" t="n">
        <f aca="false">multiplier*L8</f>
        <v>2136.99391142221</v>
      </c>
      <c r="G8" s="128" t="n">
        <f aca="false">multiplier*M8</f>
        <v>2130.10567661965</v>
      </c>
      <c r="I8" s="129" t="n">
        <v>938.846732409524</v>
      </c>
      <c r="J8" s="130" t="n">
        <v>911.58552598721</v>
      </c>
      <c r="K8" s="130" t="n">
        <v>894.072850745558</v>
      </c>
      <c r="L8" s="130" t="n">
        <v>887.337753571402</v>
      </c>
      <c r="M8" s="131" t="n">
        <v>884.477571910093</v>
      </c>
    </row>
    <row r="9" customFormat="false" ht="12.75" hidden="false" customHeight="false" outlineLevel="0" collapsed="false">
      <c r="B9" s="119"/>
      <c r="C9" s="126"/>
      <c r="D9" s="127"/>
      <c r="E9" s="127"/>
      <c r="F9" s="127"/>
      <c r="G9" s="128"/>
      <c r="I9" s="132"/>
      <c r="J9" s="133"/>
      <c r="K9" s="133"/>
      <c r="L9" s="133"/>
      <c r="M9" s="134"/>
    </row>
    <row r="10" customFormat="false" ht="12.75" hidden="false" customHeight="false" outlineLevel="0" collapsed="false">
      <c r="B10" s="119" t="s">
        <v>82</v>
      </c>
      <c r="C10" s="126"/>
      <c r="D10" s="127"/>
      <c r="E10" s="127"/>
      <c r="F10" s="127"/>
      <c r="G10" s="128"/>
      <c r="I10" s="132"/>
      <c r="J10" s="133"/>
      <c r="K10" s="133"/>
      <c r="L10" s="133"/>
      <c r="M10" s="134"/>
    </row>
    <row r="11" customFormat="false" ht="12.75" hidden="false" customHeight="false" outlineLevel="0" collapsed="false">
      <c r="B11" s="135" t="s">
        <v>83</v>
      </c>
      <c r="C11" s="126" t="n">
        <f aca="false">multiplier*I11</f>
        <v>8185.88218036371</v>
      </c>
      <c r="D11" s="127" t="n">
        <f aca="false">multiplier*J11</f>
        <v>11241.9448610328</v>
      </c>
      <c r="E11" s="127" t="n">
        <f aca="false">multiplier*K11</f>
        <v>23158.4064137276</v>
      </c>
      <c r="F11" s="127" t="n">
        <f aca="false">multiplier*L11</f>
        <v>33990.7510137487</v>
      </c>
      <c r="G11" s="128" t="n">
        <f aca="false">multiplier*M11</f>
        <v>46066.4125581068</v>
      </c>
      <c r="I11" s="136" t="n">
        <v>3399</v>
      </c>
      <c r="J11" s="137" t="n">
        <v>4667.96</v>
      </c>
      <c r="K11" s="137" t="n">
        <v>9615.9976</v>
      </c>
      <c r="L11" s="137" t="n">
        <v>14113.8804774</v>
      </c>
      <c r="M11" s="138" t="n">
        <v>19128.02222595</v>
      </c>
    </row>
    <row r="12" customFormat="false" ht="12.75" hidden="false" customHeight="false" outlineLevel="0" collapsed="false">
      <c r="B12" s="119"/>
      <c r="C12" s="126"/>
      <c r="D12" s="127"/>
      <c r="E12" s="127"/>
      <c r="F12" s="127"/>
      <c r="G12" s="128"/>
      <c r="I12" s="132"/>
      <c r="J12" s="133"/>
      <c r="K12" s="133"/>
      <c r="L12" s="133"/>
      <c r="M12" s="134"/>
    </row>
    <row r="13" customFormat="false" ht="12.75" hidden="false" customHeight="false" outlineLevel="0" collapsed="false">
      <c r="B13" s="135" t="s">
        <v>84</v>
      </c>
      <c r="C13" s="126" t="n">
        <f aca="false">multiplier*I13</f>
        <v>665.102927154551</v>
      </c>
      <c r="D13" s="127" t="n">
        <f aca="false">multiplier*J13</f>
        <v>1545.76741839201</v>
      </c>
      <c r="E13" s="127" t="n">
        <f aca="false">multiplier*K13</f>
        <v>4711.28830479271</v>
      </c>
      <c r="F13" s="127" t="n">
        <f aca="false">multiplier*L13</f>
        <v>9541.26344245578</v>
      </c>
      <c r="G13" s="128" t="n">
        <f aca="false">multiplier*M13</f>
        <v>9827.50134572945</v>
      </c>
      <c r="I13" s="136" t="n">
        <v>276.16875</v>
      </c>
      <c r="J13" s="137" t="n">
        <v>641.8445</v>
      </c>
      <c r="K13" s="137" t="n">
        <v>1956.25451175</v>
      </c>
      <c r="L13" s="137" t="n">
        <v>3961.7910112</v>
      </c>
      <c r="M13" s="138" t="n">
        <v>4080.644741536</v>
      </c>
    </row>
    <row r="14" customFormat="false" ht="12.75" hidden="false" customHeight="false" outlineLevel="0" collapsed="false">
      <c r="B14" s="119"/>
      <c r="C14" s="126"/>
      <c r="D14" s="127"/>
      <c r="E14" s="127"/>
      <c r="F14" s="127"/>
      <c r="G14" s="128"/>
      <c r="I14" s="132"/>
      <c r="J14" s="133"/>
      <c r="K14" s="133"/>
      <c r="L14" s="133"/>
      <c r="M14" s="134"/>
    </row>
    <row r="15" customFormat="false" ht="13.5" hidden="false" customHeight="false" outlineLevel="0" collapsed="false">
      <c r="B15" s="135" t="s">
        <v>62</v>
      </c>
      <c r="C15" s="139" t="n">
        <f aca="false">multiplier*I15</f>
        <v>0</v>
      </c>
      <c r="D15" s="140" t="n">
        <f aca="false">multiplier*J15</f>
        <v>96.3328294246979</v>
      </c>
      <c r="E15" s="140" t="n">
        <f aca="false">multiplier*K15</f>
        <v>120.416036780872</v>
      </c>
      <c r="F15" s="140" t="n">
        <f aca="false">multiplier*L15</f>
        <v>240.832073561745</v>
      </c>
      <c r="G15" s="141" t="n">
        <f aca="false">multiplier*M15</f>
        <v>421.456128733053</v>
      </c>
      <c r="I15" s="142" t="n">
        <v>0</v>
      </c>
      <c r="J15" s="143" t="n">
        <v>40</v>
      </c>
      <c r="K15" s="143" t="n">
        <v>50</v>
      </c>
      <c r="L15" s="143" t="n">
        <v>100</v>
      </c>
      <c r="M15" s="144" t="n">
        <v>175</v>
      </c>
    </row>
    <row r="16" customFormat="false" ht="12.75" hidden="false" customHeight="false" outlineLevel="0" collapsed="false">
      <c r="B16" s="119"/>
    </row>
    <row r="17" customFormat="false" ht="13.5" hidden="false" customHeight="false" outlineLevel="0" collapsed="false">
      <c r="B17" s="119"/>
      <c r="I17" s="142" t="n">
        <v>0</v>
      </c>
      <c r="J17" s="143" t="n">
        <v>40</v>
      </c>
      <c r="K17" s="143" t="n">
        <v>50</v>
      </c>
      <c r="L17" s="143" t="n">
        <v>100</v>
      </c>
      <c r="M17" s="144" t="n">
        <v>175</v>
      </c>
    </row>
    <row r="18" customFormat="false" ht="13.5" hidden="false" customHeight="false" outlineLevel="0" collapsed="false">
      <c r="B18" s="145" t="s">
        <v>85</v>
      </c>
      <c r="C18" s="146"/>
      <c r="D18" s="147" t="n">
        <v>2.40832073561745</v>
      </c>
    </row>
    <row r="20" customFormat="false" ht="12.75" hidden="false" customHeight="false" outlineLevel="0" collapsed="false">
      <c r="D20" s="45" t="n">
        <v>2.242</v>
      </c>
      <c r="E20" s="45" t="n">
        <v>3.61</v>
      </c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7" activeCellId="0" sqref="I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2" min="2" style="0" width="9.28"/>
  </cols>
  <sheetData>
    <row r="1" customFormat="false" ht="12.75" hidden="false" customHeight="false" outlineLevel="0" collapsed="false">
      <c r="A1" s="40"/>
      <c r="B1" s="40"/>
      <c r="C1" s="40"/>
      <c r="D1" s="40"/>
      <c r="E1" s="40"/>
      <c r="F1" s="40"/>
      <c r="G1" s="40"/>
      <c r="H1" s="40"/>
      <c r="I1" s="40"/>
      <c r="J1" s="40"/>
    </row>
    <row r="2" customFormat="false" ht="13.5" hidden="false" customHeight="false" outlineLevel="0" collapsed="false">
      <c r="A2" s="42" t="str">
        <f aca="false">"Credit Enhancement -  Sensitivity Analysis"</f>
        <v>Credit Enhancement -  Sensitivity Analysis</v>
      </c>
      <c r="B2" s="42"/>
      <c r="C2" s="42"/>
      <c r="D2" s="42"/>
      <c r="E2" s="42"/>
      <c r="F2" s="42"/>
      <c r="G2" s="42"/>
      <c r="H2" s="42"/>
      <c r="I2" s="42"/>
      <c r="J2" s="42"/>
    </row>
    <row r="3" customFormat="false" ht="13.5" hidden="false" customHeight="false" outlineLevel="0" collapsed="false">
      <c r="A3" s="111" t="s">
        <v>28</v>
      </c>
      <c r="B3" s="111"/>
      <c r="C3" s="111"/>
      <c r="D3" s="111"/>
      <c r="E3" s="111"/>
      <c r="F3" s="111"/>
      <c r="G3" s="111"/>
      <c r="H3" s="111"/>
      <c r="I3" s="111"/>
      <c r="J3" s="111"/>
    </row>
    <row r="4" customFormat="false" ht="13.5" hidden="false" customHeight="false" outlineLevel="0" collapsed="false">
      <c r="A4" s="111"/>
    </row>
    <row r="5" customFormat="false" ht="12.75" hidden="false" customHeight="false" outlineLevel="0" collapsed="false">
      <c r="A5" s="148" t="s">
        <v>86</v>
      </c>
      <c r="B5" s="149"/>
      <c r="C5" s="149"/>
      <c r="D5" s="150"/>
    </row>
    <row r="6" customFormat="false" ht="6" hidden="false" customHeight="true" outlineLevel="0" collapsed="false">
      <c r="A6" s="151"/>
      <c r="B6" s="152"/>
      <c r="C6" s="152"/>
      <c r="D6" s="153"/>
    </row>
    <row r="7" customFormat="false" ht="12.75" hidden="false" customHeight="false" outlineLevel="0" collapsed="false">
      <c r="A7" s="154"/>
      <c r="B7" s="155" t="s">
        <v>87</v>
      </c>
      <c r="C7" s="155" t="s">
        <v>88</v>
      </c>
      <c r="D7" s="156" t="s">
        <v>89</v>
      </c>
    </row>
    <row r="8" customFormat="false" ht="12.75" hidden="false" customHeight="false" outlineLevel="0" collapsed="false">
      <c r="A8" s="154"/>
      <c r="B8" s="157" t="n">
        <v>0.1211</v>
      </c>
      <c r="C8" s="157" t="n">
        <v>0.1074</v>
      </c>
      <c r="D8" s="158" t="n">
        <v>0.1008</v>
      </c>
    </row>
    <row r="9" customFormat="false" ht="12.75" hidden="false" customHeight="false" outlineLevel="0" collapsed="false">
      <c r="A9" s="154"/>
      <c r="B9" s="159"/>
      <c r="C9" s="159"/>
      <c r="D9" s="160"/>
    </row>
    <row r="10" customFormat="false" ht="13.5" hidden="false" customHeight="false" outlineLevel="0" collapsed="false">
      <c r="A10" s="161" t="s">
        <v>5</v>
      </c>
      <c r="B10" s="140" t="e">
        <f aca="false">'PaperCo Credit'!C276</f>
        <v>#NAME?</v>
      </c>
      <c r="C10" s="140" t="e">
        <f aca="false">'PaperCo Credit'!D276</f>
        <v>#NAME?</v>
      </c>
      <c r="D10" s="141" t="e">
        <f aca="false">'PaperCo Credit'!E276</f>
        <v>#NAME?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162" t="s">
        <v>90</v>
      </c>
      <c r="B13" s="149"/>
      <c r="C13" s="149"/>
      <c r="D13" s="149"/>
      <c r="E13" s="149"/>
      <c r="F13" s="149"/>
      <c r="G13" s="149"/>
      <c r="H13" s="149"/>
      <c r="I13" s="149"/>
      <c r="J13" s="150"/>
    </row>
    <row r="14" customFormat="false" ht="6.75" hidden="false" customHeight="true" outlineLevel="0" collapsed="false">
      <c r="A14" s="154"/>
      <c r="B14" s="152"/>
      <c r="C14" s="152"/>
      <c r="D14" s="152"/>
      <c r="E14" s="152"/>
      <c r="F14" s="152"/>
      <c r="G14" s="152"/>
      <c r="H14" s="152"/>
      <c r="I14" s="152"/>
      <c r="J14" s="153"/>
    </row>
    <row r="15" customFormat="false" ht="12.75" hidden="false" customHeight="false" outlineLevel="0" collapsed="false">
      <c r="A15" s="154"/>
      <c r="B15" s="156" t="s">
        <v>64</v>
      </c>
      <c r="C15" s="156"/>
      <c r="D15" s="156"/>
      <c r="E15" s="156"/>
      <c r="F15" s="156"/>
      <c r="G15" s="156"/>
      <c r="H15" s="156"/>
      <c r="I15" s="156"/>
      <c r="J15" s="156"/>
    </row>
    <row r="16" customFormat="false" ht="12.75" hidden="false" customHeight="false" outlineLevel="0" collapsed="false">
      <c r="A16" s="154"/>
      <c r="B16" s="163" t="n">
        <v>0.08</v>
      </c>
      <c r="C16" s="163" t="n">
        <f aca="false">B16+0.01</f>
        <v>0.09</v>
      </c>
      <c r="D16" s="163" t="n">
        <f aca="false">C16+0.01</f>
        <v>0.1</v>
      </c>
      <c r="E16" s="163" t="n">
        <f aca="false">D16+0.01</f>
        <v>0.11</v>
      </c>
      <c r="F16" s="163" t="n">
        <f aca="false">E16+0.01</f>
        <v>0.12</v>
      </c>
      <c r="G16" s="163" t="n">
        <f aca="false">F16+0.01</f>
        <v>0.13</v>
      </c>
      <c r="H16" s="163" t="n">
        <f aca="false">G16+0.01</f>
        <v>0.14</v>
      </c>
      <c r="I16" s="163" t="n">
        <f aca="false">H16+0.01</f>
        <v>0.15</v>
      </c>
      <c r="J16" s="164" t="n">
        <f aca="false">I16+0.01</f>
        <v>0.16</v>
      </c>
    </row>
    <row r="17" customFormat="false" ht="12.75" hidden="false" customHeight="false" outlineLevel="0" collapsed="false">
      <c r="A17" s="154"/>
      <c r="B17" s="152"/>
      <c r="C17" s="152"/>
      <c r="D17" s="152"/>
      <c r="E17" s="152"/>
      <c r="F17" s="152"/>
      <c r="G17" s="152"/>
      <c r="H17" s="152"/>
      <c r="I17" s="152"/>
      <c r="J17" s="153"/>
    </row>
    <row r="18" customFormat="false" ht="13.5" hidden="false" customHeight="false" outlineLevel="0" collapsed="false">
      <c r="A18" s="161" t="s">
        <v>5</v>
      </c>
      <c r="B18" s="165" t="e">
        <f aca="false">'PaperCo Credit'!C271</f>
        <v>#NAME?</v>
      </c>
      <c r="C18" s="165" t="e">
        <f aca="false">'PaperCo Credit'!D271</f>
        <v>#NAME?</v>
      </c>
      <c r="D18" s="165" t="e">
        <f aca="false">'PaperCo Credit'!E271</f>
        <v>#NAME?</v>
      </c>
      <c r="E18" s="165" t="e">
        <f aca="false">'PaperCo Credit'!F271</f>
        <v>#NAME?</v>
      </c>
      <c r="F18" s="165" t="e">
        <f aca="false">'PaperCo Credit'!G271</f>
        <v>#NAME?</v>
      </c>
      <c r="G18" s="165" t="e">
        <f aca="false">'PaperCo Credit'!H271</f>
        <v>#NAME?</v>
      </c>
      <c r="H18" s="165" t="e">
        <f aca="false">'PaperCo Credit'!I271</f>
        <v>#NAME?</v>
      </c>
      <c r="I18" s="165" t="e">
        <f aca="false">'PaperCo Credit'!J271</f>
        <v>#NAME?</v>
      </c>
      <c r="J18" s="166" t="e">
        <f aca="false">'PaperCo Credit'!K271</f>
        <v>#NAME?</v>
      </c>
    </row>
  </sheetData>
  <mergeCells count="1">
    <mergeCell ref="B15:J15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2000-07-20T19:06:52Z</dcterms:created>
  <dc:creator>sgibner</dc:creator>
  <dc:description/>
  <dc:language>en-US</dc:language>
  <cp:lastModifiedBy>awest</cp:lastModifiedBy>
  <cp:lastPrinted>2000-09-08T18:42:25Z</cp:lastPrinted>
  <dcterms:modified xsi:type="dcterms:W3CDTF">2000-08-10T21:59:13Z</dcterms:modified>
  <cp:revision>0</cp:revision>
  <dc:subject/>
  <dc:title/>
</cp:coreProperties>
</file>